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ables/table4.xml" ContentType="application/vnd.openxmlformats-officedocument.spreadsheetml.table+xml"/>
  <Override PartName="/xl/worksheets/sheet9.xml" ContentType="application/vnd.openxmlformats-officedocument.spreadsheetml.worksheet+xml"/>
  <Override PartName="/xl/tables/table5.xml" ContentType="application/vnd.openxmlformats-officedocument.spreadsheetml.table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ables/table6.xml" ContentType="application/vnd.openxmlformats-officedocument.spreadsheetml.table+xml"/>
  <Override PartName="/xl/worksheets/sheet14.xml" ContentType="application/vnd.openxmlformats-officedocument.spreadsheetml.worksheet+xml"/>
  <Override PartName="/xl/tables/table7.xml" ContentType="application/vnd.openxmlformats-officedocument.spreadsheetml.table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349a128fe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ados" sheetId="1" r:id="Rd8565bb4d3f34655"/>
    <x:sheet xmlns:r="http://schemas.openxmlformats.org/officeDocument/2006/relationships" name="Parametros" sheetId="2" r:id="R3139c45a85d843c7"/>
    <x:sheet xmlns:r="http://schemas.openxmlformats.org/officeDocument/2006/relationships" name="Expuestos" sheetId="3" r:id="R0c008231b7554d96"/>
    <x:sheet xmlns:r="http://schemas.openxmlformats.org/officeDocument/2006/relationships" name="Reparto provincial" sheetId="4" r:id="Rf87da1b3a3594305"/>
    <x:sheet xmlns:r="http://schemas.openxmlformats.org/officeDocument/2006/relationships" name="Impacto local" sheetId="5" r:id="R0f41af3bd8ce4be6"/>
    <x:sheet xmlns:r="http://schemas.openxmlformats.org/officeDocument/2006/relationships" name="Eventos" sheetId="6" r:id="R6beef7c11d0147de"/>
    <x:sheet xmlns:r="http://schemas.openxmlformats.org/officeDocument/2006/relationships" name="Vulnerabilidad" sheetId="7" r:id="Rcbd7f2b35b174e7b"/>
    <x:sheet xmlns:r="http://schemas.openxmlformats.org/officeDocument/2006/relationships" name="Construccion" sheetId="8" r:id="R4f698de1b4b74f4c"/>
    <x:sheet xmlns:r="http://schemas.openxmlformats.org/officeDocument/2006/relationships" name="Ubicaciones" sheetId="9" r:id="R495d6480661e4df5"/>
    <x:sheet xmlns:r="http://schemas.openxmlformats.org/officeDocument/2006/relationships" name="Fuentes sismicas" sheetId="10" r:id="R0bfcb2c76299444d"/>
    <x:sheet xmlns:r="http://schemas.openxmlformats.org/officeDocument/2006/relationships" name="Sismos historicos" sheetId="11" r:id="R33ee4c86ddf04d16"/>
    <x:sheet xmlns:r="http://schemas.openxmlformats.org/officeDocument/2006/relationships" name="Solicitud datos" sheetId="12" r:id="Re68c79576bc44d84"/>
    <x:sheet xmlns:r="http://schemas.openxmlformats.org/officeDocument/2006/relationships" name="SSRP agosto" sheetId="13" r:id="Rc2f9deeeee8d45e9"/>
    <x:sheet xmlns:r="http://schemas.openxmlformats.org/officeDocument/2006/relationships" name="SSRP geografia" sheetId="14" r:id="Ra35290e3047549cd"/>
    <x:sheet xmlns:r="http://schemas.openxmlformats.org/officeDocument/2006/relationships" name="INEC 2023" sheetId="15" r:id="R13f43ad01b05405b"/>
    <x:sheet xmlns:r="http://schemas.openxmlformats.org/officeDocument/2006/relationships" name="Control" sheetId="16" r:id="R023784e2b52e4da5"/>
    <x:sheet xmlns:r="http://schemas.openxmlformats.org/officeDocument/2006/relationships" name="Guia" sheetId="17" r:id="Rd5c65f67e7bf41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0.00%"/>
    <x:numFmt numFmtId="201" formatCode="0.0%"/>
    <x:numFmt numFmtId="202" formatCode="#,##0"/>
    <x:numFmt numFmtId="203" formatCode="0.0000"/>
    <x:numFmt numFmtId="204" formatCode="0.0"/>
    <x:numFmt numFmtId="205" formatCode="0.000000"/>
    <x:numFmt numFmtId="206" formatCode="0.00"/>
    <x:numFmt numFmtId="207" formatCode="0.000%"/>
  </x:numFmts>
  <x:fonts count="9">
    <x:font>
      <x:sz val="11"/>
      <x:name val="Carlito"/>
    </x:font>
    <x:font>
      <x:sz val="10"/>
      <x:color rgb="FF182B3A"/>
      <x:name val="Arial"/>
    </x:font>
    <x:font>
      <x:b/>
      <x:sz val="15"/>
      <x:color rgb="FF18334D"/>
      <x:name val="Arial"/>
    </x:font>
    <x:font>
      <x:sz val="10"/>
      <x:color rgb="FF5D6D7E"/>
      <x:name val="Arial"/>
    </x:font>
    <x:font>
      <x:b/>
      <x:sz val="10"/>
      <x:color rgb="FFFFFFFF"/>
      <x:name val="Arial"/>
    </x:font>
    <x:font>
      <x:sz val="10"/>
      <x:color rgb="FF164F90"/>
      <x:name val="Arial"/>
    </x:font>
    <x:font>
      <x:sz val="10"/>
      <x:color rgb="FFFFFFFF"/>
      <x:name val="Arial"/>
    </x:font>
    <x:font>
      <x:b/>
      <x:sz val="10"/>
      <x:color rgb="FF182B3A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34D"/>
      </x:patternFill>
    </x:fill>
    <x:fill>
      <x:patternFill patternType="solid">
        <x:fgColor rgb="FFFFF2CF"/>
      </x:patternFill>
    </x:fill>
    <x:fill>
      <x:patternFill patternType="solid">
        <x:fgColor rgb="FFE7ED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200" fontId="5" fillId="3" borderId="0" xfId="0" applyNumberFormat="1" applyFont="1" applyFill="1" applyBorder="1"/>
    <x:xf numFmtId="201" fontId="5" fillId="3" borderId="0" xfId="0" applyNumberFormat="1" applyFont="1" applyFill="1" applyBorder="1"/>
    <x:xf numFmtId="202" fontId="1" fillId="0" borderId="0" xfId="0" applyNumberFormat="1" applyFont="1" applyFill="1" applyBorder="1"/>
    <x:xf numFmtId="202" fontId="0" fillId="0" borderId="0" xfId="0" applyNumberFormat="1" applyFont="1" applyFill="1" applyBorder="1"/>
    <x:xf numFmtId="203" fontId="5" fillId="3" borderId="0" xfId="0" applyNumberFormat="1" applyFont="1" applyFill="1" applyBorder="1"/>
    <x:xf numFmtId="201" fontId="1" fillId="0" borderId="0" xfId="0" applyNumberFormat="1" applyFont="1" applyFill="1" applyBorder="1"/>
    <x:xf numFmtId="0" fontId="6" fillId="2" borderId="0" xfId="0" applyNumberFormat="1" applyFont="1" applyFill="1" applyBorder="1"/>
    <x:xf numFmtId="203" fontId="1" fillId="0" borderId="0" xfId="0" applyNumberFormat="1" applyFont="1" applyFill="1" applyBorder="1"/>
    <x:xf numFmtId="204" fontId="1" fillId="0" borderId="0" xfId="0" applyNumberFormat="1" applyFont="1" applyFill="1" applyBorder="1"/>
    <x:xf numFmtId="205" fontId="5" fillId="3" borderId="0" xfId="0" applyNumberFormat="1" applyFont="1" applyFill="1" applyBorder="1"/>
    <x:xf numFmtId="206" fontId="1" fillId="0" borderId="0" xfId="0" applyNumberFormat="1" applyFont="1" applyFill="1" applyBorder="1"/>
    <x:xf numFmtId="206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3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4" borderId="0" xfId="0" applyNumberFormat="1" applyFont="1" applyFill="1" applyBorder="1"/>
    <x:xf numFmtId="202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7" fillId="4" borderId="0" xfId="0" applyNumberFormat="1" applyFont="1" applyFill="1" applyBorder="1"/>
    <x:xf numFmtId="202" fontId="7" fillId="4" borderId="0" xfId="0" applyNumberFormat="1" applyFont="1" applyFill="1" applyBorder="1"/>
    <x:xf numFmtId="201" fontId="7" fillId="4" borderId="0" xfId="0" applyNumberFormat="1" applyFont="1" applyFill="1" applyBorder="1"/>
    <x:xf numFmtId="204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/>
    <x:xf numFmtId="204" fontId="8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4" fontId="8" fillId="0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/>
    <x:xf numFmtId="203" fontId="8" fillId="0" borderId="0" xfId="0" applyNumberFormat="1" applyFont="1" applyFill="1" applyBorder="1"/>
    <x:xf numFmtId="201" fontId="8" fillId="0" borderId="0" xfId="0" applyNumberFormat="1" applyFont="1" applyFill="1" applyBorder="1"/>
    <x:xf numFmtId="203" fontId="1" fillId="0" borderId="0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 applyAlignment="1">
      <x:alignment vertical="center"/>
    </x:xf>
    <x:xf numFmtId="203" fontId="8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6" fontId="8" fillId="0" borderId="0" xfId="0" applyNumberFormat="1" applyFont="1" applyFill="1" applyBorder="1"/>
    <x:xf numFmtId="206" fontId="1" fillId="0" borderId="0" xfId="0" applyNumberFormat="1" applyFont="1" applyFill="1" applyBorder="1" applyAlignment="1">
      <x:alignment vertical="center"/>
    </x:xf>
    <x:xf numFmtId="206" fontId="8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5" fillId="3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1" fillId="0" borderId="0" xfId="0" applyNumberFormat="1" applyFont="1" applyFill="1" applyBorder="1" applyAlignment="1">
      <x:alignment vertical="center"/>
    </x:xf>
    <x:xf numFmtId="207" fontId="7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12622"/>
      </x:font>
      <x:fill>
        <x:patternFill>
          <x:bgColor rgb="FFFDE9E7"/>
        </x:patternFill>
      </x:fill>
    </x:dxf>
    <x:dxf>
      <x:font>
        <x:color rgb="FFA12622"/>
      </x:font>
      <x:fill>
        <x:patternFill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dff96cbe24f57" /><Relationship Type="http://schemas.openxmlformats.org/officeDocument/2006/relationships/theme" Target="/xl/theme/theme1.xml" Id="R810cffc4258f45aa" /><Relationship Type="http://schemas.openxmlformats.org/officeDocument/2006/relationships/sharedStrings" Target="/xl/sharedStrings.xml" Id="R41c7eee5c16c405a" /><Relationship Type="http://schemas.openxmlformats.org/officeDocument/2006/relationships/worksheet" Target="/xl/worksheets/sheet1.xml" Id="Rd8565bb4d3f34655" /><Relationship Type="http://schemas.openxmlformats.org/officeDocument/2006/relationships/worksheet" Target="/xl/worksheets/sheet2.xml" Id="R3139c45a85d843c7" /><Relationship Type="http://schemas.openxmlformats.org/officeDocument/2006/relationships/worksheet" Target="/xl/worksheets/sheet3.xml" Id="R0c008231b7554d96" /><Relationship Type="http://schemas.openxmlformats.org/officeDocument/2006/relationships/worksheet" Target="/xl/worksheets/sheet4.xml" Id="Rf87da1b3a3594305" /><Relationship Type="http://schemas.openxmlformats.org/officeDocument/2006/relationships/worksheet" Target="/xl/worksheets/sheet5.xml" Id="R0f41af3bd8ce4be6" /><Relationship Type="http://schemas.openxmlformats.org/officeDocument/2006/relationships/worksheet" Target="/xl/worksheets/sheet6.xml" Id="R6beef7c11d0147de" /><Relationship Type="http://schemas.openxmlformats.org/officeDocument/2006/relationships/worksheet" Target="/xl/worksheets/sheet7.xml" Id="Rcbd7f2b35b174e7b" /><Relationship Type="http://schemas.openxmlformats.org/officeDocument/2006/relationships/worksheet" Target="/xl/worksheets/sheet8.xml" Id="R4f698de1b4b74f4c" /><Relationship Type="http://schemas.openxmlformats.org/officeDocument/2006/relationships/worksheet" Target="/xl/worksheets/sheet9.xml" Id="R495d6480661e4df5" /><Relationship Type="http://schemas.openxmlformats.org/officeDocument/2006/relationships/worksheet" Target="/xl/worksheets/sheet10.xml" Id="R0bfcb2c76299444d" /><Relationship Type="http://schemas.openxmlformats.org/officeDocument/2006/relationships/worksheet" Target="/xl/worksheets/sheet11.xml" Id="R33ee4c86ddf04d16" /><Relationship Type="http://schemas.openxmlformats.org/officeDocument/2006/relationships/worksheet" Target="/xl/worksheets/sheet12.xml" Id="Re68c79576bc44d84" /><Relationship Type="http://schemas.openxmlformats.org/officeDocument/2006/relationships/worksheet" Target="/xl/worksheets/sheet13.xml" Id="Rc2f9deeeee8d45e9" /><Relationship Type="http://schemas.openxmlformats.org/officeDocument/2006/relationships/worksheet" Target="/xl/worksheets/sheet14.xml" Id="Ra35290e3047549cd" /><Relationship Type="http://schemas.openxmlformats.org/officeDocument/2006/relationships/worksheet" Target="/xl/worksheets/sheet15.xml" Id="R13f43ad01b05405b" /><Relationship Type="http://schemas.openxmlformats.org/officeDocument/2006/relationships/worksheet" Target="/xl/worksheets/sheet16.xml" Id="R023784e2b52e4da5" /><Relationship Type="http://schemas.openxmlformats.org/officeDocument/2006/relationships/worksheet" Target="/xl/worksheets/sheet17.xml" Id="Rd5c65f67e7bf41d8" /></Relationships>
</file>

<file path=xl/tables/table1.xml><?xml version="1.0" encoding="utf-8"?>
<x:table xmlns:x="http://schemas.openxmlformats.org/spreadsheetml/2006/main" id="7" name="CarteraSintetica" displayName="CarteraSintetica" ref="A5:T2579" headerRowCount="1" totalsRowCount="0" totalsRowShown="0">
  <x:tableColumns count="20">
    <x:tableColumn id="1" name="ID cohorte"/>
    <x:tableColumn id="2" name="ID compañía"/>
    <x:tableColumn id="3" name="Compañía"/>
    <x:tableColumn id="4" name="Uso"/>
    <x:tableColumn id="5" name="Provincia"/>
    <x:tableColumn id="6" name="ID ubicación"/>
    <x:tableColumn id="7" name="Perfil"/>
    <x:tableColumn id="8" name="Cantidad riesgos"/>
    <x:tableColumn id="9" name="SA unitaria USD"/>
    <x:tableColumn id="10" name="SA total USD"/>
    <x:tableColumn id="11" name="Latitud"/>
    <x:tableColumn id="12" name="Longitud"/>
    <x:tableColumn id="13" name="Sistema estructural"/>
    <x:tableColumn id="14" name="Paredes"/>
    <x:tableColumn id="15" name="Techo"/>
    <x:tableColumn id="16" name="Antigüedad"/>
    <x:tableColumn id="17" name="Índice I"/>
    <x:tableColumn id="18" name="Afectación"/>
    <x:tableColumn id="19" name="Pérdida USD"/>
    <x:tableColumn id="20" name="Estado cálcul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6" name="ExposicionProvincial" displayName="ExposicionProvincial" ref="A5:O863" headerRowCount="1" totalsRowCount="0" totalsRowShown="0">
  <x:tableColumns count="15">
    <x:tableColumn id="1" name="ID grupo"/>
    <x:tableColumn id="2" name="ID compañía"/>
    <x:tableColumn id="3" name="Compañía"/>
    <x:tableColumn id="4" name="Uso"/>
    <x:tableColumn id="5" name="Provincia"/>
    <x:tableColumn id="6" name="Unidades generales prov"/>
    <x:tableColumn id="7" name="Peso provincial"/>
    <x:tableColumn id="8" name="Unidades incendio uso"/>
    <x:tableColumn id="9" name="Unidades locales uso"/>
    <x:tableColumn id="10" name="Cantidad provincial"/>
    <x:tableColumn id="11" name="Prima acumulada uso USD"/>
    <x:tableColumn id="12" name="Prima anual equivalente USD"/>
    <x:tableColumn id="13" name="Tasa anual"/>
    <x:tableColumn id="14" name="SA por riesgo USD"/>
    <x:tableColumn id="15" name="SA provincial US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5" name="CatalogoEventos" displayName="CatalogoEventos" ref="A5:O25" headerRowCount="1" totalsRowCount="0" totalsRowShown="0">
  <x:tableColumns count="15">
    <x:tableColumn id="1" name="ID evento"/>
    <x:tableColumn id="2" name="Fuente ID"/>
    <x:tableColumn id="3" name="Descripción"/>
    <x:tableColumn id="4" name="Latitud"/>
    <x:tableColumn id="5" name="Longitud"/>
    <x:tableColumn id="6" name="Magnitud Mw"/>
    <x:tableColumn id="7" name="Profundidad km"/>
    <x:tableColumn id="8" name="Duración s"/>
    <x:tableColumn id="9" name="Frecuencia anual"/>
    <x:tableColumn id="10" name="Estado"/>
    <x:tableColumn id="11" name="u lat"/>
    <x:tableColumn id="12" name="u lon"/>
    <x:tableColumn id="13" name="u magnitud"/>
    <x:tableColumn id="14" name="u profundidad"/>
    <x:tableColumn id="15" name="u duració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partoConstruccion" displayName="RepartoConstruccion" ref="A5:G44" headerRowCount="1" totalsRowCount="0" totalsRowShown="0">
  <x:tableColumns count="7">
    <x:tableColumn id="1" name="Clave provincia-uso"/>
    <x:tableColumn id="2" name="Provincia"/>
    <x:tableColumn id="3" name="Uso"/>
    <x:tableColumn id="4" name="P1 hormigón armado"/>
    <x:tableColumn id="5" name="P2 mampostería"/>
    <x:tableColumn id="6" name="P3 liviana / madera"/>
    <x:tableColumn id="7" name="Suma perfil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3" name="DatosUbicaciones" displayName="DatosUbicaciones" ref="A5:F18" headerRowCount="1" totalsRowCount="0" totalsRowShown="0">
  <x:tableColumns count="6">
    <x:tableColumn id="1" name="ID ubicación"/>
    <x:tableColumn id="2" name="Provincia / comarca"/>
    <x:tableColumn id="3" name="Localidad / referencia"/>
    <x:tableColumn id="4" name="Latitud grados"/>
    <x:tableColumn id="5" name="Longitud grados"/>
    <x:tableColumn id="6" name="Precisión / origen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1" name="DatosSSRP" displayName="DatosSSRP" ref="A5:L27" headerRowCount="1" totalsRowCount="0" totalsRowShown="0">
  <x:tableColumns count="12">
    <x:tableColumn id="1" name="ID compañía"/>
    <x:tableColumn id="2" name="Compañía"/>
    <x:tableColumn id="3" name="Unidades total incendio"/>
    <x:tableColumn id="4" name="Residencial"/>
    <x:tableColumn id="5" name="Comercial"/>
    <x:tableColumn id="6" name="Industrial"/>
    <x:tableColumn id="7" name="Prima total incendio USD"/>
    <x:tableColumn id="8" name="Prima residencial USD"/>
    <x:tableColumn id="9" name="Prima comercial USD"/>
    <x:tableColumn id="10" name="Prima industrial USD"/>
    <x:tableColumn id="11" name="Unidades generales"/>
    <x:tableColumn id="12" name="Fuente / página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2" name="DatosGeografia" displayName="DatosGeografia" ref="A5:E291" headerRowCount="1" totalsRowCount="0" totalsRowShown="0">
  <x:tableColumns count="5">
    <x:tableColumn id="1" name="ID compañía"/>
    <x:tableColumn id="2" name="Provincia / comarca"/>
    <x:tableColumn id="3" name="Unidades generales locales"/>
    <x:tableColumn id="4" name="Página EAG"/>
    <x:tableColumn id="5" name="Fuen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6f58c3c8abc480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23e2031b6a85479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2486c57e16cd4c0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4.xml" Id="R6d6409ec821342f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5.xml" Id="R3e508e21ee7c4a4d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6.xml" Id="Ra787120a8add4159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7.xml" Id="R02820bc0abd34019" /></Relationships>
</file>

<file path=xl/worksheets/sheet1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52" hidden="0" customWidth="1"/>
    <x:col min="3" max="3" width="18" hidden="0" customWidth="1"/>
    <x:col min="4" max="4" width="23" hidden="0" customWidth="1"/>
    <x:col min="5" max="5" width="23" hidden="0" customWidth="1"/>
    <x:col min="6" max="6" width="18" hidden="0" customWidth="1"/>
    <x:col min="8" max="8" width="24" hidden="0" customWidth="1"/>
    <x:col min="9" max="9" width="43" hidden="0" customWidth="1"/>
  </x:cols>
  <x:sheetData>
    <x:row r="1">
      <x:c r="A1" s="37"/>
      <x:c r="B1" s="37"/>
      <x:c r="C1" s="37"/>
      <x:c r="D1" s="37"/>
      <x:c r="E1" s="37"/>
      <x:c r="F1" s="37"/>
      <x:c r="G1" s="38"/>
      <x:c r="H1" s="38"/>
      <x:c r="I1" s="38"/>
    </x:row>
    <x:row r="2">
      <x:c r="A2" s="39" t="str">
        <x:v>Exposición y pérdida por compañía</x:v>
      </x:c>
      <x:c r="B2" s="37"/>
      <x:c r="C2" s="37"/>
      <x:c r="D2" s="37"/>
      <x:c r="E2" s="37"/>
      <x:c r="F2" s="37"/>
      <x:c r="G2" s="38"/>
      <x:c r="H2" s="38"/>
      <x:c r="I2" s="38"/>
    </x:row>
    <x:row r="3">
      <x:c r="A3" s="40" t="str">
        <x:v>Evento y curvas ilustrativos. Pérdida bruta de reaseguro. Ubicación provincial provisional.</x:v>
      </x:c>
      <x:c r="B3" s="37"/>
      <x:c r="C3" s="37"/>
      <x:c r="D3" s="37"/>
      <x:c r="E3" s="37"/>
      <x:c r="F3" s="37"/>
      <x:c r="G3" s="38"/>
      <x:c r="H3" s="38"/>
      <x:c r="I3" s="38"/>
    </x:row>
    <x:row r="4">
      <x:c r="A4" s="37"/>
      <x:c r="B4" s="37"/>
      <x:c r="C4" s="37"/>
      <x:c r="D4" s="37"/>
      <x:c r="E4" s="37"/>
      <x:c r="F4" s="37"/>
      <x:c r="G4" s="38"/>
      <x:c r="H4" s="38"/>
      <x:c r="I4" s="38"/>
    </x:row>
    <x:row r="5" ht="38" customHeight="1">
      <x:c r="A5" s="8" t="str">
        <x:v>ID compañía</x:v>
      </x:c>
      <x:c r="B5" s="8" t="str">
        <x:v>Compañía</x:v>
      </x:c>
      <x:c r="C5" s="8" t="str">
        <x:v>Riesgos locales</x:v>
      </x:c>
      <x:c r="D5" s="8" t="str">
        <x:v>SA estimada USD</x:v>
      </x:c>
      <x:c r="E5" s="8" t="str">
        <x:v>Pérdida evento USD</x:v>
      </x:c>
      <x:c r="F5" s="8" t="str">
        <x:v>Pérdida / SA</x:v>
      </x:c>
      <x:c r="G5" s="38"/>
      <x:c r="H5" s="38" t="str">
        <x:v>Evento activo</x:v>
      </x:c>
      <x:c r="I5" s="38"/>
    </x:row>
    <x:row r="6" ht="21" customHeight="1">
      <x:c r="A6" s="37" t="str">
        <x:f>'SSRP agosto'!A6</x:f>
        <x:v>C01</x:v>
      </x:c>
      <x:c r="B6" s="37" t="str">
        <x:f>'SSRP agosto'!B6</x:f>
        <x:v>Acerta Compañía de Seguros, S.A.</x:v>
      </x:c>
      <x:c r="C6" s="41" t="n">
        <x:f>IF(COUNTIFS(Expuestos!$B$6:$B$2579,A6,Expuestos!$H$6:$H$2579,"n.a.")&gt;0,"n.a.",SUMIF(Expuestos!$B$6:$B$2579,A6,Expuestos!$H$6:$H$2579))</x:f>
        <x:v>5430</x:v>
      </x:c>
      <x:c r="D6" s="41" t="n">
        <x:f>IF(COUNTIFS(Expuestos!$B$6:$B$2579,A6,Expuestos!$J$6:$J$2579,"n.a.")&gt;0,"n.a.",SUMIF(Expuestos!$B$6:$B$2579,A6,Expuestos!$J$6:$J$2579))</x:f>
        <x:v>344317099.99999994</x:v>
      </x:c>
      <x:c r="E6" s="41" t="n">
        <x:f>IF(COUNTIFS(Expuestos!$B$6:$B$2579,A6,Expuestos!$S$6:$S$2579,"n.a.")&gt;0,"n.a.",SUMIF(Expuestos!$B$6:$B$2579,A6,Expuestos!$S$6:$S$2579))</x:f>
        <x:v>3827.921046382594</x:v>
      </x:c>
      <x:c r="F6" s="69" t="n">
        <x:f>IF(AND(ISNUMBER(D6),ISNUMBER(E6)),IF(D6=0,0,E6/D6),"n.a.")</x:f>
        <x:v>0.000011117429388150035</x:v>
      </x:c>
      <x:c r="G6" s="38"/>
      <x:c r="H6" s="38" t="str">
        <x:v>ID</x:v>
      </x:c>
      <x:c r="I6" s="38" t="n">
        <x:f>Parametros!B6</x:f>
        <x:v>1</x:v>
      </x:c>
    </x:row>
    <x:row r="7" ht="21" customHeight="1">
      <x:c r="A7" s="37" t="str">
        <x:f>'SSRP agosto'!A7</x:f>
        <x:v>C02</x:v>
      </x:c>
      <x:c r="B7" s="37" t="str">
        <x:f>'SSRP agosto'!B7</x:f>
        <x:v>Aliado Seguros, S.A.</x:v>
      </x:c>
      <x:c r="C7" s="41" t="n">
        <x:f>IF(COUNTIFS(Expuestos!$B$6:$B$2579,A7,Expuestos!$H$6:$H$2579,"n.a.")&gt;0,"n.a.",SUMIF(Expuestos!$B$6:$B$2579,A7,Expuestos!$H$6:$H$2579))</x:f>
        <x:v>3348</x:v>
      </x:c>
      <x:c r="D7" s="41" t="n">
        <x:f>IF(COUNTIFS(Expuestos!$B$6:$B$2579,A7,Expuestos!$J$6:$J$2579,"n.a.")&gt;0,"n.a.",SUMIF(Expuestos!$B$6:$B$2579,A7,Expuestos!$J$6:$J$2579))</x:f>
        <x:v>341671500.00000006</x:v>
      </x:c>
      <x:c r="E7" s="41" t="n">
        <x:f>IF(COUNTIFS(Expuestos!$B$6:$B$2579,A7,Expuestos!$S$6:$S$2579,"n.a.")&gt;0,"n.a.",SUMIF(Expuestos!$B$6:$B$2579,A7,Expuestos!$S$6:$S$2579))</x:f>
        <x:v>20618.399278061705</x:v>
      </x:c>
      <x:c r="F7" s="69" t="n">
        <x:f>IF(AND(ISNUMBER(D7),ISNUMBER(E7)),IF(D7=0,0,E7/D7),"n.a.")</x:f>
        <x:v>0.00006034568080176925</x:v>
      </x:c>
      <x:c r="G7" s="38"/>
      <x:c r="H7" s="38" t="str">
        <x:v>Magnitud Mw</x:v>
      </x:c>
      <x:c r="I7" s="43" t="n">
        <x:f>'Impacto local'!K9</x:f>
        <x:v>5.816695048997644</x:v>
      </x:c>
    </x:row>
    <x:row r="8" ht="21" customHeight="1">
      <x:c r="A8" s="37" t="str">
        <x:f>'SSRP agosto'!A8</x:f>
        <x:v>C03</x:v>
      </x:c>
      <x:c r="B8" s="37" t="str">
        <x:f>'SSRP agosto'!B8</x:f>
        <x:v>Aseguradora Ancon, S.A.</x:v>
      </x:c>
      <x:c r="C8" s="41" t="n">
        <x:f>IF(COUNTIFS(Expuestos!$B$6:$B$2579,A8,Expuestos!$H$6:$H$2579,"n.a.")&gt;0,"n.a.",SUMIF(Expuestos!$B$6:$B$2579,A8,Expuestos!$H$6:$H$2579))</x:f>
        <x:v>7455</x:v>
      </x:c>
      <x:c r="D8" s="41" t="n">
        <x:f>IF(COUNTIFS(Expuestos!$B$6:$B$2579,A8,Expuestos!$J$6:$J$2579,"n.a.")&gt;0,"n.a.",SUMIF(Expuestos!$B$6:$B$2579,A8,Expuestos!$J$6:$J$2579))</x:f>
        <x:v>589518400.0000002</x:v>
      </x:c>
      <x:c r="E8" s="41" t="n">
        <x:f>IF(COUNTIFS(Expuestos!$B$6:$B$2579,A8,Expuestos!$S$6:$S$2579,"n.a.")&gt;0,"n.a.",SUMIF(Expuestos!$B$6:$B$2579,A8,Expuestos!$S$6:$S$2579))</x:f>
        <x:v>23891.725515334612</x:v>
      </x:c>
      <x:c r="F8" s="69" t="n">
        <x:f>IF(AND(ISNUMBER(D8),ISNUMBER(E8)),IF(D8=0,0,E8/D8),"n.a.")</x:f>
        <x:v>0.00004052753148219734</x:v>
      </x:c>
      <x:c r="G8" s="38"/>
      <x:c r="H8" s="38" t="str">
        <x:v>Profundidad km</x:v>
      </x:c>
      <x:c r="I8" s="43" t="n">
        <x:f>'Impacto local'!K10</x:f>
        <x:v>19.147131030858873</x:v>
      </x:c>
    </x:row>
    <x:row r="9" ht="21" customHeight="1">
      <x:c r="A9" s="37" t="str">
        <x:f>'SSRP agosto'!A9</x:f>
        <x:v>C04</x:v>
      </x:c>
      <x:c r="B9" s="37" t="str">
        <x:f>'SSRP agosto'!B9</x:f>
        <x:v>Aseguradora Global, S.A.</x:v>
      </x:c>
      <x:c r="C9" s="41" t="n">
        <x:f>IF(COUNTIFS(Expuestos!$B$6:$B$2579,A9,Expuestos!$H$6:$H$2579,"n.a.")&gt;0,"n.a.",SUMIF(Expuestos!$B$6:$B$2579,A9,Expuestos!$H$6:$H$2579))</x:f>
        <x:v>27154</x:v>
      </x:c>
      <x:c r="D9" s="41" t="n">
        <x:f>IF(COUNTIFS(Expuestos!$B$6:$B$2579,A9,Expuestos!$J$6:$J$2579,"n.a.")&gt;0,"n.a.",SUMIF(Expuestos!$B$6:$B$2579,A9,Expuestos!$J$6:$J$2579))</x:f>
        <x:v>284510849.99999994</x:v>
      </x:c>
      <x:c r="E9" s="41" t="n">
        <x:f>IF(COUNTIFS(Expuestos!$B$6:$B$2579,A9,Expuestos!$S$6:$S$2579,"n.a.")&gt;0,"n.a.",SUMIF(Expuestos!$B$6:$B$2579,A9,Expuestos!$S$6:$S$2579))</x:f>
        <x:v>14567.54640350094</x:v>
      </x:c>
      <x:c r="F9" s="69" t="n">
        <x:f>IF(AND(ISNUMBER(D9),ISNUMBER(E9)),IF(D9=0,0,E9/D9),"n.a.")</x:f>
        <x:v>0.000051202076839955116</x:v>
      </x:c>
      <x:c r="G9" s="38"/>
      <x:c r="H9" s="38"/>
      <x:c r="I9" s="38"/>
    </x:row>
    <x:row r="10" ht="21" customHeight="1">
      <x:c r="A10" s="37" t="str">
        <x:f>'SSRP agosto'!A10</x:f>
        <x:v>C05</x:v>
      </x:c>
      <x:c r="B10" s="37" t="str">
        <x:f>'SSRP agosto'!B10</x:f>
        <x:v>ASSA Compañía de Seguros, S.A.</x:v>
      </x:c>
      <x:c r="C10" s="41" t="n">
        <x:f>IF(COUNTIFS(Expuestos!$B$6:$B$2579,A10,Expuestos!$H$6:$H$2579,"n.a.")&gt;0,"n.a.",SUMIF(Expuestos!$B$6:$B$2579,A10,Expuestos!$H$6:$H$2579))</x:f>
        <x:v>192400</x:v>
      </x:c>
      <x:c r="D10" s="41" t="n">
        <x:f>IF(COUNTIFS(Expuestos!$B$6:$B$2579,A10,Expuestos!$J$6:$J$2579,"n.a.")&gt;0,"n.a.",SUMIF(Expuestos!$B$6:$B$2579,A10,Expuestos!$J$6:$J$2579))</x:f>
        <x:v>7019853899.999999</x:v>
      </x:c>
      <x:c r="E10" s="41" t="n">
        <x:f>IF(COUNTIFS(Expuestos!$B$6:$B$2579,A10,Expuestos!$S$6:$S$2579,"n.a.")&gt;0,"n.a.",SUMIF(Expuestos!$B$6:$B$2579,A10,Expuestos!$S$6:$S$2579))</x:f>
        <x:v>161174.4482758643</x:v>
      </x:c>
      <x:c r="F10" s="69" t="n">
        <x:f>IF(AND(ISNUMBER(D10),ISNUMBER(E10)),IF(D10=0,0,E10/D10),"n.a.")</x:f>
        <x:v>0.00002295980095481251</x:v>
      </x:c>
      <x:c r="G10" s="38"/>
      <x:c r="H10" s="38" t="str">
        <x:v>PML por retorno</x:v>
      </x:c>
      <x:c r="I10" s="38" t="str">
        <x:v>Pendiente de frecuencias calibradas</x:v>
      </x:c>
    </x:row>
    <x:row r="11" ht="21" customHeight="1">
      <x:c r="A11" s="37" t="str">
        <x:f>'SSRP agosto'!A11</x:f>
        <x:v>C06</x:v>
      </x:c>
      <x:c r="B11" s="37" t="str">
        <x:f>'SSRP agosto'!B11</x:f>
        <x:v>Banesco Seguros, S.A.</x:v>
      </x:c>
      <x:c r="C11" s="41" t="n">
        <x:f>IF(COUNTIFS(Expuestos!$B$6:$B$2579,A11,Expuestos!$H$6:$H$2579,"n.a.")&gt;0,"n.a.",SUMIF(Expuestos!$B$6:$B$2579,A11,Expuestos!$H$6:$H$2579))</x:f>
        <x:v>9853</x:v>
      </x:c>
      <x:c r="D11" s="41" t="n">
        <x:f>IF(COUNTIFS(Expuestos!$B$6:$B$2579,A11,Expuestos!$J$6:$J$2579,"n.a.")&gt;0,"n.a.",SUMIF(Expuestos!$B$6:$B$2579,A11,Expuestos!$J$6:$J$2579))</x:f>
        <x:v>123562600.00000001</x:v>
      </x:c>
      <x:c r="E11" s="41" t="n">
        <x:f>IF(COUNTIFS(Expuestos!$B$6:$B$2579,A11,Expuestos!$S$6:$S$2579,"n.a.")&gt;0,"n.a.",SUMIF(Expuestos!$B$6:$B$2579,A11,Expuestos!$S$6:$S$2579))</x:f>
        <x:v>3072.4486958286816</x:v>
      </x:c>
      <x:c r="F11" s="69" t="n">
        <x:f>IF(AND(ISNUMBER(D11),ISNUMBER(E11)),IF(D11=0,0,E11/D11),"n.a.")</x:f>
        <x:v>0.00002486552319090632</x:v>
      </x:c>
      <x:c r="G11" s="38"/>
      <x:c r="H11" s="38"/>
      <x:c r="I11" s="38"/>
    </x:row>
    <x:row r="12" ht="21" customHeight="1">
      <x:c r="A12" s="37" t="str">
        <x:f>'SSRP agosto'!A12</x:f>
        <x:v>C07</x:v>
      </x:c>
      <x:c r="B12" s="37" t="str">
        <x:f>'SSRP agosto'!B12</x:f>
        <x:v>CHUBB Seguros Panamá S. A.</x:v>
      </x:c>
      <x:c r="C12" s="41" t="n">
        <x:f>IF(COUNTIFS(Expuestos!$B$6:$B$2579,A12,Expuestos!$H$6:$H$2579,"n.a.")&gt;0,"n.a.",SUMIF(Expuestos!$B$6:$B$2579,A12,Expuestos!$H$6:$H$2579))</x:f>
        <x:v>251</x:v>
      </x:c>
      <x:c r="D12" s="41" t="n">
        <x:f>IF(COUNTIFS(Expuestos!$B$6:$B$2579,A12,Expuestos!$J$6:$J$2579,"n.a.")&gt;0,"n.a.",SUMIF(Expuestos!$B$6:$B$2579,A12,Expuestos!$J$6:$J$2579))</x:f>
        <x:v>502248699.99999994</x:v>
      </x:c>
      <x:c r="E12" s="41" t="n">
        <x:f>IF(COUNTIFS(Expuestos!$B$6:$B$2579,A12,Expuestos!$S$6:$S$2579,"n.a.")&gt;0,"n.a.",SUMIF(Expuestos!$B$6:$B$2579,A12,Expuestos!$S$6:$S$2579))</x:f>
        <x:v>0</x:v>
      </x:c>
      <x:c r="F12" s="69" t="n">
        <x:f>IF(AND(ISNUMBER(D12),ISNUMBER(E12)),IF(D12=0,0,E12/D12),"n.a.")</x:f>
        <x:v>0</x:v>
      </x:c>
      <x:c r="G12" s="38"/>
      <x:c r="H12" s="38"/>
      <x:c r="I12" s="38"/>
    </x:row>
    <x:row r="13" ht="21" customHeight="1">
      <x:c r="A13" s="37" t="str">
        <x:f>'SSRP agosto'!A13</x:f>
        <x:v>C08</x:v>
      </x:c>
      <x:c r="B13" s="37" t="str">
        <x:f>'SSRP agosto'!B13</x:f>
        <x:v>Compañía Internacional de Seguros, S.A.</x:v>
      </x:c>
      <x:c r="C13" s="41" t="n">
        <x:f>IF(COUNTIFS(Expuestos!$B$6:$B$2579,A13,Expuestos!$H$6:$H$2579,"n.a.")&gt;0,"n.a.",SUMIF(Expuestos!$B$6:$B$2579,A13,Expuestos!$H$6:$H$2579))</x:f>
        <x:v>76453</x:v>
      </x:c>
      <x:c r="D13" s="41" t="n">
        <x:f>IF(COUNTIFS(Expuestos!$B$6:$B$2579,A13,Expuestos!$J$6:$J$2579,"n.a.")&gt;0,"n.a.",SUMIF(Expuestos!$B$6:$B$2579,A13,Expuestos!$J$6:$J$2579))</x:f>
        <x:v>3294570450</x:v>
      </x:c>
      <x:c r="E13" s="41" t="n">
        <x:f>IF(COUNTIFS(Expuestos!$B$6:$B$2579,A13,Expuestos!$S$6:$S$2579,"n.a.")&gt;0,"n.a.",SUMIF(Expuestos!$B$6:$B$2579,A13,Expuestos!$S$6:$S$2579))</x:f>
        <x:v>73516.24119001217</x:v>
      </x:c>
      <x:c r="F13" s="69" t="n">
        <x:f>IF(AND(ISNUMBER(D13),ISNUMBER(E13)),IF(D13=0,0,E13/D13),"n.a.")</x:f>
        <x:v>0.0000223143630727375</x:v>
      </x:c>
      <x:c r="G13" s="38"/>
      <x:c r="H13" s="38"/>
      <x:c r="I13" s="38"/>
    </x:row>
    <x:row r="14" ht="21" customHeight="1">
      <x:c r="A14" s="37" t="str">
        <x:f>'SSRP agosto'!A14</x:f>
        <x:v>C09</x:v>
      </x:c>
      <x:c r="B14" s="37" t="str">
        <x:f>'SSRP agosto'!B14</x:f>
        <x:v>General de Seguros, S.A.</x:v>
      </x:c>
      <x:c r="C14" s="41" t="n">
        <x:f>IF(COUNTIFS(Expuestos!$B$6:$B$2579,A14,Expuestos!$H$6:$H$2579,"n.a.")&gt;0,"n.a.",SUMIF(Expuestos!$B$6:$B$2579,A14,Expuestos!$H$6:$H$2579))</x:f>
        <x:v>76867</x:v>
      </x:c>
      <x:c r="D14" s="41" t="n">
        <x:f>IF(COUNTIFS(Expuestos!$B$6:$B$2579,A14,Expuestos!$J$6:$J$2579,"n.a.")&gt;0,"n.a.",SUMIF(Expuestos!$B$6:$B$2579,A14,Expuestos!$J$6:$J$2579))</x:f>
        <x:v>710867700</x:v>
      </x:c>
      <x:c r="E14" s="41" t="n">
        <x:f>IF(COUNTIFS(Expuestos!$B$6:$B$2579,A14,Expuestos!$S$6:$S$2579,"n.a.")&gt;0,"n.a.",SUMIF(Expuestos!$B$6:$B$2579,A14,Expuestos!$S$6:$S$2579))</x:f>
        <x:v>0</x:v>
      </x:c>
      <x:c r="F14" s="69" t="n">
        <x:f>IF(AND(ISNUMBER(D14),ISNUMBER(E14)),IF(D14=0,0,E14/D14),"n.a.")</x:f>
        <x:v>0</x:v>
      </x:c>
      <x:c r="G14" s="38"/>
      <x:c r="H14" s="38"/>
      <x:c r="I14" s="38"/>
    </x:row>
    <x:row r="15" ht="21" customHeight="1">
      <x:c r="A15" s="37" t="str">
        <x:f>'SSRP agosto'!A15</x:f>
        <x:v>C10</x:v>
      </x:c>
      <x:c r="B15" s="37" t="str">
        <x:f>'SSRP agosto'!B15</x:f>
        <x:v>MAPFRE Panamá S.A.</x:v>
      </x:c>
      <x:c r="C15" s="41" t="n">
        <x:f>IF(COUNTIFS(Expuestos!$B$6:$B$2579,A15,Expuestos!$H$6:$H$2579,"n.a.")&gt;0,"n.a.",SUMIF(Expuestos!$B$6:$B$2579,A15,Expuestos!$H$6:$H$2579))</x:f>
        <x:v>24596</x:v>
      </x:c>
      <x:c r="D15" s="41" t="n">
        <x:f>IF(COUNTIFS(Expuestos!$B$6:$B$2579,A15,Expuestos!$J$6:$J$2579,"n.a.")&gt;0,"n.a.",SUMIF(Expuestos!$B$6:$B$2579,A15,Expuestos!$J$6:$J$2579))</x:f>
        <x:v>1918449199.9999993</x:v>
      </x:c>
      <x:c r="E15" s="41" t="n">
        <x:f>IF(COUNTIFS(Expuestos!$B$6:$B$2579,A15,Expuestos!$S$6:$S$2579,"n.a.")&gt;0,"n.a.",SUMIF(Expuestos!$B$6:$B$2579,A15,Expuestos!$S$6:$S$2579))</x:f>
        <x:v>35801.2759310457</x:v>
      </x:c>
      <x:c r="F15" s="69" t="n">
        <x:f>IF(AND(ISNUMBER(D15),ISNUMBER(E15)),IF(D15=0,0,E15/D15),"n.a.")</x:f>
        <x:v>0.00001866157098715239</x:v>
      </x:c>
      <x:c r="G15" s="38"/>
      <x:c r="H15" s="38"/>
      <x:c r="I15" s="38"/>
    </x:row>
    <x:row r="16" ht="21" customHeight="1">
      <x:c r="A16" s="37" t="str">
        <x:f>'SSRP agosto'!A16</x:f>
        <x:v>C11</x:v>
      </x:c>
      <x:c r="B16" s="37" t="str">
        <x:f>'SSRP agosto'!B16</x:f>
        <x:v>Mercantil Seguros y Reaseguros, S.A.</x:v>
      </x:c>
      <x:c r="C16" s="41" t="n">
        <x:f>IF(COUNTIFS(Expuestos!$B$6:$B$2579,A16,Expuestos!$H$6:$H$2579,"n.a.")&gt;0,"n.a.",SUMIF(Expuestos!$B$6:$B$2579,A16,Expuestos!$H$6:$H$2579))</x:f>
        <x:v>739</x:v>
      </x:c>
      <x:c r="D16" s="41" t="n">
        <x:f>IF(COUNTIFS(Expuestos!$B$6:$B$2579,A16,Expuestos!$J$6:$J$2579,"n.a.")&gt;0,"n.a.",SUMIF(Expuestos!$B$6:$B$2579,A16,Expuestos!$J$6:$J$2579))</x:f>
        <x:v>38849400.00000001</x:v>
      </x:c>
      <x:c r="E16" s="41" t="n">
        <x:f>IF(COUNTIFS(Expuestos!$B$6:$B$2579,A16,Expuestos!$S$6:$S$2579,"n.a.")&gt;0,"n.a.",SUMIF(Expuestos!$B$6:$B$2579,A16,Expuestos!$S$6:$S$2579))</x:f>
        <x:v>367.9916102841678</x:v>
      </x:c>
      <x:c r="F16" s="69" t="n">
        <x:f>IF(AND(ISNUMBER(D16),ISNUMBER(E16)),IF(D16=0,0,E16/D16),"n.a.")</x:f>
        <x:v>0.000009472259810554801</x:v>
      </x:c>
      <x:c r="G16" s="38"/>
      <x:c r="H16" s="38"/>
      <x:c r="I16" s="38"/>
    </x:row>
    <x:row r="17" ht="21" customHeight="1">
      <x:c r="A17" s="37" t="str">
        <x:f>'SSRP agosto'!A17</x:f>
        <x:v>C12</x:v>
      </x:c>
      <x:c r="B17" s="37" t="str">
        <x:f>'SSRP agosto'!B17</x:f>
        <x:v>Multibank Seguros, S.A.</x:v>
      </x:c>
      <x:c r="C17" s="41" t="n">
        <x:f>IF(COUNTIFS(Expuestos!$B$6:$B$2579,A17,Expuestos!$H$6:$H$2579,"n.a.")&gt;0,"n.a.",SUMIF(Expuestos!$B$6:$B$2579,A17,Expuestos!$H$6:$H$2579))</x:f>
        <x:v>8429</x:v>
      </x:c>
      <x:c r="D17" s="41" t="n">
        <x:f>IF(COUNTIFS(Expuestos!$B$6:$B$2579,A17,Expuestos!$J$6:$J$2579,"n.a.")&gt;0,"n.a.",SUMIF(Expuestos!$B$6:$B$2579,A17,Expuestos!$J$6:$J$2579))</x:f>
        <x:v>164042550.00000006</x:v>
      </x:c>
      <x:c r="E17" s="41" t="n">
        <x:f>IF(COUNTIFS(Expuestos!$B$6:$B$2579,A17,Expuestos!$S$6:$S$2579,"n.a.")&gt;0,"n.a.",SUMIF(Expuestos!$B$6:$B$2579,A17,Expuestos!$S$6:$S$2579))</x:f>
        <x:v>9504.138901731769</x:v>
      </x:c>
      <x:c r="F17" s="69" t="n">
        <x:f>IF(AND(ISNUMBER(D17),ISNUMBER(E17)),IF(D17=0,0,E17/D17),"n.a.")</x:f>
        <x:v>0.000057937034639681996</x:v>
      </x:c>
      <x:c r="G17" s="38"/>
      <x:c r="H17" s="38"/>
      <x:c r="I17" s="38"/>
    </x:row>
    <x:row r="18" ht="21" customHeight="1">
      <x:c r="A18" s="37" t="str">
        <x:f>'SSRP agosto'!A18</x:f>
        <x:v>C13</x:v>
      </x:c>
      <x:c r="B18" s="37" t="str">
        <x:f>'SSRP agosto'!B18</x:f>
        <x:v>Optima Compañía de Seguros, S.A.</x:v>
      </x:c>
      <x:c r="C18" s="41" t="n">
        <x:f>IF(COUNTIFS(Expuestos!$B$6:$B$2579,A18,Expuestos!$H$6:$H$2579,"n.a.")&gt;0,"n.a.",SUMIF(Expuestos!$B$6:$B$2579,A18,Expuestos!$H$6:$H$2579))</x:f>
        <x:v>5404</x:v>
      </x:c>
      <x:c r="D18" s="41" t="n">
        <x:f>IF(COUNTIFS(Expuestos!$B$6:$B$2579,A18,Expuestos!$J$6:$J$2579,"n.a.")&gt;0,"n.a.",SUMIF(Expuestos!$B$6:$B$2579,A18,Expuestos!$J$6:$J$2579))</x:f>
        <x:v>564009099.9999999</x:v>
      </x:c>
      <x:c r="E18" s="41" t="n">
        <x:f>IF(COUNTIFS(Expuestos!$B$6:$B$2579,A18,Expuestos!$S$6:$S$2579,"n.a.")&gt;0,"n.a.",SUMIF(Expuestos!$B$6:$B$2579,A18,Expuestos!$S$6:$S$2579))</x:f>
        <x:v>43596.68013269725</x:v>
      </x:c>
      <x:c r="F18" s="69" t="n">
        <x:f>IF(AND(ISNUMBER(D18),ISNUMBER(E18)),IF(D18=0,0,E18/D18),"n.a.")</x:f>
        <x:v>0.00007729783106814635</x:v>
      </x:c>
      <x:c r="G18" s="38"/>
      <x:c r="H18" s="38"/>
      <x:c r="I18" s="38"/>
    </x:row>
    <x:row r="19" ht="21" customHeight="1">
      <x:c r="A19" s="37" t="str">
        <x:f>'SSRP agosto'!A19</x:f>
        <x:v>C14</x:v>
      </x:c>
      <x:c r="B19" s="37" t="str">
        <x:f>'SSRP agosto'!B19</x:f>
        <x:v>Pan American Life Insurande de Panamá, S.A.</x:v>
      </x:c>
      <x:c r="C19" s="41" t="n">
        <x:f>IF(COUNTIFS(Expuestos!$B$6:$B$2579,A19,Expuestos!$H$6:$H$2579,"n.a.")&gt;0,"n.a.",SUMIF(Expuestos!$B$6:$B$2579,A19,Expuestos!$H$6:$H$2579))</x:f>
        <x:v>0</x:v>
      </x:c>
      <x:c r="D19" s="41" t="n">
        <x:f>IF(COUNTIFS(Expuestos!$B$6:$B$2579,A19,Expuestos!$J$6:$J$2579,"n.a.")&gt;0,"n.a.",SUMIF(Expuestos!$B$6:$B$2579,A19,Expuestos!$J$6:$J$2579))</x:f>
        <x:v>0</x:v>
      </x:c>
      <x:c r="E19" s="41" t="n">
        <x:f>IF(COUNTIFS(Expuestos!$B$6:$B$2579,A19,Expuestos!$S$6:$S$2579,"n.a.")&gt;0,"n.a.",SUMIF(Expuestos!$B$6:$B$2579,A19,Expuestos!$S$6:$S$2579))</x:f>
        <x:v>0</x:v>
      </x:c>
      <x:c r="F19" s="69" t="n">
        <x:f>IF(AND(ISNUMBER(D19),ISNUMBER(E19)),IF(D19=0,0,E19/D19),"n.a.")</x:f>
        <x:v>0</x:v>
      </x:c>
      <x:c r="G19" s="38"/>
      <x:c r="H19" s="38"/>
      <x:c r="I19" s="38"/>
    </x:row>
    <x:row r="20" ht="21" customHeight="1">
      <x:c r="A20" s="37" t="str">
        <x:f>'SSRP agosto'!A20</x:f>
        <x:v>C15</x:v>
      </x:c>
      <x:c r="B20" s="37" t="str">
        <x:f>'SSRP agosto'!B20</x:f>
        <x:v>SAGICOR Panamá, S. A.</x:v>
      </x:c>
      <x:c r="C20" s="41" t="n">
        <x:f>IF(COUNTIFS(Expuestos!$B$6:$B$2579,A20,Expuestos!$H$6:$H$2579,"n.a.")&gt;0,"n.a.",SUMIF(Expuestos!$B$6:$B$2579,A20,Expuestos!$H$6:$H$2579))</x:f>
        <x:v>0</x:v>
      </x:c>
      <x:c r="D20" s="41" t="n">
        <x:f>IF(COUNTIFS(Expuestos!$B$6:$B$2579,A20,Expuestos!$J$6:$J$2579,"n.a.")&gt;0,"n.a.",SUMIF(Expuestos!$B$6:$B$2579,A20,Expuestos!$J$6:$J$2579))</x:f>
        <x:v>0</x:v>
      </x:c>
      <x:c r="E20" s="41" t="n">
        <x:f>IF(COUNTIFS(Expuestos!$B$6:$B$2579,A20,Expuestos!$S$6:$S$2579,"n.a.")&gt;0,"n.a.",SUMIF(Expuestos!$B$6:$B$2579,A20,Expuestos!$S$6:$S$2579))</x:f>
        <x:v>0</x:v>
      </x:c>
      <x:c r="F20" s="69" t="n">
        <x:f>IF(AND(ISNUMBER(D20),ISNUMBER(E20)),IF(D20=0,0,E20/D20),"n.a.")</x:f>
        <x:v>0</x:v>
      </x:c>
      <x:c r="G20" s="38"/>
      <x:c r="H20" s="38"/>
      <x:c r="I20" s="38"/>
    </x:row>
    <x:row r="21" ht="21" customHeight="1">
      <x:c r="A21" s="37" t="str">
        <x:f>'SSRP agosto'!A21</x:f>
        <x:v>C16</x:v>
      </x:c>
      <x:c r="B21" s="37" t="str">
        <x:f>'SSRP agosto'!B21</x:f>
        <x:v>Seguros FEDPA, S .A.</x:v>
      </x:c>
      <x:c r="C21" s="41" t="n">
        <x:f>IF(COUNTIFS(Expuestos!$B$6:$B$2579,A21,Expuestos!$H$6:$H$2579,"n.a.")&gt;0,"n.a.",SUMIF(Expuestos!$B$6:$B$2579,A21,Expuestos!$H$6:$H$2579))</x:f>
        <x:v>2492</x:v>
      </x:c>
      <x:c r="D21" s="41" t="n">
        <x:f>IF(COUNTIFS(Expuestos!$B$6:$B$2579,A21,Expuestos!$J$6:$J$2579,"n.a.")&gt;0,"n.a.",SUMIF(Expuestos!$B$6:$B$2579,A21,Expuestos!$J$6:$J$2579))</x:f>
        <x:v>84436800</x:v>
      </x:c>
      <x:c r="E21" s="41" t="n">
        <x:f>IF(COUNTIFS(Expuestos!$B$6:$B$2579,A21,Expuestos!$S$6:$S$2579,"n.a.")&gt;0,"n.a.",SUMIF(Expuestos!$B$6:$B$2579,A21,Expuestos!$S$6:$S$2579))</x:f>
        <x:v>5421.303370786516</x:v>
      </x:c>
      <x:c r="F21" s="69" t="n">
        <x:f>IF(AND(ISNUMBER(D21),ISNUMBER(E21)),IF(D21=0,0,E21/D21),"n.a.")</x:f>
        <x:v>0.00006420545746388443</x:v>
      </x:c>
      <x:c r="G21" s="38"/>
      <x:c r="H21" s="38"/>
      <x:c r="I21" s="38"/>
    </x:row>
    <x:row r="22" ht="21" customHeight="1">
      <x:c r="A22" s="37" t="str">
        <x:f>'SSRP agosto'!A22</x:f>
        <x:v>C17</x:v>
      </x:c>
      <x:c r="B22" s="37" t="str">
        <x:f>'SSRP agosto'!B22</x:f>
        <x:v>Seguros Suramericana, S.A.</x:v>
      </x:c>
      <x:c r="C22" s="41" t="n">
        <x:f>IF(COUNTIFS(Expuestos!$B$6:$B$2579,A22,Expuestos!$H$6:$H$2579,"n.a.")&gt;0,"n.a.",SUMIF(Expuestos!$B$6:$B$2579,A22,Expuestos!$H$6:$H$2579))</x:f>
        <x:v>82128</x:v>
      </x:c>
      <x:c r="D22" s="41" t="n">
        <x:f>IF(COUNTIFS(Expuestos!$B$6:$B$2579,A22,Expuestos!$J$6:$J$2579,"n.a.")&gt;0,"n.a.",SUMIF(Expuestos!$B$6:$B$2579,A22,Expuestos!$J$6:$J$2579))</x:f>
        <x:v>2231716600.0000005</x:v>
      </x:c>
      <x:c r="E22" s="41" t="n">
        <x:f>IF(COUNTIFS(Expuestos!$B$6:$B$2579,A22,Expuestos!$S$6:$S$2579,"n.a.")&gt;0,"n.a.",SUMIF(Expuestos!$B$6:$B$2579,A22,Expuestos!$S$6:$S$2579))</x:f>
        <x:v>191583.641729969</x:v>
      </x:c>
      <x:c r="F22" s="69" t="n">
        <x:f>IF(AND(ISNUMBER(D22),ISNUMBER(E22)),IF(D22=0,0,E22/D22),"n.a.")</x:f>
        <x:v>0.00008584586489609343</x:v>
      </x:c>
      <x:c r="G22" s="38"/>
      <x:c r="H22" s="38"/>
      <x:c r="I22" s="38"/>
    </x:row>
    <x:row r="23" ht="21" customHeight="1">
      <x:c r="A23" s="37" t="str">
        <x:f>'SSRP agosto'!A23</x:f>
        <x:v>C18</x:v>
      </x:c>
      <x:c r="B23" s="37" t="str">
        <x:f>'SSRP agosto'!B23</x:f>
        <x:v>UniVivir, S. A.</x:v>
      </x:c>
      <x:c r="C23" s="41" t="n">
        <x:f>IF(COUNTIFS(Expuestos!$B$6:$B$2579,A23,Expuestos!$H$6:$H$2579,"n.a.")&gt;0,"n.a.",SUMIF(Expuestos!$B$6:$B$2579,A23,Expuestos!$H$6:$H$2579))</x:f>
        <x:v>0</x:v>
      </x:c>
      <x:c r="D23" s="41" t="n">
        <x:f>IF(COUNTIFS(Expuestos!$B$6:$B$2579,A23,Expuestos!$J$6:$J$2579,"n.a.")&gt;0,"n.a.",SUMIF(Expuestos!$B$6:$B$2579,A23,Expuestos!$J$6:$J$2579))</x:f>
        <x:v>0</x:v>
      </x:c>
      <x:c r="E23" s="41" t="n">
        <x:f>IF(COUNTIFS(Expuestos!$B$6:$B$2579,A23,Expuestos!$S$6:$S$2579,"n.a.")&gt;0,"n.a.",SUMIF(Expuestos!$B$6:$B$2579,A23,Expuestos!$S$6:$S$2579))</x:f>
        <x:v>0</x:v>
      </x:c>
      <x:c r="F23" s="69" t="n">
        <x:f>IF(AND(ISNUMBER(D23),ISNUMBER(E23)),IF(D23=0,0,E23/D23),"n.a.")</x:f>
        <x:v>0</x:v>
      </x:c>
      <x:c r="G23" s="38"/>
      <x:c r="H23" s="38"/>
      <x:c r="I23" s="38"/>
    </x:row>
    <x:row r="24" ht="21" customHeight="1">
      <x:c r="A24" s="37" t="str">
        <x:f>'SSRP agosto'!A24</x:f>
        <x:v>C19</x:v>
      </x:c>
      <x:c r="B24" s="37" t="str">
        <x:f>'SSRP agosto'!B24</x:f>
        <x:v>Worldwide Medical Assurance</x:v>
      </x:c>
      <x:c r="C24" s="41" t="n">
        <x:f>IF(COUNTIFS(Expuestos!$B$6:$B$2579,A24,Expuestos!$H$6:$H$2579,"n.a.")&gt;0,"n.a.",SUMIF(Expuestos!$B$6:$B$2579,A24,Expuestos!$H$6:$H$2579))</x:f>
        <x:v>0</x:v>
      </x:c>
      <x:c r="D24" s="41" t="n">
        <x:f>IF(COUNTIFS(Expuestos!$B$6:$B$2579,A24,Expuestos!$J$6:$J$2579,"n.a.")&gt;0,"n.a.",SUMIF(Expuestos!$B$6:$B$2579,A24,Expuestos!$J$6:$J$2579))</x:f>
        <x:v>0</x:v>
      </x:c>
      <x:c r="E24" s="41" t="n">
        <x:f>IF(COUNTIFS(Expuestos!$B$6:$B$2579,A24,Expuestos!$S$6:$S$2579,"n.a.")&gt;0,"n.a.",SUMIF(Expuestos!$B$6:$B$2579,A24,Expuestos!$S$6:$S$2579))</x:f>
        <x:v>0</x:v>
      </x:c>
      <x:c r="F24" s="69" t="n">
        <x:f>IF(AND(ISNUMBER(D24),ISNUMBER(E24)),IF(D24=0,0,E24/D24),"n.a.")</x:f>
        <x:v>0</x:v>
      </x:c>
      <x:c r="G24" s="38"/>
      <x:c r="H24" s="38"/>
      <x:c r="I24" s="38"/>
    </x:row>
    <x:row r="25" ht="21" customHeight="1">
      <x:c r="A25" s="37" t="str">
        <x:f>'SSRP agosto'!A25</x:f>
        <x:v>C20</x:v>
      </x:c>
      <x:c r="B25" s="37" t="str">
        <x:f>'SSRP agosto'!B25</x:f>
        <x:v>BUPA Panamá S.A.</x:v>
      </x:c>
      <x:c r="C25" s="41" t="n">
        <x:f>IF(COUNTIFS(Expuestos!$B$6:$B$2579,A25,Expuestos!$H$6:$H$2579,"n.a.")&gt;0,"n.a.",SUMIF(Expuestos!$B$6:$B$2579,A25,Expuestos!$H$6:$H$2579))</x:f>
        <x:v>0</x:v>
      </x:c>
      <x:c r="D25" s="41" t="n">
        <x:f>IF(COUNTIFS(Expuestos!$B$6:$B$2579,A25,Expuestos!$J$6:$J$2579,"n.a.")&gt;0,"n.a.",SUMIF(Expuestos!$B$6:$B$2579,A25,Expuestos!$J$6:$J$2579))</x:f>
        <x:v>0</x:v>
      </x:c>
      <x:c r="E25" s="41" t="n">
        <x:f>IF(COUNTIFS(Expuestos!$B$6:$B$2579,A25,Expuestos!$S$6:$S$2579,"n.a.")&gt;0,"n.a.",SUMIF(Expuestos!$B$6:$B$2579,A25,Expuestos!$S$6:$S$2579))</x:f>
        <x:v>0</x:v>
      </x:c>
      <x:c r="F25" s="69" t="n">
        <x:f>IF(AND(ISNUMBER(D25),ISNUMBER(E25)),IF(D25=0,0,E25/D25),"n.a.")</x:f>
        <x:v>0</x:v>
      </x:c>
      <x:c r="G25" s="38"/>
      <x:c r="H25" s="38"/>
      <x:c r="I25" s="38"/>
    </x:row>
    <x:row r="26" ht="21" customHeight="1">
      <x:c r="A26" s="37" t="str">
        <x:f>'SSRP agosto'!A26</x:f>
        <x:v>C21</x:v>
      </x:c>
      <x:c r="B26" s="37" t="str">
        <x:f>'SSRP agosto'!B26</x:f>
        <x:v>Interamericana de Fianzas y Seguros, S.A.</x:v>
      </x:c>
      <x:c r="C26" s="41" t="n">
        <x:f>IF(COUNTIFS(Expuestos!$B$6:$B$2579,A26,Expuestos!$H$6:$H$2579,"n.a.")&gt;0,"n.a.",SUMIF(Expuestos!$B$6:$B$2579,A26,Expuestos!$H$6:$H$2579))</x:f>
        <x:v>913</x:v>
      </x:c>
      <x:c r="D26" s="41" t="n">
        <x:f>IF(COUNTIFS(Expuestos!$B$6:$B$2579,A26,Expuestos!$J$6:$J$2579,"n.a.")&gt;0,"n.a.",SUMIF(Expuestos!$B$6:$B$2579,A26,Expuestos!$J$6:$J$2579))</x:f>
        <x:v>33957500</x:v>
      </x:c>
      <x:c r="E26" s="41" t="n">
        <x:f>IF(COUNTIFS(Expuestos!$B$6:$B$2579,A26,Expuestos!$S$6:$S$2579,"n.a.")&gt;0,"n.a.",SUMIF(Expuestos!$B$6:$B$2579,A26,Expuestos!$S$6:$S$2579))</x:f>
        <x:v>3114.973279878204</x:v>
      </x:c>
      <x:c r="F26" s="69" t="n">
        <x:f>IF(AND(ISNUMBER(D26),ISNUMBER(E26)),IF(D26=0,0,E26/D26),"n.a.")</x:f>
        <x:v>0.00009173152557986318</x:v>
      </x:c>
      <x:c r="G26" s="38"/>
      <x:c r="H26" s="38"/>
      <x:c r="I26" s="38"/>
    </x:row>
    <x:row r="27" ht="21" customHeight="1">
      <x:c r="A27" s="37" t="str">
        <x:f>'SSRP agosto'!A27</x:f>
        <x:v>C22</x:v>
      </x:c>
      <x:c r="B27" s="37" t="str">
        <x:f>'SSRP agosto'!B27</x:f>
        <x:v>La Regional de Seguros, S.A.</x:v>
      </x:c>
      <x:c r="C27" s="41" t="n">
        <x:f>IF(COUNTIFS(Expuestos!$B$6:$B$2579,A27,Expuestos!$H$6:$H$2579,"n.a.")&gt;0,"n.a.",SUMIF(Expuestos!$B$6:$B$2579,A27,Expuestos!$H$6:$H$2579))</x:f>
        <x:v>873</x:v>
      </x:c>
      <x:c r="D27" s="41" t="n">
        <x:f>IF(COUNTIFS(Expuestos!$B$6:$B$2579,A27,Expuestos!$J$6:$J$2579,"n.a.")&gt;0,"n.a.",SUMIF(Expuestos!$B$6:$B$2579,A27,Expuestos!$J$6:$J$2579))</x:f>
        <x:v>110803200.00000001</x:v>
      </x:c>
      <x:c r="E27" s="41" t="n">
        <x:f>IF(COUNTIFS(Expuestos!$B$6:$B$2579,A27,Expuestos!$S$6:$S$2579,"n.a.")&gt;0,"n.a.",SUMIF(Expuestos!$B$6:$B$2579,A27,Expuestos!$S$6:$S$2579))</x:f>
        <x:v>7126.195357196346</x:v>
      </x:c>
      <x:c r="F27" s="69" t="n">
        <x:f>IF(AND(ISNUMBER(D27),ISNUMBER(E27)),IF(D27=0,0,E27/D27),"n.a.")</x:f>
        <x:v>0.00006431398513036036</x:v>
      </x:c>
      <x:c r="G27" s="38"/>
      <x:c r="H27" s="38"/>
      <x:c r="I27" s="38"/>
    </x:row>
    <x:row r="28" ht="21" customHeight="1">
      <x:c r="A28" s="44"/>
      <x:c r="B28" s="44" t="str">
        <x:v>TOTAL</x:v>
      </x:c>
      <x:c r="C28" s="45" t="n">
        <x:f>IF(COUNTIF(C6:C27,"n.a.")&gt;0,"n.a.",SUM(C6:C27))</x:f>
        <x:v>524785</x:v>
      </x:c>
      <x:c r="D28" s="45" t="n">
        <x:f>IF(COUNTIF(D6:D27,"n.a.")&gt;0,"n.a.",SUM(D6:D27))</x:f>
        <x:v>18357385550</x:v>
      </x:c>
      <x:c r="E28" s="45" t="n">
        <x:f>IF(COUNTIF(E6:E27,"n.a.")&gt;0,"n.a.",SUM(E6:E27))</x:f>
        <x:v>597184.930718574</x:v>
      </x:c>
      <x:c r="F28" s="70" t="n">
        <x:f>IF(AND(ISNUMBER(D28),ISNUMBER(E28)),IF(D28=0,0,E28/D28),"n.a.")</x:f>
        <x:v>0.000032531044744472014</x:v>
      </x:c>
      <x:c r="G28" s="38"/>
      <x:c r="H28" s="38"/>
      <x:c r="I28" s="38"/>
    </x:row>
    <x:row r="29" ht="21" customHeight="1">
      <x:c r="A29" s="37"/>
      <x:c r="B29" s="37"/>
      <x:c r="C29" s="37"/>
      <x:c r="D29" s="37"/>
      <x:c r="E29" s="37"/>
      <x:c r="F29" s="37"/>
      <x:c r="G29" s="38"/>
      <x:c r="H29" s="38"/>
      <x:c r="I29" s="38"/>
    </x:row>
    <x:row r="30" ht="21" customHeight="1">
      <x:c r="A30" s="37"/>
      <x:c r="B30" s="37"/>
      <x:c r="C30" s="37"/>
      <x:c r="D30" s="37"/>
      <x:c r="E30" s="37"/>
      <x:c r="F30" s="37"/>
      <x:c r="G30" s="38"/>
      <x:c r="H30" s="38"/>
      <x:c r="I30" s="38"/>
    </x:row>
    <x:row r="31" ht="21" customHeight="1">
      <x:c r="A31" s="37"/>
      <x:c r="B31" s="37"/>
      <x:c r="C31" s="37"/>
      <x:c r="D31" s="37"/>
      <x:c r="E31" s="37"/>
      <x:c r="F31" s="37"/>
      <x:c r="G31" s="38"/>
      <x:c r="H31" s="38"/>
      <x:c r="I31" s="38"/>
    </x:row>
    <x:row r="32" ht="30" customHeight="1">
      <x:c r="A32" s="47" t="str">
        <x:v>Provincia / comarca</x:v>
      </x:c>
      <x:c r="B32" s="47" t="str">
        <x:v>Riesgos locales</x:v>
      </x:c>
      <x:c r="C32" s="47" t="str">
        <x:v>SA estimada USD</x:v>
      </x:c>
      <x:c r="D32" s="47" t="str">
        <x:v>Pérdida evento USD</x:v>
      </x:c>
      <x:c r="E32" s="37"/>
      <x:c r="F32" s="37"/>
      <x:c r="G32" s="38"/>
      <x:c r="H32" s="38"/>
      <x:c r="I32" s="38"/>
    </x:row>
    <x:row r="33" ht="21" customHeight="1">
      <x:c r="A33" s="37" t="str">
        <x:v>Bocas del Toro</x:v>
      </x:c>
      <x:c r="B33" s="41" t="n">
        <x:f>IF(COUNTIFS(Expuestos!$E$6:$E$2579,A33,Expuestos!$H$6:$H$2579,"n.a.")&gt;0,"n.a.",SUMIF(Expuestos!$E$6:$E$2579,A33,Expuestos!$H$6:$H$2579))</x:f>
        <x:v>2405</x:v>
      </x:c>
      <x:c r="C33" s="41" t="n">
        <x:f>IF(COUNTIFS(Expuestos!$E$6:$E$2579,A33,Expuestos!$J$6:$J$2579,"n.a.")&gt;0,"n.a.",SUMIF(Expuestos!$E$6:$E$2579,A33,Expuestos!$J$6:$J$2579))</x:f>
        <x:v>67384202.22365001</x:v>
      </x:c>
      <x:c r="D33" s="41" t="n">
        <x:f>IF(COUNTIFS(Expuestos!$E$6:$E$2579,A33,Expuestos!$S$6:$S$2579,"n.a.")&gt;0,"n.a.",SUMIF(Expuestos!$E$6:$E$2579,A33,Expuestos!$S$6:$S$2579))</x:f>
        <x:v>0</x:v>
      </x:c>
      <x:c r="E33" s="37"/>
      <x:c r="F33" s="37"/>
      <x:c r="G33" s="38"/>
      <x:c r="H33" s="38"/>
      <x:c r="I33" s="38"/>
    </x:row>
    <x:row r="34" ht="21" customHeight="1">
      <x:c r="A34" s="37" t="str">
        <x:v>Coclé</x:v>
      </x:c>
      <x:c r="B34" s="41" t="n">
        <x:f>IF(COUNTIFS(Expuestos!$E$6:$E$2579,A34,Expuestos!$H$6:$H$2579,"n.a.")&gt;0,"n.a.",SUMIF(Expuestos!$E$6:$E$2579,A34,Expuestos!$H$6:$H$2579))</x:f>
        <x:v>10118</x:v>
      </x:c>
      <x:c r="C34" s="41" t="n">
        <x:f>IF(COUNTIFS(Expuestos!$E$6:$E$2579,A34,Expuestos!$J$6:$J$2579,"n.a.")&gt;0,"n.a.",SUMIF(Expuestos!$E$6:$E$2579,A34,Expuestos!$J$6:$J$2579))</x:f>
        <x:v>327273555.4423675</x:v>
      </x:c>
      <x:c r="D34" s="41" t="n">
        <x:f>IF(COUNTIFS(Expuestos!$E$6:$E$2579,A34,Expuestos!$S$6:$S$2579,"n.a.")&gt;0,"n.a.",SUMIF(Expuestos!$E$6:$E$2579,A34,Expuestos!$S$6:$S$2579))</x:f>
        <x:v>0</x:v>
      </x:c>
      <x:c r="E34" s="37"/>
      <x:c r="F34" s="37"/>
      <x:c r="G34" s="38"/>
      <x:c r="H34" s="38"/>
      <x:c r="I34" s="38"/>
    </x:row>
    <x:row r="35" ht="21" customHeight="1">
      <x:c r="A35" s="37" t="str">
        <x:v>Colón</x:v>
      </x:c>
      <x:c r="B35" s="41" t="n">
        <x:f>IF(COUNTIFS(Expuestos!$E$6:$E$2579,A35,Expuestos!$H$6:$H$2579,"n.a.")&gt;0,"n.a.",SUMIF(Expuestos!$E$6:$E$2579,A35,Expuestos!$H$6:$H$2579))</x:f>
        <x:v>14298</x:v>
      </x:c>
      <x:c r="C35" s="41" t="n">
        <x:f>IF(COUNTIFS(Expuestos!$E$6:$E$2579,A35,Expuestos!$J$6:$J$2579,"n.a.")&gt;0,"n.a.",SUMIF(Expuestos!$E$6:$E$2579,A35,Expuestos!$J$6:$J$2579))</x:f>
        <x:v>472033274.7325584</x:v>
      </x:c>
      <x:c r="D35" s="41" t="n">
        <x:f>IF(COUNTIFS(Expuestos!$E$6:$E$2579,A35,Expuestos!$S$6:$S$2579,"n.a.")&gt;0,"n.a.",SUMIF(Expuestos!$E$6:$E$2579,A35,Expuestos!$S$6:$S$2579))</x:f>
        <x:v>0</x:v>
      </x:c>
      <x:c r="E35" s="37"/>
      <x:c r="F35" s="37"/>
      <x:c r="G35" s="38"/>
      <x:c r="H35" s="38"/>
      <x:c r="I35" s="38"/>
    </x:row>
    <x:row r="36" ht="21" customHeight="1">
      <x:c r="A36" s="37" t="str">
        <x:v>Chiriquí</x:v>
      </x:c>
      <x:c r="B36" s="41" t="n">
        <x:f>IF(COUNTIFS(Expuestos!$E$6:$E$2579,A36,Expuestos!$H$6:$H$2579,"n.a.")&gt;0,"n.a.",SUMIF(Expuestos!$E$6:$E$2579,A36,Expuestos!$H$6:$H$2579))</x:f>
        <x:v>34129</x:v>
      </x:c>
      <x:c r="C36" s="41" t="n">
        <x:f>IF(COUNTIFS(Expuestos!$E$6:$E$2579,A36,Expuestos!$J$6:$J$2579,"n.a.")&gt;0,"n.a.",SUMIF(Expuestos!$E$6:$E$2579,A36,Expuestos!$J$6:$J$2579))</x:f>
        <x:v>1196876677.0724607</x:v>
      </x:c>
      <x:c r="D36" s="41" t="n">
        <x:f>IF(COUNTIFS(Expuestos!$E$6:$E$2579,A36,Expuestos!$S$6:$S$2579,"n.a.")&gt;0,"n.a.",SUMIF(Expuestos!$E$6:$E$2579,A36,Expuestos!$S$6:$S$2579))</x:f>
        <x:v>597184.9307185736</x:v>
      </x:c>
      <x:c r="E36" s="37"/>
      <x:c r="F36" s="37"/>
      <x:c r="G36" s="38"/>
      <x:c r="H36" s="38"/>
      <x:c r="I36" s="38"/>
    </x:row>
    <x:row r="37" ht="21" customHeight="1">
      <x:c r="A37" s="37" t="str">
        <x:v>Darién</x:v>
      </x:c>
      <x:c r="B37" s="41" t="n">
        <x:f>IF(COUNTIFS(Expuestos!$E$6:$E$2579,A37,Expuestos!$H$6:$H$2579,"n.a.")&gt;0,"n.a.",SUMIF(Expuestos!$E$6:$E$2579,A37,Expuestos!$H$6:$H$2579))</x:f>
        <x:v>411</x:v>
      </x:c>
      <x:c r="C37" s="41" t="n">
        <x:f>IF(COUNTIFS(Expuestos!$E$6:$E$2579,A37,Expuestos!$J$6:$J$2579,"n.a.")&gt;0,"n.a.",SUMIF(Expuestos!$E$6:$E$2579,A37,Expuestos!$J$6:$J$2579))</x:f>
        <x:v>12282077.363093985</x:v>
      </x:c>
      <x:c r="D37" s="41" t="n">
        <x:f>IF(COUNTIFS(Expuestos!$E$6:$E$2579,A37,Expuestos!$S$6:$S$2579,"n.a.")&gt;0,"n.a.",SUMIF(Expuestos!$E$6:$E$2579,A37,Expuestos!$S$6:$S$2579))</x:f>
        <x:v>0</x:v>
      </x:c>
      <x:c r="E37" s="37"/>
      <x:c r="F37" s="37"/>
      <x:c r="G37" s="38"/>
      <x:c r="H37" s="38"/>
      <x:c r="I37" s="38"/>
    </x:row>
    <x:row r="38" ht="21" customHeight="1">
      <x:c r="A38" s="37" t="str">
        <x:v>Herrera</x:v>
      </x:c>
      <x:c r="B38" s="41" t="n">
        <x:f>IF(COUNTIFS(Expuestos!$E$6:$E$2579,A38,Expuestos!$H$6:$H$2579,"n.a.")&gt;0,"n.a.",SUMIF(Expuestos!$E$6:$E$2579,A38,Expuestos!$H$6:$H$2579))</x:f>
        <x:v>9888</x:v>
      </x:c>
      <x:c r="C38" s="41" t="n">
        <x:f>IF(COUNTIFS(Expuestos!$E$6:$E$2579,A38,Expuestos!$J$6:$J$2579,"n.a.")&gt;0,"n.a.",SUMIF(Expuestos!$E$6:$E$2579,A38,Expuestos!$J$6:$J$2579))</x:f>
        <x:v>333006367.4756161</x:v>
      </x:c>
      <x:c r="D38" s="41" t="n">
        <x:f>IF(COUNTIFS(Expuestos!$E$6:$E$2579,A38,Expuestos!$S$6:$S$2579,"n.a.")&gt;0,"n.a.",SUMIF(Expuestos!$E$6:$E$2579,A38,Expuestos!$S$6:$S$2579))</x:f>
        <x:v>0</x:v>
      </x:c>
      <x:c r="E38" s="37"/>
      <x:c r="F38" s="37"/>
      <x:c r="G38" s="38"/>
      <x:c r="H38" s="38"/>
      <x:c r="I38" s="38"/>
    </x:row>
    <x:row r="39" ht="21" customHeight="1">
      <x:c r="A39" s="37" t="str">
        <x:v>Los Santos</x:v>
      </x:c>
      <x:c r="B39" s="41" t="n">
        <x:f>IF(COUNTIFS(Expuestos!$E$6:$E$2579,A39,Expuestos!$H$6:$H$2579,"n.a.")&gt;0,"n.a.",SUMIF(Expuestos!$E$6:$E$2579,A39,Expuestos!$H$6:$H$2579))</x:f>
        <x:v>5090</x:v>
      </x:c>
      <x:c r="C39" s="41" t="n">
        <x:f>IF(COUNTIFS(Expuestos!$E$6:$E$2579,A39,Expuestos!$J$6:$J$2579,"n.a.")&gt;0,"n.a.",SUMIF(Expuestos!$E$6:$E$2579,A39,Expuestos!$J$6:$J$2579))</x:f>
        <x:v>142184264.41504171</x:v>
      </x:c>
      <x:c r="D39" s="41" t="n">
        <x:f>IF(COUNTIFS(Expuestos!$E$6:$E$2579,A39,Expuestos!$S$6:$S$2579,"n.a.")&gt;0,"n.a.",SUMIF(Expuestos!$E$6:$E$2579,A39,Expuestos!$S$6:$S$2579))</x:f>
        <x:v>0</x:v>
      </x:c>
      <x:c r="E39" s="37"/>
      <x:c r="F39" s="37"/>
      <x:c r="G39" s="38"/>
      <x:c r="H39" s="38"/>
      <x:c r="I39" s="38"/>
    </x:row>
    <x:row r="40" ht="21" customHeight="1">
      <x:c r="A40" s="37" t="str">
        <x:v>Panamá</x:v>
      </x:c>
      <x:c r="B40" s="41" t="n">
        <x:f>IF(COUNTIFS(Expuestos!$E$6:$E$2579,A40,Expuestos!$H$6:$H$2579,"n.a.")&gt;0,"n.a.",SUMIF(Expuestos!$E$6:$E$2579,A40,Expuestos!$H$6:$H$2579))</x:f>
        <x:v>392401</x:v>
      </x:c>
      <x:c r="C40" s="41" t="n">
        <x:f>IF(COUNTIFS(Expuestos!$E$6:$E$2579,A40,Expuestos!$J$6:$J$2579,"n.a.")&gt;0,"n.a.",SUMIF(Expuestos!$E$6:$E$2579,A40,Expuestos!$J$6:$J$2579))</x:f>
        <x:v>14101257723.65952</x:v>
      </x:c>
      <x:c r="D40" s="41" t="n">
        <x:f>IF(COUNTIFS(Expuestos!$E$6:$E$2579,A40,Expuestos!$S$6:$S$2579,"n.a.")&gt;0,"n.a.",SUMIF(Expuestos!$E$6:$E$2579,A40,Expuestos!$S$6:$S$2579))</x:f>
        <x:v>0</x:v>
      </x:c>
      <x:c r="E40" s="37"/>
      <x:c r="F40" s="37"/>
      <x:c r="G40" s="38"/>
      <x:c r="H40" s="38"/>
      <x:c r="I40" s="38"/>
    </x:row>
    <x:row r="41" ht="21" customHeight="1">
      <x:c r="A41" s="37" t="str">
        <x:v>Veraguas</x:v>
      </x:c>
      <x:c r="B41" s="41" t="n">
        <x:f>IF(COUNTIFS(Expuestos!$E$6:$E$2579,A41,Expuestos!$H$6:$H$2579,"n.a.")&gt;0,"n.a.",SUMIF(Expuestos!$E$6:$E$2579,A41,Expuestos!$H$6:$H$2579))</x:f>
        <x:v>15651</x:v>
      </x:c>
      <x:c r="C41" s="41" t="n">
        <x:f>IF(COUNTIFS(Expuestos!$E$6:$E$2579,A41,Expuestos!$J$6:$J$2579,"n.a.")&gt;0,"n.a.",SUMIF(Expuestos!$E$6:$E$2579,A41,Expuestos!$J$6:$J$2579))</x:f>
        <x:v>492220217.0280355</x:v>
      </x:c>
      <x:c r="D41" s="41" t="n">
        <x:f>IF(COUNTIFS(Expuestos!$E$6:$E$2579,A41,Expuestos!$S$6:$S$2579,"n.a.")&gt;0,"n.a.",SUMIF(Expuestos!$E$6:$E$2579,A41,Expuestos!$S$6:$S$2579))</x:f>
        <x:v>0</x:v>
      </x:c>
      <x:c r="E41" s="37"/>
      <x:c r="F41" s="37"/>
      <x:c r="G41" s="38"/>
      <x:c r="H41" s="38"/>
      <x:c r="I41" s="38"/>
    </x:row>
    <x:row r="42" ht="21" customHeight="1">
      <x:c r="A42" s="37" t="str">
        <x:v>Guna Yala</x:v>
      </x:c>
      <x:c r="B42" s="41" t="n">
        <x:f>IF(COUNTIFS(Expuestos!$E$6:$E$2579,A42,Expuestos!$H$6:$H$2579,"n.a.")&gt;0,"n.a.",SUMIF(Expuestos!$E$6:$E$2579,A42,Expuestos!$H$6:$H$2579))</x:f>
        <x:v>14</x:v>
      </x:c>
      <x:c r="C42" s="41" t="n">
        <x:f>IF(COUNTIFS(Expuestos!$E$6:$E$2579,A42,Expuestos!$J$6:$J$2579,"n.a.")&gt;0,"n.a.",SUMIF(Expuestos!$E$6:$E$2579,A42,Expuestos!$J$6:$J$2579))</x:f>
        <x:v>477903.78424189467</x:v>
      </x:c>
      <x:c r="D42" s="41" t="n">
        <x:f>IF(COUNTIFS(Expuestos!$E$6:$E$2579,A42,Expuestos!$S$6:$S$2579,"n.a.")&gt;0,"n.a.",SUMIF(Expuestos!$E$6:$E$2579,A42,Expuestos!$S$6:$S$2579))</x:f>
        <x:v>0</x:v>
      </x:c>
      <x:c r="E42" s="37"/>
      <x:c r="F42" s="37"/>
      <x:c r="G42" s="38"/>
      <x:c r="H42" s="38"/>
      <x:c r="I42" s="38"/>
    </x:row>
    <x:row r="43" ht="21" customHeight="1">
      <x:c r="A43" s="37" t="str">
        <x:v>Emberá-Wounaan</x:v>
      </x:c>
      <x:c r="B43" s="41" t="n">
        <x:f>IF(COUNTIFS(Expuestos!$E$6:$E$2579,A43,Expuestos!$H$6:$H$2579,"n.a.")&gt;0,"n.a.",SUMIF(Expuestos!$E$6:$E$2579,A43,Expuestos!$H$6:$H$2579))</x:f>
        <x:v>2</x:v>
      </x:c>
      <x:c r="C43" s="41" t="n">
        <x:f>IF(COUNTIFS(Expuestos!$E$6:$E$2579,A43,Expuestos!$J$6:$J$2579,"n.a.")&gt;0,"n.a.",SUMIF(Expuestos!$E$6:$E$2579,A43,Expuestos!$J$6:$J$2579))</x:f>
        <x:v>25114.61033999322</x:v>
      </x:c>
      <x:c r="D43" s="41" t="n">
        <x:f>IF(COUNTIFS(Expuestos!$E$6:$E$2579,A43,Expuestos!$S$6:$S$2579,"n.a.")&gt;0,"n.a.",SUMIF(Expuestos!$E$6:$E$2579,A43,Expuestos!$S$6:$S$2579))</x:f>
        <x:v>0</x:v>
      </x:c>
      <x:c r="E43" s="37"/>
      <x:c r="F43" s="37"/>
      <x:c r="G43" s="38"/>
      <x:c r="H43" s="38"/>
      <x:c r="I43" s="38"/>
    </x:row>
    <x:row r="44" ht="21" customHeight="1">
      <x:c r="A44" s="37" t="str">
        <x:v>Ngäbe-Buglé</x:v>
      </x:c>
      <x:c r="B44" s="41" t="n">
        <x:f>IF(COUNTIFS(Expuestos!$E$6:$E$2579,A44,Expuestos!$H$6:$H$2579,"n.a.")&gt;0,"n.a.",SUMIF(Expuestos!$E$6:$E$2579,A44,Expuestos!$H$6:$H$2579))</x:f>
        <x:v>52</x:v>
      </x:c>
      <x:c r="C44" s="41" t="n">
        <x:f>IF(COUNTIFS(Expuestos!$E$6:$E$2579,A44,Expuestos!$J$6:$J$2579,"n.a.")&gt;0,"n.a.",SUMIF(Expuestos!$E$6:$E$2579,A44,Expuestos!$J$6:$J$2579))</x:f>
        <x:v>1921706.5523702498</x:v>
      </x:c>
      <x:c r="D44" s="41" t="n">
        <x:f>IF(COUNTIFS(Expuestos!$E$6:$E$2579,A44,Expuestos!$S$6:$S$2579,"n.a.")&gt;0,"n.a.",SUMIF(Expuestos!$E$6:$E$2579,A44,Expuestos!$S$6:$S$2579))</x:f>
        <x:v>0</x:v>
      </x:c>
      <x:c r="E44" s="37"/>
      <x:c r="F44" s="37"/>
      <x:c r="G44" s="38"/>
      <x:c r="H44" s="38"/>
      <x:c r="I44" s="38"/>
    </x:row>
    <x:row r="45" ht="21" customHeight="1">
      <x:c r="A45" s="37" t="str">
        <x:v>Panamá Oeste</x:v>
      </x:c>
      <x:c r="B45" s="41" t="n">
        <x:f>IF(COUNTIFS(Expuestos!$E$6:$E$2579,A45,Expuestos!$H$6:$H$2579,"n.a.")&gt;0,"n.a.",SUMIF(Expuestos!$E$6:$E$2579,A45,Expuestos!$H$6:$H$2579))</x:f>
        <x:v>40326</x:v>
      </x:c>
      <x:c r="C45" s="41" t="n">
        <x:f>IF(COUNTIFS(Expuestos!$E$6:$E$2579,A45,Expuestos!$J$6:$J$2579,"n.a.")&gt;0,"n.a.",SUMIF(Expuestos!$E$6:$E$2579,A45,Expuestos!$J$6:$J$2579))</x:f>
        <x:v>1210442465.6407022</x:v>
      </x:c>
      <x:c r="D45" s="41" t="n">
        <x:f>IF(COUNTIFS(Expuestos!$E$6:$E$2579,A45,Expuestos!$S$6:$S$2579,"n.a.")&gt;0,"n.a.",SUMIF(Expuestos!$E$6:$E$2579,A45,Expuestos!$S$6:$S$2579))</x:f>
        <x:v>0</x:v>
      </x:c>
      <x:c r="E45" s="37"/>
      <x:c r="F45" s="37"/>
      <x:c r="G45" s="38"/>
      <x:c r="H45" s="38"/>
      <x:c r="I45" s="38"/>
    </x:row>
    <x:row r="46" ht="21" customHeight="1">
      <x:c r="A46" s="37"/>
      <x:c r="B46" s="37"/>
      <x:c r="C46" s="37"/>
      <x:c r="D46" s="37"/>
      <x:c r="E46" s="37"/>
      <x:c r="F46" s="37"/>
      <x:c r="G46" s="38"/>
      <x:c r="H46" s="38"/>
      <x:c r="I46" s="38"/>
    </x:row>
    <x:row r="47" ht="21" customHeight="1">
      <x:c r="A47" s="37"/>
      <x:c r="B47" s="37"/>
      <x:c r="C47" s="37"/>
      <x:c r="D47" s="37"/>
      <x:c r="E47" s="37"/>
      <x:c r="F47" s="37"/>
      <x:c r="G47" s="38"/>
      <x:c r="H47" s="38"/>
      <x:c r="I47" s="38"/>
    </x:row>
    <x:row r="48" ht="21" customHeight="1">
      <x:c r="A48" s="37"/>
      <x:c r="B48" s="37"/>
      <x:c r="C48" s="37"/>
      <x:c r="D48" s="37"/>
      <x:c r="E48" s="37"/>
      <x:c r="F48" s="37"/>
      <x:c r="G48" s="38"/>
      <x:c r="H48" s="38"/>
      <x:c r="I48" s="38"/>
    </x:row>
    <x:row r="49" ht="21" customHeight="1">
      <x:c r="A49" s="37"/>
      <x:c r="B49" s="37"/>
      <x:c r="C49" s="37"/>
      <x:c r="D49" s="37"/>
      <x:c r="E49" s="37"/>
      <x:c r="F49" s="37"/>
      <x:c r="G49" s="38"/>
      <x:c r="H49" s="38"/>
      <x:c r="I49" s="38"/>
    </x:row>
    <x:row r="50" ht="21" customHeight="1">
      <x:c r="A50" s="37"/>
      <x:c r="B50" s="37"/>
      <x:c r="C50" s="37"/>
      <x:c r="D50" s="37"/>
      <x:c r="E50" s="37"/>
      <x:c r="F50" s="37"/>
      <x:c r="G50" s="38"/>
      <x:c r="H50" s="38"/>
      <x:c r="I50" s="38"/>
    </x:row>
    <x:row r="51" ht="21" customHeight="1">
      <x:c r="A51" s="37"/>
      <x:c r="B51" s="37"/>
      <x:c r="C51" s="37"/>
      <x:c r="D51" s="37"/>
      <x:c r="E51" s="37"/>
      <x:c r="F51" s="37"/>
      <x:c r="G51" s="38"/>
      <x:c r="H51" s="38"/>
      <x:c r="I51" s="38"/>
    </x:row>
    <x:row r="52" ht="21" customHeight="1">
      <x:c r="A52" s="37"/>
      <x:c r="B52" s="37"/>
      <x:c r="C52" s="37"/>
      <x:c r="D52" s="37"/>
      <x:c r="E52" s="37"/>
      <x:c r="F52" s="37"/>
      <x:c r="G52" s="38"/>
      <x:c r="H52" s="38"/>
      <x:c r="I52" s="38"/>
    </x:row>
    <x:row r="53" ht="21" customHeight="1">
      <x:c r="A53" s="37"/>
      <x:c r="B53" s="37"/>
      <x:c r="C53" s="37"/>
      <x:c r="D53" s="37"/>
      <x:c r="E53" s="37"/>
      <x:c r="F53" s="37"/>
      <x:c r="G53" s="38"/>
      <x:c r="H53" s="38"/>
      <x:c r="I53" s="38"/>
    </x:row>
    <x:row r="54" ht="21" customHeight="1">
      <x:c r="A54" s="37"/>
      <x:c r="B54" s="37"/>
      <x:c r="C54" s="37"/>
      <x:c r="D54" s="37"/>
      <x:c r="E54" s="37"/>
      <x:c r="F54" s="37"/>
      <x:c r="G54" s="38"/>
      <x:c r="H54" s="38"/>
      <x:c r="I54" s="38"/>
    </x:row>
    <x:row r="55" ht="21" customHeight="1">
      <x:c r="A55" s="37"/>
      <x:c r="B55" s="37"/>
      <x:c r="C55" s="37"/>
      <x:c r="D55" s="37"/>
      <x:c r="E55" s="37"/>
      <x:c r="F55" s="37"/>
      <x:c r="G55" s="38"/>
      <x:c r="H55" s="38"/>
      <x:c r="I55" s="38"/>
    </x:row>
    <x:row r="56" ht="21" customHeight="1">
      <x:c r="A56" s="37"/>
      <x:c r="B56" s="37"/>
      <x:c r="C56" s="37"/>
      <x:c r="D56" s="37"/>
      <x:c r="E56" s="37"/>
      <x:c r="F56" s="37"/>
      <x:c r="G56" s="38"/>
      <x:c r="H56" s="38"/>
      <x:c r="I56" s="38"/>
    </x:row>
    <x:row r="57" ht="21" customHeight="1">
      <x:c r="A57" s="37"/>
      <x:c r="B57" s="37"/>
      <x:c r="C57" s="37"/>
      <x:c r="D57" s="37"/>
      <x:c r="E57" s="37"/>
      <x:c r="F57" s="37"/>
      <x:c r="G57" s="38"/>
      <x:c r="H57" s="38"/>
      <x:c r="I57" s="38"/>
    </x:row>
    <x:row r="58" ht="21" customHeight="1">
      <x:c r="A58" s="37"/>
      <x:c r="B58" s="37"/>
      <x:c r="C58" s="37"/>
      <x:c r="D58" s="37"/>
      <x:c r="E58" s="37"/>
      <x:c r="F58" s="37"/>
      <x:c r="G58" s="38"/>
      <x:c r="H58" s="38"/>
      <x:c r="I58" s="38"/>
    </x:row>
    <x:row r="59" ht="21" customHeight="1">
      <x:c r="A59" s="37"/>
      <x:c r="B59" s="37"/>
      <x:c r="C59" s="37"/>
      <x:c r="D59" s="37"/>
      <x:c r="E59" s="37"/>
      <x:c r="F59" s="37"/>
      <x:c r="G59" s="38"/>
      <x:c r="H59" s="38"/>
      <x:c r="I59" s="38"/>
    </x:row>
    <x:row r="60" ht="21" customHeight="1">
      <x:c r="A60" s="37"/>
      <x:c r="B60" s="37"/>
      <x:c r="C60" s="37"/>
      <x:c r="D60" s="37"/>
      <x:c r="E60" s="37"/>
      <x:c r="F60" s="37"/>
      <x:c r="G60" s="38"/>
      <x:c r="H60" s="38"/>
      <x:c r="I60" s="38"/>
    </x:row>
    <x:row r="61" ht="21" customHeight="1">
      <x:c r="A61" s="37"/>
      <x:c r="B61" s="37"/>
      <x:c r="C61" s="37"/>
      <x:c r="D61" s="37"/>
      <x:c r="E61" s="37"/>
      <x:c r="F61" s="37"/>
      <x:c r="G61" s="38"/>
      <x:c r="H61" s="38"/>
      <x:c r="I61" s="38"/>
    </x:row>
    <x:row r="62" ht="21" customHeight="1">
      <x:c r="A62" s="37"/>
      <x:c r="B62" s="37"/>
      <x:c r="C62" s="37"/>
      <x:c r="D62" s="37"/>
      <x:c r="E62" s="37"/>
      <x:c r="F62" s="37"/>
      <x:c r="G62" s="38"/>
      <x:c r="H62" s="38"/>
      <x:c r="I62" s="38"/>
    </x:row>
    <x:row r="63" ht="21" customHeight="1">
      <x:c r="A63" s="37"/>
      <x:c r="B63" s="37"/>
      <x:c r="C63" s="37"/>
      <x:c r="D63" s="37"/>
      <x:c r="E63" s="37"/>
      <x:c r="F63" s="37"/>
      <x:c r="G63" s="38"/>
      <x:c r="H63" s="38"/>
      <x:c r="I63" s="38"/>
    </x:row>
    <x:row r="64" ht="21" customHeight="1">
      <x:c r="A64" s="37"/>
      <x:c r="B64" s="37"/>
      <x:c r="C64" s="37"/>
      <x:c r="D64" s="37"/>
      <x:c r="E64" s="37"/>
      <x:c r="F64" s="37"/>
      <x:c r="G64" s="38"/>
      <x:c r="H64" s="38"/>
      <x:c r="I64" s="38"/>
    </x:row>
    <x:row r="65" ht="21" customHeight="1">
      <x:c r="A65" s="37"/>
      <x:c r="B65" s="37"/>
      <x:c r="C65" s="37"/>
      <x:c r="D65" s="37"/>
      <x:c r="E65" s="37"/>
      <x:c r="F65" s="37"/>
      <x:c r="G65" s="38"/>
      <x:c r="H65" s="38"/>
      <x:c r="I65" s="38"/>
    </x:row>
    <x:row r="66" ht="21" customHeight="1">
      <x:c r="A66" s="37"/>
      <x:c r="B66" s="37"/>
      <x:c r="C66" s="37"/>
      <x:c r="D66" s="37"/>
      <x:c r="E66" s="37"/>
      <x:c r="F66" s="37"/>
      <x:c r="G66" s="38"/>
      <x:c r="H66" s="38"/>
      <x:c r="I66" s="38"/>
    </x:row>
    <x:row r="67" ht="21" customHeight="1">
      <x:c r="A67" s="37"/>
      <x:c r="B67" s="37"/>
      <x:c r="C67" s="37"/>
      <x:c r="D67" s="37"/>
      <x:c r="E67" s="37"/>
      <x:c r="F67" s="37"/>
      <x:c r="G67" s="38"/>
      <x:c r="H67" s="38"/>
      <x:c r="I67" s="38"/>
    </x:row>
    <x:row r="68" ht="21" customHeight="1">
      <x:c r="A68" s="37"/>
      <x:c r="B68" s="37"/>
      <x:c r="C68" s="37"/>
      <x:c r="D68" s="37"/>
      <x:c r="E68" s="37"/>
      <x:c r="F68" s="37"/>
      <x:c r="G68" s="38"/>
      <x:c r="H68" s="38"/>
      <x:c r="I68" s="38"/>
    </x:row>
    <x:row r="69" ht="21" customHeight="1">
      <x:c r="A69" s="37"/>
      <x:c r="B69" s="37"/>
      <x:c r="C69" s="37"/>
      <x:c r="D69" s="37"/>
      <x:c r="E69" s="37"/>
      <x:c r="F69" s="37"/>
      <x:c r="G69" s="38"/>
      <x:c r="H69" s="38"/>
      <x:c r="I69" s="38"/>
    </x:row>
    <x:row r="70" ht="21" customHeight="1">
      <x:c r="A70" s="37"/>
      <x:c r="B70" s="37"/>
      <x:c r="C70" s="37"/>
      <x:c r="D70" s="37"/>
      <x:c r="E70" s="37"/>
      <x:c r="F70" s="37"/>
      <x:c r="G70" s="38"/>
      <x:c r="H70" s="38"/>
      <x:c r="I70" s="38"/>
    </x:row>
    <x:row r="71" ht="21" customHeight="1">
      <x:c r="A71" s="37"/>
      <x:c r="B71" s="37"/>
      <x:c r="C71" s="37"/>
      <x:c r="D71" s="37"/>
      <x:c r="E71" s="37"/>
      <x:c r="F71" s="37"/>
      <x:c r="G71" s="38"/>
      <x:c r="H71" s="38"/>
      <x:c r="I71" s="38"/>
    </x:row>
    <x:row r="72" ht="21" customHeight="1">
      <x:c r="A72" s="37"/>
      <x:c r="B72" s="37"/>
      <x:c r="C72" s="37"/>
      <x:c r="D72" s="37"/>
      <x:c r="E72" s="37"/>
      <x:c r="F72" s="37"/>
      <x:c r="G72" s="38"/>
      <x:c r="H72" s="38"/>
      <x:c r="I72" s="38"/>
    </x:row>
    <x:row r="73" ht="21" customHeight="1">
      <x:c r="A73" s="37"/>
      <x:c r="B73" s="37"/>
      <x:c r="C73" s="37"/>
      <x:c r="D73" s="37"/>
      <x:c r="E73" s="37"/>
      <x:c r="F73" s="37"/>
      <x:c r="G73" s="38"/>
      <x:c r="H73" s="38"/>
      <x:c r="I73" s="38"/>
    </x:row>
    <x:row r="74" ht="21" customHeight="1">
      <x:c r="A74" s="37"/>
      <x:c r="B74" s="37"/>
      <x:c r="C74" s="37"/>
      <x:c r="D74" s="37"/>
      <x:c r="E74" s="37"/>
      <x:c r="F74" s="37"/>
      <x:c r="G74" s="38"/>
      <x:c r="H74" s="38"/>
      <x:c r="I74" s="38"/>
    </x:row>
    <x:row r="75" ht="21" customHeight="1">
      <x:c r="A75" s="37"/>
      <x:c r="B75" s="37"/>
      <x:c r="C75" s="37"/>
      <x:c r="D75" s="37"/>
      <x:c r="E75" s="37"/>
      <x:c r="F75" s="37"/>
      <x:c r="G75" s="38"/>
      <x:c r="H75" s="38"/>
      <x:c r="I75" s="38"/>
    </x:row>
    <x:row r="76" ht="21" customHeight="1">
      <x:c r="A76" s="37"/>
      <x:c r="B76" s="37"/>
      <x:c r="C76" s="37"/>
      <x:c r="D76" s="37"/>
      <x:c r="E76" s="37"/>
      <x:c r="F76" s="37"/>
      <x:c r="G76" s="38"/>
      <x:c r="H76" s="38"/>
      <x:c r="I76" s="38"/>
    </x:row>
    <x:row r="77" ht="21" customHeight="1">
      <x:c r="A77" s="37"/>
      <x:c r="B77" s="37"/>
      <x:c r="C77" s="37"/>
      <x:c r="D77" s="37"/>
      <x:c r="E77" s="37"/>
      <x:c r="F77" s="37"/>
      <x:c r="G77" s="38"/>
      <x:c r="H77" s="38"/>
      <x:c r="I77" s="38"/>
    </x:row>
    <x:row r="78" ht="21" customHeight="1">
      <x:c r="A78" s="37"/>
      <x:c r="B78" s="37"/>
      <x:c r="C78" s="37"/>
      <x:c r="D78" s="37"/>
      <x:c r="E78" s="37"/>
      <x:c r="F78" s="37"/>
      <x:c r="G78" s="38"/>
      <x:c r="H78" s="38"/>
      <x:c r="I78" s="38"/>
    </x:row>
    <x:row r="79" ht="21" customHeight="1">
      <x:c r="A79" s="37"/>
      <x:c r="B79" s="37"/>
      <x:c r="C79" s="37"/>
      <x:c r="D79" s="37"/>
      <x:c r="E79" s="37"/>
      <x:c r="F79" s="37"/>
      <x:c r="G79" s="38"/>
      <x:c r="H79" s="38"/>
      <x:c r="I79" s="38"/>
    </x:row>
    <x:row r="80" ht="21" customHeight="1">
      <x:c r="A80" s="37"/>
      <x:c r="B80" s="37"/>
      <x:c r="C80" s="37"/>
      <x:c r="D80" s="37"/>
      <x:c r="E80" s="37"/>
      <x:c r="F80" s="37"/>
      <x:c r="G80" s="38"/>
      <x:c r="H80" s="38"/>
      <x:c r="I80" s="38"/>
    </x:row>
    <x:row r="81" ht="21" customHeight="1">
      <x:c r="A81" s="37"/>
      <x:c r="B81" s="37"/>
      <x:c r="C81" s="37"/>
      <x:c r="D81" s="37"/>
      <x:c r="E81" s="37"/>
      <x:c r="F81" s="37"/>
      <x:c r="G81" s="38"/>
      <x:c r="H81" s="38"/>
      <x:c r="I81" s="38"/>
    </x:row>
    <x:row r="82" ht="21" customHeight="1">
      <x:c r="A82" s="37"/>
      <x:c r="B82" s="37"/>
      <x:c r="C82" s="37"/>
      <x:c r="D82" s="37"/>
      <x:c r="E82" s="37"/>
      <x:c r="F82" s="37"/>
      <x:c r="G82" s="38"/>
      <x:c r="H82" s="38"/>
      <x:c r="I82" s="38"/>
    </x:row>
    <x:row r="83" ht="21" customHeight="1">
      <x:c r="A83" s="37"/>
      <x:c r="B83" s="37"/>
      <x:c r="C83" s="37"/>
      <x:c r="D83" s="37"/>
      <x:c r="E83" s="37"/>
      <x:c r="F83" s="37"/>
      <x:c r="G83" s="38"/>
      <x:c r="H83" s="38"/>
      <x:c r="I83" s="38"/>
    </x:row>
    <x:row r="84" ht="21" customHeight="1">
      <x:c r="A84" s="37"/>
      <x:c r="B84" s="37"/>
      <x:c r="C84" s="37"/>
      <x:c r="D84" s="37"/>
      <x:c r="E84" s="37"/>
      <x:c r="F84" s="37"/>
      <x:c r="G84" s="38"/>
      <x:c r="H84" s="38"/>
      <x:c r="I84" s="38"/>
    </x:row>
    <x:row r="85" ht="21" customHeight="1">
      <x:c r="A85" s="37"/>
      <x:c r="B85" s="37"/>
      <x:c r="C85" s="37"/>
      <x:c r="D85" s="37"/>
      <x:c r="E85" s="37"/>
      <x:c r="F85" s="37"/>
      <x:c r="G85" s="38"/>
      <x:c r="H85" s="38"/>
      <x:c r="I85" s="38"/>
    </x:row>
    <x:row r="86" ht="21" customHeight="1">
      <x:c r="A86" s="37"/>
      <x:c r="B86" s="37"/>
      <x:c r="C86" s="37"/>
      <x:c r="D86" s="37"/>
      <x:c r="E86" s="37"/>
      <x:c r="F86" s="37"/>
      <x:c r="G86" s="38"/>
      <x:c r="H86" s="38"/>
      <x:c r="I86" s="38"/>
    </x:row>
    <x:row r="87" ht="21" customHeight="1">
      <x:c r="A87" s="37"/>
      <x:c r="B87" s="37"/>
      <x:c r="C87" s="37"/>
      <x:c r="D87" s="37"/>
      <x:c r="E87" s="37"/>
      <x:c r="F87" s="37"/>
      <x:c r="G87" s="38"/>
      <x:c r="H87" s="38"/>
      <x:c r="I87" s="38"/>
    </x:row>
    <x:row r="88" ht="21" customHeight="1">
      <x:c r="A88" s="37"/>
      <x:c r="B88" s="37"/>
      <x:c r="C88" s="37"/>
      <x:c r="D88" s="37"/>
      <x:c r="E88" s="37"/>
      <x:c r="F88" s="37"/>
      <x:c r="G88" s="38"/>
      <x:c r="H88" s="38"/>
      <x:c r="I88" s="38"/>
    </x:row>
    <x:row r="89" ht="21" customHeight="1">
      <x:c r="A89" s="37"/>
      <x:c r="B89" s="37"/>
      <x:c r="C89" s="37"/>
      <x:c r="D89" s="37"/>
      <x:c r="E89" s="37"/>
      <x:c r="F89" s="37"/>
      <x:c r="G89" s="38"/>
      <x:c r="H89" s="38"/>
      <x:c r="I89" s="38"/>
    </x:row>
    <x:row r="90" ht="21" customHeight="1">
      <x:c r="A90" s="37"/>
      <x:c r="B90" s="37"/>
      <x:c r="C90" s="37"/>
      <x:c r="D90" s="37"/>
      <x:c r="E90" s="37"/>
      <x:c r="F90" s="37"/>
      <x:c r="G90" s="38"/>
      <x:c r="H90" s="38"/>
      <x:c r="I90" s="38"/>
    </x:row>
    <x:row r="91" ht="21" customHeight="1">
      <x:c r="A91" s="37"/>
      <x:c r="B91" s="37"/>
      <x:c r="C91" s="37"/>
      <x:c r="D91" s="37"/>
      <x:c r="E91" s="37"/>
      <x:c r="F91" s="37"/>
      <x:c r="G91" s="38"/>
      <x:c r="H91" s="38"/>
      <x:c r="I91" s="38"/>
    </x:row>
    <x:row r="92" ht="21" customHeight="1">
      <x:c r="A92" s="37"/>
      <x:c r="B92" s="37"/>
      <x:c r="C92" s="37"/>
      <x:c r="D92" s="37"/>
      <x:c r="E92" s="37"/>
      <x:c r="F92" s="37"/>
      <x:c r="G92" s="38"/>
      <x:c r="H92" s="38"/>
      <x:c r="I92" s="38"/>
    </x:row>
    <x:row r="93" ht="21" customHeight="1">
      <x:c r="A93" s="37"/>
      <x:c r="B93" s="37"/>
      <x:c r="C93" s="37"/>
      <x:c r="D93" s="37"/>
      <x:c r="E93" s="37"/>
      <x:c r="F93" s="37"/>
      <x:c r="G93" s="38"/>
      <x:c r="H93" s="38"/>
      <x:c r="I93" s="38"/>
    </x:row>
    <x:row r="94" ht="21" customHeight="1">
      <x:c r="A94" s="37"/>
      <x:c r="B94" s="37"/>
      <x:c r="C94" s="37"/>
      <x:c r="D94" s="37"/>
      <x:c r="E94" s="37"/>
      <x:c r="F94" s="37"/>
      <x:c r="G94" s="38"/>
      <x:c r="H94" s="38"/>
      <x:c r="I94" s="38"/>
    </x:row>
    <x:row r="95" ht="21" customHeight="1">
      <x:c r="A95" s="37"/>
      <x:c r="B95" s="37"/>
      <x:c r="C95" s="37"/>
      <x:c r="D95" s="37"/>
      <x:c r="E95" s="37"/>
      <x:c r="F95" s="37"/>
      <x:c r="G95" s="38"/>
      <x:c r="H95" s="38"/>
      <x:c r="I95" s="38"/>
    </x:row>
    <x:row r="96" ht="21" customHeight="1">
      <x:c r="A96" s="37"/>
      <x:c r="B96" s="37"/>
      <x:c r="C96" s="37"/>
      <x:c r="D96" s="37"/>
      <x:c r="E96" s="37"/>
      <x:c r="F96" s="37"/>
      <x:c r="G96" s="38"/>
      <x:c r="H96" s="38"/>
      <x:c r="I96" s="38"/>
    </x:row>
    <x:row r="97" ht="21" customHeight="1">
      <x:c r="A97" s="37"/>
      <x:c r="B97" s="37"/>
      <x:c r="C97" s="37"/>
      <x:c r="D97" s="37"/>
      <x:c r="E97" s="37"/>
      <x:c r="F97" s="37"/>
      <x:c r="G97" s="38"/>
      <x:c r="H97" s="38"/>
      <x:c r="I97" s="38"/>
    </x:row>
    <x:row r="98" ht="21" customHeight="1">
      <x:c r="A98" s="37"/>
      <x:c r="B98" s="37"/>
      <x:c r="C98" s="37"/>
      <x:c r="D98" s="37"/>
      <x:c r="E98" s="37"/>
      <x:c r="F98" s="37"/>
      <x:c r="G98" s="38"/>
      <x:c r="H98" s="38"/>
      <x:c r="I98" s="38"/>
    </x:row>
    <x:row r="99" ht="21" customHeight="1">
      <x:c r="A99" s="37"/>
      <x:c r="B99" s="37"/>
      <x:c r="C99" s="37"/>
      <x:c r="D99" s="37"/>
      <x:c r="E99" s="37"/>
      <x:c r="F99" s="37"/>
      <x:c r="G99" s="38"/>
      <x:c r="H99" s="38"/>
      <x:c r="I99" s="38"/>
    </x:row>
    <x:row r="100" ht="21" customHeight="1">
      <x:c r="A100" s="37"/>
      <x:c r="B100" s="37"/>
      <x:c r="C100" s="37"/>
      <x:c r="D100" s="37"/>
      <x:c r="E100" s="37"/>
      <x:c r="F100" s="37"/>
      <x:c r="G100" s="38"/>
      <x:c r="H100" s="38"/>
      <x:c r="I100" s="38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43" hidden="0" customWidth="1"/>
    <x:col min="4" max="4" width="66" hidden="0" customWidth="1"/>
  </x:cols>
  <x:sheetData>
    <x:row r="1">
      <x:c r="A1" s="37"/>
      <x:c r="B1" s="37"/>
      <x:c r="C1" s="37"/>
      <x:c r="D1" s="37"/>
    </x:row>
    <x:row r="2">
      <x:c r="A2" s="39" t="str">
        <x:v>Parámetros del modelo</x:v>
      </x:c>
      <x:c r="B2" s="37"/>
      <x:c r="C2" s="37"/>
      <x:c r="D2" s="37"/>
    </x:row>
    <x:row r="3">
      <x:c r="A3" s="40" t="str">
        <x:v>Celdas amarillas editables. Versión exploratoria al 31/08/2026.</x:v>
      </x:c>
      <x:c r="B3" s="37"/>
      <x:c r="C3" s="37"/>
      <x:c r="D3" s="37"/>
    </x:row>
    <x:row r="4">
      <x:c r="A4" s="37"/>
      <x:c r="B4" s="37"/>
      <x:c r="C4" s="37"/>
      <x:c r="D4" s="37"/>
    </x:row>
    <x:row r="5" ht="38" customHeight="1">
      <x:c r="A5" s="8" t="str">
        <x:v>Parámetro</x:v>
      </x:c>
      <x:c r="B5" s="8" t="str">
        <x:v>Valor</x:v>
      </x:c>
      <x:c r="C5" s="8" t="str">
        <x:v>Unidad / criterio</x:v>
      </x:c>
      <x:c r="D5" s="8" t="str">
        <x:v>Efecto</x:v>
      </x:c>
    </x:row>
    <x:row r="6" ht="21" customHeight="1">
      <x:c r="A6" s="37" t="str">
        <x:v>Evento seleccionado</x:v>
      </x:c>
      <x:c r="B6" s="48" t="n">
        <x:v>1</x:v>
      </x:c>
      <x:c r="C6" s="37" t="str">
        <x:v>ID de Eventos</x:v>
      </x:c>
      <x:c r="D6" s="37" t="str">
        <x:v>Actualiza impacto y pérdidas</x:v>
      </x:c>
    </x:row>
    <x:row r="7" ht="21" customHeight="1">
      <x:c r="A7" s="37" t="str">
        <x:v>Tasa residencial</x:v>
      </x:c>
      <x:c r="B7" s="49" t="n">
        <x:v>0.01</x:v>
      </x:c>
      <x:c r="C7" s="37" t="str">
        <x:v>Anual</x:v>
      </x:c>
      <x:c r="D7" s="37" t="str">
        <x:v>Prima anual equivalente / tasa</x:v>
      </x:c>
    </x:row>
    <x:row r="8" ht="21" customHeight="1">
      <x:c r="A8" s="37" t="str">
        <x:v>Tasa comercial</x:v>
      </x:c>
      <x:c r="B8" s="49" t="n">
        <x:v>0.015</x:v>
      </x:c>
      <x:c r="C8" s="37" t="str">
        <x:v>Anual</x:v>
      </x:c>
      <x:c r="D8" s="37" t="str">
        <x:v>Prima anual equivalente / tasa</x:v>
      </x:c>
    </x:row>
    <x:row r="9" ht="21" customHeight="1">
      <x:c r="A9" s="37" t="str">
        <x:v>Tasa industrial</x:v>
      </x:c>
      <x:c r="B9" s="49" t="n">
        <x:v>0.015</x:v>
      </x:c>
      <x:c r="C9" s="37" t="str">
        <x:v>Anual, asimilada a comercial</x:v>
      </x:c>
      <x:c r="D9" s="37" t="str">
        <x:v>Prima anual equivalente / tasa</x:v>
      </x:c>
    </x:row>
    <x:row r="10" ht="21" customHeight="1">
      <x:c r="A10" s="37" t="str">
        <x:v>Factor anualización</x:v>
      </x:c>
      <x:c r="B10" s="48" t="n">
        <x:v>1.5</x:v>
      </x:c>
      <x:c r="C10" s="37" t="str">
        <x:v>12 / 8, aproximación</x:v>
      </x:c>
      <x:c r="D10" s="37" t="str">
        <x:v>No reconstruye cartera vigente</x:v>
      </x:c>
    </x:row>
    <x:row r="11" ht="21" customHeight="1">
      <x:c r="A11" s="37" t="str">
        <x:v>Proporción local</x:v>
      </x:c>
      <x:c r="B11" s="50" t="n">
        <x:v>1</x:v>
      </x:c>
      <x:c r="C11" s="37" t="str">
        <x:v>Supuesto: toda unidad de incendio en Panamá</x:v>
      </x:c>
      <x:c r="D11" s="37" t="str">
        <x:v>Aplica a unidades y primas de cada uso</x:v>
      </x:c>
    </x:row>
    <x:row r="12" ht="21" customHeight="1">
      <x:c r="A12" s="37" t="str">
        <x:v>Semilla eventos</x:v>
      </x:c>
      <x:c r="B12" s="48" t="n">
        <x:v>12345</x:v>
      </x:c>
      <x:c r="C12" s="37" t="str">
        <x:v>Entero positivo</x:v>
      </x:c>
      <x:c r="D12" s="37" t="str">
        <x:v>Generador reproducible ilustrativo</x:v>
      </x:c>
    </x:row>
    <x:row r="13" ht="21" customHeight="1">
      <x:c r="A13" s="37" t="str">
        <x:v>Coeficiente a</x:v>
      </x:c>
      <x:c r="B13" s="48" t="n">
        <x:v>1</x:v>
      </x:c>
      <x:c r="C13" s="37" t="str">
        <x:v>Índice ilustrativo</x:v>
      </x:c>
      <x:c r="D13" s="37" t="str">
        <x:v>I = a + b M - c LOG10(distancia efectiva)</x:v>
      </x:c>
    </x:row>
    <x:row r="14" ht="21" customHeight="1">
      <x:c r="A14" s="37" t="str">
        <x:v>Coeficiente b</x:v>
      </x:c>
      <x:c r="B14" s="48" t="n">
        <x:v>1.5</x:v>
      </x:c>
      <x:c r="C14" s="37" t="str">
        <x:v>Índice ilustrativo</x:v>
      </x:c>
      <x:c r="D14" s="37" t="str">
        <x:v>Sensibilidad a magnitud</x:v>
      </x:c>
    </x:row>
    <x:row r="15" ht="21" customHeight="1">
      <x:c r="A15" s="37" t="str">
        <x:v>Coeficiente c</x:v>
      </x:c>
      <x:c r="B15" s="48" t="n">
        <x:v>3</x:v>
      </x:c>
      <x:c r="C15" s="37" t="str">
        <x:v>Índice ilustrativo</x:v>
      </x:c>
      <x:c r="D15" s="37" t="str">
        <x:v>Atenuación con distancia</x:v>
      </x:c>
    </x:row>
    <x:row r="16" ht="21" customHeight="1">
      <x:c r="A16" s="37" t="str">
        <x:v>Radio terrestre</x:v>
      </x:c>
      <x:c r="B16" s="48" t="n">
        <x:v>6371</x:v>
      </x:c>
      <x:c r="C16" s="37" t="str">
        <x:v>km</x:v>
      </x:c>
      <x:c r="D16" s="37" t="str">
        <x:v>Distancia de Haversine</x:v>
      </x:c>
    </x:row>
    <x:row r="17" ht="21" customHeight="1">
      <x:c r="A17" s="37" t="str">
        <x:v>Límite de cobertura</x:v>
      </x:c>
      <x:c r="B17" s="37" t="str">
        <x:v>Suma asegurada</x:v>
      </x:c>
      <x:c r="C17" s="37" t="str">
        <x:v>Por riesgo</x:v>
      </x:c>
      <x:c r="D17" s="37" t="str">
        <x:v>Sin límite agregado adicional</x:v>
      </x:c>
    </x:row>
    <x:row r="18" ht="21" customHeight="1">
      <x:c r="A18" s="37" t="str">
        <x:v>Deducible</x:v>
      </x:c>
      <x:c r="B18" s="37" t="n">
        <x:v>0</x:v>
      </x:c>
      <x:c r="C18" s="37" t="str">
        <x:v>USD</x:v>
      </x:c>
      <x:c r="D18" s="37" t="str">
        <x:v>Fijo según acuerdo</x:v>
      </x:c>
    </x:row>
    <x:row r="19" ht="21" customHeight="1">
      <x:c r="A19" s="37" t="str">
        <x:v>Duración</x:v>
      </x:c>
      <x:c r="B19" s="37" t="str">
        <x:v>Solo registro</x:v>
      </x:c>
      <x:c r="C19" s="37" t="str">
        <x:v>segundos</x:v>
      </x:c>
      <x:c r="D19" s="37" t="str">
        <x:v>Sin efecto en pérdidas</x:v>
      </x:c>
    </x:row>
    <x:row r="20" ht="21" customHeight="1">
      <x:c r="A20" s="37" t="str">
        <x:v>PML por retorno</x:v>
      </x:c>
      <x:c r="B20" s="37" t="str">
        <x:v>Pendiente</x:v>
      </x:c>
      <x:c r="C20" s="37" t="str">
        <x:v>Frecuencias sin calibrar</x:v>
      </x:c>
      <x:c r="D20" s="37" t="str">
        <x:v>No se asignan períodos de retorno</x:v>
      </x:c>
    </x:row>
    <x:row r="21" ht="21" customHeight="1">
      <x:c r="A21" s="37"/>
      <x:c r="B21" s="37"/>
      <x:c r="C21" s="37"/>
      <x:c r="D21" s="37"/>
    </x:row>
    <x:row r="22" ht="21" customHeight="1">
      <x:c r="A22" s="37"/>
      <x:c r="B22" s="37"/>
      <x:c r="C22" s="37"/>
      <x:c r="D22" s="37"/>
    </x:row>
    <x:row r="23" ht="21" customHeight="1">
      <x:c r="A23" s="37"/>
      <x:c r="B23" s="37"/>
      <x:c r="C23" s="37"/>
      <x:c r="D23" s="37"/>
    </x:row>
    <x:row r="24" ht="21" customHeight="1">
      <x:c r="A24" s="37"/>
      <x:c r="B24" s="37"/>
      <x:c r="C24" s="37"/>
      <x:c r="D24" s="37"/>
    </x:row>
    <x:row r="25" ht="21" customHeight="1">
      <x:c r="A25" s="37"/>
      <x:c r="B25" s="37"/>
      <x:c r="C25" s="37"/>
      <x:c r="D25" s="37"/>
    </x:row>
    <x:row r="26" ht="21" customHeight="1">
      <x:c r="A26" s="37"/>
      <x:c r="B26" s="37"/>
      <x:c r="C26" s="37"/>
      <x:c r="D26" s="37"/>
    </x:row>
    <x:row r="27" ht="21" customHeight="1">
      <x:c r="A27" s="37"/>
      <x:c r="B27" s="37"/>
      <x:c r="C27" s="37"/>
      <x:c r="D27" s="37"/>
    </x:row>
    <x:row r="28" ht="21" customHeight="1">
      <x:c r="A28" s="37"/>
      <x:c r="B28" s="37"/>
      <x:c r="C28" s="37"/>
      <x:c r="D28" s="37"/>
    </x:row>
    <x:row r="29" ht="21" customHeight="1">
      <x:c r="A29" s="37"/>
      <x:c r="B29" s="37"/>
      <x:c r="C29" s="37"/>
      <x:c r="D29" s="37"/>
    </x:row>
    <x:row r="30" ht="21" customHeight="1">
      <x:c r="A30" s="37"/>
      <x:c r="B30" s="37"/>
      <x:c r="C30" s="37"/>
      <x:c r="D30" s="37"/>
    </x:row>
    <x:row r="31" ht="21" customHeight="1">
      <x:c r="A31" s="37"/>
      <x:c r="B31" s="37"/>
      <x:c r="C31" s="37"/>
      <x:c r="D31" s="37"/>
    </x:row>
    <x:row r="32" ht="21" customHeight="1">
      <x:c r="A32" s="37"/>
      <x:c r="B32" s="37"/>
      <x:c r="C32" s="37"/>
      <x:c r="D32" s="37"/>
    </x:row>
    <x:row r="33" ht="21" customHeight="1">
      <x:c r="A33" s="37"/>
      <x:c r="B33" s="37"/>
      <x:c r="C33" s="37"/>
      <x:c r="D33" s="37"/>
    </x:row>
    <x:row r="34" ht="21" customHeight="1">
      <x:c r="A34" s="37"/>
      <x:c r="B34" s="37"/>
      <x:c r="C34" s="37"/>
      <x:c r="D34" s="37"/>
    </x:row>
    <x:row r="35" ht="21" customHeight="1">
      <x:c r="A35" s="37"/>
      <x:c r="B35" s="37"/>
      <x:c r="C35" s="37"/>
      <x:c r="D35" s="37"/>
    </x:row>
    <x:row r="36" ht="21" customHeight="1">
      <x:c r="A36" s="37"/>
      <x:c r="B36" s="37"/>
      <x:c r="C36" s="37"/>
      <x:c r="D36" s="37"/>
    </x:row>
    <x:row r="37" ht="21" customHeight="1">
      <x:c r="A37" s="37"/>
      <x:c r="B37" s="37"/>
      <x:c r="C37" s="37"/>
      <x:c r="D37" s="37"/>
    </x:row>
    <x:row r="38" ht="21" customHeight="1">
      <x:c r="A38" s="37"/>
      <x:c r="B38" s="37"/>
      <x:c r="C38" s="37"/>
      <x:c r="D38" s="37"/>
    </x:row>
    <x:row r="39" ht="21" customHeight="1">
      <x:c r="A39" s="37"/>
      <x:c r="B39" s="37"/>
      <x:c r="C39" s="37"/>
      <x:c r="D39" s="37"/>
    </x:row>
    <x:row r="40" ht="21" customHeight="1">
      <x:c r="A40" s="37"/>
      <x:c r="B40" s="37"/>
      <x:c r="C40" s="37"/>
      <x:c r="D40" s="37"/>
    </x:row>
    <x:row r="41" ht="21" customHeight="1">
      <x:c r="A41" s="37"/>
      <x:c r="B41" s="37"/>
      <x:c r="C41" s="37"/>
      <x:c r="D41" s="37"/>
    </x:row>
    <x:row r="42" ht="21" customHeight="1">
      <x:c r="A42" s="37"/>
      <x:c r="B42" s="37"/>
      <x:c r="C42" s="37"/>
      <x:c r="D42" s="37"/>
    </x:row>
    <x:row r="43" ht="21" customHeight="1">
      <x:c r="A43" s="37"/>
      <x:c r="B43" s="37"/>
      <x:c r="C43" s="37"/>
      <x:c r="D43" s="37"/>
    </x:row>
    <x:row r="44" ht="21" customHeight="1">
      <x:c r="A44" s="37"/>
      <x:c r="B44" s="37"/>
      <x:c r="C44" s="37"/>
      <x:c r="D44" s="37"/>
    </x:row>
    <x:row r="45" ht="21" customHeight="1">
      <x:c r="A45" s="37"/>
      <x:c r="B45" s="37"/>
      <x:c r="C45" s="37"/>
      <x:c r="D45" s="37"/>
    </x:row>
    <x:row r="46" ht="21" customHeight="1">
      <x:c r="A46" s="37"/>
      <x:c r="B46" s="37"/>
      <x:c r="C46" s="37"/>
      <x:c r="D46" s="37"/>
    </x:row>
    <x:row r="47" ht="21" customHeight="1">
      <x:c r="A47" s="37"/>
      <x:c r="B47" s="37"/>
      <x:c r="C47" s="37"/>
      <x:c r="D47" s="37"/>
    </x:row>
    <x:row r="48" ht="21" customHeight="1">
      <x:c r="A48" s="37"/>
      <x:c r="B48" s="37"/>
      <x:c r="C48" s="37"/>
      <x:c r="D48" s="37"/>
    </x:row>
    <x:row r="49" ht="21" customHeight="1">
      <x:c r="A49" s="37"/>
      <x:c r="B49" s="37"/>
      <x:c r="C49" s="37"/>
      <x:c r="D49" s="37"/>
    </x:row>
    <x:row r="50" ht="21" customHeight="1">
      <x:c r="A50" s="37"/>
      <x:c r="B50" s="37"/>
      <x:c r="C50" s="37"/>
      <x:c r="D50" s="37"/>
    </x:row>
    <x:row r="51" ht="21" customHeight="1">
      <x:c r="A51" s="37"/>
      <x:c r="B51" s="37"/>
      <x:c r="C51" s="37"/>
      <x:c r="D51" s="37"/>
    </x:row>
    <x:row r="52" ht="21" customHeight="1">
      <x:c r="A52" s="37"/>
      <x:c r="B52" s="37"/>
      <x:c r="C52" s="37"/>
      <x:c r="D52" s="37"/>
    </x:row>
    <x:row r="53" ht="21" customHeight="1">
      <x:c r="A53" s="37"/>
      <x:c r="B53" s="37"/>
      <x:c r="C53" s="37"/>
      <x:c r="D53" s="37"/>
    </x:row>
    <x:row r="54" ht="21" customHeight="1">
      <x:c r="A54" s="37"/>
      <x:c r="B54" s="37"/>
      <x:c r="C54" s="37"/>
      <x:c r="D54" s="37"/>
    </x:row>
    <x:row r="55" ht="21" customHeight="1">
      <x:c r="A55" s="37"/>
      <x:c r="B55" s="37"/>
      <x:c r="C55" s="37"/>
      <x:c r="D55" s="37"/>
    </x:row>
    <x:row r="56" ht="21" customHeight="1">
      <x:c r="A56" s="37"/>
      <x:c r="B56" s="37"/>
      <x:c r="C56" s="37"/>
      <x:c r="D56" s="37"/>
    </x:row>
    <x:row r="57" ht="21" customHeight="1">
      <x:c r="A57" s="37"/>
      <x:c r="B57" s="37"/>
      <x:c r="C57" s="37"/>
      <x:c r="D57" s="37"/>
    </x:row>
    <x:row r="58" ht="21" customHeight="1">
      <x:c r="A58" s="37"/>
      <x:c r="B58" s="37"/>
      <x:c r="C58" s="37"/>
      <x:c r="D58" s="37"/>
    </x:row>
    <x:row r="59" ht="21" customHeight="1">
      <x:c r="A59" s="37"/>
      <x:c r="B59" s="37"/>
      <x:c r="C59" s="37"/>
      <x:c r="D59" s="37"/>
    </x:row>
    <x:row r="60" ht="21" customHeight="1">
      <x:c r="A60" s="37"/>
      <x:c r="B60" s="37"/>
      <x:c r="C60" s="37"/>
      <x:c r="D60" s="37"/>
    </x:row>
    <x:row r="61" ht="21" customHeight="1">
      <x:c r="A61" s="37"/>
      <x:c r="B61" s="37"/>
      <x:c r="C61" s="37"/>
      <x:c r="D61" s="37"/>
    </x:row>
    <x:row r="62" ht="21" customHeight="1">
      <x:c r="A62" s="37"/>
      <x:c r="B62" s="37"/>
      <x:c r="C62" s="37"/>
      <x:c r="D62" s="37"/>
    </x:row>
    <x:row r="63" ht="21" customHeight="1">
      <x:c r="A63" s="37"/>
      <x:c r="B63" s="37"/>
      <x:c r="C63" s="37"/>
      <x:c r="D63" s="37"/>
    </x:row>
    <x:row r="64" ht="21" customHeight="1">
      <x:c r="A64" s="37"/>
      <x:c r="B64" s="37"/>
      <x:c r="C64" s="37"/>
      <x:c r="D64" s="37"/>
    </x:row>
    <x:row r="65" ht="21" customHeight="1">
      <x:c r="A65" s="37"/>
      <x:c r="B65" s="37"/>
      <x:c r="C65" s="37"/>
      <x:c r="D65" s="37"/>
    </x:row>
    <x:row r="66" ht="21" customHeight="1">
      <x:c r="A66" s="37"/>
      <x:c r="B66" s="37"/>
      <x:c r="C66" s="37"/>
      <x:c r="D66" s="37"/>
    </x:row>
    <x:row r="67" ht="21" customHeight="1">
      <x:c r="A67" s="37"/>
      <x:c r="B67" s="37"/>
      <x:c r="C67" s="37"/>
      <x:c r="D67" s="37"/>
    </x:row>
    <x:row r="68" ht="21" customHeight="1">
      <x:c r="A68" s="37"/>
      <x:c r="B68" s="37"/>
      <x:c r="C68" s="37"/>
      <x:c r="D68" s="37"/>
    </x:row>
    <x:row r="69" ht="21" customHeight="1">
      <x:c r="A69" s="37"/>
      <x:c r="B69" s="37"/>
      <x:c r="C69" s="37"/>
      <x:c r="D69" s="37"/>
    </x:row>
    <x:row r="70" ht="21" customHeight="1">
      <x:c r="A70" s="37"/>
      <x:c r="B70" s="37"/>
      <x:c r="C70" s="37"/>
      <x:c r="D70" s="37"/>
    </x:row>
    <x:row r="71" ht="21" customHeight="1">
      <x:c r="A71" s="37"/>
      <x:c r="B71" s="37"/>
      <x:c r="C71" s="37"/>
      <x:c r="D71" s="37"/>
    </x:row>
    <x:row r="72" ht="21" customHeight="1">
      <x:c r="A72" s="37"/>
      <x:c r="B72" s="37"/>
      <x:c r="C72" s="37"/>
      <x:c r="D72" s="37"/>
    </x:row>
    <x:row r="73" ht="21" customHeight="1">
      <x:c r="A73" s="37"/>
      <x:c r="B73" s="37"/>
      <x:c r="C73" s="37"/>
      <x:c r="D73" s="37"/>
    </x:row>
    <x:row r="74" ht="21" customHeight="1">
      <x:c r="A74" s="37"/>
      <x:c r="B74" s="37"/>
      <x:c r="C74" s="37"/>
      <x:c r="D74" s="37"/>
    </x:row>
    <x:row r="75" ht="21" customHeight="1">
      <x:c r="A75" s="37"/>
      <x:c r="B75" s="37"/>
      <x:c r="C75" s="37"/>
      <x:c r="D75" s="37"/>
    </x:row>
    <x:row r="76" ht="21" customHeight="1">
      <x:c r="A76" s="37"/>
      <x:c r="B76" s="37"/>
      <x:c r="C76" s="37"/>
      <x:c r="D76" s="37"/>
    </x:row>
    <x:row r="77" ht="21" customHeight="1">
      <x:c r="A77" s="37"/>
      <x:c r="B77" s="37"/>
      <x:c r="C77" s="37"/>
      <x:c r="D77" s="37"/>
    </x:row>
    <x:row r="78" ht="21" customHeight="1">
      <x:c r="A78" s="37"/>
      <x:c r="B78" s="37"/>
      <x:c r="C78" s="37"/>
      <x:c r="D78" s="37"/>
    </x:row>
    <x:row r="79" ht="21" customHeight="1">
      <x:c r="A79" s="37"/>
      <x:c r="B79" s="37"/>
      <x:c r="C79" s="37"/>
      <x:c r="D79" s="37"/>
    </x:row>
    <x:row r="80" ht="21" customHeight="1">
      <x:c r="A80" s="37"/>
      <x:c r="B80" s="37"/>
      <x:c r="C80" s="37"/>
      <x:c r="D80" s="37"/>
    </x:row>
    <x:row r="81" ht="21" customHeight="1">
      <x:c r="A81" s="37"/>
      <x:c r="B81" s="37"/>
      <x:c r="C81" s="37"/>
      <x:c r="D81" s="37"/>
    </x:row>
    <x:row r="82" ht="21" customHeight="1">
      <x:c r="A82" s="37"/>
      <x:c r="B82" s="37"/>
      <x:c r="C82" s="37"/>
      <x:c r="D82" s="37"/>
    </x:row>
    <x:row r="83" ht="21" customHeight="1">
      <x:c r="A83" s="37"/>
      <x:c r="B83" s="37"/>
      <x:c r="C83" s="37"/>
      <x:c r="D83" s="37"/>
    </x:row>
    <x:row r="84" ht="21" customHeight="1">
      <x:c r="A84" s="37"/>
      <x:c r="B84" s="37"/>
      <x:c r="C84" s="37"/>
      <x:c r="D84" s="37"/>
    </x:row>
    <x:row r="85" ht="21" customHeight="1">
      <x:c r="A85" s="37"/>
      <x:c r="B85" s="37"/>
      <x:c r="C85" s="37"/>
      <x:c r="D85" s="37"/>
    </x:row>
    <x:row r="86" ht="21" customHeight="1">
      <x:c r="A86" s="37"/>
      <x:c r="B86" s="37"/>
      <x:c r="C86" s="37"/>
      <x:c r="D86" s="37"/>
    </x:row>
    <x:row r="87" ht="21" customHeight="1">
      <x:c r="A87" s="37"/>
      <x:c r="B87" s="37"/>
      <x:c r="C87" s="37"/>
      <x:c r="D87" s="37"/>
    </x:row>
    <x:row r="88" ht="21" customHeight="1">
      <x:c r="A88" s="37"/>
      <x:c r="B88" s="37"/>
      <x:c r="C88" s="37"/>
      <x:c r="D88" s="37"/>
    </x:row>
    <x:row r="89" ht="21" customHeight="1">
      <x:c r="A89" s="37"/>
      <x:c r="B89" s="37"/>
      <x:c r="C89" s="37"/>
      <x:c r="D89" s="37"/>
    </x:row>
    <x:row r="90" ht="21" customHeight="1">
      <x:c r="A90" s="37"/>
      <x:c r="B90" s="37"/>
      <x:c r="C90" s="37"/>
      <x:c r="D90" s="37"/>
    </x:row>
    <x:row r="91" ht="21" customHeight="1">
      <x:c r="A91" s="37"/>
      <x:c r="B91" s="37"/>
      <x:c r="C91" s="37"/>
      <x:c r="D91" s="37"/>
    </x:row>
    <x:row r="92" ht="21" customHeight="1">
      <x:c r="A92" s="37"/>
      <x:c r="B92" s="37"/>
      <x:c r="C92" s="37"/>
      <x:c r="D92" s="37"/>
    </x:row>
    <x:row r="93" ht="21" customHeight="1">
      <x:c r="A93" s="37"/>
      <x:c r="B93" s="37"/>
      <x:c r="C93" s="37"/>
      <x:c r="D93" s="37"/>
    </x:row>
    <x:row r="94" ht="21" customHeight="1">
      <x:c r="A94" s="37"/>
      <x:c r="B94" s="37"/>
      <x:c r="C94" s="37"/>
      <x:c r="D94" s="37"/>
    </x:row>
    <x:row r="95" ht="21" customHeight="1">
      <x:c r="A95" s="37"/>
      <x:c r="B95" s="37"/>
      <x:c r="C95" s="37"/>
      <x:c r="D95" s="37"/>
    </x:row>
    <x:row r="96" ht="21" customHeight="1">
      <x:c r="A96" s="37"/>
      <x:c r="B96" s="37"/>
      <x:c r="C96" s="37"/>
      <x:c r="D96" s="37"/>
    </x:row>
    <x:row r="97" ht="21" customHeight="1">
      <x:c r="A97" s="37"/>
      <x:c r="B97" s="37"/>
      <x:c r="C97" s="37"/>
      <x:c r="D97" s="37"/>
    </x:row>
    <x:row r="98" ht="21" customHeight="1">
      <x:c r="A98" s="37"/>
      <x:c r="B98" s="37"/>
      <x:c r="C98" s="37"/>
      <x:c r="D98" s="37"/>
    </x:row>
    <x:row r="99" ht="21" customHeight="1">
      <x:c r="A99" s="37"/>
      <x:c r="B99" s="37"/>
      <x:c r="C99" s="37"/>
      <x:c r="D99" s="37"/>
    </x:row>
    <x:row r="100" ht="21" customHeight="1">
      <x:c r="A100" s="37"/>
      <x:c r="B100" s="37"/>
      <x:c r="C100" s="37"/>
      <x:c r="D100" s="37"/>
    </x:row>
  </x:sheetData>
  <x:dataValidations count="2">
    <x:dataValidation type="whole" operator="between" sqref="B6">
      <x:formula1>1</x:formula1>
      <x:formula2>20</x:formula2>
    </x:dataValidation>
    <x:dataValidation type="decimal" operator="between" sqref="B11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52" hidden="0" customWidth="1"/>
    <x:col min="4" max="4" width="18" hidden="0" customWidth="1"/>
    <x:col min="5" max="5" width="25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27" hidden="0" customWidth="1"/>
    <x:col min="14" max="14" width="27" hidden="0" customWidth="1"/>
    <x:col min="15" max="15" width="27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44" hidden="0" customWidth="1"/>
  </x:cols>
  <x:sheetData>
    <x:row r="1">
      <x:c r="A1" s="37"/>
      <x:c r="B1" s="37"/>
      <x:c r="C1" s="37"/>
      <x:c r="D1" s="37"/>
      <x:c r="E1" s="37"/>
      <x:c r="F1" s="37"/>
      <x:c r="G1" s="37"/>
      <x:c r="H1" s="37"/>
      <x:c r="I1" s="37"/>
      <x:c r="J1" s="37"/>
      <x:c r="K1" s="37"/>
      <x:c r="L1" s="37"/>
      <x:c r="M1" s="37"/>
      <x:c r="N1" s="37"/>
      <x:c r="O1" s="37"/>
      <x:c r="P1" s="37"/>
      <x:c r="Q1" s="37"/>
      <x:c r="R1" s="37"/>
      <x:c r="S1" s="37"/>
      <x:c r="T1" s="37"/>
    </x:row>
    <x:row r="2">
      <x:c r="A2" s="39" t="str">
        <x:v>Cartera sintética agrupada</x:v>
      </x:c>
      <x:c r="B2" s="37"/>
      <x:c r="C2" s="37"/>
      <x:c r="D2" s="37"/>
      <x:c r="E2" s="37"/>
      <x:c r="F2" s="37"/>
      <x:c r="G2" s="37"/>
      <x:c r="H2" s="37"/>
      <x:c r="I2" s="37"/>
      <x:c r="J2" s="37"/>
      <x:c r="K2" s="37"/>
      <x:c r="L2" s="37"/>
      <x:c r="M2" s="37"/>
      <x:c r="N2" s="37"/>
      <x:c r="O2" s="37"/>
      <x:c r="P2" s="37"/>
      <x:c r="Q2" s="37"/>
      <x:c r="R2" s="37"/>
      <x:c r="S2" s="37"/>
      <x:c r="T2" s="37"/>
    </x:row>
    <x:row r="3">
      <x:c r="A3" s="40" t="str">
        <x:v>Cada fila representa una cantidad de riesgos homogéneos. Cantidad × SA unitaria = exposición. Antigüedad pendiente.</x:v>
      </x:c>
      <x:c r="B3" s="37"/>
      <x:c r="C3" s="37"/>
      <x:c r="D3" s="37"/>
      <x:c r="E3" s="37"/>
      <x:c r="F3" s="37"/>
      <x:c r="G3" s="37"/>
      <x:c r="H3" s="37"/>
      <x:c r="I3" s="37"/>
      <x:c r="J3" s="37"/>
      <x:c r="K3" s="37"/>
      <x:c r="L3" s="37"/>
      <x:c r="M3" s="37"/>
      <x:c r="N3" s="37"/>
      <x:c r="O3" s="37"/>
      <x:c r="P3" s="37"/>
      <x:c r="Q3" s="37"/>
      <x:c r="R3" s="37"/>
      <x:c r="S3" s="37"/>
      <x:c r="T3" s="37"/>
    </x:row>
    <x:row r="4">
      <x:c r="A4" s="37"/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7"/>
      <x:c r="Q4" s="37"/>
      <x:c r="R4" s="37"/>
      <x:c r="S4" s="37"/>
      <x:c r="T4" s="37"/>
    </x:row>
    <x:row r="5" ht="38" customHeight="1">
      <x:c r="A5" s="8" t="str">
        <x:v>ID cohorte</x:v>
      </x:c>
      <x:c r="B5" s="8" t="str">
        <x:v>ID compañía</x:v>
      </x:c>
      <x:c r="C5" s="8" t="str">
        <x:v>Compañía</x:v>
      </x:c>
      <x:c r="D5" s="8" t="str">
        <x:v>Uso</x:v>
      </x:c>
      <x:c r="E5" s="8" t="str">
        <x:v>Provincia</x:v>
      </x:c>
      <x:c r="F5" s="8" t="str">
        <x:v>ID ubicación</x:v>
      </x:c>
      <x:c r="G5" s="8" t="str">
        <x:v>Perfil</x:v>
      </x:c>
      <x:c r="H5" s="8" t="str">
        <x:v>Cantidad riesgos</x:v>
      </x:c>
      <x:c r="I5" s="8" t="str">
        <x:v>SA unitaria USD</x:v>
      </x:c>
      <x:c r="J5" s="8" t="str">
        <x:v>SA total USD</x:v>
      </x:c>
      <x:c r="K5" s="8" t="str">
        <x:v>Latitud</x:v>
      </x:c>
      <x:c r="L5" s="8" t="str">
        <x:v>Longitud</x:v>
      </x:c>
      <x:c r="M5" s="8" t="str">
        <x:v>Sistema estructural</x:v>
      </x:c>
      <x:c r="N5" s="8" t="str">
        <x:v>Paredes</x:v>
      </x:c>
      <x:c r="O5" s="8" t="str">
        <x:v>Techo</x:v>
      </x:c>
      <x:c r="P5" s="8" t="str">
        <x:v>Antigüedad</x:v>
      </x:c>
      <x:c r="Q5" s="8" t="str">
        <x:v>Índice I</x:v>
      </x:c>
      <x:c r="R5" s="8" t="str">
        <x:v>Afectación</x:v>
      </x:c>
      <x:c r="S5" s="8" t="str">
        <x:v>Pérdida USD</x:v>
      </x:c>
      <x:c r="T5" s="8" t="str">
        <x:v>Estado cálculo</x:v>
      </x:c>
    </x:row>
    <x:row r="6" ht="21" customHeight="1">
      <x:c r="A6" s="37" t="str">
        <x:v>R00001</x:v>
      </x:c>
      <x:c r="B6" s="37" t="str">
        <x:f>'Reparto provincial'!B6</x:f>
        <x:v>C01</x:v>
      </x:c>
      <x:c r="C6" s="37" t="str">
        <x:f>'Reparto provincial'!C6</x:f>
        <x:v>Acerta Compañía de Seguros, S.A.</x:v>
      </x:c>
      <x:c r="D6" s="37" t="str">
        <x:f>'Reparto provincial'!D6</x:f>
        <x:v>Residencial</x:v>
      </x:c>
      <x:c r="E6" s="37" t="str">
        <x:f>'Reparto provincial'!E6</x:f>
        <x:v>Bocas del Toro</x:v>
      </x:c>
      <x:c r="F6" s="37" t="str">
        <x:f>Ubicaciones!A6</x:f>
        <x:v>L01</x:v>
      </x:c>
      <x:c r="G6" s="37" t="str">
        <x:v>P1</x:v>
      </x:c>
      <x:c r="H6" s="41" t="n">
        <x:f>IF(AND(ISNUMBER('Reparto provincial'!J6),ABS(Construccion!G6-1)&lt;0.0000001,MIN(Construccion!D6:F6)&gt;=0,MAX(Construccion!D6:F6)&lt;=1),ROUND('Reparto provincial'!J6*ROUND(SUM(Construccion!$D$6:D6),12),0)-0,"n.a.")</x:f>
        <x:v>5</x:v>
      </x:c>
      <x:c r="I6" s="41" t="n">
        <x:f>'Reparto provincial'!N6</x:f>
        <x:v>29409.71993410214</x:v>
      </x:c>
      <x:c r="J6" s="41" t="n">
        <x:f>IF(AND(ISNUMBER(H6),ISNUMBER(I6)),H6*I6,"n.a.")</x:f>
        <x:v>147048.5996705107</x:v>
      </x:c>
      <x:c r="K6" s="54" t="n">
        <x:f>Ubicaciones!D6</x:f>
        <x:v>9.34</x:v>
      </x:c>
      <x:c r="L6" s="54" t="n">
        <x:f>Ubicaciones!E6</x:f>
        <x:v>-82.25</x:v>
      </x:c>
      <x:c r="M6" s="37" t="str">
        <x:f>Vulnerabilidad!B22</x:f>
        <x:v>Hormigón armado</x:v>
      </x:c>
      <x:c r="N6" s="37" t="str">
        <x:f>Vulnerabilidad!C22</x:f>
        <x:v>Mampostería de relleno</x:v>
      </x:c>
      <x:c r="O6" s="37" t="str">
        <x:f>Vulnerabilidad!D22</x:f>
        <x:v>Losa de hormigón</x:v>
      </x:c>
      <x:c r="P6" s="37" t="str">
        <x:v>Sin dato</x:v>
      </x:c>
      <x:c r="Q6" s="37" t="n">
        <x:f>IF('Impacto local'!H6="","",'Impacto local'!H6)</x:f>
        <x:v>3</x:v>
      </x:c>
      <x:c r="R6" s="42" t="n">
        <x:f>IF(Q6="","",INDEX(Vulnerabilidad!$B$6:$B$17,Q6))</x:f>
        <x:v>0</x:v>
      </x:c>
      <x:c r="S6" s="41" t="n">
        <x:f>IF(AND(ISNUMBER(J6),ISNUMBER(R6),R6&gt;=0,R6&lt;=1),J6*R6,"n.a.")</x:f>
        <x:v>0</x:v>
      </x:c>
      <x:c r="T6" s="37" t="str">
        <x:f>IF(ISNUMBER(S6),"Calculado ilustrativo","Faltan datos / parámetros inválidos")</x:f>
        <x:v>Calculado ilustrativo</x:v>
      </x:c>
    </x:row>
    <x:row r="7" ht="21" customHeight="1">
      <x:c r="A7" s="37" t="str">
        <x:v>R00002</x:v>
      </x:c>
      <x:c r="B7" s="37" t="str">
        <x:f>'Reparto provincial'!B6</x:f>
        <x:v>C01</x:v>
      </x:c>
      <x:c r="C7" s="37" t="str">
        <x:f>'Reparto provincial'!C6</x:f>
        <x:v>Acerta Compañía de Seguros, S.A.</x:v>
      </x:c>
      <x:c r="D7" s="37" t="str">
        <x:f>'Reparto provincial'!D6</x:f>
        <x:v>Residencial</x:v>
      </x:c>
      <x:c r="E7" s="37" t="str">
        <x:f>'Reparto provincial'!E6</x:f>
        <x:v>Bocas del Toro</x:v>
      </x:c>
      <x:c r="F7" s="37" t="str">
        <x:f>Ubicaciones!A6</x:f>
        <x:v>L01</x:v>
      </x:c>
      <x:c r="G7" s="37" t="str">
        <x:v>P2</x:v>
      </x:c>
      <x:c r="H7" s="41" t="n">
        <x:f>IF(AND(ISNUMBER('Reparto provincial'!J6),ABS(Construccion!G6-1)&lt;0.0000001,MIN(Construccion!D6:F6)&gt;=0,MAX(Construccion!D6:F6)&lt;=1),ROUND('Reparto provincial'!J6*ROUND(SUM(Construccion!$D$6:E6),12),0)-ROUND('Reparto provincial'!J6*ROUND(SUM(Construccion!$D$6:D6),12),0),"n.a.")</x:f>
        <x:v>3</x:v>
      </x:c>
      <x:c r="I7" s="41" t="n">
        <x:f>'Reparto provincial'!N6</x:f>
        <x:v>29409.71993410214</x:v>
      </x:c>
      <x:c r="J7" s="41" t="n">
        <x:f>IF(AND(ISNUMBER(H7),ISNUMBER(I7)),H7*I7,"n.a.")</x:f>
        <x:v>88229.15980230641</x:v>
      </x:c>
      <x:c r="K7" s="54" t="n">
        <x:f>Ubicaciones!D6</x:f>
        <x:v>9.34</x:v>
      </x:c>
      <x:c r="L7" s="54" t="n">
        <x:f>Ubicaciones!E6</x:f>
        <x:v>-82.25</x:v>
      </x:c>
      <x:c r="M7" s="37" t="str">
        <x:f>Vulnerabilidad!B23</x:f>
        <x:v>Mampostería sin refuerzo</x:v>
      </x:c>
      <x:c r="N7" s="37" t="str">
        <x:f>Vulnerabilidad!C23</x:f>
        <x:v>Bloque / ladrillo</x:v>
      </x:c>
      <x:c r="O7" s="37" t="str">
        <x:f>Vulnerabilidad!D23</x:f>
        <x:v>Metal</x:v>
      </x:c>
      <x:c r="P7" s="37" t="str">
        <x:v>Sin dato</x:v>
      </x:c>
      <x:c r="Q7" s="37" t="n">
        <x:f>IF('Impacto local'!H6="","",'Impacto local'!H6)</x:f>
        <x:v>3</x:v>
      </x:c>
      <x:c r="R7" s="42" t="n">
        <x:f>IF(Q7="","",INDEX(Vulnerabilidad!$C$6:$C$17,Q7))</x:f>
        <x:v>0</x:v>
      </x:c>
      <x:c r="S7" s="41" t="n">
        <x:f>IF(AND(ISNUMBER(J7),ISNUMBER(R7),R7&gt;=0,R7&lt;=1),J7*R7,"n.a.")</x:f>
        <x:v>0</x:v>
      </x:c>
      <x:c r="T7" s="37" t="str">
        <x:f>IF(ISNUMBER(S7),"Calculado ilustrativo","Faltan datos / parámetros inválidos")</x:f>
        <x:v>Calculado ilustrativo</x:v>
      </x:c>
    </x:row>
    <x:row r="8" ht="21" customHeight="1">
      <x:c r="A8" s="37" t="str">
        <x:v>R00003</x:v>
      </x:c>
      <x:c r="B8" s="37" t="str">
        <x:f>'Reparto provincial'!B6</x:f>
        <x:v>C01</x:v>
      </x:c>
      <x:c r="C8" s="37" t="str">
        <x:f>'Reparto provincial'!C6</x:f>
        <x:v>Acerta Compañía de Seguros, S.A.</x:v>
      </x:c>
      <x:c r="D8" s="37" t="str">
        <x:f>'Reparto provincial'!D6</x:f>
        <x:v>Residencial</x:v>
      </x:c>
      <x:c r="E8" s="37" t="str">
        <x:f>'Reparto provincial'!E6</x:f>
        <x:v>Bocas del Toro</x:v>
      </x:c>
      <x:c r="F8" s="37" t="str">
        <x:f>Ubicaciones!A6</x:f>
        <x:v>L01</x:v>
      </x:c>
      <x:c r="G8" s="37" t="str">
        <x:v>P3</x:v>
      </x:c>
      <x:c r="H8" s="41" t="n">
        <x:f>IF(AND(ISNUMBER('Reparto provincial'!J6),ABS(Construccion!G6-1)&lt;0.0000001,MIN(Construccion!D6:F6)&gt;=0,MAX(Construccion!D6:F6)&lt;=1),ROUND('Reparto provincial'!J6*ROUND(SUM(Construccion!$D$6:F6),12),0)-ROUND('Reparto provincial'!J6*ROUND(SUM(Construccion!$D$6:E6),12),0),"n.a.")</x:f>
        <x:v>1</x:v>
      </x:c>
      <x:c r="I8" s="41" t="n">
        <x:f>'Reparto provincial'!N6</x:f>
        <x:v>29409.71993410214</x:v>
      </x:c>
      <x:c r="J8" s="41" t="n">
        <x:f>IF(AND(ISNUMBER(H8),ISNUMBER(I8)),H8*I8,"n.a.")</x:f>
        <x:v>29409.71993410214</x:v>
      </x:c>
      <x:c r="K8" s="54" t="n">
        <x:f>Ubicaciones!D6</x:f>
        <x:v>9.34</x:v>
      </x:c>
      <x:c r="L8" s="54" t="n">
        <x:f>Ubicaciones!E6</x:f>
        <x:v>-82.25</x:v>
      </x:c>
      <x:c r="M8" s="37" t="str">
        <x:f>Vulnerabilidad!B24</x:f>
        <x:v>Liviana / madera</x:v>
      </x:c>
      <x:c r="N8" s="37" t="str">
        <x:f>Vulnerabilidad!C24</x:f>
        <x:v>Madera / livianas</x:v>
      </x:c>
      <x:c r="O8" s="37" t="str">
        <x:f>Vulnerabilidad!D24</x:f>
        <x:v>Metal</x:v>
      </x:c>
      <x:c r="P8" s="37" t="str">
        <x:v>Sin dato</x:v>
      </x:c>
      <x:c r="Q8" s="37" t="n">
        <x:f>IF('Impacto local'!H6="","",'Impacto local'!H6)</x:f>
        <x:v>3</x:v>
      </x:c>
      <x:c r="R8" s="42" t="n">
        <x:f>IF(Q8="","",INDEX(Vulnerabilidad!$D$6:$D$17,Q8))</x:f>
        <x:v>0</x:v>
      </x:c>
      <x:c r="S8" s="41" t="n">
        <x:f>IF(AND(ISNUMBER(J8),ISNUMBER(R8),R8&gt;=0,R8&lt;=1),J8*R8,"n.a.")</x:f>
        <x:v>0</x:v>
      </x:c>
      <x:c r="T8" s="37" t="str">
        <x:f>IF(ISNUMBER(S8),"Calculado ilustrativo","Faltan datos / parámetros inválidos")</x:f>
        <x:v>Calculado ilustrativo</x:v>
      </x:c>
    </x:row>
    <x:row r="9" ht="21" customHeight="1">
      <x:c r="A9" s="37" t="str">
        <x:v>R00004</x:v>
      </x:c>
      <x:c r="B9" s="37" t="str">
        <x:f>'Reparto provincial'!B7</x:f>
        <x:v>C01</x:v>
      </x:c>
      <x:c r="C9" s="37" t="str">
        <x:f>'Reparto provincial'!C7</x:f>
        <x:v>Acerta Compañía de Seguros, S.A.</x:v>
      </x:c>
      <x:c r="D9" s="37" t="str">
        <x:f>'Reparto provincial'!D7</x:f>
        <x:v>Residencial</x:v>
      </x:c>
      <x:c r="E9" s="37" t="str">
        <x:f>'Reparto provincial'!E7</x:f>
        <x:v>Coclé</x:v>
      </x:c>
      <x:c r="F9" s="37" t="str">
        <x:f>Ubicaciones!A7</x:f>
        <x:v>L02</x:v>
      </x:c>
      <x:c r="G9" s="37" t="str">
        <x:v>P1</x:v>
      </x:c>
      <x:c r="H9" s="41" t="n">
        <x:f>IF(AND(ISNUMBER('Reparto provincial'!J7),ABS(Construccion!G9-1)&lt;0.0000001,MIN(Construccion!D9:F9)&gt;=0,MAX(Construccion!D9:F9)&lt;=1),ROUND('Reparto provincial'!J7*ROUND(SUM(Construccion!$D$9:D9),12),0)-0,"n.a.")</x:f>
        <x:v>54</x:v>
      </x:c>
      <x:c r="I9" s="41" t="n">
        <x:f>'Reparto provincial'!N7</x:f>
        <x:v>29409.71993410214</x:v>
      </x:c>
      <x:c r="J9" s="41" t="n">
        <x:f>IF(AND(ISNUMBER(H9),ISNUMBER(I9)),H9*I9,"n.a.")</x:f>
        <x:v>1588124.8764415155</x:v>
      </x:c>
      <x:c r="K9" s="54" t="n">
        <x:f>Ubicaciones!D7</x:f>
        <x:v>8.52</x:v>
      </x:c>
      <x:c r="L9" s="54" t="n">
        <x:f>Ubicaciones!E7</x:f>
        <x:v>-80.36</x:v>
      </x:c>
      <x:c r="M9" s="37" t="str">
        <x:f>Vulnerabilidad!B22</x:f>
        <x:v>Hormigón armado</x:v>
      </x:c>
      <x:c r="N9" s="37" t="str">
        <x:f>Vulnerabilidad!C22</x:f>
        <x:v>Mampostería de relleno</x:v>
      </x:c>
      <x:c r="O9" s="37" t="str">
        <x:f>Vulnerabilidad!D22</x:f>
        <x:v>Losa de hormigón</x:v>
      </x:c>
      <x:c r="P9" s="37" t="str">
        <x:v>Sin dato</x:v>
      </x:c>
      <x:c r="Q9" s="37" t="n">
        <x:f>IF('Impacto local'!H7="","",'Impacto local'!H7)</x:f>
        <x:v>2</x:v>
      </x:c>
      <x:c r="R9" s="42" t="n">
        <x:f>IF(Q9="","",INDEX(Vulnerabilidad!$B$6:$B$17,Q9))</x:f>
        <x:v>0</x:v>
      </x:c>
      <x:c r="S9" s="41" t="n">
        <x:f>IF(AND(ISNUMBER(J9),ISNUMBER(R9),R9&gt;=0,R9&lt;=1),J9*R9,"n.a.")</x:f>
        <x:v>0</x:v>
      </x:c>
      <x:c r="T9" s="37" t="str">
        <x:f>IF(ISNUMBER(S9),"Calculado ilustrativo","Faltan datos / parámetros inválidos")</x:f>
        <x:v>Calculado ilustrativo</x:v>
      </x:c>
    </x:row>
    <x:row r="10" ht="21" customHeight="1">
      <x:c r="A10" s="37" t="str">
        <x:v>R00005</x:v>
      </x:c>
      <x:c r="B10" s="37" t="str">
        <x:f>'Reparto provincial'!B7</x:f>
        <x:v>C01</x:v>
      </x:c>
      <x:c r="C10" s="37" t="str">
        <x:f>'Reparto provincial'!C7</x:f>
        <x:v>Acerta Compañía de Seguros, S.A.</x:v>
      </x:c>
      <x:c r="D10" s="37" t="str">
        <x:f>'Reparto provincial'!D7</x:f>
        <x:v>Residencial</x:v>
      </x:c>
      <x:c r="E10" s="37" t="str">
        <x:f>'Reparto provincial'!E7</x:f>
        <x:v>Coclé</x:v>
      </x:c>
      <x:c r="F10" s="37" t="str">
        <x:f>Ubicaciones!A7</x:f>
        <x:v>L02</x:v>
      </x:c>
      <x:c r="G10" s="37" t="str">
        <x:v>P2</x:v>
      </x:c>
      <x:c r="H10" s="41" t="n">
        <x:f>IF(AND(ISNUMBER('Reparto provincial'!J7),ABS(Construccion!G9-1)&lt;0.0000001,MIN(Construccion!D9:F9)&gt;=0,MAX(Construccion!D9:F9)&lt;=1),ROUND('Reparto provincial'!J7*ROUND(SUM(Construccion!$D$9:E9),12),0)-ROUND('Reparto provincial'!J7*ROUND(SUM(Construccion!$D$9:D9),12),0),"n.a.")</x:f>
        <x:v>27</x:v>
      </x:c>
      <x:c r="I10" s="41" t="n">
        <x:f>'Reparto provincial'!N7</x:f>
        <x:v>29409.71993410214</x:v>
      </x:c>
      <x:c r="J10" s="41" t="n">
        <x:f>IF(AND(ISNUMBER(H10),ISNUMBER(I10)),H10*I10,"n.a.")</x:f>
        <x:v>794062.4382207578</x:v>
      </x:c>
      <x:c r="K10" s="54" t="n">
        <x:f>Ubicaciones!D7</x:f>
        <x:v>8.52</x:v>
      </x:c>
      <x:c r="L10" s="54" t="n">
        <x:f>Ubicaciones!E7</x:f>
        <x:v>-80.36</x:v>
      </x:c>
      <x:c r="M10" s="37" t="str">
        <x:f>Vulnerabilidad!B23</x:f>
        <x:v>Mampostería sin refuerzo</x:v>
      </x:c>
      <x:c r="N10" s="37" t="str">
        <x:f>Vulnerabilidad!C23</x:f>
        <x:v>Bloque / ladrillo</x:v>
      </x:c>
      <x:c r="O10" s="37" t="str">
        <x:f>Vulnerabilidad!D23</x:f>
        <x:v>Metal</x:v>
      </x:c>
      <x:c r="P10" s="37" t="str">
        <x:v>Sin dato</x:v>
      </x:c>
      <x:c r="Q10" s="37" t="n">
        <x:f>IF('Impacto local'!H7="","",'Impacto local'!H7)</x:f>
        <x:v>2</x:v>
      </x:c>
      <x:c r="R10" s="42" t="n">
        <x:f>IF(Q10="","",INDEX(Vulnerabilidad!$C$6:$C$17,Q10))</x:f>
        <x:v>0</x:v>
      </x:c>
      <x:c r="S10" s="41" t="n">
        <x:f>IF(AND(ISNUMBER(J10),ISNUMBER(R10),R10&gt;=0,R10&lt;=1),J10*R10,"n.a.")</x:f>
        <x:v>0</x:v>
      </x:c>
      <x:c r="T10" s="37" t="str">
        <x:f>IF(ISNUMBER(S10),"Calculado ilustrativo","Faltan datos / parámetros inválidos")</x:f>
        <x:v>Calculado ilustrativo</x:v>
      </x:c>
    </x:row>
    <x:row r="11" ht="21" customHeight="1">
      <x:c r="A11" s="37" t="str">
        <x:v>R00006</x:v>
      </x:c>
      <x:c r="B11" s="37" t="str">
        <x:f>'Reparto provincial'!B7</x:f>
        <x:v>C01</x:v>
      </x:c>
      <x:c r="C11" s="37" t="str">
        <x:f>'Reparto provincial'!C7</x:f>
        <x:v>Acerta Compañía de Seguros, S.A.</x:v>
      </x:c>
      <x:c r="D11" s="37" t="str">
        <x:f>'Reparto provincial'!D7</x:f>
        <x:v>Residencial</x:v>
      </x:c>
      <x:c r="E11" s="37" t="str">
        <x:f>'Reparto provincial'!E7</x:f>
        <x:v>Coclé</x:v>
      </x:c>
      <x:c r="F11" s="37" t="str">
        <x:f>Ubicaciones!A7</x:f>
        <x:v>L02</x:v>
      </x:c>
      <x:c r="G11" s="37" t="str">
        <x:v>P3</x:v>
      </x:c>
      <x:c r="H11" s="41" t="n">
        <x:f>IF(AND(ISNUMBER('Reparto provincial'!J7),ABS(Construccion!G9-1)&lt;0.0000001,MIN(Construccion!D9:F9)&gt;=0,MAX(Construccion!D9:F9)&lt;=1),ROUND('Reparto provincial'!J7*ROUND(SUM(Construccion!$D$9:F9),12),0)-ROUND('Reparto provincial'!J7*ROUND(SUM(Construccion!$D$9:E9),12),0),"n.a.")</x:f>
        <x:v>9</x:v>
      </x:c>
      <x:c r="I11" s="41" t="n">
        <x:f>'Reparto provincial'!N7</x:f>
        <x:v>29409.71993410214</x:v>
      </x:c>
      <x:c r="J11" s="41" t="n">
        <x:f>IF(AND(ISNUMBER(H11),ISNUMBER(I11)),H11*I11,"n.a.")</x:f>
        <x:v>264687.4794069193</x:v>
      </x:c>
      <x:c r="K11" s="54" t="n">
        <x:f>Ubicaciones!D7</x:f>
        <x:v>8.52</x:v>
      </x:c>
      <x:c r="L11" s="54" t="n">
        <x:f>Ubicaciones!E7</x:f>
        <x:v>-80.36</x:v>
      </x:c>
      <x:c r="M11" s="37" t="str">
        <x:f>Vulnerabilidad!B24</x:f>
        <x:v>Liviana / madera</x:v>
      </x:c>
      <x:c r="N11" s="37" t="str">
        <x:f>Vulnerabilidad!C24</x:f>
        <x:v>Madera / livianas</x:v>
      </x:c>
      <x:c r="O11" s="37" t="str">
        <x:f>Vulnerabilidad!D24</x:f>
        <x:v>Metal</x:v>
      </x:c>
      <x:c r="P11" s="37" t="str">
        <x:v>Sin dato</x:v>
      </x:c>
      <x:c r="Q11" s="37" t="n">
        <x:f>IF('Impacto local'!H7="","",'Impacto local'!H7)</x:f>
        <x:v>2</x:v>
      </x:c>
      <x:c r="R11" s="42" t="n">
        <x:f>IF(Q11="","",INDEX(Vulnerabilidad!$D$6:$D$17,Q11))</x:f>
        <x:v>0</x:v>
      </x:c>
      <x:c r="S11" s="41" t="n">
        <x:f>IF(AND(ISNUMBER(J11),ISNUMBER(R11),R11&gt;=0,R11&lt;=1),J11*R11,"n.a.")</x:f>
        <x:v>0</x:v>
      </x:c>
      <x:c r="T11" s="37" t="str">
        <x:f>IF(ISNUMBER(S11),"Calculado ilustrativo","Faltan datos / parámetros inválidos")</x:f>
        <x:v>Calculado ilustrativo</x:v>
      </x:c>
    </x:row>
    <x:row r="12" ht="21" customHeight="1">
      <x:c r="A12" s="37" t="str">
        <x:v>R00007</x:v>
      </x:c>
      <x:c r="B12" s="37" t="str">
        <x:f>'Reparto provincial'!B8</x:f>
        <x:v>C01</x:v>
      </x:c>
      <x:c r="C12" s="37" t="str">
        <x:f>'Reparto provincial'!C8</x:f>
        <x:v>Acerta Compañía de Seguros, S.A.</x:v>
      </x:c>
      <x:c r="D12" s="37" t="str">
        <x:f>'Reparto provincial'!D8</x:f>
        <x:v>Residencial</x:v>
      </x:c>
      <x:c r="E12" s="37" t="str">
        <x:f>'Reparto provincial'!E8</x:f>
        <x:v>Colón</x:v>
      </x:c>
      <x:c r="F12" s="37" t="str">
        <x:f>Ubicaciones!A8</x:f>
        <x:v>L03</x:v>
      </x:c>
      <x:c r="G12" s="37" t="str">
        <x:v>P1</x:v>
      </x:c>
      <x:c r="H12" s="41" t="n">
        <x:f>IF(AND(ISNUMBER('Reparto provincial'!J8),ABS(Construccion!G12-1)&lt;0.0000001,MIN(Construccion!D12:F12)&gt;=0,MAX(Construccion!D12:F12)&lt;=1),ROUND('Reparto provincial'!J8*ROUND(SUM(Construccion!$D$12:D12),12),0)-0,"n.a.")</x:f>
        <x:v>65</x:v>
      </x:c>
      <x:c r="I12" s="41" t="n">
        <x:f>'Reparto provincial'!N8</x:f>
        <x:v>29409.71993410214</x:v>
      </x:c>
      <x:c r="J12" s="41" t="n">
        <x:f>IF(AND(ISNUMBER(H12),ISNUMBER(I12)),H12*I12,"n.a.")</x:f>
        <x:v>1911631.7957166391</x:v>
      </x:c>
      <x:c r="K12" s="54" t="n">
        <x:f>Ubicaciones!D8</x:f>
        <x:v>9.36</x:v>
      </x:c>
      <x:c r="L12" s="54" t="n">
        <x:f>Ubicaciones!E8</x:f>
        <x:v>-79.9</x:v>
      </x:c>
      <x:c r="M12" s="37" t="str">
        <x:f>Vulnerabilidad!B22</x:f>
        <x:v>Hormigón armado</x:v>
      </x:c>
      <x:c r="N12" s="37" t="str">
        <x:f>Vulnerabilidad!C22</x:f>
        <x:v>Mampostería de relleno</x:v>
      </x:c>
      <x:c r="O12" s="37" t="str">
        <x:f>Vulnerabilidad!D22</x:f>
        <x:v>Losa de hormigón</x:v>
      </x:c>
      <x:c r="P12" s="37" t="str">
        <x:v>Sin dato</x:v>
      </x:c>
      <x:c r="Q12" s="37" t="n">
        <x:f>IF('Impacto local'!H8="","",'Impacto local'!H8)</x:f>
        <x:v>2</x:v>
      </x:c>
      <x:c r="R12" s="42" t="n">
        <x:f>IF(Q12="","",INDEX(Vulnerabilidad!$B$6:$B$17,Q12))</x:f>
        <x:v>0</x:v>
      </x:c>
      <x:c r="S12" s="41" t="n">
        <x:f>IF(AND(ISNUMBER(J12),ISNUMBER(R12),R12&gt;=0,R12&lt;=1),J12*R12,"n.a.")</x:f>
        <x:v>0</x:v>
      </x:c>
      <x:c r="T12" s="37" t="str">
        <x:f>IF(ISNUMBER(S12),"Calculado ilustrativo","Faltan datos / parámetros inválidos")</x:f>
        <x:v>Calculado ilustrativo</x:v>
      </x:c>
    </x:row>
    <x:row r="13" ht="21" customHeight="1">
      <x:c r="A13" s="37" t="str">
        <x:v>R00008</x:v>
      </x:c>
      <x:c r="B13" s="37" t="str">
        <x:f>'Reparto provincial'!B8</x:f>
        <x:v>C01</x:v>
      </x:c>
      <x:c r="C13" s="37" t="str">
        <x:f>'Reparto provincial'!C8</x:f>
        <x:v>Acerta Compañía de Seguros, S.A.</x:v>
      </x:c>
      <x:c r="D13" s="37" t="str">
        <x:f>'Reparto provincial'!D8</x:f>
        <x:v>Residencial</x:v>
      </x:c>
      <x:c r="E13" s="37" t="str">
        <x:f>'Reparto provincial'!E8</x:f>
        <x:v>Colón</x:v>
      </x:c>
      <x:c r="F13" s="37" t="str">
        <x:f>Ubicaciones!A8</x:f>
        <x:v>L03</x:v>
      </x:c>
      <x:c r="G13" s="37" t="str">
        <x:v>P2</x:v>
      </x:c>
      <x:c r="H13" s="41" t="n">
        <x:f>IF(AND(ISNUMBER('Reparto provincial'!J8),ABS(Construccion!G12-1)&lt;0.0000001,MIN(Construccion!D12:F12)&gt;=0,MAX(Construccion!D12:F12)&lt;=1),ROUND('Reparto provincial'!J8*ROUND(SUM(Construccion!$D$12:E12),12),0)-ROUND('Reparto provincial'!J8*ROUND(SUM(Construccion!$D$12:D12),12),0),"n.a.")</x:f>
        <x:v>32</x:v>
      </x:c>
      <x:c r="I13" s="41" t="n">
        <x:f>'Reparto provincial'!N8</x:f>
        <x:v>29409.71993410214</x:v>
      </x:c>
      <x:c r="J13" s="41" t="n">
        <x:f>IF(AND(ISNUMBER(H13),ISNUMBER(I13)),H13*I13,"n.a.")</x:f>
        <x:v>941111.0378912685</x:v>
      </x:c>
      <x:c r="K13" s="54" t="n">
        <x:f>Ubicaciones!D8</x:f>
        <x:v>9.36</x:v>
      </x:c>
      <x:c r="L13" s="54" t="n">
        <x:f>Ubicaciones!E8</x:f>
        <x:v>-79.9</x:v>
      </x:c>
      <x:c r="M13" s="37" t="str">
        <x:f>Vulnerabilidad!B23</x:f>
        <x:v>Mampostería sin refuerzo</x:v>
      </x:c>
      <x:c r="N13" s="37" t="str">
        <x:f>Vulnerabilidad!C23</x:f>
        <x:v>Bloque / ladrillo</x:v>
      </x:c>
      <x:c r="O13" s="37" t="str">
        <x:f>Vulnerabilidad!D23</x:f>
        <x:v>Metal</x:v>
      </x:c>
      <x:c r="P13" s="37" t="str">
        <x:v>Sin dato</x:v>
      </x:c>
      <x:c r="Q13" s="37" t="n">
        <x:f>IF('Impacto local'!H8="","",'Impacto local'!H8)</x:f>
        <x:v>2</x:v>
      </x:c>
      <x:c r="R13" s="42" t="n">
        <x:f>IF(Q13="","",INDEX(Vulnerabilidad!$C$6:$C$17,Q13))</x:f>
        <x:v>0</x:v>
      </x:c>
      <x:c r="S13" s="41" t="n">
        <x:f>IF(AND(ISNUMBER(J13),ISNUMBER(R13),R13&gt;=0,R13&lt;=1),J13*R13,"n.a.")</x:f>
        <x:v>0</x:v>
      </x:c>
      <x:c r="T13" s="37" t="str">
        <x:f>IF(ISNUMBER(S13),"Calculado ilustrativo","Faltan datos / parámetros inválidos")</x:f>
        <x:v>Calculado ilustrativo</x:v>
      </x:c>
    </x:row>
    <x:row r="14" ht="21" customHeight="1">
      <x:c r="A14" s="37" t="str">
        <x:v>R00009</x:v>
      </x:c>
      <x:c r="B14" s="37" t="str">
        <x:f>'Reparto provincial'!B8</x:f>
        <x:v>C01</x:v>
      </x:c>
      <x:c r="C14" s="37" t="str">
        <x:f>'Reparto provincial'!C8</x:f>
        <x:v>Acerta Compañía de Seguros, S.A.</x:v>
      </x:c>
      <x:c r="D14" s="37" t="str">
        <x:f>'Reparto provincial'!D8</x:f>
        <x:v>Residencial</x:v>
      </x:c>
      <x:c r="E14" s="37" t="str">
        <x:f>'Reparto provincial'!E8</x:f>
        <x:v>Colón</x:v>
      </x:c>
      <x:c r="F14" s="37" t="str">
        <x:f>Ubicaciones!A8</x:f>
        <x:v>L03</x:v>
      </x:c>
      <x:c r="G14" s="37" t="str">
        <x:v>P3</x:v>
      </x:c>
      <x:c r="H14" s="41" t="n">
        <x:f>IF(AND(ISNUMBER('Reparto provincial'!J8),ABS(Construccion!G12-1)&lt;0.0000001,MIN(Construccion!D12:F12)&gt;=0,MAX(Construccion!D12:F12)&lt;=1),ROUND('Reparto provincial'!J8*ROUND(SUM(Construccion!$D$12:F12),12),0)-ROUND('Reparto provincial'!J8*ROUND(SUM(Construccion!$D$12:E12),12),0),"n.a.")</x:f>
        <x:v>11</x:v>
      </x:c>
      <x:c r="I14" s="41" t="n">
        <x:f>'Reparto provincial'!N8</x:f>
        <x:v>29409.71993410214</x:v>
      </x:c>
      <x:c r="J14" s="41" t="n">
        <x:f>IF(AND(ISNUMBER(H14),ISNUMBER(I14)),H14*I14,"n.a.")</x:f>
        <x:v>323506.91927512357</x:v>
      </x:c>
      <x:c r="K14" s="54" t="n">
        <x:f>Ubicaciones!D8</x:f>
        <x:v>9.36</x:v>
      </x:c>
      <x:c r="L14" s="54" t="n">
        <x:f>Ubicaciones!E8</x:f>
        <x:v>-79.9</x:v>
      </x:c>
      <x:c r="M14" s="37" t="str">
        <x:f>Vulnerabilidad!B24</x:f>
        <x:v>Liviana / madera</x:v>
      </x:c>
      <x:c r="N14" s="37" t="str">
        <x:f>Vulnerabilidad!C24</x:f>
        <x:v>Madera / livianas</x:v>
      </x:c>
      <x:c r="O14" s="37" t="str">
        <x:f>Vulnerabilidad!D24</x:f>
        <x:v>Metal</x:v>
      </x:c>
      <x:c r="P14" s="37" t="str">
        <x:v>Sin dato</x:v>
      </x:c>
      <x:c r="Q14" s="37" t="n">
        <x:f>IF('Impacto local'!H8="","",'Impacto local'!H8)</x:f>
        <x:v>2</x:v>
      </x:c>
      <x:c r="R14" s="42" t="n">
        <x:f>IF(Q14="","",INDEX(Vulnerabilidad!$D$6:$D$17,Q14))</x:f>
        <x:v>0</x:v>
      </x:c>
      <x:c r="S14" s="41" t="n">
        <x:f>IF(AND(ISNUMBER(J14),ISNUMBER(R14),R14&gt;=0,R14&lt;=1),J14*R14,"n.a.")</x:f>
        <x:v>0</x:v>
      </x:c>
      <x:c r="T14" s="37" t="str">
        <x:f>IF(ISNUMBER(S14),"Calculado ilustrativo","Faltan datos / parámetros inválidos")</x:f>
        <x:v>Calculado ilustrativo</x:v>
      </x:c>
    </x:row>
    <x:row r="15" ht="21" customHeight="1">
      <x:c r="A15" s="37" t="str">
        <x:v>R00010</x:v>
      </x:c>
      <x:c r="B15" s="37" t="str">
        <x:f>'Reparto provincial'!B9</x:f>
        <x:v>C01</x:v>
      </x:c>
      <x:c r="C15" s="37" t="str">
        <x:f>'Reparto provincial'!C9</x:f>
        <x:v>Acerta Compañía de Seguros, S.A.</x:v>
      </x:c>
      <x:c r="D15" s="37" t="str">
        <x:f>'Reparto provincial'!D9</x:f>
        <x:v>Residencial</x:v>
      </x:c>
      <x:c r="E15" s="37" t="str">
        <x:f>'Reparto provincial'!E9</x:f>
        <x:v>Chiriquí</x:v>
      </x:c>
      <x:c r="F15" s="37" t="str">
        <x:f>Ubicaciones!A9</x:f>
        <x:v>L04</x:v>
      </x:c>
      <x:c r="G15" s="37" t="str">
        <x:v>P1</x:v>
      </x:c>
      <x:c r="H15" s="41" t="n">
        <x:f>IF(AND(ISNUMBER('Reparto provincial'!J9),ABS(Construccion!G15-1)&lt;0.0000001,MIN(Construccion!D15:F15)&gt;=0,MAX(Construccion!D15:F15)&lt;=1),ROUND('Reparto provincial'!J9*ROUND(SUM(Construccion!$D$15:D15),12),0)-0,"n.a.")</x:f>
        <x:v>47</x:v>
      </x:c>
      <x:c r="I15" s="41" t="n">
        <x:f>'Reparto provincial'!N9</x:f>
        <x:v>29409.71993410214</x:v>
      </x:c>
      <x:c r="J15" s="41" t="n">
        <x:f>IF(AND(ISNUMBER(H15),ISNUMBER(I15)),H15*I15,"n.a.")</x:f>
        <x:v>1382256.8369028007</x:v>
      </x:c>
      <x:c r="K15" s="54" t="n">
        <x:f>Ubicaciones!D9</x:f>
        <x:v>8.43</x:v>
      </x:c>
      <x:c r="L15" s="54" t="n">
        <x:f>Ubicaciones!E9</x:f>
        <x:v>-82.43</x:v>
      </x:c>
      <x:c r="M15" s="37" t="str">
        <x:f>Vulnerabilidad!B22</x:f>
        <x:v>Hormigón armado</x:v>
      </x:c>
      <x:c r="N15" s="37" t="str">
        <x:f>Vulnerabilidad!C22</x:f>
        <x:v>Mampostería de relleno</x:v>
      </x:c>
      <x:c r="O15" s="37" t="str">
        <x:f>Vulnerabilidad!D22</x:f>
        <x:v>Losa de hormigón</x:v>
      </x:c>
      <x:c r="P15" s="37" t="str">
        <x:v>Sin dato</x:v>
      </x:c>
      <x:c r="Q15" s="37" t="n">
        <x:f>IF('Impacto local'!H9="","",'Impacto local'!H9)</x:f>
        <x:v>4</x:v>
      </x:c>
      <x:c r="R15" s="42" t="n">
        <x:f>IF(Q15="","",INDEX(Vulnerabilidad!$B$6:$B$17,Q15))</x:f>
        <x:v>0</x:v>
      </x:c>
      <x:c r="S15" s="41" t="n">
        <x:f>IF(AND(ISNUMBER(J15),ISNUMBER(R15),R15&gt;=0,R15&lt;=1),J15*R15,"n.a.")</x:f>
        <x:v>0</x:v>
      </x:c>
      <x:c r="T15" s="37" t="str">
        <x:f>IF(ISNUMBER(S15),"Calculado ilustrativo","Faltan datos / parámetros inválidos")</x:f>
        <x:v>Calculado ilustrativo</x:v>
      </x:c>
    </x:row>
    <x:row r="16" ht="21" customHeight="1">
      <x:c r="A16" s="37" t="str">
        <x:v>R00011</x:v>
      </x:c>
      <x:c r="B16" s="37" t="str">
        <x:f>'Reparto provincial'!B9</x:f>
        <x:v>C01</x:v>
      </x:c>
      <x:c r="C16" s="37" t="str">
        <x:f>'Reparto provincial'!C9</x:f>
        <x:v>Acerta Compañía de Seguros, S.A.</x:v>
      </x:c>
      <x:c r="D16" s="37" t="str">
        <x:f>'Reparto provincial'!D9</x:f>
        <x:v>Residencial</x:v>
      </x:c>
      <x:c r="E16" s="37" t="str">
        <x:f>'Reparto provincial'!E9</x:f>
        <x:v>Chiriquí</x:v>
      </x:c>
      <x:c r="F16" s="37" t="str">
        <x:f>Ubicaciones!A9</x:f>
        <x:v>L04</x:v>
      </x:c>
      <x:c r="G16" s="37" t="str">
        <x:v>P2</x:v>
      </x:c>
      <x:c r="H16" s="41" t="n">
        <x:f>IF(AND(ISNUMBER('Reparto provincial'!J9),ABS(Construccion!G15-1)&lt;0.0000001,MIN(Construccion!D15:F15)&gt;=0,MAX(Construccion!D15:F15)&lt;=1),ROUND('Reparto provincial'!J9*ROUND(SUM(Construccion!$D$15:E15),12),0)-ROUND('Reparto provincial'!J9*ROUND(SUM(Construccion!$D$15:D15),12),0),"n.a.")</x:f>
        <x:v>24</x:v>
      </x:c>
      <x:c r="I16" s="41" t="n">
        <x:f>'Reparto provincial'!N9</x:f>
        <x:v>29409.71993410214</x:v>
      </x:c>
      <x:c r="J16" s="41" t="n">
        <x:f>IF(AND(ISNUMBER(H16),ISNUMBER(I16)),H16*I16,"n.a.")</x:f>
        <x:v>705833.2784184513</x:v>
      </x:c>
      <x:c r="K16" s="54" t="n">
        <x:f>Ubicaciones!D9</x:f>
        <x:v>8.43</x:v>
      </x:c>
      <x:c r="L16" s="54" t="n">
        <x:f>Ubicaciones!E9</x:f>
        <x:v>-82.43</x:v>
      </x:c>
      <x:c r="M16" s="37" t="str">
        <x:f>Vulnerabilidad!B23</x:f>
        <x:v>Mampostería sin refuerzo</x:v>
      </x:c>
      <x:c r="N16" s="37" t="str">
        <x:f>Vulnerabilidad!C23</x:f>
        <x:v>Bloque / ladrillo</x:v>
      </x:c>
      <x:c r="O16" s="37" t="str">
        <x:f>Vulnerabilidad!D23</x:f>
        <x:v>Metal</x:v>
      </x:c>
      <x:c r="P16" s="37" t="str">
        <x:v>Sin dato</x:v>
      </x:c>
      <x:c r="Q16" s="37" t="n">
        <x:f>IF('Impacto local'!H9="","",'Impacto local'!H9)</x:f>
        <x:v>4</x:v>
      </x:c>
      <x:c r="R16" s="42" t="n">
        <x:f>IF(Q16="","",INDEX(Vulnerabilidad!$C$6:$C$17,Q16))</x:f>
        <x:v>0.001</x:v>
      </x:c>
      <x:c r="S16" s="41" t="n">
        <x:f>IF(AND(ISNUMBER(J16),ISNUMBER(R16),R16&gt;=0,R16&lt;=1),J16*R16,"n.a.")</x:f>
        <x:v>705.8332784184513</x:v>
      </x:c>
      <x:c r="T16" s="37" t="str">
        <x:f>IF(ISNUMBER(S16),"Calculado ilustrativo","Faltan datos / parámetros inválidos")</x:f>
        <x:v>Calculado ilustrativo</x:v>
      </x:c>
    </x:row>
    <x:row r="17" ht="21" customHeight="1">
      <x:c r="A17" s="37" t="str">
        <x:v>R00012</x:v>
      </x:c>
      <x:c r="B17" s="37" t="str">
        <x:f>'Reparto provincial'!B9</x:f>
        <x:v>C01</x:v>
      </x:c>
      <x:c r="C17" s="37" t="str">
        <x:f>'Reparto provincial'!C9</x:f>
        <x:v>Acerta Compañía de Seguros, S.A.</x:v>
      </x:c>
      <x:c r="D17" s="37" t="str">
        <x:f>'Reparto provincial'!D9</x:f>
        <x:v>Residencial</x:v>
      </x:c>
      <x:c r="E17" s="37" t="str">
        <x:f>'Reparto provincial'!E9</x:f>
        <x:v>Chiriquí</x:v>
      </x:c>
      <x:c r="F17" s="37" t="str">
        <x:f>Ubicaciones!A9</x:f>
        <x:v>L04</x:v>
      </x:c>
      <x:c r="G17" s="37" t="str">
        <x:v>P3</x:v>
      </x:c>
      <x:c r="H17" s="41" t="n">
        <x:f>IF(AND(ISNUMBER('Reparto provincial'!J9),ABS(Construccion!G15-1)&lt;0.0000001,MIN(Construccion!D15:F15)&gt;=0,MAX(Construccion!D15:F15)&lt;=1),ROUND('Reparto provincial'!J9*ROUND(SUM(Construccion!$D$15:F15),12),0)-ROUND('Reparto provincial'!J9*ROUND(SUM(Construccion!$D$15:E15),12),0),"n.a.")</x:f>
        <x:v>8</x:v>
      </x:c>
      <x:c r="I17" s="41" t="n">
        <x:f>'Reparto provincial'!N9</x:f>
        <x:v>29409.71993410214</x:v>
      </x:c>
      <x:c r="J17" s="41" t="n">
        <x:f>IF(AND(ISNUMBER(H17),ISNUMBER(I17)),H17*I17,"n.a.")</x:f>
        <x:v>235277.75947281712</x:v>
      </x:c>
      <x:c r="K17" s="54" t="n">
        <x:f>Ubicaciones!D9</x:f>
        <x:v>8.43</x:v>
      </x:c>
      <x:c r="L17" s="54" t="n">
        <x:f>Ubicaciones!E9</x:f>
        <x:v>-82.43</x:v>
      </x:c>
      <x:c r="M17" s="37" t="str">
        <x:f>Vulnerabilidad!B24</x:f>
        <x:v>Liviana / madera</x:v>
      </x:c>
      <x:c r="N17" s="37" t="str">
        <x:f>Vulnerabilidad!C24</x:f>
        <x:v>Madera / livianas</x:v>
      </x:c>
      <x:c r="O17" s="37" t="str">
        <x:f>Vulnerabilidad!D24</x:f>
        <x:v>Metal</x:v>
      </x:c>
      <x:c r="P17" s="37" t="str">
        <x:v>Sin dato</x:v>
      </x:c>
      <x:c r="Q17" s="37" t="n">
        <x:f>IF('Impacto local'!H9="","",'Impacto local'!H9)</x:f>
        <x:v>4</x:v>
      </x:c>
      <x:c r="R17" s="42" t="n">
        <x:f>IF(Q17="","",INDEX(Vulnerabilidad!$D$6:$D$17,Q17))</x:f>
        <x:v>0.002</x:v>
      </x:c>
      <x:c r="S17" s="41" t="n">
        <x:f>IF(AND(ISNUMBER(J17),ISNUMBER(R17),R17&gt;=0,R17&lt;=1),J17*R17,"n.a.")</x:f>
        <x:v>470.5555189456343</x:v>
      </x:c>
      <x:c r="T17" s="37" t="str">
        <x:f>IF(ISNUMBER(S17),"Calculado ilustrativo","Faltan datos / parámetros inválidos")</x:f>
        <x:v>Calculado ilustrativo</x:v>
      </x:c>
    </x:row>
    <x:row r="18" ht="21" customHeight="1">
      <x:c r="A18" s="37" t="str">
        <x:v>R00013</x:v>
      </x:c>
      <x:c r="B18" s="37" t="str">
        <x:f>'Reparto provincial'!B10</x:f>
        <x:v>C01</x:v>
      </x:c>
      <x:c r="C18" s="37" t="str">
        <x:f>'Reparto provincial'!C10</x:f>
        <x:v>Acerta Compañía de Seguros, S.A.</x:v>
      </x:c>
      <x:c r="D18" s="37" t="str">
        <x:f>'Reparto provincial'!D10</x:f>
        <x:v>Residencial</x:v>
      </x:c>
      <x:c r="E18" s="37" t="str">
        <x:f>'Reparto provincial'!E10</x:f>
        <x:v>Darién</x:v>
      </x:c>
      <x:c r="F18" s="37" t="str">
        <x:f>Ubicaciones!A10</x:f>
        <x:v>L05</x:v>
      </x:c>
      <x:c r="G18" s="37" t="str">
        <x:v>P1</x:v>
      </x:c>
      <x:c r="H18" s="41" t="n">
        <x:f>IF(AND(ISNUMBER('Reparto provincial'!J10),ABS(Construccion!G18-1)&lt;0.0000001,MIN(Construccion!D18:F18)&gt;=0,MAX(Construccion!D18:F18)&lt;=1),ROUND('Reparto provincial'!J10*ROUND(SUM(Construccion!$D$18:D18),12),0)-0,"n.a.")</x:f>
        <x:v>4</x:v>
      </x:c>
      <x:c r="I18" s="41" t="n">
        <x:f>'Reparto provincial'!N10</x:f>
        <x:v>29409.71993410214</x:v>
      </x:c>
      <x:c r="J18" s="41" t="n">
        <x:f>IF(AND(ISNUMBER(H18),ISNUMBER(I18)),H18*I18,"n.a.")</x:f>
        <x:v>117638.87973640856</x:v>
      </x:c>
      <x:c r="K18" s="54" t="n">
        <x:f>Ubicaciones!D10</x:f>
        <x:v>8.4</x:v>
      </x:c>
      <x:c r="L18" s="54" t="n">
        <x:f>Ubicaciones!E10</x:f>
        <x:v>-78.15</x:v>
      </x:c>
      <x:c r="M18" s="37" t="str">
        <x:f>Vulnerabilidad!B22</x:f>
        <x:v>Hormigón armado</x:v>
      </x:c>
      <x:c r="N18" s="37" t="str">
        <x:f>Vulnerabilidad!C22</x:f>
        <x:v>Mampostería de relleno</x:v>
      </x:c>
      <x:c r="O18" s="37" t="str">
        <x:f>Vulnerabilidad!D22</x:f>
        <x:v>Losa de hormigón</x:v>
      </x:c>
      <x:c r="P18" s="37" t="str">
        <x:v>Sin dato</x:v>
      </x:c>
      <x:c r="Q18" s="37" t="n">
        <x:f>IF('Impacto local'!H10="","",'Impacto local'!H10)</x:f>
        <x:v>2</x:v>
      </x:c>
      <x:c r="R18" s="42" t="n">
        <x:f>IF(Q18="","",INDEX(Vulnerabilidad!$B$6:$B$17,Q18))</x:f>
        <x:v>0</x:v>
      </x:c>
      <x:c r="S18" s="41" t="n">
        <x:f>IF(AND(ISNUMBER(J18),ISNUMBER(R18),R18&gt;=0,R18&lt;=1),J18*R18,"n.a.")</x:f>
        <x:v>0</x:v>
      </x:c>
      <x:c r="T18" s="37" t="str">
        <x:f>IF(ISNUMBER(S18),"Calculado ilustrativo","Faltan datos / parámetros inválidos")</x:f>
        <x:v>Calculado ilustrativo</x:v>
      </x:c>
    </x:row>
    <x:row r="19" ht="21" customHeight="1">
      <x:c r="A19" s="37" t="str">
        <x:v>R00014</x:v>
      </x:c>
      <x:c r="B19" s="37" t="str">
        <x:f>'Reparto provincial'!B10</x:f>
        <x:v>C01</x:v>
      </x:c>
      <x:c r="C19" s="37" t="str">
        <x:f>'Reparto provincial'!C10</x:f>
        <x:v>Acerta Compañía de Seguros, S.A.</x:v>
      </x:c>
      <x:c r="D19" s="37" t="str">
        <x:f>'Reparto provincial'!D10</x:f>
        <x:v>Residencial</x:v>
      </x:c>
      <x:c r="E19" s="37" t="str">
        <x:f>'Reparto provincial'!E10</x:f>
        <x:v>Darién</x:v>
      </x:c>
      <x:c r="F19" s="37" t="str">
        <x:f>Ubicaciones!A10</x:f>
        <x:v>L05</x:v>
      </x:c>
      <x:c r="G19" s="37" t="str">
        <x:v>P2</x:v>
      </x:c>
      <x:c r="H19" s="41" t="n">
        <x:f>IF(AND(ISNUMBER('Reparto provincial'!J10),ABS(Construccion!G18-1)&lt;0.0000001,MIN(Construccion!D18:F18)&gt;=0,MAX(Construccion!D18:F18)&lt;=1),ROUND('Reparto provincial'!J10*ROUND(SUM(Construccion!$D$18:E18),12),0)-ROUND('Reparto provincial'!J10*ROUND(SUM(Construccion!$D$18:D18),12),0),"n.a.")</x:f>
        <x:v>1</x:v>
      </x:c>
      <x:c r="I19" s="41" t="n">
        <x:f>'Reparto provincial'!N10</x:f>
        <x:v>29409.71993410214</x:v>
      </x:c>
      <x:c r="J19" s="41" t="n">
        <x:f>IF(AND(ISNUMBER(H19),ISNUMBER(I19)),H19*I19,"n.a.")</x:f>
        <x:v>29409.71993410214</x:v>
      </x:c>
      <x:c r="K19" s="54" t="n">
        <x:f>Ubicaciones!D10</x:f>
        <x:v>8.4</x:v>
      </x:c>
      <x:c r="L19" s="54" t="n">
        <x:f>Ubicaciones!E10</x:f>
        <x:v>-78.15</x:v>
      </x:c>
      <x:c r="M19" s="37" t="str">
        <x:f>Vulnerabilidad!B23</x:f>
        <x:v>Mampostería sin refuerzo</x:v>
      </x:c>
      <x:c r="N19" s="37" t="str">
        <x:f>Vulnerabilidad!C23</x:f>
        <x:v>Bloque / ladrillo</x:v>
      </x:c>
      <x:c r="O19" s="37" t="str">
        <x:f>Vulnerabilidad!D23</x:f>
        <x:v>Metal</x:v>
      </x:c>
      <x:c r="P19" s="37" t="str">
        <x:v>Sin dato</x:v>
      </x:c>
      <x:c r="Q19" s="37" t="n">
        <x:f>IF('Impacto local'!H10="","",'Impacto local'!H10)</x:f>
        <x:v>2</x:v>
      </x:c>
      <x:c r="R19" s="42" t="n">
        <x:f>IF(Q19="","",INDEX(Vulnerabilidad!$C$6:$C$17,Q19))</x:f>
        <x:v>0</x:v>
      </x:c>
      <x:c r="S19" s="41" t="n">
        <x:f>IF(AND(ISNUMBER(J19),ISNUMBER(R19),R19&gt;=0,R19&lt;=1),J19*R19,"n.a.")</x:f>
        <x:v>0</x:v>
      </x:c>
      <x:c r="T19" s="37" t="str">
        <x:f>IF(ISNUMBER(S19),"Calculado ilustrativo","Faltan datos / parámetros inválidos")</x:f>
        <x:v>Calculado ilustrativo</x:v>
      </x:c>
    </x:row>
    <x:row r="20" ht="21" customHeight="1">
      <x:c r="A20" s="37" t="str">
        <x:v>R00015</x:v>
      </x:c>
      <x:c r="B20" s="37" t="str">
        <x:f>'Reparto provincial'!B10</x:f>
        <x:v>C01</x:v>
      </x:c>
      <x:c r="C20" s="37" t="str">
        <x:f>'Reparto provincial'!C10</x:f>
        <x:v>Acerta Compañía de Seguros, S.A.</x:v>
      </x:c>
      <x:c r="D20" s="37" t="str">
        <x:f>'Reparto provincial'!D10</x:f>
        <x:v>Residencial</x:v>
      </x:c>
      <x:c r="E20" s="37" t="str">
        <x:f>'Reparto provincial'!E10</x:f>
        <x:v>Darién</x:v>
      </x:c>
      <x:c r="F20" s="37" t="str">
        <x:f>Ubicaciones!A10</x:f>
        <x:v>L05</x:v>
      </x:c>
      <x:c r="G20" s="37" t="str">
        <x:v>P3</x:v>
      </x:c>
      <x:c r="H20" s="41" t="n">
        <x:f>IF(AND(ISNUMBER('Reparto provincial'!J10),ABS(Construccion!G18-1)&lt;0.0000001,MIN(Construccion!D18:F18)&gt;=0,MAX(Construccion!D18:F18)&lt;=1),ROUND('Reparto provincial'!J10*ROUND(SUM(Construccion!$D$18:F18),12),0)-ROUND('Reparto provincial'!J10*ROUND(SUM(Construccion!$D$18:E18),12),0),"n.a.")</x:f>
        <x:v>1</x:v>
      </x:c>
      <x:c r="I20" s="41" t="n">
        <x:f>'Reparto provincial'!N10</x:f>
        <x:v>29409.71993410214</x:v>
      </x:c>
      <x:c r="J20" s="41" t="n">
        <x:f>IF(AND(ISNUMBER(H20),ISNUMBER(I20)),H20*I20,"n.a.")</x:f>
        <x:v>29409.71993410214</x:v>
      </x:c>
      <x:c r="K20" s="54" t="n">
        <x:f>Ubicaciones!D10</x:f>
        <x:v>8.4</x:v>
      </x:c>
      <x:c r="L20" s="54" t="n">
        <x:f>Ubicaciones!E10</x:f>
        <x:v>-78.15</x:v>
      </x:c>
      <x:c r="M20" s="37" t="str">
        <x:f>Vulnerabilidad!B24</x:f>
        <x:v>Liviana / madera</x:v>
      </x:c>
      <x:c r="N20" s="37" t="str">
        <x:f>Vulnerabilidad!C24</x:f>
        <x:v>Madera / livianas</x:v>
      </x:c>
      <x:c r="O20" s="37" t="str">
        <x:f>Vulnerabilidad!D24</x:f>
        <x:v>Metal</x:v>
      </x:c>
      <x:c r="P20" s="37" t="str">
        <x:v>Sin dato</x:v>
      </x:c>
      <x:c r="Q20" s="37" t="n">
        <x:f>IF('Impacto local'!H10="","",'Impacto local'!H10)</x:f>
        <x:v>2</x:v>
      </x:c>
      <x:c r="R20" s="42" t="n">
        <x:f>IF(Q20="","",INDEX(Vulnerabilidad!$D$6:$D$17,Q20))</x:f>
        <x:v>0</x:v>
      </x:c>
      <x:c r="S20" s="41" t="n">
        <x:f>IF(AND(ISNUMBER(J20),ISNUMBER(R20),R20&gt;=0,R20&lt;=1),J20*R20,"n.a.")</x:f>
        <x:v>0</x:v>
      </x:c>
      <x:c r="T20" s="37" t="str">
        <x:f>IF(ISNUMBER(S20),"Calculado ilustrativo","Faltan datos / parámetros inválidos")</x:f>
        <x:v>Calculado ilustrativo</x:v>
      </x:c>
    </x:row>
    <x:row r="21" ht="21" customHeight="1">
      <x:c r="A21" s="37" t="str">
        <x:v>R00016</x:v>
      </x:c>
      <x:c r="B21" s="37" t="str">
        <x:f>'Reparto provincial'!B11</x:f>
        <x:v>C01</x:v>
      </x:c>
      <x:c r="C21" s="37" t="str">
        <x:f>'Reparto provincial'!C11</x:f>
        <x:v>Acerta Compañía de Seguros, S.A.</x:v>
      </x:c>
      <x:c r="D21" s="37" t="str">
        <x:f>'Reparto provincial'!D11</x:f>
        <x:v>Residencial</x:v>
      </x:c>
      <x:c r="E21" s="37" t="str">
        <x:f>'Reparto provincial'!E11</x:f>
        <x:v>Herrera</x:v>
      </x:c>
      <x:c r="F21" s="37" t="str">
        <x:f>Ubicaciones!A11</x:f>
        <x:v>L06</x:v>
      </x:c>
      <x:c r="G21" s="37" t="str">
        <x:v>P1</x:v>
      </x:c>
      <x:c r="H21" s="41" t="n">
        <x:f>IF(AND(ISNUMBER('Reparto provincial'!J11),ABS(Construccion!G21-1)&lt;0.0000001,MIN(Construccion!D21:F21)&gt;=0,MAX(Construccion!D21:F21)&lt;=1),ROUND('Reparto provincial'!J11*ROUND(SUM(Construccion!$D$21:D21),12),0)-0,"n.a.")</x:f>
        <x:v>9</x:v>
      </x:c>
      <x:c r="I21" s="41" t="n">
        <x:f>'Reparto provincial'!N11</x:f>
        <x:v>29409.71993410214</x:v>
      </x:c>
      <x:c r="J21" s="41" t="n">
        <x:f>IF(AND(ISNUMBER(H21),ISNUMBER(I21)),H21*I21,"n.a.")</x:f>
        <x:v>264687.4794069193</x:v>
      </x:c>
      <x:c r="K21" s="54" t="n">
        <x:f>Ubicaciones!D11</x:f>
        <x:v>7.96</x:v>
      </x:c>
      <x:c r="L21" s="54" t="n">
        <x:f>Ubicaciones!E11</x:f>
        <x:v>-80.43</x:v>
      </x:c>
      <x:c r="M21" s="37" t="str">
        <x:f>Vulnerabilidad!B22</x:f>
        <x:v>Hormigón armado</x:v>
      </x:c>
      <x:c r="N21" s="37" t="str">
        <x:f>Vulnerabilidad!C22</x:f>
        <x:v>Mampostería de relleno</x:v>
      </x:c>
      <x:c r="O21" s="37" t="str">
        <x:f>Vulnerabilidad!D22</x:f>
        <x:v>Losa de hormigón</x:v>
      </x:c>
      <x:c r="P21" s="37" t="str">
        <x:v>Sin dato</x:v>
      </x:c>
      <x:c r="Q21" s="37" t="n">
        <x:f>IF('Impacto local'!H11="","",'Impacto local'!H11)</x:f>
        <x:v>3</x:v>
      </x:c>
      <x:c r="R21" s="42" t="n">
        <x:f>IF(Q21="","",INDEX(Vulnerabilidad!$B$6:$B$17,Q21))</x:f>
        <x:v>0</x:v>
      </x:c>
      <x:c r="S21" s="41" t="n">
        <x:f>IF(AND(ISNUMBER(J21),ISNUMBER(R21),R21&gt;=0,R21&lt;=1),J21*R21,"n.a.")</x:f>
        <x:v>0</x:v>
      </x:c>
      <x:c r="T21" s="37" t="str">
        <x:f>IF(ISNUMBER(S21),"Calculado ilustrativo","Faltan datos / parámetros inválidos")</x:f>
        <x:v>Calculado ilustrativo</x:v>
      </x:c>
    </x:row>
    <x:row r="22" ht="21" customHeight="1">
      <x:c r="A22" s="37" t="str">
        <x:v>R00017</x:v>
      </x:c>
      <x:c r="B22" s="37" t="str">
        <x:f>'Reparto provincial'!B11</x:f>
        <x:v>C01</x:v>
      </x:c>
      <x:c r="C22" s="37" t="str">
        <x:f>'Reparto provincial'!C11</x:f>
        <x:v>Acerta Compañía de Seguros, S.A.</x:v>
      </x:c>
      <x:c r="D22" s="37" t="str">
        <x:f>'Reparto provincial'!D11</x:f>
        <x:v>Residencial</x:v>
      </x:c>
      <x:c r="E22" s="37" t="str">
        <x:f>'Reparto provincial'!E11</x:f>
        <x:v>Herrera</x:v>
      </x:c>
      <x:c r="F22" s="37" t="str">
        <x:f>Ubicaciones!A11</x:f>
        <x:v>L06</x:v>
      </x:c>
      <x:c r="G22" s="37" t="str">
        <x:v>P2</x:v>
      </x:c>
      <x:c r="H22" s="41" t="n">
        <x:f>IF(AND(ISNUMBER('Reparto provincial'!J11),ABS(Construccion!G21-1)&lt;0.0000001,MIN(Construccion!D21:F21)&gt;=0,MAX(Construccion!D21:F21)&lt;=1),ROUND('Reparto provincial'!J11*ROUND(SUM(Construccion!$D$21:E21),12),0)-ROUND('Reparto provincial'!J11*ROUND(SUM(Construccion!$D$21:D21),12),0),"n.a.")</x:f>
        <x:v>5</x:v>
      </x:c>
      <x:c r="I22" s="41" t="n">
        <x:f>'Reparto provincial'!N11</x:f>
        <x:v>29409.71993410214</x:v>
      </x:c>
      <x:c r="J22" s="41" t="n">
        <x:f>IF(AND(ISNUMBER(H22),ISNUMBER(I22)),H22*I22,"n.a.")</x:f>
        <x:v>147048.5996705107</x:v>
      </x:c>
      <x:c r="K22" s="54" t="n">
        <x:f>Ubicaciones!D11</x:f>
        <x:v>7.96</x:v>
      </x:c>
      <x:c r="L22" s="54" t="n">
        <x:f>Ubicaciones!E11</x:f>
        <x:v>-80.43</x:v>
      </x:c>
      <x:c r="M22" s="37" t="str">
        <x:f>Vulnerabilidad!B23</x:f>
        <x:v>Mampostería sin refuerzo</x:v>
      </x:c>
      <x:c r="N22" s="37" t="str">
        <x:f>Vulnerabilidad!C23</x:f>
        <x:v>Bloque / ladrillo</x:v>
      </x:c>
      <x:c r="O22" s="37" t="str">
        <x:f>Vulnerabilidad!D23</x:f>
        <x:v>Metal</x:v>
      </x:c>
      <x:c r="P22" s="37" t="str">
        <x:v>Sin dato</x:v>
      </x:c>
      <x:c r="Q22" s="37" t="n">
        <x:f>IF('Impacto local'!H11="","",'Impacto local'!H11)</x:f>
        <x:v>3</x:v>
      </x:c>
      <x:c r="R22" s="42" t="n">
        <x:f>IF(Q22="","",INDEX(Vulnerabilidad!$C$6:$C$17,Q22))</x:f>
        <x:v>0</x:v>
      </x:c>
      <x:c r="S22" s="41" t="n">
        <x:f>IF(AND(ISNUMBER(J22),ISNUMBER(R22),R22&gt;=0,R22&lt;=1),J22*R22,"n.a.")</x:f>
        <x:v>0</x:v>
      </x:c>
      <x:c r="T22" s="37" t="str">
        <x:f>IF(ISNUMBER(S22),"Calculado ilustrativo","Faltan datos / parámetros inválidos")</x:f>
        <x:v>Calculado ilustrativo</x:v>
      </x:c>
    </x:row>
    <x:row r="23" ht="21" customHeight="1">
      <x:c r="A23" s="37" t="str">
        <x:v>R00018</x:v>
      </x:c>
      <x:c r="B23" s="37" t="str">
        <x:f>'Reparto provincial'!B11</x:f>
        <x:v>C01</x:v>
      </x:c>
      <x:c r="C23" s="37" t="str">
        <x:f>'Reparto provincial'!C11</x:f>
        <x:v>Acerta Compañía de Seguros, S.A.</x:v>
      </x:c>
      <x:c r="D23" s="37" t="str">
        <x:f>'Reparto provincial'!D11</x:f>
        <x:v>Residencial</x:v>
      </x:c>
      <x:c r="E23" s="37" t="str">
        <x:f>'Reparto provincial'!E11</x:f>
        <x:v>Herrera</x:v>
      </x:c>
      <x:c r="F23" s="37" t="str">
        <x:f>Ubicaciones!A11</x:f>
        <x:v>L06</x:v>
      </x:c>
      <x:c r="G23" s="37" t="str">
        <x:v>P3</x:v>
      </x:c>
      <x:c r="H23" s="41" t="n">
        <x:f>IF(AND(ISNUMBER('Reparto provincial'!J11),ABS(Construccion!G21-1)&lt;0.0000001,MIN(Construccion!D21:F21)&gt;=0,MAX(Construccion!D21:F21)&lt;=1),ROUND('Reparto provincial'!J11*ROUND(SUM(Construccion!$D$21:F21),12),0)-ROUND('Reparto provincial'!J11*ROUND(SUM(Construccion!$D$21:E21),12),0),"n.a.")</x:f>
        <x:v>1</x:v>
      </x:c>
      <x:c r="I23" s="41" t="n">
        <x:f>'Reparto provincial'!N11</x:f>
        <x:v>29409.71993410214</x:v>
      </x:c>
      <x:c r="J23" s="41" t="n">
        <x:f>IF(AND(ISNUMBER(H23),ISNUMBER(I23)),H23*I23,"n.a.")</x:f>
        <x:v>29409.71993410214</x:v>
      </x:c>
      <x:c r="K23" s="54" t="n">
        <x:f>Ubicaciones!D11</x:f>
        <x:v>7.96</x:v>
      </x:c>
      <x:c r="L23" s="54" t="n">
        <x:f>Ubicaciones!E11</x:f>
        <x:v>-80.43</x:v>
      </x:c>
      <x:c r="M23" s="37" t="str">
        <x:f>Vulnerabilidad!B24</x:f>
        <x:v>Liviana / madera</x:v>
      </x:c>
      <x:c r="N23" s="37" t="str">
        <x:f>Vulnerabilidad!C24</x:f>
        <x:v>Madera / livianas</x:v>
      </x:c>
      <x:c r="O23" s="37" t="str">
        <x:f>Vulnerabilidad!D24</x:f>
        <x:v>Metal</x:v>
      </x:c>
      <x:c r="P23" s="37" t="str">
        <x:v>Sin dato</x:v>
      </x:c>
      <x:c r="Q23" s="37" t="n">
        <x:f>IF('Impacto local'!H11="","",'Impacto local'!H11)</x:f>
        <x:v>3</x:v>
      </x:c>
      <x:c r="R23" s="42" t="n">
        <x:f>IF(Q23="","",INDEX(Vulnerabilidad!$D$6:$D$17,Q23))</x:f>
        <x:v>0</x:v>
      </x:c>
      <x:c r="S23" s="41" t="n">
        <x:f>IF(AND(ISNUMBER(J23),ISNUMBER(R23),R23&gt;=0,R23&lt;=1),J23*R23,"n.a.")</x:f>
        <x:v>0</x:v>
      </x:c>
      <x:c r="T23" s="37" t="str">
        <x:f>IF(ISNUMBER(S23),"Calculado ilustrativo","Faltan datos / parámetros inválidos")</x:f>
        <x:v>Calculado ilustrativo</x:v>
      </x:c>
    </x:row>
    <x:row r="24" ht="21" customHeight="1">
      <x:c r="A24" s="37" t="str">
        <x:v>R00019</x:v>
      </x:c>
      <x:c r="B24" s="37" t="str">
        <x:f>'Reparto provincial'!B12</x:f>
        <x:v>C01</x:v>
      </x:c>
      <x:c r="C24" s="37" t="str">
        <x:f>'Reparto provincial'!C12</x:f>
        <x:v>Acerta Compañía de Seguros, S.A.</x:v>
      </x:c>
      <x:c r="D24" s="37" t="str">
        <x:f>'Reparto provincial'!D12</x:f>
        <x:v>Residencial</x:v>
      </x:c>
      <x:c r="E24" s="37" t="str">
        <x:f>'Reparto provincial'!E12</x:f>
        <x:v>Los Santos</x:v>
      </x:c>
      <x:c r="F24" s="37" t="str">
        <x:f>Ubicaciones!A12</x:f>
        <x:v>L07</x:v>
      </x:c>
      <x:c r="G24" s="37" t="str">
        <x:v>P1</x:v>
      </x:c>
      <x:c r="H24" s="41" t="n">
        <x:f>IF(AND(ISNUMBER('Reparto provincial'!J12),ABS(Construccion!G24-1)&lt;0.0000001,MIN(Construccion!D24:F24)&gt;=0,MAX(Construccion!D24:F24)&lt;=1),ROUND('Reparto provincial'!J12*ROUND(SUM(Construccion!$D$24:D24),12),0)-0,"n.a.")</x:f>
        <x:v>8</x:v>
      </x:c>
      <x:c r="I24" s="41" t="n">
        <x:f>'Reparto provincial'!N12</x:f>
        <x:v>29409.71993410214</x:v>
      </x:c>
      <x:c r="J24" s="41" t="n">
        <x:f>IF(AND(ISNUMBER(H24),ISNUMBER(I24)),H24*I24,"n.a.")</x:f>
        <x:v>235277.75947281712</x:v>
      </x:c>
      <x:c r="K24" s="54" t="n">
        <x:f>Ubicaciones!D12</x:f>
        <x:v>7.77</x:v>
      </x:c>
      <x:c r="L24" s="54" t="n">
        <x:f>Ubicaciones!E12</x:f>
        <x:v>-80.28</x:v>
      </x:c>
      <x:c r="M24" s="37" t="str">
        <x:f>Vulnerabilidad!B22</x:f>
        <x:v>Hormigón armado</x:v>
      </x:c>
      <x:c r="N24" s="37" t="str">
        <x:f>Vulnerabilidad!C22</x:f>
        <x:v>Mampostería de relleno</x:v>
      </x:c>
      <x:c r="O24" s="37" t="str">
        <x:f>Vulnerabilidad!D22</x:f>
        <x:v>Losa de hormigón</x:v>
      </x:c>
      <x:c r="P24" s="37" t="str">
        <x:v>Sin dato</x:v>
      </x:c>
      <x:c r="Q24" s="37" t="n">
        <x:f>IF('Impacto local'!H12="","",'Impacto local'!H12)</x:f>
        <x:v>2</x:v>
      </x:c>
      <x:c r="R24" s="42" t="n">
        <x:f>IF(Q24="","",INDEX(Vulnerabilidad!$B$6:$B$17,Q24))</x:f>
        <x:v>0</x:v>
      </x:c>
      <x:c r="S24" s="41" t="n">
        <x:f>IF(AND(ISNUMBER(J24),ISNUMBER(R24),R24&gt;=0,R24&lt;=1),J24*R24,"n.a.")</x:f>
        <x:v>0</x:v>
      </x:c>
      <x:c r="T24" s="37" t="str">
        <x:f>IF(ISNUMBER(S24),"Calculado ilustrativo","Faltan datos / parámetros inválidos")</x:f>
        <x:v>Calculado ilustrativo</x:v>
      </x:c>
    </x:row>
    <x:row r="25" ht="21" customHeight="1">
      <x:c r="A25" s="37" t="str">
        <x:v>R00020</x:v>
      </x:c>
      <x:c r="B25" s="37" t="str">
        <x:f>'Reparto provincial'!B12</x:f>
        <x:v>C01</x:v>
      </x:c>
      <x:c r="C25" s="37" t="str">
        <x:f>'Reparto provincial'!C12</x:f>
        <x:v>Acerta Compañía de Seguros, S.A.</x:v>
      </x:c>
      <x:c r="D25" s="37" t="str">
        <x:f>'Reparto provincial'!D12</x:f>
        <x:v>Residencial</x:v>
      </x:c>
      <x:c r="E25" s="37" t="str">
        <x:f>'Reparto provincial'!E12</x:f>
        <x:v>Los Santos</x:v>
      </x:c>
      <x:c r="F25" s="37" t="str">
        <x:f>Ubicaciones!A12</x:f>
        <x:v>L07</x:v>
      </x:c>
      <x:c r="G25" s="37" t="str">
        <x:v>P2</x:v>
      </x:c>
      <x:c r="H25" s="41" t="n">
        <x:f>IF(AND(ISNUMBER('Reparto provincial'!J12),ABS(Construccion!G24-1)&lt;0.0000001,MIN(Construccion!D24:F24)&gt;=0,MAX(Construccion!D24:F24)&lt;=1),ROUND('Reparto provincial'!J12*ROUND(SUM(Construccion!$D$24:E24),12),0)-ROUND('Reparto provincial'!J12*ROUND(SUM(Construccion!$D$24:D24),12),0),"n.a.")</x:f>
        <x:v>5</x:v>
      </x:c>
      <x:c r="I25" s="41" t="n">
        <x:f>'Reparto provincial'!N12</x:f>
        <x:v>29409.71993410214</x:v>
      </x:c>
      <x:c r="J25" s="41" t="n">
        <x:f>IF(AND(ISNUMBER(H25),ISNUMBER(I25)),H25*I25,"n.a.")</x:f>
        <x:v>147048.5996705107</x:v>
      </x:c>
      <x:c r="K25" s="54" t="n">
        <x:f>Ubicaciones!D12</x:f>
        <x:v>7.77</x:v>
      </x:c>
      <x:c r="L25" s="54" t="n">
        <x:f>Ubicaciones!E12</x:f>
        <x:v>-80.28</x:v>
      </x:c>
      <x:c r="M25" s="37" t="str">
        <x:f>Vulnerabilidad!B23</x:f>
        <x:v>Mampostería sin refuerzo</x:v>
      </x:c>
      <x:c r="N25" s="37" t="str">
        <x:f>Vulnerabilidad!C23</x:f>
        <x:v>Bloque / ladrillo</x:v>
      </x:c>
      <x:c r="O25" s="37" t="str">
        <x:f>Vulnerabilidad!D23</x:f>
        <x:v>Metal</x:v>
      </x:c>
      <x:c r="P25" s="37" t="str">
        <x:v>Sin dato</x:v>
      </x:c>
      <x:c r="Q25" s="37" t="n">
        <x:f>IF('Impacto local'!H12="","",'Impacto local'!H12)</x:f>
        <x:v>2</x:v>
      </x:c>
      <x:c r="R25" s="42" t="n">
        <x:f>IF(Q25="","",INDEX(Vulnerabilidad!$C$6:$C$17,Q25))</x:f>
        <x:v>0</x:v>
      </x:c>
      <x:c r="S25" s="41" t="n">
        <x:f>IF(AND(ISNUMBER(J25),ISNUMBER(R25),R25&gt;=0,R25&lt;=1),J25*R25,"n.a.")</x:f>
        <x:v>0</x:v>
      </x:c>
      <x:c r="T25" s="37" t="str">
        <x:f>IF(ISNUMBER(S25),"Calculado ilustrativo","Faltan datos / parámetros inválidos")</x:f>
        <x:v>Calculado ilustrativo</x:v>
      </x:c>
    </x:row>
    <x:row r="26" ht="21" customHeight="1">
      <x:c r="A26" s="37" t="str">
        <x:v>R00021</x:v>
      </x:c>
      <x:c r="B26" s="37" t="str">
        <x:f>'Reparto provincial'!B12</x:f>
        <x:v>C01</x:v>
      </x:c>
      <x:c r="C26" s="37" t="str">
        <x:f>'Reparto provincial'!C12</x:f>
        <x:v>Acerta Compañía de Seguros, S.A.</x:v>
      </x:c>
      <x:c r="D26" s="37" t="str">
        <x:f>'Reparto provincial'!D12</x:f>
        <x:v>Residencial</x:v>
      </x:c>
      <x:c r="E26" s="37" t="str">
        <x:f>'Reparto provincial'!E12</x:f>
        <x:v>Los Santos</x:v>
      </x:c>
      <x:c r="F26" s="37" t="str">
        <x:f>Ubicaciones!A12</x:f>
        <x:v>L07</x:v>
      </x:c>
      <x:c r="G26" s="37" t="str">
        <x:v>P3</x:v>
      </x:c>
      <x:c r="H26" s="41" t="n">
        <x:f>IF(AND(ISNUMBER('Reparto provincial'!J12),ABS(Construccion!G24-1)&lt;0.0000001,MIN(Construccion!D24:F24)&gt;=0,MAX(Construccion!D24:F24)&lt;=1),ROUND('Reparto provincial'!J12*ROUND(SUM(Construccion!$D$24:F24),12),0)-ROUND('Reparto provincial'!J12*ROUND(SUM(Construccion!$D$24:E24),12),0),"n.a.")</x:f>
        <x:v>1</x:v>
      </x:c>
      <x:c r="I26" s="41" t="n">
        <x:f>'Reparto provincial'!N12</x:f>
        <x:v>29409.71993410214</x:v>
      </x:c>
      <x:c r="J26" s="41" t="n">
        <x:f>IF(AND(ISNUMBER(H26),ISNUMBER(I26)),H26*I26,"n.a.")</x:f>
        <x:v>29409.71993410214</x:v>
      </x:c>
      <x:c r="K26" s="54" t="n">
        <x:f>Ubicaciones!D12</x:f>
        <x:v>7.77</x:v>
      </x:c>
      <x:c r="L26" s="54" t="n">
        <x:f>Ubicaciones!E12</x:f>
        <x:v>-80.28</x:v>
      </x:c>
      <x:c r="M26" s="37" t="str">
        <x:f>Vulnerabilidad!B24</x:f>
        <x:v>Liviana / madera</x:v>
      </x:c>
      <x:c r="N26" s="37" t="str">
        <x:f>Vulnerabilidad!C24</x:f>
        <x:v>Madera / livianas</x:v>
      </x:c>
      <x:c r="O26" s="37" t="str">
        <x:f>Vulnerabilidad!D24</x:f>
        <x:v>Metal</x:v>
      </x:c>
      <x:c r="P26" s="37" t="str">
        <x:v>Sin dato</x:v>
      </x:c>
      <x:c r="Q26" s="37" t="n">
        <x:f>IF('Impacto local'!H12="","",'Impacto local'!H12)</x:f>
        <x:v>2</x:v>
      </x:c>
      <x:c r="R26" s="42" t="n">
        <x:f>IF(Q26="","",INDEX(Vulnerabilidad!$D$6:$D$17,Q26))</x:f>
        <x:v>0</x:v>
      </x:c>
      <x:c r="S26" s="41" t="n">
        <x:f>IF(AND(ISNUMBER(J26),ISNUMBER(R26),R26&gt;=0,R26&lt;=1),J26*R26,"n.a.")</x:f>
        <x:v>0</x:v>
      </x:c>
      <x:c r="T26" s="37" t="str">
        <x:f>IF(ISNUMBER(S26),"Calculado ilustrativo","Faltan datos / parámetros inválidos")</x:f>
        <x:v>Calculado ilustrativo</x:v>
      </x:c>
    </x:row>
    <x:row r="27" ht="21" customHeight="1">
      <x:c r="A27" s="37" t="str">
        <x:v>R00022</x:v>
      </x:c>
      <x:c r="B27" s="37" t="str">
        <x:f>'Reparto provincial'!B13</x:f>
        <x:v>C01</x:v>
      </x:c>
      <x:c r="C27" s="37" t="str">
        <x:f>'Reparto provincial'!C13</x:f>
        <x:v>Acerta Compañía de Seguros, S.A.</x:v>
      </x:c>
      <x:c r="D27" s="37" t="str">
        <x:f>'Reparto provincial'!D13</x:f>
        <x:v>Residencial</x:v>
      </x:c>
      <x:c r="E27" s="37" t="str">
        <x:f>'Reparto provincial'!E13</x:f>
        <x:v>Panamá</x:v>
      </x:c>
      <x:c r="F27" s="37" t="str">
        <x:f>Ubicaciones!A13</x:f>
        <x:v>L08</x:v>
      </x:c>
      <x:c r="G27" s="37" t="str">
        <x:v>P1</x:v>
      </x:c>
      <x:c r="H27" s="41" t="n">
        <x:f>IF(AND(ISNUMBER('Reparto provincial'!J13),ABS(Construccion!G27-1)&lt;0.0000001,MIN(Construccion!D27:F27)&gt;=0,MAX(Construccion!D27:F27)&lt;=1),ROUND('Reparto provincial'!J13*ROUND(SUM(Construccion!$D$27:D27),12),0)-0,"n.a.")</x:f>
        <x:v>1742</x:v>
      </x:c>
      <x:c r="I27" s="41" t="n">
        <x:f>'Reparto provincial'!N13</x:f>
        <x:v>29409.71993410214</x:v>
      </x:c>
      <x:c r="J27" s="41" t="n">
        <x:f>IF(AND(ISNUMBER(H27),ISNUMBER(I27)),H27*I27,"n.a.")</x:f>
        <x:v>51231732.12520593</x:v>
      </x:c>
      <x:c r="K27" s="54" t="n">
        <x:f>Ubicaciones!D13</x:f>
        <x:v>8.98</x:v>
      </x:c>
      <x:c r="L27" s="54" t="n">
        <x:f>Ubicaciones!E13</x:f>
        <x:v>-79.52</x:v>
      </x:c>
      <x:c r="M27" s="37" t="str">
        <x:f>Vulnerabilidad!B22</x:f>
        <x:v>Hormigón armado</x:v>
      </x:c>
      <x:c r="N27" s="37" t="str">
        <x:f>Vulnerabilidad!C22</x:f>
        <x:v>Mampostería de relleno</x:v>
      </x:c>
      <x:c r="O27" s="37" t="str">
        <x:f>Vulnerabilidad!D22</x:f>
        <x:v>Losa de hormigón</x:v>
      </x:c>
      <x:c r="P27" s="37" t="str">
        <x:v>Sin dato</x:v>
      </x:c>
      <x:c r="Q27" s="37" t="n">
        <x:f>IF('Impacto local'!H13="","",'Impacto local'!H13)</x:f>
        <x:v>2</x:v>
      </x:c>
      <x:c r="R27" s="42" t="n">
        <x:f>IF(Q27="","",INDEX(Vulnerabilidad!$B$6:$B$17,Q27))</x:f>
        <x:v>0</x:v>
      </x:c>
      <x:c r="S27" s="41" t="n">
        <x:f>IF(AND(ISNUMBER(J27),ISNUMBER(R27),R27&gt;=0,R27&lt;=1),J27*R27,"n.a.")</x:f>
        <x:v>0</x:v>
      </x:c>
      <x:c r="T27" s="37" t="str">
        <x:f>IF(ISNUMBER(S27),"Calculado ilustrativo","Faltan datos / parámetros inválidos")</x:f>
        <x:v>Calculado ilustrativo</x:v>
      </x:c>
    </x:row>
    <x:row r="28" ht="21" customHeight="1">
      <x:c r="A28" s="37" t="str">
        <x:v>R00023</x:v>
      </x:c>
      <x:c r="B28" s="37" t="str">
        <x:f>'Reparto provincial'!B13</x:f>
        <x:v>C01</x:v>
      </x:c>
      <x:c r="C28" s="37" t="str">
        <x:f>'Reparto provincial'!C13</x:f>
        <x:v>Acerta Compañía de Seguros, S.A.</x:v>
      </x:c>
      <x:c r="D28" s="37" t="str">
        <x:f>'Reparto provincial'!D13</x:f>
        <x:v>Residencial</x:v>
      </x:c>
      <x:c r="E28" s="37" t="str">
        <x:f>'Reparto provincial'!E13</x:f>
        <x:v>Panamá</x:v>
      </x:c>
      <x:c r="F28" s="37" t="str">
        <x:f>Ubicaciones!A13</x:f>
        <x:v>L08</x:v>
      </x:c>
      <x:c r="G28" s="37" t="str">
        <x:v>P2</x:v>
      </x:c>
      <x:c r="H28" s="41" t="n">
        <x:f>IF(AND(ISNUMBER('Reparto provincial'!J13),ABS(Construccion!G27-1)&lt;0.0000001,MIN(Construccion!D27:F27)&gt;=0,MAX(Construccion!D27:F27)&lt;=1),ROUND('Reparto provincial'!J13*ROUND(SUM(Construccion!$D$27:E27),12),0)-ROUND('Reparto provincial'!J13*ROUND(SUM(Construccion!$D$27:D27),12),0),"n.a.")</x:f>
        <x:v>872</x:v>
      </x:c>
      <x:c r="I28" s="41" t="n">
        <x:f>'Reparto provincial'!N13</x:f>
        <x:v>29409.71993410214</x:v>
      </x:c>
      <x:c r="J28" s="41" t="n">
        <x:f>IF(AND(ISNUMBER(H28),ISNUMBER(I28)),H28*I28,"n.a.")</x:f>
        <x:v>25645275.782537065</x:v>
      </x:c>
      <x:c r="K28" s="54" t="n">
        <x:f>Ubicaciones!D13</x:f>
        <x:v>8.98</x:v>
      </x:c>
      <x:c r="L28" s="54" t="n">
        <x:f>Ubicaciones!E13</x:f>
        <x:v>-79.52</x:v>
      </x:c>
      <x:c r="M28" s="37" t="str">
        <x:f>Vulnerabilidad!B23</x:f>
        <x:v>Mampostería sin refuerzo</x:v>
      </x:c>
      <x:c r="N28" s="37" t="str">
        <x:f>Vulnerabilidad!C23</x:f>
        <x:v>Bloque / ladrillo</x:v>
      </x:c>
      <x:c r="O28" s="37" t="str">
        <x:f>Vulnerabilidad!D23</x:f>
        <x:v>Metal</x:v>
      </x:c>
      <x:c r="P28" s="37" t="str">
        <x:v>Sin dato</x:v>
      </x:c>
      <x:c r="Q28" s="37" t="n">
        <x:f>IF('Impacto local'!H13="","",'Impacto local'!H13)</x:f>
        <x:v>2</x:v>
      </x:c>
      <x:c r="R28" s="42" t="n">
        <x:f>IF(Q28="","",INDEX(Vulnerabilidad!$C$6:$C$17,Q28))</x:f>
        <x:v>0</x:v>
      </x:c>
      <x:c r="S28" s="41" t="n">
        <x:f>IF(AND(ISNUMBER(J28),ISNUMBER(R28),R28&gt;=0,R28&lt;=1),J28*R28,"n.a.")</x:f>
        <x:v>0</x:v>
      </x:c>
      <x:c r="T28" s="37" t="str">
        <x:f>IF(ISNUMBER(S28),"Calculado ilustrativo","Faltan datos / parámetros inválidos")</x:f>
        <x:v>Calculado ilustrativo</x:v>
      </x:c>
    </x:row>
    <x:row r="29" ht="21" customHeight="1">
      <x:c r="A29" s="37" t="str">
        <x:v>R00024</x:v>
      </x:c>
      <x:c r="B29" s="37" t="str">
        <x:f>'Reparto provincial'!B13</x:f>
        <x:v>C01</x:v>
      </x:c>
      <x:c r="C29" s="37" t="str">
        <x:f>'Reparto provincial'!C13</x:f>
        <x:v>Acerta Compañía de Seguros, S.A.</x:v>
      </x:c>
      <x:c r="D29" s="37" t="str">
        <x:f>'Reparto provincial'!D13</x:f>
        <x:v>Residencial</x:v>
      </x:c>
      <x:c r="E29" s="37" t="str">
        <x:f>'Reparto provincial'!E13</x:f>
        <x:v>Panamá</x:v>
      </x:c>
      <x:c r="F29" s="37" t="str">
        <x:f>Ubicaciones!A13</x:f>
        <x:v>L08</x:v>
      </x:c>
      <x:c r="G29" s="37" t="str">
        <x:v>P3</x:v>
      </x:c>
      <x:c r="H29" s="41" t="n">
        <x:f>IF(AND(ISNUMBER('Reparto provincial'!J13),ABS(Construccion!G27-1)&lt;0.0000001,MIN(Construccion!D27:F27)&gt;=0,MAX(Construccion!D27:F27)&lt;=1),ROUND('Reparto provincial'!J13*ROUND(SUM(Construccion!$D$27:F27),12),0)-ROUND('Reparto provincial'!J13*ROUND(SUM(Construccion!$D$27:E27),12),0),"n.a.")</x:f>
        <x:v>290</x:v>
      </x:c>
      <x:c r="I29" s="41" t="n">
        <x:f>'Reparto provincial'!N13</x:f>
        <x:v>29409.71993410214</x:v>
      </x:c>
      <x:c r="J29" s="41" t="n">
        <x:f>IF(AND(ISNUMBER(H29),ISNUMBER(I29)),H29*I29,"n.a.")</x:f>
        <x:v>8528818.780889621</x:v>
      </x:c>
      <x:c r="K29" s="54" t="n">
        <x:f>Ubicaciones!D13</x:f>
        <x:v>8.98</x:v>
      </x:c>
      <x:c r="L29" s="54" t="n">
        <x:f>Ubicaciones!E13</x:f>
        <x:v>-79.52</x:v>
      </x:c>
      <x:c r="M29" s="37" t="str">
        <x:f>Vulnerabilidad!B24</x:f>
        <x:v>Liviana / madera</x:v>
      </x:c>
      <x:c r="N29" s="37" t="str">
        <x:f>Vulnerabilidad!C24</x:f>
        <x:v>Madera / livianas</x:v>
      </x:c>
      <x:c r="O29" s="37" t="str">
        <x:f>Vulnerabilidad!D24</x:f>
        <x:v>Metal</x:v>
      </x:c>
      <x:c r="P29" s="37" t="str">
        <x:v>Sin dato</x:v>
      </x:c>
      <x:c r="Q29" s="37" t="n">
        <x:f>IF('Impacto local'!H13="","",'Impacto local'!H13)</x:f>
        <x:v>2</x:v>
      </x:c>
      <x:c r="R29" s="42" t="n">
        <x:f>IF(Q29="","",INDEX(Vulnerabilidad!$D$6:$D$17,Q29))</x:f>
        <x:v>0</x:v>
      </x:c>
      <x:c r="S29" s="41" t="n">
        <x:f>IF(AND(ISNUMBER(J29),ISNUMBER(R29),R29&gt;=0,R29&lt;=1),J29*R29,"n.a.")</x:f>
        <x:v>0</x:v>
      </x:c>
      <x:c r="T29" s="37" t="str">
        <x:f>IF(ISNUMBER(S29),"Calculado ilustrativo","Faltan datos / parámetros inválidos")</x:f>
        <x:v>Calculado ilustrativo</x:v>
      </x:c>
    </x:row>
    <x:row r="30" ht="21" customHeight="1">
      <x:c r="A30" s="37" t="str">
        <x:v>R00025</x:v>
      </x:c>
      <x:c r="B30" s="37" t="str">
        <x:f>'Reparto provincial'!B14</x:f>
        <x:v>C01</x:v>
      </x:c>
      <x:c r="C30" s="37" t="str">
        <x:f>'Reparto provincial'!C14</x:f>
        <x:v>Acerta Compañía de Seguros, S.A.</x:v>
      </x:c>
      <x:c r="D30" s="37" t="str">
        <x:f>'Reparto provincial'!D14</x:f>
        <x:v>Residencial</x:v>
      </x:c>
      <x:c r="E30" s="37" t="str">
        <x:f>'Reparto provincial'!E14</x:f>
        <x:v>Veraguas</x:v>
      </x:c>
      <x:c r="F30" s="37" t="str">
        <x:f>Ubicaciones!A14</x:f>
        <x:v>L09</x:v>
      </x:c>
      <x:c r="G30" s="37" t="str">
        <x:v>P1</x:v>
      </x:c>
      <x:c r="H30" s="41" t="n">
        <x:f>IF(AND(ISNUMBER('Reparto provincial'!J14),ABS(Construccion!G30-1)&lt;0.0000001,MIN(Construccion!D30:F30)&gt;=0,MAX(Construccion!D30:F30)&lt;=1),ROUND('Reparto provincial'!J14*ROUND(SUM(Construccion!$D$30:D30),12),0)-0,"n.a.")</x:f>
        <x:v>35</x:v>
      </x:c>
      <x:c r="I30" s="41" t="n">
        <x:f>'Reparto provincial'!N14</x:f>
        <x:v>29409.71993410214</x:v>
      </x:c>
      <x:c r="J30" s="41" t="n">
        <x:f>IF(AND(ISNUMBER(H30),ISNUMBER(I30)),H30*I30,"n.a.")</x:f>
        <x:v>1029340.1976935749</x:v>
      </x:c>
      <x:c r="K30" s="54" t="n">
        <x:f>Ubicaciones!D14</x:f>
        <x:v>8.1</x:v>
      </x:c>
      <x:c r="L30" s="54" t="n">
        <x:f>Ubicaciones!E14</x:f>
        <x:v>-80.97</x:v>
      </x:c>
      <x:c r="M30" s="37" t="str">
        <x:f>Vulnerabilidad!B22</x:f>
        <x:v>Hormigón armado</x:v>
      </x:c>
      <x:c r="N30" s="37" t="str">
        <x:f>Vulnerabilidad!C22</x:f>
        <x:v>Mampostería de relleno</x:v>
      </x:c>
      <x:c r="O30" s="37" t="str">
        <x:f>Vulnerabilidad!D22</x:f>
        <x:v>Losa de hormigón</x:v>
      </x:c>
      <x:c r="P30" s="37" t="str">
        <x:v>Sin dato</x:v>
      </x:c>
      <x:c r="Q30" s="37" t="n">
        <x:f>IF('Impacto local'!H14="","",'Impacto local'!H14)</x:f>
        <x:v>3</x:v>
      </x:c>
      <x:c r="R30" s="42" t="n">
        <x:f>IF(Q30="","",INDEX(Vulnerabilidad!$B$6:$B$17,Q30))</x:f>
        <x:v>0</x:v>
      </x:c>
      <x:c r="S30" s="41" t="n">
        <x:f>IF(AND(ISNUMBER(J30),ISNUMBER(R30),R30&gt;=0,R30&lt;=1),J30*R30,"n.a.")</x:f>
        <x:v>0</x:v>
      </x:c>
      <x:c r="T30" s="37" t="str">
        <x:f>IF(ISNUMBER(S30),"Calculado ilustrativo","Faltan datos / parámetros inválidos")</x:f>
        <x:v>Calculado ilustrativo</x:v>
      </x:c>
    </x:row>
    <x:row r="31" ht="21" customHeight="1">
      <x:c r="A31" s="37" t="str">
        <x:v>R00026</x:v>
      </x:c>
      <x:c r="B31" s="37" t="str">
        <x:f>'Reparto provincial'!B14</x:f>
        <x:v>C01</x:v>
      </x:c>
      <x:c r="C31" s="37" t="str">
        <x:f>'Reparto provincial'!C14</x:f>
        <x:v>Acerta Compañía de Seguros, S.A.</x:v>
      </x:c>
      <x:c r="D31" s="37" t="str">
        <x:f>'Reparto provincial'!D14</x:f>
        <x:v>Residencial</x:v>
      </x:c>
      <x:c r="E31" s="37" t="str">
        <x:f>'Reparto provincial'!E14</x:f>
        <x:v>Veraguas</x:v>
      </x:c>
      <x:c r="F31" s="37" t="str">
        <x:f>Ubicaciones!A14</x:f>
        <x:v>L09</x:v>
      </x:c>
      <x:c r="G31" s="37" t="str">
        <x:v>P2</x:v>
      </x:c>
      <x:c r="H31" s="41" t="n">
        <x:f>IF(AND(ISNUMBER('Reparto provincial'!J14),ABS(Construccion!G30-1)&lt;0.0000001,MIN(Construccion!D30:F30)&gt;=0,MAX(Construccion!D30:F30)&lt;=1),ROUND('Reparto provincial'!J14*ROUND(SUM(Construccion!$D$30:E30),12),0)-ROUND('Reparto provincial'!J14*ROUND(SUM(Construccion!$D$30:D30),12),0),"n.a.")</x:f>
        <x:v>18</x:v>
      </x:c>
      <x:c r="I31" s="41" t="n">
        <x:f>'Reparto provincial'!N14</x:f>
        <x:v>29409.71993410214</x:v>
      </x:c>
      <x:c r="J31" s="41" t="n">
        <x:f>IF(AND(ISNUMBER(H31),ISNUMBER(I31)),H31*I31,"n.a.")</x:f>
        <x:v>529374.9588138385</x:v>
      </x:c>
      <x:c r="K31" s="54" t="n">
        <x:f>Ubicaciones!D14</x:f>
        <x:v>8.1</x:v>
      </x:c>
      <x:c r="L31" s="54" t="n">
        <x:f>Ubicaciones!E14</x:f>
        <x:v>-80.97</x:v>
      </x:c>
      <x:c r="M31" s="37" t="str">
        <x:f>Vulnerabilidad!B23</x:f>
        <x:v>Mampostería sin refuerzo</x:v>
      </x:c>
      <x:c r="N31" s="37" t="str">
        <x:f>Vulnerabilidad!C23</x:f>
        <x:v>Bloque / ladrillo</x:v>
      </x:c>
      <x:c r="O31" s="37" t="str">
        <x:f>Vulnerabilidad!D23</x:f>
        <x:v>Metal</x:v>
      </x:c>
      <x:c r="P31" s="37" t="str">
        <x:v>Sin dato</x:v>
      </x:c>
      <x:c r="Q31" s="37" t="n">
        <x:f>IF('Impacto local'!H14="","",'Impacto local'!H14)</x:f>
        <x:v>3</x:v>
      </x:c>
      <x:c r="R31" s="42" t="n">
        <x:f>IF(Q31="","",INDEX(Vulnerabilidad!$C$6:$C$17,Q31))</x:f>
        <x:v>0</x:v>
      </x:c>
      <x:c r="S31" s="41" t="n">
        <x:f>IF(AND(ISNUMBER(J31),ISNUMBER(R31),R31&gt;=0,R31&lt;=1),J31*R31,"n.a.")</x:f>
        <x:v>0</x:v>
      </x:c>
      <x:c r="T31" s="37" t="str">
        <x:f>IF(ISNUMBER(S31),"Calculado ilustrativo","Faltan datos / parámetros inválidos")</x:f>
        <x:v>Calculado ilustrativo</x:v>
      </x:c>
    </x:row>
    <x:row r="32" ht="21" customHeight="1">
      <x:c r="A32" s="37" t="str">
        <x:v>R00027</x:v>
      </x:c>
      <x:c r="B32" s="37" t="str">
        <x:f>'Reparto provincial'!B14</x:f>
        <x:v>C01</x:v>
      </x:c>
      <x:c r="C32" s="37" t="str">
        <x:f>'Reparto provincial'!C14</x:f>
        <x:v>Acerta Compañía de Seguros, S.A.</x:v>
      </x:c>
      <x:c r="D32" s="37" t="str">
        <x:f>'Reparto provincial'!D14</x:f>
        <x:v>Residencial</x:v>
      </x:c>
      <x:c r="E32" s="37" t="str">
        <x:f>'Reparto provincial'!E14</x:f>
        <x:v>Veraguas</x:v>
      </x:c>
      <x:c r="F32" s="37" t="str">
        <x:f>Ubicaciones!A14</x:f>
        <x:v>L09</x:v>
      </x:c>
      <x:c r="G32" s="37" t="str">
        <x:v>P3</x:v>
      </x:c>
      <x:c r="H32" s="41" t="n">
        <x:f>IF(AND(ISNUMBER('Reparto provincial'!J14),ABS(Construccion!G30-1)&lt;0.0000001,MIN(Construccion!D30:F30)&gt;=0,MAX(Construccion!D30:F30)&lt;=1),ROUND('Reparto provincial'!J14*ROUND(SUM(Construccion!$D$30:F30),12),0)-ROUND('Reparto provincial'!J14*ROUND(SUM(Construccion!$D$30:E30),12),0),"n.a.")</x:f>
        <x:v>6</x:v>
      </x:c>
      <x:c r="I32" s="41" t="n">
        <x:f>'Reparto provincial'!N14</x:f>
        <x:v>29409.71993410214</x:v>
      </x:c>
      <x:c r="J32" s="41" t="n">
        <x:f>IF(AND(ISNUMBER(H32),ISNUMBER(I32)),H32*I32,"n.a.")</x:f>
        <x:v>176458.31960461283</x:v>
      </x:c>
      <x:c r="K32" s="54" t="n">
        <x:f>Ubicaciones!D14</x:f>
        <x:v>8.1</x:v>
      </x:c>
      <x:c r="L32" s="54" t="n">
        <x:f>Ubicaciones!E14</x:f>
        <x:v>-80.97</x:v>
      </x:c>
      <x:c r="M32" s="37" t="str">
        <x:f>Vulnerabilidad!B24</x:f>
        <x:v>Liviana / madera</x:v>
      </x:c>
      <x:c r="N32" s="37" t="str">
        <x:f>Vulnerabilidad!C24</x:f>
        <x:v>Madera / livianas</x:v>
      </x:c>
      <x:c r="O32" s="37" t="str">
        <x:f>Vulnerabilidad!D24</x:f>
        <x:v>Metal</x:v>
      </x:c>
      <x:c r="P32" s="37" t="str">
        <x:v>Sin dato</x:v>
      </x:c>
      <x:c r="Q32" s="37" t="n">
        <x:f>IF('Impacto local'!H14="","",'Impacto local'!H14)</x:f>
        <x:v>3</x:v>
      </x:c>
      <x:c r="R32" s="42" t="n">
        <x:f>IF(Q32="","",INDEX(Vulnerabilidad!$D$6:$D$17,Q32))</x:f>
        <x:v>0</x:v>
      </x:c>
      <x:c r="S32" s="41" t="n">
        <x:f>IF(AND(ISNUMBER(J32),ISNUMBER(R32),R32&gt;=0,R32&lt;=1),J32*R32,"n.a.")</x:f>
        <x:v>0</x:v>
      </x:c>
      <x:c r="T32" s="37" t="str">
        <x:f>IF(ISNUMBER(S32),"Calculado ilustrativo","Faltan datos / parámetros inválidos")</x:f>
        <x:v>Calculado ilustrativo</x:v>
      </x:c>
    </x:row>
    <x:row r="33" ht="21" customHeight="1">
      <x:c r="A33" s="37" t="str">
        <x:v>R00028</x:v>
      </x:c>
      <x:c r="B33" s="37" t="str">
        <x:f>'Reparto provincial'!B15</x:f>
        <x:v>C01</x:v>
      </x:c>
      <x:c r="C33" s="37" t="str">
        <x:f>'Reparto provincial'!C15</x:f>
        <x:v>Acerta Compañía de Seguros, S.A.</x:v>
      </x:c>
      <x:c r="D33" s="37" t="str">
        <x:f>'Reparto provincial'!D15</x:f>
        <x:v>Residencial</x:v>
      </x:c>
      <x:c r="E33" s="37" t="str">
        <x:f>'Reparto provincial'!E15</x:f>
        <x:v>Guna Yala</x:v>
      </x:c>
      <x:c r="F33" s="37" t="str">
        <x:f>Ubicaciones!A15</x:f>
        <x:v>L10</x:v>
      </x:c>
      <x:c r="G33" s="37" t="str">
        <x:v>P1</x:v>
      </x:c>
      <x:c r="H33" s="41" t="n">
        <x:f>IF(AND(ISNUMBER('Reparto provincial'!J15),ABS(Construccion!G33-1)&lt;0.0000001,MIN(Construccion!D33:F33)&gt;=0,MAX(Construccion!D33:F33)&lt;=1),ROUND('Reparto provincial'!J15*ROUND(SUM(Construccion!$D$33:D33),12),0)-0,"n.a.")</x:f>
        <x:v>0</x:v>
      </x:c>
      <x:c r="I33" s="41" t="n">
        <x:f>'Reparto provincial'!N15</x:f>
        <x:v>29409.71993410214</x:v>
      </x:c>
      <x:c r="J33" s="41" t="n">
        <x:f>IF(AND(ISNUMBER(H33),ISNUMBER(I33)),H33*I33,"n.a.")</x:f>
        <x:v>0</x:v>
      </x:c>
      <x:c r="K33" s="54" t="n">
        <x:f>Ubicaciones!D15</x:f>
        <x:v>9.45</x:v>
      </x:c>
      <x:c r="L33" s="54" t="n">
        <x:f>Ubicaciones!E15</x:f>
        <x:v>-78.97</x:v>
      </x:c>
      <x:c r="M33" s="37" t="str">
        <x:f>Vulnerabilidad!B22</x:f>
        <x:v>Hormigón armado</x:v>
      </x:c>
      <x:c r="N33" s="37" t="str">
        <x:f>Vulnerabilidad!C22</x:f>
        <x:v>Mampostería de relleno</x:v>
      </x:c>
      <x:c r="O33" s="37" t="str">
        <x:f>Vulnerabilidad!D22</x:f>
        <x:v>Losa de hormigón</x:v>
      </x:c>
      <x:c r="P33" s="37" t="str">
        <x:v>Sin dato</x:v>
      </x:c>
      <x:c r="Q33" s="37" t="n">
        <x:f>IF('Impacto local'!H15="","",'Impacto local'!H15)</x:f>
        <x:v>2</x:v>
      </x:c>
      <x:c r="R33" s="42" t="n">
        <x:f>IF(Q33="","",INDEX(Vulnerabilidad!$B$6:$B$17,Q33))</x:f>
        <x:v>0</x:v>
      </x:c>
      <x:c r="S33" s="41" t="n">
        <x:f>IF(AND(ISNUMBER(J33),ISNUMBER(R33),R33&gt;=0,R33&lt;=1),J33*R33,"n.a.")</x:f>
        <x:v>0</x:v>
      </x:c>
      <x:c r="T33" s="37" t="str">
        <x:f>IF(ISNUMBER(S33),"Calculado ilustrativo","Faltan datos / parámetros inválidos")</x:f>
        <x:v>Calculado ilustrativo</x:v>
      </x:c>
    </x:row>
    <x:row r="34" ht="21" customHeight="1">
      <x:c r="A34" s="37" t="str">
        <x:v>R00029</x:v>
      </x:c>
      <x:c r="B34" s="37" t="str">
        <x:f>'Reparto provincial'!B15</x:f>
        <x:v>C01</x:v>
      </x:c>
      <x:c r="C34" s="37" t="str">
        <x:f>'Reparto provincial'!C15</x:f>
        <x:v>Acerta Compañía de Seguros, S.A.</x:v>
      </x:c>
      <x:c r="D34" s="37" t="str">
        <x:f>'Reparto provincial'!D15</x:f>
        <x:v>Residencial</x:v>
      </x:c>
      <x:c r="E34" s="37" t="str">
        <x:f>'Reparto provincial'!E15</x:f>
        <x:v>Guna Yala</x:v>
      </x:c>
      <x:c r="F34" s="37" t="str">
        <x:f>Ubicaciones!A15</x:f>
        <x:v>L10</x:v>
      </x:c>
      <x:c r="G34" s="37" t="str">
        <x:v>P2</x:v>
      </x:c>
      <x:c r="H34" s="41" t="n">
        <x:f>IF(AND(ISNUMBER('Reparto provincial'!J15),ABS(Construccion!G33-1)&lt;0.0000001,MIN(Construccion!D33:F33)&gt;=0,MAX(Construccion!D33:F33)&lt;=1),ROUND('Reparto provincial'!J15*ROUND(SUM(Construccion!$D$33:E33),12),0)-ROUND('Reparto provincial'!J15*ROUND(SUM(Construccion!$D$33:D33),12),0),"n.a.")</x:f>
        <x:v>0</x:v>
      </x:c>
      <x:c r="I34" s="41" t="n">
        <x:f>'Reparto provincial'!N15</x:f>
        <x:v>29409.71993410214</x:v>
      </x:c>
      <x:c r="J34" s="41" t="n">
        <x:f>IF(AND(ISNUMBER(H34),ISNUMBER(I34)),H34*I34,"n.a.")</x:f>
        <x:v>0</x:v>
      </x:c>
      <x:c r="K34" s="54" t="n">
        <x:f>Ubicaciones!D15</x:f>
        <x:v>9.45</x:v>
      </x:c>
      <x:c r="L34" s="54" t="n">
        <x:f>Ubicaciones!E15</x:f>
        <x:v>-78.97</x:v>
      </x:c>
      <x:c r="M34" s="37" t="str">
        <x:f>Vulnerabilidad!B23</x:f>
        <x:v>Mampostería sin refuerzo</x:v>
      </x:c>
      <x:c r="N34" s="37" t="str">
        <x:f>Vulnerabilidad!C23</x:f>
        <x:v>Bloque / ladrillo</x:v>
      </x:c>
      <x:c r="O34" s="37" t="str">
        <x:f>Vulnerabilidad!D23</x:f>
        <x:v>Metal</x:v>
      </x:c>
      <x:c r="P34" s="37" t="str">
        <x:v>Sin dato</x:v>
      </x:c>
      <x:c r="Q34" s="37" t="n">
        <x:f>IF('Impacto local'!H15="","",'Impacto local'!H15)</x:f>
        <x:v>2</x:v>
      </x:c>
      <x:c r="R34" s="42" t="n">
        <x:f>IF(Q34="","",INDEX(Vulnerabilidad!$C$6:$C$17,Q34))</x:f>
        <x:v>0</x:v>
      </x:c>
      <x:c r="S34" s="41" t="n">
        <x:f>IF(AND(ISNUMBER(J34),ISNUMBER(R34),R34&gt;=0,R34&lt;=1),J34*R34,"n.a.")</x:f>
        <x:v>0</x:v>
      </x:c>
      <x:c r="T34" s="37" t="str">
        <x:f>IF(ISNUMBER(S34),"Calculado ilustrativo","Faltan datos / parámetros inválidos")</x:f>
        <x:v>Calculado ilustrativo</x:v>
      </x:c>
    </x:row>
    <x:row r="35" ht="21" customHeight="1">
      <x:c r="A35" s="37" t="str">
        <x:v>R00030</x:v>
      </x:c>
      <x:c r="B35" s="37" t="str">
        <x:f>'Reparto provincial'!B15</x:f>
        <x:v>C01</x:v>
      </x:c>
      <x:c r="C35" s="37" t="str">
        <x:f>'Reparto provincial'!C15</x:f>
        <x:v>Acerta Compañía de Seguros, S.A.</x:v>
      </x:c>
      <x:c r="D35" s="37" t="str">
        <x:f>'Reparto provincial'!D15</x:f>
        <x:v>Residencial</x:v>
      </x:c>
      <x:c r="E35" s="37" t="str">
        <x:f>'Reparto provincial'!E15</x:f>
        <x:v>Guna Yala</x:v>
      </x:c>
      <x:c r="F35" s="37" t="str">
        <x:f>Ubicaciones!A15</x:f>
        <x:v>L10</x:v>
      </x:c>
      <x:c r="G35" s="37" t="str">
        <x:v>P3</x:v>
      </x:c>
      <x:c r="H35" s="41" t="n">
        <x:f>IF(AND(ISNUMBER('Reparto provincial'!J15),ABS(Construccion!G33-1)&lt;0.0000001,MIN(Construccion!D33:F33)&gt;=0,MAX(Construccion!D33:F33)&lt;=1),ROUND('Reparto provincial'!J15*ROUND(SUM(Construccion!$D$33:F33),12),0)-ROUND('Reparto provincial'!J15*ROUND(SUM(Construccion!$D$33:E33),12),0),"n.a.")</x:f>
        <x:v>0</x:v>
      </x:c>
      <x:c r="I35" s="41" t="n">
        <x:f>'Reparto provincial'!N15</x:f>
        <x:v>29409.71993410214</x:v>
      </x:c>
      <x:c r="J35" s="41" t="n">
        <x:f>IF(AND(ISNUMBER(H35),ISNUMBER(I35)),H35*I35,"n.a.")</x:f>
        <x:v>0</x:v>
      </x:c>
      <x:c r="K35" s="54" t="n">
        <x:f>Ubicaciones!D15</x:f>
        <x:v>9.45</x:v>
      </x:c>
      <x:c r="L35" s="54" t="n">
        <x:f>Ubicaciones!E15</x:f>
        <x:v>-78.97</x:v>
      </x:c>
      <x:c r="M35" s="37" t="str">
        <x:f>Vulnerabilidad!B24</x:f>
        <x:v>Liviana / madera</x:v>
      </x:c>
      <x:c r="N35" s="37" t="str">
        <x:f>Vulnerabilidad!C24</x:f>
        <x:v>Madera / livianas</x:v>
      </x:c>
      <x:c r="O35" s="37" t="str">
        <x:f>Vulnerabilidad!D24</x:f>
        <x:v>Metal</x:v>
      </x:c>
      <x:c r="P35" s="37" t="str">
        <x:v>Sin dato</x:v>
      </x:c>
      <x:c r="Q35" s="37" t="n">
        <x:f>IF('Impacto local'!H15="","",'Impacto local'!H15)</x:f>
        <x:v>2</x:v>
      </x:c>
      <x:c r="R35" s="42" t="n">
        <x:f>IF(Q35="","",INDEX(Vulnerabilidad!$D$6:$D$17,Q35))</x:f>
        <x:v>0</x:v>
      </x:c>
      <x:c r="S35" s="41" t="n">
        <x:f>IF(AND(ISNUMBER(J35),ISNUMBER(R35),R35&gt;=0,R35&lt;=1),J35*R35,"n.a.")</x:f>
        <x:v>0</x:v>
      </x:c>
      <x:c r="T35" s="37" t="str">
        <x:f>IF(ISNUMBER(S35),"Calculado ilustrativo","Faltan datos / parámetros inválidos")</x:f>
        <x:v>Calculado ilustrativo</x:v>
      </x:c>
    </x:row>
    <x:row r="36" ht="21" customHeight="1">
      <x:c r="A36" s="37" t="str">
        <x:v>R00031</x:v>
      </x:c>
      <x:c r="B36" s="37" t="str">
        <x:f>'Reparto provincial'!B16</x:f>
        <x:v>C01</x:v>
      </x:c>
      <x:c r="C36" s="37" t="str">
        <x:f>'Reparto provincial'!C16</x:f>
        <x:v>Acerta Compañía de Seguros, S.A.</x:v>
      </x:c>
      <x:c r="D36" s="37" t="str">
        <x:f>'Reparto provincial'!D16</x:f>
        <x:v>Residencial</x:v>
      </x:c>
      <x:c r="E36" s="37" t="str">
        <x:f>'Reparto provincial'!E16</x:f>
        <x:v>Emberá-Wounaan</x:v>
      </x:c>
      <x:c r="F36" s="37" t="str">
        <x:f>Ubicaciones!A16</x:f>
        <x:v>L11</x:v>
      </x:c>
      <x:c r="G36" s="37" t="str">
        <x:v>P1</x:v>
      </x:c>
      <x:c r="H36" s="41" t="n">
        <x:f>IF(AND(ISNUMBER('Reparto provincial'!J16),ABS(Construccion!G36-1)&lt;0.0000001,MIN(Construccion!D36:F36)&gt;=0,MAX(Construccion!D36:F36)&lt;=1),ROUND('Reparto provincial'!J16*ROUND(SUM(Construccion!$D$36:D36),12),0)-0,"n.a.")</x:f>
        <x:v>0</x:v>
      </x:c>
      <x:c r="I36" s="41" t="n">
        <x:f>'Reparto provincial'!N16</x:f>
        <x:v>29409.71993410214</x:v>
      </x:c>
      <x:c r="J36" s="41" t="n">
        <x:f>IF(AND(ISNUMBER(H36),ISNUMBER(I36)),H36*I36,"n.a.")</x:f>
        <x:v>0</x:v>
      </x:c>
      <x:c r="K36" s="54" t="n">
        <x:f>Ubicaciones!D16</x:f>
        <x:v>8.25</x:v>
      </x:c>
      <x:c r="L36" s="54" t="n">
        <x:f>Ubicaciones!E16</x:f>
        <x:v>-77.72</x:v>
      </x:c>
      <x:c r="M36" s="37" t="str">
        <x:f>Vulnerabilidad!B22</x:f>
        <x:v>Hormigón armado</x:v>
      </x:c>
      <x:c r="N36" s="37" t="str">
        <x:f>Vulnerabilidad!C22</x:f>
        <x:v>Mampostería de relleno</x:v>
      </x:c>
      <x:c r="O36" s="37" t="str">
        <x:f>Vulnerabilidad!D22</x:f>
        <x:v>Losa de hormigón</x:v>
      </x:c>
      <x:c r="P36" s="37" t="str">
        <x:v>Sin dato</x:v>
      </x:c>
      <x:c r="Q36" s="37" t="n">
        <x:f>IF('Impacto local'!H16="","",'Impacto local'!H16)</x:f>
        <x:v>2</x:v>
      </x:c>
      <x:c r="R36" s="42" t="n">
        <x:f>IF(Q36="","",INDEX(Vulnerabilidad!$B$6:$B$17,Q36))</x:f>
        <x:v>0</x:v>
      </x:c>
      <x:c r="S36" s="41" t="n">
        <x:f>IF(AND(ISNUMBER(J36),ISNUMBER(R36),R36&gt;=0,R36&lt;=1),J36*R36,"n.a.")</x:f>
        <x:v>0</x:v>
      </x:c>
      <x:c r="T36" s="37" t="str">
        <x:f>IF(ISNUMBER(S36),"Calculado ilustrativo","Faltan datos / parámetros inválidos")</x:f>
        <x:v>Calculado ilustrativo</x:v>
      </x:c>
    </x:row>
    <x:row r="37" ht="21" customHeight="1">
      <x:c r="A37" s="37" t="str">
        <x:v>R00032</x:v>
      </x:c>
      <x:c r="B37" s="37" t="str">
        <x:f>'Reparto provincial'!B16</x:f>
        <x:v>C01</x:v>
      </x:c>
      <x:c r="C37" s="37" t="str">
        <x:f>'Reparto provincial'!C16</x:f>
        <x:v>Acerta Compañía de Seguros, S.A.</x:v>
      </x:c>
      <x:c r="D37" s="37" t="str">
        <x:f>'Reparto provincial'!D16</x:f>
        <x:v>Residencial</x:v>
      </x:c>
      <x:c r="E37" s="37" t="str">
        <x:f>'Reparto provincial'!E16</x:f>
        <x:v>Emberá-Wounaan</x:v>
      </x:c>
      <x:c r="F37" s="37" t="str">
        <x:f>Ubicaciones!A16</x:f>
        <x:v>L11</x:v>
      </x:c>
      <x:c r="G37" s="37" t="str">
        <x:v>P2</x:v>
      </x:c>
      <x:c r="H37" s="41" t="n">
        <x:f>IF(AND(ISNUMBER('Reparto provincial'!J16),ABS(Construccion!G36-1)&lt;0.0000001,MIN(Construccion!D36:F36)&gt;=0,MAX(Construccion!D36:F36)&lt;=1),ROUND('Reparto provincial'!J16*ROUND(SUM(Construccion!$D$36:E36),12),0)-ROUND('Reparto provincial'!J16*ROUND(SUM(Construccion!$D$36:D36),12),0),"n.a.")</x:f>
        <x:v>0</x:v>
      </x:c>
      <x:c r="I37" s="41" t="n">
        <x:f>'Reparto provincial'!N16</x:f>
        <x:v>29409.71993410214</x:v>
      </x:c>
      <x:c r="J37" s="41" t="n">
        <x:f>IF(AND(ISNUMBER(H37),ISNUMBER(I37)),H37*I37,"n.a.")</x:f>
        <x:v>0</x:v>
      </x:c>
      <x:c r="K37" s="54" t="n">
        <x:f>Ubicaciones!D16</x:f>
        <x:v>8.25</x:v>
      </x:c>
      <x:c r="L37" s="54" t="n">
        <x:f>Ubicaciones!E16</x:f>
        <x:v>-77.72</x:v>
      </x:c>
      <x:c r="M37" s="37" t="str">
        <x:f>Vulnerabilidad!B23</x:f>
        <x:v>Mampostería sin refuerzo</x:v>
      </x:c>
      <x:c r="N37" s="37" t="str">
        <x:f>Vulnerabilidad!C23</x:f>
        <x:v>Bloque / ladrillo</x:v>
      </x:c>
      <x:c r="O37" s="37" t="str">
        <x:f>Vulnerabilidad!D23</x:f>
        <x:v>Metal</x:v>
      </x:c>
      <x:c r="P37" s="37" t="str">
        <x:v>Sin dato</x:v>
      </x:c>
      <x:c r="Q37" s="37" t="n">
        <x:f>IF('Impacto local'!H16="","",'Impacto local'!H16)</x:f>
        <x:v>2</x:v>
      </x:c>
      <x:c r="R37" s="42" t="n">
        <x:f>IF(Q37="","",INDEX(Vulnerabilidad!$C$6:$C$17,Q37))</x:f>
        <x:v>0</x:v>
      </x:c>
      <x:c r="S37" s="41" t="n">
        <x:f>IF(AND(ISNUMBER(J37),ISNUMBER(R37),R37&gt;=0,R37&lt;=1),J37*R37,"n.a.")</x:f>
        <x:v>0</x:v>
      </x:c>
      <x:c r="T37" s="37" t="str">
        <x:f>IF(ISNUMBER(S37),"Calculado ilustrativo","Faltan datos / parámetros inválidos")</x:f>
        <x:v>Calculado ilustrativo</x:v>
      </x:c>
    </x:row>
    <x:row r="38" ht="21" customHeight="1">
      <x:c r="A38" s="37" t="str">
        <x:v>R00033</x:v>
      </x:c>
      <x:c r="B38" s="37" t="str">
        <x:f>'Reparto provincial'!B16</x:f>
        <x:v>C01</x:v>
      </x:c>
      <x:c r="C38" s="37" t="str">
        <x:f>'Reparto provincial'!C16</x:f>
        <x:v>Acerta Compañía de Seguros, S.A.</x:v>
      </x:c>
      <x:c r="D38" s="37" t="str">
        <x:f>'Reparto provincial'!D16</x:f>
        <x:v>Residencial</x:v>
      </x:c>
      <x:c r="E38" s="37" t="str">
        <x:f>'Reparto provincial'!E16</x:f>
        <x:v>Emberá-Wounaan</x:v>
      </x:c>
      <x:c r="F38" s="37" t="str">
        <x:f>Ubicaciones!A16</x:f>
        <x:v>L11</x:v>
      </x:c>
      <x:c r="G38" s="37" t="str">
        <x:v>P3</x:v>
      </x:c>
      <x:c r="H38" s="41" t="n">
        <x:f>IF(AND(ISNUMBER('Reparto provincial'!J16),ABS(Construccion!G36-1)&lt;0.0000001,MIN(Construccion!D36:F36)&gt;=0,MAX(Construccion!D36:F36)&lt;=1),ROUND('Reparto provincial'!J16*ROUND(SUM(Construccion!$D$36:F36),12),0)-ROUND('Reparto provincial'!J16*ROUND(SUM(Construccion!$D$36:E36),12),0),"n.a.")</x:f>
        <x:v>0</x:v>
      </x:c>
      <x:c r="I38" s="41" t="n">
        <x:f>'Reparto provincial'!N16</x:f>
        <x:v>29409.71993410214</x:v>
      </x:c>
      <x:c r="J38" s="41" t="n">
        <x:f>IF(AND(ISNUMBER(H38),ISNUMBER(I38)),H38*I38,"n.a.")</x:f>
        <x:v>0</x:v>
      </x:c>
      <x:c r="K38" s="54" t="n">
        <x:f>Ubicaciones!D16</x:f>
        <x:v>8.25</x:v>
      </x:c>
      <x:c r="L38" s="54" t="n">
        <x:f>Ubicaciones!E16</x:f>
        <x:v>-77.72</x:v>
      </x:c>
      <x:c r="M38" s="37" t="str">
        <x:f>Vulnerabilidad!B24</x:f>
        <x:v>Liviana / madera</x:v>
      </x:c>
      <x:c r="N38" s="37" t="str">
        <x:f>Vulnerabilidad!C24</x:f>
        <x:v>Madera / livianas</x:v>
      </x:c>
      <x:c r="O38" s="37" t="str">
        <x:f>Vulnerabilidad!D24</x:f>
        <x:v>Metal</x:v>
      </x:c>
      <x:c r="P38" s="37" t="str">
        <x:v>Sin dato</x:v>
      </x:c>
      <x:c r="Q38" s="37" t="n">
        <x:f>IF('Impacto local'!H16="","",'Impacto local'!H16)</x:f>
        <x:v>2</x:v>
      </x:c>
      <x:c r="R38" s="42" t="n">
        <x:f>IF(Q38="","",INDEX(Vulnerabilidad!$D$6:$D$17,Q38))</x:f>
        <x:v>0</x:v>
      </x:c>
      <x:c r="S38" s="41" t="n">
        <x:f>IF(AND(ISNUMBER(J38),ISNUMBER(R38),R38&gt;=0,R38&lt;=1),J38*R38,"n.a.")</x:f>
        <x:v>0</x:v>
      </x:c>
      <x:c r="T38" s="37" t="str">
        <x:f>IF(ISNUMBER(S38),"Calculado ilustrativo","Faltan datos / parámetros inválidos")</x:f>
        <x:v>Calculado ilustrativo</x:v>
      </x:c>
    </x:row>
    <x:row r="39" ht="21" customHeight="1">
      <x:c r="A39" s="37" t="str">
        <x:v>R00034</x:v>
      </x:c>
      <x:c r="B39" s="37" t="str">
        <x:f>'Reparto provincial'!B17</x:f>
        <x:v>C01</x:v>
      </x:c>
      <x:c r="C39" s="37" t="str">
        <x:f>'Reparto provincial'!C17</x:f>
        <x:v>Acerta Compañía de Seguros, S.A.</x:v>
      </x:c>
      <x:c r="D39" s="37" t="str">
        <x:f>'Reparto provincial'!D17</x:f>
        <x:v>Residencial</x:v>
      </x:c>
      <x:c r="E39" s="37" t="str">
        <x:f>'Reparto provincial'!E17</x:f>
        <x:v>Ngäbe-Buglé</x:v>
      </x:c>
      <x:c r="F39" s="37" t="str">
        <x:f>Ubicaciones!A17</x:f>
        <x:v>L12</x:v>
      </x:c>
      <x:c r="G39" s="37" t="str">
        <x:v>P1</x:v>
      </x:c>
      <x:c r="H39" s="41" t="n">
        <x:f>IF(AND(ISNUMBER('Reparto provincial'!J17),ABS(Construccion!G39-1)&lt;0.0000001,MIN(Construccion!D39:F39)&gt;=0,MAX(Construccion!D39:F39)&lt;=1),ROUND('Reparto provincial'!J17*ROUND(SUM(Construccion!$D$39:D39),12),0)-0,"n.a.")</x:f>
        <x:v>0</x:v>
      </x:c>
      <x:c r="I39" s="41" t="n">
        <x:f>'Reparto provincial'!N17</x:f>
        <x:v>29409.71993410214</x:v>
      </x:c>
      <x:c r="J39" s="41" t="n">
        <x:f>IF(AND(ISNUMBER(H39),ISNUMBER(I39)),H39*I39,"n.a.")</x:f>
        <x:v>0</x:v>
      </x:c>
      <x:c r="K39" s="54" t="n">
        <x:f>Ubicaciones!D17</x:f>
        <x:v>8.53</x:v>
      </x:c>
      <x:c r="L39" s="54" t="n">
        <x:f>Ubicaciones!E17</x:f>
        <x:v>-81.7</x:v>
      </x:c>
      <x:c r="M39" s="37" t="str">
        <x:f>Vulnerabilidad!B22</x:f>
        <x:v>Hormigón armado</x:v>
      </x:c>
      <x:c r="N39" s="37" t="str">
        <x:f>Vulnerabilidad!C22</x:f>
        <x:v>Mampostería de relleno</x:v>
      </x:c>
      <x:c r="O39" s="37" t="str">
        <x:f>Vulnerabilidad!D22</x:f>
        <x:v>Losa de hormigón</x:v>
      </x:c>
      <x:c r="P39" s="37" t="str">
        <x:v>Sin dato</x:v>
      </x:c>
      <x:c r="Q39" s="37" t="n">
        <x:f>IF('Impacto local'!H17="","",'Impacto local'!H17)</x:f>
        <x:v>3</x:v>
      </x:c>
      <x:c r="R39" s="42" t="n">
        <x:f>IF(Q39="","",INDEX(Vulnerabilidad!$B$6:$B$17,Q39))</x:f>
        <x:v>0</x:v>
      </x:c>
      <x:c r="S39" s="41" t="n">
        <x:f>IF(AND(ISNUMBER(J39),ISNUMBER(R39),R39&gt;=0,R39&lt;=1),J39*R39,"n.a.")</x:f>
        <x:v>0</x:v>
      </x:c>
      <x:c r="T39" s="37" t="str">
        <x:f>IF(ISNUMBER(S39),"Calculado ilustrativo","Faltan datos / parámetros inválidos")</x:f>
        <x:v>Calculado ilustrativo</x:v>
      </x:c>
    </x:row>
    <x:row r="40" ht="21" customHeight="1">
      <x:c r="A40" s="37" t="str">
        <x:v>R00035</x:v>
      </x:c>
      <x:c r="B40" s="37" t="str">
        <x:f>'Reparto provincial'!B17</x:f>
        <x:v>C01</x:v>
      </x:c>
      <x:c r="C40" s="37" t="str">
        <x:f>'Reparto provincial'!C17</x:f>
        <x:v>Acerta Compañía de Seguros, S.A.</x:v>
      </x:c>
      <x:c r="D40" s="37" t="str">
        <x:f>'Reparto provincial'!D17</x:f>
        <x:v>Residencial</x:v>
      </x:c>
      <x:c r="E40" s="37" t="str">
        <x:f>'Reparto provincial'!E17</x:f>
        <x:v>Ngäbe-Buglé</x:v>
      </x:c>
      <x:c r="F40" s="37" t="str">
        <x:f>Ubicaciones!A17</x:f>
        <x:v>L12</x:v>
      </x:c>
      <x:c r="G40" s="37" t="str">
        <x:v>P2</x:v>
      </x:c>
      <x:c r="H40" s="41" t="n">
        <x:f>IF(AND(ISNUMBER('Reparto provincial'!J17),ABS(Construccion!G39-1)&lt;0.0000001,MIN(Construccion!D39:F39)&gt;=0,MAX(Construccion!D39:F39)&lt;=1),ROUND('Reparto provincial'!J17*ROUND(SUM(Construccion!$D$39:E39),12),0)-ROUND('Reparto provincial'!J17*ROUND(SUM(Construccion!$D$39:D39),12),0),"n.a.")</x:f>
        <x:v>0</x:v>
      </x:c>
      <x:c r="I40" s="41" t="n">
        <x:f>'Reparto provincial'!N17</x:f>
        <x:v>29409.71993410214</x:v>
      </x:c>
      <x:c r="J40" s="41" t="n">
        <x:f>IF(AND(ISNUMBER(H40),ISNUMBER(I40)),H40*I40,"n.a.")</x:f>
        <x:v>0</x:v>
      </x:c>
      <x:c r="K40" s="54" t="n">
        <x:f>Ubicaciones!D17</x:f>
        <x:v>8.53</x:v>
      </x:c>
      <x:c r="L40" s="54" t="n">
        <x:f>Ubicaciones!E17</x:f>
        <x:v>-81.7</x:v>
      </x:c>
      <x:c r="M40" s="37" t="str">
        <x:f>Vulnerabilidad!B23</x:f>
        <x:v>Mampostería sin refuerzo</x:v>
      </x:c>
      <x:c r="N40" s="37" t="str">
        <x:f>Vulnerabilidad!C23</x:f>
        <x:v>Bloque / ladrillo</x:v>
      </x:c>
      <x:c r="O40" s="37" t="str">
        <x:f>Vulnerabilidad!D23</x:f>
        <x:v>Metal</x:v>
      </x:c>
      <x:c r="P40" s="37" t="str">
        <x:v>Sin dato</x:v>
      </x:c>
      <x:c r="Q40" s="37" t="n">
        <x:f>IF('Impacto local'!H17="","",'Impacto local'!H17)</x:f>
        <x:v>3</x:v>
      </x:c>
      <x:c r="R40" s="42" t="n">
        <x:f>IF(Q40="","",INDEX(Vulnerabilidad!$C$6:$C$17,Q40))</x:f>
        <x:v>0</x:v>
      </x:c>
      <x:c r="S40" s="41" t="n">
        <x:f>IF(AND(ISNUMBER(J40),ISNUMBER(R40),R40&gt;=0,R40&lt;=1),J40*R40,"n.a.")</x:f>
        <x:v>0</x:v>
      </x:c>
      <x:c r="T40" s="37" t="str">
        <x:f>IF(ISNUMBER(S40),"Calculado ilustrativo","Faltan datos / parámetros inválidos")</x:f>
        <x:v>Calculado ilustrativo</x:v>
      </x:c>
    </x:row>
    <x:row r="41" ht="21" customHeight="1">
      <x:c r="A41" s="37" t="str">
        <x:v>R00036</x:v>
      </x:c>
      <x:c r="B41" s="37" t="str">
        <x:f>'Reparto provincial'!B17</x:f>
        <x:v>C01</x:v>
      </x:c>
      <x:c r="C41" s="37" t="str">
        <x:f>'Reparto provincial'!C17</x:f>
        <x:v>Acerta Compañía de Seguros, S.A.</x:v>
      </x:c>
      <x:c r="D41" s="37" t="str">
        <x:f>'Reparto provincial'!D17</x:f>
        <x:v>Residencial</x:v>
      </x:c>
      <x:c r="E41" s="37" t="str">
        <x:f>'Reparto provincial'!E17</x:f>
        <x:v>Ngäbe-Buglé</x:v>
      </x:c>
      <x:c r="F41" s="37" t="str">
        <x:f>Ubicaciones!A17</x:f>
        <x:v>L12</x:v>
      </x:c>
      <x:c r="G41" s="37" t="str">
        <x:v>P3</x:v>
      </x:c>
      <x:c r="H41" s="41" t="n">
        <x:f>IF(AND(ISNUMBER('Reparto provincial'!J17),ABS(Construccion!G39-1)&lt;0.0000001,MIN(Construccion!D39:F39)&gt;=0,MAX(Construccion!D39:F39)&lt;=1),ROUND('Reparto provincial'!J17*ROUND(SUM(Construccion!$D$39:F39),12),0)-ROUND('Reparto provincial'!J17*ROUND(SUM(Construccion!$D$39:E39),12),0),"n.a.")</x:f>
        <x:v>0</x:v>
      </x:c>
      <x:c r="I41" s="41" t="n">
        <x:f>'Reparto provincial'!N17</x:f>
        <x:v>29409.71993410214</x:v>
      </x:c>
      <x:c r="J41" s="41" t="n">
        <x:f>IF(AND(ISNUMBER(H41),ISNUMBER(I41)),H41*I41,"n.a.")</x:f>
        <x:v>0</x:v>
      </x:c>
      <x:c r="K41" s="54" t="n">
        <x:f>Ubicaciones!D17</x:f>
        <x:v>8.53</x:v>
      </x:c>
      <x:c r="L41" s="54" t="n">
        <x:f>Ubicaciones!E17</x:f>
        <x:v>-81.7</x:v>
      </x:c>
      <x:c r="M41" s="37" t="str">
        <x:f>Vulnerabilidad!B24</x:f>
        <x:v>Liviana / madera</x:v>
      </x:c>
      <x:c r="N41" s="37" t="str">
        <x:f>Vulnerabilidad!C24</x:f>
        <x:v>Madera / livianas</x:v>
      </x:c>
      <x:c r="O41" s="37" t="str">
        <x:f>Vulnerabilidad!D24</x:f>
        <x:v>Metal</x:v>
      </x:c>
      <x:c r="P41" s="37" t="str">
        <x:v>Sin dato</x:v>
      </x:c>
      <x:c r="Q41" s="37" t="n">
        <x:f>IF('Impacto local'!H17="","",'Impacto local'!H17)</x:f>
        <x:v>3</x:v>
      </x:c>
      <x:c r="R41" s="42" t="n">
        <x:f>IF(Q41="","",INDEX(Vulnerabilidad!$D$6:$D$17,Q41))</x:f>
        <x:v>0</x:v>
      </x:c>
      <x:c r="S41" s="41" t="n">
        <x:f>IF(AND(ISNUMBER(J41),ISNUMBER(R41),R41&gt;=0,R41&lt;=1),J41*R41,"n.a.")</x:f>
        <x:v>0</x:v>
      </x:c>
      <x:c r="T41" s="37" t="str">
        <x:f>IF(ISNUMBER(S41),"Calculado ilustrativo","Faltan datos / parámetros inválidos")</x:f>
        <x:v>Calculado ilustrativo</x:v>
      </x:c>
    </x:row>
    <x:row r="42" ht="21" customHeight="1">
      <x:c r="A42" s="37" t="str">
        <x:v>R00037</x:v>
      </x:c>
      <x:c r="B42" s="37" t="str">
        <x:f>'Reparto provincial'!B18</x:f>
        <x:v>C01</x:v>
      </x:c>
      <x:c r="C42" s="37" t="str">
        <x:f>'Reparto provincial'!C18</x:f>
        <x:v>Acerta Compañía de Seguros, S.A.</x:v>
      </x:c>
      <x:c r="D42" s="37" t="str">
        <x:f>'Reparto provincial'!D18</x:f>
        <x:v>Residencial</x:v>
      </x:c>
      <x:c r="E42" s="37" t="str">
        <x:f>'Reparto provincial'!E18</x:f>
        <x:v>Panamá Oeste</x:v>
      </x:c>
      <x:c r="F42" s="37" t="str">
        <x:f>Ubicaciones!A18</x:f>
        <x:v>L13</x:v>
      </x:c>
      <x:c r="G42" s="37" t="str">
        <x:v>P1</x:v>
      </x:c>
      <x:c r="H42" s="41" t="n">
        <x:f>IF(AND(ISNUMBER('Reparto provincial'!J18),ABS(Construccion!G42-1)&lt;0.0000001,MIN(Construccion!D42:F42)&gt;=0,MAX(Construccion!D42:F42)&lt;=1),ROUND('Reparto provincial'!J18*ROUND(SUM(Construccion!$D$42:D42),12),0)-0,"n.a.")</x:f>
        <x:v>215</x:v>
      </x:c>
      <x:c r="I42" s="41" t="n">
        <x:f>'Reparto provincial'!N18</x:f>
        <x:v>29409.71993410214</x:v>
      </x:c>
      <x:c r="J42" s="41" t="n">
        <x:f>IF(AND(ISNUMBER(H42),ISNUMBER(I42)),H42*I42,"n.a.")</x:f>
        <x:v>6323089.78583196</x:v>
      </x:c>
      <x:c r="K42" s="54" t="n">
        <x:f>Ubicaciones!D18</x:f>
        <x:v>8.88</x:v>
      </x:c>
      <x:c r="L42" s="54" t="n">
        <x:f>Ubicaciones!E18</x:f>
        <x:v>-79.78</x:v>
      </x:c>
      <x:c r="M42" s="37" t="str">
        <x:f>Vulnerabilidad!B22</x:f>
        <x:v>Hormigón armado</x:v>
      </x:c>
      <x:c r="N42" s="37" t="str">
        <x:f>Vulnerabilidad!C22</x:f>
        <x:v>Mampostería de relleno</x:v>
      </x:c>
      <x:c r="O42" s="37" t="str">
        <x:f>Vulnerabilidad!D22</x:f>
        <x:v>Losa de hormigón</x:v>
      </x:c>
      <x:c r="P42" s="37" t="str">
        <x:v>Sin dato</x:v>
      </x:c>
      <x:c r="Q42" s="37" t="n">
        <x:f>IF('Impacto local'!H18="","",'Impacto local'!H18)</x:f>
        <x:v>2</x:v>
      </x:c>
      <x:c r="R42" s="42" t="n">
        <x:f>IF(Q42="","",INDEX(Vulnerabilidad!$B$6:$B$17,Q42))</x:f>
        <x:v>0</x:v>
      </x:c>
      <x:c r="S42" s="41" t="n">
        <x:f>IF(AND(ISNUMBER(J42),ISNUMBER(R42),R42&gt;=0,R42&lt;=1),J42*R42,"n.a.")</x:f>
        <x:v>0</x:v>
      </x:c>
      <x:c r="T42" s="37" t="str">
        <x:f>IF(ISNUMBER(S42),"Calculado ilustrativo","Faltan datos / parámetros inválidos")</x:f>
        <x:v>Calculado ilustrativo</x:v>
      </x:c>
    </x:row>
    <x:row r="43" ht="21" customHeight="1">
      <x:c r="A43" s="37" t="str">
        <x:v>R00038</x:v>
      </x:c>
      <x:c r="B43" s="37" t="str">
        <x:f>'Reparto provincial'!B18</x:f>
        <x:v>C01</x:v>
      </x:c>
      <x:c r="C43" s="37" t="str">
        <x:f>'Reparto provincial'!C18</x:f>
        <x:v>Acerta Compañía de Seguros, S.A.</x:v>
      </x:c>
      <x:c r="D43" s="37" t="str">
        <x:f>'Reparto provincial'!D18</x:f>
        <x:v>Residencial</x:v>
      </x:c>
      <x:c r="E43" s="37" t="str">
        <x:f>'Reparto provincial'!E18</x:f>
        <x:v>Panamá Oeste</x:v>
      </x:c>
      <x:c r="F43" s="37" t="str">
        <x:f>Ubicaciones!A18</x:f>
        <x:v>L13</x:v>
      </x:c>
      <x:c r="G43" s="37" t="str">
        <x:v>P2</x:v>
      </x:c>
      <x:c r="H43" s="41" t="n">
        <x:f>IF(AND(ISNUMBER('Reparto provincial'!J18),ABS(Construccion!G42-1)&lt;0.0000001,MIN(Construccion!D42:F42)&gt;=0,MAX(Construccion!D42:F42)&lt;=1),ROUND('Reparto provincial'!J18*ROUND(SUM(Construccion!$D$42:E42),12),0)-ROUND('Reparto provincial'!J18*ROUND(SUM(Construccion!$D$42:D42),12),0),"n.a.")</x:f>
        <x:v>107</x:v>
      </x:c>
      <x:c r="I43" s="41" t="n">
        <x:f>'Reparto provincial'!N18</x:f>
        <x:v>29409.71993410214</x:v>
      </x:c>
      <x:c r="J43" s="41" t="n">
        <x:f>IF(AND(ISNUMBER(H43),ISNUMBER(I43)),H43*I43,"n.a.")</x:f>
        <x:v>3146840.032948929</x:v>
      </x:c>
      <x:c r="K43" s="54" t="n">
        <x:f>Ubicaciones!D18</x:f>
        <x:v>8.88</x:v>
      </x:c>
      <x:c r="L43" s="54" t="n">
        <x:f>Ubicaciones!E18</x:f>
        <x:v>-79.78</x:v>
      </x:c>
      <x:c r="M43" s="37" t="str">
        <x:f>Vulnerabilidad!B23</x:f>
        <x:v>Mampostería sin refuerzo</x:v>
      </x:c>
      <x:c r="N43" s="37" t="str">
        <x:f>Vulnerabilidad!C23</x:f>
        <x:v>Bloque / ladrillo</x:v>
      </x:c>
      <x:c r="O43" s="37" t="str">
        <x:f>Vulnerabilidad!D23</x:f>
        <x:v>Metal</x:v>
      </x:c>
      <x:c r="P43" s="37" t="str">
        <x:v>Sin dato</x:v>
      </x:c>
      <x:c r="Q43" s="37" t="n">
        <x:f>IF('Impacto local'!H18="","",'Impacto local'!H18)</x:f>
        <x:v>2</x:v>
      </x:c>
      <x:c r="R43" s="42" t="n">
        <x:f>IF(Q43="","",INDEX(Vulnerabilidad!$C$6:$C$17,Q43))</x:f>
        <x:v>0</x:v>
      </x:c>
      <x:c r="S43" s="41" t="n">
        <x:f>IF(AND(ISNUMBER(J43),ISNUMBER(R43),R43&gt;=0,R43&lt;=1),J43*R43,"n.a.")</x:f>
        <x:v>0</x:v>
      </x:c>
      <x:c r="T43" s="37" t="str">
        <x:f>IF(ISNUMBER(S43),"Calculado ilustrativo","Faltan datos / parámetros inválidos")</x:f>
        <x:v>Calculado ilustrativo</x:v>
      </x:c>
    </x:row>
    <x:row r="44" ht="21" customHeight="1">
      <x:c r="A44" s="37" t="str">
        <x:v>R00039</x:v>
      </x:c>
      <x:c r="B44" s="37" t="str">
        <x:f>'Reparto provincial'!B18</x:f>
        <x:v>C01</x:v>
      </x:c>
      <x:c r="C44" s="37" t="str">
        <x:f>'Reparto provincial'!C18</x:f>
        <x:v>Acerta Compañía de Seguros, S.A.</x:v>
      </x:c>
      <x:c r="D44" s="37" t="str">
        <x:f>'Reparto provincial'!D18</x:f>
        <x:v>Residencial</x:v>
      </x:c>
      <x:c r="E44" s="37" t="str">
        <x:f>'Reparto provincial'!E18</x:f>
        <x:v>Panamá Oeste</x:v>
      </x:c>
      <x:c r="F44" s="37" t="str">
        <x:f>Ubicaciones!A18</x:f>
        <x:v>L13</x:v>
      </x:c>
      <x:c r="G44" s="37" t="str">
        <x:v>P3</x:v>
      </x:c>
      <x:c r="H44" s="41" t="n">
        <x:f>IF(AND(ISNUMBER('Reparto provincial'!J18),ABS(Construccion!G42-1)&lt;0.0000001,MIN(Construccion!D42:F42)&gt;=0,MAX(Construccion!D42:F42)&lt;=1),ROUND('Reparto provincial'!J18*ROUND(SUM(Construccion!$D$42:F42),12),0)-ROUND('Reparto provincial'!J18*ROUND(SUM(Construccion!$D$42:E42),12),0),"n.a.")</x:f>
        <x:v>36</x:v>
      </x:c>
      <x:c r="I44" s="41" t="n">
        <x:f>'Reparto provincial'!N18</x:f>
        <x:v>29409.71993410214</x:v>
      </x:c>
      <x:c r="J44" s="41" t="n">
        <x:f>IF(AND(ISNUMBER(H44),ISNUMBER(I44)),H44*I44,"n.a.")</x:f>
        <x:v>1058749.917627677</x:v>
      </x:c>
      <x:c r="K44" s="54" t="n">
        <x:f>Ubicaciones!D18</x:f>
        <x:v>8.88</x:v>
      </x:c>
      <x:c r="L44" s="54" t="n">
        <x:f>Ubicaciones!E18</x:f>
        <x:v>-79.78</x:v>
      </x:c>
      <x:c r="M44" s="37" t="str">
        <x:f>Vulnerabilidad!B24</x:f>
        <x:v>Liviana / madera</x:v>
      </x:c>
      <x:c r="N44" s="37" t="str">
        <x:f>Vulnerabilidad!C24</x:f>
        <x:v>Madera / livianas</x:v>
      </x:c>
      <x:c r="O44" s="37" t="str">
        <x:f>Vulnerabilidad!D24</x:f>
        <x:v>Metal</x:v>
      </x:c>
      <x:c r="P44" s="37" t="str">
        <x:v>Sin dato</x:v>
      </x:c>
      <x:c r="Q44" s="37" t="n">
        <x:f>IF('Impacto local'!H18="","",'Impacto local'!H18)</x:f>
        <x:v>2</x:v>
      </x:c>
      <x:c r="R44" s="42" t="n">
        <x:f>IF(Q44="","",INDEX(Vulnerabilidad!$D$6:$D$17,Q44))</x:f>
        <x:v>0</x:v>
      </x:c>
      <x:c r="S44" s="41" t="n">
        <x:f>IF(AND(ISNUMBER(J44),ISNUMBER(R44),R44&gt;=0,R44&lt;=1),J44*R44,"n.a.")</x:f>
        <x:v>0</x:v>
      </x:c>
      <x:c r="T44" s="37" t="str">
        <x:f>IF(ISNUMBER(S44),"Calculado ilustrativo","Faltan datos / parámetros inválidos")</x:f>
        <x:v>Calculado ilustrativo</x:v>
      </x:c>
    </x:row>
    <x:row r="45" ht="21" customHeight="1">
      <x:c r="A45" s="37" t="str">
        <x:v>R00040</x:v>
      </x:c>
      <x:c r="B45" s="37" t="str">
        <x:f>'Reparto provincial'!B19</x:f>
        <x:v>C01</x:v>
      </x:c>
      <x:c r="C45" s="37" t="str">
        <x:f>'Reparto provincial'!C19</x:f>
        <x:v>Acerta Compañía de Seguros, S.A.</x:v>
      </x:c>
      <x:c r="D45" s="37" t="str">
        <x:f>'Reparto provincial'!D19</x:f>
        <x:v>Comercial</x:v>
      </x:c>
      <x:c r="E45" s="37" t="str">
        <x:f>'Reparto provincial'!E19</x:f>
        <x:v>Bocas del Toro</x:v>
      </x:c>
      <x:c r="F45" s="37" t="str">
        <x:f>Ubicaciones!A6</x:f>
        <x:v>L01</x:v>
      </x:c>
      <x:c r="G45" s="37" t="str">
        <x:v>P1</x:v>
      </x:c>
      <x:c r="H45" s="41" t="n">
        <x:f>IF(AND(ISNUMBER('Reparto provincial'!J19),ABS(Construccion!G7-1)&lt;0.0000001,MIN(Construccion!D7:F7)&gt;=0,MAX(Construccion!D7:F7)&lt;=1),ROUND('Reparto provincial'!J19*ROUND(SUM(Construccion!$D$7:D7),12),0)-0,"n.a.")</x:f>
        <x:v>3</x:v>
      </x:c>
      <x:c r="I45" s="41" t="n">
        <x:f>'Reparto provincial'!N19</x:f>
        <x:v>132576.6124509254</x:v>
      </x:c>
      <x:c r="J45" s="41" t="n">
        <x:f>IF(AND(ISNUMBER(H45),ISNUMBER(I45)),H45*I45,"n.a.")</x:f>
        <x:v>397729.8373527762</x:v>
      </x:c>
      <x:c r="K45" s="54" t="n">
        <x:f>Ubicaciones!D6</x:f>
        <x:v>9.34</x:v>
      </x:c>
      <x:c r="L45" s="54" t="n">
        <x:f>Ubicaciones!E6</x:f>
        <x:v>-82.25</x:v>
      </x:c>
      <x:c r="M45" s="37" t="str">
        <x:f>Vulnerabilidad!B22</x:f>
        <x:v>Hormigón armado</x:v>
      </x:c>
      <x:c r="N45" s="37" t="str">
        <x:f>Vulnerabilidad!C22</x:f>
        <x:v>Mampostería de relleno</x:v>
      </x:c>
      <x:c r="O45" s="37" t="str">
        <x:f>Vulnerabilidad!D22</x:f>
        <x:v>Losa de hormigón</x:v>
      </x:c>
      <x:c r="P45" s="37" t="str">
        <x:v>Sin dato</x:v>
      </x:c>
      <x:c r="Q45" s="37" t="n">
        <x:f>IF('Impacto local'!H6="","",'Impacto local'!H6)</x:f>
        <x:v>3</x:v>
      </x:c>
      <x:c r="R45" s="42" t="n">
        <x:f>IF(Q45="","",INDEX(Vulnerabilidad!$B$6:$B$17,Q45))</x:f>
        <x:v>0</x:v>
      </x:c>
      <x:c r="S45" s="41" t="n">
        <x:f>IF(AND(ISNUMBER(J45),ISNUMBER(R45),R45&gt;=0,R45&lt;=1),J45*R45,"n.a.")</x:f>
        <x:v>0</x:v>
      </x:c>
      <x:c r="T45" s="37" t="str">
        <x:f>IF(ISNUMBER(S45),"Calculado ilustrativo","Faltan datos / parámetros inválidos")</x:f>
        <x:v>Calculado ilustrativo</x:v>
      </x:c>
    </x:row>
    <x:row r="46" ht="21" customHeight="1">
      <x:c r="A46" s="37" t="str">
        <x:v>R00041</x:v>
      </x:c>
      <x:c r="B46" s="37" t="str">
        <x:f>'Reparto provincial'!B19</x:f>
        <x:v>C01</x:v>
      </x:c>
      <x:c r="C46" s="37" t="str">
        <x:f>'Reparto provincial'!C19</x:f>
        <x:v>Acerta Compañía de Seguros, S.A.</x:v>
      </x:c>
      <x:c r="D46" s="37" t="str">
        <x:f>'Reparto provincial'!D19</x:f>
        <x:v>Comercial</x:v>
      </x:c>
      <x:c r="E46" s="37" t="str">
        <x:f>'Reparto provincial'!E19</x:f>
        <x:v>Bocas del Toro</x:v>
      </x:c>
      <x:c r="F46" s="37" t="str">
        <x:f>Ubicaciones!A6</x:f>
        <x:v>L01</x:v>
      </x:c>
      <x:c r="G46" s="37" t="str">
        <x:v>P2</x:v>
      </x:c>
      <x:c r="H46" s="41" t="n">
        <x:f>IF(AND(ISNUMBER('Reparto provincial'!J19),ABS(Construccion!G7-1)&lt;0.0000001,MIN(Construccion!D7:F7)&gt;=0,MAX(Construccion!D7:F7)&lt;=1),ROUND('Reparto provincial'!J19*ROUND(SUM(Construccion!$D$7:E7),12),0)-ROUND('Reparto provincial'!J19*ROUND(SUM(Construccion!$D$7:D7),12),0),"n.a.")</x:f>
        <x:v>2</x:v>
      </x:c>
      <x:c r="I46" s="41" t="n">
        <x:f>'Reparto provincial'!N19</x:f>
        <x:v>132576.6124509254</x:v>
      </x:c>
      <x:c r="J46" s="41" t="n">
        <x:f>IF(AND(ISNUMBER(H46),ISNUMBER(I46)),H46*I46,"n.a.")</x:f>
        <x:v>265153.2249018508</x:v>
      </x:c>
      <x:c r="K46" s="54" t="n">
        <x:f>Ubicaciones!D6</x:f>
        <x:v>9.34</x:v>
      </x:c>
      <x:c r="L46" s="54" t="n">
        <x:f>Ubicaciones!E6</x:f>
        <x:v>-82.25</x:v>
      </x:c>
      <x:c r="M46" s="37" t="str">
        <x:f>Vulnerabilidad!B23</x:f>
        <x:v>Mampostería sin refuerzo</x:v>
      </x:c>
      <x:c r="N46" s="37" t="str">
        <x:f>Vulnerabilidad!C23</x:f>
        <x:v>Bloque / ladrillo</x:v>
      </x:c>
      <x:c r="O46" s="37" t="str">
        <x:f>Vulnerabilidad!D23</x:f>
        <x:v>Metal</x:v>
      </x:c>
      <x:c r="P46" s="37" t="str">
        <x:v>Sin dato</x:v>
      </x:c>
      <x:c r="Q46" s="37" t="n">
        <x:f>IF('Impacto local'!H6="","",'Impacto local'!H6)</x:f>
        <x:v>3</x:v>
      </x:c>
      <x:c r="R46" s="42" t="n">
        <x:f>IF(Q46="","",INDEX(Vulnerabilidad!$C$6:$C$17,Q46))</x:f>
        <x:v>0</x:v>
      </x:c>
      <x:c r="S46" s="41" t="n">
        <x:f>IF(AND(ISNUMBER(J46),ISNUMBER(R46),R46&gt;=0,R46&lt;=1),J46*R46,"n.a.")</x:f>
        <x:v>0</x:v>
      </x:c>
      <x:c r="T46" s="37" t="str">
        <x:f>IF(ISNUMBER(S46),"Calculado ilustrativo","Faltan datos / parámetros inválidos")</x:f>
        <x:v>Calculado ilustrativo</x:v>
      </x:c>
    </x:row>
    <x:row r="47" ht="21" customHeight="1">
      <x:c r="A47" s="37" t="str">
        <x:v>R00042</x:v>
      </x:c>
      <x:c r="B47" s="37" t="str">
        <x:f>'Reparto provincial'!B19</x:f>
        <x:v>C01</x:v>
      </x:c>
      <x:c r="C47" s="37" t="str">
        <x:f>'Reparto provincial'!C19</x:f>
        <x:v>Acerta Compañía de Seguros, S.A.</x:v>
      </x:c>
      <x:c r="D47" s="37" t="str">
        <x:f>'Reparto provincial'!D19</x:f>
        <x:v>Comercial</x:v>
      </x:c>
      <x:c r="E47" s="37" t="str">
        <x:f>'Reparto provincial'!E19</x:f>
        <x:v>Bocas del Toro</x:v>
      </x:c>
      <x:c r="F47" s="37" t="str">
        <x:f>Ubicaciones!A6</x:f>
        <x:v>L01</x:v>
      </x:c>
      <x:c r="G47" s="37" t="str">
        <x:v>P3</x:v>
      </x:c>
      <x:c r="H47" s="41" t="n">
        <x:f>IF(AND(ISNUMBER('Reparto provincial'!J19),ABS(Construccion!G7-1)&lt;0.0000001,MIN(Construccion!D7:F7)&gt;=0,MAX(Construccion!D7:F7)&lt;=1),ROUND('Reparto provincial'!J19*ROUND(SUM(Construccion!$D$7:F7),12),0)-ROUND('Reparto provincial'!J19*ROUND(SUM(Construccion!$D$7:E7),12),0),"n.a.")</x:f>
        <x:v>0</x:v>
      </x:c>
      <x:c r="I47" s="41" t="n">
        <x:f>'Reparto provincial'!N19</x:f>
        <x:v>132576.6124509254</x:v>
      </x:c>
      <x:c r="J47" s="41" t="n">
        <x:f>IF(AND(ISNUMBER(H47),ISNUMBER(I47)),H47*I47,"n.a.")</x:f>
        <x:v>0</x:v>
      </x:c>
      <x:c r="K47" s="54" t="n">
        <x:f>Ubicaciones!D6</x:f>
        <x:v>9.34</x:v>
      </x:c>
      <x:c r="L47" s="54" t="n">
        <x:f>Ubicaciones!E6</x:f>
        <x:v>-82.25</x:v>
      </x:c>
      <x:c r="M47" s="37" t="str">
        <x:f>Vulnerabilidad!B24</x:f>
        <x:v>Liviana / madera</x:v>
      </x:c>
      <x:c r="N47" s="37" t="str">
        <x:f>Vulnerabilidad!C24</x:f>
        <x:v>Madera / livianas</x:v>
      </x:c>
      <x:c r="O47" s="37" t="str">
        <x:f>Vulnerabilidad!D24</x:f>
        <x:v>Metal</x:v>
      </x:c>
      <x:c r="P47" s="37" t="str">
        <x:v>Sin dato</x:v>
      </x:c>
      <x:c r="Q47" s="37" t="n">
        <x:f>IF('Impacto local'!H6="","",'Impacto local'!H6)</x:f>
        <x:v>3</x:v>
      </x:c>
      <x:c r="R47" s="42" t="n">
        <x:f>IF(Q47="","",INDEX(Vulnerabilidad!$D$6:$D$17,Q47))</x:f>
        <x:v>0</x:v>
      </x:c>
      <x:c r="S47" s="41" t="n">
        <x:f>IF(AND(ISNUMBER(J47),ISNUMBER(R47),R47&gt;=0,R47&lt;=1),J47*R47,"n.a.")</x:f>
        <x:v>0</x:v>
      </x:c>
      <x:c r="T47" s="37" t="str">
        <x:f>IF(ISNUMBER(S47),"Calculado ilustrativo","Faltan datos / parámetros inválidos")</x:f>
        <x:v>Calculado ilustrativo</x:v>
      </x:c>
    </x:row>
    <x:row r="48" ht="21" customHeight="1">
      <x:c r="A48" s="37" t="str">
        <x:v>R00043</x:v>
      </x:c>
      <x:c r="B48" s="37" t="str">
        <x:f>'Reparto provincial'!B20</x:f>
        <x:v>C01</x:v>
      </x:c>
      <x:c r="C48" s="37" t="str">
        <x:f>'Reparto provincial'!C20</x:f>
        <x:v>Acerta Compañía de Seguros, S.A.</x:v>
      </x:c>
      <x:c r="D48" s="37" t="str">
        <x:f>'Reparto provincial'!D20</x:f>
        <x:v>Comercial</x:v>
      </x:c>
      <x:c r="E48" s="37" t="str">
        <x:f>'Reparto provincial'!E20</x:f>
        <x:v>Coclé</x:v>
      </x:c>
      <x:c r="F48" s="37" t="str">
        <x:f>Ubicaciones!A7</x:f>
        <x:v>L02</x:v>
      </x:c>
      <x:c r="G48" s="37" t="str">
        <x:v>P1</x:v>
      </x:c>
      <x:c r="H48" s="41" t="n">
        <x:f>IF(AND(ISNUMBER('Reparto provincial'!J20),ABS(Construccion!G10-1)&lt;0.0000001,MIN(Construccion!D10:F10)&gt;=0,MAX(Construccion!D10:F10)&lt;=1),ROUND('Reparto provincial'!J20*ROUND(SUM(Construccion!$D$10:D10),12),0)-0,"n.a.")</x:f>
        <x:v>26</x:v>
      </x:c>
      <x:c r="I48" s="41" t="n">
        <x:f>'Reparto provincial'!N20</x:f>
        <x:v>132576.6124509254</x:v>
      </x:c>
      <x:c r="J48" s="41" t="n">
        <x:f>IF(AND(ISNUMBER(H48),ISNUMBER(I48)),H48*I48,"n.a.")</x:f>
        <x:v>3446991.9237240604</x:v>
      </x:c>
      <x:c r="K48" s="54" t="n">
        <x:f>Ubicaciones!D7</x:f>
        <x:v>8.52</x:v>
      </x:c>
      <x:c r="L48" s="54" t="n">
        <x:f>Ubicaciones!E7</x:f>
        <x:v>-80.36</x:v>
      </x:c>
      <x:c r="M48" s="37" t="str">
        <x:f>Vulnerabilidad!B22</x:f>
        <x:v>Hormigón armado</x:v>
      </x:c>
      <x:c r="N48" s="37" t="str">
        <x:f>Vulnerabilidad!C22</x:f>
        <x:v>Mampostería de relleno</x:v>
      </x:c>
      <x:c r="O48" s="37" t="str">
        <x:f>Vulnerabilidad!D22</x:f>
        <x:v>Losa de hormigón</x:v>
      </x:c>
      <x:c r="P48" s="37" t="str">
        <x:v>Sin dato</x:v>
      </x:c>
      <x:c r="Q48" s="37" t="n">
        <x:f>IF('Impacto local'!H7="","",'Impacto local'!H7)</x:f>
        <x:v>2</x:v>
      </x:c>
      <x:c r="R48" s="42" t="n">
        <x:f>IF(Q48="","",INDEX(Vulnerabilidad!$B$6:$B$17,Q48))</x:f>
        <x:v>0</x:v>
      </x:c>
      <x:c r="S48" s="41" t="n">
        <x:f>IF(AND(ISNUMBER(J48),ISNUMBER(R48),R48&gt;=0,R48&lt;=1),J48*R48,"n.a.")</x:f>
        <x:v>0</x:v>
      </x:c>
      <x:c r="T48" s="37" t="str">
        <x:f>IF(ISNUMBER(S48),"Calculado ilustrativo","Faltan datos / parámetros inválidos")</x:f>
        <x:v>Calculado ilustrativo</x:v>
      </x:c>
    </x:row>
    <x:row r="49" ht="21" customHeight="1">
      <x:c r="A49" s="37" t="str">
        <x:v>R00044</x:v>
      </x:c>
      <x:c r="B49" s="37" t="str">
        <x:f>'Reparto provincial'!B20</x:f>
        <x:v>C01</x:v>
      </x:c>
      <x:c r="C49" s="37" t="str">
        <x:f>'Reparto provincial'!C20</x:f>
        <x:v>Acerta Compañía de Seguros, S.A.</x:v>
      </x:c>
      <x:c r="D49" s="37" t="str">
        <x:f>'Reparto provincial'!D20</x:f>
        <x:v>Comercial</x:v>
      </x:c>
      <x:c r="E49" s="37" t="str">
        <x:f>'Reparto provincial'!E20</x:f>
        <x:v>Coclé</x:v>
      </x:c>
      <x:c r="F49" s="37" t="str">
        <x:f>Ubicaciones!A7</x:f>
        <x:v>L02</x:v>
      </x:c>
      <x:c r="G49" s="37" t="str">
        <x:v>P2</x:v>
      </x:c>
      <x:c r="H49" s="41" t="n">
        <x:f>IF(AND(ISNUMBER('Reparto provincial'!J20),ABS(Construccion!G10-1)&lt;0.0000001,MIN(Construccion!D10:F10)&gt;=0,MAX(Construccion!D10:F10)&lt;=1),ROUND('Reparto provincial'!J20*ROUND(SUM(Construccion!$D$10:E10),12),0)-ROUND('Reparto provincial'!J20*ROUND(SUM(Construccion!$D$10:D10),12),0),"n.a.")</x:f>
        <x:v>13</x:v>
      </x:c>
      <x:c r="I49" s="41" t="n">
        <x:f>'Reparto provincial'!N20</x:f>
        <x:v>132576.6124509254</x:v>
      </x:c>
      <x:c r="J49" s="41" t="n">
        <x:f>IF(AND(ISNUMBER(H49),ISNUMBER(I49)),H49*I49,"n.a.")</x:f>
        <x:v>1723495.9618620302</x:v>
      </x:c>
      <x:c r="K49" s="54" t="n">
        <x:f>Ubicaciones!D7</x:f>
        <x:v>8.52</x:v>
      </x:c>
      <x:c r="L49" s="54" t="n">
        <x:f>Ubicaciones!E7</x:f>
        <x:v>-80.36</x:v>
      </x:c>
      <x:c r="M49" s="37" t="str">
        <x:f>Vulnerabilidad!B23</x:f>
        <x:v>Mampostería sin refuerzo</x:v>
      </x:c>
      <x:c r="N49" s="37" t="str">
        <x:f>Vulnerabilidad!C23</x:f>
        <x:v>Bloque / ladrillo</x:v>
      </x:c>
      <x:c r="O49" s="37" t="str">
        <x:f>Vulnerabilidad!D23</x:f>
        <x:v>Metal</x:v>
      </x:c>
      <x:c r="P49" s="37" t="str">
        <x:v>Sin dato</x:v>
      </x:c>
      <x:c r="Q49" s="37" t="n">
        <x:f>IF('Impacto local'!H7="","",'Impacto local'!H7)</x:f>
        <x:v>2</x:v>
      </x:c>
      <x:c r="R49" s="42" t="n">
        <x:f>IF(Q49="","",INDEX(Vulnerabilidad!$C$6:$C$17,Q49))</x:f>
        <x:v>0</x:v>
      </x:c>
      <x:c r="S49" s="41" t="n">
        <x:f>IF(AND(ISNUMBER(J49),ISNUMBER(R49),R49&gt;=0,R49&lt;=1),J49*R49,"n.a.")</x:f>
        <x:v>0</x:v>
      </x:c>
      <x:c r="T49" s="37" t="str">
        <x:f>IF(ISNUMBER(S49),"Calculado ilustrativo","Faltan datos / parámetros inválidos")</x:f>
        <x:v>Calculado ilustrativo</x:v>
      </x:c>
    </x:row>
    <x:row r="50" ht="21" customHeight="1">
      <x:c r="A50" s="37" t="str">
        <x:v>R00045</x:v>
      </x:c>
      <x:c r="B50" s="37" t="str">
        <x:f>'Reparto provincial'!B20</x:f>
        <x:v>C01</x:v>
      </x:c>
      <x:c r="C50" s="37" t="str">
        <x:f>'Reparto provincial'!C20</x:f>
        <x:v>Acerta Compañía de Seguros, S.A.</x:v>
      </x:c>
      <x:c r="D50" s="37" t="str">
        <x:f>'Reparto provincial'!D20</x:f>
        <x:v>Comercial</x:v>
      </x:c>
      <x:c r="E50" s="37" t="str">
        <x:f>'Reparto provincial'!E20</x:f>
        <x:v>Coclé</x:v>
      </x:c>
      <x:c r="F50" s="37" t="str">
        <x:f>Ubicaciones!A7</x:f>
        <x:v>L02</x:v>
      </x:c>
      <x:c r="G50" s="37" t="str">
        <x:v>P3</x:v>
      </x:c>
      <x:c r="H50" s="41" t="n">
        <x:f>IF(AND(ISNUMBER('Reparto provincial'!J20),ABS(Construccion!G10-1)&lt;0.0000001,MIN(Construccion!D10:F10)&gt;=0,MAX(Construccion!D10:F10)&lt;=1),ROUND('Reparto provincial'!J20*ROUND(SUM(Construccion!$D$10:F10),12),0)-ROUND('Reparto provincial'!J20*ROUND(SUM(Construccion!$D$10:E10),12),0),"n.a.")</x:f>
        <x:v>4</x:v>
      </x:c>
      <x:c r="I50" s="41" t="n">
        <x:f>'Reparto provincial'!N20</x:f>
        <x:v>132576.6124509254</x:v>
      </x:c>
      <x:c r="J50" s="41" t="n">
        <x:f>IF(AND(ISNUMBER(H50),ISNUMBER(I50)),H50*I50,"n.a.")</x:f>
        <x:v>530306.4498037016</x:v>
      </x:c>
      <x:c r="K50" s="54" t="n">
        <x:f>Ubicaciones!D7</x:f>
        <x:v>8.52</x:v>
      </x:c>
      <x:c r="L50" s="54" t="n">
        <x:f>Ubicaciones!E7</x:f>
        <x:v>-80.36</x:v>
      </x:c>
      <x:c r="M50" s="37" t="str">
        <x:f>Vulnerabilidad!B24</x:f>
        <x:v>Liviana / madera</x:v>
      </x:c>
      <x:c r="N50" s="37" t="str">
        <x:f>Vulnerabilidad!C24</x:f>
        <x:v>Madera / livianas</x:v>
      </x:c>
      <x:c r="O50" s="37" t="str">
        <x:f>Vulnerabilidad!D24</x:f>
        <x:v>Metal</x:v>
      </x:c>
      <x:c r="P50" s="37" t="str">
        <x:v>Sin dato</x:v>
      </x:c>
      <x:c r="Q50" s="37" t="n">
        <x:f>IF('Impacto local'!H7="","",'Impacto local'!H7)</x:f>
        <x:v>2</x:v>
      </x:c>
      <x:c r="R50" s="42" t="n">
        <x:f>IF(Q50="","",INDEX(Vulnerabilidad!$D$6:$D$17,Q50))</x:f>
        <x:v>0</x:v>
      </x:c>
      <x:c r="S50" s="41" t="n">
        <x:f>IF(AND(ISNUMBER(J50),ISNUMBER(R50),R50&gt;=0,R50&lt;=1),J50*R50,"n.a.")</x:f>
        <x:v>0</x:v>
      </x:c>
      <x:c r="T50" s="37" t="str">
        <x:f>IF(ISNUMBER(S50),"Calculado ilustrativo","Faltan datos / parámetros inválidos")</x:f>
        <x:v>Calculado ilustrativo</x:v>
      </x:c>
    </x:row>
    <x:row r="51" ht="21" customHeight="1">
      <x:c r="A51" s="37" t="str">
        <x:v>R00046</x:v>
      </x:c>
      <x:c r="B51" s="37" t="str">
        <x:f>'Reparto provincial'!B21</x:f>
        <x:v>C01</x:v>
      </x:c>
      <x:c r="C51" s="37" t="str">
        <x:f>'Reparto provincial'!C21</x:f>
        <x:v>Acerta Compañía de Seguros, S.A.</x:v>
      </x:c>
      <x:c r="D51" s="37" t="str">
        <x:f>'Reparto provincial'!D21</x:f>
        <x:v>Comercial</x:v>
      </x:c>
      <x:c r="E51" s="37" t="str">
        <x:f>'Reparto provincial'!E21</x:f>
        <x:v>Colón</x:v>
      </x:c>
      <x:c r="F51" s="37" t="str">
        <x:f>Ubicaciones!A8</x:f>
        <x:v>L03</x:v>
      </x:c>
      <x:c r="G51" s="37" t="str">
        <x:v>P1</x:v>
      </x:c>
      <x:c r="H51" s="41" t="n">
        <x:f>IF(AND(ISNUMBER('Reparto provincial'!J21),ABS(Construccion!G13-1)&lt;0.0000001,MIN(Construccion!D13:F13)&gt;=0,MAX(Construccion!D13:F13)&lt;=1),ROUND('Reparto provincial'!J21*ROUND(SUM(Construccion!$D$13:D13),12),0)-0,"n.a.")</x:f>
        <x:v>32</x:v>
      </x:c>
      <x:c r="I51" s="41" t="n">
        <x:f>'Reparto provincial'!N21</x:f>
        <x:v>132576.6124509254</x:v>
      </x:c>
      <x:c r="J51" s="41" t="n">
        <x:f>IF(AND(ISNUMBER(H51),ISNUMBER(I51)),H51*I51,"n.a.")</x:f>
        <x:v>4242451.598429613</x:v>
      </x:c>
      <x:c r="K51" s="54" t="n">
        <x:f>Ubicaciones!D8</x:f>
        <x:v>9.36</x:v>
      </x:c>
      <x:c r="L51" s="54" t="n">
        <x:f>Ubicaciones!E8</x:f>
        <x:v>-79.9</x:v>
      </x:c>
      <x:c r="M51" s="37" t="str">
        <x:f>Vulnerabilidad!B22</x:f>
        <x:v>Hormigón armado</x:v>
      </x:c>
      <x:c r="N51" s="37" t="str">
        <x:f>Vulnerabilidad!C22</x:f>
        <x:v>Mampostería de relleno</x:v>
      </x:c>
      <x:c r="O51" s="37" t="str">
        <x:f>Vulnerabilidad!D22</x:f>
        <x:v>Losa de hormigón</x:v>
      </x:c>
      <x:c r="P51" s="37" t="str">
        <x:v>Sin dato</x:v>
      </x:c>
      <x:c r="Q51" s="37" t="n">
        <x:f>IF('Impacto local'!H8="","",'Impacto local'!H8)</x:f>
        <x:v>2</x:v>
      </x:c>
      <x:c r="R51" s="42" t="n">
        <x:f>IF(Q51="","",INDEX(Vulnerabilidad!$B$6:$B$17,Q51))</x:f>
        <x:v>0</x:v>
      </x:c>
      <x:c r="S51" s="41" t="n">
        <x:f>IF(AND(ISNUMBER(J51),ISNUMBER(R51),R51&gt;=0,R51&lt;=1),J51*R51,"n.a.")</x:f>
        <x:v>0</x:v>
      </x:c>
      <x:c r="T51" s="37" t="str">
        <x:f>IF(ISNUMBER(S51),"Calculado ilustrativo","Faltan datos / parámetros inválidos")</x:f>
        <x:v>Calculado ilustrativo</x:v>
      </x:c>
    </x:row>
    <x:row r="52" ht="21" customHeight="1">
      <x:c r="A52" s="37" t="str">
        <x:v>R00047</x:v>
      </x:c>
      <x:c r="B52" s="37" t="str">
        <x:f>'Reparto provincial'!B21</x:f>
        <x:v>C01</x:v>
      </x:c>
      <x:c r="C52" s="37" t="str">
        <x:f>'Reparto provincial'!C21</x:f>
        <x:v>Acerta Compañía de Seguros, S.A.</x:v>
      </x:c>
      <x:c r="D52" s="37" t="str">
        <x:f>'Reparto provincial'!D21</x:f>
        <x:v>Comercial</x:v>
      </x:c>
      <x:c r="E52" s="37" t="str">
        <x:f>'Reparto provincial'!E21</x:f>
        <x:v>Colón</x:v>
      </x:c>
      <x:c r="F52" s="37" t="str">
        <x:f>Ubicaciones!A8</x:f>
        <x:v>L03</x:v>
      </x:c>
      <x:c r="G52" s="37" t="str">
        <x:v>P2</x:v>
      </x:c>
      <x:c r="H52" s="41" t="n">
        <x:f>IF(AND(ISNUMBER('Reparto provincial'!J21),ABS(Construccion!G13-1)&lt;0.0000001,MIN(Construccion!D13:F13)&gt;=0,MAX(Construccion!D13:F13)&lt;=1),ROUND('Reparto provincial'!J21*ROUND(SUM(Construccion!$D$13:E13),12),0)-ROUND('Reparto provincial'!J21*ROUND(SUM(Construccion!$D$13:D13),12),0),"n.a.")</x:f>
        <x:v>16</x:v>
      </x:c>
      <x:c r="I52" s="41" t="n">
        <x:f>'Reparto provincial'!N21</x:f>
        <x:v>132576.6124509254</x:v>
      </x:c>
      <x:c r="J52" s="41" t="n">
        <x:f>IF(AND(ISNUMBER(H52),ISNUMBER(I52)),H52*I52,"n.a.")</x:f>
        <x:v>2121225.7992148064</x:v>
      </x:c>
      <x:c r="K52" s="54" t="n">
        <x:f>Ubicaciones!D8</x:f>
        <x:v>9.36</x:v>
      </x:c>
      <x:c r="L52" s="54" t="n">
        <x:f>Ubicaciones!E8</x:f>
        <x:v>-79.9</x:v>
      </x:c>
      <x:c r="M52" s="37" t="str">
        <x:f>Vulnerabilidad!B23</x:f>
        <x:v>Mampostería sin refuerzo</x:v>
      </x:c>
      <x:c r="N52" s="37" t="str">
        <x:f>Vulnerabilidad!C23</x:f>
        <x:v>Bloque / ladrillo</x:v>
      </x:c>
      <x:c r="O52" s="37" t="str">
        <x:f>Vulnerabilidad!D23</x:f>
        <x:v>Metal</x:v>
      </x:c>
      <x:c r="P52" s="37" t="str">
        <x:v>Sin dato</x:v>
      </x:c>
      <x:c r="Q52" s="37" t="n">
        <x:f>IF('Impacto local'!H8="","",'Impacto local'!H8)</x:f>
        <x:v>2</x:v>
      </x:c>
      <x:c r="R52" s="42" t="n">
        <x:f>IF(Q52="","",INDEX(Vulnerabilidad!$C$6:$C$17,Q52))</x:f>
        <x:v>0</x:v>
      </x:c>
      <x:c r="S52" s="41" t="n">
        <x:f>IF(AND(ISNUMBER(J52),ISNUMBER(R52),R52&gt;=0,R52&lt;=1),J52*R52,"n.a.")</x:f>
        <x:v>0</x:v>
      </x:c>
      <x:c r="T52" s="37" t="str">
        <x:f>IF(ISNUMBER(S52),"Calculado ilustrativo","Faltan datos / parámetros inválidos")</x:f>
        <x:v>Calculado ilustrativo</x:v>
      </x:c>
    </x:row>
    <x:row r="53" ht="21" customHeight="1">
      <x:c r="A53" s="37" t="str">
        <x:v>R00048</x:v>
      </x:c>
      <x:c r="B53" s="37" t="str">
        <x:f>'Reparto provincial'!B21</x:f>
        <x:v>C01</x:v>
      </x:c>
      <x:c r="C53" s="37" t="str">
        <x:f>'Reparto provincial'!C21</x:f>
        <x:v>Acerta Compañía de Seguros, S.A.</x:v>
      </x:c>
      <x:c r="D53" s="37" t="str">
        <x:f>'Reparto provincial'!D21</x:f>
        <x:v>Comercial</x:v>
      </x:c>
      <x:c r="E53" s="37" t="str">
        <x:f>'Reparto provincial'!E21</x:f>
        <x:v>Colón</x:v>
      </x:c>
      <x:c r="F53" s="37" t="str">
        <x:f>Ubicaciones!A8</x:f>
        <x:v>L03</x:v>
      </x:c>
      <x:c r="G53" s="37" t="str">
        <x:v>P3</x:v>
      </x:c>
      <x:c r="H53" s="41" t="n">
        <x:f>IF(AND(ISNUMBER('Reparto provincial'!J21),ABS(Construccion!G13-1)&lt;0.0000001,MIN(Construccion!D13:F13)&gt;=0,MAX(Construccion!D13:F13)&lt;=1),ROUND('Reparto provincial'!J21*ROUND(SUM(Construccion!$D$13:F13),12),0)-ROUND('Reparto provincial'!J21*ROUND(SUM(Construccion!$D$13:E13),12),0),"n.a.")</x:f>
        <x:v>5</x:v>
      </x:c>
      <x:c r="I53" s="41" t="n">
        <x:f>'Reparto provincial'!N21</x:f>
        <x:v>132576.6124509254</x:v>
      </x:c>
      <x:c r="J53" s="41" t="n">
        <x:f>IF(AND(ISNUMBER(H53),ISNUMBER(I53)),H53*I53,"n.a.")</x:f>
        <x:v>662883.062254627</x:v>
      </x:c>
      <x:c r="K53" s="54" t="n">
        <x:f>Ubicaciones!D8</x:f>
        <x:v>9.36</x:v>
      </x:c>
      <x:c r="L53" s="54" t="n">
        <x:f>Ubicaciones!E8</x:f>
        <x:v>-79.9</x:v>
      </x:c>
      <x:c r="M53" s="37" t="str">
        <x:f>Vulnerabilidad!B24</x:f>
        <x:v>Liviana / madera</x:v>
      </x:c>
      <x:c r="N53" s="37" t="str">
        <x:f>Vulnerabilidad!C24</x:f>
        <x:v>Madera / livianas</x:v>
      </x:c>
      <x:c r="O53" s="37" t="str">
        <x:f>Vulnerabilidad!D24</x:f>
        <x:v>Metal</x:v>
      </x:c>
      <x:c r="P53" s="37" t="str">
        <x:v>Sin dato</x:v>
      </x:c>
      <x:c r="Q53" s="37" t="n">
        <x:f>IF('Impacto local'!H8="","",'Impacto local'!H8)</x:f>
        <x:v>2</x:v>
      </x:c>
      <x:c r="R53" s="42" t="n">
        <x:f>IF(Q53="","",INDEX(Vulnerabilidad!$D$6:$D$17,Q53))</x:f>
        <x:v>0</x:v>
      </x:c>
      <x:c r="S53" s="41" t="n">
        <x:f>IF(AND(ISNUMBER(J53),ISNUMBER(R53),R53&gt;=0,R53&lt;=1),J53*R53,"n.a.")</x:f>
        <x:v>0</x:v>
      </x:c>
      <x:c r="T53" s="37" t="str">
        <x:f>IF(ISNUMBER(S53),"Calculado ilustrativo","Faltan datos / parámetros inválidos")</x:f>
        <x:v>Calculado ilustrativo</x:v>
      </x:c>
    </x:row>
    <x:row r="54" ht="21" customHeight="1">
      <x:c r="A54" s="37" t="str">
        <x:v>R00049</x:v>
      </x:c>
      <x:c r="B54" s="37" t="str">
        <x:f>'Reparto provincial'!B22</x:f>
        <x:v>C01</x:v>
      </x:c>
      <x:c r="C54" s="37" t="str">
        <x:f>'Reparto provincial'!C22</x:f>
        <x:v>Acerta Compañía de Seguros, S.A.</x:v>
      </x:c>
      <x:c r="D54" s="37" t="str">
        <x:f>'Reparto provincial'!D22</x:f>
        <x:v>Comercial</x:v>
      </x:c>
      <x:c r="E54" s="37" t="str">
        <x:f>'Reparto provincial'!E22</x:f>
        <x:v>Chiriquí</x:v>
      </x:c>
      <x:c r="F54" s="37" t="str">
        <x:f>Ubicaciones!A9</x:f>
        <x:v>L04</x:v>
      </x:c>
      <x:c r="G54" s="37" t="str">
        <x:v>P1</x:v>
      </x:c>
      <x:c r="H54" s="41" t="n">
        <x:f>IF(AND(ISNUMBER('Reparto provincial'!J22),ABS(Construccion!G16-1)&lt;0.0000001,MIN(Construccion!D16:F16)&gt;=0,MAX(Construccion!D16:F16)&lt;=1),ROUND('Reparto provincial'!J22*ROUND(SUM(Construccion!$D$16:D16),12),0)-0,"n.a.")</x:f>
        <x:v>23</x:v>
      </x:c>
      <x:c r="I54" s="41" t="n">
        <x:f>'Reparto provincial'!N22</x:f>
        <x:v>132576.6124509254</x:v>
      </x:c>
      <x:c r="J54" s="41" t="n">
        <x:f>IF(AND(ISNUMBER(H54),ISNUMBER(I54)),H54*I54,"n.a.")</x:f>
        <x:v>3049262.086371284</x:v>
      </x:c>
      <x:c r="K54" s="54" t="n">
        <x:f>Ubicaciones!D9</x:f>
        <x:v>8.43</x:v>
      </x:c>
      <x:c r="L54" s="54" t="n">
        <x:f>Ubicaciones!E9</x:f>
        <x:v>-82.43</x:v>
      </x:c>
      <x:c r="M54" s="37" t="str">
        <x:f>Vulnerabilidad!B22</x:f>
        <x:v>Hormigón armado</x:v>
      </x:c>
      <x:c r="N54" s="37" t="str">
        <x:f>Vulnerabilidad!C22</x:f>
        <x:v>Mampostería de relleno</x:v>
      </x:c>
      <x:c r="O54" s="37" t="str">
        <x:f>Vulnerabilidad!D22</x:f>
        <x:v>Losa de hormigón</x:v>
      </x:c>
      <x:c r="P54" s="37" t="str">
        <x:v>Sin dato</x:v>
      </x:c>
      <x:c r="Q54" s="37" t="n">
        <x:f>IF('Impacto local'!H9="","",'Impacto local'!H9)</x:f>
        <x:v>4</x:v>
      </x:c>
      <x:c r="R54" s="42" t="n">
        <x:f>IF(Q54="","",INDEX(Vulnerabilidad!$B$6:$B$17,Q54))</x:f>
        <x:v>0</x:v>
      </x:c>
      <x:c r="S54" s="41" t="n">
        <x:f>IF(AND(ISNUMBER(J54),ISNUMBER(R54),R54&gt;=0,R54&lt;=1),J54*R54,"n.a.")</x:f>
        <x:v>0</x:v>
      </x:c>
      <x:c r="T54" s="37" t="str">
        <x:f>IF(ISNUMBER(S54),"Calculado ilustrativo","Faltan datos / parámetros inválidos")</x:f>
        <x:v>Calculado ilustrativo</x:v>
      </x:c>
    </x:row>
    <x:row r="55" ht="21" customHeight="1">
      <x:c r="A55" s="37" t="str">
        <x:v>R00050</x:v>
      </x:c>
      <x:c r="B55" s="37" t="str">
        <x:f>'Reparto provincial'!B22</x:f>
        <x:v>C01</x:v>
      </x:c>
      <x:c r="C55" s="37" t="str">
        <x:f>'Reparto provincial'!C22</x:f>
        <x:v>Acerta Compañía de Seguros, S.A.</x:v>
      </x:c>
      <x:c r="D55" s="37" t="str">
        <x:f>'Reparto provincial'!D22</x:f>
        <x:v>Comercial</x:v>
      </x:c>
      <x:c r="E55" s="37" t="str">
        <x:f>'Reparto provincial'!E22</x:f>
        <x:v>Chiriquí</x:v>
      </x:c>
      <x:c r="F55" s="37" t="str">
        <x:f>Ubicaciones!A9</x:f>
        <x:v>L04</x:v>
      </x:c>
      <x:c r="G55" s="37" t="str">
        <x:v>P2</x:v>
      </x:c>
      <x:c r="H55" s="41" t="n">
        <x:f>IF(AND(ISNUMBER('Reparto provincial'!J22),ABS(Construccion!G16-1)&lt;0.0000001,MIN(Construccion!D16:F16)&gt;=0,MAX(Construccion!D16:F16)&lt;=1),ROUND('Reparto provincial'!J22*ROUND(SUM(Construccion!$D$16:E16),12),0)-ROUND('Reparto provincial'!J22*ROUND(SUM(Construccion!$D$16:D16),12),0),"n.a.")</x:f>
        <x:v>12</x:v>
      </x:c>
      <x:c r="I55" s="41" t="n">
        <x:f>'Reparto provincial'!N22</x:f>
        <x:v>132576.6124509254</x:v>
      </x:c>
      <x:c r="J55" s="41" t="n">
        <x:f>IF(AND(ISNUMBER(H55),ISNUMBER(I55)),H55*I55,"n.a.")</x:f>
        <x:v>1590919.3494111048</x:v>
      </x:c>
      <x:c r="K55" s="54" t="n">
        <x:f>Ubicaciones!D9</x:f>
        <x:v>8.43</x:v>
      </x:c>
      <x:c r="L55" s="54" t="n">
        <x:f>Ubicaciones!E9</x:f>
        <x:v>-82.43</x:v>
      </x:c>
      <x:c r="M55" s="37" t="str">
        <x:f>Vulnerabilidad!B23</x:f>
        <x:v>Mampostería sin refuerzo</x:v>
      </x:c>
      <x:c r="N55" s="37" t="str">
        <x:f>Vulnerabilidad!C23</x:f>
        <x:v>Bloque / ladrillo</x:v>
      </x:c>
      <x:c r="O55" s="37" t="str">
        <x:f>Vulnerabilidad!D23</x:f>
        <x:v>Metal</x:v>
      </x:c>
      <x:c r="P55" s="37" t="str">
        <x:v>Sin dato</x:v>
      </x:c>
      <x:c r="Q55" s="37" t="n">
        <x:f>IF('Impacto local'!H9="","",'Impacto local'!H9)</x:f>
        <x:v>4</x:v>
      </x:c>
      <x:c r="R55" s="42" t="n">
        <x:f>IF(Q55="","",INDEX(Vulnerabilidad!$C$6:$C$17,Q55))</x:f>
        <x:v>0.001</x:v>
      </x:c>
      <x:c r="S55" s="41" t="n">
        <x:f>IF(AND(ISNUMBER(J55),ISNUMBER(R55),R55&gt;=0,R55&lt;=1),J55*R55,"n.a.")</x:f>
        <x:v>1590.9193494111048</x:v>
      </x:c>
      <x:c r="T55" s="37" t="str">
        <x:f>IF(ISNUMBER(S55),"Calculado ilustrativo","Faltan datos / parámetros inválidos")</x:f>
        <x:v>Calculado ilustrativo</x:v>
      </x:c>
    </x:row>
    <x:row r="56" ht="21" customHeight="1">
      <x:c r="A56" s="37" t="str">
        <x:v>R00051</x:v>
      </x:c>
      <x:c r="B56" s="37" t="str">
        <x:f>'Reparto provincial'!B22</x:f>
        <x:v>C01</x:v>
      </x:c>
      <x:c r="C56" s="37" t="str">
        <x:f>'Reparto provincial'!C22</x:f>
        <x:v>Acerta Compañía de Seguros, S.A.</x:v>
      </x:c>
      <x:c r="D56" s="37" t="str">
        <x:f>'Reparto provincial'!D22</x:f>
        <x:v>Comercial</x:v>
      </x:c>
      <x:c r="E56" s="37" t="str">
        <x:f>'Reparto provincial'!E22</x:f>
        <x:v>Chiriquí</x:v>
      </x:c>
      <x:c r="F56" s="37" t="str">
        <x:f>Ubicaciones!A9</x:f>
        <x:v>L04</x:v>
      </x:c>
      <x:c r="G56" s="37" t="str">
        <x:v>P3</x:v>
      </x:c>
      <x:c r="H56" s="41" t="n">
        <x:f>IF(AND(ISNUMBER('Reparto provincial'!J22),ABS(Construccion!G16-1)&lt;0.0000001,MIN(Construccion!D16:F16)&gt;=0,MAX(Construccion!D16:F16)&lt;=1),ROUND('Reparto provincial'!J22*ROUND(SUM(Construccion!$D$16:F16),12),0)-ROUND('Reparto provincial'!J22*ROUND(SUM(Construccion!$D$16:E16),12),0),"n.a.")</x:f>
        <x:v>4</x:v>
      </x:c>
      <x:c r="I56" s="41" t="n">
        <x:f>'Reparto provincial'!N22</x:f>
        <x:v>132576.6124509254</x:v>
      </x:c>
      <x:c r="J56" s="41" t="n">
        <x:f>IF(AND(ISNUMBER(H56),ISNUMBER(I56)),H56*I56,"n.a.")</x:f>
        <x:v>530306.4498037016</x:v>
      </x:c>
      <x:c r="K56" s="54" t="n">
        <x:f>Ubicaciones!D9</x:f>
        <x:v>8.43</x:v>
      </x:c>
      <x:c r="L56" s="54" t="n">
        <x:f>Ubicaciones!E9</x:f>
        <x:v>-82.43</x:v>
      </x:c>
      <x:c r="M56" s="37" t="str">
        <x:f>Vulnerabilidad!B24</x:f>
        <x:v>Liviana / madera</x:v>
      </x:c>
      <x:c r="N56" s="37" t="str">
        <x:f>Vulnerabilidad!C24</x:f>
        <x:v>Madera / livianas</x:v>
      </x:c>
      <x:c r="O56" s="37" t="str">
        <x:f>Vulnerabilidad!D24</x:f>
        <x:v>Metal</x:v>
      </x:c>
      <x:c r="P56" s="37" t="str">
        <x:v>Sin dato</x:v>
      </x:c>
      <x:c r="Q56" s="37" t="n">
        <x:f>IF('Impacto local'!H9="","",'Impacto local'!H9)</x:f>
        <x:v>4</x:v>
      </x:c>
      <x:c r="R56" s="42" t="n">
        <x:f>IF(Q56="","",INDEX(Vulnerabilidad!$D$6:$D$17,Q56))</x:f>
        <x:v>0.002</x:v>
      </x:c>
      <x:c r="S56" s="41" t="n">
        <x:f>IF(AND(ISNUMBER(J56),ISNUMBER(R56),R56&gt;=0,R56&lt;=1),J56*R56,"n.a.")</x:f>
        <x:v>1060.6128996074033</x:v>
      </x:c>
      <x:c r="T56" s="37" t="str">
        <x:f>IF(ISNUMBER(S56),"Calculado ilustrativo","Faltan datos / parámetros inválidos")</x:f>
        <x:v>Calculado ilustrativo</x:v>
      </x:c>
    </x:row>
    <x:row r="57" ht="21" customHeight="1">
      <x:c r="A57" s="37" t="str">
        <x:v>R00052</x:v>
      </x:c>
      <x:c r="B57" s="37" t="str">
        <x:f>'Reparto provincial'!B23</x:f>
        <x:v>C01</x:v>
      </x:c>
      <x:c r="C57" s="37" t="str">
        <x:f>'Reparto provincial'!C23</x:f>
        <x:v>Acerta Compañía de Seguros, S.A.</x:v>
      </x:c>
      <x:c r="D57" s="37" t="str">
        <x:f>'Reparto provincial'!D23</x:f>
        <x:v>Comercial</x:v>
      </x:c>
      <x:c r="E57" s="37" t="str">
        <x:f>'Reparto provincial'!E23</x:f>
        <x:v>Darién</x:v>
      </x:c>
      <x:c r="F57" s="37" t="str">
        <x:f>Ubicaciones!A10</x:f>
        <x:v>L05</x:v>
      </x:c>
      <x:c r="G57" s="37" t="str">
        <x:v>P1</x:v>
      </x:c>
      <x:c r="H57" s="41" t="n">
        <x:f>IF(AND(ISNUMBER('Reparto provincial'!J23),ABS(Construccion!G19-1)&lt;0.0000001,MIN(Construccion!D19:F19)&gt;=0,MAX(Construccion!D19:F19)&lt;=1),ROUND('Reparto provincial'!J23*ROUND(SUM(Construccion!$D$19:D19),12),0)-0,"n.a.")</x:f>
        <x:v>2</x:v>
      </x:c>
      <x:c r="I57" s="41" t="n">
        <x:f>'Reparto provincial'!N23</x:f>
        <x:v>132576.6124509254</x:v>
      </x:c>
      <x:c r="J57" s="41" t="n">
        <x:f>IF(AND(ISNUMBER(H57),ISNUMBER(I57)),H57*I57,"n.a.")</x:f>
        <x:v>265153.2249018508</x:v>
      </x:c>
      <x:c r="K57" s="54" t="n">
        <x:f>Ubicaciones!D10</x:f>
        <x:v>8.4</x:v>
      </x:c>
      <x:c r="L57" s="54" t="n">
        <x:f>Ubicaciones!E10</x:f>
        <x:v>-78.15</x:v>
      </x:c>
      <x:c r="M57" s="37" t="str">
        <x:f>Vulnerabilidad!B22</x:f>
        <x:v>Hormigón armado</x:v>
      </x:c>
      <x:c r="N57" s="37" t="str">
        <x:f>Vulnerabilidad!C22</x:f>
        <x:v>Mampostería de relleno</x:v>
      </x:c>
      <x:c r="O57" s="37" t="str">
        <x:f>Vulnerabilidad!D22</x:f>
        <x:v>Losa de hormigón</x:v>
      </x:c>
      <x:c r="P57" s="37" t="str">
        <x:v>Sin dato</x:v>
      </x:c>
      <x:c r="Q57" s="37" t="n">
        <x:f>IF('Impacto local'!H10="","",'Impacto local'!H10)</x:f>
        <x:v>2</x:v>
      </x:c>
      <x:c r="R57" s="42" t="n">
        <x:f>IF(Q57="","",INDEX(Vulnerabilidad!$B$6:$B$17,Q57))</x:f>
        <x:v>0</x:v>
      </x:c>
      <x:c r="S57" s="41" t="n">
        <x:f>IF(AND(ISNUMBER(J57),ISNUMBER(R57),R57&gt;=0,R57&lt;=1),J57*R57,"n.a.")</x:f>
        <x:v>0</x:v>
      </x:c>
      <x:c r="T57" s="37" t="str">
        <x:f>IF(ISNUMBER(S57),"Calculado ilustrativo","Faltan datos / parámetros inválidos")</x:f>
        <x:v>Calculado ilustrativo</x:v>
      </x:c>
    </x:row>
    <x:row r="58" ht="21" customHeight="1">
      <x:c r="A58" s="37" t="str">
        <x:v>R00053</x:v>
      </x:c>
      <x:c r="B58" s="37" t="str">
        <x:f>'Reparto provincial'!B23</x:f>
        <x:v>C01</x:v>
      </x:c>
      <x:c r="C58" s="37" t="str">
        <x:f>'Reparto provincial'!C23</x:f>
        <x:v>Acerta Compañía de Seguros, S.A.</x:v>
      </x:c>
      <x:c r="D58" s="37" t="str">
        <x:f>'Reparto provincial'!D23</x:f>
        <x:v>Comercial</x:v>
      </x:c>
      <x:c r="E58" s="37" t="str">
        <x:f>'Reparto provincial'!E23</x:f>
        <x:v>Darién</x:v>
      </x:c>
      <x:c r="F58" s="37" t="str">
        <x:f>Ubicaciones!A10</x:f>
        <x:v>L05</x:v>
      </x:c>
      <x:c r="G58" s="37" t="str">
        <x:v>P2</x:v>
      </x:c>
      <x:c r="H58" s="41" t="n">
        <x:f>IF(AND(ISNUMBER('Reparto provincial'!J23),ABS(Construccion!G19-1)&lt;0.0000001,MIN(Construccion!D19:F19)&gt;=0,MAX(Construccion!D19:F19)&lt;=1),ROUND('Reparto provincial'!J23*ROUND(SUM(Construccion!$D$19:E19),12),0)-ROUND('Reparto provincial'!J23*ROUND(SUM(Construccion!$D$19:D19),12),0),"n.a.")</x:f>
        <x:v>1</x:v>
      </x:c>
      <x:c r="I58" s="41" t="n">
        <x:f>'Reparto provincial'!N23</x:f>
        <x:v>132576.6124509254</x:v>
      </x:c>
      <x:c r="J58" s="41" t="n">
        <x:f>IF(AND(ISNUMBER(H58),ISNUMBER(I58)),H58*I58,"n.a.")</x:f>
        <x:v>132576.6124509254</x:v>
      </x:c>
      <x:c r="K58" s="54" t="n">
        <x:f>Ubicaciones!D10</x:f>
        <x:v>8.4</x:v>
      </x:c>
      <x:c r="L58" s="54" t="n">
        <x:f>Ubicaciones!E10</x:f>
        <x:v>-78.15</x:v>
      </x:c>
      <x:c r="M58" s="37" t="str">
        <x:f>Vulnerabilidad!B23</x:f>
        <x:v>Mampostería sin refuerzo</x:v>
      </x:c>
      <x:c r="N58" s="37" t="str">
        <x:f>Vulnerabilidad!C23</x:f>
        <x:v>Bloque / ladrillo</x:v>
      </x:c>
      <x:c r="O58" s="37" t="str">
        <x:f>Vulnerabilidad!D23</x:f>
        <x:v>Metal</x:v>
      </x:c>
      <x:c r="P58" s="37" t="str">
        <x:v>Sin dato</x:v>
      </x:c>
      <x:c r="Q58" s="37" t="n">
        <x:f>IF('Impacto local'!H10="","",'Impacto local'!H10)</x:f>
        <x:v>2</x:v>
      </x:c>
      <x:c r="R58" s="42" t="n">
        <x:f>IF(Q58="","",INDEX(Vulnerabilidad!$C$6:$C$17,Q58))</x:f>
        <x:v>0</x:v>
      </x:c>
      <x:c r="S58" s="41" t="n">
        <x:f>IF(AND(ISNUMBER(J58),ISNUMBER(R58),R58&gt;=0,R58&lt;=1),J58*R58,"n.a.")</x:f>
        <x:v>0</x:v>
      </x:c>
      <x:c r="T58" s="37" t="str">
        <x:f>IF(ISNUMBER(S58),"Calculado ilustrativo","Faltan datos / parámetros inválidos")</x:f>
        <x:v>Calculado ilustrativo</x:v>
      </x:c>
    </x:row>
    <x:row r="59" ht="21" customHeight="1">
      <x:c r="A59" s="37" t="str">
        <x:v>R00054</x:v>
      </x:c>
      <x:c r="B59" s="37" t="str">
        <x:f>'Reparto provincial'!B23</x:f>
        <x:v>C01</x:v>
      </x:c>
      <x:c r="C59" s="37" t="str">
        <x:f>'Reparto provincial'!C23</x:f>
        <x:v>Acerta Compañía de Seguros, S.A.</x:v>
      </x:c>
      <x:c r="D59" s="37" t="str">
        <x:f>'Reparto provincial'!D23</x:f>
        <x:v>Comercial</x:v>
      </x:c>
      <x:c r="E59" s="37" t="str">
        <x:f>'Reparto provincial'!E23</x:f>
        <x:v>Darién</x:v>
      </x:c>
      <x:c r="F59" s="37" t="str">
        <x:f>Ubicaciones!A10</x:f>
        <x:v>L05</x:v>
      </x:c>
      <x:c r="G59" s="37" t="str">
        <x:v>P3</x:v>
      </x:c>
      <x:c r="H59" s="41" t="n">
        <x:f>IF(AND(ISNUMBER('Reparto provincial'!J23),ABS(Construccion!G19-1)&lt;0.0000001,MIN(Construccion!D19:F19)&gt;=0,MAX(Construccion!D19:F19)&lt;=1),ROUND('Reparto provincial'!J23*ROUND(SUM(Construccion!$D$19:F19),12),0)-ROUND('Reparto provincial'!J23*ROUND(SUM(Construccion!$D$19:E19),12),0),"n.a.")</x:f>
        <x:v>0</x:v>
      </x:c>
      <x:c r="I59" s="41" t="n">
        <x:f>'Reparto provincial'!N23</x:f>
        <x:v>132576.6124509254</x:v>
      </x:c>
      <x:c r="J59" s="41" t="n">
        <x:f>IF(AND(ISNUMBER(H59),ISNUMBER(I59)),H59*I59,"n.a.")</x:f>
        <x:v>0</x:v>
      </x:c>
      <x:c r="K59" s="54" t="n">
        <x:f>Ubicaciones!D10</x:f>
        <x:v>8.4</x:v>
      </x:c>
      <x:c r="L59" s="54" t="n">
        <x:f>Ubicaciones!E10</x:f>
        <x:v>-78.15</x:v>
      </x:c>
      <x:c r="M59" s="37" t="str">
        <x:f>Vulnerabilidad!B24</x:f>
        <x:v>Liviana / madera</x:v>
      </x:c>
      <x:c r="N59" s="37" t="str">
        <x:f>Vulnerabilidad!C24</x:f>
        <x:v>Madera / livianas</x:v>
      </x:c>
      <x:c r="O59" s="37" t="str">
        <x:f>Vulnerabilidad!D24</x:f>
        <x:v>Metal</x:v>
      </x:c>
      <x:c r="P59" s="37" t="str">
        <x:v>Sin dato</x:v>
      </x:c>
      <x:c r="Q59" s="37" t="n">
        <x:f>IF('Impacto local'!H10="","",'Impacto local'!H10)</x:f>
        <x:v>2</x:v>
      </x:c>
      <x:c r="R59" s="42" t="n">
        <x:f>IF(Q59="","",INDEX(Vulnerabilidad!$D$6:$D$17,Q59))</x:f>
        <x:v>0</x:v>
      </x:c>
      <x:c r="S59" s="41" t="n">
        <x:f>IF(AND(ISNUMBER(J59),ISNUMBER(R59),R59&gt;=0,R59&lt;=1),J59*R59,"n.a.")</x:f>
        <x:v>0</x:v>
      </x:c>
      <x:c r="T59" s="37" t="str">
        <x:f>IF(ISNUMBER(S59),"Calculado ilustrativo","Faltan datos / parámetros inválidos")</x:f>
        <x:v>Calculado ilustrativo</x:v>
      </x:c>
    </x:row>
    <x:row r="60" ht="21" customHeight="1">
      <x:c r="A60" s="37" t="str">
        <x:v>R00055</x:v>
      </x:c>
      <x:c r="B60" s="37" t="str">
        <x:f>'Reparto provincial'!B24</x:f>
        <x:v>C01</x:v>
      </x:c>
      <x:c r="C60" s="37" t="str">
        <x:f>'Reparto provincial'!C24</x:f>
        <x:v>Acerta Compañía de Seguros, S.A.</x:v>
      </x:c>
      <x:c r="D60" s="37" t="str">
        <x:f>'Reparto provincial'!D24</x:f>
        <x:v>Comercial</x:v>
      </x:c>
      <x:c r="E60" s="37" t="str">
        <x:f>'Reparto provincial'!E24</x:f>
        <x:v>Herrera</x:v>
      </x:c>
      <x:c r="F60" s="37" t="str">
        <x:f>Ubicaciones!A11</x:f>
        <x:v>L06</x:v>
      </x:c>
      <x:c r="G60" s="37" t="str">
        <x:v>P1</x:v>
      </x:c>
      <x:c r="H60" s="41" t="n">
        <x:f>IF(AND(ISNUMBER('Reparto provincial'!J24),ABS(Construccion!G22-1)&lt;0.0000001,MIN(Construccion!D22:F22)&gt;=0,MAX(Construccion!D22:F22)&lt;=1),ROUND('Reparto provincial'!J24*ROUND(SUM(Construccion!$D$22:D22),12),0)-0,"n.a.")</x:f>
        <x:v>4</x:v>
      </x:c>
      <x:c r="I60" s="41" t="n">
        <x:f>'Reparto provincial'!N24</x:f>
        <x:v>132576.6124509254</x:v>
      </x:c>
      <x:c r="J60" s="41" t="n">
        <x:f>IF(AND(ISNUMBER(H60),ISNUMBER(I60)),H60*I60,"n.a.")</x:f>
        <x:v>530306.4498037016</x:v>
      </x:c>
      <x:c r="K60" s="54" t="n">
        <x:f>Ubicaciones!D11</x:f>
        <x:v>7.96</x:v>
      </x:c>
      <x:c r="L60" s="54" t="n">
        <x:f>Ubicaciones!E11</x:f>
        <x:v>-80.43</x:v>
      </x:c>
      <x:c r="M60" s="37" t="str">
        <x:f>Vulnerabilidad!B22</x:f>
        <x:v>Hormigón armado</x:v>
      </x:c>
      <x:c r="N60" s="37" t="str">
        <x:f>Vulnerabilidad!C22</x:f>
        <x:v>Mampostería de relleno</x:v>
      </x:c>
      <x:c r="O60" s="37" t="str">
        <x:f>Vulnerabilidad!D22</x:f>
        <x:v>Losa de hormigón</x:v>
      </x:c>
      <x:c r="P60" s="37" t="str">
        <x:v>Sin dato</x:v>
      </x:c>
      <x:c r="Q60" s="37" t="n">
        <x:f>IF('Impacto local'!H11="","",'Impacto local'!H11)</x:f>
        <x:v>3</x:v>
      </x:c>
      <x:c r="R60" s="42" t="n">
        <x:f>IF(Q60="","",INDEX(Vulnerabilidad!$B$6:$B$17,Q60))</x:f>
        <x:v>0</x:v>
      </x:c>
      <x:c r="S60" s="41" t="n">
        <x:f>IF(AND(ISNUMBER(J60),ISNUMBER(R60),R60&gt;=0,R60&lt;=1),J60*R60,"n.a.")</x:f>
        <x:v>0</x:v>
      </x:c>
      <x:c r="T60" s="37" t="str">
        <x:f>IF(ISNUMBER(S60),"Calculado ilustrativo","Faltan datos / parámetros inválidos")</x:f>
        <x:v>Calculado ilustrativo</x:v>
      </x:c>
    </x:row>
    <x:row r="61" ht="21" customHeight="1">
      <x:c r="A61" s="37" t="str">
        <x:v>R00056</x:v>
      </x:c>
      <x:c r="B61" s="37" t="str">
        <x:f>'Reparto provincial'!B24</x:f>
        <x:v>C01</x:v>
      </x:c>
      <x:c r="C61" s="37" t="str">
        <x:f>'Reparto provincial'!C24</x:f>
        <x:v>Acerta Compañía de Seguros, S.A.</x:v>
      </x:c>
      <x:c r="D61" s="37" t="str">
        <x:f>'Reparto provincial'!D24</x:f>
        <x:v>Comercial</x:v>
      </x:c>
      <x:c r="E61" s="37" t="str">
        <x:f>'Reparto provincial'!E24</x:f>
        <x:v>Herrera</x:v>
      </x:c>
      <x:c r="F61" s="37" t="str">
        <x:f>Ubicaciones!A11</x:f>
        <x:v>L06</x:v>
      </x:c>
      <x:c r="G61" s="37" t="str">
        <x:v>P2</x:v>
      </x:c>
      <x:c r="H61" s="41" t="n">
        <x:f>IF(AND(ISNUMBER('Reparto provincial'!J24),ABS(Construccion!G22-1)&lt;0.0000001,MIN(Construccion!D22:F22)&gt;=0,MAX(Construccion!D22:F22)&lt;=1),ROUND('Reparto provincial'!J24*ROUND(SUM(Construccion!$D$22:E22),12),0)-ROUND('Reparto provincial'!J24*ROUND(SUM(Construccion!$D$22:D22),12),0),"n.a.")</x:f>
        <x:v>2</x:v>
      </x:c>
      <x:c r="I61" s="41" t="n">
        <x:f>'Reparto provincial'!N24</x:f>
        <x:v>132576.6124509254</x:v>
      </x:c>
      <x:c r="J61" s="41" t="n">
        <x:f>IF(AND(ISNUMBER(H61),ISNUMBER(I61)),H61*I61,"n.a.")</x:f>
        <x:v>265153.2249018508</x:v>
      </x:c>
      <x:c r="K61" s="54" t="n">
        <x:f>Ubicaciones!D11</x:f>
        <x:v>7.96</x:v>
      </x:c>
      <x:c r="L61" s="54" t="n">
        <x:f>Ubicaciones!E11</x:f>
        <x:v>-80.43</x:v>
      </x:c>
      <x:c r="M61" s="37" t="str">
        <x:f>Vulnerabilidad!B23</x:f>
        <x:v>Mampostería sin refuerzo</x:v>
      </x:c>
      <x:c r="N61" s="37" t="str">
        <x:f>Vulnerabilidad!C23</x:f>
        <x:v>Bloque / ladrillo</x:v>
      </x:c>
      <x:c r="O61" s="37" t="str">
        <x:f>Vulnerabilidad!D23</x:f>
        <x:v>Metal</x:v>
      </x:c>
      <x:c r="P61" s="37" t="str">
        <x:v>Sin dato</x:v>
      </x:c>
      <x:c r="Q61" s="37" t="n">
        <x:f>IF('Impacto local'!H11="","",'Impacto local'!H11)</x:f>
        <x:v>3</x:v>
      </x:c>
      <x:c r="R61" s="42" t="n">
        <x:f>IF(Q61="","",INDEX(Vulnerabilidad!$C$6:$C$17,Q61))</x:f>
        <x:v>0</x:v>
      </x:c>
      <x:c r="S61" s="41" t="n">
        <x:f>IF(AND(ISNUMBER(J61),ISNUMBER(R61),R61&gt;=0,R61&lt;=1),J61*R61,"n.a.")</x:f>
        <x:v>0</x:v>
      </x:c>
      <x:c r="T61" s="37" t="str">
        <x:f>IF(ISNUMBER(S61),"Calculado ilustrativo","Faltan datos / parámetros inválidos")</x:f>
        <x:v>Calculado ilustrativo</x:v>
      </x:c>
    </x:row>
    <x:row r="62" ht="21" customHeight="1">
      <x:c r="A62" s="37" t="str">
        <x:v>R00057</x:v>
      </x:c>
      <x:c r="B62" s="37" t="str">
        <x:f>'Reparto provincial'!B24</x:f>
        <x:v>C01</x:v>
      </x:c>
      <x:c r="C62" s="37" t="str">
        <x:f>'Reparto provincial'!C24</x:f>
        <x:v>Acerta Compañía de Seguros, S.A.</x:v>
      </x:c>
      <x:c r="D62" s="37" t="str">
        <x:f>'Reparto provincial'!D24</x:f>
        <x:v>Comercial</x:v>
      </x:c>
      <x:c r="E62" s="37" t="str">
        <x:f>'Reparto provincial'!E24</x:f>
        <x:v>Herrera</x:v>
      </x:c>
      <x:c r="F62" s="37" t="str">
        <x:f>Ubicaciones!A11</x:f>
        <x:v>L06</x:v>
      </x:c>
      <x:c r="G62" s="37" t="str">
        <x:v>P3</x:v>
      </x:c>
      <x:c r="H62" s="41" t="n">
        <x:f>IF(AND(ISNUMBER('Reparto provincial'!J24),ABS(Construccion!G22-1)&lt;0.0000001,MIN(Construccion!D22:F22)&gt;=0,MAX(Construccion!D22:F22)&lt;=1),ROUND('Reparto provincial'!J24*ROUND(SUM(Construccion!$D$22:F22),12),0)-ROUND('Reparto provincial'!J24*ROUND(SUM(Construccion!$D$22:E22),12),0),"n.a.")</x:f>
        <x:v>1</x:v>
      </x:c>
      <x:c r="I62" s="41" t="n">
        <x:f>'Reparto provincial'!N24</x:f>
        <x:v>132576.6124509254</x:v>
      </x:c>
      <x:c r="J62" s="41" t="n">
        <x:f>IF(AND(ISNUMBER(H62),ISNUMBER(I62)),H62*I62,"n.a.")</x:f>
        <x:v>132576.6124509254</x:v>
      </x:c>
      <x:c r="K62" s="54" t="n">
        <x:f>Ubicaciones!D11</x:f>
        <x:v>7.96</x:v>
      </x:c>
      <x:c r="L62" s="54" t="n">
        <x:f>Ubicaciones!E11</x:f>
        <x:v>-80.43</x:v>
      </x:c>
      <x:c r="M62" s="37" t="str">
        <x:f>Vulnerabilidad!B24</x:f>
        <x:v>Liviana / madera</x:v>
      </x:c>
      <x:c r="N62" s="37" t="str">
        <x:f>Vulnerabilidad!C24</x:f>
        <x:v>Madera / livianas</x:v>
      </x:c>
      <x:c r="O62" s="37" t="str">
        <x:f>Vulnerabilidad!D24</x:f>
        <x:v>Metal</x:v>
      </x:c>
      <x:c r="P62" s="37" t="str">
        <x:v>Sin dato</x:v>
      </x:c>
      <x:c r="Q62" s="37" t="n">
        <x:f>IF('Impacto local'!H11="","",'Impacto local'!H11)</x:f>
        <x:v>3</x:v>
      </x:c>
      <x:c r="R62" s="42" t="n">
        <x:f>IF(Q62="","",INDEX(Vulnerabilidad!$D$6:$D$17,Q62))</x:f>
        <x:v>0</x:v>
      </x:c>
      <x:c r="S62" s="41" t="n">
        <x:f>IF(AND(ISNUMBER(J62),ISNUMBER(R62),R62&gt;=0,R62&lt;=1),J62*R62,"n.a.")</x:f>
        <x:v>0</x:v>
      </x:c>
      <x:c r="T62" s="37" t="str">
        <x:f>IF(ISNUMBER(S62),"Calculado ilustrativo","Faltan datos / parámetros inválidos")</x:f>
        <x:v>Calculado ilustrativo</x:v>
      </x:c>
    </x:row>
    <x:row r="63" ht="21" customHeight="1">
      <x:c r="A63" s="37" t="str">
        <x:v>R00058</x:v>
      </x:c>
      <x:c r="B63" s="37" t="str">
        <x:f>'Reparto provincial'!B25</x:f>
        <x:v>C01</x:v>
      </x:c>
      <x:c r="C63" s="37" t="str">
        <x:f>'Reparto provincial'!C25</x:f>
        <x:v>Acerta Compañía de Seguros, S.A.</x:v>
      </x:c>
      <x:c r="D63" s="37" t="str">
        <x:f>'Reparto provincial'!D25</x:f>
        <x:v>Comercial</x:v>
      </x:c>
      <x:c r="E63" s="37" t="str">
        <x:f>'Reparto provincial'!E25</x:f>
        <x:v>Los Santos</x:v>
      </x:c>
      <x:c r="F63" s="37" t="str">
        <x:f>Ubicaciones!A12</x:f>
        <x:v>L07</x:v>
      </x:c>
      <x:c r="G63" s="37" t="str">
        <x:v>P1</x:v>
      </x:c>
      <x:c r="H63" s="41" t="n">
        <x:f>IF(AND(ISNUMBER('Reparto provincial'!J25),ABS(Construccion!G25-1)&lt;0.0000001,MIN(Construccion!D25:F25)&gt;=0,MAX(Construccion!D25:F25)&lt;=1),ROUND('Reparto provincial'!J25*ROUND(SUM(Construccion!$D$25:D25),12),0)-0,"n.a.")</x:f>
        <x:v>4</x:v>
      </x:c>
      <x:c r="I63" s="41" t="n">
        <x:f>'Reparto provincial'!N25</x:f>
        <x:v>132576.6124509254</x:v>
      </x:c>
      <x:c r="J63" s="41" t="n">
        <x:f>IF(AND(ISNUMBER(H63),ISNUMBER(I63)),H63*I63,"n.a.")</x:f>
        <x:v>530306.4498037016</x:v>
      </x:c>
      <x:c r="K63" s="54" t="n">
        <x:f>Ubicaciones!D12</x:f>
        <x:v>7.77</x:v>
      </x:c>
      <x:c r="L63" s="54" t="n">
        <x:f>Ubicaciones!E12</x:f>
        <x:v>-80.28</x:v>
      </x:c>
      <x:c r="M63" s="37" t="str">
        <x:f>Vulnerabilidad!B22</x:f>
        <x:v>Hormigón armado</x:v>
      </x:c>
      <x:c r="N63" s="37" t="str">
        <x:f>Vulnerabilidad!C22</x:f>
        <x:v>Mampostería de relleno</x:v>
      </x:c>
      <x:c r="O63" s="37" t="str">
        <x:f>Vulnerabilidad!D22</x:f>
        <x:v>Losa de hormigón</x:v>
      </x:c>
      <x:c r="P63" s="37" t="str">
        <x:v>Sin dato</x:v>
      </x:c>
      <x:c r="Q63" s="37" t="n">
        <x:f>IF('Impacto local'!H12="","",'Impacto local'!H12)</x:f>
        <x:v>2</x:v>
      </x:c>
      <x:c r="R63" s="42" t="n">
        <x:f>IF(Q63="","",INDEX(Vulnerabilidad!$B$6:$B$17,Q63))</x:f>
        <x:v>0</x:v>
      </x:c>
      <x:c r="S63" s="41" t="n">
        <x:f>IF(AND(ISNUMBER(J63),ISNUMBER(R63),R63&gt;=0,R63&lt;=1),J63*R63,"n.a.")</x:f>
        <x:v>0</x:v>
      </x:c>
      <x:c r="T63" s="37" t="str">
        <x:f>IF(ISNUMBER(S63),"Calculado ilustrativo","Faltan datos / parámetros inválidos")</x:f>
        <x:v>Calculado ilustrativo</x:v>
      </x:c>
    </x:row>
    <x:row r="64" ht="21" customHeight="1">
      <x:c r="A64" s="37" t="str">
        <x:v>R00059</x:v>
      </x:c>
      <x:c r="B64" s="37" t="str">
        <x:f>'Reparto provincial'!B25</x:f>
        <x:v>C01</x:v>
      </x:c>
      <x:c r="C64" s="37" t="str">
        <x:f>'Reparto provincial'!C25</x:f>
        <x:v>Acerta Compañía de Seguros, S.A.</x:v>
      </x:c>
      <x:c r="D64" s="37" t="str">
        <x:f>'Reparto provincial'!D25</x:f>
        <x:v>Comercial</x:v>
      </x:c>
      <x:c r="E64" s="37" t="str">
        <x:f>'Reparto provincial'!E25</x:f>
        <x:v>Los Santos</x:v>
      </x:c>
      <x:c r="F64" s="37" t="str">
        <x:f>Ubicaciones!A12</x:f>
        <x:v>L07</x:v>
      </x:c>
      <x:c r="G64" s="37" t="str">
        <x:v>P2</x:v>
      </x:c>
      <x:c r="H64" s="41" t="n">
        <x:f>IF(AND(ISNUMBER('Reparto provincial'!J25),ABS(Construccion!G25-1)&lt;0.0000001,MIN(Construccion!D25:F25)&gt;=0,MAX(Construccion!D25:F25)&lt;=1),ROUND('Reparto provincial'!J25*ROUND(SUM(Construccion!$D$25:E25),12),0)-ROUND('Reparto provincial'!J25*ROUND(SUM(Construccion!$D$25:D25),12),0),"n.a.")</x:f>
        <x:v>2</x:v>
      </x:c>
      <x:c r="I64" s="41" t="n">
        <x:f>'Reparto provincial'!N25</x:f>
        <x:v>132576.6124509254</x:v>
      </x:c>
      <x:c r="J64" s="41" t="n">
        <x:f>IF(AND(ISNUMBER(H64),ISNUMBER(I64)),H64*I64,"n.a.")</x:f>
        <x:v>265153.2249018508</x:v>
      </x:c>
      <x:c r="K64" s="54" t="n">
        <x:f>Ubicaciones!D12</x:f>
        <x:v>7.77</x:v>
      </x:c>
      <x:c r="L64" s="54" t="n">
        <x:f>Ubicaciones!E12</x:f>
        <x:v>-80.28</x:v>
      </x:c>
      <x:c r="M64" s="37" t="str">
        <x:f>Vulnerabilidad!B23</x:f>
        <x:v>Mampostería sin refuerzo</x:v>
      </x:c>
      <x:c r="N64" s="37" t="str">
        <x:f>Vulnerabilidad!C23</x:f>
        <x:v>Bloque / ladrillo</x:v>
      </x:c>
      <x:c r="O64" s="37" t="str">
        <x:f>Vulnerabilidad!D23</x:f>
        <x:v>Metal</x:v>
      </x:c>
      <x:c r="P64" s="37" t="str">
        <x:v>Sin dato</x:v>
      </x:c>
      <x:c r="Q64" s="37" t="n">
        <x:f>IF('Impacto local'!H12="","",'Impacto local'!H12)</x:f>
        <x:v>2</x:v>
      </x:c>
      <x:c r="R64" s="42" t="n">
        <x:f>IF(Q64="","",INDEX(Vulnerabilidad!$C$6:$C$17,Q64))</x:f>
        <x:v>0</x:v>
      </x:c>
      <x:c r="S64" s="41" t="n">
        <x:f>IF(AND(ISNUMBER(J64),ISNUMBER(R64),R64&gt;=0,R64&lt;=1),J64*R64,"n.a.")</x:f>
        <x:v>0</x:v>
      </x:c>
      <x:c r="T64" s="37" t="str">
        <x:f>IF(ISNUMBER(S64),"Calculado ilustrativo","Faltan datos / parámetros inválidos")</x:f>
        <x:v>Calculado ilustrativo</x:v>
      </x:c>
    </x:row>
    <x:row r="65" ht="21" customHeight="1">
      <x:c r="A65" s="37" t="str">
        <x:v>R00060</x:v>
      </x:c>
      <x:c r="B65" s="37" t="str">
        <x:f>'Reparto provincial'!B25</x:f>
        <x:v>C01</x:v>
      </x:c>
      <x:c r="C65" s="37" t="str">
        <x:f>'Reparto provincial'!C25</x:f>
        <x:v>Acerta Compañía de Seguros, S.A.</x:v>
      </x:c>
      <x:c r="D65" s="37" t="str">
        <x:f>'Reparto provincial'!D25</x:f>
        <x:v>Comercial</x:v>
      </x:c>
      <x:c r="E65" s="37" t="str">
        <x:f>'Reparto provincial'!E25</x:f>
        <x:v>Los Santos</x:v>
      </x:c>
      <x:c r="F65" s="37" t="str">
        <x:f>Ubicaciones!A12</x:f>
        <x:v>L07</x:v>
      </x:c>
      <x:c r="G65" s="37" t="str">
        <x:v>P3</x:v>
      </x:c>
      <x:c r="H65" s="41" t="n">
        <x:f>IF(AND(ISNUMBER('Reparto provincial'!J25),ABS(Construccion!G25-1)&lt;0.0000001,MIN(Construccion!D25:F25)&gt;=0,MAX(Construccion!D25:F25)&lt;=1),ROUND('Reparto provincial'!J25*ROUND(SUM(Construccion!$D$25:F25),12),0)-ROUND('Reparto provincial'!J25*ROUND(SUM(Construccion!$D$25:E25),12),0),"n.a.")</x:f>
        <x:v>1</x:v>
      </x:c>
      <x:c r="I65" s="41" t="n">
        <x:f>'Reparto provincial'!N25</x:f>
        <x:v>132576.6124509254</x:v>
      </x:c>
      <x:c r="J65" s="41" t="n">
        <x:f>IF(AND(ISNUMBER(H65),ISNUMBER(I65)),H65*I65,"n.a.")</x:f>
        <x:v>132576.6124509254</x:v>
      </x:c>
      <x:c r="K65" s="54" t="n">
        <x:f>Ubicaciones!D12</x:f>
        <x:v>7.77</x:v>
      </x:c>
      <x:c r="L65" s="54" t="n">
        <x:f>Ubicaciones!E12</x:f>
        <x:v>-80.28</x:v>
      </x:c>
      <x:c r="M65" s="37" t="str">
        <x:f>Vulnerabilidad!B24</x:f>
        <x:v>Liviana / madera</x:v>
      </x:c>
      <x:c r="N65" s="37" t="str">
        <x:f>Vulnerabilidad!C24</x:f>
        <x:v>Madera / livianas</x:v>
      </x:c>
      <x:c r="O65" s="37" t="str">
        <x:f>Vulnerabilidad!D24</x:f>
        <x:v>Metal</x:v>
      </x:c>
      <x:c r="P65" s="37" t="str">
        <x:v>Sin dato</x:v>
      </x:c>
      <x:c r="Q65" s="37" t="n">
        <x:f>IF('Impacto local'!H12="","",'Impacto local'!H12)</x:f>
        <x:v>2</x:v>
      </x:c>
      <x:c r="R65" s="42" t="n">
        <x:f>IF(Q65="","",INDEX(Vulnerabilidad!$D$6:$D$17,Q65))</x:f>
        <x:v>0</x:v>
      </x:c>
      <x:c r="S65" s="41" t="n">
        <x:f>IF(AND(ISNUMBER(J65),ISNUMBER(R65),R65&gt;=0,R65&lt;=1),J65*R65,"n.a.")</x:f>
        <x:v>0</x:v>
      </x:c>
      <x:c r="T65" s="37" t="str">
        <x:f>IF(ISNUMBER(S65),"Calculado ilustrativo","Faltan datos / parámetros inválidos")</x:f>
        <x:v>Calculado ilustrativo</x:v>
      </x:c>
    </x:row>
    <x:row r="66" ht="21" customHeight="1">
      <x:c r="A66" s="37" t="str">
        <x:v>R00061</x:v>
      </x:c>
      <x:c r="B66" s="37" t="str">
        <x:f>'Reparto provincial'!B26</x:f>
        <x:v>C01</x:v>
      </x:c>
      <x:c r="C66" s="37" t="str">
        <x:f>'Reparto provincial'!C26</x:f>
        <x:v>Acerta Compañía de Seguros, S.A.</x:v>
      </x:c>
      <x:c r="D66" s="37" t="str">
        <x:f>'Reparto provincial'!D26</x:f>
        <x:v>Comercial</x:v>
      </x:c>
      <x:c r="E66" s="37" t="str">
        <x:f>'Reparto provincial'!E26</x:f>
        <x:v>Panamá</x:v>
      </x:c>
      <x:c r="F66" s="37" t="str">
        <x:f>Ubicaciones!A13</x:f>
        <x:v>L08</x:v>
      </x:c>
      <x:c r="G66" s="37" t="str">
        <x:v>P1</x:v>
      </x:c>
      <x:c r="H66" s="41" t="n">
        <x:f>IF(AND(ISNUMBER('Reparto provincial'!J26),ABS(Construccion!G28-1)&lt;0.0000001,MIN(Construccion!D28:F28)&gt;=0,MAX(Construccion!D28:F28)&lt;=1),ROUND('Reparto provincial'!J26*ROUND(SUM(Construccion!$D$28:D28),12),0)-0,"n.a.")</x:f>
        <x:v>853</x:v>
      </x:c>
      <x:c r="I66" s="41" t="n">
        <x:f>'Reparto provincial'!N26</x:f>
        <x:v>132576.6124509254</x:v>
      </x:c>
      <x:c r="J66" s="41" t="n">
        <x:f>IF(AND(ISNUMBER(H66),ISNUMBER(I66)),H66*I66,"n.a.")</x:f>
        <x:v>113087850.42063937</x:v>
      </x:c>
      <x:c r="K66" s="54" t="n">
        <x:f>Ubicaciones!D13</x:f>
        <x:v>8.98</x:v>
      </x:c>
      <x:c r="L66" s="54" t="n">
        <x:f>Ubicaciones!E13</x:f>
        <x:v>-79.52</x:v>
      </x:c>
      <x:c r="M66" s="37" t="str">
        <x:f>Vulnerabilidad!B22</x:f>
        <x:v>Hormigón armado</x:v>
      </x:c>
      <x:c r="N66" s="37" t="str">
        <x:f>Vulnerabilidad!C22</x:f>
        <x:v>Mampostería de relleno</x:v>
      </x:c>
      <x:c r="O66" s="37" t="str">
        <x:f>Vulnerabilidad!D22</x:f>
        <x:v>Losa de hormigón</x:v>
      </x:c>
      <x:c r="P66" s="37" t="str">
        <x:v>Sin dato</x:v>
      </x:c>
      <x:c r="Q66" s="37" t="n">
        <x:f>IF('Impacto local'!H13="","",'Impacto local'!H13)</x:f>
        <x:v>2</x:v>
      </x:c>
      <x:c r="R66" s="42" t="n">
        <x:f>IF(Q66="","",INDEX(Vulnerabilidad!$B$6:$B$17,Q66))</x:f>
        <x:v>0</x:v>
      </x:c>
      <x:c r="S66" s="41" t="n">
        <x:f>IF(AND(ISNUMBER(J66),ISNUMBER(R66),R66&gt;=0,R66&lt;=1),J66*R66,"n.a.")</x:f>
        <x:v>0</x:v>
      </x:c>
      <x:c r="T66" s="37" t="str">
        <x:f>IF(ISNUMBER(S66),"Calculado ilustrativo","Faltan datos / parámetros inválidos")</x:f>
        <x:v>Calculado ilustrativo</x:v>
      </x:c>
    </x:row>
    <x:row r="67" ht="21" customHeight="1">
      <x:c r="A67" s="37" t="str">
        <x:v>R00062</x:v>
      </x:c>
      <x:c r="B67" s="37" t="str">
        <x:f>'Reparto provincial'!B26</x:f>
        <x:v>C01</x:v>
      </x:c>
      <x:c r="C67" s="37" t="str">
        <x:f>'Reparto provincial'!C26</x:f>
        <x:v>Acerta Compañía de Seguros, S.A.</x:v>
      </x:c>
      <x:c r="D67" s="37" t="str">
        <x:f>'Reparto provincial'!D26</x:f>
        <x:v>Comercial</x:v>
      </x:c>
      <x:c r="E67" s="37" t="str">
        <x:f>'Reparto provincial'!E26</x:f>
        <x:v>Panamá</x:v>
      </x:c>
      <x:c r="F67" s="37" t="str">
        <x:f>Ubicaciones!A13</x:f>
        <x:v>L08</x:v>
      </x:c>
      <x:c r="G67" s="37" t="str">
        <x:v>P2</x:v>
      </x:c>
      <x:c r="H67" s="41" t="n">
        <x:f>IF(AND(ISNUMBER('Reparto provincial'!J26),ABS(Construccion!G28-1)&lt;0.0000001,MIN(Construccion!D28:F28)&gt;=0,MAX(Construccion!D28:F28)&lt;=1),ROUND('Reparto provincial'!J26*ROUND(SUM(Construccion!$D$28:E28),12),0)-ROUND('Reparto provincial'!J26*ROUND(SUM(Construccion!$D$28:D28),12),0),"n.a.")</x:f>
        <x:v>427</x:v>
      </x:c>
      <x:c r="I67" s="41" t="n">
        <x:f>'Reparto provincial'!N26</x:f>
        <x:v>132576.6124509254</x:v>
      </x:c>
      <x:c r="J67" s="41" t="n">
        <x:f>IF(AND(ISNUMBER(H67),ISNUMBER(I67)),H67*I67,"n.a.")</x:f>
        <x:v>56610213.51654515</x:v>
      </x:c>
      <x:c r="K67" s="54" t="n">
        <x:f>Ubicaciones!D13</x:f>
        <x:v>8.98</x:v>
      </x:c>
      <x:c r="L67" s="54" t="n">
        <x:f>Ubicaciones!E13</x:f>
        <x:v>-79.52</x:v>
      </x:c>
      <x:c r="M67" s="37" t="str">
        <x:f>Vulnerabilidad!B23</x:f>
        <x:v>Mampostería sin refuerzo</x:v>
      </x:c>
      <x:c r="N67" s="37" t="str">
        <x:f>Vulnerabilidad!C23</x:f>
        <x:v>Bloque / ladrillo</x:v>
      </x:c>
      <x:c r="O67" s="37" t="str">
        <x:f>Vulnerabilidad!D23</x:f>
        <x:v>Metal</x:v>
      </x:c>
      <x:c r="P67" s="37" t="str">
        <x:v>Sin dato</x:v>
      </x:c>
      <x:c r="Q67" s="37" t="n">
        <x:f>IF('Impacto local'!H13="","",'Impacto local'!H13)</x:f>
        <x:v>2</x:v>
      </x:c>
      <x:c r="R67" s="42" t="n">
        <x:f>IF(Q67="","",INDEX(Vulnerabilidad!$C$6:$C$17,Q67))</x:f>
        <x:v>0</x:v>
      </x:c>
      <x:c r="S67" s="41" t="n">
        <x:f>IF(AND(ISNUMBER(J67),ISNUMBER(R67),R67&gt;=0,R67&lt;=1),J67*R67,"n.a.")</x:f>
        <x:v>0</x:v>
      </x:c>
      <x:c r="T67" s="37" t="str">
        <x:f>IF(ISNUMBER(S67),"Calculado ilustrativo","Faltan datos / parámetros inválidos")</x:f>
        <x:v>Calculado ilustrativo</x:v>
      </x:c>
    </x:row>
    <x:row r="68" ht="21" customHeight="1">
      <x:c r="A68" s="37" t="str">
        <x:v>R00063</x:v>
      </x:c>
      <x:c r="B68" s="37" t="str">
        <x:f>'Reparto provincial'!B26</x:f>
        <x:v>C01</x:v>
      </x:c>
      <x:c r="C68" s="37" t="str">
        <x:f>'Reparto provincial'!C26</x:f>
        <x:v>Acerta Compañía de Seguros, S.A.</x:v>
      </x:c>
      <x:c r="D68" s="37" t="str">
        <x:f>'Reparto provincial'!D26</x:f>
        <x:v>Comercial</x:v>
      </x:c>
      <x:c r="E68" s="37" t="str">
        <x:f>'Reparto provincial'!E26</x:f>
        <x:v>Panamá</x:v>
      </x:c>
      <x:c r="F68" s="37" t="str">
        <x:f>Ubicaciones!A13</x:f>
        <x:v>L08</x:v>
      </x:c>
      <x:c r="G68" s="37" t="str">
        <x:v>P3</x:v>
      </x:c>
      <x:c r="H68" s="41" t="n">
        <x:f>IF(AND(ISNUMBER('Reparto provincial'!J26),ABS(Construccion!G28-1)&lt;0.0000001,MIN(Construccion!D28:F28)&gt;=0,MAX(Construccion!D28:F28)&lt;=1),ROUND('Reparto provincial'!J26*ROUND(SUM(Construccion!$D$28:F28),12),0)-ROUND('Reparto provincial'!J26*ROUND(SUM(Construccion!$D$28:E28),12),0),"n.a.")</x:f>
        <x:v>142</x:v>
      </x:c>
      <x:c r="I68" s="41" t="n">
        <x:f>'Reparto provincial'!N26</x:f>
        <x:v>132576.6124509254</x:v>
      </x:c>
      <x:c r="J68" s="41" t="n">
        <x:f>IF(AND(ISNUMBER(H68),ISNUMBER(I68)),H68*I68,"n.a.")</x:f>
        <x:v>18825878.968031406</x:v>
      </x:c>
      <x:c r="K68" s="54" t="n">
        <x:f>Ubicaciones!D13</x:f>
        <x:v>8.98</x:v>
      </x:c>
      <x:c r="L68" s="54" t="n">
        <x:f>Ubicaciones!E13</x:f>
        <x:v>-79.52</x:v>
      </x:c>
      <x:c r="M68" s="37" t="str">
        <x:f>Vulnerabilidad!B24</x:f>
        <x:v>Liviana / madera</x:v>
      </x:c>
      <x:c r="N68" s="37" t="str">
        <x:f>Vulnerabilidad!C24</x:f>
        <x:v>Madera / livianas</x:v>
      </x:c>
      <x:c r="O68" s="37" t="str">
        <x:f>Vulnerabilidad!D24</x:f>
        <x:v>Metal</x:v>
      </x:c>
      <x:c r="P68" s="37" t="str">
        <x:v>Sin dato</x:v>
      </x:c>
      <x:c r="Q68" s="37" t="n">
        <x:f>IF('Impacto local'!H13="","",'Impacto local'!H13)</x:f>
        <x:v>2</x:v>
      </x:c>
      <x:c r="R68" s="42" t="n">
        <x:f>IF(Q68="","",INDEX(Vulnerabilidad!$D$6:$D$17,Q68))</x:f>
        <x:v>0</x:v>
      </x:c>
      <x:c r="S68" s="41" t="n">
        <x:f>IF(AND(ISNUMBER(J68),ISNUMBER(R68),R68&gt;=0,R68&lt;=1),J68*R68,"n.a.")</x:f>
        <x:v>0</x:v>
      </x:c>
      <x:c r="T68" s="37" t="str">
        <x:f>IF(ISNUMBER(S68),"Calculado ilustrativo","Faltan datos / parámetros inválidos")</x:f>
        <x:v>Calculado ilustrativo</x:v>
      </x:c>
    </x:row>
    <x:row r="69" ht="21" customHeight="1">
      <x:c r="A69" s="37" t="str">
        <x:v>R00064</x:v>
      </x:c>
      <x:c r="B69" s="37" t="str">
        <x:f>'Reparto provincial'!B27</x:f>
        <x:v>C01</x:v>
      </x:c>
      <x:c r="C69" s="37" t="str">
        <x:f>'Reparto provincial'!C27</x:f>
        <x:v>Acerta Compañía de Seguros, S.A.</x:v>
      </x:c>
      <x:c r="D69" s="37" t="str">
        <x:f>'Reparto provincial'!D27</x:f>
        <x:v>Comercial</x:v>
      </x:c>
      <x:c r="E69" s="37" t="str">
        <x:f>'Reparto provincial'!E27</x:f>
        <x:v>Veraguas</x:v>
      </x:c>
      <x:c r="F69" s="37" t="str">
        <x:f>Ubicaciones!A14</x:f>
        <x:v>L09</x:v>
      </x:c>
      <x:c r="G69" s="37" t="str">
        <x:v>P1</x:v>
      </x:c>
      <x:c r="H69" s="41" t="n">
        <x:f>IF(AND(ISNUMBER('Reparto provincial'!J27),ABS(Construccion!G31-1)&lt;0.0000001,MIN(Construccion!D31:F31)&gt;=0,MAX(Construccion!D31:F31)&lt;=1),ROUND('Reparto provincial'!J27*ROUND(SUM(Construccion!$D$31:D31),12),0)-0,"n.a.")</x:f>
        <x:v>17</x:v>
      </x:c>
      <x:c r="I69" s="41" t="n">
        <x:f>'Reparto provincial'!N27</x:f>
        <x:v>132576.6124509254</x:v>
      </x:c>
      <x:c r="J69" s="41" t="n">
        <x:f>IF(AND(ISNUMBER(H69),ISNUMBER(I69)),H69*I69,"n.a.")</x:f>
        <x:v>2253802.411665732</x:v>
      </x:c>
      <x:c r="K69" s="54" t="n">
        <x:f>Ubicaciones!D14</x:f>
        <x:v>8.1</x:v>
      </x:c>
      <x:c r="L69" s="54" t="n">
        <x:f>Ubicaciones!E14</x:f>
        <x:v>-80.97</x:v>
      </x:c>
      <x:c r="M69" s="37" t="str">
        <x:f>Vulnerabilidad!B22</x:f>
        <x:v>Hormigón armado</x:v>
      </x:c>
      <x:c r="N69" s="37" t="str">
        <x:f>Vulnerabilidad!C22</x:f>
        <x:v>Mampostería de relleno</x:v>
      </x:c>
      <x:c r="O69" s="37" t="str">
        <x:f>Vulnerabilidad!D22</x:f>
        <x:v>Losa de hormigón</x:v>
      </x:c>
      <x:c r="P69" s="37" t="str">
        <x:v>Sin dato</x:v>
      </x:c>
      <x:c r="Q69" s="37" t="n">
        <x:f>IF('Impacto local'!H14="","",'Impacto local'!H14)</x:f>
        <x:v>3</x:v>
      </x:c>
      <x:c r="R69" s="42" t="n">
        <x:f>IF(Q69="","",INDEX(Vulnerabilidad!$B$6:$B$17,Q69))</x:f>
        <x:v>0</x:v>
      </x:c>
      <x:c r="S69" s="41" t="n">
        <x:f>IF(AND(ISNUMBER(J69),ISNUMBER(R69),R69&gt;=0,R69&lt;=1),J69*R69,"n.a.")</x:f>
        <x:v>0</x:v>
      </x:c>
      <x:c r="T69" s="37" t="str">
        <x:f>IF(ISNUMBER(S69),"Calculado ilustrativo","Faltan datos / parámetros inválidos")</x:f>
        <x:v>Calculado ilustrativo</x:v>
      </x:c>
    </x:row>
    <x:row r="70" ht="21" customHeight="1">
      <x:c r="A70" s="37" t="str">
        <x:v>R00065</x:v>
      </x:c>
      <x:c r="B70" s="37" t="str">
        <x:f>'Reparto provincial'!B27</x:f>
        <x:v>C01</x:v>
      </x:c>
      <x:c r="C70" s="37" t="str">
        <x:f>'Reparto provincial'!C27</x:f>
        <x:v>Acerta Compañía de Seguros, S.A.</x:v>
      </x:c>
      <x:c r="D70" s="37" t="str">
        <x:f>'Reparto provincial'!D27</x:f>
        <x:v>Comercial</x:v>
      </x:c>
      <x:c r="E70" s="37" t="str">
        <x:f>'Reparto provincial'!E27</x:f>
        <x:v>Veraguas</x:v>
      </x:c>
      <x:c r="F70" s="37" t="str">
        <x:f>Ubicaciones!A14</x:f>
        <x:v>L09</x:v>
      </x:c>
      <x:c r="G70" s="37" t="str">
        <x:v>P2</x:v>
      </x:c>
      <x:c r="H70" s="41" t="n">
        <x:f>IF(AND(ISNUMBER('Reparto provincial'!J27),ABS(Construccion!G31-1)&lt;0.0000001,MIN(Construccion!D31:F31)&gt;=0,MAX(Construccion!D31:F31)&lt;=1),ROUND('Reparto provincial'!J27*ROUND(SUM(Construccion!$D$31:E31),12),0)-ROUND('Reparto provincial'!J27*ROUND(SUM(Construccion!$D$31:D31),12),0),"n.a.")</x:f>
        <x:v>9</x:v>
      </x:c>
      <x:c r="I70" s="41" t="n">
        <x:f>'Reparto provincial'!N27</x:f>
        <x:v>132576.6124509254</x:v>
      </x:c>
      <x:c r="J70" s="41" t="n">
        <x:f>IF(AND(ISNUMBER(H70),ISNUMBER(I70)),H70*I70,"n.a.")</x:f>
        <x:v>1193189.5120583286</x:v>
      </x:c>
      <x:c r="K70" s="54" t="n">
        <x:f>Ubicaciones!D14</x:f>
        <x:v>8.1</x:v>
      </x:c>
      <x:c r="L70" s="54" t="n">
        <x:f>Ubicaciones!E14</x:f>
        <x:v>-80.97</x:v>
      </x:c>
      <x:c r="M70" s="37" t="str">
        <x:f>Vulnerabilidad!B23</x:f>
        <x:v>Mampostería sin refuerzo</x:v>
      </x:c>
      <x:c r="N70" s="37" t="str">
        <x:f>Vulnerabilidad!C23</x:f>
        <x:v>Bloque / ladrillo</x:v>
      </x:c>
      <x:c r="O70" s="37" t="str">
        <x:f>Vulnerabilidad!D23</x:f>
        <x:v>Metal</x:v>
      </x:c>
      <x:c r="P70" s="37" t="str">
        <x:v>Sin dato</x:v>
      </x:c>
      <x:c r="Q70" s="37" t="n">
        <x:f>IF('Impacto local'!H14="","",'Impacto local'!H14)</x:f>
        <x:v>3</x:v>
      </x:c>
      <x:c r="R70" s="42" t="n">
        <x:f>IF(Q70="","",INDEX(Vulnerabilidad!$C$6:$C$17,Q70))</x:f>
        <x:v>0</x:v>
      </x:c>
      <x:c r="S70" s="41" t="n">
        <x:f>IF(AND(ISNUMBER(J70),ISNUMBER(R70),R70&gt;=0,R70&lt;=1),J70*R70,"n.a.")</x:f>
        <x:v>0</x:v>
      </x:c>
      <x:c r="T70" s="37" t="str">
        <x:f>IF(ISNUMBER(S70),"Calculado ilustrativo","Faltan datos / parámetros inválidos")</x:f>
        <x:v>Calculado ilustrativo</x:v>
      </x:c>
    </x:row>
    <x:row r="71" ht="21" customHeight="1">
      <x:c r="A71" s="37" t="str">
        <x:v>R00066</x:v>
      </x:c>
      <x:c r="B71" s="37" t="str">
        <x:f>'Reparto provincial'!B27</x:f>
        <x:v>C01</x:v>
      </x:c>
      <x:c r="C71" s="37" t="str">
        <x:f>'Reparto provincial'!C27</x:f>
        <x:v>Acerta Compañía de Seguros, S.A.</x:v>
      </x:c>
      <x:c r="D71" s="37" t="str">
        <x:f>'Reparto provincial'!D27</x:f>
        <x:v>Comercial</x:v>
      </x:c>
      <x:c r="E71" s="37" t="str">
        <x:f>'Reparto provincial'!E27</x:f>
        <x:v>Veraguas</x:v>
      </x:c>
      <x:c r="F71" s="37" t="str">
        <x:f>Ubicaciones!A14</x:f>
        <x:v>L09</x:v>
      </x:c>
      <x:c r="G71" s="37" t="str">
        <x:v>P3</x:v>
      </x:c>
      <x:c r="H71" s="41" t="n">
        <x:f>IF(AND(ISNUMBER('Reparto provincial'!J27),ABS(Construccion!G31-1)&lt;0.0000001,MIN(Construccion!D31:F31)&gt;=0,MAX(Construccion!D31:F31)&lt;=1),ROUND('Reparto provincial'!J27*ROUND(SUM(Construccion!$D$31:F31),12),0)-ROUND('Reparto provincial'!J27*ROUND(SUM(Construccion!$D$31:E31),12),0),"n.a.")</x:f>
        <x:v>3</x:v>
      </x:c>
      <x:c r="I71" s="41" t="n">
        <x:f>'Reparto provincial'!N27</x:f>
        <x:v>132576.6124509254</x:v>
      </x:c>
      <x:c r="J71" s="41" t="n">
        <x:f>IF(AND(ISNUMBER(H71),ISNUMBER(I71)),H71*I71,"n.a.")</x:f>
        <x:v>397729.8373527762</x:v>
      </x:c>
      <x:c r="K71" s="54" t="n">
        <x:f>Ubicaciones!D14</x:f>
        <x:v>8.1</x:v>
      </x:c>
      <x:c r="L71" s="54" t="n">
        <x:f>Ubicaciones!E14</x:f>
        <x:v>-80.97</x:v>
      </x:c>
      <x:c r="M71" s="37" t="str">
        <x:f>Vulnerabilidad!B24</x:f>
        <x:v>Liviana / madera</x:v>
      </x:c>
      <x:c r="N71" s="37" t="str">
        <x:f>Vulnerabilidad!C24</x:f>
        <x:v>Madera / livianas</x:v>
      </x:c>
      <x:c r="O71" s="37" t="str">
        <x:f>Vulnerabilidad!D24</x:f>
        <x:v>Metal</x:v>
      </x:c>
      <x:c r="P71" s="37" t="str">
        <x:v>Sin dato</x:v>
      </x:c>
      <x:c r="Q71" s="37" t="n">
        <x:f>IF('Impacto local'!H14="","",'Impacto local'!H14)</x:f>
        <x:v>3</x:v>
      </x:c>
      <x:c r="R71" s="42" t="n">
        <x:f>IF(Q71="","",INDEX(Vulnerabilidad!$D$6:$D$17,Q71))</x:f>
        <x:v>0</x:v>
      </x:c>
      <x:c r="S71" s="41" t="n">
        <x:f>IF(AND(ISNUMBER(J71),ISNUMBER(R71),R71&gt;=0,R71&lt;=1),J71*R71,"n.a.")</x:f>
        <x:v>0</x:v>
      </x:c>
      <x:c r="T71" s="37" t="str">
        <x:f>IF(ISNUMBER(S71),"Calculado ilustrativo","Faltan datos / parámetros inválidos")</x:f>
        <x:v>Calculado ilustrativo</x:v>
      </x:c>
    </x:row>
    <x:row r="72" ht="21" customHeight="1">
      <x:c r="A72" s="37" t="str">
        <x:v>R00067</x:v>
      </x:c>
      <x:c r="B72" s="37" t="str">
        <x:f>'Reparto provincial'!B28</x:f>
        <x:v>C01</x:v>
      </x:c>
      <x:c r="C72" s="37" t="str">
        <x:f>'Reparto provincial'!C28</x:f>
        <x:v>Acerta Compañía de Seguros, S.A.</x:v>
      </x:c>
      <x:c r="D72" s="37" t="str">
        <x:f>'Reparto provincial'!D28</x:f>
        <x:v>Comercial</x:v>
      </x:c>
      <x:c r="E72" s="37" t="str">
        <x:f>'Reparto provincial'!E28</x:f>
        <x:v>Guna Yala</x:v>
      </x:c>
      <x:c r="F72" s="37" t="str">
        <x:f>Ubicaciones!A15</x:f>
        <x:v>L10</x:v>
      </x:c>
      <x:c r="G72" s="37" t="str">
        <x:v>P1</x:v>
      </x:c>
      <x:c r="H72" s="41" t="n">
        <x:f>IF(AND(ISNUMBER('Reparto provincial'!J28),ABS(Construccion!G34-1)&lt;0.0000001,MIN(Construccion!D34:F34)&gt;=0,MAX(Construccion!D34:F34)&lt;=1),ROUND('Reparto provincial'!J28*ROUND(SUM(Construccion!$D$34:D34),12),0)-0,"n.a.")</x:f>
        <x:v>0</x:v>
      </x:c>
      <x:c r="I72" s="41" t="n">
        <x:f>'Reparto provincial'!N28</x:f>
        <x:v>132576.6124509254</x:v>
      </x:c>
      <x:c r="J72" s="41" t="n">
        <x:f>IF(AND(ISNUMBER(H72),ISNUMBER(I72)),H72*I72,"n.a.")</x:f>
        <x:v>0</x:v>
      </x:c>
      <x:c r="K72" s="54" t="n">
        <x:f>Ubicaciones!D15</x:f>
        <x:v>9.45</x:v>
      </x:c>
      <x:c r="L72" s="54" t="n">
        <x:f>Ubicaciones!E15</x:f>
        <x:v>-78.97</x:v>
      </x:c>
      <x:c r="M72" s="37" t="str">
        <x:f>Vulnerabilidad!B22</x:f>
        <x:v>Hormigón armado</x:v>
      </x:c>
      <x:c r="N72" s="37" t="str">
        <x:f>Vulnerabilidad!C22</x:f>
        <x:v>Mampostería de relleno</x:v>
      </x:c>
      <x:c r="O72" s="37" t="str">
        <x:f>Vulnerabilidad!D22</x:f>
        <x:v>Losa de hormigón</x:v>
      </x:c>
      <x:c r="P72" s="37" t="str">
        <x:v>Sin dato</x:v>
      </x:c>
      <x:c r="Q72" s="37" t="n">
        <x:f>IF('Impacto local'!H15="","",'Impacto local'!H15)</x:f>
        <x:v>2</x:v>
      </x:c>
      <x:c r="R72" s="42" t="n">
        <x:f>IF(Q72="","",INDEX(Vulnerabilidad!$B$6:$B$17,Q72))</x:f>
        <x:v>0</x:v>
      </x:c>
      <x:c r="S72" s="41" t="n">
        <x:f>IF(AND(ISNUMBER(J72),ISNUMBER(R72),R72&gt;=0,R72&lt;=1),J72*R72,"n.a.")</x:f>
        <x:v>0</x:v>
      </x:c>
      <x:c r="T72" s="37" t="str">
        <x:f>IF(ISNUMBER(S72),"Calculado ilustrativo","Faltan datos / parámetros inválidos")</x:f>
        <x:v>Calculado ilustrativo</x:v>
      </x:c>
    </x:row>
    <x:row r="73" ht="21" customHeight="1">
      <x:c r="A73" s="37" t="str">
        <x:v>R00068</x:v>
      </x:c>
      <x:c r="B73" s="37" t="str">
        <x:f>'Reparto provincial'!B28</x:f>
        <x:v>C01</x:v>
      </x:c>
      <x:c r="C73" s="37" t="str">
        <x:f>'Reparto provincial'!C28</x:f>
        <x:v>Acerta Compañía de Seguros, S.A.</x:v>
      </x:c>
      <x:c r="D73" s="37" t="str">
        <x:f>'Reparto provincial'!D28</x:f>
        <x:v>Comercial</x:v>
      </x:c>
      <x:c r="E73" s="37" t="str">
        <x:f>'Reparto provincial'!E28</x:f>
        <x:v>Guna Yala</x:v>
      </x:c>
      <x:c r="F73" s="37" t="str">
        <x:f>Ubicaciones!A15</x:f>
        <x:v>L10</x:v>
      </x:c>
      <x:c r="G73" s="37" t="str">
        <x:v>P2</x:v>
      </x:c>
      <x:c r="H73" s="41" t="n">
        <x:f>IF(AND(ISNUMBER('Reparto provincial'!J28),ABS(Construccion!G34-1)&lt;0.0000001,MIN(Construccion!D34:F34)&gt;=0,MAX(Construccion!D34:F34)&lt;=1),ROUND('Reparto provincial'!J28*ROUND(SUM(Construccion!$D$34:E34),12),0)-ROUND('Reparto provincial'!J28*ROUND(SUM(Construccion!$D$34:D34),12),0),"n.a.")</x:f>
        <x:v>0</x:v>
      </x:c>
      <x:c r="I73" s="41" t="n">
        <x:f>'Reparto provincial'!N28</x:f>
        <x:v>132576.6124509254</x:v>
      </x:c>
      <x:c r="J73" s="41" t="n">
        <x:f>IF(AND(ISNUMBER(H73),ISNUMBER(I73)),H73*I73,"n.a.")</x:f>
        <x:v>0</x:v>
      </x:c>
      <x:c r="K73" s="54" t="n">
        <x:f>Ubicaciones!D15</x:f>
        <x:v>9.45</x:v>
      </x:c>
      <x:c r="L73" s="54" t="n">
        <x:f>Ubicaciones!E15</x:f>
        <x:v>-78.97</x:v>
      </x:c>
      <x:c r="M73" s="37" t="str">
        <x:f>Vulnerabilidad!B23</x:f>
        <x:v>Mampostería sin refuerzo</x:v>
      </x:c>
      <x:c r="N73" s="37" t="str">
        <x:f>Vulnerabilidad!C23</x:f>
        <x:v>Bloque / ladrillo</x:v>
      </x:c>
      <x:c r="O73" s="37" t="str">
        <x:f>Vulnerabilidad!D23</x:f>
        <x:v>Metal</x:v>
      </x:c>
      <x:c r="P73" s="37" t="str">
        <x:v>Sin dato</x:v>
      </x:c>
      <x:c r="Q73" s="37" t="n">
        <x:f>IF('Impacto local'!H15="","",'Impacto local'!H15)</x:f>
        <x:v>2</x:v>
      </x:c>
      <x:c r="R73" s="42" t="n">
        <x:f>IF(Q73="","",INDEX(Vulnerabilidad!$C$6:$C$17,Q73))</x:f>
        <x:v>0</x:v>
      </x:c>
      <x:c r="S73" s="41" t="n">
        <x:f>IF(AND(ISNUMBER(J73),ISNUMBER(R73),R73&gt;=0,R73&lt;=1),J73*R73,"n.a.")</x:f>
        <x:v>0</x:v>
      </x:c>
      <x:c r="T73" s="37" t="str">
        <x:f>IF(ISNUMBER(S73),"Calculado ilustrativo","Faltan datos / parámetros inválidos")</x:f>
        <x:v>Calculado ilustrativo</x:v>
      </x:c>
    </x:row>
    <x:row r="74" ht="21" customHeight="1">
      <x:c r="A74" s="37" t="str">
        <x:v>R00069</x:v>
      </x:c>
      <x:c r="B74" s="37" t="str">
        <x:f>'Reparto provincial'!B28</x:f>
        <x:v>C01</x:v>
      </x:c>
      <x:c r="C74" s="37" t="str">
        <x:f>'Reparto provincial'!C28</x:f>
        <x:v>Acerta Compañía de Seguros, S.A.</x:v>
      </x:c>
      <x:c r="D74" s="37" t="str">
        <x:f>'Reparto provincial'!D28</x:f>
        <x:v>Comercial</x:v>
      </x:c>
      <x:c r="E74" s="37" t="str">
        <x:f>'Reparto provincial'!E28</x:f>
        <x:v>Guna Yala</x:v>
      </x:c>
      <x:c r="F74" s="37" t="str">
        <x:f>Ubicaciones!A15</x:f>
        <x:v>L10</x:v>
      </x:c>
      <x:c r="G74" s="37" t="str">
        <x:v>P3</x:v>
      </x:c>
      <x:c r="H74" s="41" t="n">
        <x:f>IF(AND(ISNUMBER('Reparto provincial'!J28),ABS(Construccion!G34-1)&lt;0.0000001,MIN(Construccion!D34:F34)&gt;=0,MAX(Construccion!D34:F34)&lt;=1),ROUND('Reparto provincial'!J28*ROUND(SUM(Construccion!$D$34:F34),12),0)-ROUND('Reparto provincial'!J28*ROUND(SUM(Construccion!$D$34:E34),12),0),"n.a.")</x:f>
        <x:v>0</x:v>
      </x:c>
      <x:c r="I74" s="41" t="n">
        <x:f>'Reparto provincial'!N28</x:f>
        <x:v>132576.6124509254</x:v>
      </x:c>
      <x:c r="J74" s="41" t="n">
        <x:f>IF(AND(ISNUMBER(H74),ISNUMBER(I74)),H74*I74,"n.a.")</x:f>
        <x:v>0</x:v>
      </x:c>
      <x:c r="K74" s="54" t="n">
        <x:f>Ubicaciones!D15</x:f>
        <x:v>9.45</x:v>
      </x:c>
      <x:c r="L74" s="54" t="n">
        <x:f>Ubicaciones!E15</x:f>
        <x:v>-78.97</x:v>
      </x:c>
      <x:c r="M74" s="37" t="str">
        <x:f>Vulnerabilidad!B24</x:f>
        <x:v>Liviana / madera</x:v>
      </x:c>
      <x:c r="N74" s="37" t="str">
        <x:f>Vulnerabilidad!C24</x:f>
        <x:v>Madera / livianas</x:v>
      </x:c>
      <x:c r="O74" s="37" t="str">
        <x:f>Vulnerabilidad!D24</x:f>
        <x:v>Metal</x:v>
      </x:c>
      <x:c r="P74" s="37" t="str">
        <x:v>Sin dato</x:v>
      </x:c>
      <x:c r="Q74" s="37" t="n">
        <x:f>IF('Impacto local'!H15="","",'Impacto local'!H15)</x:f>
        <x:v>2</x:v>
      </x:c>
      <x:c r="R74" s="42" t="n">
        <x:f>IF(Q74="","",INDEX(Vulnerabilidad!$D$6:$D$17,Q74))</x:f>
        <x:v>0</x:v>
      </x:c>
      <x:c r="S74" s="41" t="n">
        <x:f>IF(AND(ISNUMBER(J74),ISNUMBER(R74),R74&gt;=0,R74&lt;=1),J74*R74,"n.a.")</x:f>
        <x:v>0</x:v>
      </x:c>
      <x:c r="T74" s="37" t="str">
        <x:f>IF(ISNUMBER(S74),"Calculado ilustrativo","Faltan datos / parámetros inválidos")</x:f>
        <x:v>Calculado ilustrativo</x:v>
      </x:c>
    </x:row>
    <x:row r="75" ht="21" customHeight="1">
      <x:c r="A75" s="37" t="str">
        <x:v>R00070</x:v>
      </x:c>
      <x:c r="B75" s="37" t="str">
        <x:f>'Reparto provincial'!B29</x:f>
        <x:v>C01</x:v>
      </x:c>
      <x:c r="C75" s="37" t="str">
        <x:f>'Reparto provincial'!C29</x:f>
        <x:v>Acerta Compañía de Seguros, S.A.</x:v>
      </x:c>
      <x:c r="D75" s="37" t="str">
        <x:f>'Reparto provincial'!D29</x:f>
        <x:v>Comercial</x:v>
      </x:c>
      <x:c r="E75" s="37" t="str">
        <x:f>'Reparto provincial'!E29</x:f>
        <x:v>Emberá-Wounaan</x:v>
      </x:c>
      <x:c r="F75" s="37" t="str">
        <x:f>Ubicaciones!A16</x:f>
        <x:v>L11</x:v>
      </x:c>
      <x:c r="G75" s="37" t="str">
        <x:v>P1</x:v>
      </x:c>
      <x:c r="H75" s="41" t="n">
        <x:f>IF(AND(ISNUMBER('Reparto provincial'!J29),ABS(Construccion!G37-1)&lt;0.0000001,MIN(Construccion!D37:F37)&gt;=0,MAX(Construccion!D37:F37)&lt;=1),ROUND('Reparto provincial'!J29*ROUND(SUM(Construccion!$D$37:D37),12),0)-0,"n.a.")</x:f>
        <x:v>0</x:v>
      </x:c>
      <x:c r="I75" s="41" t="n">
        <x:f>'Reparto provincial'!N29</x:f>
        <x:v>132576.6124509254</x:v>
      </x:c>
      <x:c r="J75" s="41" t="n">
        <x:f>IF(AND(ISNUMBER(H75),ISNUMBER(I75)),H75*I75,"n.a.")</x:f>
        <x:v>0</x:v>
      </x:c>
      <x:c r="K75" s="54" t="n">
        <x:f>Ubicaciones!D16</x:f>
        <x:v>8.25</x:v>
      </x:c>
      <x:c r="L75" s="54" t="n">
        <x:f>Ubicaciones!E16</x:f>
        <x:v>-77.72</x:v>
      </x:c>
      <x:c r="M75" s="37" t="str">
        <x:f>Vulnerabilidad!B22</x:f>
        <x:v>Hormigón armado</x:v>
      </x:c>
      <x:c r="N75" s="37" t="str">
        <x:f>Vulnerabilidad!C22</x:f>
        <x:v>Mampostería de relleno</x:v>
      </x:c>
      <x:c r="O75" s="37" t="str">
        <x:f>Vulnerabilidad!D22</x:f>
        <x:v>Losa de hormigón</x:v>
      </x:c>
      <x:c r="P75" s="37" t="str">
        <x:v>Sin dato</x:v>
      </x:c>
      <x:c r="Q75" s="37" t="n">
        <x:f>IF('Impacto local'!H16="","",'Impacto local'!H16)</x:f>
        <x:v>2</x:v>
      </x:c>
      <x:c r="R75" s="42" t="n">
        <x:f>IF(Q75="","",INDEX(Vulnerabilidad!$B$6:$B$17,Q75))</x:f>
        <x:v>0</x:v>
      </x:c>
      <x:c r="S75" s="41" t="n">
        <x:f>IF(AND(ISNUMBER(J75),ISNUMBER(R75),R75&gt;=0,R75&lt;=1),J75*R75,"n.a.")</x:f>
        <x:v>0</x:v>
      </x:c>
      <x:c r="T75" s="37" t="str">
        <x:f>IF(ISNUMBER(S75),"Calculado ilustrativo","Faltan datos / parámetros inválidos")</x:f>
        <x:v>Calculado ilustrativo</x:v>
      </x:c>
    </x:row>
    <x:row r="76" ht="21" customHeight="1">
      <x:c r="A76" s="37" t="str">
        <x:v>R00071</x:v>
      </x:c>
      <x:c r="B76" s="37" t="str">
        <x:f>'Reparto provincial'!B29</x:f>
        <x:v>C01</x:v>
      </x:c>
      <x:c r="C76" s="37" t="str">
        <x:f>'Reparto provincial'!C29</x:f>
        <x:v>Acerta Compañía de Seguros, S.A.</x:v>
      </x:c>
      <x:c r="D76" s="37" t="str">
        <x:f>'Reparto provincial'!D29</x:f>
        <x:v>Comercial</x:v>
      </x:c>
      <x:c r="E76" s="37" t="str">
        <x:f>'Reparto provincial'!E29</x:f>
        <x:v>Emberá-Wounaan</x:v>
      </x:c>
      <x:c r="F76" s="37" t="str">
        <x:f>Ubicaciones!A16</x:f>
        <x:v>L11</x:v>
      </x:c>
      <x:c r="G76" s="37" t="str">
        <x:v>P2</x:v>
      </x:c>
      <x:c r="H76" s="41" t="n">
        <x:f>IF(AND(ISNUMBER('Reparto provincial'!J29),ABS(Construccion!G37-1)&lt;0.0000001,MIN(Construccion!D37:F37)&gt;=0,MAX(Construccion!D37:F37)&lt;=1),ROUND('Reparto provincial'!J29*ROUND(SUM(Construccion!$D$37:E37),12),0)-ROUND('Reparto provincial'!J29*ROUND(SUM(Construccion!$D$37:D37),12),0),"n.a.")</x:f>
        <x:v>0</x:v>
      </x:c>
      <x:c r="I76" s="41" t="n">
        <x:f>'Reparto provincial'!N29</x:f>
        <x:v>132576.6124509254</x:v>
      </x:c>
      <x:c r="J76" s="41" t="n">
        <x:f>IF(AND(ISNUMBER(H76),ISNUMBER(I76)),H76*I76,"n.a.")</x:f>
        <x:v>0</x:v>
      </x:c>
      <x:c r="K76" s="54" t="n">
        <x:f>Ubicaciones!D16</x:f>
        <x:v>8.25</x:v>
      </x:c>
      <x:c r="L76" s="54" t="n">
        <x:f>Ubicaciones!E16</x:f>
        <x:v>-77.72</x:v>
      </x:c>
      <x:c r="M76" s="37" t="str">
        <x:f>Vulnerabilidad!B23</x:f>
        <x:v>Mampostería sin refuerzo</x:v>
      </x:c>
      <x:c r="N76" s="37" t="str">
        <x:f>Vulnerabilidad!C23</x:f>
        <x:v>Bloque / ladrillo</x:v>
      </x:c>
      <x:c r="O76" s="37" t="str">
        <x:f>Vulnerabilidad!D23</x:f>
        <x:v>Metal</x:v>
      </x:c>
      <x:c r="P76" s="37" t="str">
        <x:v>Sin dato</x:v>
      </x:c>
      <x:c r="Q76" s="37" t="n">
        <x:f>IF('Impacto local'!H16="","",'Impacto local'!H16)</x:f>
        <x:v>2</x:v>
      </x:c>
      <x:c r="R76" s="42" t="n">
        <x:f>IF(Q76="","",INDEX(Vulnerabilidad!$C$6:$C$17,Q76))</x:f>
        <x:v>0</x:v>
      </x:c>
      <x:c r="S76" s="41" t="n">
        <x:f>IF(AND(ISNUMBER(J76),ISNUMBER(R76),R76&gt;=0,R76&lt;=1),J76*R76,"n.a.")</x:f>
        <x:v>0</x:v>
      </x:c>
      <x:c r="T76" s="37" t="str">
        <x:f>IF(ISNUMBER(S76),"Calculado ilustrativo","Faltan datos / parámetros inválidos")</x:f>
        <x:v>Calculado ilustrativo</x:v>
      </x:c>
    </x:row>
    <x:row r="77" ht="21" customHeight="1">
      <x:c r="A77" s="37" t="str">
        <x:v>R00072</x:v>
      </x:c>
      <x:c r="B77" s="37" t="str">
        <x:f>'Reparto provincial'!B29</x:f>
        <x:v>C01</x:v>
      </x:c>
      <x:c r="C77" s="37" t="str">
        <x:f>'Reparto provincial'!C29</x:f>
        <x:v>Acerta Compañía de Seguros, S.A.</x:v>
      </x:c>
      <x:c r="D77" s="37" t="str">
        <x:f>'Reparto provincial'!D29</x:f>
        <x:v>Comercial</x:v>
      </x:c>
      <x:c r="E77" s="37" t="str">
        <x:f>'Reparto provincial'!E29</x:f>
        <x:v>Emberá-Wounaan</x:v>
      </x:c>
      <x:c r="F77" s="37" t="str">
        <x:f>Ubicaciones!A16</x:f>
        <x:v>L11</x:v>
      </x:c>
      <x:c r="G77" s="37" t="str">
        <x:v>P3</x:v>
      </x:c>
      <x:c r="H77" s="41" t="n">
        <x:f>IF(AND(ISNUMBER('Reparto provincial'!J29),ABS(Construccion!G37-1)&lt;0.0000001,MIN(Construccion!D37:F37)&gt;=0,MAX(Construccion!D37:F37)&lt;=1),ROUND('Reparto provincial'!J29*ROUND(SUM(Construccion!$D$37:F37),12),0)-ROUND('Reparto provincial'!J29*ROUND(SUM(Construccion!$D$37:E37),12),0),"n.a.")</x:f>
        <x:v>0</x:v>
      </x:c>
      <x:c r="I77" s="41" t="n">
        <x:f>'Reparto provincial'!N29</x:f>
        <x:v>132576.6124509254</x:v>
      </x:c>
      <x:c r="J77" s="41" t="n">
        <x:f>IF(AND(ISNUMBER(H77),ISNUMBER(I77)),H77*I77,"n.a.")</x:f>
        <x:v>0</x:v>
      </x:c>
      <x:c r="K77" s="54" t="n">
        <x:f>Ubicaciones!D16</x:f>
        <x:v>8.25</x:v>
      </x:c>
      <x:c r="L77" s="54" t="n">
        <x:f>Ubicaciones!E16</x:f>
        <x:v>-77.72</x:v>
      </x:c>
      <x:c r="M77" s="37" t="str">
        <x:f>Vulnerabilidad!B24</x:f>
        <x:v>Liviana / madera</x:v>
      </x:c>
      <x:c r="N77" s="37" t="str">
        <x:f>Vulnerabilidad!C24</x:f>
        <x:v>Madera / livianas</x:v>
      </x:c>
      <x:c r="O77" s="37" t="str">
        <x:f>Vulnerabilidad!D24</x:f>
        <x:v>Metal</x:v>
      </x:c>
      <x:c r="P77" s="37" t="str">
        <x:v>Sin dato</x:v>
      </x:c>
      <x:c r="Q77" s="37" t="n">
        <x:f>IF('Impacto local'!H16="","",'Impacto local'!H16)</x:f>
        <x:v>2</x:v>
      </x:c>
      <x:c r="R77" s="42" t="n">
        <x:f>IF(Q77="","",INDEX(Vulnerabilidad!$D$6:$D$17,Q77))</x:f>
        <x:v>0</x:v>
      </x:c>
      <x:c r="S77" s="41" t="n">
        <x:f>IF(AND(ISNUMBER(J77),ISNUMBER(R77),R77&gt;=0,R77&lt;=1),J77*R77,"n.a.")</x:f>
        <x:v>0</x:v>
      </x:c>
      <x:c r="T77" s="37" t="str">
        <x:f>IF(ISNUMBER(S77),"Calculado ilustrativo","Faltan datos / parámetros inválidos")</x:f>
        <x:v>Calculado ilustrativo</x:v>
      </x:c>
    </x:row>
    <x:row r="78" ht="21" customHeight="1">
      <x:c r="A78" s="37" t="str">
        <x:v>R00073</x:v>
      </x:c>
      <x:c r="B78" s="37" t="str">
        <x:f>'Reparto provincial'!B30</x:f>
        <x:v>C01</x:v>
      </x:c>
      <x:c r="C78" s="37" t="str">
        <x:f>'Reparto provincial'!C30</x:f>
        <x:v>Acerta Compañía de Seguros, S.A.</x:v>
      </x:c>
      <x:c r="D78" s="37" t="str">
        <x:f>'Reparto provincial'!D30</x:f>
        <x:v>Comercial</x:v>
      </x:c>
      <x:c r="E78" s="37" t="str">
        <x:f>'Reparto provincial'!E30</x:f>
        <x:v>Ngäbe-Buglé</x:v>
      </x:c>
      <x:c r="F78" s="37" t="str">
        <x:f>Ubicaciones!A17</x:f>
        <x:v>L12</x:v>
      </x:c>
      <x:c r="G78" s="37" t="str">
        <x:v>P1</x:v>
      </x:c>
      <x:c r="H78" s="41" t="n">
        <x:f>IF(AND(ISNUMBER('Reparto provincial'!J30),ABS(Construccion!G40-1)&lt;0.0000001,MIN(Construccion!D40:F40)&gt;=0,MAX(Construccion!D40:F40)&lt;=1),ROUND('Reparto provincial'!J30*ROUND(SUM(Construccion!$D$40:D40),12),0)-0,"n.a.")</x:f>
        <x:v>0</x:v>
      </x:c>
      <x:c r="I78" s="41" t="n">
        <x:f>'Reparto provincial'!N30</x:f>
        <x:v>132576.6124509254</x:v>
      </x:c>
      <x:c r="J78" s="41" t="n">
        <x:f>IF(AND(ISNUMBER(H78),ISNUMBER(I78)),H78*I78,"n.a.")</x:f>
        <x:v>0</x:v>
      </x:c>
      <x:c r="K78" s="54" t="n">
        <x:f>Ubicaciones!D17</x:f>
        <x:v>8.53</x:v>
      </x:c>
      <x:c r="L78" s="54" t="n">
        <x:f>Ubicaciones!E17</x:f>
        <x:v>-81.7</x:v>
      </x:c>
      <x:c r="M78" s="37" t="str">
        <x:f>Vulnerabilidad!B22</x:f>
        <x:v>Hormigón armado</x:v>
      </x:c>
      <x:c r="N78" s="37" t="str">
        <x:f>Vulnerabilidad!C22</x:f>
        <x:v>Mampostería de relleno</x:v>
      </x:c>
      <x:c r="O78" s="37" t="str">
        <x:f>Vulnerabilidad!D22</x:f>
        <x:v>Losa de hormigón</x:v>
      </x:c>
      <x:c r="P78" s="37" t="str">
        <x:v>Sin dato</x:v>
      </x:c>
      <x:c r="Q78" s="37" t="n">
        <x:f>IF('Impacto local'!H17="","",'Impacto local'!H17)</x:f>
        <x:v>3</x:v>
      </x:c>
      <x:c r="R78" s="42" t="n">
        <x:f>IF(Q78="","",INDEX(Vulnerabilidad!$B$6:$B$17,Q78))</x:f>
        <x:v>0</x:v>
      </x:c>
      <x:c r="S78" s="41" t="n">
        <x:f>IF(AND(ISNUMBER(J78),ISNUMBER(R78),R78&gt;=0,R78&lt;=1),J78*R78,"n.a.")</x:f>
        <x:v>0</x:v>
      </x:c>
      <x:c r="T78" s="37" t="str">
        <x:f>IF(ISNUMBER(S78),"Calculado ilustrativo","Faltan datos / parámetros inválidos")</x:f>
        <x:v>Calculado ilustrativo</x:v>
      </x:c>
    </x:row>
    <x:row r="79" ht="21" customHeight="1">
      <x:c r="A79" s="37" t="str">
        <x:v>R00074</x:v>
      </x:c>
      <x:c r="B79" s="37" t="str">
        <x:f>'Reparto provincial'!B30</x:f>
        <x:v>C01</x:v>
      </x:c>
      <x:c r="C79" s="37" t="str">
        <x:f>'Reparto provincial'!C30</x:f>
        <x:v>Acerta Compañía de Seguros, S.A.</x:v>
      </x:c>
      <x:c r="D79" s="37" t="str">
        <x:f>'Reparto provincial'!D30</x:f>
        <x:v>Comercial</x:v>
      </x:c>
      <x:c r="E79" s="37" t="str">
        <x:f>'Reparto provincial'!E30</x:f>
        <x:v>Ngäbe-Buglé</x:v>
      </x:c>
      <x:c r="F79" s="37" t="str">
        <x:f>Ubicaciones!A17</x:f>
        <x:v>L12</x:v>
      </x:c>
      <x:c r="G79" s="37" t="str">
        <x:v>P2</x:v>
      </x:c>
      <x:c r="H79" s="41" t="n">
        <x:f>IF(AND(ISNUMBER('Reparto provincial'!J30),ABS(Construccion!G40-1)&lt;0.0000001,MIN(Construccion!D40:F40)&gt;=0,MAX(Construccion!D40:F40)&lt;=1),ROUND('Reparto provincial'!J30*ROUND(SUM(Construccion!$D$40:E40),12),0)-ROUND('Reparto provincial'!J30*ROUND(SUM(Construccion!$D$40:D40),12),0),"n.a.")</x:f>
        <x:v>0</x:v>
      </x:c>
      <x:c r="I79" s="41" t="n">
        <x:f>'Reparto provincial'!N30</x:f>
        <x:v>132576.6124509254</x:v>
      </x:c>
      <x:c r="J79" s="41" t="n">
        <x:f>IF(AND(ISNUMBER(H79),ISNUMBER(I79)),H79*I79,"n.a.")</x:f>
        <x:v>0</x:v>
      </x:c>
      <x:c r="K79" s="54" t="n">
        <x:f>Ubicaciones!D17</x:f>
        <x:v>8.53</x:v>
      </x:c>
      <x:c r="L79" s="54" t="n">
        <x:f>Ubicaciones!E17</x:f>
        <x:v>-81.7</x:v>
      </x:c>
      <x:c r="M79" s="37" t="str">
        <x:f>Vulnerabilidad!B23</x:f>
        <x:v>Mampostería sin refuerzo</x:v>
      </x:c>
      <x:c r="N79" s="37" t="str">
        <x:f>Vulnerabilidad!C23</x:f>
        <x:v>Bloque / ladrillo</x:v>
      </x:c>
      <x:c r="O79" s="37" t="str">
        <x:f>Vulnerabilidad!D23</x:f>
        <x:v>Metal</x:v>
      </x:c>
      <x:c r="P79" s="37" t="str">
        <x:v>Sin dato</x:v>
      </x:c>
      <x:c r="Q79" s="37" t="n">
        <x:f>IF('Impacto local'!H17="","",'Impacto local'!H17)</x:f>
        <x:v>3</x:v>
      </x:c>
      <x:c r="R79" s="42" t="n">
        <x:f>IF(Q79="","",INDEX(Vulnerabilidad!$C$6:$C$17,Q79))</x:f>
        <x:v>0</x:v>
      </x:c>
      <x:c r="S79" s="41" t="n">
        <x:f>IF(AND(ISNUMBER(J79),ISNUMBER(R79),R79&gt;=0,R79&lt;=1),J79*R79,"n.a.")</x:f>
        <x:v>0</x:v>
      </x:c>
      <x:c r="T79" s="37" t="str">
        <x:f>IF(ISNUMBER(S79),"Calculado ilustrativo","Faltan datos / parámetros inválidos")</x:f>
        <x:v>Calculado ilustrativo</x:v>
      </x:c>
    </x:row>
    <x:row r="80" ht="21" customHeight="1">
      <x:c r="A80" s="37" t="str">
        <x:v>R00075</x:v>
      </x:c>
      <x:c r="B80" s="37" t="str">
        <x:f>'Reparto provincial'!B30</x:f>
        <x:v>C01</x:v>
      </x:c>
      <x:c r="C80" s="37" t="str">
        <x:f>'Reparto provincial'!C30</x:f>
        <x:v>Acerta Compañía de Seguros, S.A.</x:v>
      </x:c>
      <x:c r="D80" s="37" t="str">
        <x:f>'Reparto provincial'!D30</x:f>
        <x:v>Comercial</x:v>
      </x:c>
      <x:c r="E80" s="37" t="str">
        <x:f>'Reparto provincial'!E30</x:f>
        <x:v>Ngäbe-Buglé</x:v>
      </x:c>
      <x:c r="F80" s="37" t="str">
        <x:f>Ubicaciones!A17</x:f>
        <x:v>L12</x:v>
      </x:c>
      <x:c r="G80" s="37" t="str">
        <x:v>P3</x:v>
      </x:c>
      <x:c r="H80" s="41" t="n">
        <x:f>IF(AND(ISNUMBER('Reparto provincial'!J30),ABS(Construccion!G40-1)&lt;0.0000001,MIN(Construccion!D40:F40)&gt;=0,MAX(Construccion!D40:F40)&lt;=1),ROUND('Reparto provincial'!J30*ROUND(SUM(Construccion!$D$40:F40),12),0)-ROUND('Reparto provincial'!J30*ROUND(SUM(Construccion!$D$40:E40),12),0),"n.a.")</x:f>
        <x:v>0</x:v>
      </x:c>
      <x:c r="I80" s="41" t="n">
        <x:f>'Reparto provincial'!N30</x:f>
        <x:v>132576.6124509254</x:v>
      </x:c>
      <x:c r="J80" s="41" t="n">
        <x:f>IF(AND(ISNUMBER(H80),ISNUMBER(I80)),H80*I80,"n.a.")</x:f>
        <x:v>0</x:v>
      </x:c>
      <x:c r="K80" s="54" t="n">
        <x:f>Ubicaciones!D17</x:f>
        <x:v>8.53</x:v>
      </x:c>
      <x:c r="L80" s="54" t="n">
        <x:f>Ubicaciones!E17</x:f>
        <x:v>-81.7</x:v>
      </x:c>
      <x:c r="M80" s="37" t="str">
        <x:f>Vulnerabilidad!B24</x:f>
        <x:v>Liviana / madera</x:v>
      </x:c>
      <x:c r="N80" s="37" t="str">
        <x:f>Vulnerabilidad!C24</x:f>
        <x:v>Madera / livianas</x:v>
      </x:c>
      <x:c r="O80" s="37" t="str">
        <x:f>Vulnerabilidad!D24</x:f>
        <x:v>Metal</x:v>
      </x:c>
      <x:c r="P80" s="37" t="str">
        <x:v>Sin dato</x:v>
      </x:c>
      <x:c r="Q80" s="37" t="n">
        <x:f>IF('Impacto local'!H17="","",'Impacto local'!H17)</x:f>
        <x:v>3</x:v>
      </x:c>
      <x:c r="R80" s="42" t="n">
        <x:f>IF(Q80="","",INDEX(Vulnerabilidad!$D$6:$D$17,Q80))</x:f>
        <x:v>0</x:v>
      </x:c>
      <x:c r="S80" s="41" t="n">
        <x:f>IF(AND(ISNUMBER(J80),ISNUMBER(R80),R80&gt;=0,R80&lt;=1),J80*R80,"n.a.")</x:f>
        <x:v>0</x:v>
      </x:c>
      <x:c r="T80" s="37" t="str">
        <x:f>IF(ISNUMBER(S80),"Calculado ilustrativo","Faltan datos / parámetros inválidos")</x:f>
        <x:v>Calculado ilustrativo</x:v>
      </x:c>
    </x:row>
    <x:row r="81" ht="21" customHeight="1">
      <x:c r="A81" s="37" t="str">
        <x:v>R00076</x:v>
      </x:c>
      <x:c r="B81" s="37" t="str">
        <x:f>'Reparto provincial'!B31</x:f>
        <x:v>C01</x:v>
      </x:c>
      <x:c r="C81" s="37" t="str">
        <x:f>'Reparto provincial'!C31</x:f>
        <x:v>Acerta Compañía de Seguros, S.A.</x:v>
      </x:c>
      <x:c r="D81" s="37" t="str">
        <x:f>'Reparto provincial'!D31</x:f>
        <x:v>Comercial</x:v>
      </x:c>
      <x:c r="E81" s="37" t="str">
        <x:f>'Reparto provincial'!E31</x:f>
        <x:v>Panamá Oeste</x:v>
      </x:c>
      <x:c r="F81" s="37" t="str">
        <x:f>Ubicaciones!A18</x:f>
        <x:v>L13</x:v>
      </x:c>
      <x:c r="G81" s="37" t="str">
        <x:v>P1</x:v>
      </x:c>
      <x:c r="H81" s="41" t="n">
        <x:f>IF(AND(ISNUMBER('Reparto provincial'!J31),ABS(Construccion!G43-1)&lt;0.0000001,MIN(Construccion!D43:F43)&gt;=0,MAX(Construccion!D43:F43)&lt;=1),ROUND('Reparto provincial'!J31*ROUND(SUM(Construccion!$D$43:D43),12),0)-0,"n.a.")</x:f>
        <x:v>105</x:v>
      </x:c>
      <x:c r="I81" s="41" t="n">
        <x:f>'Reparto provincial'!N31</x:f>
        <x:v>132576.6124509254</x:v>
      </x:c>
      <x:c r="J81" s="41" t="n">
        <x:f>IF(AND(ISNUMBER(H81),ISNUMBER(I81)),H81*I81,"n.a.")</x:f>
        <x:v>13920544.307347167</x:v>
      </x:c>
      <x:c r="K81" s="54" t="n">
        <x:f>Ubicaciones!D18</x:f>
        <x:v>8.88</x:v>
      </x:c>
      <x:c r="L81" s="54" t="n">
        <x:f>Ubicaciones!E18</x:f>
        <x:v>-79.78</x:v>
      </x:c>
      <x:c r="M81" s="37" t="str">
        <x:f>Vulnerabilidad!B22</x:f>
        <x:v>Hormigón armado</x:v>
      </x:c>
      <x:c r="N81" s="37" t="str">
        <x:f>Vulnerabilidad!C22</x:f>
        <x:v>Mampostería de relleno</x:v>
      </x:c>
      <x:c r="O81" s="37" t="str">
        <x:f>Vulnerabilidad!D22</x:f>
        <x:v>Losa de hormigón</x:v>
      </x:c>
      <x:c r="P81" s="37" t="str">
        <x:v>Sin dato</x:v>
      </x:c>
      <x:c r="Q81" s="37" t="n">
        <x:f>IF('Impacto local'!H18="","",'Impacto local'!H18)</x:f>
        <x:v>2</x:v>
      </x:c>
      <x:c r="R81" s="42" t="n">
        <x:f>IF(Q81="","",INDEX(Vulnerabilidad!$B$6:$B$17,Q81))</x:f>
        <x:v>0</x:v>
      </x:c>
      <x:c r="S81" s="41" t="n">
        <x:f>IF(AND(ISNUMBER(J81),ISNUMBER(R81),R81&gt;=0,R81&lt;=1),J81*R81,"n.a.")</x:f>
        <x:v>0</x:v>
      </x:c>
      <x:c r="T81" s="37" t="str">
        <x:f>IF(ISNUMBER(S81),"Calculado ilustrativo","Faltan datos / parámetros inválidos")</x:f>
        <x:v>Calculado ilustrativo</x:v>
      </x:c>
    </x:row>
    <x:row r="82" ht="21" customHeight="1">
      <x:c r="A82" s="37" t="str">
        <x:v>R00077</x:v>
      </x:c>
      <x:c r="B82" s="37" t="str">
        <x:f>'Reparto provincial'!B31</x:f>
        <x:v>C01</x:v>
      </x:c>
      <x:c r="C82" s="37" t="str">
        <x:f>'Reparto provincial'!C31</x:f>
        <x:v>Acerta Compañía de Seguros, S.A.</x:v>
      </x:c>
      <x:c r="D82" s="37" t="str">
        <x:f>'Reparto provincial'!D31</x:f>
        <x:v>Comercial</x:v>
      </x:c>
      <x:c r="E82" s="37" t="str">
        <x:f>'Reparto provincial'!E31</x:f>
        <x:v>Panamá Oeste</x:v>
      </x:c>
      <x:c r="F82" s="37" t="str">
        <x:f>Ubicaciones!A18</x:f>
        <x:v>L13</x:v>
      </x:c>
      <x:c r="G82" s="37" t="str">
        <x:v>P2</x:v>
      </x:c>
      <x:c r="H82" s="41" t="n">
        <x:f>IF(AND(ISNUMBER('Reparto provincial'!J31),ABS(Construccion!G43-1)&lt;0.0000001,MIN(Construccion!D43:F43)&gt;=0,MAX(Construccion!D43:F43)&lt;=1),ROUND('Reparto provincial'!J31*ROUND(SUM(Construccion!$D$43:E43),12),0)-ROUND('Reparto provincial'!J31*ROUND(SUM(Construccion!$D$43:D43),12),0),"n.a.")</x:f>
        <x:v>53</x:v>
      </x:c>
      <x:c r="I82" s="41" t="n">
        <x:f>'Reparto provincial'!N31</x:f>
        <x:v>132576.6124509254</x:v>
      </x:c>
      <x:c r="J82" s="41" t="n">
        <x:f>IF(AND(ISNUMBER(H82),ISNUMBER(I82)),H82*I82,"n.a.")</x:f>
        <x:v>7026560.459899046</x:v>
      </x:c>
      <x:c r="K82" s="54" t="n">
        <x:f>Ubicaciones!D18</x:f>
        <x:v>8.88</x:v>
      </x:c>
      <x:c r="L82" s="54" t="n">
        <x:f>Ubicaciones!E18</x:f>
        <x:v>-79.78</x:v>
      </x:c>
      <x:c r="M82" s="37" t="str">
        <x:f>Vulnerabilidad!B23</x:f>
        <x:v>Mampostería sin refuerzo</x:v>
      </x:c>
      <x:c r="N82" s="37" t="str">
        <x:f>Vulnerabilidad!C23</x:f>
        <x:v>Bloque / ladrillo</x:v>
      </x:c>
      <x:c r="O82" s="37" t="str">
        <x:f>Vulnerabilidad!D23</x:f>
        <x:v>Metal</x:v>
      </x:c>
      <x:c r="P82" s="37" t="str">
        <x:v>Sin dato</x:v>
      </x:c>
      <x:c r="Q82" s="37" t="n">
        <x:f>IF('Impacto local'!H18="","",'Impacto local'!H18)</x:f>
        <x:v>2</x:v>
      </x:c>
      <x:c r="R82" s="42" t="n">
        <x:f>IF(Q82="","",INDEX(Vulnerabilidad!$C$6:$C$17,Q82))</x:f>
        <x:v>0</x:v>
      </x:c>
      <x:c r="S82" s="41" t="n">
        <x:f>IF(AND(ISNUMBER(J82),ISNUMBER(R82),R82&gt;=0,R82&lt;=1),J82*R82,"n.a.")</x:f>
        <x:v>0</x:v>
      </x:c>
      <x:c r="T82" s="37" t="str">
        <x:f>IF(ISNUMBER(S82),"Calculado ilustrativo","Faltan datos / parámetros inválidos")</x:f>
        <x:v>Calculado ilustrativo</x:v>
      </x:c>
    </x:row>
    <x:row r="83" ht="21" customHeight="1">
      <x:c r="A83" s="37" t="str">
        <x:v>R00078</x:v>
      </x:c>
      <x:c r="B83" s="37" t="str">
        <x:f>'Reparto provincial'!B31</x:f>
        <x:v>C01</x:v>
      </x:c>
      <x:c r="C83" s="37" t="str">
        <x:f>'Reparto provincial'!C31</x:f>
        <x:v>Acerta Compañía de Seguros, S.A.</x:v>
      </x:c>
      <x:c r="D83" s="37" t="str">
        <x:f>'Reparto provincial'!D31</x:f>
        <x:v>Comercial</x:v>
      </x:c>
      <x:c r="E83" s="37" t="str">
        <x:f>'Reparto provincial'!E31</x:f>
        <x:v>Panamá Oeste</x:v>
      </x:c>
      <x:c r="F83" s="37" t="str">
        <x:f>Ubicaciones!A18</x:f>
        <x:v>L13</x:v>
      </x:c>
      <x:c r="G83" s="37" t="str">
        <x:v>P3</x:v>
      </x:c>
      <x:c r="H83" s="41" t="n">
        <x:f>IF(AND(ISNUMBER('Reparto provincial'!J31),ABS(Construccion!G43-1)&lt;0.0000001,MIN(Construccion!D43:F43)&gt;=0,MAX(Construccion!D43:F43)&lt;=1),ROUND('Reparto provincial'!J31*ROUND(SUM(Construccion!$D$43:F43),12),0)-ROUND('Reparto provincial'!J31*ROUND(SUM(Construccion!$D$43:E43),12),0),"n.a.")</x:f>
        <x:v>17</x:v>
      </x:c>
      <x:c r="I83" s="41" t="n">
        <x:f>'Reparto provincial'!N31</x:f>
        <x:v>132576.6124509254</x:v>
      </x:c>
      <x:c r="J83" s="41" t="n">
        <x:f>IF(AND(ISNUMBER(H83),ISNUMBER(I83)),H83*I83,"n.a.")</x:f>
        <x:v>2253802.411665732</x:v>
      </x:c>
      <x:c r="K83" s="54" t="n">
        <x:f>Ubicaciones!D18</x:f>
        <x:v>8.88</x:v>
      </x:c>
      <x:c r="L83" s="54" t="n">
        <x:f>Ubicaciones!E18</x:f>
        <x:v>-79.78</x:v>
      </x:c>
      <x:c r="M83" s="37" t="str">
        <x:f>Vulnerabilidad!B24</x:f>
        <x:v>Liviana / madera</x:v>
      </x:c>
      <x:c r="N83" s="37" t="str">
        <x:f>Vulnerabilidad!C24</x:f>
        <x:v>Madera / livianas</x:v>
      </x:c>
      <x:c r="O83" s="37" t="str">
        <x:f>Vulnerabilidad!D24</x:f>
        <x:v>Metal</x:v>
      </x:c>
      <x:c r="P83" s="37" t="str">
        <x:v>Sin dato</x:v>
      </x:c>
      <x:c r="Q83" s="37" t="n">
        <x:f>IF('Impacto local'!H18="","",'Impacto local'!H18)</x:f>
        <x:v>2</x:v>
      </x:c>
      <x:c r="R83" s="42" t="n">
        <x:f>IF(Q83="","",INDEX(Vulnerabilidad!$D$6:$D$17,Q83))</x:f>
        <x:v>0</x:v>
      </x:c>
      <x:c r="S83" s="41" t="n">
        <x:f>IF(AND(ISNUMBER(J83),ISNUMBER(R83),R83&gt;=0,R83&lt;=1),J83*R83,"n.a.")</x:f>
        <x:v>0</x:v>
      </x:c>
      <x:c r="T83" s="37" t="str">
        <x:f>IF(ISNUMBER(S83),"Calculado ilustrativo","Faltan datos / parámetros inválidos")</x:f>
        <x:v>Calculado ilustrativo</x:v>
      </x:c>
    </x:row>
    <x:row r="84" ht="21" customHeight="1">
      <x:c r="A84" s="37" t="str">
        <x:v>R00079</x:v>
      </x:c>
      <x:c r="B84" s="37" t="str">
        <x:f>'Reparto provincial'!B32</x:f>
        <x:v>C01</x:v>
      </x:c>
      <x:c r="C84" s="37" t="str">
        <x:f>'Reparto provincial'!C32</x:f>
        <x:v>Acerta Compañía de Seguros, S.A.</x:v>
      </x:c>
      <x:c r="D84" s="37" t="str">
        <x:f>'Reparto provincial'!D32</x:f>
        <x:v>Industrial</x:v>
      </x:c>
      <x:c r="E84" s="37" t="str">
        <x:f>'Reparto provincial'!E32</x:f>
        <x:v>Bocas del Toro</x:v>
      </x:c>
      <x:c r="F84" s="37" t="str">
        <x:f>Ubicaciones!A6</x:f>
        <x:v>L01</x:v>
      </x:c>
      <x:c r="G84" s="37" t="str">
        <x:v>P1</x:v>
      </x:c>
      <x:c r="H84" s="41" t="n">
        <x:f>IF(AND(ISNUMBER('Reparto provincial'!J32),ABS(Construccion!G8-1)&lt;0.0000001,MIN(Construccion!D8:F8)&gt;=0,MAX(Construccion!D8:F8)&lt;=1),ROUND('Reparto provincial'!J32*ROUND(SUM(Construccion!$D$8:D8),12),0)-0,"n.a.")</x:f>
        <x:v>0</x:v>
      </x:c>
      <x:c r="I84" s="41" t="n">
        <x:f>'Reparto provincial'!N32</x:f>
        <x:v>164560</x:v>
      </x:c>
      <x:c r="J84" s="41" t="n">
        <x:f>IF(AND(ISNUMBER(H84),ISNUMBER(I84)),H84*I84,"n.a.")</x:f>
        <x:v>0</x:v>
      </x:c>
      <x:c r="K84" s="54" t="n">
        <x:f>Ubicaciones!D6</x:f>
        <x:v>9.34</x:v>
      </x:c>
      <x:c r="L84" s="54" t="n">
        <x:f>Ubicaciones!E6</x:f>
        <x:v>-82.25</x:v>
      </x:c>
      <x:c r="M84" s="37" t="str">
        <x:f>Vulnerabilidad!B22</x:f>
        <x:v>Hormigón armado</x:v>
      </x:c>
      <x:c r="N84" s="37" t="str">
        <x:f>Vulnerabilidad!C22</x:f>
        <x:v>Mampostería de relleno</x:v>
      </x:c>
      <x:c r="O84" s="37" t="str">
        <x:f>Vulnerabilidad!D22</x:f>
        <x:v>Losa de hormigón</x:v>
      </x:c>
      <x:c r="P84" s="37" t="str">
        <x:v>Sin dato</x:v>
      </x:c>
      <x:c r="Q84" s="37" t="n">
        <x:f>IF('Impacto local'!H6="","",'Impacto local'!H6)</x:f>
        <x:v>3</x:v>
      </x:c>
      <x:c r="R84" s="42" t="n">
        <x:f>IF(Q84="","",INDEX(Vulnerabilidad!$B$6:$B$17,Q84))</x:f>
        <x:v>0</x:v>
      </x:c>
      <x:c r="S84" s="41" t="n">
        <x:f>IF(AND(ISNUMBER(J84),ISNUMBER(R84),R84&gt;=0,R84&lt;=1),J84*R84,"n.a.")</x:f>
        <x:v>0</x:v>
      </x:c>
      <x:c r="T84" s="37" t="str">
        <x:f>IF(ISNUMBER(S84),"Calculado ilustrativo","Faltan datos / parámetros inválidos")</x:f>
        <x:v>Calculado ilustrativo</x:v>
      </x:c>
    </x:row>
    <x:row r="85" ht="21" customHeight="1">
      <x:c r="A85" s="37" t="str">
        <x:v>R00080</x:v>
      </x:c>
      <x:c r="B85" s="37" t="str">
        <x:f>'Reparto provincial'!B32</x:f>
        <x:v>C01</x:v>
      </x:c>
      <x:c r="C85" s="37" t="str">
        <x:f>'Reparto provincial'!C32</x:f>
        <x:v>Acerta Compañía de Seguros, S.A.</x:v>
      </x:c>
      <x:c r="D85" s="37" t="str">
        <x:f>'Reparto provincial'!D32</x:f>
        <x:v>Industrial</x:v>
      </x:c>
      <x:c r="E85" s="37" t="str">
        <x:f>'Reparto provincial'!E32</x:f>
        <x:v>Bocas del Toro</x:v>
      </x:c>
      <x:c r="F85" s="37" t="str">
        <x:f>Ubicaciones!A6</x:f>
        <x:v>L01</x:v>
      </x:c>
      <x:c r="G85" s="37" t="str">
        <x:v>P2</x:v>
      </x:c>
      <x:c r="H85" s="41" t="n">
        <x:f>IF(AND(ISNUMBER('Reparto provincial'!J32),ABS(Construccion!G8-1)&lt;0.0000001,MIN(Construccion!D8:F8)&gt;=0,MAX(Construccion!D8:F8)&lt;=1),ROUND('Reparto provincial'!J32*ROUND(SUM(Construccion!$D$8:E8),12),0)-ROUND('Reparto provincial'!J32*ROUND(SUM(Construccion!$D$8:D8),12),0),"n.a.")</x:f>
        <x:v>0</x:v>
      </x:c>
      <x:c r="I85" s="41" t="n">
        <x:f>'Reparto provincial'!N32</x:f>
        <x:v>164560</x:v>
      </x:c>
      <x:c r="J85" s="41" t="n">
        <x:f>IF(AND(ISNUMBER(H85),ISNUMBER(I85)),H85*I85,"n.a.")</x:f>
        <x:v>0</x:v>
      </x:c>
      <x:c r="K85" s="54" t="n">
        <x:f>Ubicaciones!D6</x:f>
        <x:v>9.34</x:v>
      </x:c>
      <x:c r="L85" s="54" t="n">
        <x:f>Ubicaciones!E6</x:f>
        <x:v>-82.25</x:v>
      </x:c>
      <x:c r="M85" s="37" t="str">
        <x:f>Vulnerabilidad!B23</x:f>
        <x:v>Mampostería sin refuerzo</x:v>
      </x:c>
      <x:c r="N85" s="37" t="str">
        <x:f>Vulnerabilidad!C23</x:f>
        <x:v>Bloque / ladrillo</x:v>
      </x:c>
      <x:c r="O85" s="37" t="str">
        <x:f>Vulnerabilidad!D23</x:f>
        <x:v>Metal</x:v>
      </x:c>
      <x:c r="P85" s="37" t="str">
        <x:v>Sin dato</x:v>
      </x:c>
      <x:c r="Q85" s="37" t="n">
        <x:f>IF('Impacto local'!H6="","",'Impacto local'!H6)</x:f>
        <x:v>3</x:v>
      </x:c>
      <x:c r="R85" s="42" t="n">
        <x:f>IF(Q85="","",INDEX(Vulnerabilidad!$C$6:$C$17,Q85))</x:f>
        <x:v>0</x:v>
      </x:c>
      <x:c r="S85" s="41" t="n">
        <x:f>IF(AND(ISNUMBER(J85),ISNUMBER(R85),R85&gt;=0,R85&lt;=1),J85*R85,"n.a.")</x:f>
        <x:v>0</x:v>
      </x:c>
      <x:c r="T85" s="37" t="str">
        <x:f>IF(ISNUMBER(S85),"Calculado ilustrativo","Faltan datos / parámetros inválidos")</x:f>
        <x:v>Calculado ilustrativo</x:v>
      </x:c>
    </x:row>
    <x:row r="86" ht="21" customHeight="1">
      <x:c r="A86" s="37" t="str">
        <x:v>R00081</x:v>
      </x:c>
      <x:c r="B86" s="37" t="str">
        <x:f>'Reparto provincial'!B32</x:f>
        <x:v>C01</x:v>
      </x:c>
      <x:c r="C86" s="37" t="str">
        <x:f>'Reparto provincial'!C32</x:f>
        <x:v>Acerta Compañía de Seguros, S.A.</x:v>
      </x:c>
      <x:c r="D86" s="37" t="str">
        <x:f>'Reparto provincial'!D32</x:f>
        <x:v>Industrial</x:v>
      </x:c>
      <x:c r="E86" s="37" t="str">
        <x:f>'Reparto provincial'!E32</x:f>
        <x:v>Bocas del Toro</x:v>
      </x:c>
      <x:c r="F86" s="37" t="str">
        <x:f>Ubicaciones!A6</x:f>
        <x:v>L01</x:v>
      </x:c>
      <x:c r="G86" s="37" t="str">
        <x:v>P3</x:v>
      </x:c>
      <x:c r="H86" s="41" t="n">
        <x:f>IF(AND(ISNUMBER('Reparto provincial'!J32),ABS(Construccion!G8-1)&lt;0.0000001,MIN(Construccion!D8:F8)&gt;=0,MAX(Construccion!D8:F8)&lt;=1),ROUND('Reparto provincial'!J32*ROUND(SUM(Construccion!$D$8:F8),12),0)-ROUND('Reparto provincial'!J32*ROUND(SUM(Construccion!$D$8:E8),12),0),"n.a.")</x:f>
        <x:v>0</x:v>
      </x:c>
      <x:c r="I86" s="41" t="n">
        <x:f>'Reparto provincial'!N32</x:f>
        <x:v>164560</x:v>
      </x:c>
      <x:c r="J86" s="41" t="n">
        <x:f>IF(AND(ISNUMBER(H86),ISNUMBER(I86)),H86*I86,"n.a.")</x:f>
        <x:v>0</x:v>
      </x:c>
      <x:c r="K86" s="54" t="n">
        <x:f>Ubicaciones!D6</x:f>
        <x:v>9.34</x:v>
      </x:c>
      <x:c r="L86" s="54" t="n">
        <x:f>Ubicaciones!E6</x:f>
        <x:v>-82.25</x:v>
      </x:c>
      <x:c r="M86" s="37" t="str">
        <x:f>Vulnerabilidad!B24</x:f>
        <x:v>Liviana / madera</x:v>
      </x:c>
      <x:c r="N86" s="37" t="str">
        <x:f>Vulnerabilidad!C24</x:f>
        <x:v>Madera / livianas</x:v>
      </x:c>
      <x:c r="O86" s="37" t="str">
        <x:f>Vulnerabilidad!D24</x:f>
        <x:v>Metal</x:v>
      </x:c>
      <x:c r="P86" s="37" t="str">
        <x:v>Sin dato</x:v>
      </x:c>
      <x:c r="Q86" s="37" t="n">
        <x:f>IF('Impacto local'!H6="","",'Impacto local'!H6)</x:f>
        <x:v>3</x:v>
      </x:c>
      <x:c r="R86" s="42" t="n">
        <x:f>IF(Q86="","",INDEX(Vulnerabilidad!$D$6:$D$17,Q86))</x:f>
        <x:v>0</x:v>
      </x:c>
      <x:c r="S86" s="41" t="n">
        <x:f>IF(AND(ISNUMBER(J86),ISNUMBER(R86),R86&gt;=0,R86&lt;=1),J86*R86,"n.a.")</x:f>
        <x:v>0</x:v>
      </x:c>
      <x:c r="T86" s="37" t="str">
        <x:f>IF(ISNUMBER(S86),"Calculado ilustrativo","Faltan datos / parámetros inválidos")</x:f>
        <x:v>Calculado ilustrativo</x:v>
      </x:c>
    </x:row>
    <x:row r="87" ht="21" customHeight="1">
      <x:c r="A87" s="37" t="str">
        <x:v>R00082</x:v>
      </x:c>
      <x:c r="B87" s="37" t="str">
        <x:f>'Reparto provincial'!B33</x:f>
        <x:v>C01</x:v>
      </x:c>
      <x:c r="C87" s="37" t="str">
        <x:f>'Reparto provincial'!C33</x:f>
        <x:v>Acerta Compañía de Seguros, S.A.</x:v>
      </x:c>
      <x:c r="D87" s="37" t="str">
        <x:f>'Reparto provincial'!D33</x:f>
        <x:v>Industrial</x:v>
      </x:c>
      <x:c r="E87" s="37" t="str">
        <x:f>'Reparto provincial'!E33</x:f>
        <x:v>Coclé</x:v>
      </x:c>
      <x:c r="F87" s="37" t="str">
        <x:f>Ubicaciones!A7</x:f>
        <x:v>L02</x:v>
      </x:c>
      <x:c r="G87" s="37" t="str">
        <x:v>P1</x:v>
      </x:c>
      <x:c r="H87" s="41" t="n">
        <x:f>IF(AND(ISNUMBER('Reparto provincial'!J33),ABS(Construccion!G11-1)&lt;0.0000001,MIN(Construccion!D11:F11)&gt;=0,MAX(Construccion!D11:F11)&lt;=1),ROUND('Reparto provincial'!J33*ROUND(SUM(Construccion!$D$11:D11),12),0)-0,"n.a.")</x:f>
        <x:v>0</x:v>
      </x:c>
      <x:c r="I87" s="41" t="n">
        <x:f>'Reparto provincial'!N33</x:f>
        <x:v>164560</x:v>
      </x:c>
      <x:c r="J87" s="41" t="n">
        <x:f>IF(AND(ISNUMBER(H87),ISNUMBER(I87)),H87*I87,"n.a.")</x:f>
        <x:v>0</x:v>
      </x:c>
      <x:c r="K87" s="54" t="n">
        <x:f>Ubicaciones!D7</x:f>
        <x:v>8.52</x:v>
      </x:c>
      <x:c r="L87" s="54" t="n">
        <x:f>Ubicaciones!E7</x:f>
        <x:v>-80.36</x:v>
      </x:c>
      <x:c r="M87" s="37" t="str">
        <x:f>Vulnerabilidad!B22</x:f>
        <x:v>Hormigón armado</x:v>
      </x:c>
      <x:c r="N87" s="37" t="str">
        <x:f>Vulnerabilidad!C22</x:f>
        <x:v>Mampostería de relleno</x:v>
      </x:c>
      <x:c r="O87" s="37" t="str">
        <x:f>Vulnerabilidad!D22</x:f>
        <x:v>Losa de hormigón</x:v>
      </x:c>
      <x:c r="P87" s="37" t="str">
        <x:v>Sin dato</x:v>
      </x:c>
      <x:c r="Q87" s="37" t="n">
        <x:f>IF('Impacto local'!H7="","",'Impacto local'!H7)</x:f>
        <x:v>2</x:v>
      </x:c>
      <x:c r="R87" s="42" t="n">
        <x:f>IF(Q87="","",INDEX(Vulnerabilidad!$B$6:$B$17,Q87))</x:f>
        <x:v>0</x:v>
      </x:c>
      <x:c r="S87" s="41" t="n">
        <x:f>IF(AND(ISNUMBER(J87),ISNUMBER(R87),R87&gt;=0,R87&lt;=1),J87*R87,"n.a.")</x:f>
        <x:v>0</x:v>
      </x:c>
      <x:c r="T87" s="37" t="str">
        <x:f>IF(ISNUMBER(S87),"Calculado ilustrativo","Faltan datos / parámetros inválidos")</x:f>
        <x:v>Calculado ilustrativo</x:v>
      </x:c>
    </x:row>
    <x:row r="88" ht="21" customHeight="1">
      <x:c r="A88" s="37" t="str">
        <x:v>R00083</x:v>
      </x:c>
      <x:c r="B88" s="37" t="str">
        <x:f>'Reparto provincial'!B33</x:f>
        <x:v>C01</x:v>
      </x:c>
      <x:c r="C88" s="37" t="str">
        <x:f>'Reparto provincial'!C33</x:f>
        <x:v>Acerta Compañía de Seguros, S.A.</x:v>
      </x:c>
      <x:c r="D88" s="37" t="str">
        <x:f>'Reparto provincial'!D33</x:f>
        <x:v>Industrial</x:v>
      </x:c>
      <x:c r="E88" s="37" t="str">
        <x:f>'Reparto provincial'!E33</x:f>
        <x:v>Coclé</x:v>
      </x:c>
      <x:c r="F88" s="37" t="str">
        <x:f>Ubicaciones!A7</x:f>
        <x:v>L02</x:v>
      </x:c>
      <x:c r="G88" s="37" t="str">
        <x:v>P2</x:v>
      </x:c>
      <x:c r="H88" s="41" t="n">
        <x:f>IF(AND(ISNUMBER('Reparto provincial'!J33),ABS(Construccion!G11-1)&lt;0.0000001,MIN(Construccion!D11:F11)&gt;=0,MAX(Construccion!D11:F11)&lt;=1),ROUND('Reparto provincial'!J33*ROUND(SUM(Construccion!$D$11:E11),12),0)-ROUND('Reparto provincial'!J33*ROUND(SUM(Construccion!$D$11:D11),12),0),"n.a.")</x:f>
        <x:v>0</x:v>
      </x:c>
      <x:c r="I88" s="41" t="n">
        <x:f>'Reparto provincial'!N33</x:f>
        <x:v>164560</x:v>
      </x:c>
      <x:c r="J88" s="41" t="n">
        <x:f>IF(AND(ISNUMBER(H88),ISNUMBER(I88)),H88*I88,"n.a.")</x:f>
        <x:v>0</x:v>
      </x:c>
      <x:c r="K88" s="54" t="n">
        <x:f>Ubicaciones!D7</x:f>
        <x:v>8.52</x:v>
      </x:c>
      <x:c r="L88" s="54" t="n">
        <x:f>Ubicaciones!E7</x:f>
        <x:v>-80.36</x:v>
      </x:c>
      <x:c r="M88" s="37" t="str">
        <x:f>Vulnerabilidad!B23</x:f>
        <x:v>Mampostería sin refuerzo</x:v>
      </x:c>
      <x:c r="N88" s="37" t="str">
        <x:f>Vulnerabilidad!C23</x:f>
        <x:v>Bloque / ladrillo</x:v>
      </x:c>
      <x:c r="O88" s="37" t="str">
        <x:f>Vulnerabilidad!D23</x:f>
        <x:v>Metal</x:v>
      </x:c>
      <x:c r="P88" s="37" t="str">
        <x:v>Sin dato</x:v>
      </x:c>
      <x:c r="Q88" s="37" t="n">
        <x:f>IF('Impacto local'!H7="","",'Impacto local'!H7)</x:f>
        <x:v>2</x:v>
      </x:c>
      <x:c r="R88" s="42" t="n">
        <x:f>IF(Q88="","",INDEX(Vulnerabilidad!$C$6:$C$17,Q88))</x:f>
        <x:v>0</x:v>
      </x:c>
      <x:c r="S88" s="41" t="n">
        <x:f>IF(AND(ISNUMBER(J88),ISNUMBER(R88),R88&gt;=0,R88&lt;=1),J88*R88,"n.a.")</x:f>
        <x:v>0</x:v>
      </x:c>
      <x:c r="T88" s="37" t="str">
        <x:f>IF(ISNUMBER(S88),"Calculado ilustrativo","Faltan datos / parámetros inválidos")</x:f>
        <x:v>Calculado ilustrativo</x:v>
      </x:c>
    </x:row>
    <x:row r="89" ht="21" customHeight="1">
      <x:c r="A89" s="37" t="str">
        <x:v>R00084</x:v>
      </x:c>
      <x:c r="B89" s="37" t="str">
        <x:f>'Reparto provincial'!B33</x:f>
        <x:v>C01</x:v>
      </x:c>
      <x:c r="C89" s="37" t="str">
        <x:f>'Reparto provincial'!C33</x:f>
        <x:v>Acerta Compañía de Seguros, S.A.</x:v>
      </x:c>
      <x:c r="D89" s="37" t="str">
        <x:f>'Reparto provincial'!D33</x:f>
        <x:v>Industrial</x:v>
      </x:c>
      <x:c r="E89" s="37" t="str">
        <x:f>'Reparto provincial'!E33</x:f>
        <x:v>Coclé</x:v>
      </x:c>
      <x:c r="F89" s="37" t="str">
        <x:f>Ubicaciones!A7</x:f>
        <x:v>L02</x:v>
      </x:c>
      <x:c r="G89" s="37" t="str">
        <x:v>P3</x:v>
      </x:c>
      <x:c r="H89" s="41" t="n">
        <x:f>IF(AND(ISNUMBER('Reparto provincial'!J33),ABS(Construccion!G11-1)&lt;0.0000001,MIN(Construccion!D11:F11)&gt;=0,MAX(Construccion!D11:F11)&lt;=1),ROUND('Reparto provincial'!J33*ROUND(SUM(Construccion!$D$11:F11),12),0)-ROUND('Reparto provincial'!J33*ROUND(SUM(Construccion!$D$11:E11),12),0),"n.a.")</x:f>
        <x:v>0</x:v>
      </x:c>
      <x:c r="I89" s="41" t="n">
        <x:f>'Reparto provincial'!N33</x:f>
        <x:v>164560</x:v>
      </x:c>
      <x:c r="J89" s="41" t="n">
        <x:f>IF(AND(ISNUMBER(H89),ISNUMBER(I89)),H89*I89,"n.a.")</x:f>
        <x:v>0</x:v>
      </x:c>
      <x:c r="K89" s="54" t="n">
        <x:f>Ubicaciones!D7</x:f>
        <x:v>8.52</x:v>
      </x:c>
      <x:c r="L89" s="54" t="n">
        <x:f>Ubicaciones!E7</x:f>
        <x:v>-80.36</x:v>
      </x:c>
      <x:c r="M89" s="37" t="str">
        <x:f>Vulnerabilidad!B24</x:f>
        <x:v>Liviana / madera</x:v>
      </x:c>
      <x:c r="N89" s="37" t="str">
        <x:f>Vulnerabilidad!C24</x:f>
        <x:v>Madera / livianas</x:v>
      </x:c>
      <x:c r="O89" s="37" t="str">
        <x:f>Vulnerabilidad!D24</x:f>
        <x:v>Metal</x:v>
      </x:c>
      <x:c r="P89" s="37" t="str">
        <x:v>Sin dato</x:v>
      </x:c>
      <x:c r="Q89" s="37" t="n">
        <x:f>IF('Impacto local'!H7="","",'Impacto local'!H7)</x:f>
        <x:v>2</x:v>
      </x:c>
      <x:c r="R89" s="42" t="n">
        <x:f>IF(Q89="","",INDEX(Vulnerabilidad!$D$6:$D$17,Q89))</x:f>
        <x:v>0</x:v>
      </x:c>
      <x:c r="S89" s="41" t="n">
        <x:f>IF(AND(ISNUMBER(J89),ISNUMBER(R89),R89&gt;=0,R89&lt;=1),J89*R89,"n.a.")</x:f>
        <x:v>0</x:v>
      </x:c>
      <x:c r="T89" s="37" t="str">
        <x:f>IF(ISNUMBER(S89),"Calculado ilustrativo","Faltan datos / parámetros inválidos")</x:f>
        <x:v>Calculado ilustrativo</x:v>
      </x:c>
    </x:row>
    <x:row r="90" ht="21" customHeight="1">
      <x:c r="A90" s="37" t="str">
        <x:v>R00085</x:v>
      </x:c>
      <x:c r="B90" s="37" t="str">
        <x:f>'Reparto provincial'!B34</x:f>
        <x:v>C01</x:v>
      </x:c>
      <x:c r="C90" s="37" t="str">
        <x:f>'Reparto provincial'!C34</x:f>
        <x:v>Acerta Compañía de Seguros, S.A.</x:v>
      </x:c>
      <x:c r="D90" s="37" t="str">
        <x:f>'Reparto provincial'!D34</x:f>
        <x:v>Industrial</x:v>
      </x:c>
      <x:c r="E90" s="37" t="str">
        <x:f>'Reparto provincial'!E34</x:f>
        <x:v>Colón</x:v>
      </x:c>
      <x:c r="F90" s="37" t="str">
        <x:f>Ubicaciones!A8</x:f>
        <x:v>L03</x:v>
      </x:c>
      <x:c r="G90" s="37" t="str">
        <x:v>P1</x:v>
      </x:c>
      <x:c r="H90" s="41" t="n">
        <x:f>IF(AND(ISNUMBER('Reparto provincial'!J34),ABS(Construccion!G14-1)&lt;0.0000001,MIN(Construccion!D14:F14)&gt;=0,MAX(Construccion!D14:F14)&lt;=1),ROUND('Reparto provincial'!J34*ROUND(SUM(Construccion!$D$14:D14),12),0)-0,"n.a.")</x:f>
        <x:v>0</x:v>
      </x:c>
      <x:c r="I90" s="41" t="n">
        <x:f>'Reparto provincial'!N34</x:f>
        <x:v>164560</x:v>
      </x:c>
      <x:c r="J90" s="41" t="n">
        <x:f>IF(AND(ISNUMBER(H90),ISNUMBER(I90)),H90*I90,"n.a.")</x:f>
        <x:v>0</x:v>
      </x:c>
      <x:c r="K90" s="54" t="n">
        <x:f>Ubicaciones!D8</x:f>
        <x:v>9.36</x:v>
      </x:c>
      <x:c r="L90" s="54" t="n">
        <x:f>Ubicaciones!E8</x:f>
        <x:v>-79.9</x:v>
      </x:c>
      <x:c r="M90" s="37" t="str">
        <x:f>Vulnerabilidad!B22</x:f>
        <x:v>Hormigón armado</x:v>
      </x:c>
      <x:c r="N90" s="37" t="str">
        <x:f>Vulnerabilidad!C22</x:f>
        <x:v>Mampostería de relleno</x:v>
      </x:c>
      <x:c r="O90" s="37" t="str">
        <x:f>Vulnerabilidad!D22</x:f>
        <x:v>Losa de hormigón</x:v>
      </x:c>
      <x:c r="P90" s="37" t="str">
        <x:v>Sin dato</x:v>
      </x:c>
      <x:c r="Q90" s="37" t="n">
        <x:f>IF('Impacto local'!H8="","",'Impacto local'!H8)</x:f>
        <x:v>2</x:v>
      </x:c>
      <x:c r="R90" s="42" t="n">
        <x:f>IF(Q90="","",INDEX(Vulnerabilidad!$B$6:$B$17,Q90))</x:f>
        <x:v>0</x:v>
      </x:c>
      <x:c r="S90" s="41" t="n">
        <x:f>IF(AND(ISNUMBER(J90),ISNUMBER(R90),R90&gt;=0,R90&lt;=1),J90*R90,"n.a.")</x:f>
        <x:v>0</x:v>
      </x:c>
      <x:c r="T90" s="37" t="str">
        <x:f>IF(ISNUMBER(S90),"Calculado ilustrativo","Faltan datos / parámetros inválidos")</x:f>
        <x:v>Calculado ilustrativo</x:v>
      </x:c>
    </x:row>
    <x:row r="91" ht="21" customHeight="1">
      <x:c r="A91" s="37" t="str">
        <x:v>R00086</x:v>
      </x:c>
      <x:c r="B91" s="37" t="str">
        <x:f>'Reparto provincial'!B34</x:f>
        <x:v>C01</x:v>
      </x:c>
      <x:c r="C91" s="37" t="str">
        <x:f>'Reparto provincial'!C34</x:f>
        <x:v>Acerta Compañía de Seguros, S.A.</x:v>
      </x:c>
      <x:c r="D91" s="37" t="str">
        <x:f>'Reparto provincial'!D34</x:f>
        <x:v>Industrial</x:v>
      </x:c>
      <x:c r="E91" s="37" t="str">
        <x:f>'Reparto provincial'!E34</x:f>
        <x:v>Colón</x:v>
      </x:c>
      <x:c r="F91" s="37" t="str">
        <x:f>Ubicaciones!A8</x:f>
        <x:v>L03</x:v>
      </x:c>
      <x:c r="G91" s="37" t="str">
        <x:v>P2</x:v>
      </x:c>
      <x:c r="H91" s="41" t="n">
        <x:f>IF(AND(ISNUMBER('Reparto provincial'!J34),ABS(Construccion!G14-1)&lt;0.0000001,MIN(Construccion!D14:F14)&gt;=0,MAX(Construccion!D14:F14)&lt;=1),ROUND('Reparto provincial'!J34*ROUND(SUM(Construccion!$D$14:E14),12),0)-ROUND('Reparto provincial'!J34*ROUND(SUM(Construccion!$D$14:D14),12),0),"n.a.")</x:f>
        <x:v>0</x:v>
      </x:c>
      <x:c r="I91" s="41" t="n">
        <x:f>'Reparto provincial'!N34</x:f>
        <x:v>164560</x:v>
      </x:c>
      <x:c r="J91" s="41" t="n">
        <x:f>IF(AND(ISNUMBER(H91),ISNUMBER(I91)),H91*I91,"n.a.")</x:f>
        <x:v>0</x:v>
      </x:c>
      <x:c r="K91" s="54" t="n">
        <x:f>Ubicaciones!D8</x:f>
        <x:v>9.36</x:v>
      </x:c>
      <x:c r="L91" s="54" t="n">
        <x:f>Ubicaciones!E8</x:f>
        <x:v>-79.9</x:v>
      </x:c>
      <x:c r="M91" s="37" t="str">
        <x:f>Vulnerabilidad!B23</x:f>
        <x:v>Mampostería sin refuerzo</x:v>
      </x:c>
      <x:c r="N91" s="37" t="str">
        <x:f>Vulnerabilidad!C23</x:f>
        <x:v>Bloque / ladrillo</x:v>
      </x:c>
      <x:c r="O91" s="37" t="str">
        <x:f>Vulnerabilidad!D23</x:f>
        <x:v>Metal</x:v>
      </x:c>
      <x:c r="P91" s="37" t="str">
        <x:v>Sin dato</x:v>
      </x:c>
      <x:c r="Q91" s="37" t="n">
        <x:f>IF('Impacto local'!H8="","",'Impacto local'!H8)</x:f>
        <x:v>2</x:v>
      </x:c>
      <x:c r="R91" s="42" t="n">
        <x:f>IF(Q91="","",INDEX(Vulnerabilidad!$C$6:$C$17,Q91))</x:f>
        <x:v>0</x:v>
      </x:c>
      <x:c r="S91" s="41" t="n">
        <x:f>IF(AND(ISNUMBER(J91),ISNUMBER(R91),R91&gt;=0,R91&lt;=1),J91*R91,"n.a.")</x:f>
        <x:v>0</x:v>
      </x:c>
      <x:c r="T91" s="37" t="str">
        <x:f>IF(ISNUMBER(S91),"Calculado ilustrativo","Faltan datos / parámetros inválidos")</x:f>
        <x:v>Calculado ilustrativo</x:v>
      </x:c>
    </x:row>
    <x:row r="92" ht="21" customHeight="1">
      <x:c r="A92" s="37" t="str">
        <x:v>R00087</x:v>
      </x:c>
      <x:c r="B92" s="37" t="str">
        <x:f>'Reparto provincial'!B34</x:f>
        <x:v>C01</x:v>
      </x:c>
      <x:c r="C92" s="37" t="str">
        <x:f>'Reparto provincial'!C34</x:f>
        <x:v>Acerta Compañía de Seguros, S.A.</x:v>
      </x:c>
      <x:c r="D92" s="37" t="str">
        <x:f>'Reparto provincial'!D34</x:f>
        <x:v>Industrial</x:v>
      </x:c>
      <x:c r="E92" s="37" t="str">
        <x:f>'Reparto provincial'!E34</x:f>
        <x:v>Colón</x:v>
      </x:c>
      <x:c r="F92" s="37" t="str">
        <x:f>Ubicaciones!A8</x:f>
        <x:v>L03</x:v>
      </x:c>
      <x:c r="G92" s="37" t="str">
        <x:v>P3</x:v>
      </x:c>
      <x:c r="H92" s="41" t="n">
        <x:f>IF(AND(ISNUMBER('Reparto provincial'!J34),ABS(Construccion!G14-1)&lt;0.0000001,MIN(Construccion!D14:F14)&gt;=0,MAX(Construccion!D14:F14)&lt;=1),ROUND('Reparto provincial'!J34*ROUND(SUM(Construccion!$D$14:F14),12),0)-ROUND('Reparto provincial'!J34*ROUND(SUM(Construccion!$D$14:E14),12),0),"n.a.")</x:f>
        <x:v>0</x:v>
      </x:c>
      <x:c r="I92" s="41" t="n">
        <x:f>'Reparto provincial'!N34</x:f>
        <x:v>164560</x:v>
      </x:c>
      <x:c r="J92" s="41" t="n">
        <x:f>IF(AND(ISNUMBER(H92),ISNUMBER(I92)),H92*I92,"n.a.")</x:f>
        <x:v>0</x:v>
      </x:c>
      <x:c r="K92" s="54" t="n">
        <x:f>Ubicaciones!D8</x:f>
        <x:v>9.36</x:v>
      </x:c>
      <x:c r="L92" s="54" t="n">
        <x:f>Ubicaciones!E8</x:f>
        <x:v>-79.9</x:v>
      </x:c>
      <x:c r="M92" s="37" t="str">
        <x:f>Vulnerabilidad!B24</x:f>
        <x:v>Liviana / madera</x:v>
      </x:c>
      <x:c r="N92" s="37" t="str">
        <x:f>Vulnerabilidad!C24</x:f>
        <x:v>Madera / livianas</x:v>
      </x:c>
      <x:c r="O92" s="37" t="str">
        <x:f>Vulnerabilidad!D24</x:f>
        <x:v>Metal</x:v>
      </x:c>
      <x:c r="P92" s="37" t="str">
        <x:v>Sin dato</x:v>
      </x:c>
      <x:c r="Q92" s="37" t="n">
        <x:f>IF('Impacto local'!H8="","",'Impacto local'!H8)</x:f>
        <x:v>2</x:v>
      </x:c>
      <x:c r="R92" s="42" t="n">
        <x:f>IF(Q92="","",INDEX(Vulnerabilidad!$D$6:$D$17,Q92))</x:f>
        <x:v>0</x:v>
      </x:c>
      <x:c r="S92" s="41" t="n">
        <x:f>IF(AND(ISNUMBER(J92),ISNUMBER(R92),R92&gt;=0,R92&lt;=1),J92*R92,"n.a.")</x:f>
        <x:v>0</x:v>
      </x:c>
      <x:c r="T92" s="37" t="str">
        <x:f>IF(ISNUMBER(S92),"Calculado ilustrativo","Faltan datos / parámetros inválidos")</x:f>
        <x:v>Calculado ilustrativo</x:v>
      </x:c>
    </x:row>
    <x:row r="93" ht="21" customHeight="1">
      <x:c r="A93" s="37" t="str">
        <x:v>R00088</x:v>
      </x:c>
      <x:c r="B93" s="37" t="str">
        <x:f>'Reparto provincial'!B35</x:f>
        <x:v>C01</x:v>
      </x:c>
      <x:c r="C93" s="37" t="str">
        <x:f>'Reparto provincial'!C35</x:f>
        <x:v>Acerta Compañía de Seguros, S.A.</x:v>
      </x:c>
      <x:c r="D93" s="37" t="str">
        <x:f>'Reparto provincial'!D35</x:f>
        <x:v>Industrial</x:v>
      </x:c>
      <x:c r="E93" s="37" t="str">
        <x:f>'Reparto provincial'!E35</x:f>
        <x:v>Chiriquí</x:v>
      </x:c>
      <x:c r="F93" s="37" t="str">
        <x:f>Ubicaciones!A9</x:f>
        <x:v>L04</x:v>
      </x:c>
      <x:c r="G93" s="37" t="str">
        <x:v>P1</x:v>
      </x:c>
      <x:c r="H93" s="41" t="n">
        <x:f>IF(AND(ISNUMBER('Reparto provincial'!J35),ABS(Construccion!G17-1)&lt;0.0000001,MIN(Construccion!D17:F17)&gt;=0,MAX(Construccion!D17:F17)&lt;=1),ROUND('Reparto provincial'!J35*ROUND(SUM(Construccion!$D$17:D17),12),0)-0,"n.a.")</x:f>
        <x:v>0</x:v>
      </x:c>
      <x:c r="I93" s="41" t="n">
        <x:f>'Reparto provincial'!N35</x:f>
        <x:v>164560</x:v>
      </x:c>
      <x:c r="J93" s="41" t="n">
        <x:f>IF(AND(ISNUMBER(H93),ISNUMBER(I93)),H93*I93,"n.a.")</x:f>
        <x:v>0</x:v>
      </x:c>
      <x:c r="K93" s="54" t="n">
        <x:f>Ubicaciones!D9</x:f>
        <x:v>8.43</x:v>
      </x:c>
      <x:c r="L93" s="54" t="n">
        <x:f>Ubicaciones!E9</x:f>
        <x:v>-82.43</x:v>
      </x:c>
      <x:c r="M93" s="37" t="str">
        <x:f>Vulnerabilidad!B22</x:f>
        <x:v>Hormigón armado</x:v>
      </x:c>
      <x:c r="N93" s="37" t="str">
        <x:f>Vulnerabilidad!C22</x:f>
        <x:v>Mampostería de relleno</x:v>
      </x:c>
      <x:c r="O93" s="37" t="str">
        <x:f>Vulnerabilidad!D22</x:f>
        <x:v>Losa de hormigón</x:v>
      </x:c>
      <x:c r="P93" s="37" t="str">
        <x:v>Sin dato</x:v>
      </x:c>
      <x:c r="Q93" s="37" t="n">
        <x:f>IF('Impacto local'!H9="","",'Impacto local'!H9)</x:f>
        <x:v>4</x:v>
      </x:c>
      <x:c r="R93" s="42" t="n">
        <x:f>IF(Q93="","",INDEX(Vulnerabilidad!$B$6:$B$17,Q93))</x:f>
        <x:v>0</x:v>
      </x:c>
      <x:c r="S93" s="41" t="n">
        <x:f>IF(AND(ISNUMBER(J93),ISNUMBER(R93),R93&gt;=0,R93&lt;=1),J93*R93,"n.a.")</x:f>
        <x:v>0</x:v>
      </x:c>
      <x:c r="T93" s="37" t="str">
        <x:f>IF(ISNUMBER(S93),"Calculado ilustrativo","Faltan datos / parámetros inválidos")</x:f>
        <x:v>Calculado ilustrativo</x:v>
      </x:c>
    </x:row>
    <x:row r="94" ht="21" customHeight="1">
      <x:c r="A94" s="37" t="str">
        <x:v>R00089</x:v>
      </x:c>
      <x:c r="B94" s="37" t="str">
        <x:f>'Reparto provincial'!B35</x:f>
        <x:v>C01</x:v>
      </x:c>
      <x:c r="C94" s="37" t="str">
        <x:f>'Reparto provincial'!C35</x:f>
        <x:v>Acerta Compañía de Seguros, S.A.</x:v>
      </x:c>
      <x:c r="D94" s="37" t="str">
        <x:f>'Reparto provincial'!D35</x:f>
        <x:v>Industrial</x:v>
      </x:c>
      <x:c r="E94" s="37" t="str">
        <x:f>'Reparto provincial'!E35</x:f>
        <x:v>Chiriquí</x:v>
      </x:c>
      <x:c r="F94" s="37" t="str">
        <x:f>Ubicaciones!A9</x:f>
        <x:v>L04</x:v>
      </x:c>
      <x:c r="G94" s="37" t="str">
        <x:v>P2</x:v>
      </x:c>
      <x:c r="H94" s="41" t="n">
        <x:f>IF(AND(ISNUMBER('Reparto provincial'!J35),ABS(Construccion!G17-1)&lt;0.0000001,MIN(Construccion!D17:F17)&gt;=0,MAX(Construccion!D17:F17)&lt;=1),ROUND('Reparto provincial'!J35*ROUND(SUM(Construccion!$D$17:E17),12),0)-ROUND('Reparto provincial'!J35*ROUND(SUM(Construccion!$D$17:D17),12),0),"n.a.")</x:f>
        <x:v>0</x:v>
      </x:c>
      <x:c r="I94" s="41" t="n">
        <x:f>'Reparto provincial'!N35</x:f>
        <x:v>164560</x:v>
      </x:c>
      <x:c r="J94" s="41" t="n">
        <x:f>IF(AND(ISNUMBER(H94),ISNUMBER(I94)),H94*I94,"n.a.")</x:f>
        <x:v>0</x:v>
      </x:c>
      <x:c r="K94" s="54" t="n">
        <x:f>Ubicaciones!D9</x:f>
        <x:v>8.43</x:v>
      </x:c>
      <x:c r="L94" s="54" t="n">
        <x:f>Ubicaciones!E9</x:f>
        <x:v>-82.43</x:v>
      </x:c>
      <x:c r="M94" s="37" t="str">
        <x:f>Vulnerabilidad!B23</x:f>
        <x:v>Mampostería sin refuerzo</x:v>
      </x:c>
      <x:c r="N94" s="37" t="str">
        <x:f>Vulnerabilidad!C23</x:f>
        <x:v>Bloque / ladrillo</x:v>
      </x:c>
      <x:c r="O94" s="37" t="str">
        <x:f>Vulnerabilidad!D23</x:f>
        <x:v>Metal</x:v>
      </x:c>
      <x:c r="P94" s="37" t="str">
        <x:v>Sin dato</x:v>
      </x:c>
      <x:c r="Q94" s="37" t="n">
        <x:f>IF('Impacto local'!H9="","",'Impacto local'!H9)</x:f>
        <x:v>4</x:v>
      </x:c>
      <x:c r="R94" s="42" t="n">
        <x:f>IF(Q94="","",INDEX(Vulnerabilidad!$C$6:$C$17,Q94))</x:f>
        <x:v>0.001</x:v>
      </x:c>
      <x:c r="S94" s="41" t="n">
        <x:f>IF(AND(ISNUMBER(J94),ISNUMBER(R94),R94&gt;=0,R94&lt;=1),J94*R94,"n.a.")</x:f>
        <x:v>0</x:v>
      </x:c>
      <x:c r="T94" s="37" t="str">
        <x:f>IF(ISNUMBER(S94),"Calculado ilustrativo","Faltan datos / parámetros inválidos")</x:f>
        <x:v>Calculado ilustrativo</x:v>
      </x:c>
    </x:row>
    <x:row r="95" ht="21" customHeight="1">
      <x:c r="A95" s="37" t="str">
        <x:v>R00090</x:v>
      </x:c>
      <x:c r="B95" s="37" t="str">
        <x:f>'Reparto provincial'!B35</x:f>
        <x:v>C01</x:v>
      </x:c>
      <x:c r="C95" s="37" t="str">
        <x:f>'Reparto provincial'!C35</x:f>
        <x:v>Acerta Compañía de Seguros, S.A.</x:v>
      </x:c>
      <x:c r="D95" s="37" t="str">
        <x:f>'Reparto provincial'!D35</x:f>
        <x:v>Industrial</x:v>
      </x:c>
      <x:c r="E95" s="37" t="str">
        <x:f>'Reparto provincial'!E35</x:f>
        <x:v>Chiriquí</x:v>
      </x:c>
      <x:c r="F95" s="37" t="str">
        <x:f>Ubicaciones!A9</x:f>
        <x:v>L04</x:v>
      </x:c>
      <x:c r="G95" s="37" t="str">
        <x:v>P3</x:v>
      </x:c>
      <x:c r="H95" s="41" t="n">
        <x:f>IF(AND(ISNUMBER('Reparto provincial'!J35),ABS(Construccion!G17-1)&lt;0.0000001,MIN(Construccion!D17:F17)&gt;=0,MAX(Construccion!D17:F17)&lt;=1),ROUND('Reparto provincial'!J35*ROUND(SUM(Construccion!$D$17:F17),12),0)-ROUND('Reparto provincial'!J35*ROUND(SUM(Construccion!$D$17:E17),12),0),"n.a.")</x:f>
        <x:v>0</x:v>
      </x:c>
      <x:c r="I95" s="41" t="n">
        <x:f>'Reparto provincial'!N35</x:f>
        <x:v>164560</x:v>
      </x:c>
      <x:c r="J95" s="41" t="n">
        <x:f>IF(AND(ISNUMBER(H95),ISNUMBER(I95)),H95*I95,"n.a.")</x:f>
        <x:v>0</x:v>
      </x:c>
      <x:c r="K95" s="54" t="n">
        <x:f>Ubicaciones!D9</x:f>
        <x:v>8.43</x:v>
      </x:c>
      <x:c r="L95" s="54" t="n">
        <x:f>Ubicaciones!E9</x:f>
        <x:v>-82.43</x:v>
      </x:c>
      <x:c r="M95" s="37" t="str">
        <x:f>Vulnerabilidad!B24</x:f>
        <x:v>Liviana / madera</x:v>
      </x:c>
      <x:c r="N95" s="37" t="str">
        <x:f>Vulnerabilidad!C24</x:f>
        <x:v>Madera / livianas</x:v>
      </x:c>
      <x:c r="O95" s="37" t="str">
        <x:f>Vulnerabilidad!D24</x:f>
        <x:v>Metal</x:v>
      </x:c>
      <x:c r="P95" s="37" t="str">
        <x:v>Sin dato</x:v>
      </x:c>
      <x:c r="Q95" s="37" t="n">
        <x:f>IF('Impacto local'!H9="","",'Impacto local'!H9)</x:f>
        <x:v>4</x:v>
      </x:c>
      <x:c r="R95" s="42" t="n">
        <x:f>IF(Q95="","",INDEX(Vulnerabilidad!$D$6:$D$17,Q95))</x:f>
        <x:v>0.002</x:v>
      </x:c>
      <x:c r="S95" s="41" t="n">
        <x:f>IF(AND(ISNUMBER(J95),ISNUMBER(R95),R95&gt;=0,R95&lt;=1),J95*R95,"n.a.")</x:f>
        <x:v>0</x:v>
      </x:c>
      <x:c r="T95" s="37" t="str">
        <x:f>IF(ISNUMBER(S95),"Calculado ilustrativo","Faltan datos / parámetros inválidos")</x:f>
        <x:v>Calculado ilustrativo</x:v>
      </x:c>
    </x:row>
    <x:row r="96" ht="21" customHeight="1">
      <x:c r="A96" s="37" t="str">
        <x:v>R00091</x:v>
      </x:c>
      <x:c r="B96" s="37" t="str">
        <x:f>'Reparto provincial'!B36</x:f>
        <x:v>C01</x:v>
      </x:c>
      <x:c r="C96" s="37" t="str">
        <x:f>'Reparto provincial'!C36</x:f>
        <x:v>Acerta Compañía de Seguros, S.A.</x:v>
      </x:c>
      <x:c r="D96" s="37" t="str">
        <x:f>'Reparto provincial'!D36</x:f>
        <x:v>Industrial</x:v>
      </x:c>
      <x:c r="E96" s="37" t="str">
        <x:f>'Reparto provincial'!E36</x:f>
        <x:v>Darién</x:v>
      </x:c>
      <x:c r="F96" s="37" t="str">
        <x:f>Ubicaciones!A10</x:f>
        <x:v>L05</x:v>
      </x:c>
      <x:c r="G96" s="37" t="str">
        <x:v>P1</x:v>
      </x:c>
      <x:c r="H96" s="41" t="n">
        <x:f>IF(AND(ISNUMBER('Reparto provincial'!J36),ABS(Construccion!G20-1)&lt;0.0000001,MIN(Construccion!D20:F20)&gt;=0,MAX(Construccion!D20:F20)&lt;=1),ROUND('Reparto provincial'!J36*ROUND(SUM(Construccion!$D$20:D20),12),0)-0,"n.a.")</x:f>
        <x:v>0</x:v>
      </x:c>
      <x:c r="I96" s="41" t="n">
        <x:f>'Reparto provincial'!N36</x:f>
        <x:v>164560</x:v>
      </x:c>
      <x:c r="J96" s="41" t="n">
        <x:f>IF(AND(ISNUMBER(H96),ISNUMBER(I96)),H96*I96,"n.a.")</x:f>
        <x:v>0</x:v>
      </x:c>
      <x:c r="K96" s="54" t="n">
        <x:f>Ubicaciones!D10</x:f>
        <x:v>8.4</x:v>
      </x:c>
      <x:c r="L96" s="54" t="n">
        <x:f>Ubicaciones!E10</x:f>
        <x:v>-78.15</x:v>
      </x:c>
      <x:c r="M96" s="37" t="str">
        <x:f>Vulnerabilidad!B22</x:f>
        <x:v>Hormigón armado</x:v>
      </x:c>
      <x:c r="N96" s="37" t="str">
        <x:f>Vulnerabilidad!C22</x:f>
        <x:v>Mampostería de relleno</x:v>
      </x:c>
      <x:c r="O96" s="37" t="str">
        <x:f>Vulnerabilidad!D22</x:f>
        <x:v>Losa de hormigón</x:v>
      </x:c>
      <x:c r="P96" s="37" t="str">
        <x:v>Sin dato</x:v>
      </x:c>
      <x:c r="Q96" s="37" t="n">
        <x:f>IF('Impacto local'!H10="","",'Impacto local'!H10)</x:f>
        <x:v>2</x:v>
      </x:c>
      <x:c r="R96" s="42" t="n">
        <x:f>IF(Q96="","",INDEX(Vulnerabilidad!$B$6:$B$17,Q96))</x:f>
        <x:v>0</x:v>
      </x:c>
      <x:c r="S96" s="41" t="n">
        <x:f>IF(AND(ISNUMBER(J96),ISNUMBER(R96),R96&gt;=0,R96&lt;=1),J96*R96,"n.a.")</x:f>
        <x:v>0</x:v>
      </x:c>
      <x:c r="T96" s="37" t="str">
        <x:f>IF(ISNUMBER(S96),"Calculado ilustrativo","Faltan datos / parámetros inválidos")</x:f>
        <x:v>Calculado ilustrativo</x:v>
      </x:c>
    </x:row>
    <x:row r="97" ht="21" customHeight="1">
      <x:c r="A97" s="37" t="str">
        <x:v>R00092</x:v>
      </x:c>
      <x:c r="B97" s="37" t="str">
        <x:f>'Reparto provincial'!B36</x:f>
        <x:v>C01</x:v>
      </x:c>
      <x:c r="C97" s="37" t="str">
        <x:f>'Reparto provincial'!C36</x:f>
        <x:v>Acerta Compañía de Seguros, S.A.</x:v>
      </x:c>
      <x:c r="D97" s="37" t="str">
        <x:f>'Reparto provincial'!D36</x:f>
        <x:v>Industrial</x:v>
      </x:c>
      <x:c r="E97" s="37" t="str">
        <x:f>'Reparto provincial'!E36</x:f>
        <x:v>Darién</x:v>
      </x:c>
      <x:c r="F97" s="37" t="str">
        <x:f>Ubicaciones!A10</x:f>
        <x:v>L05</x:v>
      </x:c>
      <x:c r="G97" s="37" t="str">
        <x:v>P2</x:v>
      </x:c>
      <x:c r="H97" s="41" t="n">
        <x:f>IF(AND(ISNUMBER('Reparto provincial'!J36),ABS(Construccion!G20-1)&lt;0.0000001,MIN(Construccion!D20:F20)&gt;=0,MAX(Construccion!D20:F20)&lt;=1),ROUND('Reparto provincial'!J36*ROUND(SUM(Construccion!$D$20:E20),12),0)-ROUND('Reparto provincial'!J36*ROUND(SUM(Construccion!$D$20:D20),12),0),"n.a.")</x:f>
        <x:v>0</x:v>
      </x:c>
      <x:c r="I97" s="41" t="n">
        <x:f>'Reparto provincial'!N36</x:f>
        <x:v>164560</x:v>
      </x:c>
      <x:c r="J97" s="41" t="n">
        <x:f>IF(AND(ISNUMBER(H97),ISNUMBER(I97)),H97*I97,"n.a.")</x:f>
        <x:v>0</x:v>
      </x:c>
      <x:c r="K97" s="54" t="n">
        <x:f>Ubicaciones!D10</x:f>
        <x:v>8.4</x:v>
      </x:c>
      <x:c r="L97" s="54" t="n">
        <x:f>Ubicaciones!E10</x:f>
        <x:v>-78.15</x:v>
      </x:c>
      <x:c r="M97" s="37" t="str">
        <x:f>Vulnerabilidad!B23</x:f>
        <x:v>Mampostería sin refuerzo</x:v>
      </x:c>
      <x:c r="N97" s="37" t="str">
        <x:f>Vulnerabilidad!C23</x:f>
        <x:v>Bloque / ladrillo</x:v>
      </x:c>
      <x:c r="O97" s="37" t="str">
        <x:f>Vulnerabilidad!D23</x:f>
        <x:v>Metal</x:v>
      </x:c>
      <x:c r="P97" s="37" t="str">
        <x:v>Sin dato</x:v>
      </x:c>
      <x:c r="Q97" s="37" t="n">
        <x:f>IF('Impacto local'!H10="","",'Impacto local'!H10)</x:f>
        <x:v>2</x:v>
      </x:c>
      <x:c r="R97" s="42" t="n">
        <x:f>IF(Q97="","",INDEX(Vulnerabilidad!$C$6:$C$17,Q97))</x:f>
        <x:v>0</x:v>
      </x:c>
      <x:c r="S97" s="41" t="n">
        <x:f>IF(AND(ISNUMBER(J97),ISNUMBER(R97),R97&gt;=0,R97&lt;=1),J97*R97,"n.a.")</x:f>
        <x:v>0</x:v>
      </x:c>
      <x:c r="T97" s="37" t="str">
        <x:f>IF(ISNUMBER(S97),"Calculado ilustrativo","Faltan datos / parámetros inválidos")</x:f>
        <x:v>Calculado ilustrativo</x:v>
      </x:c>
    </x:row>
    <x:row r="98" ht="21" customHeight="1">
      <x:c r="A98" s="37" t="str">
        <x:v>R00093</x:v>
      </x:c>
      <x:c r="B98" s="37" t="str">
        <x:f>'Reparto provincial'!B36</x:f>
        <x:v>C01</x:v>
      </x:c>
      <x:c r="C98" s="37" t="str">
        <x:f>'Reparto provincial'!C36</x:f>
        <x:v>Acerta Compañía de Seguros, S.A.</x:v>
      </x:c>
      <x:c r="D98" s="37" t="str">
        <x:f>'Reparto provincial'!D36</x:f>
        <x:v>Industrial</x:v>
      </x:c>
      <x:c r="E98" s="37" t="str">
        <x:f>'Reparto provincial'!E36</x:f>
        <x:v>Darién</x:v>
      </x:c>
      <x:c r="F98" s="37" t="str">
        <x:f>Ubicaciones!A10</x:f>
        <x:v>L05</x:v>
      </x:c>
      <x:c r="G98" s="37" t="str">
        <x:v>P3</x:v>
      </x:c>
      <x:c r="H98" s="41" t="n">
        <x:f>IF(AND(ISNUMBER('Reparto provincial'!J36),ABS(Construccion!G20-1)&lt;0.0000001,MIN(Construccion!D20:F20)&gt;=0,MAX(Construccion!D20:F20)&lt;=1),ROUND('Reparto provincial'!J36*ROUND(SUM(Construccion!$D$20:F20),12),0)-ROUND('Reparto provincial'!J36*ROUND(SUM(Construccion!$D$20:E20),12),0),"n.a.")</x:f>
        <x:v>0</x:v>
      </x:c>
      <x:c r="I98" s="41" t="n">
        <x:f>'Reparto provincial'!N36</x:f>
        <x:v>164560</x:v>
      </x:c>
      <x:c r="J98" s="41" t="n">
        <x:f>IF(AND(ISNUMBER(H98),ISNUMBER(I98)),H98*I98,"n.a.")</x:f>
        <x:v>0</x:v>
      </x:c>
      <x:c r="K98" s="54" t="n">
        <x:f>Ubicaciones!D10</x:f>
        <x:v>8.4</x:v>
      </x:c>
      <x:c r="L98" s="54" t="n">
        <x:f>Ubicaciones!E10</x:f>
        <x:v>-78.15</x:v>
      </x:c>
      <x:c r="M98" s="37" t="str">
        <x:f>Vulnerabilidad!B24</x:f>
        <x:v>Liviana / madera</x:v>
      </x:c>
      <x:c r="N98" s="37" t="str">
        <x:f>Vulnerabilidad!C24</x:f>
        <x:v>Madera / livianas</x:v>
      </x:c>
      <x:c r="O98" s="37" t="str">
        <x:f>Vulnerabilidad!D24</x:f>
        <x:v>Metal</x:v>
      </x:c>
      <x:c r="P98" s="37" t="str">
        <x:v>Sin dato</x:v>
      </x:c>
      <x:c r="Q98" s="37" t="n">
        <x:f>IF('Impacto local'!H10="","",'Impacto local'!H10)</x:f>
        <x:v>2</x:v>
      </x:c>
      <x:c r="R98" s="42" t="n">
        <x:f>IF(Q98="","",INDEX(Vulnerabilidad!$D$6:$D$17,Q98))</x:f>
        <x:v>0</x:v>
      </x:c>
      <x:c r="S98" s="41" t="n">
        <x:f>IF(AND(ISNUMBER(J98),ISNUMBER(R98),R98&gt;=0,R98&lt;=1),J98*R98,"n.a.")</x:f>
        <x:v>0</x:v>
      </x:c>
      <x:c r="T98" s="37" t="str">
        <x:f>IF(ISNUMBER(S98),"Calculado ilustrativo","Faltan datos / parámetros inválidos")</x:f>
        <x:v>Calculado ilustrativo</x:v>
      </x:c>
    </x:row>
    <x:row r="99" ht="21" customHeight="1">
      <x:c r="A99" s="37" t="str">
        <x:v>R00094</x:v>
      </x:c>
      <x:c r="B99" s="37" t="str">
        <x:f>'Reparto provincial'!B37</x:f>
        <x:v>C01</x:v>
      </x:c>
      <x:c r="C99" s="37" t="str">
        <x:f>'Reparto provincial'!C37</x:f>
        <x:v>Acerta Compañía de Seguros, S.A.</x:v>
      </x:c>
      <x:c r="D99" s="37" t="str">
        <x:f>'Reparto provincial'!D37</x:f>
        <x:v>Industrial</x:v>
      </x:c>
      <x:c r="E99" s="37" t="str">
        <x:f>'Reparto provincial'!E37</x:f>
        <x:v>Herrera</x:v>
      </x:c>
      <x:c r="F99" s="37" t="str">
        <x:f>Ubicaciones!A11</x:f>
        <x:v>L06</x:v>
      </x:c>
      <x:c r="G99" s="37" t="str">
        <x:v>P1</x:v>
      </x:c>
      <x:c r="H99" s="41" t="n">
        <x:f>IF(AND(ISNUMBER('Reparto provincial'!J37),ABS(Construccion!G23-1)&lt;0.0000001,MIN(Construccion!D23:F23)&gt;=0,MAX(Construccion!D23:F23)&lt;=1),ROUND('Reparto provincial'!J37*ROUND(SUM(Construccion!$D$23:D23),12),0)-0,"n.a.")</x:f>
        <x:v>0</x:v>
      </x:c>
      <x:c r="I99" s="41" t="n">
        <x:f>'Reparto provincial'!N37</x:f>
        <x:v>164560</x:v>
      </x:c>
      <x:c r="J99" s="41" t="n">
        <x:f>IF(AND(ISNUMBER(H99),ISNUMBER(I99)),H99*I99,"n.a.")</x:f>
        <x:v>0</x:v>
      </x:c>
      <x:c r="K99" s="54" t="n">
        <x:f>Ubicaciones!D11</x:f>
        <x:v>7.96</x:v>
      </x:c>
      <x:c r="L99" s="54" t="n">
        <x:f>Ubicaciones!E11</x:f>
        <x:v>-80.43</x:v>
      </x:c>
      <x:c r="M99" s="37" t="str">
        <x:f>Vulnerabilidad!B22</x:f>
        <x:v>Hormigón armado</x:v>
      </x:c>
      <x:c r="N99" s="37" t="str">
        <x:f>Vulnerabilidad!C22</x:f>
        <x:v>Mampostería de relleno</x:v>
      </x:c>
      <x:c r="O99" s="37" t="str">
        <x:f>Vulnerabilidad!D22</x:f>
        <x:v>Losa de hormigón</x:v>
      </x:c>
      <x:c r="P99" s="37" t="str">
        <x:v>Sin dato</x:v>
      </x:c>
      <x:c r="Q99" s="37" t="n">
        <x:f>IF('Impacto local'!H11="","",'Impacto local'!H11)</x:f>
        <x:v>3</x:v>
      </x:c>
      <x:c r="R99" s="42" t="n">
        <x:f>IF(Q99="","",INDEX(Vulnerabilidad!$B$6:$B$17,Q99))</x:f>
        <x:v>0</x:v>
      </x:c>
      <x:c r="S99" s="41" t="n">
        <x:f>IF(AND(ISNUMBER(J99),ISNUMBER(R99),R99&gt;=0,R99&lt;=1),J99*R99,"n.a.")</x:f>
        <x:v>0</x:v>
      </x:c>
      <x:c r="T99" s="37" t="str">
        <x:f>IF(ISNUMBER(S99),"Calculado ilustrativo","Faltan datos / parámetros inválidos")</x:f>
        <x:v>Calculado ilustrativo</x:v>
      </x:c>
    </x:row>
    <x:row r="100" ht="21" customHeight="1">
      <x:c r="A100" s="37" t="str">
        <x:v>R00095</x:v>
      </x:c>
      <x:c r="B100" s="37" t="str">
        <x:f>'Reparto provincial'!B37</x:f>
        <x:v>C01</x:v>
      </x:c>
      <x:c r="C100" s="37" t="str">
        <x:f>'Reparto provincial'!C37</x:f>
        <x:v>Acerta Compañía de Seguros, S.A.</x:v>
      </x:c>
      <x:c r="D100" s="37" t="str">
        <x:f>'Reparto provincial'!D37</x:f>
        <x:v>Industrial</x:v>
      </x:c>
      <x:c r="E100" s="37" t="str">
        <x:f>'Reparto provincial'!E37</x:f>
        <x:v>Herrera</x:v>
      </x:c>
      <x:c r="F100" s="37" t="str">
        <x:f>Ubicaciones!A11</x:f>
        <x:v>L06</x:v>
      </x:c>
      <x:c r="G100" s="37" t="str">
        <x:v>P2</x:v>
      </x:c>
      <x:c r="H100" s="41" t="n">
        <x:f>IF(AND(ISNUMBER('Reparto provincial'!J37),ABS(Construccion!G23-1)&lt;0.0000001,MIN(Construccion!D23:F23)&gt;=0,MAX(Construccion!D23:F23)&lt;=1),ROUND('Reparto provincial'!J37*ROUND(SUM(Construccion!$D$23:E23),12),0)-ROUND('Reparto provincial'!J37*ROUND(SUM(Construccion!$D$23:D23),12),0),"n.a.")</x:f>
        <x:v>0</x:v>
      </x:c>
      <x:c r="I100" s="41" t="n">
        <x:f>'Reparto provincial'!N37</x:f>
        <x:v>164560</x:v>
      </x:c>
      <x:c r="J100" s="41" t="n">
        <x:f>IF(AND(ISNUMBER(H100),ISNUMBER(I100)),H100*I100,"n.a.")</x:f>
        <x:v>0</x:v>
      </x:c>
      <x:c r="K100" s="54" t="n">
        <x:f>Ubicaciones!D11</x:f>
        <x:v>7.96</x:v>
      </x:c>
      <x:c r="L100" s="54" t="n">
        <x:f>Ubicaciones!E11</x:f>
        <x:v>-80.43</x:v>
      </x:c>
      <x:c r="M100" s="37" t="str">
        <x:f>Vulnerabilidad!B23</x:f>
        <x:v>Mampostería sin refuerzo</x:v>
      </x:c>
      <x:c r="N100" s="37" t="str">
        <x:f>Vulnerabilidad!C23</x:f>
        <x:v>Bloque / ladrillo</x:v>
      </x:c>
      <x:c r="O100" s="37" t="str">
        <x:f>Vulnerabilidad!D23</x:f>
        <x:v>Metal</x:v>
      </x:c>
      <x:c r="P100" s="37" t="str">
        <x:v>Sin dato</x:v>
      </x:c>
      <x:c r="Q100" s="37" t="n">
        <x:f>IF('Impacto local'!H11="","",'Impacto local'!H11)</x:f>
        <x:v>3</x:v>
      </x:c>
      <x:c r="R100" s="42" t="n">
        <x:f>IF(Q100="","",INDEX(Vulnerabilidad!$C$6:$C$17,Q100))</x:f>
        <x:v>0</x:v>
      </x:c>
      <x:c r="S100" s="41" t="n">
        <x:f>IF(AND(ISNUMBER(J100),ISNUMBER(R100),R100&gt;=0,R100&lt;=1),J100*R100,"n.a.")</x:f>
        <x:v>0</x:v>
      </x:c>
      <x:c r="T100" s="37" t="str">
        <x:f>IF(ISNUMBER(S100),"Calculado ilustrativo","Faltan datos / parámetros inválidos")</x:f>
        <x:v>Calculado ilustrativo</x:v>
      </x:c>
    </x:row>
    <x:row r="101">
      <x:c r="A101" s="38" t="str">
        <x:v>R00096</x:v>
      </x:c>
      <x:c r="B101" s="38" t="str">
        <x:f>'Reparto provincial'!B37</x:f>
        <x:v>C01</x:v>
      </x:c>
      <x:c r="C101" s="38" t="str">
        <x:f>'Reparto provincial'!C37</x:f>
        <x:v>Acerta Compañía de Seguros, S.A.</x:v>
      </x:c>
      <x:c r="D101" s="38" t="str">
        <x:f>'Reparto provincial'!D37</x:f>
        <x:v>Industrial</x:v>
      </x:c>
      <x:c r="E101" s="38" t="str">
        <x:f>'Reparto provincial'!E37</x:f>
        <x:v>Herrera</x:v>
      </x:c>
      <x:c r="F101" s="38" t="str">
        <x:f>Ubicaciones!A11</x:f>
        <x:v>L06</x:v>
      </x:c>
      <x:c r="G101" s="38" t="str">
        <x:v>P3</x:v>
      </x:c>
      <x:c r="H101" s="55" t="n">
        <x:f>IF(AND(ISNUMBER('Reparto provincial'!J37),ABS(Construccion!G23-1)&lt;0.0000001,MIN(Construccion!D23:F23)&gt;=0,MAX(Construccion!D23:F23)&lt;=1),ROUND('Reparto provincial'!J37*ROUND(SUM(Construccion!$D$23:F23),12),0)-ROUND('Reparto provincial'!J37*ROUND(SUM(Construccion!$D$23:E23),12),0),"n.a.")</x:f>
        <x:v>0</x:v>
      </x:c>
      <x:c r="I101" s="55" t="n">
        <x:f>'Reparto provincial'!N37</x:f>
        <x:v>164560</x:v>
      </x:c>
      <x:c r="J101" s="55" t="n">
        <x:f>IF(AND(ISNUMBER(H101),ISNUMBER(I101)),H101*I101,"n.a.")</x:f>
        <x:v>0</x:v>
      </x:c>
      <x:c r="K101" s="56" t="n">
        <x:f>Ubicaciones!D11</x:f>
        <x:v>7.96</x:v>
      </x:c>
      <x:c r="L101" s="56" t="n">
        <x:f>Ubicaciones!E11</x:f>
        <x:v>-80.43</x:v>
      </x:c>
      <x:c r="M101" s="38" t="str">
        <x:f>Vulnerabilidad!B24</x:f>
        <x:v>Liviana / madera</x:v>
      </x:c>
      <x:c r="N101" s="38" t="str">
        <x:f>Vulnerabilidad!C24</x:f>
        <x:v>Madera / livianas</x:v>
      </x:c>
      <x:c r="O101" s="38" t="str">
        <x:f>Vulnerabilidad!D24</x:f>
        <x:v>Metal</x:v>
      </x:c>
      <x:c r="P101" s="38" t="str">
        <x:v>Sin dato</x:v>
      </x:c>
      <x:c r="Q101" s="38" t="n">
        <x:f>IF('Impacto local'!H11="","",'Impacto local'!H11)</x:f>
        <x:v>3</x:v>
      </x:c>
      <x:c r="R101" s="57" t="n">
        <x:f>IF(Q101="","",INDEX(Vulnerabilidad!$D$6:$D$17,Q101))</x:f>
        <x:v>0</x:v>
      </x:c>
      <x:c r="S101" s="55" t="n">
        <x:f>IF(AND(ISNUMBER(J101),ISNUMBER(R101),R101&gt;=0,R101&lt;=1),J101*R101,"n.a.")</x:f>
        <x:v>0</x:v>
      </x:c>
      <x:c r="T101" s="38" t="str">
        <x:f>IF(ISNUMBER(S101),"Calculado ilustrativo","Faltan datos / parámetros inválidos")</x:f>
        <x:v>Calculado ilustrativo</x:v>
      </x:c>
    </x:row>
    <x:row r="102">
      <x:c r="A102" s="38" t="str">
        <x:v>R00097</x:v>
      </x:c>
      <x:c r="B102" s="38" t="str">
        <x:f>'Reparto provincial'!B38</x:f>
        <x:v>C01</x:v>
      </x:c>
      <x:c r="C102" s="38" t="str">
        <x:f>'Reparto provincial'!C38</x:f>
        <x:v>Acerta Compañía de Seguros, S.A.</x:v>
      </x:c>
      <x:c r="D102" s="38" t="str">
        <x:f>'Reparto provincial'!D38</x:f>
        <x:v>Industrial</x:v>
      </x:c>
      <x:c r="E102" s="38" t="str">
        <x:f>'Reparto provincial'!E38</x:f>
        <x:v>Los Santos</x:v>
      </x:c>
      <x:c r="F102" s="38" t="str">
        <x:f>Ubicaciones!A12</x:f>
        <x:v>L07</x:v>
      </x:c>
      <x:c r="G102" s="38" t="str">
        <x:v>P1</x:v>
      </x:c>
      <x:c r="H102" s="55" t="n">
        <x:f>IF(AND(ISNUMBER('Reparto provincial'!J38),ABS(Construccion!G26-1)&lt;0.0000001,MIN(Construccion!D26:F26)&gt;=0,MAX(Construccion!D26:F26)&lt;=1),ROUND('Reparto provincial'!J38*ROUND(SUM(Construccion!$D$26:D26),12),0)-0,"n.a.")</x:f>
        <x:v>0</x:v>
      </x:c>
      <x:c r="I102" s="55" t="n">
        <x:f>'Reparto provincial'!N38</x:f>
        <x:v>164560</x:v>
      </x:c>
      <x:c r="J102" s="55" t="n">
        <x:f>IF(AND(ISNUMBER(H102),ISNUMBER(I102)),H102*I102,"n.a.")</x:f>
        <x:v>0</x:v>
      </x:c>
      <x:c r="K102" s="56" t="n">
        <x:f>Ubicaciones!D12</x:f>
        <x:v>7.77</x:v>
      </x:c>
      <x:c r="L102" s="56" t="n">
        <x:f>Ubicaciones!E12</x:f>
        <x:v>-80.28</x:v>
      </x:c>
      <x:c r="M102" s="38" t="str">
        <x:f>Vulnerabilidad!B22</x:f>
        <x:v>Hormigón armado</x:v>
      </x:c>
      <x:c r="N102" s="38" t="str">
        <x:f>Vulnerabilidad!C22</x:f>
        <x:v>Mampostería de relleno</x:v>
      </x:c>
      <x:c r="O102" s="38" t="str">
        <x:f>Vulnerabilidad!D22</x:f>
        <x:v>Losa de hormigón</x:v>
      </x:c>
      <x:c r="P102" s="38" t="str">
        <x:v>Sin dato</x:v>
      </x:c>
      <x:c r="Q102" s="38" t="n">
        <x:f>IF('Impacto local'!H12="","",'Impacto local'!H12)</x:f>
        <x:v>2</x:v>
      </x:c>
      <x:c r="R102" s="57" t="n">
        <x:f>IF(Q102="","",INDEX(Vulnerabilidad!$B$6:$B$17,Q102))</x:f>
        <x:v>0</x:v>
      </x:c>
      <x:c r="S102" s="55" t="n">
        <x:f>IF(AND(ISNUMBER(J102),ISNUMBER(R102),R102&gt;=0,R102&lt;=1),J102*R102,"n.a.")</x:f>
        <x:v>0</x:v>
      </x:c>
      <x:c r="T102" s="38" t="str">
        <x:f>IF(ISNUMBER(S102),"Calculado ilustrativo","Faltan datos / parámetros inválidos")</x:f>
        <x:v>Calculado ilustrativo</x:v>
      </x:c>
    </x:row>
    <x:row r="103">
      <x:c r="A103" s="38" t="str">
        <x:v>R00098</x:v>
      </x:c>
      <x:c r="B103" s="38" t="str">
        <x:f>'Reparto provincial'!B38</x:f>
        <x:v>C01</x:v>
      </x:c>
      <x:c r="C103" s="38" t="str">
        <x:f>'Reparto provincial'!C38</x:f>
        <x:v>Acerta Compañía de Seguros, S.A.</x:v>
      </x:c>
      <x:c r="D103" s="38" t="str">
        <x:f>'Reparto provincial'!D38</x:f>
        <x:v>Industrial</x:v>
      </x:c>
      <x:c r="E103" s="38" t="str">
        <x:f>'Reparto provincial'!E38</x:f>
        <x:v>Los Santos</x:v>
      </x:c>
      <x:c r="F103" s="38" t="str">
        <x:f>Ubicaciones!A12</x:f>
        <x:v>L07</x:v>
      </x:c>
      <x:c r="G103" s="38" t="str">
        <x:v>P2</x:v>
      </x:c>
      <x:c r="H103" s="55" t="n">
        <x:f>IF(AND(ISNUMBER('Reparto provincial'!J38),ABS(Construccion!G26-1)&lt;0.0000001,MIN(Construccion!D26:F26)&gt;=0,MAX(Construccion!D26:F26)&lt;=1),ROUND('Reparto provincial'!J38*ROUND(SUM(Construccion!$D$26:E26),12),0)-ROUND('Reparto provincial'!J38*ROUND(SUM(Construccion!$D$26:D26),12),0),"n.a.")</x:f>
        <x:v>0</x:v>
      </x:c>
      <x:c r="I103" s="55" t="n">
        <x:f>'Reparto provincial'!N38</x:f>
        <x:v>164560</x:v>
      </x:c>
      <x:c r="J103" s="55" t="n">
        <x:f>IF(AND(ISNUMBER(H103),ISNUMBER(I103)),H103*I103,"n.a.")</x:f>
        <x:v>0</x:v>
      </x:c>
      <x:c r="K103" s="56" t="n">
        <x:f>Ubicaciones!D12</x:f>
        <x:v>7.77</x:v>
      </x:c>
      <x:c r="L103" s="56" t="n">
        <x:f>Ubicaciones!E12</x:f>
        <x:v>-80.28</x:v>
      </x:c>
      <x:c r="M103" s="38" t="str">
        <x:f>Vulnerabilidad!B23</x:f>
        <x:v>Mampostería sin refuerzo</x:v>
      </x:c>
      <x:c r="N103" s="38" t="str">
        <x:f>Vulnerabilidad!C23</x:f>
        <x:v>Bloque / ladrillo</x:v>
      </x:c>
      <x:c r="O103" s="38" t="str">
        <x:f>Vulnerabilidad!D23</x:f>
        <x:v>Metal</x:v>
      </x:c>
      <x:c r="P103" s="38" t="str">
        <x:v>Sin dato</x:v>
      </x:c>
      <x:c r="Q103" s="38" t="n">
        <x:f>IF('Impacto local'!H12="","",'Impacto local'!H12)</x:f>
        <x:v>2</x:v>
      </x:c>
      <x:c r="R103" s="57" t="n">
        <x:f>IF(Q103="","",INDEX(Vulnerabilidad!$C$6:$C$17,Q103))</x:f>
        <x:v>0</x:v>
      </x:c>
      <x:c r="S103" s="55" t="n">
        <x:f>IF(AND(ISNUMBER(J103),ISNUMBER(R103),R103&gt;=0,R103&lt;=1),J103*R103,"n.a.")</x:f>
        <x:v>0</x:v>
      </x:c>
      <x:c r="T103" s="38" t="str">
        <x:f>IF(ISNUMBER(S103),"Calculado ilustrativo","Faltan datos / parámetros inválidos")</x:f>
        <x:v>Calculado ilustrativo</x:v>
      </x:c>
    </x:row>
    <x:row r="104">
      <x:c r="A104" s="38" t="str">
        <x:v>R00099</x:v>
      </x:c>
      <x:c r="B104" s="38" t="str">
        <x:f>'Reparto provincial'!B38</x:f>
        <x:v>C01</x:v>
      </x:c>
      <x:c r="C104" s="38" t="str">
        <x:f>'Reparto provincial'!C38</x:f>
        <x:v>Acerta Compañía de Seguros, S.A.</x:v>
      </x:c>
      <x:c r="D104" s="38" t="str">
        <x:f>'Reparto provincial'!D38</x:f>
        <x:v>Industrial</x:v>
      </x:c>
      <x:c r="E104" s="38" t="str">
        <x:f>'Reparto provincial'!E38</x:f>
        <x:v>Los Santos</x:v>
      </x:c>
      <x:c r="F104" s="38" t="str">
        <x:f>Ubicaciones!A12</x:f>
        <x:v>L07</x:v>
      </x:c>
      <x:c r="G104" s="38" t="str">
        <x:v>P3</x:v>
      </x:c>
      <x:c r="H104" s="55" t="n">
        <x:f>IF(AND(ISNUMBER('Reparto provincial'!J38),ABS(Construccion!G26-1)&lt;0.0000001,MIN(Construccion!D26:F26)&gt;=0,MAX(Construccion!D26:F26)&lt;=1),ROUND('Reparto provincial'!J38*ROUND(SUM(Construccion!$D$26:F26),12),0)-ROUND('Reparto provincial'!J38*ROUND(SUM(Construccion!$D$26:E26),12),0),"n.a.")</x:f>
        <x:v>0</x:v>
      </x:c>
      <x:c r="I104" s="55" t="n">
        <x:f>'Reparto provincial'!N38</x:f>
        <x:v>164560</x:v>
      </x:c>
      <x:c r="J104" s="55" t="n">
        <x:f>IF(AND(ISNUMBER(H104),ISNUMBER(I104)),H104*I104,"n.a.")</x:f>
        <x:v>0</x:v>
      </x:c>
      <x:c r="K104" s="56" t="n">
        <x:f>Ubicaciones!D12</x:f>
        <x:v>7.77</x:v>
      </x:c>
      <x:c r="L104" s="56" t="n">
        <x:f>Ubicaciones!E12</x:f>
        <x:v>-80.28</x:v>
      </x:c>
      <x:c r="M104" s="38" t="str">
        <x:f>Vulnerabilidad!B24</x:f>
        <x:v>Liviana / madera</x:v>
      </x:c>
      <x:c r="N104" s="38" t="str">
        <x:f>Vulnerabilidad!C24</x:f>
        <x:v>Madera / livianas</x:v>
      </x:c>
      <x:c r="O104" s="38" t="str">
        <x:f>Vulnerabilidad!D24</x:f>
        <x:v>Metal</x:v>
      </x:c>
      <x:c r="P104" s="38" t="str">
        <x:v>Sin dato</x:v>
      </x:c>
      <x:c r="Q104" s="38" t="n">
        <x:f>IF('Impacto local'!H12="","",'Impacto local'!H12)</x:f>
        <x:v>2</x:v>
      </x:c>
      <x:c r="R104" s="57" t="n">
        <x:f>IF(Q104="","",INDEX(Vulnerabilidad!$D$6:$D$17,Q104))</x:f>
        <x:v>0</x:v>
      </x:c>
      <x:c r="S104" s="55" t="n">
        <x:f>IF(AND(ISNUMBER(J104),ISNUMBER(R104),R104&gt;=0,R104&lt;=1),J104*R104,"n.a.")</x:f>
        <x:v>0</x:v>
      </x:c>
      <x:c r="T104" s="38" t="str">
        <x:f>IF(ISNUMBER(S104),"Calculado ilustrativo","Faltan datos / parámetros inválidos")</x:f>
        <x:v>Calculado ilustrativo</x:v>
      </x:c>
    </x:row>
    <x:row r="105">
      <x:c r="A105" s="38" t="str">
        <x:v>R00100</x:v>
      </x:c>
      <x:c r="B105" s="38" t="str">
        <x:f>'Reparto provincial'!B39</x:f>
        <x:v>C01</x:v>
      </x:c>
      <x:c r="C105" s="38" t="str">
        <x:f>'Reparto provincial'!C39</x:f>
        <x:v>Acerta Compañía de Seguros, S.A.</x:v>
      </x:c>
      <x:c r="D105" s="38" t="str">
        <x:f>'Reparto provincial'!D39</x:f>
        <x:v>Industrial</x:v>
      </x:c>
      <x:c r="E105" s="38" t="str">
        <x:f>'Reparto provincial'!E39</x:f>
        <x:v>Panamá</x:v>
      </x:c>
      <x:c r="F105" s="38" t="str">
        <x:f>Ubicaciones!A13</x:f>
        <x:v>L08</x:v>
      </x:c>
      <x:c r="G105" s="38" t="str">
        <x:v>P1</x:v>
      </x:c>
      <x:c r="H105" s="55" t="n">
        <x:f>IF(AND(ISNUMBER('Reparto provincial'!J39),ABS(Construccion!G29-1)&lt;0.0000001,MIN(Construccion!D29:F29)&gt;=0,MAX(Construccion!D29:F29)&lt;=1),ROUND('Reparto provincial'!J39*ROUND(SUM(Construccion!$D$29:D29),12),0)-0,"n.a.")</x:f>
        <x:v>2</x:v>
      </x:c>
      <x:c r="I105" s="55" t="n">
        <x:f>'Reparto provincial'!N39</x:f>
        <x:v>164560</x:v>
      </x:c>
      <x:c r="J105" s="55" t="n">
        <x:f>IF(AND(ISNUMBER(H105),ISNUMBER(I105)),H105*I105,"n.a.")</x:f>
        <x:v>329120</x:v>
      </x:c>
      <x:c r="K105" s="56" t="n">
        <x:f>Ubicaciones!D13</x:f>
        <x:v>8.98</x:v>
      </x:c>
      <x:c r="L105" s="56" t="n">
        <x:f>Ubicaciones!E13</x:f>
        <x:v>-79.52</x:v>
      </x:c>
      <x:c r="M105" s="38" t="str">
        <x:f>Vulnerabilidad!B22</x:f>
        <x:v>Hormigón armado</x:v>
      </x:c>
      <x:c r="N105" s="38" t="str">
        <x:f>Vulnerabilidad!C22</x:f>
        <x:v>Mampostería de relleno</x:v>
      </x:c>
      <x:c r="O105" s="38" t="str">
        <x:f>Vulnerabilidad!D22</x:f>
        <x:v>Losa de hormigón</x:v>
      </x:c>
      <x:c r="P105" s="38" t="str">
        <x:v>Sin dato</x:v>
      </x:c>
      <x:c r="Q105" s="38" t="n">
        <x:f>IF('Impacto local'!H13="","",'Impacto local'!H13)</x:f>
        <x:v>2</x:v>
      </x:c>
      <x:c r="R105" s="57" t="n">
        <x:f>IF(Q105="","",INDEX(Vulnerabilidad!$B$6:$B$17,Q105))</x:f>
        <x:v>0</x:v>
      </x:c>
      <x:c r="S105" s="55" t="n">
        <x:f>IF(AND(ISNUMBER(J105),ISNUMBER(R105),R105&gt;=0,R105&lt;=1),J105*R105,"n.a.")</x:f>
        <x:v>0</x:v>
      </x:c>
      <x:c r="T105" s="38" t="str">
        <x:f>IF(ISNUMBER(S105),"Calculado ilustrativo","Faltan datos / parámetros inválidos")</x:f>
        <x:v>Calculado ilustrativo</x:v>
      </x:c>
    </x:row>
    <x:row r="106">
      <x:c r="A106" s="38" t="str">
        <x:v>R00101</x:v>
      </x:c>
      <x:c r="B106" s="38" t="str">
        <x:f>'Reparto provincial'!B39</x:f>
        <x:v>C01</x:v>
      </x:c>
      <x:c r="C106" s="38" t="str">
        <x:f>'Reparto provincial'!C39</x:f>
        <x:v>Acerta Compañía de Seguros, S.A.</x:v>
      </x:c>
      <x:c r="D106" s="38" t="str">
        <x:f>'Reparto provincial'!D39</x:f>
        <x:v>Industrial</x:v>
      </x:c>
      <x:c r="E106" s="38" t="str">
        <x:f>'Reparto provincial'!E39</x:f>
        <x:v>Panamá</x:v>
      </x:c>
      <x:c r="F106" s="38" t="str">
        <x:f>Ubicaciones!A13</x:f>
        <x:v>L08</x:v>
      </x:c>
      <x:c r="G106" s="38" t="str">
        <x:v>P2</x:v>
      </x:c>
      <x:c r="H106" s="55" t="n">
        <x:f>IF(AND(ISNUMBER('Reparto provincial'!J39),ABS(Construccion!G29-1)&lt;0.0000001,MIN(Construccion!D29:F29)&gt;=0,MAX(Construccion!D29:F29)&lt;=1),ROUND('Reparto provincial'!J39*ROUND(SUM(Construccion!$D$29:E29),12),0)-ROUND('Reparto provincial'!J39*ROUND(SUM(Construccion!$D$29:D29),12),0),"n.a.")</x:f>
        <x:v>2</x:v>
      </x:c>
      <x:c r="I106" s="55" t="n">
        <x:f>'Reparto provincial'!N39</x:f>
        <x:v>164560</x:v>
      </x:c>
      <x:c r="J106" s="55" t="n">
        <x:f>IF(AND(ISNUMBER(H106),ISNUMBER(I106)),H106*I106,"n.a.")</x:f>
        <x:v>329120</x:v>
      </x:c>
      <x:c r="K106" s="56" t="n">
        <x:f>Ubicaciones!D13</x:f>
        <x:v>8.98</x:v>
      </x:c>
      <x:c r="L106" s="56" t="n">
        <x:f>Ubicaciones!E13</x:f>
        <x:v>-79.52</x:v>
      </x:c>
      <x:c r="M106" s="38" t="str">
        <x:f>Vulnerabilidad!B23</x:f>
        <x:v>Mampostería sin refuerzo</x:v>
      </x:c>
      <x:c r="N106" s="38" t="str">
        <x:f>Vulnerabilidad!C23</x:f>
        <x:v>Bloque / ladrillo</x:v>
      </x:c>
      <x:c r="O106" s="38" t="str">
        <x:f>Vulnerabilidad!D23</x:f>
        <x:v>Metal</x:v>
      </x:c>
      <x:c r="P106" s="38" t="str">
        <x:v>Sin dato</x:v>
      </x:c>
      <x:c r="Q106" s="38" t="n">
        <x:f>IF('Impacto local'!H13="","",'Impacto local'!H13)</x:f>
        <x:v>2</x:v>
      </x:c>
      <x:c r="R106" s="57" t="n">
        <x:f>IF(Q106="","",INDEX(Vulnerabilidad!$C$6:$C$17,Q106))</x:f>
        <x:v>0</x:v>
      </x:c>
      <x:c r="S106" s="55" t="n">
        <x:f>IF(AND(ISNUMBER(J106),ISNUMBER(R106),R106&gt;=0,R106&lt;=1),J106*R106,"n.a.")</x:f>
        <x:v>0</x:v>
      </x:c>
      <x:c r="T106" s="38" t="str">
        <x:f>IF(ISNUMBER(S106),"Calculado ilustrativo","Faltan datos / parámetros inválidos")</x:f>
        <x:v>Calculado ilustrativo</x:v>
      </x:c>
    </x:row>
    <x:row r="107">
      <x:c r="A107" s="38" t="str">
        <x:v>R00102</x:v>
      </x:c>
      <x:c r="B107" s="38" t="str">
        <x:f>'Reparto provincial'!B39</x:f>
        <x:v>C01</x:v>
      </x:c>
      <x:c r="C107" s="38" t="str">
        <x:f>'Reparto provincial'!C39</x:f>
        <x:v>Acerta Compañía de Seguros, S.A.</x:v>
      </x:c>
      <x:c r="D107" s="38" t="str">
        <x:f>'Reparto provincial'!D39</x:f>
        <x:v>Industrial</x:v>
      </x:c>
      <x:c r="E107" s="38" t="str">
        <x:f>'Reparto provincial'!E39</x:f>
        <x:v>Panamá</x:v>
      </x:c>
      <x:c r="F107" s="38" t="str">
        <x:f>Ubicaciones!A13</x:f>
        <x:v>L08</x:v>
      </x:c>
      <x:c r="G107" s="38" t="str">
        <x:v>P3</x:v>
      </x:c>
      <x:c r="H107" s="55" t="n">
        <x:f>IF(AND(ISNUMBER('Reparto provincial'!J39),ABS(Construccion!G29-1)&lt;0.0000001,MIN(Construccion!D29:F29)&gt;=0,MAX(Construccion!D29:F29)&lt;=1),ROUND('Reparto provincial'!J39*ROUND(SUM(Construccion!$D$29:F29),12),0)-ROUND('Reparto provincial'!J39*ROUND(SUM(Construccion!$D$29:E29),12),0),"n.a.")</x:f>
        <x:v>0</x:v>
      </x:c>
      <x:c r="I107" s="55" t="n">
        <x:f>'Reparto provincial'!N39</x:f>
        <x:v>164560</x:v>
      </x:c>
      <x:c r="J107" s="55" t="n">
        <x:f>IF(AND(ISNUMBER(H107),ISNUMBER(I107)),H107*I107,"n.a.")</x:f>
        <x:v>0</x:v>
      </x:c>
      <x:c r="K107" s="56" t="n">
        <x:f>Ubicaciones!D13</x:f>
        <x:v>8.98</x:v>
      </x:c>
      <x:c r="L107" s="56" t="n">
        <x:f>Ubicaciones!E13</x:f>
        <x:v>-79.52</x:v>
      </x:c>
      <x:c r="M107" s="38" t="str">
        <x:f>Vulnerabilidad!B24</x:f>
        <x:v>Liviana / madera</x:v>
      </x:c>
      <x:c r="N107" s="38" t="str">
        <x:f>Vulnerabilidad!C24</x:f>
        <x:v>Madera / livianas</x:v>
      </x:c>
      <x:c r="O107" s="38" t="str">
        <x:f>Vulnerabilidad!D24</x:f>
        <x:v>Metal</x:v>
      </x:c>
      <x:c r="P107" s="38" t="str">
        <x:v>Sin dato</x:v>
      </x:c>
      <x:c r="Q107" s="38" t="n">
        <x:f>IF('Impacto local'!H13="","",'Impacto local'!H13)</x:f>
        <x:v>2</x:v>
      </x:c>
      <x:c r="R107" s="57" t="n">
        <x:f>IF(Q107="","",INDEX(Vulnerabilidad!$D$6:$D$17,Q107))</x:f>
        <x:v>0</x:v>
      </x:c>
      <x:c r="S107" s="55" t="n">
        <x:f>IF(AND(ISNUMBER(J107),ISNUMBER(R107),R107&gt;=0,R107&lt;=1),J107*R107,"n.a.")</x:f>
        <x:v>0</x:v>
      </x:c>
      <x:c r="T107" s="38" t="str">
        <x:f>IF(ISNUMBER(S107),"Calculado ilustrativo","Faltan datos / parámetros inválidos")</x:f>
        <x:v>Calculado ilustrativo</x:v>
      </x:c>
    </x:row>
    <x:row r="108">
      <x:c r="A108" s="38" t="str">
        <x:v>R00103</x:v>
      </x:c>
      <x:c r="B108" s="38" t="str">
        <x:f>'Reparto provincial'!B40</x:f>
        <x:v>C01</x:v>
      </x:c>
      <x:c r="C108" s="38" t="str">
        <x:f>'Reparto provincial'!C40</x:f>
        <x:v>Acerta Compañía de Seguros, S.A.</x:v>
      </x:c>
      <x:c r="D108" s="38" t="str">
        <x:f>'Reparto provincial'!D40</x:f>
        <x:v>Industrial</x:v>
      </x:c>
      <x:c r="E108" s="38" t="str">
        <x:f>'Reparto provincial'!E40</x:f>
        <x:v>Veraguas</x:v>
      </x:c>
      <x:c r="F108" s="38" t="str">
        <x:f>Ubicaciones!A14</x:f>
        <x:v>L09</x:v>
      </x:c>
      <x:c r="G108" s="38" t="str">
        <x:v>P1</x:v>
      </x:c>
      <x:c r="H108" s="55" t="n">
        <x:f>IF(AND(ISNUMBER('Reparto provincial'!J40),ABS(Construccion!G32-1)&lt;0.0000001,MIN(Construccion!D32:F32)&gt;=0,MAX(Construccion!D32:F32)&lt;=1),ROUND('Reparto provincial'!J40*ROUND(SUM(Construccion!$D$32:D32),12),0)-0,"n.a.")</x:f>
        <x:v>1</x:v>
      </x:c>
      <x:c r="I108" s="55" t="n">
        <x:f>'Reparto provincial'!N40</x:f>
        <x:v>164560</x:v>
      </x:c>
      <x:c r="J108" s="55" t="n">
        <x:f>IF(AND(ISNUMBER(H108),ISNUMBER(I108)),H108*I108,"n.a.")</x:f>
        <x:v>164560</x:v>
      </x:c>
      <x:c r="K108" s="56" t="n">
        <x:f>Ubicaciones!D14</x:f>
        <x:v>8.1</x:v>
      </x:c>
      <x:c r="L108" s="56" t="n">
        <x:f>Ubicaciones!E14</x:f>
        <x:v>-80.97</x:v>
      </x:c>
      <x:c r="M108" s="38" t="str">
        <x:f>Vulnerabilidad!B22</x:f>
        <x:v>Hormigón armado</x:v>
      </x:c>
      <x:c r="N108" s="38" t="str">
        <x:f>Vulnerabilidad!C22</x:f>
        <x:v>Mampostería de relleno</x:v>
      </x:c>
      <x:c r="O108" s="38" t="str">
        <x:f>Vulnerabilidad!D22</x:f>
        <x:v>Losa de hormigón</x:v>
      </x:c>
      <x:c r="P108" s="38" t="str">
        <x:v>Sin dato</x:v>
      </x:c>
      <x:c r="Q108" s="38" t="n">
        <x:f>IF('Impacto local'!H14="","",'Impacto local'!H14)</x:f>
        <x:v>3</x:v>
      </x:c>
      <x:c r="R108" s="57" t="n">
        <x:f>IF(Q108="","",INDEX(Vulnerabilidad!$B$6:$B$17,Q108))</x:f>
        <x:v>0</x:v>
      </x:c>
      <x:c r="S108" s="55" t="n">
        <x:f>IF(AND(ISNUMBER(J108),ISNUMBER(R108),R108&gt;=0,R108&lt;=1),J108*R108,"n.a.")</x:f>
        <x:v>0</x:v>
      </x:c>
      <x:c r="T108" s="38" t="str">
        <x:f>IF(ISNUMBER(S108),"Calculado ilustrativo","Faltan datos / parámetros inválidos")</x:f>
        <x:v>Calculado ilustrativo</x:v>
      </x:c>
    </x:row>
    <x:row r="109">
      <x:c r="A109" s="38" t="str">
        <x:v>R00104</x:v>
      </x:c>
      <x:c r="B109" s="38" t="str">
        <x:f>'Reparto provincial'!B40</x:f>
        <x:v>C01</x:v>
      </x:c>
      <x:c r="C109" s="38" t="str">
        <x:f>'Reparto provincial'!C40</x:f>
        <x:v>Acerta Compañía de Seguros, S.A.</x:v>
      </x:c>
      <x:c r="D109" s="38" t="str">
        <x:f>'Reparto provincial'!D40</x:f>
        <x:v>Industrial</x:v>
      </x:c>
      <x:c r="E109" s="38" t="str">
        <x:f>'Reparto provincial'!E40</x:f>
        <x:v>Veraguas</x:v>
      </x:c>
      <x:c r="F109" s="38" t="str">
        <x:f>Ubicaciones!A14</x:f>
        <x:v>L09</x:v>
      </x:c>
      <x:c r="G109" s="38" t="str">
        <x:v>P2</x:v>
      </x:c>
      <x:c r="H109" s="55" t="n">
        <x:f>IF(AND(ISNUMBER('Reparto provincial'!J40),ABS(Construccion!G32-1)&lt;0.0000001,MIN(Construccion!D32:F32)&gt;=0,MAX(Construccion!D32:F32)&lt;=1),ROUND('Reparto provincial'!J40*ROUND(SUM(Construccion!$D$32:E32),12),0)-ROUND('Reparto provincial'!J40*ROUND(SUM(Construccion!$D$32:D32),12),0),"n.a.")</x:f>
        <x:v>0</x:v>
      </x:c>
      <x:c r="I109" s="55" t="n">
        <x:f>'Reparto provincial'!N40</x:f>
        <x:v>164560</x:v>
      </x:c>
      <x:c r="J109" s="55" t="n">
        <x:f>IF(AND(ISNUMBER(H109),ISNUMBER(I109)),H109*I109,"n.a.")</x:f>
        <x:v>0</x:v>
      </x:c>
      <x:c r="K109" s="56" t="n">
        <x:f>Ubicaciones!D14</x:f>
        <x:v>8.1</x:v>
      </x:c>
      <x:c r="L109" s="56" t="n">
        <x:f>Ubicaciones!E14</x:f>
        <x:v>-80.97</x:v>
      </x:c>
      <x:c r="M109" s="38" t="str">
        <x:f>Vulnerabilidad!B23</x:f>
        <x:v>Mampostería sin refuerzo</x:v>
      </x:c>
      <x:c r="N109" s="38" t="str">
        <x:f>Vulnerabilidad!C23</x:f>
        <x:v>Bloque / ladrillo</x:v>
      </x:c>
      <x:c r="O109" s="38" t="str">
        <x:f>Vulnerabilidad!D23</x:f>
        <x:v>Metal</x:v>
      </x:c>
      <x:c r="P109" s="38" t="str">
        <x:v>Sin dato</x:v>
      </x:c>
      <x:c r="Q109" s="38" t="n">
        <x:f>IF('Impacto local'!H14="","",'Impacto local'!H14)</x:f>
        <x:v>3</x:v>
      </x:c>
      <x:c r="R109" s="57" t="n">
        <x:f>IF(Q109="","",INDEX(Vulnerabilidad!$C$6:$C$17,Q109))</x:f>
        <x:v>0</x:v>
      </x:c>
      <x:c r="S109" s="55" t="n">
        <x:f>IF(AND(ISNUMBER(J109),ISNUMBER(R109),R109&gt;=0,R109&lt;=1),J109*R109,"n.a.")</x:f>
        <x:v>0</x:v>
      </x:c>
      <x:c r="T109" s="38" t="str">
        <x:f>IF(ISNUMBER(S109),"Calculado ilustrativo","Faltan datos / parámetros inválidos")</x:f>
        <x:v>Calculado ilustrativo</x:v>
      </x:c>
    </x:row>
    <x:row r="110">
      <x:c r="A110" s="38" t="str">
        <x:v>R00105</x:v>
      </x:c>
      <x:c r="B110" s="38" t="str">
        <x:f>'Reparto provincial'!B40</x:f>
        <x:v>C01</x:v>
      </x:c>
      <x:c r="C110" s="38" t="str">
        <x:f>'Reparto provincial'!C40</x:f>
        <x:v>Acerta Compañía de Seguros, S.A.</x:v>
      </x:c>
      <x:c r="D110" s="38" t="str">
        <x:f>'Reparto provincial'!D40</x:f>
        <x:v>Industrial</x:v>
      </x:c>
      <x:c r="E110" s="38" t="str">
        <x:f>'Reparto provincial'!E40</x:f>
        <x:v>Veraguas</x:v>
      </x:c>
      <x:c r="F110" s="38" t="str">
        <x:f>Ubicaciones!A14</x:f>
        <x:v>L09</x:v>
      </x:c>
      <x:c r="G110" s="38" t="str">
        <x:v>P3</x:v>
      </x:c>
      <x:c r="H110" s="55" t="n">
        <x:f>IF(AND(ISNUMBER('Reparto provincial'!J40),ABS(Construccion!G32-1)&lt;0.0000001,MIN(Construccion!D32:F32)&gt;=0,MAX(Construccion!D32:F32)&lt;=1),ROUND('Reparto provincial'!J40*ROUND(SUM(Construccion!$D$32:F32),12),0)-ROUND('Reparto provincial'!J40*ROUND(SUM(Construccion!$D$32:E32),12),0),"n.a.")</x:f>
        <x:v>0</x:v>
      </x:c>
      <x:c r="I110" s="55" t="n">
        <x:f>'Reparto provincial'!N40</x:f>
        <x:v>164560</x:v>
      </x:c>
      <x:c r="J110" s="55" t="n">
        <x:f>IF(AND(ISNUMBER(H110),ISNUMBER(I110)),H110*I110,"n.a.")</x:f>
        <x:v>0</x:v>
      </x:c>
      <x:c r="K110" s="56" t="n">
        <x:f>Ubicaciones!D14</x:f>
        <x:v>8.1</x:v>
      </x:c>
      <x:c r="L110" s="56" t="n">
        <x:f>Ubicaciones!E14</x:f>
        <x:v>-80.97</x:v>
      </x:c>
      <x:c r="M110" s="38" t="str">
        <x:f>Vulnerabilidad!B24</x:f>
        <x:v>Liviana / madera</x:v>
      </x:c>
      <x:c r="N110" s="38" t="str">
        <x:f>Vulnerabilidad!C24</x:f>
        <x:v>Madera / livianas</x:v>
      </x:c>
      <x:c r="O110" s="38" t="str">
        <x:f>Vulnerabilidad!D24</x:f>
        <x:v>Metal</x:v>
      </x:c>
      <x:c r="P110" s="38" t="str">
        <x:v>Sin dato</x:v>
      </x:c>
      <x:c r="Q110" s="38" t="n">
        <x:f>IF('Impacto local'!H14="","",'Impacto local'!H14)</x:f>
        <x:v>3</x:v>
      </x:c>
      <x:c r="R110" s="57" t="n">
        <x:f>IF(Q110="","",INDEX(Vulnerabilidad!$D$6:$D$17,Q110))</x:f>
        <x:v>0</x:v>
      </x:c>
      <x:c r="S110" s="55" t="n">
        <x:f>IF(AND(ISNUMBER(J110),ISNUMBER(R110),R110&gt;=0,R110&lt;=1),J110*R110,"n.a.")</x:f>
        <x:v>0</x:v>
      </x:c>
      <x:c r="T110" s="38" t="str">
        <x:f>IF(ISNUMBER(S110),"Calculado ilustrativo","Faltan datos / parámetros inválidos")</x:f>
        <x:v>Calculado ilustrativo</x:v>
      </x:c>
    </x:row>
    <x:row r="111">
      <x:c r="A111" s="38" t="str">
        <x:v>R00106</x:v>
      </x:c>
      <x:c r="B111" s="38" t="str">
        <x:f>'Reparto provincial'!B41</x:f>
        <x:v>C01</x:v>
      </x:c>
      <x:c r="C111" s="38" t="str">
        <x:f>'Reparto provincial'!C41</x:f>
        <x:v>Acerta Compañía de Seguros, S.A.</x:v>
      </x:c>
      <x:c r="D111" s="38" t="str">
        <x:f>'Reparto provincial'!D41</x:f>
        <x:v>Industrial</x:v>
      </x:c>
      <x:c r="E111" s="38" t="str">
        <x:f>'Reparto provincial'!E41</x:f>
        <x:v>Guna Yala</x:v>
      </x:c>
      <x:c r="F111" s="38" t="str">
        <x:f>Ubicaciones!A15</x:f>
        <x:v>L10</x:v>
      </x:c>
      <x:c r="G111" s="38" t="str">
        <x:v>P1</x:v>
      </x:c>
      <x:c r="H111" s="55" t="n">
        <x:f>IF(AND(ISNUMBER('Reparto provincial'!J41),ABS(Construccion!G35-1)&lt;0.0000001,MIN(Construccion!D35:F35)&gt;=0,MAX(Construccion!D35:F35)&lt;=1),ROUND('Reparto provincial'!J41*ROUND(SUM(Construccion!$D$35:D35),12),0)-0,"n.a.")</x:f>
        <x:v>0</x:v>
      </x:c>
      <x:c r="I111" s="55" t="n">
        <x:f>'Reparto provincial'!N41</x:f>
        <x:v>164560</x:v>
      </x:c>
      <x:c r="J111" s="55" t="n">
        <x:f>IF(AND(ISNUMBER(H111),ISNUMBER(I111)),H111*I111,"n.a.")</x:f>
        <x:v>0</x:v>
      </x:c>
      <x:c r="K111" s="56" t="n">
        <x:f>Ubicaciones!D15</x:f>
        <x:v>9.45</x:v>
      </x:c>
      <x:c r="L111" s="56" t="n">
        <x:f>Ubicaciones!E15</x:f>
        <x:v>-78.97</x:v>
      </x:c>
      <x:c r="M111" s="38" t="str">
        <x:f>Vulnerabilidad!B22</x:f>
        <x:v>Hormigón armado</x:v>
      </x:c>
      <x:c r="N111" s="38" t="str">
        <x:f>Vulnerabilidad!C22</x:f>
        <x:v>Mampostería de relleno</x:v>
      </x:c>
      <x:c r="O111" s="38" t="str">
        <x:f>Vulnerabilidad!D22</x:f>
        <x:v>Losa de hormigón</x:v>
      </x:c>
      <x:c r="P111" s="38" t="str">
        <x:v>Sin dato</x:v>
      </x:c>
      <x:c r="Q111" s="38" t="n">
        <x:f>IF('Impacto local'!H15="","",'Impacto local'!H15)</x:f>
        <x:v>2</x:v>
      </x:c>
      <x:c r="R111" s="57" t="n">
        <x:f>IF(Q111="","",INDEX(Vulnerabilidad!$B$6:$B$17,Q111))</x:f>
        <x:v>0</x:v>
      </x:c>
      <x:c r="S111" s="55" t="n">
        <x:f>IF(AND(ISNUMBER(J111),ISNUMBER(R111),R111&gt;=0,R111&lt;=1),J111*R111,"n.a.")</x:f>
        <x:v>0</x:v>
      </x:c>
      <x:c r="T111" s="38" t="str">
        <x:f>IF(ISNUMBER(S111),"Calculado ilustrativo","Faltan datos / parámetros inválidos")</x:f>
        <x:v>Calculado ilustrativo</x:v>
      </x:c>
    </x:row>
    <x:row r="112">
      <x:c r="A112" s="38" t="str">
        <x:v>R00107</x:v>
      </x:c>
      <x:c r="B112" s="38" t="str">
        <x:f>'Reparto provincial'!B41</x:f>
        <x:v>C01</x:v>
      </x:c>
      <x:c r="C112" s="38" t="str">
        <x:f>'Reparto provincial'!C41</x:f>
        <x:v>Acerta Compañía de Seguros, S.A.</x:v>
      </x:c>
      <x:c r="D112" s="38" t="str">
        <x:f>'Reparto provincial'!D41</x:f>
        <x:v>Industrial</x:v>
      </x:c>
      <x:c r="E112" s="38" t="str">
        <x:f>'Reparto provincial'!E41</x:f>
        <x:v>Guna Yala</x:v>
      </x:c>
      <x:c r="F112" s="38" t="str">
        <x:f>Ubicaciones!A15</x:f>
        <x:v>L10</x:v>
      </x:c>
      <x:c r="G112" s="38" t="str">
        <x:v>P2</x:v>
      </x:c>
      <x:c r="H112" s="55" t="n">
        <x:f>IF(AND(ISNUMBER('Reparto provincial'!J41),ABS(Construccion!G35-1)&lt;0.0000001,MIN(Construccion!D35:F35)&gt;=0,MAX(Construccion!D35:F35)&lt;=1),ROUND('Reparto provincial'!J41*ROUND(SUM(Construccion!$D$35:E35),12),0)-ROUND('Reparto provincial'!J41*ROUND(SUM(Construccion!$D$35:D35),12),0),"n.a.")</x:f>
        <x:v>0</x:v>
      </x:c>
      <x:c r="I112" s="55" t="n">
        <x:f>'Reparto provincial'!N41</x:f>
        <x:v>164560</x:v>
      </x:c>
      <x:c r="J112" s="55" t="n">
        <x:f>IF(AND(ISNUMBER(H112),ISNUMBER(I112)),H112*I112,"n.a.")</x:f>
        <x:v>0</x:v>
      </x:c>
      <x:c r="K112" s="56" t="n">
        <x:f>Ubicaciones!D15</x:f>
        <x:v>9.45</x:v>
      </x:c>
      <x:c r="L112" s="56" t="n">
        <x:f>Ubicaciones!E15</x:f>
        <x:v>-78.97</x:v>
      </x:c>
      <x:c r="M112" s="38" t="str">
        <x:f>Vulnerabilidad!B23</x:f>
        <x:v>Mampostería sin refuerzo</x:v>
      </x:c>
      <x:c r="N112" s="38" t="str">
        <x:f>Vulnerabilidad!C23</x:f>
        <x:v>Bloque / ladrillo</x:v>
      </x:c>
      <x:c r="O112" s="38" t="str">
        <x:f>Vulnerabilidad!D23</x:f>
        <x:v>Metal</x:v>
      </x:c>
      <x:c r="P112" s="38" t="str">
        <x:v>Sin dato</x:v>
      </x:c>
      <x:c r="Q112" s="38" t="n">
        <x:f>IF('Impacto local'!H15="","",'Impacto local'!H15)</x:f>
        <x:v>2</x:v>
      </x:c>
      <x:c r="R112" s="57" t="n">
        <x:f>IF(Q112="","",INDEX(Vulnerabilidad!$C$6:$C$17,Q112))</x:f>
        <x:v>0</x:v>
      </x:c>
      <x:c r="S112" s="55" t="n">
        <x:f>IF(AND(ISNUMBER(J112),ISNUMBER(R112),R112&gt;=0,R112&lt;=1),J112*R112,"n.a.")</x:f>
        <x:v>0</x:v>
      </x:c>
      <x:c r="T112" s="38" t="str">
        <x:f>IF(ISNUMBER(S112),"Calculado ilustrativo","Faltan datos / parámetros inválidos")</x:f>
        <x:v>Calculado ilustrativo</x:v>
      </x:c>
    </x:row>
    <x:row r="113">
      <x:c r="A113" s="38" t="str">
        <x:v>R00108</x:v>
      </x:c>
      <x:c r="B113" s="38" t="str">
        <x:f>'Reparto provincial'!B41</x:f>
        <x:v>C01</x:v>
      </x:c>
      <x:c r="C113" s="38" t="str">
        <x:f>'Reparto provincial'!C41</x:f>
        <x:v>Acerta Compañía de Seguros, S.A.</x:v>
      </x:c>
      <x:c r="D113" s="38" t="str">
        <x:f>'Reparto provincial'!D41</x:f>
        <x:v>Industrial</x:v>
      </x:c>
      <x:c r="E113" s="38" t="str">
        <x:f>'Reparto provincial'!E41</x:f>
        <x:v>Guna Yala</x:v>
      </x:c>
      <x:c r="F113" s="38" t="str">
        <x:f>Ubicaciones!A15</x:f>
        <x:v>L10</x:v>
      </x:c>
      <x:c r="G113" s="38" t="str">
        <x:v>P3</x:v>
      </x:c>
      <x:c r="H113" s="55" t="n">
        <x:f>IF(AND(ISNUMBER('Reparto provincial'!J41),ABS(Construccion!G35-1)&lt;0.0000001,MIN(Construccion!D35:F35)&gt;=0,MAX(Construccion!D35:F35)&lt;=1),ROUND('Reparto provincial'!J41*ROUND(SUM(Construccion!$D$35:F35),12),0)-ROUND('Reparto provincial'!J41*ROUND(SUM(Construccion!$D$35:E35),12),0),"n.a.")</x:f>
        <x:v>0</x:v>
      </x:c>
      <x:c r="I113" s="55" t="n">
        <x:f>'Reparto provincial'!N41</x:f>
        <x:v>164560</x:v>
      </x:c>
      <x:c r="J113" s="55" t="n">
        <x:f>IF(AND(ISNUMBER(H113),ISNUMBER(I113)),H113*I113,"n.a.")</x:f>
        <x:v>0</x:v>
      </x:c>
      <x:c r="K113" s="56" t="n">
        <x:f>Ubicaciones!D15</x:f>
        <x:v>9.45</x:v>
      </x:c>
      <x:c r="L113" s="56" t="n">
        <x:f>Ubicaciones!E15</x:f>
        <x:v>-78.97</x:v>
      </x:c>
      <x:c r="M113" s="38" t="str">
        <x:f>Vulnerabilidad!B24</x:f>
        <x:v>Liviana / madera</x:v>
      </x:c>
      <x:c r="N113" s="38" t="str">
        <x:f>Vulnerabilidad!C24</x:f>
        <x:v>Madera / livianas</x:v>
      </x:c>
      <x:c r="O113" s="38" t="str">
        <x:f>Vulnerabilidad!D24</x:f>
        <x:v>Metal</x:v>
      </x:c>
      <x:c r="P113" s="38" t="str">
        <x:v>Sin dato</x:v>
      </x:c>
      <x:c r="Q113" s="38" t="n">
        <x:f>IF('Impacto local'!H15="","",'Impacto local'!H15)</x:f>
        <x:v>2</x:v>
      </x:c>
      <x:c r="R113" s="57" t="n">
        <x:f>IF(Q113="","",INDEX(Vulnerabilidad!$D$6:$D$17,Q113))</x:f>
        <x:v>0</x:v>
      </x:c>
      <x:c r="S113" s="55" t="n">
        <x:f>IF(AND(ISNUMBER(J113),ISNUMBER(R113),R113&gt;=0,R113&lt;=1),J113*R113,"n.a.")</x:f>
        <x:v>0</x:v>
      </x:c>
      <x:c r="T113" s="38" t="str">
        <x:f>IF(ISNUMBER(S113),"Calculado ilustrativo","Faltan datos / parámetros inválidos")</x:f>
        <x:v>Calculado ilustrativo</x:v>
      </x:c>
    </x:row>
    <x:row r="114">
      <x:c r="A114" s="38" t="str">
        <x:v>R00109</x:v>
      </x:c>
      <x:c r="B114" s="38" t="str">
        <x:f>'Reparto provincial'!B42</x:f>
        <x:v>C01</x:v>
      </x:c>
      <x:c r="C114" s="38" t="str">
        <x:f>'Reparto provincial'!C42</x:f>
        <x:v>Acerta Compañía de Seguros, S.A.</x:v>
      </x:c>
      <x:c r="D114" s="38" t="str">
        <x:f>'Reparto provincial'!D42</x:f>
        <x:v>Industrial</x:v>
      </x:c>
      <x:c r="E114" s="38" t="str">
        <x:f>'Reparto provincial'!E42</x:f>
        <x:v>Emberá-Wounaan</x:v>
      </x:c>
      <x:c r="F114" s="38" t="str">
        <x:f>Ubicaciones!A16</x:f>
        <x:v>L11</x:v>
      </x:c>
      <x:c r="G114" s="38" t="str">
        <x:v>P1</x:v>
      </x:c>
      <x:c r="H114" s="55" t="n">
        <x:f>IF(AND(ISNUMBER('Reparto provincial'!J42),ABS(Construccion!G38-1)&lt;0.0000001,MIN(Construccion!D38:F38)&gt;=0,MAX(Construccion!D38:F38)&lt;=1),ROUND('Reparto provincial'!J42*ROUND(SUM(Construccion!$D$38:D38),12),0)-0,"n.a.")</x:f>
        <x:v>0</x:v>
      </x:c>
      <x:c r="I114" s="55" t="n">
        <x:f>'Reparto provincial'!N42</x:f>
        <x:v>164560</x:v>
      </x:c>
      <x:c r="J114" s="55" t="n">
        <x:f>IF(AND(ISNUMBER(H114),ISNUMBER(I114)),H114*I114,"n.a.")</x:f>
        <x:v>0</x:v>
      </x:c>
      <x:c r="K114" s="56" t="n">
        <x:f>Ubicaciones!D16</x:f>
        <x:v>8.25</x:v>
      </x:c>
      <x:c r="L114" s="56" t="n">
        <x:f>Ubicaciones!E16</x:f>
        <x:v>-77.72</x:v>
      </x:c>
      <x:c r="M114" s="38" t="str">
        <x:f>Vulnerabilidad!B22</x:f>
        <x:v>Hormigón armado</x:v>
      </x:c>
      <x:c r="N114" s="38" t="str">
        <x:f>Vulnerabilidad!C22</x:f>
        <x:v>Mampostería de relleno</x:v>
      </x:c>
      <x:c r="O114" s="38" t="str">
        <x:f>Vulnerabilidad!D22</x:f>
        <x:v>Losa de hormigón</x:v>
      </x:c>
      <x:c r="P114" s="38" t="str">
        <x:v>Sin dato</x:v>
      </x:c>
      <x:c r="Q114" s="38" t="n">
        <x:f>IF('Impacto local'!H16="","",'Impacto local'!H16)</x:f>
        <x:v>2</x:v>
      </x:c>
      <x:c r="R114" s="57" t="n">
        <x:f>IF(Q114="","",INDEX(Vulnerabilidad!$B$6:$B$17,Q114))</x:f>
        <x:v>0</x:v>
      </x:c>
      <x:c r="S114" s="55" t="n">
        <x:f>IF(AND(ISNUMBER(J114),ISNUMBER(R114),R114&gt;=0,R114&lt;=1),J114*R114,"n.a.")</x:f>
        <x:v>0</x:v>
      </x:c>
      <x:c r="T114" s="38" t="str">
        <x:f>IF(ISNUMBER(S114),"Calculado ilustrativo","Faltan datos / parámetros inválidos")</x:f>
        <x:v>Calculado ilustrativo</x:v>
      </x:c>
    </x:row>
    <x:row r="115">
      <x:c r="A115" s="38" t="str">
        <x:v>R00110</x:v>
      </x:c>
      <x:c r="B115" s="38" t="str">
        <x:f>'Reparto provincial'!B42</x:f>
        <x:v>C01</x:v>
      </x:c>
      <x:c r="C115" s="38" t="str">
        <x:f>'Reparto provincial'!C42</x:f>
        <x:v>Acerta Compañía de Seguros, S.A.</x:v>
      </x:c>
      <x:c r="D115" s="38" t="str">
        <x:f>'Reparto provincial'!D42</x:f>
        <x:v>Industrial</x:v>
      </x:c>
      <x:c r="E115" s="38" t="str">
        <x:f>'Reparto provincial'!E42</x:f>
        <x:v>Emberá-Wounaan</x:v>
      </x:c>
      <x:c r="F115" s="38" t="str">
        <x:f>Ubicaciones!A16</x:f>
        <x:v>L11</x:v>
      </x:c>
      <x:c r="G115" s="38" t="str">
        <x:v>P2</x:v>
      </x:c>
      <x:c r="H115" s="55" t="n">
        <x:f>IF(AND(ISNUMBER('Reparto provincial'!J42),ABS(Construccion!G38-1)&lt;0.0000001,MIN(Construccion!D38:F38)&gt;=0,MAX(Construccion!D38:F38)&lt;=1),ROUND('Reparto provincial'!J42*ROUND(SUM(Construccion!$D$38:E38),12),0)-ROUND('Reparto provincial'!J42*ROUND(SUM(Construccion!$D$38:D38),12),0),"n.a.")</x:f>
        <x:v>0</x:v>
      </x:c>
      <x:c r="I115" s="55" t="n">
        <x:f>'Reparto provincial'!N42</x:f>
        <x:v>164560</x:v>
      </x:c>
      <x:c r="J115" s="55" t="n">
        <x:f>IF(AND(ISNUMBER(H115),ISNUMBER(I115)),H115*I115,"n.a.")</x:f>
        <x:v>0</x:v>
      </x:c>
      <x:c r="K115" s="56" t="n">
        <x:f>Ubicaciones!D16</x:f>
        <x:v>8.25</x:v>
      </x:c>
      <x:c r="L115" s="56" t="n">
        <x:f>Ubicaciones!E16</x:f>
        <x:v>-77.72</x:v>
      </x:c>
      <x:c r="M115" s="38" t="str">
        <x:f>Vulnerabilidad!B23</x:f>
        <x:v>Mampostería sin refuerzo</x:v>
      </x:c>
      <x:c r="N115" s="38" t="str">
        <x:f>Vulnerabilidad!C23</x:f>
        <x:v>Bloque / ladrillo</x:v>
      </x:c>
      <x:c r="O115" s="38" t="str">
        <x:f>Vulnerabilidad!D23</x:f>
        <x:v>Metal</x:v>
      </x:c>
      <x:c r="P115" s="38" t="str">
        <x:v>Sin dato</x:v>
      </x:c>
      <x:c r="Q115" s="38" t="n">
        <x:f>IF('Impacto local'!H16="","",'Impacto local'!H16)</x:f>
        <x:v>2</x:v>
      </x:c>
      <x:c r="R115" s="57" t="n">
        <x:f>IF(Q115="","",INDEX(Vulnerabilidad!$C$6:$C$17,Q115))</x:f>
        <x:v>0</x:v>
      </x:c>
      <x:c r="S115" s="55" t="n">
        <x:f>IF(AND(ISNUMBER(J115),ISNUMBER(R115),R115&gt;=0,R115&lt;=1),J115*R115,"n.a.")</x:f>
        <x:v>0</x:v>
      </x:c>
      <x:c r="T115" s="38" t="str">
        <x:f>IF(ISNUMBER(S115),"Calculado ilustrativo","Faltan datos / parámetros inválidos")</x:f>
        <x:v>Calculado ilustrativo</x:v>
      </x:c>
    </x:row>
    <x:row r="116">
      <x:c r="A116" s="38" t="str">
        <x:v>R00111</x:v>
      </x:c>
      <x:c r="B116" s="38" t="str">
        <x:f>'Reparto provincial'!B42</x:f>
        <x:v>C01</x:v>
      </x:c>
      <x:c r="C116" s="38" t="str">
        <x:f>'Reparto provincial'!C42</x:f>
        <x:v>Acerta Compañía de Seguros, S.A.</x:v>
      </x:c>
      <x:c r="D116" s="38" t="str">
        <x:f>'Reparto provincial'!D42</x:f>
        <x:v>Industrial</x:v>
      </x:c>
      <x:c r="E116" s="38" t="str">
        <x:f>'Reparto provincial'!E42</x:f>
        <x:v>Emberá-Wounaan</x:v>
      </x:c>
      <x:c r="F116" s="38" t="str">
        <x:f>Ubicaciones!A16</x:f>
        <x:v>L11</x:v>
      </x:c>
      <x:c r="G116" s="38" t="str">
        <x:v>P3</x:v>
      </x:c>
      <x:c r="H116" s="55" t="n">
        <x:f>IF(AND(ISNUMBER('Reparto provincial'!J42),ABS(Construccion!G38-1)&lt;0.0000001,MIN(Construccion!D38:F38)&gt;=0,MAX(Construccion!D38:F38)&lt;=1),ROUND('Reparto provincial'!J42*ROUND(SUM(Construccion!$D$38:F38),12),0)-ROUND('Reparto provincial'!J42*ROUND(SUM(Construccion!$D$38:E38),12),0),"n.a.")</x:f>
        <x:v>0</x:v>
      </x:c>
      <x:c r="I116" s="55" t="n">
        <x:f>'Reparto provincial'!N42</x:f>
        <x:v>164560</x:v>
      </x:c>
      <x:c r="J116" s="55" t="n">
        <x:f>IF(AND(ISNUMBER(H116),ISNUMBER(I116)),H116*I116,"n.a.")</x:f>
        <x:v>0</x:v>
      </x:c>
      <x:c r="K116" s="56" t="n">
        <x:f>Ubicaciones!D16</x:f>
        <x:v>8.25</x:v>
      </x:c>
      <x:c r="L116" s="56" t="n">
        <x:f>Ubicaciones!E16</x:f>
        <x:v>-77.72</x:v>
      </x:c>
      <x:c r="M116" s="38" t="str">
        <x:f>Vulnerabilidad!B24</x:f>
        <x:v>Liviana / madera</x:v>
      </x:c>
      <x:c r="N116" s="38" t="str">
        <x:f>Vulnerabilidad!C24</x:f>
        <x:v>Madera / livianas</x:v>
      </x:c>
      <x:c r="O116" s="38" t="str">
        <x:f>Vulnerabilidad!D24</x:f>
        <x:v>Metal</x:v>
      </x:c>
      <x:c r="P116" s="38" t="str">
        <x:v>Sin dato</x:v>
      </x:c>
      <x:c r="Q116" s="38" t="n">
        <x:f>IF('Impacto local'!H16="","",'Impacto local'!H16)</x:f>
        <x:v>2</x:v>
      </x:c>
      <x:c r="R116" s="57" t="n">
        <x:f>IF(Q116="","",INDEX(Vulnerabilidad!$D$6:$D$17,Q116))</x:f>
        <x:v>0</x:v>
      </x:c>
      <x:c r="S116" s="55" t="n">
        <x:f>IF(AND(ISNUMBER(J116),ISNUMBER(R116),R116&gt;=0,R116&lt;=1),J116*R116,"n.a.")</x:f>
        <x:v>0</x:v>
      </x:c>
      <x:c r="T116" s="38" t="str">
        <x:f>IF(ISNUMBER(S116),"Calculado ilustrativo","Faltan datos / parámetros inválidos")</x:f>
        <x:v>Calculado ilustrativo</x:v>
      </x:c>
    </x:row>
    <x:row r="117">
      <x:c r="A117" s="38" t="str">
        <x:v>R00112</x:v>
      </x:c>
      <x:c r="B117" s="38" t="str">
        <x:f>'Reparto provincial'!B43</x:f>
        <x:v>C01</x:v>
      </x:c>
      <x:c r="C117" s="38" t="str">
        <x:f>'Reparto provincial'!C43</x:f>
        <x:v>Acerta Compañía de Seguros, S.A.</x:v>
      </x:c>
      <x:c r="D117" s="38" t="str">
        <x:f>'Reparto provincial'!D43</x:f>
        <x:v>Industrial</x:v>
      </x:c>
      <x:c r="E117" s="38" t="str">
        <x:f>'Reparto provincial'!E43</x:f>
        <x:v>Ngäbe-Buglé</x:v>
      </x:c>
      <x:c r="F117" s="38" t="str">
        <x:f>Ubicaciones!A17</x:f>
        <x:v>L12</x:v>
      </x:c>
      <x:c r="G117" s="38" t="str">
        <x:v>P1</x:v>
      </x:c>
      <x:c r="H117" s="55" t="n">
        <x:f>IF(AND(ISNUMBER('Reparto provincial'!J43),ABS(Construccion!G41-1)&lt;0.0000001,MIN(Construccion!D41:F41)&gt;=0,MAX(Construccion!D41:F41)&lt;=1),ROUND('Reparto provincial'!J43*ROUND(SUM(Construccion!$D$41:D41),12),0)-0,"n.a.")</x:f>
        <x:v>0</x:v>
      </x:c>
      <x:c r="I117" s="55" t="n">
        <x:f>'Reparto provincial'!N43</x:f>
        <x:v>164560</x:v>
      </x:c>
      <x:c r="J117" s="55" t="n">
        <x:f>IF(AND(ISNUMBER(H117),ISNUMBER(I117)),H117*I117,"n.a.")</x:f>
        <x:v>0</x:v>
      </x:c>
      <x:c r="K117" s="56" t="n">
        <x:f>Ubicaciones!D17</x:f>
        <x:v>8.53</x:v>
      </x:c>
      <x:c r="L117" s="56" t="n">
        <x:f>Ubicaciones!E17</x:f>
        <x:v>-81.7</x:v>
      </x:c>
      <x:c r="M117" s="38" t="str">
        <x:f>Vulnerabilidad!B22</x:f>
        <x:v>Hormigón armado</x:v>
      </x:c>
      <x:c r="N117" s="38" t="str">
        <x:f>Vulnerabilidad!C22</x:f>
        <x:v>Mampostería de relleno</x:v>
      </x:c>
      <x:c r="O117" s="38" t="str">
        <x:f>Vulnerabilidad!D22</x:f>
        <x:v>Losa de hormigón</x:v>
      </x:c>
      <x:c r="P117" s="38" t="str">
        <x:v>Sin dato</x:v>
      </x:c>
      <x:c r="Q117" s="38" t="n">
        <x:f>IF('Impacto local'!H17="","",'Impacto local'!H17)</x:f>
        <x:v>3</x:v>
      </x:c>
      <x:c r="R117" s="57" t="n">
        <x:f>IF(Q117="","",INDEX(Vulnerabilidad!$B$6:$B$17,Q117))</x:f>
        <x:v>0</x:v>
      </x:c>
      <x:c r="S117" s="55" t="n">
        <x:f>IF(AND(ISNUMBER(J117),ISNUMBER(R117),R117&gt;=0,R117&lt;=1),J117*R117,"n.a.")</x:f>
        <x:v>0</x:v>
      </x:c>
      <x:c r="T117" s="38" t="str">
        <x:f>IF(ISNUMBER(S117),"Calculado ilustrativo","Faltan datos / parámetros inválidos")</x:f>
        <x:v>Calculado ilustrativo</x:v>
      </x:c>
    </x:row>
    <x:row r="118">
      <x:c r="A118" s="38" t="str">
        <x:v>R00113</x:v>
      </x:c>
      <x:c r="B118" s="38" t="str">
        <x:f>'Reparto provincial'!B43</x:f>
        <x:v>C01</x:v>
      </x:c>
      <x:c r="C118" s="38" t="str">
        <x:f>'Reparto provincial'!C43</x:f>
        <x:v>Acerta Compañía de Seguros, S.A.</x:v>
      </x:c>
      <x:c r="D118" s="38" t="str">
        <x:f>'Reparto provincial'!D43</x:f>
        <x:v>Industrial</x:v>
      </x:c>
      <x:c r="E118" s="38" t="str">
        <x:f>'Reparto provincial'!E43</x:f>
        <x:v>Ngäbe-Buglé</x:v>
      </x:c>
      <x:c r="F118" s="38" t="str">
        <x:f>Ubicaciones!A17</x:f>
        <x:v>L12</x:v>
      </x:c>
      <x:c r="G118" s="38" t="str">
        <x:v>P2</x:v>
      </x:c>
      <x:c r="H118" s="55" t="n">
        <x:f>IF(AND(ISNUMBER('Reparto provincial'!J43),ABS(Construccion!G41-1)&lt;0.0000001,MIN(Construccion!D41:F41)&gt;=0,MAX(Construccion!D41:F41)&lt;=1),ROUND('Reparto provincial'!J43*ROUND(SUM(Construccion!$D$41:E41),12),0)-ROUND('Reparto provincial'!J43*ROUND(SUM(Construccion!$D$41:D41),12),0),"n.a.")</x:f>
        <x:v>0</x:v>
      </x:c>
      <x:c r="I118" s="55" t="n">
        <x:f>'Reparto provincial'!N43</x:f>
        <x:v>164560</x:v>
      </x:c>
      <x:c r="J118" s="55" t="n">
        <x:f>IF(AND(ISNUMBER(H118),ISNUMBER(I118)),H118*I118,"n.a.")</x:f>
        <x:v>0</x:v>
      </x:c>
      <x:c r="K118" s="56" t="n">
        <x:f>Ubicaciones!D17</x:f>
        <x:v>8.53</x:v>
      </x:c>
      <x:c r="L118" s="56" t="n">
        <x:f>Ubicaciones!E17</x:f>
        <x:v>-81.7</x:v>
      </x:c>
      <x:c r="M118" s="38" t="str">
        <x:f>Vulnerabilidad!B23</x:f>
        <x:v>Mampostería sin refuerzo</x:v>
      </x:c>
      <x:c r="N118" s="38" t="str">
        <x:f>Vulnerabilidad!C23</x:f>
        <x:v>Bloque / ladrillo</x:v>
      </x:c>
      <x:c r="O118" s="38" t="str">
        <x:f>Vulnerabilidad!D23</x:f>
        <x:v>Metal</x:v>
      </x:c>
      <x:c r="P118" s="38" t="str">
        <x:v>Sin dato</x:v>
      </x:c>
      <x:c r="Q118" s="38" t="n">
        <x:f>IF('Impacto local'!H17="","",'Impacto local'!H17)</x:f>
        <x:v>3</x:v>
      </x:c>
      <x:c r="R118" s="57" t="n">
        <x:f>IF(Q118="","",INDEX(Vulnerabilidad!$C$6:$C$17,Q118))</x:f>
        <x:v>0</x:v>
      </x:c>
      <x:c r="S118" s="55" t="n">
        <x:f>IF(AND(ISNUMBER(J118),ISNUMBER(R118),R118&gt;=0,R118&lt;=1),J118*R118,"n.a.")</x:f>
        <x:v>0</x:v>
      </x:c>
      <x:c r="T118" s="38" t="str">
        <x:f>IF(ISNUMBER(S118),"Calculado ilustrativo","Faltan datos / parámetros inválidos")</x:f>
        <x:v>Calculado ilustrativo</x:v>
      </x:c>
    </x:row>
    <x:row r="119">
      <x:c r="A119" s="38" t="str">
        <x:v>R00114</x:v>
      </x:c>
      <x:c r="B119" s="38" t="str">
        <x:f>'Reparto provincial'!B43</x:f>
        <x:v>C01</x:v>
      </x:c>
      <x:c r="C119" s="38" t="str">
        <x:f>'Reparto provincial'!C43</x:f>
        <x:v>Acerta Compañía de Seguros, S.A.</x:v>
      </x:c>
      <x:c r="D119" s="38" t="str">
        <x:f>'Reparto provincial'!D43</x:f>
        <x:v>Industrial</x:v>
      </x:c>
      <x:c r="E119" s="38" t="str">
        <x:f>'Reparto provincial'!E43</x:f>
        <x:v>Ngäbe-Buglé</x:v>
      </x:c>
      <x:c r="F119" s="38" t="str">
        <x:f>Ubicaciones!A17</x:f>
        <x:v>L12</x:v>
      </x:c>
      <x:c r="G119" s="38" t="str">
        <x:v>P3</x:v>
      </x:c>
      <x:c r="H119" s="55" t="n">
        <x:f>IF(AND(ISNUMBER('Reparto provincial'!J43),ABS(Construccion!G41-1)&lt;0.0000001,MIN(Construccion!D41:F41)&gt;=0,MAX(Construccion!D41:F41)&lt;=1),ROUND('Reparto provincial'!J43*ROUND(SUM(Construccion!$D$41:F41),12),0)-ROUND('Reparto provincial'!J43*ROUND(SUM(Construccion!$D$41:E41),12),0),"n.a.")</x:f>
        <x:v>0</x:v>
      </x:c>
      <x:c r="I119" s="55" t="n">
        <x:f>'Reparto provincial'!N43</x:f>
        <x:v>164560</x:v>
      </x:c>
      <x:c r="J119" s="55" t="n">
        <x:f>IF(AND(ISNUMBER(H119),ISNUMBER(I119)),H119*I119,"n.a.")</x:f>
        <x:v>0</x:v>
      </x:c>
      <x:c r="K119" s="56" t="n">
        <x:f>Ubicaciones!D17</x:f>
        <x:v>8.53</x:v>
      </x:c>
      <x:c r="L119" s="56" t="n">
        <x:f>Ubicaciones!E17</x:f>
        <x:v>-81.7</x:v>
      </x:c>
      <x:c r="M119" s="38" t="str">
        <x:f>Vulnerabilidad!B24</x:f>
        <x:v>Liviana / madera</x:v>
      </x:c>
      <x:c r="N119" s="38" t="str">
        <x:f>Vulnerabilidad!C24</x:f>
        <x:v>Madera / livianas</x:v>
      </x:c>
      <x:c r="O119" s="38" t="str">
        <x:f>Vulnerabilidad!D24</x:f>
        <x:v>Metal</x:v>
      </x:c>
      <x:c r="P119" s="38" t="str">
        <x:v>Sin dato</x:v>
      </x:c>
      <x:c r="Q119" s="38" t="n">
        <x:f>IF('Impacto local'!H17="","",'Impacto local'!H17)</x:f>
        <x:v>3</x:v>
      </x:c>
      <x:c r="R119" s="57" t="n">
        <x:f>IF(Q119="","",INDEX(Vulnerabilidad!$D$6:$D$17,Q119))</x:f>
        <x:v>0</x:v>
      </x:c>
      <x:c r="S119" s="55" t="n">
        <x:f>IF(AND(ISNUMBER(J119),ISNUMBER(R119),R119&gt;=0,R119&lt;=1),J119*R119,"n.a.")</x:f>
        <x:v>0</x:v>
      </x:c>
      <x:c r="T119" s="38" t="str">
        <x:f>IF(ISNUMBER(S119),"Calculado ilustrativo","Faltan datos / parámetros inválidos")</x:f>
        <x:v>Calculado ilustrativo</x:v>
      </x:c>
    </x:row>
    <x:row r="120">
      <x:c r="A120" s="38" t="str">
        <x:v>R00115</x:v>
      </x:c>
      <x:c r="B120" s="38" t="str">
        <x:f>'Reparto provincial'!B44</x:f>
        <x:v>C01</x:v>
      </x:c>
      <x:c r="C120" s="38" t="str">
        <x:f>'Reparto provincial'!C44</x:f>
        <x:v>Acerta Compañía de Seguros, S.A.</x:v>
      </x:c>
      <x:c r="D120" s="38" t="str">
        <x:f>'Reparto provincial'!D44</x:f>
        <x:v>Industrial</x:v>
      </x:c>
      <x:c r="E120" s="38" t="str">
        <x:f>'Reparto provincial'!E44</x:f>
        <x:v>Panamá Oeste</x:v>
      </x:c>
      <x:c r="F120" s="38" t="str">
        <x:f>Ubicaciones!A18</x:f>
        <x:v>L13</x:v>
      </x:c>
      <x:c r="G120" s="38" t="str">
        <x:v>P1</x:v>
      </x:c>
      <x:c r="H120" s="55" t="n">
        <x:f>IF(AND(ISNUMBER('Reparto provincial'!J44),ABS(Construccion!G44-1)&lt;0.0000001,MIN(Construccion!D44:F44)&gt;=0,MAX(Construccion!D44:F44)&lt;=1),ROUND('Reparto provincial'!J44*ROUND(SUM(Construccion!$D$44:D44),12),0)-0,"n.a.")</x:f>
        <x:v>0</x:v>
      </x:c>
      <x:c r="I120" s="55" t="n">
        <x:f>'Reparto provincial'!N44</x:f>
        <x:v>164560</x:v>
      </x:c>
      <x:c r="J120" s="55" t="n">
        <x:f>IF(AND(ISNUMBER(H120),ISNUMBER(I120)),H120*I120,"n.a.")</x:f>
        <x:v>0</x:v>
      </x:c>
      <x:c r="K120" s="56" t="n">
        <x:f>Ubicaciones!D18</x:f>
        <x:v>8.88</x:v>
      </x:c>
      <x:c r="L120" s="56" t="n">
        <x:f>Ubicaciones!E18</x:f>
        <x:v>-79.78</x:v>
      </x:c>
      <x:c r="M120" s="38" t="str">
        <x:f>Vulnerabilidad!B22</x:f>
        <x:v>Hormigón armado</x:v>
      </x:c>
      <x:c r="N120" s="38" t="str">
        <x:f>Vulnerabilidad!C22</x:f>
        <x:v>Mampostería de relleno</x:v>
      </x:c>
      <x:c r="O120" s="38" t="str">
        <x:f>Vulnerabilidad!D22</x:f>
        <x:v>Losa de hormigón</x:v>
      </x:c>
      <x:c r="P120" s="38" t="str">
        <x:v>Sin dato</x:v>
      </x:c>
      <x:c r="Q120" s="38" t="n">
        <x:f>IF('Impacto local'!H18="","",'Impacto local'!H18)</x:f>
        <x:v>2</x:v>
      </x:c>
      <x:c r="R120" s="57" t="n">
        <x:f>IF(Q120="","",INDEX(Vulnerabilidad!$B$6:$B$17,Q120))</x:f>
        <x:v>0</x:v>
      </x:c>
      <x:c r="S120" s="55" t="n">
        <x:f>IF(AND(ISNUMBER(J120),ISNUMBER(R120),R120&gt;=0,R120&lt;=1),J120*R120,"n.a.")</x:f>
        <x:v>0</x:v>
      </x:c>
      <x:c r="T120" s="38" t="str">
        <x:f>IF(ISNUMBER(S120),"Calculado ilustrativo","Faltan datos / parámetros inválidos")</x:f>
        <x:v>Calculado ilustrativo</x:v>
      </x:c>
    </x:row>
    <x:row r="121">
      <x:c r="A121" s="38" t="str">
        <x:v>R00116</x:v>
      </x:c>
      <x:c r="B121" s="38" t="str">
        <x:f>'Reparto provincial'!B44</x:f>
        <x:v>C01</x:v>
      </x:c>
      <x:c r="C121" s="38" t="str">
        <x:f>'Reparto provincial'!C44</x:f>
        <x:v>Acerta Compañía de Seguros, S.A.</x:v>
      </x:c>
      <x:c r="D121" s="38" t="str">
        <x:f>'Reparto provincial'!D44</x:f>
        <x:v>Industrial</x:v>
      </x:c>
      <x:c r="E121" s="38" t="str">
        <x:f>'Reparto provincial'!E44</x:f>
        <x:v>Panamá Oeste</x:v>
      </x:c>
      <x:c r="F121" s="38" t="str">
        <x:f>Ubicaciones!A18</x:f>
        <x:v>L13</x:v>
      </x:c>
      <x:c r="G121" s="38" t="str">
        <x:v>P2</x:v>
      </x:c>
      <x:c r="H121" s="55" t="n">
        <x:f>IF(AND(ISNUMBER('Reparto provincial'!J44),ABS(Construccion!G44-1)&lt;0.0000001,MIN(Construccion!D44:F44)&gt;=0,MAX(Construccion!D44:F44)&lt;=1),ROUND('Reparto provincial'!J44*ROUND(SUM(Construccion!$D$44:E44),12),0)-ROUND('Reparto provincial'!J44*ROUND(SUM(Construccion!$D$44:D44),12),0),"n.a.")</x:f>
        <x:v>0</x:v>
      </x:c>
      <x:c r="I121" s="55" t="n">
        <x:f>'Reparto provincial'!N44</x:f>
        <x:v>164560</x:v>
      </x:c>
      <x:c r="J121" s="55" t="n">
        <x:f>IF(AND(ISNUMBER(H121),ISNUMBER(I121)),H121*I121,"n.a.")</x:f>
        <x:v>0</x:v>
      </x:c>
      <x:c r="K121" s="56" t="n">
        <x:f>Ubicaciones!D18</x:f>
        <x:v>8.88</x:v>
      </x:c>
      <x:c r="L121" s="56" t="n">
        <x:f>Ubicaciones!E18</x:f>
        <x:v>-79.78</x:v>
      </x:c>
      <x:c r="M121" s="38" t="str">
        <x:f>Vulnerabilidad!B23</x:f>
        <x:v>Mampostería sin refuerzo</x:v>
      </x:c>
      <x:c r="N121" s="38" t="str">
        <x:f>Vulnerabilidad!C23</x:f>
        <x:v>Bloque / ladrillo</x:v>
      </x:c>
      <x:c r="O121" s="38" t="str">
        <x:f>Vulnerabilidad!D23</x:f>
        <x:v>Metal</x:v>
      </x:c>
      <x:c r="P121" s="38" t="str">
        <x:v>Sin dato</x:v>
      </x:c>
      <x:c r="Q121" s="38" t="n">
        <x:f>IF('Impacto local'!H18="","",'Impacto local'!H18)</x:f>
        <x:v>2</x:v>
      </x:c>
      <x:c r="R121" s="57" t="n">
        <x:f>IF(Q121="","",INDEX(Vulnerabilidad!$C$6:$C$17,Q121))</x:f>
        <x:v>0</x:v>
      </x:c>
      <x:c r="S121" s="55" t="n">
        <x:f>IF(AND(ISNUMBER(J121),ISNUMBER(R121),R121&gt;=0,R121&lt;=1),J121*R121,"n.a.")</x:f>
        <x:v>0</x:v>
      </x:c>
      <x:c r="T121" s="38" t="str">
        <x:f>IF(ISNUMBER(S121),"Calculado ilustrativo","Faltan datos / parámetros inválidos")</x:f>
        <x:v>Calculado ilustrativo</x:v>
      </x:c>
    </x:row>
    <x:row r="122">
      <x:c r="A122" s="38" t="str">
        <x:v>R00117</x:v>
      </x:c>
      <x:c r="B122" s="38" t="str">
        <x:f>'Reparto provincial'!B44</x:f>
        <x:v>C01</x:v>
      </x:c>
      <x:c r="C122" s="38" t="str">
        <x:f>'Reparto provincial'!C44</x:f>
        <x:v>Acerta Compañía de Seguros, S.A.</x:v>
      </x:c>
      <x:c r="D122" s="38" t="str">
        <x:f>'Reparto provincial'!D44</x:f>
        <x:v>Industrial</x:v>
      </x:c>
      <x:c r="E122" s="38" t="str">
        <x:f>'Reparto provincial'!E44</x:f>
        <x:v>Panamá Oeste</x:v>
      </x:c>
      <x:c r="F122" s="38" t="str">
        <x:f>Ubicaciones!A18</x:f>
        <x:v>L13</x:v>
      </x:c>
      <x:c r="G122" s="38" t="str">
        <x:v>P3</x:v>
      </x:c>
      <x:c r="H122" s="55" t="n">
        <x:f>IF(AND(ISNUMBER('Reparto provincial'!J44),ABS(Construccion!G44-1)&lt;0.0000001,MIN(Construccion!D44:F44)&gt;=0,MAX(Construccion!D44:F44)&lt;=1),ROUND('Reparto provincial'!J44*ROUND(SUM(Construccion!$D$44:F44),12),0)-ROUND('Reparto provincial'!J44*ROUND(SUM(Construccion!$D$44:E44),12),0),"n.a.")</x:f>
        <x:v>0</x:v>
      </x:c>
      <x:c r="I122" s="55" t="n">
        <x:f>'Reparto provincial'!N44</x:f>
        <x:v>164560</x:v>
      </x:c>
      <x:c r="J122" s="55" t="n">
        <x:f>IF(AND(ISNUMBER(H122),ISNUMBER(I122)),H122*I122,"n.a.")</x:f>
        <x:v>0</x:v>
      </x:c>
      <x:c r="K122" s="56" t="n">
        <x:f>Ubicaciones!D18</x:f>
        <x:v>8.88</x:v>
      </x:c>
      <x:c r="L122" s="56" t="n">
        <x:f>Ubicaciones!E18</x:f>
        <x:v>-79.78</x:v>
      </x:c>
      <x:c r="M122" s="38" t="str">
        <x:f>Vulnerabilidad!B24</x:f>
        <x:v>Liviana / madera</x:v>
      </x:c>
      <x:c r="N122" s="38" t="str">
        <x:f>Vulnerabilidad!C24</x:f>
        <x:v>Madera / livianas</x:v>
      </x:c>
      <x:c r="O122" s="38" t="str">
        <x:f>Vulnerabilidad!D24</x:f>
        <x:v>Metal</x:v>
      </x:c>
      <x:c r="P122" s="38" t="str">
        <x:v>Sin dato</x:v>
      </x:c>
      <x:c r="Q122" s="38" t="n">
        <x:f>IF('Impacto local'!H18="","",'Impacto local'!H18)</x:f>
        <x:v>2</x:v>
      </x:c>
      <x:c r="R122" s="57" t="n">
        <x:f>IF(Q122="","",INDEX(Vulnerabilidad!$D$6:$D$17,Q122))</x:f>
        <x:v>0</x:v>
      </x:c>
      <x:c r="S122" s="55" t="n">
        <x:f>IF(AND(ISNUMBER(J122),ISNUMBER(R122),R122&gt;=0,R122&lt;=1),J122*R122,"n.a.")</x:f>
        <x:v>0</x:v>
      </x:c>
      <x:c r="T122" s="38" t="str">
        <x:f>IF(ISNUMBER(S122),"Calculado ilustrativo","Faltan datos / parámetros inválidos")</x:f>
        <x:v>Calculado ilustrativo</x:v>
      </x:c>
    </x:row>
    <x:row r="123">
      <x:c r="A123" s="38" t="str">
        <x:v>R00118</x:v>
      </x:c>
      <x:c r="B123" s="38" t="str">
        <x:f>'Reparto provincial'!B45</x:f>
        <x:v>C02</x:v>
      </x:c>
      <x:c r="C123" s="38" t="str">
        <x:f>'Reparto provincial'!C45</x:f>
        <x:v>Aliado Seguros, S.A.</x:v>
      </x:c>
      <x:c r="D123" s="38" t="str">
        <x:f>'Reparto provincial'!D45</x:f>
        <x:v>Residencial</x:v>
      </x:c>
      <x:c r="E123" s="38" t="str">
        <x:f>'Reparto provincial'!E45</x:f>
        <x:v>Bocas del Toro</x:v>
      </x:c>
      <x:c r="F123" s="38" t="str">
        <x:f>Ubicaciones!A6</x:f>
        <x:v>L01</x:v>
      </x:c>
      <x:c r="G123" s="38" t="str">
        <x:v>P1</x:v>
      </x:c>
      <x:c r="H123" s="55" t="n">
        <x:f>IF(AND(ISNUMBER('Reparto provincial'!J45),ABS(Construccion!G6-1)&lt;0.0000001,MIN(Construccion!D6:F6)&gt;=0,MAX(Construccion!D6:F6)&lt;=1),ROUND('Reparto provincial'!J45*ROUND(SUM(Construccion!$D$6:D6),12),0)-0,"n.a.")</x:f>
        <x:v>3</x:v>
      </x:c>
      <x:c r="I123" s="55" t="n">
        <x:f>'Reparto provincial'!N45</x:f>
        <x:v>30441.615938018815</x:v>
      </x:c>
      <x:c r="J123" s="55" t="n">
        <x:f>IF(AND(ISNUMBER(H123),ISNUMBER(I123)),H123*I123,"n.a.")</x:f>
        <x:v>91324.84781405644</x:v>
      </x:c>
      <x:c r="K123" s="56" t="n">
        <x:f>Ubicaciones!D6</x:f>
        <x:v>9.34</x:v>
      </x:c>
      <x:c r="L123" s="56" t="n">
        <x:f>Ubicaciones!E6</x:f>
        <x:v>-82.25</x:v>
      </x:c>
      <x:c r="M123" s="38" t="str">
        <x:f>Vulnerabilidad!B22</x:f>
        <x:v>Hormigón armado</x:v>
      </x:c>
      <x:c r="N123" s="38" t="str">
        <x:f>Vulnerabilidad!C22</x:f>
        <x:v>Mampostería de relleno</x:v>
      </x:c>
      <x:c r="O123" s="38" t="str">
        <x:f>Vulnerabilidad!D22</x:f>
        <x:v>Losa de hormigón</x:v>
      </x:c>
      <x:c r="P123" s="38" t="str">
        <x:v>Sin dato</x:v>
      </x:c>
      <x:c r="Q123" s="38" t="n">
        <x:f>IF('Impacto local'!H6="","",'Impacto local'!H6)</x:f>
        <x:v>3</x:v>
      </x:c>
      <x:c r="R123" s="57" t="n">
        <x:f>IF(Q123="","",INDEX(Vulnerabilidad!$B$6:$B$17,Q123))</x:f>
        <x:v>0</x:v>
      </x:c>
      <x:c r="S123" s="55" t="n">
        <x:f>IF(AND(ISNUMBER(J123),ISNUMBER(R123),R123&gt;=0,R123&lt;=1),J123*R123,"n.a.")</x:f>
        <x:v>0</x:v>
      </x:c>
      <x:c r="T123" s="38" t="str">
        <x:f>IF(ISNUMBER(S123),"Calculado ilustrativo","Faltan datos / parámetros inválidos")</x:f>
        <x:v>Calculado ilustrativo</x:v>
      </x:c>
    </x:row>
    <x:row r="124">
      <x:c r="A124" s="38" t="str">
        <x:v>R00119</x:v>
      </x:c>
      <x:c r="B124" s="38" t="str">
        <x:f>'Reparto provincial'!B45</x:f>
        <x:v>C02</x:v>
      </x:c>
      <x:c r="C124" s="38" t="str">
        <x:f>'Reparto provincial'!C45</x:f>
        <x:v>Aliado Seguros, S.A.</x:v>
      </x:c>
      <x:c r="D124" s="38" t="str">
        <x:f>'Reparto provincial'!D45</x:f>
        <x:v>Residencial</x:v>
      </x:c>
      <x:c r="E124" s="38" t="str">
        <x:f>'Reparto provincial'!E45</x:f>
        <x:v>Bocas del Toro</x:v>
      </x:c>
      <x:c r="F124" s="38" t="str">
        <x:f>Ubicaciones!A6</x:f>
        <x:v>L01</x:v>
      </x:c>
      <x:c r="G124" s="38" t="str">
        <x:v>P2</x:v>
      </x:c>
      <x:c r="H124" s="55" t="n">
        <x:f>IF(AND(ISNUMBER('Reparto provincial'!J45),ABS(Construccion!G6-1)&lt;0.0000001,MIN(Construccion!D6:F6)&gt;=0,MAX(Construccion!D6:F6)&lt;=1),ROUND('Reparto provincial'!J45*ROUND(SUM(Construccion!$D$6:E6),12),0)-ROUND('Reparto provincial'!J45*ROUND(SUM(Construccion!$D$6:D6),12),0),"n.a.")</x:f>
        <x:v>2</x:v>
      </x:c>
      <x:c r="I124" s="55" t="n">
        <x:f>'Reparto provincial'!N45</x:f>
        <x:v>30441.615938018815</x:v>
      </x:c>
      <x:c r="J124" s="55" t="n">
        <x:f>IF(AND(ISNUMBER(H124),ISNUMBER(I124)),H124*I124,"n.a.")</x:f>
        <x:v>60883.23187603763</x:v>
      </x:c>
      <x:c r="K124" s="56" t="n">
        <x:f>Ubicaciones!D6</x:f>
        <x:v>9.34</x:v>
      </x:c>
      <x:c r="L124" s="56" t="n">
        <x:f>Ubicaciones!E6</x:f>
        <x:v>-82.25</x:v>
      </x:c>
      <x:c r="M124" s="38" t="str">
        <x:f>Vulnerabilidad!B23</x:f>
        <x:v>Mampostería sin refuerzo</x:v>
      </x:c>
      <x:c r="N124" s="38" t="str">
        <x:f>Vulnerabilidad!C23</x:f>
        <x:v>Bloque / ladrillo</x:v>
      </x:c>
      <x:c r="O124" s="38" t="str">
        <x:f>Vulnerabilidad!D23</x:f>
        <x:v>Metal</x:v>
      </x:c>
      <x:c r="P124" s="38" t="str">
        <x:v>Sin dato</x:v>
      </x:c>
      <x:c r="Q124" s="38" t="n">
        <x:f>IF('Impacto local'!H6="","",'Impacto local'!H6)</x:f>
        <x:v>3</x:v>
      </x:c>
      <x:c r="R124" s="57" t="n">
        <x:f>IF(Q124="","",INDEX(Vulnerabilidad!$C$6:$C$17,Q124))</x:f>
        <x:v>0</x:v>
      </x:c>
      <x:c r="S124" s="55" t="n">
        <x:f>IF(AND(ISNUMBER(J124),ISNUMBER(R124),R124&gt;=0,R124&lt;=1),J124*R124,"n.a.")</x:f>
        <x:v>0</x:v>
      </x:c>
      <x:c r="T124" s="38" t="str">
        <x:f>IF(ISNUMBER(S124),"Calculado ilustrativo","Faltan datos / parámetros inválidos")</x:f>
        <x:v>Calculado ilustrativo</x:v>
      </x:c>
    </x:row>
    <x:row r="125">
      <x:c r="A125" s="38" t="str">
        <x:v>R00120</x:v>
      </x:c>
      <x:c r="B125" s="38" t="str">
        <x:f>'Reparto provincial'!B45</x:f>
        <x:v>C02</x:v>
      </x:c>
      <x:c r="C125" s="38" t="str">
        <x:f>'Reparto provincial'!C45</x:f>
        <x:v>Aliado Seguros, S.A.</x:v>
      </x:c>
      <x:c r="D125" s="38" t="str">
        <x:f>'Reparto provincial'!D45</x:f>
        <x:v>Residencial</x:v>
      </x:c>
      <x:c r="E125" s="38" t="str">
        <x:f>'Reparto provincial'!E45</x:f>
        <x:v>Bocas del Toro</x:v>
      </x:c>
      <x:c r="F125" s="38" t="str">
        <x:f>Ubicaciones!A6</x:f>
        <x:v>L01</x:v>
      </x:c>
      <x:c r="G125" s="38" t="str">
        <x:v>P3</x:v>
      </x:c>
      <x:c r="H125" s="55" t="n">
        <x:f>IF(AND(ISNUMBER('Reparto provincial'!J45),ABS(Construccion!G6-1)&lt;0.0000001,MIN(Construccion!D6:F6)&gt;=0,MAX(Construccion!D6:F6)&lt;=1),ROUND('Reparto provincial'!J45*ROUND(SUM(Construccion!$D$6:F6),12),0)-ROUND('Reparto provincial'!J45*ROUND(SUM(Construccion!$D$6:E6),12),0),"n.a.")</x:f>
        <x:v>0</x:v>
      </x:c>
      <x:c r="I125" s="55" t="n">
        <x:f>'Reparto provincial'!N45</x:f>
        <x:v>30441.615938018815</x:v>
      </x:c>
      <x:c r="J125" s="55" t="n">
        <x:f>IF(AND(ISNUMBER(H125),ISNUMBER(I125)),H125*I125,"n.a.")</x:f>
        <x:v>0</x:v>
      </x:c>
      <x:c r="K125" s="56" t="n">
        <x:f>Ubicaciones!D6</x:f>
        <x:v>9.34</x:v>
      </x:c>
      <x:c r="L125" s="56" t="n">
        <x:f>Ubicaciones!E6</x:f>
        <x:v>-82.25</x:v>
      </x:c>
      <x:c r="M125" s="38" t="str">
        <x:f>Vulnerabilidad!B24</x:f>
        <x:v>Liviana / madera</x:v>
      </x:c>
      <x:c r="N125" s="38" t="str">
        <x:f>Vulnerabilidad!C24</x:f>
        <x:v>Madera / livianas</x:v>
      </x:c>
      <x:c r="O125" s="38" t="str">
        <x:f>Vulnerabilidad!D24</x:f>
        <x:v>Metal</x:v>
      </x:c>
      <x:c r="P125" s="38" t="str">
        <x:v>Sin dato</x:v>
      </x:c>
      <x:c r="Q125" s="38" t="n">
        <x:f>IF('Impacto local'!H6="","",'Impacto local'!H6)</x:f>
        <x:v>3</x:v>
      </x:c>
      <x:c r="R125" s="57" t="n">
        <x:f>IF(Q125="","",INDEX(Vulnerabilidad!$D$6:$D$17,Q125))</x:f>
        <x:v>0</x:v>
      </x:c>
      <x:c r="S125" s="55" t="n">
        <x:f>IF(AND(ISNUMBER(J125),ISNUMBER(R125),R125&gt;=0,R125&lt;=1),J125*R125,"n.a.")</x:f>
        <x:v>0</x:v>
      </x:c>
      <x:c r="T125" s="38" t="str">
        <x:f>IF(ISNUMBER(S125),"Calculado ilustrativo","Faltan datos / parámetros inválidos")</x:f>
        <x:v>Calculado ilustrativo</x:v>
      </x:c>
    </x:row>
    <x:row r="126">
      <x:c r="A126" s="38" t="str">
        <x:v>R00121</x:v>
      </x:c>
      <x:c r="B126" s="38" t="str">
        <x:f>'Reparto provincial'!B46</x:f>
        <x:v>C02</x:v>
      </x:c>
      <x:c r="C126" s="38" t="str">
        <x:f>'Reparto provincial'!C46</x:f>
        <x:v>Aliado Seguros, S.A.</x:v>
      </x:c>
      <x:c r="D126" s="38" t="str">
        <x:f>'Reparto provincial'!D46</x:f>
        <x:v>Residencial</x:v>
      </x:c>
      <x:c r="E126" s="38" t="str">
        <x:f>'Reparto provincial'!E46</x:f>
        <x:v>Coclé</x:v>
      </x:c>
      <x:c r="F126" s="38" t="str">
        <x:f>Ubicaciones!A7</x:f>
        <x:v>L02</x:v>
      </x:c>
      <x:c r="G126" s="38" t="str">
        <x:v>P1</x:v>
      </x:c>
      <x:c r="H126" s="55" t="n">
        <x:f>IF(AND(ISNUMBER('Reparto provincial'!J46),ABS(Construccion!G9-1)&lt;0.0000001,MIN(Construccion!D9:F9)&gt;=0,MAX(Construccion!D9:F9)&lt;=1),ROUND('Reparto provincial'!J46*ROUND(SUM(Construccion!$D$9:D9),12),0)-0,"n.a.")</x:f>
        <x:v>15</x:v>
      </x:c>
      <x:c r="I126" s="55" t="n">
        <x:f>'Reparto provincial'!N46</x:f>
        <x:v>30441.615938018815</x:v>
      </x:c>
      <x:c r="J126" s="55" t="n">
        <x:f>IF(AND(ISNUMBER(H126),ISNUMBER(I126)),H126*I126,"n.a.")</x:f>
        <x:v>456624.2390702822</x:v>
      </x:c>
      <x:c r="K126" s="56" t="n">
        <x:f>Ubicaciones!D7</x:f>
        <x:v>8.52</x:v>
      </x:c>
      <x:c r="L126" s="56" t="n">
        <x:f>Ubicaciones!E7</x:f>
        <x:v>-80.36</x:v>
      </x:c>
      <x:c r="M126" s="38" t="str">
        <x:f>Vulnerabilidad!B22</x:f>
        <x:v>Hormigón armado</x:v>
      </x:c>
      <x:c r="N126" s="38" t="str">
        <x:f>Vulnerabilidad!C22</x:f>
        <x:v>Mampostería de relleno</x:v>
      </x:c>
      <x:c r="O126" s="38" t="str">
        <x:f>Vulnerabilidad!D22</x:f>
        <x:v>Losa de hormigón</x:v>
      </x:c>
      <x:c r="P126" s="38" t="str">
        <x:v>Sin dato</x:v>
      </x:c>
      <x:c r="Q126" s="38" t="n">
        <x:f>IF('Impacto local'!H7="","",'Impacto local'!H7)</x:f>
        <x:v>2</x:v>
      </x:c>
      <x:c r="R126" s="57" t="n">
        <x:f>IF(Q126="","",INDEX(Vulnerabilidad!$B$6:$B$17,Q126))</x:f>
        <x:v>0</x:v>
      </x:c>
      <x:c r="S126" s="55" t="n">
        <x:f>IF(AND(ISNUMBER(J126),ISNUMBER(R126),R126&gt;=0,R126&lt;=1),J126*R126,"n.a.")</x:f>
        <x:v>0</x:v>
      </x:c>
      <x:c r="T126" s="38" t="str">
        <x:f>IF(ISNUMBER(S126),"Calculado ilustrativo","Faltan datos / parámetros inválidos")</x:f>
        <x:v>Calculado ilustrativo</x:v>
      </x:c>
    </x:row>
    <x:row r="127">
      <x:c r="A127" s="38" t="str">
        <x:v>R00122</x:v>
      </x:c>
      <x:c r="B127" s="38" t="str">
        <x:f>'Reparto provincial'!B46</x:f>
        <x:v>C02</x:v>
      </x:c>
      <x:c r="C127" s="38" t="str">
        <x:f>'Reparto provincial'!C46</x:f>
        <x:v>Aliado Seguros, S.A.</x:v>
      </x:c>
      <x:c r="D127" s="38" t="str">
        <x:f>'Reparto provincial'!D46</x:f>
        <x:v>Residencial</x:v>
      </x:c>
      <x:c r="E127" s="38" t="str">
        <x:f>'Reparto provincial'!E46</x:f>
        <x:v>Coclé</x:v>
      </x:c>
      <x:c r="F127" s="38" t="str">
        <x:f>Ubicaciones!A7</x:f>
        <x:v>L02</x:v>
      </x:c>
      <x:c r="G127" s="38" t="str">
        <x:v>P2</x:v>
      </x:c>
      <x:c r="H127" s="55" t="n">
        <x:f>IF(AND(ISNUMBER('Reparto provincial'!J46),ABS(Construccion!G9-1)&lt;0.0000001,MIN(Construccion!D9:F9)&gt;=0,MAX(Construccion!D9:F9)&lt;=1),ROUND('Reparto provincial'!J46*ROUND(SUM(Construccion!$D$9:E9),12),0)-ROUND('Reparto provincial'!J46*ROUND(SUM(Construccion!$D$9:D9),12),0),"n.a.")</x:f>
        <x:v>8</x:v>
      </x:c>
      <x:c r="I127" s="55" t="n">
        <x:f>'Reparto provincial'!N46</x:f>
        <x:v>30441.615938018815</x:v>
      </x:c>
      <x:c r="J127" s="55" t="n">
        <x:f>IF(AND(ISNUMBER(H127),ISNUMBER(I127)),H127*I127,"n.a.")</x:f>
        <x:v>243532.92750415052</x:v>
      </x:c>
      <x:c r="K127" s="56" t="n">
        <x:f>Ubicaciones!D7</x:f>
        <x:v>8.52</x:v>
      </x:c>
      <x:c r="L127" s="56" t="n">
        <x:f>Ubicaciones!E7</x:f>
        <x:v>-80.36</x:v>
      </x:c>
      <x:c r="M127" s="38" t="str">
        <x:f>Vulnerabilidad!B23</x:f>
        <x:v>Mampostería sin refuerzo</x:v>
      </x:c>
      <x:c r="N127" s="38" t="str">
        <x:f>Vulnerabilidad!C23</x:f>
        <x:v>Bloque / ladrillo</x:v>
      </x:c>
      <x:c r="O127" s="38" t="str">
        <x:f>Vulnerabilidad!D23</x:f>
        <x:v>Metal</x:v>
      </x:c>
      <x:c r="P127" s="38" t="str">
        <x:v>Sin dato</x:v>
      </x:c>
      <x:c r="Q127" s="38" t="n">
        <x:f>IF('Impacto local'!H7="","",'Impacto local'!H7)</x:f>
        <x:v>2</x:v>
      </x:c>
      <x:c r="R127" s="57" t="n">
        <x:f>IF(Q127="","",INDEX(Vulnerabilidad!$C$6:$C$17,Q127))</x:f>
        <x:v>0</x:v>
      </x:c>
      <x:c r="S127" s="55" t="n">
        <x:f>IF(AND(ISNUMBER(J127),ISNUMBER(R127),R127&gt;=0,R127&lt;=1),J127*R127,"n.a.")</x:f>
        <x:v>0</x:v>
      </x:c>
      <x:c r="T127" s="38" t="str">
        <x:f>IF(ISNUMBER(S127),"Calculado ilustrativo","Faltan datos / parámetros inválidos")</x:f>
        <x:v>Calculado ilustrativo</x:v>
      </x:c>
    </x:row>
    <x:row r="128">
      <x:c r="A128" s="38" t="str">
        <x:v>R00123</x:v>
      </x:c>
      <x:c r="B128" s="38" t="str">
        <x:f>'Reparto provincial'!B46</x:f>
        <x:v>C02</x:v>
      </x:c>
      <x:c r="C128" s="38" t="str">
        <x:f>'Reparto provincial'!C46</x:f>
        <x:v>Aliado Seguros, S.A.</x:v>
      </x:c>
      <x:c r="D128" s="38" t="str">
        <x:f>'Reparto provincial'!D46</x:f>
        <x:v>Residencial</x:v>
      </x:c>
      <x:c r="E128" s="38" t="str">
        <x:f>'Reparto provincial'!E46</x:f>
        <x:v>Coclé</x:v>
      </x:c>
      <x:c r="F128" s="38" t="str">
        <x:f>Ubicaciones!A7</x:f>
        <x:v>L02</x:v>
      </x:c>
      <x:c r="G128" s="38" t="str">
        <x:v>P3</x:v>
      </x:c>
      <x:c r="H128" s="55" t="n">
        <x:f>IF(AND(ISNUMBER('Reparto provincial'!J46),ABS(Construccion!G9-1)&lt;0.0000001,MIN(Construccion!D9:F9)&gt;=0,MAX(Construccion!D9:F9)&lt;=1),ROUND('Reparto provincial'!J46*ROUND(SUM(Construccion!$D$9:F9),12),0)-ROUND('Reparto provincial'!J46*ROUND(SUM(Construccion!$D$9:E9),12),0),"n.a.")</x:f>
        <x:v>2</x:v>
      </x:c>
      <x:c r="I128" s="55" t="n">
        <x:f>'Reparto provincial'!N46</x:f>
        <x:v>30441.615938018815</x:v>
      </x:c>
      <x:c r="J128" s="55" t="n">
        <x:f>IF(AND(ISNUMBER(H128),ISNUMBER(I128)),H128*I128,"n.a.")</x:f>
        <x:v>60883.23187603763</x:v>
      </x:c>
      <x:c r="K128" s="56" t="n">
        <x:f>Ubicaciones!D7</x:f>
        <x:v>8.52</x:v>
      </x:c>
      <x:c r="L128" s="56" t="n">
        <x:f>Ubicaciones!E7</x:f>
        <x:v>-80.36</x:v>
      </x:c>
      <x:c r="M128" s="38" t="str">
        <x:f>Vulnerabilidad!B24</x:f>
        <x:v>Liviana / madera</x:v>
      </x:c>
      <x:c r="N128" s="38" t="str">
        <x:f>Vulnerabilidad!C24</x:f>
        <x:v>Madera / livianas</x:v>
      </x:c>
      <x:c r="O128" s="38" t="str">
        <x:f>Vulnerabilidad!D24</x:f>
        <x:v>Metal</x:v>
      </x:c>
      <x:c r="P128" s="38" t="str">
        <x:v>Sin dato</x:v>
      </x:c>
      <x:c r="Q128" s="38" t="n">
        <x:f>IF('Impacto local'!H7="","",'Impacto local'!H7)</x:f>
        <x:v>2</x:v>
      </x:c>
      <x:c r="R128" s="57" t="n">
        <x:f>IF(Q128="","",INDEX(Vulnerabilidad!$D$6:$D$17,Q128))</x:f>
        <x:v>0</x:v>
      </x:c>
      <x:c r="S128" s="55" t="n">
        <x:f>IF(AND(ISNUMBER(J128),ISNUMBER(R128),R128&gt;=0,R128&lt;=1),J128*R128,"n.a.")</x:f>
        <x:v>0</x:v>
      </x:c>
      <x:c r="T128" s="38" t="str">
        <x:f>IF(ISNUMBER(S128),"Calculado ilustrativo","Faltan datos / parámetros inválidos")</x:f>
        <x:v>Calculado ilustrativo</x:v>
      </x:c>
    </x:row>
    <x:row r="129">
      <x:c r="A129" s="38" t="str">
        <x:v>R00124</x:v>
      </x:c>
      <x:c r="B129" s="38" t="str">
        <x:f>'Reparto provincial'!B47</x:f>
        <x:v>C02</x:v>
      </x:c>
      <x:c r="C129" s="38" t="str">
        <x:f>'Reparto provincial'!C47</x:f>
        <x:v>Aliado Seguros, S.A.</x:v>
      </x:c>
      <x:c r="D129" s="38" t="str">
        <x:f>'Reparto provincial'!D47</x:f>
        <x:v>Residencial</x:v>
      </x:c>
      <x:c r="E129" s="38" t="str">
        <x:f>'Reparto provincial'!E47</x:f>
        <x:v>Colón</x:v>
      </x:c>
      <x:c r="F129" s="38" t="str">
        <x:f>Ubicaciones!A8</x:f>
        <x:v>L03</x:v>
      </x:c>
      <x:c r="G129" s="38" t="str">
        <x:v>P1</x:v>
      </x:c>
      <x:c r="H129" s="55" t="n">
        <x:f>IF(AND(ISNUMBER('Reparto provincial'!J47),ABS(Construccion!G12-1)&lt;0.0000001,MIN(Construccion!D12:F12)&gt;=0,MAX(Construccion!D12:F12)&lt;=1),ROUND('Reparto provincial'!J47*ROUND(SUM(Construccion!$D$12:D12),12),0)-0,"n.a.")</x:f>
        <x:v>24</x:v>
      </x:c>
      <x:c r="I129" s="55" t="n">
        <x:f>'Reparto provincial'!N47</x:f>
        <x:v>30441.615938018815</x:v>
      </x:c>
      <x:c r="J129" s="55" t="n">
        <x:f>IF(AND(ISNUMBER(H129),ISNUMBER(I129)),H129*I129,"n.a.")</x:f>
        <x:v>730598.7825124515</x:v>
      </x:c>
      <x:c r="K129" s="56" t="n">
        <x:f>Ubicaciones!D8</x:f>
        <x:v>9.36</x:v>
      </x:c>
      <x:c r="L129" s="56" t="n">
        <x:f>Ubicaciones!E8</x:f>
        <x:v>-79.9</x:v>
      </x:c>
      <x:c r="M129" s="38" t="str">
        <x:f>Vulnerabilidad!B22</x:f>
        <x:v>Hormigón armado</x:v>
      </x:c>
      <x:c r="N129" s="38" t="str">
        <x:f>Vulnerabilidad!C22</x:f>
        <x:v>Mampostería de relleno</x:v>
      </x:c>
      <x:c r="O129" s="38" t="str">
        <x:f>Vulnerabilidad!D22</x:f>
        <x:v>Losa de hormigón</x:v>
      </x:c>
      <x:c r="P129" s="38" t="str">
        <x:v>Sin dato</x:v>
      </x:c>
      <x:c r="Q129" s="38" t="n">
        <x:f>IF('Impacto local'!H8="","",'Impacto local'!H8)</x:f>
        <x:v>2</x:v>
      </x:c>
      <x:c r="R129" s="57" t="n">
        <x:f>IF(Q129="","",INDEX(Vulnerabilidad!$B$6:$B$17,Q129))</x:f>
        <x:v>0</x:v>
      </x:c>
      <x:c r="S129" s="55" t="n">
        <x:f>IF(AND(ISNUMBER(J129),ISNUMBER(R129),R129&gt;=0,R129&lt;=1),J129*R129,"n.a.")</x:f>
        <x:v>0</x:v>
      </x:c>
      <x:c r="T129" s="38" t="str">
        <x:f>IF(ISNUMBER(S129),"Calculado ilustrativo","Faltan datos / parámetros inválidos")</x:f>
        <x:v>Calculado ilustrativo</x:v>
      </x:c>
    </x:row>
    <x:row r="130">
      <x:c r="A130" s="38" t="str">
        <x:v>R00125</x:v>
      </x:c>
      <x:c r="B130" s="38" t="str">
        <x:f>'Reparto provincial'!B47</x:f>
        <x:v>C02</x:v>
      </x:c>
      <x:c r="C130" s="38" t="str">
        <x:f>'Reparto provincial'!C47</x:f>
        <x:v>Aliado Seguros, S.A.</x:v>
      </x:c>
      <x:c r="D130" s="38" t="str">
        <x:f>'Reparto provincial'!D47</x:f>
        <x:v>Residencial</x:v>
      </x:c>
      <x:c r="E130" s="38" t="str">
        <x:f>'Reparto provincial'!E47</x:f>
        <x:v>Colón</x:v>
      </x:c>
      <x:c r="F130" s="38" t="str">
        <x:f>Ubicaciones!A8</x:f>
        <x:v>L03</x:v>
      </x:c>
      <x:c r="G130" s="38" t="str">
        <x:v>P2</x:v>
      </x:c>
      <x:c r="H130" s="55" t="n">
        <x:f>IF(AND(ISNUMBER('Reparto provincial'!J47),ABS(Construccion!G12-1)&lt;0.0000001,MIN(Construccion!D12:F12)&gt;=0,MAX(Construccion!D12:F12)&lt;=1),ROUND('Reparto provincial'!J47*ROUND(SUM(Construccion!$D$12:E12),12),0)-ROUND('Reparto provincial'!J47*ROUND(SUM(Construccion!$D$12:D12),12),0),"n.a.")</x:f>
        <x:v>12</x:v>
      </x:c>
      <x:c r="I130" s="55" t="n">
        <x:f>'Reparto provincial'!N47</x:f>
        <x:v>30441.615938018815</x:v>
      </x:c>
      <x:c r="J130" s="55" t="n">
        <x:f>IF(AND(ISNUMBER(H130),ISNUMBER(I130)),H130*I130,"n.a.")</x:f>
        <x:v>365299.39125622576</x:v>
      </x:c>
      <x:c r="K130" s="56" t="n">
        <x:f>Ubicaciones!D8</x:f>
        <x:v>9.36</x:v>
      </x:c>
      <x:c r="L130" s="56" t="n">
        <x:f>Ubicaciones!E8</x:f>
        <x:v>-79.9</x:v>
      </x:c>
      <x:c r="M130" s="38" t="str">
        <x:f>Vulnerabilidad!B23</x:f>
        <x:v>Mampostería sin refuerzo</x:v>
      </x:c>
      <x:c r="N130" s="38" t="str">
        <x:f>Vulnerabilidad!C23</x:f>
        <x:v>Bloque / ladrillo</x:v>
      </x:c>
      <x:c r="O130" s="38" t="str">
        <x:f>Vulnerabilidad!D23</x:f>
        <x:v>Metal</x:v>
      </x:c>
      <x:c r="P130" s="38" t="str">
        <x:v>Sin dato</x:v>
      </x:c>
      <x:c r="Q130" s="38" t="n">
        <x:f>IF('Impacto local'!H8="","",'Impacto local'!H8)</x:f>
        <x:v>2</x:v>
      </x:c>
      <x:c r="R130" s="57" t="n">
        <x:f>IF(Q130="","",INDEX(Vulnerabilidad!$C$6:$C$17,Q130))</x:f>
        <x:v>0</x:v>
      </x:c>
      <x:c r="S130" s="55" t="n">
        <x:f>IF(AND(ISNUMBER(J130),ISNUMBER(R130),R130&gt;=0,R130&lt;=1),J130*R130,"n.a.")</x:f>
        <x:v>0</x:v>
      </x:c>
      <x:c r="T130" s="38" t="str">
        <x:f>IF(ISNUMBER(S130),"Calculado ilustrativo","Faltan datos / parámetros inválidos")</x:f>
        <x:v>Calculado ilustrativo</x:v>
      </x:c>
    </x:row>
    <x:row r="131">
      <x:c r="A131" s="38" t="str">
        <x:v>R00126</x:v>
      </x:c>
      <x:c r="B131" s="38" t="str">
        <x:f>'Reparto provincial'!B47</x:f>
        <x:v>C02</x:v>
      </x:c>
      <x:c r="C131" s="38" t="str">
        <x:f>'Reparto provincial'!C47</x:f>
        <x:v>Aliado Seguros, S.A.</x:v>
      </x:c>
      <x:c r="D131" s="38" t="str">
        <x:f>'Reparto provincial'!D47</x:f>
        <x:v>Residencial</x:v>
      </x:c>
      <x:c r="E131" s="38" t="str">
        <x:f>'Reparto provincial'!E47</x:f>
        <x:v>Colón</x:v>
      </x:c>
      <x:c r="F131" s="38" t="str">
        <x:f>Ubicaciones!A8</x:f>
        <x:v>L03</x:v>
      </x:c>
      <x:c r="G131" s="38" t="str">
        <x:v>P3</x:v>
      </x:c>
      <x:c r="H131" s="55" t="n">
        <x:f>IF(AND(ISNUMBER('Reparto provincial'!J47),ABS(Construccion!G12-1)&lt;0.0000001,MIN(Construccion!D12:F12)&gt;=0,MAX(Construccion!D12:F12)&lt;=1),ROUND('Reparto provincial'!J47*ROUND(SUM(Construccion!$D$12:F12),12),0)-ROUND('Reparto provincial'!J47*ROUND(SUM(Construccion!$D$12:E12),12),0),"n.a.")</x:f>
        <x:v>4</x:v>
      </x:c>
      <x:c r="I131" s="55" t="n">
        <x:f>'Reparto provincial'!N47</x:f>
        <x:v>30441.615938018815</x:v>
      </x:c>
      <x:c r="J131" s="55" t="n">
        <x:f>IF(AND(ISNUMBER(H131),ISNUMBER(I131)),H131*I131,"n.a.")</x:f>
        <x:v>121766.46375207526</x:v>
      </x:c>
      <x:c r="K131" s="56" t="n">
        <x:f>Ubicaciones!D8</x:f>
        <x:v>9.36</x:v>
      </x:c>
      <x:c r="L131" s="56" t="n">
        <x:f>Ubicaciones!E8</x:f>
        <x:v>-79.9</x:v>
      </x:c>
      <x:c r="M131" s="38" t="str">
        <x:f>Vulnerabilidad!B24</x:f>
        <x:v>Liviana / madera</x:v>
      </x:c>
      <x:c r="N131" s="38" t="str">
        <x:f>Vulnerabilidad!C24</x:f>
        <x:v>Madera / livianas</x:v>
      </x:c>
      <x:c r="O131" s="38" t="str">
        <x:f>Vulnerabilidad!D24</x:f>
        <x:v>Metal</x:v>
      </x:c>
      <x:c r="P131" s="38" t="str">
        <x:v>Sin dato</x:v>
      </x:c>
      <x:c r="Q131" s="38" t="n">
        <x:f>IF('Impacto local'!H8="","",'Impacto local'!H8)</x:f>
        <x:v>2</x:v>
      </x:c>
      <x:c r="R131" s="57" t="n">
        <x:f>IF(Q131="","",INDEX(Vulnerabilidad!$D$6:$D$17,Q131))</x:f>
        <x:v>0</x:v>
      </x:c>
      <x:c r="S131" s="55" t="n">
        <x:f>IF(AND(ISNUMBER(J131),ISNUMBER(R131),R131&gt;=0,R131&lt;=1),J131*R131,"n.a.")</x:f>
        <x:v>0</x:v>
      </x:c>
      <x:c r="T131" s="38" t="str">
        <x:f>IF(ISNUMBER(S131),"Calculado ilustrativo","Faltan datos / parámetros inválidos")</x:f>
        <x:v>Calculado ilustrativo</x:v>
      </x:c>
    </x:row>
    <x:row r="132">
      <x:c r="A132" s="38" t="str">
        <x:v>R00127</x:v>
      </x:c>
      <x:c r="B132" s="38" t="str">
        <x:f>'Reparto provincial'!B48</x:f>
        <x:v>C02</x:v>
      </x:c>
      <x:c r="C132" s="38" t="str">
        <x:f>'Reparto provincial'!C48</x:f>
        <x:v>Aliado Seguros, S.A.</x:v>
      </x:c>
      <x:c r="D132" s="38" t="str">
        <x:f>'Reparto provincial'!D48</x:f>
        <x:v>Residencial</x:v>
      </x:c>
      <x:c r="E132" s="38" t="str">
        <x:f>'Reparto provincial'!E48</x:f>
        <x:v>Chiriquí</x:v>
      </x:c>
      <x:c r="F132" s="38" t="str">
        <x:f>Ubicaciones!A9</x:f>
        <x:v>L04</x:v>
      </x:c>
      <x:c r="G132" s="38" t="str">
        <x:v>P1</x:v>
      </x:c>
      <x:c r="H132" s="55" t="n">
        <x:f>IF(AND(ISNUMBER('Reparto provincial'!J48),ABS(Construccion!G15-1)&lt;0.0000001,MIN(Construccion!D15:F15)&gt;=0,MAX(Construccion!D15:F15)&lt;=1),ROUND('Reparto provincial'!J48*ROUND(SUM(Construccion!$D$15:D15),12),0)-0,"n.a.")</x:f>
        <x:v>131</x:v>
      </x:c>
      <x:c r="I132" s="55" t="n">
        <x:f>'Reparto provincial'!N48</x:f>
        <x:v>30441.615938018815</x:v>
      </x:c>
      <x:c r="J132" s="55" t="n">
        <x:f>IF(AND(ISNUMBER(H132),ISNUMBER(I132)),H132*I132,"n.a.")</x:f>
        <x:v>3987851.687880465</x:v>
      </x:c>
      <x:c r="K132" s="56" t="n">
        <x:f>Ubicaciones!D9</x:f>
        <x:v>8.43</x:v>
      </x:c>
      <x:c r="L132" s="56" t="n">
        <x:f>Ubicaciones!E9</x:f>
        <x:v>-82.43</x:v>
      </x:c>
      <x:c r="M132" s="38" t="str">
        <x:f>Vulnerabilidad!B22</x:f>
        <x:v>Hormigón armado</x:v>
      </x:c>
      <x:c r="N132" s="38" t="str">
        <x:f>Vulnerabilidad!C22</x:f>
        <x:v>Mampostería de relleno</x:v>
      </x:c>
      <x:c r="O132" s="38" t="str">
        <x:f>Vulnerabilidad!D22</x:f>
        <x:v>Losa de hormigón</x:v>
      </x:c>
      <x:c r="P132" s="38" t="str">
        <x:v>Sin dato</x:v>
      </x:c>
      <x:c r="Q132" s="38" t="n">
        <x:f>IF('Impacto local'!H9="","",'Impacto local'!H9)</x:f>
        <x:v>4</x:v>
      </x:c>
      <x:c r="R132" s="57" t="n">
        <x:f>IF(Q132="","",INDEX(Vulnerabilidad!$B$6:$B$17,Q132))</x:f>
        <x:v>0</x:v>
      </x:c>
      <x:c r="S132" s="55" t="n">
        <x:f>IF(AND(ISNUMBER(J132),ISNUMBER(R132),R132&gt;=0,R132&lt;=1),J132*R132,"n.a.")</x:f>
        <x:v>0</x:v>
      </x:c>
      <x:c r="T132" s="38" t="str">
        <x:f>IF(ISNUMBER(S132),"Calculado ilustrativo","Faltan datos / parámetros inválidos")</x:f>
        <x:v>Calculado ilustrativo</x:v>
      </x:c>
    </x:row>
    <x:row r="133">
      <x:c r="A133" s="38" t="str">
        <x:v>R00128</x:v>
      </x:c>
      <x:c r="B133" s="38" t="str">
        <x:f>'Reparto provincial'!B48</x:f>
        <x:v>C02</x:v>
      </x:c>
      <x:c r="C133" s="38" t="str">
        <x:f>'Reparto provincial'!C48</x:f>
        <x:v>Aliado Seguros, S.A.</x:v>
      </x:c>
      <x:c r="D133" s="38" t="str">
        <x:f>'Reparto provincial'!D48</x:f>
        <x:v>Residencial</x:v>
      </x:c>
      <x:c r="E133" s="38" t="str">
        <x:f>'Reparto provincial'!E48</x:f>
        <x:v>Chiriquí</x:v>
      </x:c>
      <x:c r="F133" s="38" t="str">
        <x:f>Ubicaciones!A9</x:f>
        <x:v>L04</x:v>
      </x:c>
      <x:c r="G133" s="38" t="str">
        <x:v>P2</x:v>
      </x:c>
      <x:c r="H133" s="55" t="n">
        <x:f>IF(AND(ISNUMBER('Reparto provincial'!J48),ABS(Construccion!G15-1)&lt;0.0000001,MIN(Construccion!D15:F15)&gt;=0,MAX(Construccion!D15:F15)&lt;=1),ROUND('Reparto provincial'!J48*ROUND(SUM(Construccion!$D$15:E15),12),0)-ROUND('Reparto provincial'!J48*ROUND(SUM(Construccion!$D$15:D15),12),0),"n.a.")</x:f>
        <x:v>65</x:v>
      </x:c>
      <x:c r="I133" s="55" t="n">
        <x:f>'Reparto provincial'!N48</x:f>
        <x:v>30441.615938018815</x:v>
      </x:c>
      <x:c r="J133" s="55" t="n">
        <x:f>IF(AND(ISNUMBER(H133),ISNUMBER(I133)),H133*I133,"n.a.")</x:f>
        <x:v>1978705.035971223</x:v>
      </x:c>
      <x:c r="K133" s="56" t="n">
        <x:f>Ubicaciones!D9</x:f>
        <x:v>8.43</x:v>
      </x:c>
      <x:c r="L133" s="56" t="n">
        <x:f>Ubicaciones!E9</x:f>
        <x:v>-82.43</x:v>
      </x:c>
      <x:c r="M133" s="38" t="str">
        <x:f>Vulnerabilidad!B23</x:f>
        <x:v>Mampostería sin refuerzo</x:v>
      </x:c>
      <x:c r="N133" s="38" t="str">
        <x:f>Vulnerabilidad!C23</x:f>
        <x:v>Bloque / ladrillo</x:v>
      </x:c>
      <x:c r="O133" s="38" t="str">
        <x:f>Vulnerabilidad!D23</x:f>
        <x:v>Metal</x:v>
      </x:c>
      <x:c r="P133" s="38" t="str">
        <x:v>Sin dato</x:v>
      </x:c>
      <x:c r="Q133" s="38" t="n">
        <x:f>IF('Impacto local'!H9="","",'Impacto local'!H9)</x:f>
        <x:v>4</x:v>
      </x:c>
      <x:c r="R133" s="57" t="n">
        <x:f>IF(Q133="","",INDEX(Vulnerabilidad!$C$6:$C$17,Q133))</x:f>
        <x:v>0.001</x:v>
      </x:c>
      <x:c r="S133" s="55" t="n">
        <x:f>IF(AND(ISNUMBER(J133),ISNUMBER(R133),R133&gt;=0,R133&lt;=1),J133*R133,"n.a.")</x:f>
        <x:v>1978.705035971223</x:v>
      </x:c>
      <x:c r="T133" s="38" t="str">
        <x:f>IF(ISNUMBER(S133),"Calculado ilustrativo","Faltan datos / parámetros inválidos")</x:f>
        <x:v>Calculado ilustrativo</x:v>
      </x:c>
    </x:row>
    <x:row r="134">
      <x:c r="A134" s="38" t="str">
        <x:v>R00129</x:v>
      </x:c>
      <x:c r="B134" s="38" t="str">
        <x:f>'Reparto provincial'!B48</x:f>
        <x:v>C02</x:v>
      </x:c>
      <x:c r="C134" s="38" t="str">
        <x:f>'Reparto provincial'!C48</x:f>
        <x:v>Aliado Seguros, S.A.</x:v>
      </x:c>
      <x:c r="D134" s="38" t="str">
        <x:f>'Reparto provincial'!D48</x:f>
        <x:v>Residencial</x:v>
      </x:c>
      <x:c r="E134" s="38" t="str">
        <x:f>'Reparto provincial'!E48</x:f>
        <x:v>Chiriquí</x:v>
      </x:c>
      <x:c r="F134" s="38" t="str">
        <x:f>Ubicaciones!A9</x:f>
        <x:v>L04</x:v>
      </x:c>
      <x:c r="G134" s="38" t="str">
        <x:v>P3</x:v>
      </x:c>
      <x:c r="H134" s="55" t="n">
        <x:f>IF(AND(ISNUMBER('Reparto provincial'!J48),ABS(Construccion!G15-1)&lt;0.0000001,MIN(Construccion!D15:F15)&gt;=0,MAX(Construccion!D15:F15)&lt;=1),ROUND('Reparto provincial'!J48*ROUND(SUM(Construccion!$D$15:F15),12),0)-ROUND('Reparto provincial'!J48*ROUND(SUM(Construccion!$D$15:E15),12),0),"n.a.")</x:f>
        <x:v>22</x:v>
      </x:c>
      <x:c r="I134" s="55" t="n">
        <x:f>'Reparto provincial'!N48</x:f>
        <x:v>30441.615938018815</x:v>
      </x:c>
      <x:c r="J134" s="55" t="n">
        <x:f>IF(AND(ISNUMBER(H134),ISNUMBER(I134)),H134*I134,"n.a.")</x:f>
        <x:v>669715.550636414</x:v>
      </x:c>
      <x:c r="K134" s="56" t="n">
        <x:f>Ubicaciones!D9</x:f>
        <x:v>8.43</x:v>
      </x:c>
      <x:c r="L134" s="56" t="n">
        <x:f>Ubicaciones!E9</x:f>
        <x:v>-82.43</x:v>
      </x:c>
      <x:c r="M134" s="38" t="str">
        <x:f>Vulnerabilidad!B24</x:f>
        <x:v>Liviana / madera</x:v>
      </x:c>
      <x:c r="N134" s="38" t="str">
        <x:f>Vulnerabilidad!C24</x:f>
        <x:v>Madera / livianas</x:v>
      </x:c>
      <x:c r="O134" s="38" t="str">
        <x:f>Vulnerabilidad!D24</x:f>
        <x:v>Metal</x:v>
      </x:c>
      <x:c r="P134" s="38" t="str">
        <x:v>Sin dato</x:v>
      </x:c>
      <x:c r="Q134" s="38" t="n">
        <x:f>IF('Impacto local'!H9="","",'Impacto local'!H9)</x:f>
        <x:v>4</x:v>
      </x:c>
      <x:c r="R134" s="57" t="n">
        <x:f>IF(Q134="","",INDEX(Vulnerabilidad!$D$6:$D$17,Q134))</x:f>
        <x:v>0.002</x:v>
      </x:c>
      <x:c r="S134" s="55" t="n">
        <x:f>IF(AND(ISNUMBER(J134),ISNUMBER(R134),R134&gt;=0,R134&lt;=1),J134*R134,"n.a.")</x:f>
        <x:v>1339.431101272828</x:v>
      </x:c>
      <x:c r="T134" s="38" t="str">
        <x:f>IF(ISNUMBER(S134),"Calculado ilustrativo","Faltan datos / parámetros inválidos")</x:f>
        <x:v>Calculado ilustrativo</x:v>
      </x:c>
    </x:row>
    <x:row r="135">
      <x:c r="A135" s="38" t="str">
        <x:v>R00130</x:v>
      </x:c>
      <x:c r="B135" s="38" t="str">
        <x:f>'Reparto provincial'!B49</x:f>
        <x:v>C02</x:v>
      </x:c>
      <x:c r="C135" s="38" t="str">
        <x:f>'Reparto provincial'!C49</x:f>
        <x:v>Aliado Seguros, S.A.</x:v>
      </x:c>
      <x:c r="D135" s="38" t="str">
        <x:f>'Reparto provincial'!D49</x:f>
        <x:v>Residencial</x:v>
      </x:c>
      <x:c r="E135" s="38" t="str">
        <x:f>'Reparto provincial'!E49</x:f>
        <x:v>Darién</x:v>
      </x:c>
      <x:c r="F135" s="38" t="str">
        <x:f>Ubicaciones!A10</x:f>
        <x:v>L05</x:v>
      </x:c>
      <x:c r="G135" s="38" t="str">
        <x:v>P1</x:v>
      </x:c>
      <x:c r="H135" s="55" t="n">
        <x:f>IF(AND(ISNUMBER('Reparto provincial'!J49),ABS(Construccion!G18-1)&lt;0.0000001,MIN(Construccion!D18:F18)&gt;=0,MAX(Construccion!D18:F18)&lt;=1),ROUND('Reparto provincial'!J49*ROUND(SUM(Construccion!$D$18:D18),12),0)-0,"n.a.")</x:f>
        <x:v>1</x:v>
      </x:c>
      <x:c r="I135" s="55" t="n">
        <x:f>'Reparto provincial'!N49</x:f>
        <x:v>30441.615938018815</x:v>
      </x:c>
      <x:c r="J135" s="55" t="n">
        <x:f>IF(AND(ISNUMBER(H135),ISNUMBER(I135)),H135*I135,"n.a.")</x:f>
        <x:v>30441.615938018815</x:v>
      </x:c>
      <x:c r="K135" s="56" t="n">
        <x:f>Ubicaciones!D10</x:f>
        <x:v>8.4</x:v>
      </x:c>
      <x:c r="L135" s="56" t="n">
        <x:f>Ubicaciones!E10</x:f>
        <x:v>-78.15</x:v>
      </x:c>
      <x:c r="M135" s="38" t="str">
        <x:f>Vulnerabilidad!B22</x:f>
        <x:v>Hormigón armado</x:v>
      </x:c>
      <x:c r="N135" s="38" t="str">
        <x:f>Vulnerabilidad!C22</x:f>
        <x:v>Mampostería de relleno</x:v>
      </x:c>
      <x:c r="O135" s="38" t="str">
        <x:f>Vulnerabilidad!D22</x:f>
        <x:v>Losa de hormigón</x:v>
      </x:c>
      <x:c r="P135" s="38" t="str">
        <x:v>Sin dato</x:v>
      </x:c>
      <x:c r="Q135" s="38" t="n">
        <x:f>IF('Impacto local'!H10="","",'Impacto local'!H10)</x:f>
        <x:v>2</x:v>
      </x:c>
      <x:c r="R135" s="57" t="n">
        <x:f>IF(Q135="","",INDEX(Vulnerabilidad!$B$6:$B$17,Q135))</x:f>
        <x:v>0</x:v>
      </x:c>
      <x:c r="S135" s="55" t="n">
        <x:f>IF(AND(ISNUMBER(J135),ISNUMBER(R135),R135&gt;=0,R135&lt;=1),J135*R135,"n.a.")</x:f>
        <x:v>0</x:v>
      </x:c>
      <x:c r="T135" s="38" t="str">
        <x:f>IF(ISNUMBER(S135),"Calculado ilustrativo","Faltan datos / parámetros inválidos")</x:f>
        <x:v>Calculado ilustrativo</x:v>
      </x:c>
    </x:row>
    <x:row r="136">
      <x:c r="A136" s="38" t="str">
        <x:v>R00131</x:v>
      </x:c>
      <x:c r="B136" s="38" t="str">
        <x:f>'Reparto provincial'!B49</x:f>
        <x:v>C02</x:v>
      </x:c>
      <x:c r="C136" s="38" t="str">
        <x:f>'Reparto provincial'!C49</x:f>
        <x:v>Aliado Seguros, S.A.</x:v>
      </x:c>
      <x:c r="D136" s="38" t="str">
        <x:f>'Reparto provincial'!D49</x:f>
        <x:v>Residencial</x:v>
      </x:c>
      <x:c r="E136" s="38" t="str">
        <x:f>'Reparto provincial'!E49</x:f>
        <x:v>Darién</x:v>
      </x:c>
      <x:c r="F136" s="38" t="str">
        <x:f>Ubicaciones!A10</x:f>
        <x:v>L05</x:v>
      </x:c>
      <x:c r="G136" s="38" t="str">
        <x:v>P2</x:v>
      </x:c>
      <x:c r="H136" s="55" t="n">
        <x:f>IF(AND(ISNUMBER('Reparto provincial'!J49),ABS(Construccion!G18-1)&lt;0.0000001,MIN(Construccion!D18:F18)&gt;=0,MAX(Construccion!D18:F18)&lt;=1),ROUND('Reparto provincial'!J49*ROUND(SUM(Construccion!$D$18:E18),12),0)-ROUND('Reparto provincial'!J49*ROUND(SUM(Construccion!$D$18:D18),12),0),"n.a.")</x:f>
        <x:v>0</x:v>
      </x:c>
      <x:c r="I136" s="55" t="n">
        <x:f>'Reparto provincial'!N49</x:f>
        <x:v>30441.615938018815</x:v>
      </x:c>
      <x:c r="J136" s="55" t="n">
        <x:f>IF(AND(ISNUMBER(H136),ISNUMBER(I136)),H136*I136,"n.a.")</x:f>
        <x:v>0</x:v>
      </x:c>
      <x:c r="K136" s="56" t="n">
        <x:f>Ubicaciones!D10</x:f>
        <x:v>8.4</x:v>
      </x:c>
      <x:c r="L136" s="56" t="n">
        <x:f>Ubicaciones!E10</x:f>
        <x:v>-78.15</x:v>
      </x:c>
      <x:c r="M136" s="38" t="str">
        <x:f>Vulnerabilidad!B23</x:f>
        <x:v>Mampostería sin refuerzo</x:v>
      </x:c>
      <x:c r="N136" s="38" t="str">
        <x:f>Vulnerabilidad!C23</x:f>
        <x:v>Bloque / ladrillo</x:v>
      </x:c>
      <x:c r="O136" s="38" t="str">
        <x:f>Vulnerabilidad!D23</x:f>
        <x:v>Metal</x:v>
      </x:c>
      <x:c r="P136" s="38" t="str">
        <x:v>Sin dato</x:v>
      </x:c>
      <x:c r="Q136" s="38" t="n">
        <x:f>IF('Impacto local'!H10="","",'Impacto local'!H10)</x:f>
        <x:v>2</x:v>
      </x:c>
      <x:c r="R136" s="57" t="n">
        <x:f>IF(Q136="","",INDEX(Vulnerabilidad!$C$6:$C$17,Q136))</x:f>
        <x:v>0</x:v>
      </x:c>
      <x:c r="S136" s="55" t="n">
        <x:f>IF(AND(ISNUMBER(J136),ISNUMBER(R136),R136&gt;=0,R136&lt;=1),J136*R136,"n.a.")</x:f>
        <x:v>0</x:v>
      </x:c>
      <x:c r="T136" s="38" t="str">
        <x:f>IF(ISNUMBER(S136),"Calculado ilustrativo","Faltan datos / parámetros inválidos")</x:f>
        <x:v>Calculado ilustrativo</x:v>
      </x:c>
    </x:row>
    <x:row r="137">
      <x:c r="A137" s="38" t="str">
        <x:v>R00132</x:v>
      </x:c>
      <x:c r="B137" s="38" t="str">
        <x:f>'Reparto provincial'!B49</x:f>
        <x:v>C02</x:v>
      </x:c>
      <x:c r="C137" s="38" t="str">
        <x:f>'Reparto provincial'!C49</x:f>
        <x:v>Aliado Seguros, S.A.</x:v>
      </x:c>
      <x:c r="D137" s="38" t="str">
        <x:f>'Reparto provincial'!D49</x:f>
        <x:v>Residencial</x:v>
      </x:c>
      <x:c r="E137" s="38" t="str">
        <x:f>'Reparto provincial'!E49</x:f>
        <x:v>Darién</x:v>
      </x:c>
      <x:c r="F137" s="38" t="str">
        <x:f>Ubicaciones!A10</x:f>
        <x:v>L05</x:v>
      </x:c>
      <x:c r="G137" s="38" t="str">
        <x:v>P3</x:v>
      </x:c>
      <x:c r="H137" s="55" t="n">
        <x:f>IF(AND(ISNUMBER('Reparto provincial'!J49),ABS(Construccion!G18-1)&lt;0.0000001,MIN(Construccion!D18:F18)&gt;=0,MAX(Construccion!D18:F18)&lt;=1),ROUND('Reparto provincial'!J49*ROUND(SUM(Construccion!$D$18:F18),12),0)-ROUND('Reparto provincial'!J49*ROUND(SUM(Construccion!$D$18:E18),12),0),"n.a.")</x:f>
        <x:v>0</x:v>
      </x:c>
      <x:c r="I137" s="55" t="n">
        <x:f>'Reparto provincial'!N49</x:f>
        <x:v>30441.615938018815</x:v>
      </x:c>
      <x:c r="J137" s="55" t="n">
        <x:f>IF(AND(ISNUMBER(H137),ISNUMBER(I137)),H137*I137,"n.a.")</x:f>
        <x:v>0</x:v>
      </x:c>
      <x:c r="K137" s="56" t="n">
        <x:f>Ubicaciones!D10</x:f>
        <x:v>8.4</x:v>
      </x:c>
      <x:c r="L137" s="56" t="n">
        <x:f>Ubicaciones!E10</x:f>
        <x:v>-78.15</x:v>
      </x:c>
      <x:c r="M137" s="38" t="str">
        <x:f>Vulnerabilidad!B24</x:f>
        <x:v>Liviana / madera</x:v>
      </x:c>
      <x:c r="N137" s="38" t="str">
        <x:f>Vulnerabilidad!C24</x:f>
        <x:v>Madera / livianas</x:v>
      </x:c>
      <x:c r="O137" s="38" t="str">
        <x:f>Vulnerabilidad!D24</x:f>
        <x:v>Metal</x:v>
      </x:c>
      <x:c r="P137" s="38" t="str">
        <x:v>Sin dato</x:v>
      </x:c>
      <x:c r="Q137" s="38" t="n">
        <x:f>IF('Impacto local'!H10="","",'Impacto local'!H10)</x:f>
        <x:v>2</x:v>
      </x:c>
      <x:c r="R137" s="57" t="n">
        <x:f>IF(Q137="","",INDEX(Vulnerabilidad!$D$6:$D$17,Q137))</x:f>
        <x:v>0</x:v>
      </x:c>
      <x:c r="S137" s="55" t="n">
        <x:f>IF(AND(ISNUMBER(J137),ISNUMBER(R137),R137&gt;=0,R137&lt;=1),J137*R137,"n.a.")</x:f>
        <x:v>0</x:v>
      </x:c>
      <x:c r="T137" s="38" t="str">
        <x:f>IF(ISNUMBER(S137),"Calculado ilustrativo","Faltan datos / parámetros inválidos")</x:f>
        <x:v>Calculado ilustrativo</x:v>
      </x:c>
    </x:row>
    <x:row r="138">
      <x:c r="A138" s="38" t="str">
        <x:v>R00133</x:v>
      </x:c>
      <x:c r="B138" s="38" t="str">
        <x:f>'Reparto provincial'!B50</x:f>
        <x:v>C02</x:v>
      </x:c>
      <x:c r="C138" s="38" t="str">
        <x:f>'Reparto provincial'!C50</x:f>
        <x:v>Aliado Seguros, S.A.</x:v>
      </x:c>
      <x:c r="D138" s="38" t="str">
        <x:f>'Reparto provincial'!D50</x:f>
        <x:v>Residencial</x:v>
      </x:c>
      <x:c r="E138" s="38" t="str">
        <x:f>'Reparto provincial'!E50</x:f>
        <x:v>Herrera</x:v>
      </x:c>
      <x:c r="F138" s="38" t="str">
        <x:f>Ubicaciones!A11</x:f>
        <x:v>L06</x:v>
      </x:c>
      <x:c r="G138" s="38" t="str">
        <x:v>P1</x:v>
      </x:c>
      <x:c r="H138" s="55" t="n">
        <x:f>IF(AND(ISNUMBER('Reparto provincial'!J50),ABS(Construccion!G21-1)&lt;0.0000001,MIN(Construccion!D21:F21)&gt;=0,MAX(Construccion!D21:F21)&lt;=1),ROUND('Reparto provincial'!J50*ROUND(SUM(Construccion!$D$21:D21),12),0)-0,"n.a.")</x:f>
        <x:v>4</x:v>
      </x:c>
      <x:c r="I138" s="55" t="n">
        <x:f>'Reparto provincial'!N50</x:f>
        <x:v>30441.615938018815</x:v>
      </x:c>
      <x:c r="J138" s="55" t="n">
        <x:f>IF(AND(ISNUMBER(H138),ISNUMBER(I138)),H138*I138,"n.a.")</x:f>
        <x:v>121766.46375207526</x:v>
      </x:c>
      <x:c r="K138" s="56" t="n">
        <x:f>Ubicaciones!D11</x:f>
        <x:v>7.96</x:v>
      </x:c>
      <x:c r="L138" s="56" t="n">
        <x:f>Ubicaciones!E11</x:f>
        <x:v>-80.43</x:v>
      </x:c>
      <x:c r="M138" s="38" t="str">
        <x:f>Vulnerabilidad!B22</x:f>
        <x:v>Hormigón armado</x:v>
      </x:c>
      <x:c r="N138" s="38" t="str">
        <x:f>Vulnerabilidad!C22</x:f>
        <x:v>Mampostería de relleno</x:v>
      </x:c>
      <x:c r="O138" s="38" t="str">
        <x:f>Vulnerabilidad!D22</x:f>
        <x:v>Losa de hormigón</x:v>
      </x:c>
      <x:c r="P138" s="38" t="str">
        <x:v>Sin dato</x:v>
      </x:c>
      <x:c r="Q138" s="38" t="n">
        <x:f>IF('Impacto local'!H11="","",'Impacto local'!H11)</x:f>
        <x:v>3</x:v>
      </x:c>
      <x:c r="R138" s="57" t="n">
        <x:f>IF(Q138="","",INDEX(Vulnerabilidad!$B$6:$B$17,Q138))</x:f>
        <x:v>0</x:v>
      </x:c>
      <x:c r="S138" s="55" t="n">
        <x:f>IF(AND(ISNUMBER(J138),ISNUMBER(R138),R138&gt;=0,R138&lt;=1),J138*R138,"n.a.")</x:f>
        <x:v>0</x:v>
      </x:c>
      <x:c r="T138" s="38" t="str">
        <x:f>IF(ISNUMBER(S138),"Calculado ilustrativo","Faltan datos / parámetros inválidos")</x:f>
        <x:v>Calculado ilustrativo</x:v>
      </x:c>
    </x:row>
    <x:row r="139">
      <x:c r="A139" s="38" t="str">
        <x:v>R00134</x:v>
      </x:c>
      <x:c r="B139" s="38" t="str">
        <x:f>'Reparto provincial'!B50</x:f>
        <x:v>C02</x:v>
      </x:c>
      <x:c r="C139" s="38" t="str">
        <x:f>'Reparto provincial'!C50</x:f>
        <x:v>Aliado Seguros, S.A.</x:v>
      </x:c>
      <x:c r="D139" s="38" t="str">
        <x:f>'Reparto provincial'!D50</x:f>
        <x:v>Residencial</x:v>
      </x:c>
      <x:c r="E139" s="38" t="str">
        <x:f>'Reparto provincial'!E50</x:f>
        <x:v>Herrera</x:v>
      </x:c>
      <x:c r="F139" s="38" t="str">
        <x:f>Ubicaciones!A11</x:f>
        <x:v>L06</x:v>
      </x:c>
      <x:c r="G139" s="38" t="str">
        <x:v>P2</x:v>
      </x:c>
      <x:c r="H139" s="55" t="n">
        <x:f>IF(AND(ISNUMBER('Reparto provincial'!J50),ABS(Construccion!G21-1)&lt;0.0000001,MIN(Construccion!D21:F21)&gt;=0,MAX(Construccion!D21:F21)&lt;=1),ROUND('Reparto provincial'!J50*ROUND(SUM(Construccion!$D$21:E21),12),0)-ROUND('Reparto provincial'!J50*ROUND(SUM(Construccion!$D$21:D21),12),0),"n.a.")</x:f>
        <x:v>2</x:v>
      </x:c>
      <x:c r="I139" s="55" t="n">
        <x:f>'Reparto provincial'!N50</x:f>
        <x:v>30441.615938018815</x:v>
      </x:c>
      <x:c r="J139" s="55" t="n">
        <x:f>IF(AND(ISNUMBER(H139),ISNUMBER(I139)),H139*I139,"n.a.")</x:f>
        <x:v>60883.23187603763</x:v>
      </x:c>
      <x:c r="K139" s="56" t="n">
        <x:f>Ubicaciones!D11</x:f>
        <x:v>7.96</x:v>
      </x:c>
      <x:c r="L139" s="56" t="n">
        <x:f>Ubicaciones!E11</x:f>
        <x:v>-80.43</x:v>
      </x:c>
      <x:c r="M139" s="38" t="str">
        <x:f>Vulnerabilidad!B23</x:f>
        <x:v>Mampostería sin refuerzo</x:v>
      </x:c>
      <x:c r="N139" s="38" t="str">
        <x:f>Vulnerabilidad!C23</x:f>
        <x:v>Bloque / ladrillo</x:v>
      </x:c>
      <x:c r="O139" s="38" t="str">
        <x:f>Vulnerabilidad!D23</x:f>
        <x:v>Metal</x:v>
      </x:c>
      <x:c r="P139" s="38" t="str">
        <x:v>Sin dato</x:v>
      </x:c>
      <x:c r="Q139" s="38" t="n">
        <x:f>IF('Impacto local'!H11="","",'Impacto local'!H11)</x:f>
        <x:v>3</x:v>
      </x:c>
      <x:c r="R139" s="57" t="n">
        <x:f>IF(Q139="","",INDEX(Vulnerabilidad!$C$6:$C$17,Q139))</x:f>
        <x:v>0</x:v>
      </x:c>
      <x:c r="S139" s="55" t="n">
        <x:f>IF(AND(ISNUMBER(J139),ISNUMBER(R139),R139&gt;=0,R139&lt;=1),J139*R139,"n.a.")</x:f>
        <x:v>0</x:v>
      </x:c>
      <x:c r="T139" s="38" t="str">
        <x:f>IF(ISNUMBER(S139),"Calculado ilustrativo","Faltan datos / parámetros inválidos")</x:f>
        <x:v>Calculado ilustrativo</x:v>
      </x:c>
    </x:row>
    <x:row r="140">
      <x:c r="A140" s="38" t="str">
        <x:v>R00135</x:v>
      </x:c>
      <x:c r="B140" s="38" t="str">
        <x:f>'Reparto provincial'!B50</x:f>
        <x:v>C02</x:v>
      </x:c>
      <x:c r="C140" s="38" t="str">
        <x:f>'Reparto provincial'!C50</x:f>
        <x:v>Aliado Seguros, S.A.</x:v>
      </x:c>
      <x:c r="D140" s="38" t="str">
        <x:f>'Reparto provincial'!D50</x:f>
        <x:v>Residencial</x:v>
      </x:c>
      <x:c r="E140" s="38" t="str">
        <x:f>'Reparto provincial'!E50</x:f>
        <x:v>Herrera</x:v>
      </x:c>
      <x:c r="F140" s="38" t="str">
        <x:f>Ubicaciones!A11</x:f>
        <x:v>L06</x:v>
      </x:c>
      <x:c r="G140" s="38" t="str">
        <x:v>P3</x:v>
      </x:c>
      <x:c r="H140" s="55" t="n">
        <x:f>IF(AND(ISNUMBER('Reparto provincial'!J50),ABS(Construccion!G21-1)&lt;0.0000001,MIN(Construccion!D21:F21)&gt;=0,MAX(Construccion!D21:F21)&lt;=1),ROUND('Reparto provincial'!J50*ROUND(SUM(Construccion!$D$21:F21),12),0)-ROUND('Reparto provincial'!J50*ROUND(SUM(Construccion!$D$21:E21),12),0),"n.a.")</x:f>
        <x:v>1</x:v>
      </x:c>
      <x:c r="I140" s="55" t="n">
        <x:f>'Reparto provincial'!N50</x:f>
        <x:v>30441.615938018815</x:v>
      </x:c>
      <x:c r="J140" s="55" t="n">
        <x:f>IF(AND(ISNUMBER(H140),ISNUMBER(I140)),H140*I140,"n.a.")</x:f>
        <x:v>30441.615938018815</x:v>
      </x:c>
      <x:c r="K140" s="56" t="n">
        <x:f>Ubicaciones!D11</x:f>
        <x:v>7.96</x:v>
      </x:c>
      <x:c r="L140" s="56" t="n">
        <x:f>Ubicaciones!E11</x:f>
        <x:v>-80.43</x:v>
      </x:c>
      <x:c r="M140" s="38" t="str">
        <x:f>Vulnerabilidad!B24</x:f>
        <x:v>Liviana / madera</x:v>
      </x:c>
      <x:c r="N140" s="38" t="str">
        <x:f>Vulnerabilidad!C24</x:f>
        <x:v>Madera / livianas</x:v>
      </x:c>
      <x:c r="O140" s="38" t="str">
        <x:f>Vulnerabilidad!D24</x:f>
        <x:v>Metal</x:v>
      </x:c>
      <x:c r="P140" s="38" t="str">
        <x:v>Sin dato</x:v>
      </x:c>
      <x:c r="Q140" s="38" t="n">
        <x:f>IF('Impacto local'!H11="","",'Impacto local'!H11)</x:f>
        <x:v>3</x:v>
      </x:c>
      <x:c r="R140" s="57" t="n">
        <x:f>IF(Q140="","",INDEX(Vulnerabilidad!$D$6:$D$17,Q140))</x:f>
        <x:v>0</x:v>
      </x:c>
      <x:c r="S140" s="55" t="n">
        <x:f>IF(AND(ISNUMBER(J140),ISNUMBER(R140),R140&gt;=0,R140&lt;=1),J140*R140,"n.a.")</x:f>
        <x:v>0</x:v>
      </x:c>
      <x:c r="T140" s="38" t="str">
        <x:f>IF(ISNUMBER(S140),"Calculado ilustrativo","Faltan datos / parámetros inválidos")</x:f>
        <x:v>Calculado ilustrativo</x:v>
      </x:c>
    </x:row>
    <x:row r="141">
      <x:c r="A141" s="38" t="str">
        <x:v>R00136</x:v>
      </x:c>
      <x:c r="B141" s="38" t="str">
        <x:f>'Reparto provincial'!B51</x:f>
        <x:v>C02</x:v>
      </x:c>
      <x:c r="C141" s="38" t="str">
        <x:f>'Reparto provincial'!C51</x:f>
        <x:v>Aliado Seguros, S.A.</x:v>
      </x:c>
      <x:c r="D141" s="38" t="str">
        <x:f>'Reparto provincial'!D51</x:f>
        <x:v>Residencial</x:v>
      </x:c>
      <x:c r="E141" s="38" t="str">
        <x:f>'Reparto provincial'!E51</x:f>
        <x:v>Los Santos</x:v>
      </x:c>
      <x:c r="F141" s="38" t="str">
        <x:f>Ubicaciones!A12</x:f>
        <x:v>L07</x:v>
      </x:c>
      <x:c r="G141" s="38" t="str">
        <x:v>P1</x:v>
      </x:c>
      <x:c r="H141" s="55" t="n">
        <x:f>IF(AND(ISNUMBER('Reparto provincial'!J51),ABS(Construccion!G24-1)&lt;0.0000001,MIN(Construccion!D24:F24)&gt;=0,MAX(Construccion!D24:F24)&lt;=1),ROUND('Reparto provincial'!J51*ROUND(SUM(Construccion!$D$24:D24),12),0)-0,"n.a.")</x:f>
        <x:v>4</x:v>
      </x:c>
      <x:c r="I141" s="55" t="n">
        <x:f>'Reparto provincial'!N51</x:f>
        <x:v>30441.615938018815</x:v>
      </x:c>
      <x:c r="J141" s="55" t="n">
        <x:f>IF(AND(ISNUMBER(H141),ISNUMBER(I141)),H141*I141,"n.a.")</x:f>
        <x:v>121766.46375207526</x:v>
      </x:c>
      <x:c r="K141" s="56" t="n">
        <x:f>Ubicaciones!D12</x:f>
        <x:v>7.77</x:v>
      </x:c>
      <x:c r="L141" s="56" t="n">
        <x:f>Ubicaciones!E12</x:f>
        <x:v>-80.28</x:v>
      </x:c>
      <x:c r="M141" s="38" t="str">
        <x:f>Vulnerabilidad!B22</x:f>
        <x:v>Hormigón armado</x:v>
      </x:c>
      <x:c r="N141" s="38" t="str">
        <x:f>Vulnerabilidad!C22</x:f>
        <x:v>Mampostería de relleno</x:v>
      </x:c>
      <x:c r="O141" s="38" t="str">
        <x:f>Vulnerabilidad!D22</x:f>
        <x:v>Losa de hormigón</x:v>
      </x:c>
      <x:c r="P141" s="38" t="str">
        <x:v>Sin dato</x:v>
      </x:c>
      <x:c r="Q141" s="38" t="n">
        <x:f>IF('Impacto local'!H12="","",'Impacto local'!H12)</x:f>
        <x:v>2</x:v>
      </x:c>
      <x:c r="R141" s="57" t="n">
        <x:f>IF(Q141="","",INDEX(Vulnerabilidad!$B$6:$B$17,Q141))</x:f>
        <x:v>0</x:v>
      </x:c>
      <x:c r="S141" s="55" t="n">
        <x:f>IF(AND(ISNUMBER(J141),ISNUMBER(R141),R141&gt;=0,R141&lt;=1),J141*R141,"n.a.")</x:f>
        <x:v>0</x:v>
      </x:c>
      <x:c r="T141" s="38" t="str">
        <x:f>IF(ISNUMBER(S141),"Calculado ilustrativo","Faltan datos / parámetros inválidos")</x:f>
        <x:v>Calculado ilustrativo</x:v>
      </x:c>
    </x:row>
    <x:row r="142">
      <x:c r="A142" s="38" t="str">
        <x:v>R00137</x:v>
      </x:c>
      <x:c r="B142" s="38" t="str">
        <x:f>'Reparto provincial'!B51</x:f>
        <x:v>C02</x:v>
      </x:c>
      <x:c r="C142" s="38" t="str">
        <x:f>'Reparto provincial'!C51</x:f>
        <x:v>Aliado Seguros, S.A.</x:v>
      </x:c>
      <x:c r="D142" s="38" t="str">
        <x:f>'Reparto provincial'!D51</x:f>
        <x:v>Residencial</x:v>
      </x:c>
      <x:c r="E142" s="38" t="str">
        <x:f>'Reparto provincial'!E51</x:f>
        <x:v>Los Santos</x:v>
      </x:c>
      <x:c r="F142" s="38" t="str">
        <x:f>Ubicaciones!A12</x:f>
        <x:v>L07</x:v>
      </x:c>
      <x:c r="G142" s="38" t="str">
        <x:v>P2</x:v>
      </x:c>
      <x:c r="H142" s="55" t="n">
        <x:f>IF(AND(ISNUMBER('Reparto provincial'!J51),ABS(Construccion!G24-1)&lt;0.0000001,MIN(Construccion!D24:F24)&gt;=0,MAX(Construccion!D24:F24)&lt;=1),ROUND('Reparto provincial'!J51*ROUND(SUM(Construccion!$D$24:E24),12),0)-ROUND('Reparto provincial'!J51*ROUND(SUM(Construccion!$D$24:D24),12),0),"n.a.")</x:f>
        <x:v>1</x:v>
      </x:c>
      <x:c r="I142" s="55" t="n">
        <x:f>'Reparto provincial'!N51</x:f>
        <x:v>30441.615938018815</x:v>
      </x:c>
      <x:c r="J142" s="55" t="n">
        <x:f>IF(AND(ISNUMBER(H142),ISNUMBER(I142)),H142*I142,"n.a.")</x:f>
        <x:v>30441.615938018815</x:v>
      </x:c>
      <x:c r="K142" s="56" t="n">
        <x:f>Ubicaciones!D12</x:f>
        <x:v>7.77</x:v>
      </x:c>
      <x:c r="L142" s="56" t="n">
        <x:f>Ubicaciones!E12</x:f>
        <x:v>-80.28</x:v>
      </x:c>
      <x:c r="M142" s="38" t="str">
        <x:f>Vulnerabilidad!B23</x:f>
        <x:v>Mampostería sin refuerzo</x:v>
      </x:c>
      <x:c r="N142" s="38" t="str">
        <x:f>Vulnerabilidad!C23</x:f>
        <x:v>Bloque / ladrillo</x:v>
      </x:c>
      <x:c r="O142" s="38" t="str">
        <x:f>Vulnerabilidad!D23</x:f>
        <x:v>Metal</x:v>
      </x:c>
      <x:c r="P142" s="38" t="str">
        <x:v>Sin dato</x:v>
      </x:c>
      <x:c r="Q142" s="38" t="n">
        <x:f>IF('Impacto local'!H12="","",'Impacto local'!H12)</x:f>
        <x:v>2</x:v>
      </x:c>
      <x:c r="R142" s="57" t="n">
        <x:f>IF(Q142="","",INDEX(Vulnerabilidad!$C$6:$C$17,Q142))</x:f>
        <x:v>0</x:v>
      </x:c>
      <x:c r="S142" s="55" t="n">
        <x:f>IF(AND(ISNUMBER(J142),ISNUMBER(R142),R142&gt;=0,R142&lt;=1),J142*R142,"n.a.")</x:f>
        <x:v>0</x:v>
      </x:c>
      <x:c r="T142" s="38" t="str">
        <x:f>IF(ISNUMBER(S142),"Calculado ilustrativo","Faltan datos / parámetros inválidos")</x:f>
        <x:v>Calculado ilustrativo</x:v>
      </x:c>
    </x:row>
    <x:row r="143">
      <x:c r="A143" s="38" t="str">
        <x:v>R00138</x:v>
      </x:c>
      <x:c r="B143" s="38" t="str">
        <x:f>'Reparto provincial'!B51</x:f>
        <x:v>C02</x:v>
      </x:c>
      <x:c r="C143" s="38" t="str">
        <x:f>'Reparto provincial'!C51</x:f>
        <x:v>Aliado Seguros, S.A.</x:v>
      </x:c>
      <x:c r="D143" s="38" t="str">
        <x:f>'Reparto provincial'!D51</x:f>
        <x:v>Residencial</x:v>
      </x:c>
      <x:c r="E143" s="38" t="str">
        <x:f>'Reparto provincial'!E51</x:f>
        <x:v>Los Santos</x:v>
      </x:c>
      <x:c r="F143" s="38" t="str">
        <x:f>Ubicaciones!A12</x:f>
        <x:v>L07</x:v>
      </x:c>
      <x:c r="G143" s="38" t="str">
        <x:v>P3</x:v>
      </x:c>
      <x:c r="H143" s="55" t="n">
        <x:f>IF(AND(ISNUMBER('Reparto provincial'!J51),ABS(Construccion!G24-1)&lt;0.0000001,MIN(Construccion!D24:F24)&gt;=0,MAX(Construccion!D24:F24)&lt;=1),ROUND('Reparto provincial'!J51*ROUND(SUM(Construccion!$D$24:F24),12),0)-ROUND('Reparto provincial'!J51*ROUND(SUM(Construccion!$D$24:E24),12),0),"n.a.")</x:f>
        <x:v>1</x:v>
      </x:c>
      <x:c r="I143" s="55" t="n">
        <x:f>'Reparto provincial'!N51</x:f>
        <x:v>30441.615938018815</x:v>
      </x:c>
      <x:c r="J143" s="55" t="n">
        <x:f>IF(AND(ISNUMBER(H143),ISNUMBER(I143)),H143*I143,"n.a.")</x:f>
        <x:v>30441.615938018815</x:v>
      </x:c>
      <x:c r="K143" s="56" t="n">
        <x:f>Ubicaciones!D12</x:f>
        <x:v>7.77</x:v>
      </x:c>
      <x:c r="L143" s="56" t="n">
        <x:f>Ubicaciones!E12</x:f>
        <x:v>-80.28</x:v>
      </x:c>
      <x:c r="M143" s="38" t="str">
        <x:f>Vulnerabilidad!B24</x:f>
        <x:v>Liviana / madera</x:v>
      </x:c>
      <x:c r="N143" s="38" t="str">
        <x:f>Vulnerabilidad!C24</x:f>
        <x:v>Madera / livianas</x:v>
      </x:c>
      <x:c r="O143" s="38" t="str">
        <x:f>Vulnerabilidad!D24</x:f>
        <x:v>Metal</x:v>
      </x:c>
      <x:c r="P143" s="38" t="str">
        <x:v>Sin dato</x:v>
      </x:c>
      <x:c r="Q143" s="38" t="n">
        <x:f>IF('Impacto local'!H12="","",'Impacto local'!H12)</x:f>
        <x:v>2</x:v>
      </x:c>
      <x:c r="R143" s="57" t="n">
        <x:f>IF(Q143="","",INDEX(Vulnerabilidad!$D$6:$D$17,Q143))</x:f>
        <x:v>0</x:v>
      </x:c>
      <x:c r="S143" s="55" t="n">
        <x:f>IF(AND(ISNUMBER(J143),ISNUMBER(R143),R143&gt;=0,R143&lt;=1),J143*R143,"n.a.")</x:f>
        <x:v>0</x:v>
      </x:c>
      <x:c r="T143" s="38" t="str">
        <x:f>IF(ISNUMBER(S143),"Calculado ilustrativo","Faltan datos / parámetros inválidos")</x:f>
        <x:v>Calculado ilustrativo</x:v>
      </x:c>
    </x:row>
    <x:row r="144">
      <x:c r="A144" s="38" t="str">
        <x:v>R00139</x:v>
      </x:c>
      <x:c r="B144" s="38" t="str">
        <x:f>'Reparto provincial'!B52</x:f>
        <x:v>C02</x:v>
      </x:c>
      <x:c r="C144" s="38" t="str">
        <x:f>'Reparto provincial'!C52</x:f>
        <x:v>Aliado Seguros, S.A.</x:v>
      </x:c>
      <x:c r="D144" s="38" t="str">
        <x:f>'Reparto provincial'!D52</x:f>
        <x:v>Residencial</x:v>
      </x:c>
      <x:c r="E144" s="38" t="str">
        <x:f>'Reparto provincial'!E52</x:f>
        <x:v>Panamá</x:v>
      </x:c>
      <x:c r="F144" s="38" t="str">
        <x:f>Ubicaciones!A13</x:f>
        <x:v>L08</x:v>
      </x:c>
      <x:c r="G144" s="38" t="str">
        <x:v>P1</x:v>
      </x:c>
      <x:c r="H144" s="55" t="n">
        <x:f>IF(AND(ISNUMBER('Reparto provincial'!J52),ABS(Construccion!G27-1)&lt;0.0000001,MIN(Construccion!D27:F27)&gt;=0,MAX(Construccion!D27:F27)&lt;=1),ROUND('Reparto provincial'!J52*ROUND(SUM(Construccion!$D$27:D27),12),0)-0,"n.a.")</x:f>
        <x:v>857</x:v>
      </x:c>
      <x:c r="I144" s="55" t="n">
        <x:f>'Reparto provincial'!N52</x:f>
        <x:v>30441.615938018815</x:v>
      </x:c>
      <x:c r="J144" s="55" t="n">
        <x:f>IF(AND(ISNUMBER(H144),ISNUMBER(I144)),H144*I144,"n.a.")</x:f>
        <x:v>26088464.858882125</x:v>
      </x:c>
      <x:c r="K144" s="56" t="n">
        <x:f>Ubicaciones!D13</x:f>
        <x:v>8.98</x:v>
      </x:c>
      <x:c r="L144" s="56" t="n">
        <x:f>Ubicaciones!E13</x:f>
        <x:v>-79.52</x:v>
      </x:c>
      <x:c r="M144" s="38" t="str">
        <x:f>Vulnerabilidad!B22</x:f>
        <x:v>Hormigón armado</x:v>
      </x:c>
      <x:c r="N144" s="38" t="str">
        <x:f>Vulnerabilidad!C22</x:f>
        <x:v>Mampostería de relleno</x:v>
      </x:c>
      <x:c r="O144" s="38" t="str">
        <x:f>Vulnerabilidad!D22</x:f>
        <x:v>Losa de hormigón</x:v>
      </x:c>
      <x:c r="P144" s="38" t="str">
        <x:v>Sin dato</x:v>
      </x:c>
      <x:c r="Q144" s="38" t="n">
        <x:f>IF('Impacto local'!H13="","",'Impacto local'!H13)</x:f>
        <x:v>2</x:v>
      </x:c>
      <x:c r="R144" s="57" t="n">
        <x:f>IF(Q144="","",INDEX(Vulnerabilidad!$B$6:$B$17,Q144))</x:f>
        <x:v>0</x:v>
      </x:c>
      <x:c r="S144" s="55" t="n">
        <x:f>IF(AND(ISNUMBER(J144),ISNUMBER(R144),R144&gt;=0,R144&lt;=1),J144*R144,"n.a.")</x:f>
        <x:v>0</x:v>
      </x:c>
      <x:c r="T144" s="38" t="str">
        <x:f>IF(ISNUMBER(S144),"Calculado ilustrativo","Faltan datos / parámetros inválidos")</x:f>
        <x:v>Calculado ilustrativo</x:v>
      </x:c>
    </x:row>
    <x:row r="145">
      <x:c r="A145" s="38" t="str">
        <x:v>R00140</x:v>
      </x:c>
      <x:c r="B145" s="38" t="str">
        <x:f>'Reparto provincial'!B52</x:f>
        <x:v>C02</x:v>
      </x:c>
      <x:c r="C145" s="38" t="str">
        <x:f>'Reparto provincial'!C52</x:f>
        <x:v>Aliado Seguros, S.A.</x:v>
      </x:c>
      <x:c r="D145" s="38" t="str">
        <x:f>'Reparto provincial'!D52</x:f>
        <x:v>Residencial</x:v>
      </x:c>
      <x:c r="E145" s="38" t="str">
        <x:f>'Reparto provincial'!E52</x:f>
        <x:v>Panamá</x:v>
      </x:c>
      <x:c r="F145" s="38" t="str">
        <x:f>Ubicaciones!A13</x:f>
        <x:v>L08</x:v>
      </x:c>
      <x:c r="G145" s="38" t="str">
        <x:v>P2</x:v>
      </x:c>
      <x:c r="H145" s="55" t="n">
        <x:f>IF(AND(ISNUMBER('Reparto provincial'!J52),ABS(Construccion!G27-1)&lt;0.0000001,MIN(Construccion!D27:F27)&gt;=0,MAX(Construccion!D27:F27)&lt;=1),ROUND('Reparto provincial'!J52*ROUND(SUM(Construccion!$D$27:E27),12),0)-ROUND('Reparto provincial'!J52*ROUND(SUM(Construccion!$D$27:D27),12),0),"n.a.")</x:f>
        <x:v>428</x:v>
      </x:c>
      <x:c r="I145" s="55" t="n">
        <x:f>'Reparto provincial'!N52</x:f>
        <x:v>30441.615938018815</x:v>
      </x:c>
      <x:c r="J145" s="55" t="n">
        <x:f>IF(AND(ISNUMBER(H145),ISNUMBER(I145)),H145*I145,"n.a.")</x:f>
        <x:v>13029011.621472053</x:v>
      </x:c>
      <x:c r="K145" s="56" t="n">
        <x:f>Ubicaciones!D13</x:f>
        <x:v>8.98</x:v>
      </x:c>
      <x:c r="L145" s="56" t="n">
        <x:f>Ubicaciones!E13</x:f>
        <x:v>-79.52</x:v>
      </x:c>
      <x:c r="M145" s="38" t="str">
        <x:f>Vulnerabilidad!B23</x:f>
        <x:v>Mampostería sin refuerzo</x:v>
      </x:c>
      <x:c r="N145" s="38" t="str">
        <x:f>Vulnerabilidad!C23</x:f>
        <x:v>Bloque / ladrillo</x:v>
      </x:c>
      <x:c r="O145" s="38" t="str">
        <x:f>Vulnerabilidad!D23</x:f>
        <x:v>Metal</x:v>
      </x:c>
      <x:c r="P145" s="38" t="str">
        <x:v>Sin dato</x:v>
      </x:c>
      <x:c r="Q145" s="38" t="n">
        <x:f>IF('Impacto local'!H13="","",'Impacto local'!H13)</x:f>
        <x:v>2</x:v>
      </x:c>
      <x:c r="R145" s="57" t="n">
        <x:f>IF(Q145="","",INDEX(Vulnerabilidad!$C$6:$C$17,Q145))</x:f>
        <x:v>0</x:v>
      </x:c>
      <x:c r="S145" s="55" t="n">
        <x:f>IF(AND(ISNUMBER(J145),ISNUMBER(R145),R145&gt;=0,R145&lt;=1),J145*R145,"n.a.")</x:f>
        <x:v>0</x:v>
      </x:c>
      <x:c r="T145" s="38" t="str">
        <x:f>IF(ISNUMBER(S145),"Calculado ilustrativo","Faltan datos / parámetros inválidos")</x:f>
        <x:v>Calculado ilustrativo</x:v>
      </x:c>
    </x:row>
    <x:row r="146">
      <x:c r="A146" s="38" t="str">
        <x:v>R00141</x:v>
      </x:c>
      <x:c r="B146" s="38" t="str">
        <x:f>'Reparto provincial'!B52</x:f>
        <x:v>C02</x:v>
      </x:c>
      <x:c r="C146" s="38" t="str">
        <x:f>'Reparto provincial'!C52</x:f>
        <x:v>Aliado Seguros, S.A.</x:v>
      </x:c>
      <x:c r="D146" s="38" t="str">
        <x:f>'Reparto provincial'!D52</x:f>
        <x:v>Residencial</x:v>
      </x:c>
      <x:c r="E146" s="38" t="str">
        <x:f>'Reparto provincial'!E52</x:f>
        <x:v>Panamá</x:v>
      </x:c>
      <x:c r="F146" s="38" t="str">
        <x:f>Ubicaciones!A13</x:f>
        <x:v>L08</x:v>
      </x:c>
      <x:c r="G146" s="38" t="str">
        <x:v>P3</x:v>
      </x:c>
      <x:c r="H146" s="55" t="n">
        <x:f>IF(AND(ISNUMBER('Reparto provincial'!J52),ABS(Construccion!G27-1)&lt;0.0000001,MIN(Construccion!D27:F27)&gt;=0,MAX(Construccion!D27:F27)&lt;=1),ROUND('Reparto provincial'!J52*ROUND(SUM(Construccion!$D$27:F27),12),0)-ROUND('Reparto provincial'!J52*ROUND(SUM(Construccion!$D$27:E27),12),0),"n.a.")</x:f>
        <x:v>143</x:v>
      </x:c>
      <x:c r="I146" s="55" t="n">
        <x:f>'Reparto provincial'!N52</x:f>
        <x:v>30441.615938018815</x:v>
      </x:c>
      <x:c r="J146" s="55" t="n">
        <x:f>IF(AND(ISNUMBER(H146),ISNUMBER(I146)),H146*I146,"n.a.")</x:f>
        <x:v>4353151.07913669</x:v>
      </x:c>
      <x:c r="K146" s="56" t="n">
        <x:f>Ubicaciones!D13</x:f>
        <x:v>8.98</x:v>
      </x:c>
      <x:c r="L146" s="56" t="n">
        <x:f>Ubicaciones!E13</x:f>
        <x:v>-79.52</x:v>
      </x:c>
      <x:c r="M146" s="38" t="str">
        <x:f>Vulnerabilidad!B24</x:f>
        <x:v>Liviana / madera</x:v>
      </x:c>
      <x:c r="N146" s="38" t="str">
        <x:f>Vulnerabilidad!C24</x:f>
        <x:v>Madera / livianas</x:v>
      </x:c>
      <x:c r="O146" s="38" t="str">
        <x:f>Vulnerabilidad!D24</x:f>
        <x:v>Metal</x:v>
      </x:c>
      <x:c r="P146" s="38" t="str">
        <x:v>Sin dato</x:v>
      </x:c>
      <x:c r="Q146" s="38" t="n">
        <x:f>IF('Impacto local'!H13="","",'Impacto local'!H13)</x:f>
        <x:v>2</x:v>
      </x:c>
      <x:c r="R146" s="57" t="n">
        <x:f>IF(Q146="","",INDEX(Vulnerabilidad!$D$6:$D$17,Q146))</x:f>
        <x:v>0</x:v>
      </x:c>
      <x:c r="S146" s="55" t="n">
        <x:f>IF(AND(ISNUMBER(J146),ISNUMBER(R146),R146&gt;=0,R146&lt;=1),J146*R146,"n.a.")</x:f>
        <x:v>0</x:v>
      </x:c>
      <x:c r="T146" s="38" t="str">
        <x:f>IF(ISNUMBER(S146),"Calculado ilustrativo","Faltan datos / parámetros inválidos")</x:f>
        <x:v>Calculado ilustrativo</x:v>
      </x:c>
    </x:row>
    <x:row r="147">
      <x:c r="A147" s="38" t="str">
        <x:v>R00142</x:v>
      </x:c>
      <x:c r="B147" s="38" t="str">
        <x:f>'Reparto provincial'!B53</x:f>
        <x:v>C02</x:v>
      </x:c>
      <x:c r="C147" s="38" t="str">
        <x:f>'Reparto provincial'!C53</x:f>
        <x:v>Aliado Seguros, S.A.</x:v>
      </x:c>
      <x:c r="D147" s="38" t="str">
        <x:f>'Reparto provincial'!D53</x:f>
        <x:v>Residencial</x:v>
      </x:c>
      <x:c r="E147" s="38" t="str">
        <x:f>'Reparto provincial'!E53</x:f>
        <x:v>Veraguas</x:v>
      </x:c>
      <x:c r="F147" s="38" t="str">
        <x:f>Ubicaciones!A14</x:f>
        <x:v>L09</x:v>
      </x:c>
      <x:c r="G147" s="38" t="str">
        <x:v>P1</x:v>
      </x:c>
      <x:c r="H147" s="55" t="n">
        <x:f>IF(AND(ISNUMBER('Reparto provincial'!J53),ABS(Construccion!G30-1)&lt;0.0000001,MIN(Construccion!D30:F30)&gt;=0,MAX(Construccion!D30:F30)&lt;=1),ROUND('Reparto provincial'!J53*ROUND(SUM(Construccion!$D$30:D30),12),0)-0,"n.a.")</x:f>
        <x:v>4</x:v>
      </x:c>
      <x:c r="I147" s="55" t="n">
        <x:f>'Reparto provincial'!N53</x:f>
        <x:v>30441.615938018815</x:v>
      </x:c>
      <x:c r="J147" s="55" t="n">
        <x:f>IF(AND(ISNUMBER(H147),ISNUMBER(I147)),H147*I147,"n.a.")</x:f>
        <x:v>121766.46375207526</x:v>
      </x:c>
      <x:c r="K147" s="56" t="n">
        <x:f>Ubicaciones!D14</x:f>
        <x:v>8.1</x:v>
      </x:c>
      <x:c r="L147" s="56" t="n">
        <x:f>Ubicaciones!E14</x:f>
        <x:v>-80.97</x:v>
      </x:c>
      <x:c r="M147" s="38" t="str">
        <x:f>Vulnerabilidad!B22</x:f>
        <x:v>Hormigón armado</x:v>
      </x:c>
      <x:c r="N147" s="38" t="str">
        <x:f>Vulnerabilidad!C22</x:f>
        <x:v>Mampostería de relleno</x:v>
      </x:c>
      <x:c r="O147" s="38" t="str">
        <x:f>Vulnerabilidad!D22</x:f>
        <x:v>Losa de hormigón</x:v>
      </x:c>
      <x:c r="P147" s="38" t="str">
        <x:v>Sin dato</x:v>
      </x:c>
      <x:c r="Q147" s="38" t="n">
        <x:f>IF('Impacto local'!H14="","",'Impacto local'!H14)</x:f>
        <x:v>3</x:v>
      </x:c>
      <x:c r="R147" s="57" t="n">
        <x:f>IF(Q147="","",INDEX(Vulnerabilidad!$B$6:$B$17,Q147))</x:f>
        <x:v>0</x:v>
      </x:c>
      <x:c r="S147" s="55" t="n">
        <x:f>IF(AND(ISNUMBER(J147),ISNUMBER(R147),R147&gt;=0,R147&lt;=1),J147*R147,"n.a.")</x:f>
        <x:v>0</x:v>
      </x:c>
      <x:c r="T147" s="38" t="str">
        <x:f>IF(ISNUMBER(S147),"Calculado ilustrativo","Faltan datos / parámetros inválidos")</x:f>
        <x:v>Calculado ilustrativo</x:v>
      </x:c>
    </x:row>
    <x:row r="148">
      <x:c r="A148" s="38" t="str">
        <x:v>R00143</x:v>
      </x:c>
      <x:c r="B148" s="38" t="str">
        <x:f>'Reparto provincial'!B53</x:f>
        <x:v>C02</x:v>
      </x:c>
      <x:c r="C148" s="38" t="str">
        <x:f>'Reparto provincial'!C53</x:f>
        <x:v>Aliado Seguros, S.A.</x:v>
      </x:c>
      <x:c r="D148" s="38" t="str">
        <x:f>'Reparto provincial'!D53</x:f>
        <x:v>Residencial</x:v>
      </x:c>
      <x:c r="E148" s="38" t="str">
        <x:f>'Reparto provincial'!E53</x:f>
        <x:v>Veraguas</x:v>
      </x:c>
      <x:c r="F148" s="38" t="str">
        <x:f>Ubicaciones!A14</x:f>
        <x:v>L09</x:v>
      </x:c>
      <x:c r="G148" s="38" t="str">
        <x:v>P2</x:v>
      </x:c>
      <x:c r="H148" s="55" t="n">
        <x:f>IF(AND(ISNUMBER('Reparto provincial'!J53),ABS(Construccion!G30-1)&lt;0.0000001,MIN(Construccion!D30:F30)&gt;=0,MAX(Construccion!D30:F30)&lt;=1),ROUND('Reparto provincial'!J53*ROUND(SUM(Construccion!$D$30:E30),12),0)-ROUND('Reparto provincial'!J53*ROUND(SUM(Construccion!$D$30:D30),12),0),"n.a.")</x:f>
        <x:v>1</x:v>
      </x:c>
      <x:c r="I148" s="55" t="n">
        <x:f>'Reparto provincial'!N53</x:f>
        <x:v>30441.615938018815</x:v>
      </x:c>
      <x:c r="J148" s="55" t="n">
        <x:f>IF(AND(ISNUMBER(H148),ISNUMBER(I148)),H148*I148,"n.a.")</x:f>
        <x:v>30441.615938018815</x:v>
      </x:c>
      <x:c r="K148" s="56" t="n">
        <x:f>Ubicaciones!D14</x:f>
        <x:v>8.1</x:v>
      </x:c>
      <x:c r="L148" s="56" t="n">
        <x:f>Ubicaciones!E14</x:f>
        <x:v>-80.97</x:v>
      </x:c>
      <x:c r="M148" s="38" t="str">
        <x:f>Vulnerabilidad!B23</x:f>
        <x:v>Mampostería sin refuerzo</x:v>
      </x:c>
      <x:c r="N148" s="38" t="str">
        <x:f>Vulnerabilidad!C23</x:f>
        <x:v>Bloque / ladrillo</x:v>
      </x:c>
      <x:c r="O148" s="38" t="str">
        <x:f>Vulnerabilidad!D23</x:f>
        <x:v>Metal</x:v>
      </x:c>
      <x:c r="P148" s="38" t="str">
        <x:v>Sin dato</x:v>
      </x:c>
      <x:c r="Q148" s="38" t="n">
        <x:f>IF('Impacto local'!H14="","",'Impacto local'!H14)</x:f>
        <x:v>3</x:v>
      </x:c>
      <x:c r="R148" s="57" t="n">
        <x:f>IF(Q148="","",INDEX(Vulnerabilidad!$C$6:$C$17,Q148))</x:f>
        <x:v>0</x:v>
      </x:c>
      <x:c r="S148" s="55" t="n">
        <x:f>IF(AND(ISNUMBER(J148),ISNUMBER(R148),R148&gt;=0,R148&lt;=1),J148*R148,"n.a.")</x:f>
        <x:v>0</x:v>
      </x:c>
      <x:c r="T148" s="38" t="str">
        <x:f>IF(ISNUMBER(S148),"Calculado ilustrativo","Faltan datos / parámetros inválidos")</x:f>
        <x:v>Calculado ilustrativo</x:v>
      </x:c>
    </x:row>
    <x:row r="149">
      <x:c r="A149" s="38" t="str">
        <x:v>R00144</x:v>
      </x:c>
      <x:c r="B149" s="38" t="str">
        <x:f>'Reparto provincial'!B53</x:f>
        <x:v>C02</x:v>
      </x:c>
      <x:c r="C149" s="38" t="str">
        <x:f>'Reparto provincial'!C53</x:f>
        <x:v>Aliado Seguros, S.A.</x:v>
      </x:c>
      <x:c r="D149" s="38" t="str">
        <x:f>'Reparto provincial'!D53</x:f>
        <x:v>Residencial</x:v>
      </x:c>
      <x:c r="E149" s="38" t="str">
        <x:f>'Reparto provincial'!E53</x:f>
        <x:v>Veraguas</x:v>
      </x:c>
      <x:c r="F149" s="38" t="str">
        <x:f>Ubicaciones!A14</x:f>
        <x:v>L09</x:v>
      </x:c>
      <x:c r="G149" s="38" t="str">
        <x:v>P3</x:v>
      </x:c>
      <x:c r="H149" s="55" t="n">
        <x:f>IF(AND(ISNUMBER('Reparto provincial'!J53),ABS(Construccion!G30-1)&lt;0.0000001,MIN(Construccion!D30:F30)&gt;=0,MAX(Construccion!D30:F30)&lt;=1),ROUND('Reparto provincial'!J53*ROUND(SUM(Construccion!$D$30:F30),12),0)-ROUND('Reparto provincial'!J53*ROUND(SUM(Construccion!$D$30:E30),12),0),"n.a.")</x:f>
        <x:v>1</x:v>
      </x:c>
      <x:c r="I149" s="55" t="n">
        <x:f>'Reparto provincial'!N53</x:f>
        <x:v>30441.615938018815</x:v>
      </x:c>
      <x:c r="J149" s="55" t="n">
        <x:f>IF(AND(ISNUMBER(H149),ISNUMBER(I149)),H149*I149,"n.a.")</x:f>
        <x:v>30441.615938018815</x:v>
      </x:c>
      <x:c r="K149" s="56" t="n">
        <x:f>Ubicaciones!D14</x:f>
        <x:v>8.1</x:v>
      </x:c>
      <x:c r="L149" s="56" t="n">
        <x:f>Ubicaciones!E14</x:f>
        <x:v>-80.97</x:v>
      </x:c>
      <x:c r="M149" s="38" t="str">
        <x:f>Vulnerabilidad!B24</x:f>
        <x:v>Liviana / madera</x:v>
      </x:c>
      <x:c r="N149" s="38" t="str">
        <x:f>Vulnerabilidad!C24</x:f>
        <x:v>Madera / livianas</x:v>
      </x:c>
      <x:c r="O149" s="38" t="str">
        <x:f>Vulnerabilidad!D24</x:f>
        <x:v>Metal</x:v>
      </x:c>
      <x:c r="P149" s="38" t="str">
        <x:v>Sin dato</x:v>
      </x:c>
      <x:c r="Q149" s="38" t="n">
        <x:f>IF('Impacto local'!H14="","",'Impacto local'!H14)</x:f>
        <x:v>3</x:v>
      </x:c>
      <x:c r="R149" s="57" t="n">
        <x:f>IF(Q149="","",INDEX(Vulnerabilidad!$D$6:$D$17,Q149))</x:f>
        <x:v>0</x:v>
      </x:c>
      <x:c r="S149" s="55" t="n">
        <x:f>IF(AND(ISNUMBER(J149),ISNUMBER(R149),R149&gt;=0,R149&lt;=1),J149*R149,"n.a.")</x:f>
        <x:v>0</x:v>
      </x:c>
      <x:c r="T149" s="38" t="str">
        <x:f>IF(ISNUMBER(S149),"Calculado ilustrativo","Faltan datos / parámetros inválidos")</x:f>
        <x:v>Calculado ilustrativo</x:v>
      </x:c>
    </x:row>
    <x:row r="150">
      <x:c r="A150" s="38" t="str">
        <x:v>R00145</x:v>
      </x:c>
      <x:c r="B150" s="38" t="str">
        <x:f>'Reparto provincial'!B54</x:f>
        <x:v>C02</x:v>
      </x:c>
      <x:c r="C150" s="38" t="str">
        <x:f>'Reparto provincial'!C54</x:f>
        <x:v>Aliado Seguros, S.A.</x:v>
      </x:c>
      <x:c r="D150" s="38" t="str">
        <x:f>'Reparto provincial'!D54</x:f>
        <x:v>Residencial</x:v>
      </x:c>
      <x:c r="E150" s="38" t="str">
        <x:f>'Reparto provincial'!E54</x:f>
        <x:v>Guna Yala</x:v>
      </x:c>
      <x:c r="F150" s="38" t="str">
        <x:f>Ubicaciones!A15</x:f>
        <x:v>L10</x:v>
      </x:c>
      <x:c r="G150" s="38" t="str">
        <x:v>P1</x:v>
      </x:c>
      <x:c r="H150" s="55" t="n">
        <x:f>IF(AND(ISNUMBER('Reparto provincial'!J54),ABS(Construccion!G33-1)&lt;0.0000001,MIN(Construccion!D33:F33)&gt;=0,MAX(Construccion!D33:F33)&lt;=1),ROUND('Reparto provincial'!J54*ROUND(SUM(Construccion!$D$33:D33),12),0)-0,"n.a.")</x:f>
        <x:v>0</x:v>
      </x:c>
      <x:c r="I150" s="55" t="n">
        <x:f>'Reparto provincial'!N54</x:f>
        <x:v>30441.615938018815</x:v>
      </x:c>
      <x:c r="J150" s="55" t="n">
        <x:f>IF(AND(ISNUMBER(H150),ISNUMBER(I150)),H150*I150,"n.a.")</x:f>
        <x:v>0</x:v>
      </x:c>
      <x:c r="K150" s="56" t="n">
        <x:f>Ubicaciones!D15</x:f>
        <x:v>9.45</x:v>
      </x:c>
      <x:c r="L150" s="56" t="n">
        <x:f>Ubicaciones!E15</x:f>
        <x:v>-78.97</x:v>
      </x:c>
      <x:c r="M150" s="38" t="str">
        <x:f>Vulnerabilidad!B22</x:f>
        <x:v>Hormigón armado</x:v>
      </x:c>
      <x:c r="N150" s="38" t="str">
        <x:f>Vulnerabilidad!C22</x:f>
        <x:v>Mampostería de relleno</x:v>
      </x:c>
      <x:c r="O150" s="38" t="str">
        <x:f>Vulnerabilidad!D22</x:f>
        <x:v>Losa de hormigón</x:v>
      </x:c>
      <x:c r="P150" s="38" t="str">
        <x:v>Sin dato</x:v>
      </x:c>
      <x:c r="Q150" s="38" t="n">
        <x:f>IF('Impacto local'!H15="","",'Impacto local'!H15)</x:f>
        <x:v>2</x:v>
      </x:c>
      <x:c r="R150" s="57" t="n">
        <x:f>IF(Q150="","",INDEX(Vulnerabilidad!$B$6:$B$17,Q150))</x:f>
        <x:v>0</x:v>
      </x:c>
      <x:c r="S150" s="55" t="n">
        <x:f>IF(AND(ISNUMBER(J150),ISNUMBER(R150),R150&gt;=0,R150&lt;=1),J150*R150,"n.a.")</x:f>
        <x:v>0</x:v>
      </x:c>
      <x:c r="T150" s="38" t="str">
        <x:f>IF(ISNUMBER(S150),"Calculado ilustrativo","Faltan datos / parámetros inválidos")</x:f>
        <x:v>Calculado ilustrativo</x:v>
      </x:c>
    </x:row>
    <x:row r="151">
      <x:c r="A151" s="38" t="str">
        <x:v>R00146</x:v>
      </x:c>
      <x:c r="B151" s="38" t="str">
        <x:f>'Reparto provincial'!B54</x:f>
        <x:v>C02</x:v>
      </x:c>
      <x:c r="C151" s="38" t="str">
        <x:f>'Reparto provincial'!C54</x:f>
        <x:v>Aliado Seguros, S.A.</x:v>
      </x:c>
      <x:c r="D151" s="38" t="str">
        <x:f>'Reparto provincial'!D54</x:f>
        <x:v>Residencial</x:v>
      </x:c>
      <x:c r="E151" s="38" t="str">
        <x:f>'Reparto provincial'!E54</x:f>
        <x:v>Guna Yala</x:v>
      </x:c>
      <x:c r="F151" s="38" t="str">
        <x:f>Ubicaciones!A15</x:f>
        <x:v>L10</x:v>
      </x:c>
      <x:c r="G151" s="38" t="str">
        <x:v>P2</x:v>
      </x:c>
      <x:c r="H151" s="55" t="n">
        <x:f>IF(AND(ISNUMBER('Reparto provincial'!J54),ABS(Construccion!G33-1)&lt;0.0000001,MIN(Construccion!D33:F33)&gt;=0,MAX(Construccion!D33:F33)&lt;=1),ROUND('Reparto provincial'!J54*ROUND(SUM(Construccion!$D$33:E33),12),0)-ROUND('Reparto provincial'!J54*ROUND(SUM(Construccion!$D$33:D33),12),0),"n.a.")</x:f>
        <x:v>0</x:v>
      </x:c>
      <x:c r="I151" s="55" t="n">
        <x:f>'Reparto provincial'!N54</x:f>
        <x:v>30441.615938018815</x:v>
      </x:c>
      <x:c r="J151" s="55" t="n">
        <x:f>IF(AND(ISNUMBER(H151),ISNUMBER(I151)),H151*I151,"n.a.")</x:f>
        <x:v>0</x:v>
      </x:c>
      <x:c r="K151" s="56" t="n">
        <x:f>Ubicaciones!D15</x:f>
        <x:v>9.45</x:v>
      </x:c>
      <x:c r="L151" s="56" t="n">
        <x:f>Ubicaciones!E15</x:f>
        <x:v>-78.97</x:v>
      </x:c>
      <x:c r="M151" s="38" t="str">
        <x:f>Vulnerabilidad!B23</x:f>
        <x:v>Mampostería sin refuerzo</x:v>
      </x:c>
      <x:c r="N151" s="38" t="str">
        <x:f>Vulnerabilidad!C23</x:f>
        <x:v>Bloque / ladrillo</x:v>
      </x:c>
      <x:c r="O151" s="38" t="str">
        <x:f>Vulnerabilidad!D23</x:f>
        <x:v>Metal</x:v>
      </x:c>
      <x:c r="P151" s="38" t="str">
        <x:v>Sin dato</x:v>
      </x:c>
      <x:c r="Q151" s="38" t="n">
        <x:f>IF('Impacto local'!H15="","",'Impacto local'!H15)</x:f>
        <x:v>2</x:v>
      </x:c>
      <x:c r="R151" s="57" t="n">
        <x:f>IF(Q151="","",INDEX(Vulnerabilidad!$C$6:$C$17,Q151))</x:f>
        <x:v>0</x:v>
      </x:c>
      <x:c r="S151" s="55" t="n">
        <x:f>IF(AND(ISNUMBER(J151),ISNUMBER(R151),R151&gt;=0,R151&lt;=1),J151*R151,"n.a.")</x:f>
        <x:v>0</x:v>
      </x:c>
      <x:c r="T151" s="38" t="str">
        <x:f>IF(ISNUMBER(S151),"Calculado ilustrativo","Faltan datos / parámetros inválidos")</x:f>
        <x:v>Calculado ilustrativo</x:v>
      </x:c>
    </x:row>
    <x:row r="152">
      <x:c r="A152" s="38" t="str">
        <x:v>R00147</x:v>
      </x:c>
      <x:c r="B152" s="38" t="str">
        <x:f>'Reparto provincial'!B54</x:f>
        <x:v>C02</x:v>
      </x:c>
      <x:c r="C152" s="38" t="str">
        <x:f>'Reparto provincial'!C54</x:f>
        <x:v>Aliado Seguros, S.A.</x:v>
      </x:c>
      <x:c r="D152" s="38" t="str">
        <x:f>'Reparto provincial'!D54</x:f>
        <x:v>Residencial</x:v>
      </x:c>
      <x:c r="E152" s="38" t="str">
        <x:f>'Reparto provincial'!E54</x:f>
        <x:v>Guna Yala</x:v>
      </x:c>
      <x:c r="F152" s="38" t="str">
        <x:f>Ubicaciones!A15</x:f>
        <x:v>L10</x:v>
      </x:c>
      <x:c r="G152" s="38" t="str">
        <x:v>P3</x:v>
      </x:c>
      <x:c r="H152" s="55" t="n">
        <x:f>IF(AND(ISNUMBER('Reparto provincial'!J54),ABS(Construccion!G33-1)&lt;0.0000001,MIN(Construccion!D33:F33)&gt;=0,MAX(Construccion!D33:F33)&lt;=1),ROUND('Reparto provincial'!J54*ROUND(SUM(Construccion!$D$33:F33),12),0)-ROUND('Reparto provincial'!J54*ROUND(SUM(Construccion!$D$33:E33),12),0),"n.a.")</x:f>
        <x:v>0</x:v>
      </x:c>
      <x:c r="I152" s="55" t="n">
        <x:f>'Reparto provincial'!N54</x:f>
        <x:v>30441.615938018815</x:v>
      </x:c>
      <x:c r="J152" s="55" t="n">
        <x:f>IF(AND(ISNUMBER(H152),ISNUMBER(I152)),H152*I152,"n.a.")</x:f>
        <x:v>0</x:v>
      </x:c>
      <x:c r="K152" s="56" t="n">
        <x:f>Ubicaciones!D15</x:f>
        <x:v>9.45</x:v>
      </x:c>
      <x:c r="L152" s="56" t="n">
        <x:f>Ubicaciones!E15</x:f>
        <x:v>-78.97</x:v>
      </x:c>
      <x:c r="M152" s="38" t="str">
        <x:f>Vulnerabilidad!B24</x:f>
        <x:v>Liviana / madera</x:v>
      </x:c>
      <x:c r="N152" s="38" t="str">
        <x:f>Vulnerabilidad!C24</x:f>
        <x:v>Madera / livianas</x:v>
      </x:c>
      <x:c r="O152" s="38" t="str">
        <x:f>Vulnerabilidad!D24</x:f>
        <x:v>Metal</x:v>
      </x:c>
      <x:c r="P152" s="38" t="str">
        <x:v>Sin dato</x:v>
      </x:c>
      <x:c r="Q152" s="38" t="n">
        <x:f>IF('Impacto local'!H15="","",'Impacto local'!H15)</x:f>
        <x:v>2</x:v>
      </x:c>
      <x:c r="R152" s="57" t="n">
        <x:f>IF(Q152="","",INDEX(Vulnerabilidad!$D$6:$D$17,Q152))</x:f>
        <x:v>0</x:v>
      </x:c>
      <x:c r="S152" s="55" t="n">
        <x:f>IF(AND(ISNUMBER(J152),ISNUMBER(R152),R152&gt;=0,R152&lt;=1),J152*R152,"n.a.")</x:f>
        <x:v>0</x:v>
      </x:c>
      <x:c r="T152" s="38" t="str">
        <x:f>IF(ISNUMBER(S152),"Calculado ilustrativo","Faltan datos / parámetros inválidos")</x:f>
        <x:v>Calculado ilustrativo</x:v>
      </x:c>
    </x:row>
    <x:row r="153">
      <x:c r="A153" s="38" t="str">
        <x:v>R00148</x:v>
      </x:c>
      <x:c r="B153" s="38" t="str">
        <x:f>'Reparto provincial'!B55</x:f>
        <x:v>C02</x:v>
      </x:c>
      <x:c r="C153" s="38" t="str">
        <x:f>'Reparto provincial'!C55</x:f>
        <x:v>Aliado Seguros, S.A.</x:v>
      </x:c>
      <x:c r="D153" s="38" t="str">
        <x:f>'Reparto provincial'!D55</x:f>
        <x:v>Residencial</x:v>
      </x:c>
      <x:c r="E153" s="38" t="str">
        <x:f>'Reparto provincial'!E55</x:f>
        <x:v>Emberá-Wounaan</x:v>
      </x:c>
      <x:c r="F153" s="38" t="str">
        <x:f>Ubicaciones!A16</x:f>
        <x:v>L11</x:v>
      </x:c>
      <x:c r="G153" s="38" t="str">
        <x:v>P1</x:v>
      </x:c>
      <x:c r="H153" s="55" t="n">
        <x:f>IF(AND(ISNUMBER('Reparto provincial'!J55),ABS(Construccion!G36-1)&lt;0.0000001,MIN(Construccion!D36:F36)&gt;=0,MAX(Construccion!D36:F36)&lt;=1),ROUND('Reparto provincial'!J55*ROUND(SUM(Construccion!$D$36:D36),12),0)-0,"n.a.")</x:f>
        <x:v>0</x:v>
      </x:c>
      <x:c r="I153" s="55" t="n">
        <x:f>'Reparto provincial'!N55</x:f>
        <x:v>30441.615938018815</x:v>
      </x:c>
      <x:c r="J153" s="55" t="n">
        <x:f>IF(AND(ISNUMBER(H153),ISNUMBER(I153)),H153*I153,"n.a.")</x:f>
        <x:v>0</x:v>
      </x:c>
      <x:c r="K153" s="56" t="n">
        <x:f>Ubicaciones!D16</x:f>
        <x:v>8.25</x:v>
      </x:c>
      <x:c r="L153" s="56" t="n">
        <x:f>Ubicaciones!E16</x:f>
        <x:v>-77.72</x:v>
      </x:c>
      <x:c r="M153" s="38" t="str">
        <x:f>Vulnerabilidad!B22</x:f>
        <x:v>Hormigón armado</x:v>
      </x:c>
      <x:c r="N153" s="38" t="str">
        <x:f>Vulnerabilidad!C22</x:f>
        <x:v>Mampostería de relleno</x:v>
      </x:c>
      <x:c r="O153" s="38" t="str">
        <x:f>Vulnerabilidad!D22</x:f>
        <x:v>Losa de hormigón</x:v>
      </x:c>
      <x:c r="P153" s="38" t="str">
        <x:v>Sin dato</x:v>
      </x:c>
      <x:c r="Q153" s="38" t="n">
        <x:f>IF('Impacto local'!H16="","",'Impacto local'!H16)</x:f>
        <x:v>2</x:v>
      </x:c>
      <x:c r="R153" s="57" t="n">
        <x:f>IF(Q153="","",INDEX(Vulnerabilidad!$B$6:$B$17,Q153))</x:f>
        <x:v>0</x:v>
      </x:c>
      <x:c r="S153" s="55" t="n">
        <x:f>IF(AND(ISNUMBER(J153),ISNUMBER(R153),R153&gt;=0,R153&lt;=1),J153*R153,"n.a.")</x:f>
        <x:v>0</x:v>
      </x:c>
      <x:c r="T153" s="38" t="str">
        <x:f>IF(ISNUMBER(S153),"Calculado ilustrativo","Faltan datos / parámetros inválidos")</x:f>
        <x:v>Calculado ilustrativo</x:v>
      </x:c>
    </x:row>
    <x:row r="154">
      <x:c r="A154" s="38" t="str">
        <x:v>R00149</x:v>
      </x:c>
      <x:c r="B154" s="38" t="str">
        <x:f>'Reparto provincial'!B55</x:f>
        <x:v>C02</x:v>
      </x:c>
      <x:c r="C154" s="38" t="str">
        <x:f>'Reparto provincial'!C55</x:f>
        <x:v>Aliado Seguros, S.A.</x:v>
      </x:c>
      <x:c r="D154" s="38" t="str">
        <x:f>'Reparto provincial'!D55</x:f>
        <x:v>Residencial</x:v>
      </x:c>
      <x:c r="E154" s="38" t="str">
        <x:f>'Reparto provincial'!E55</x:f>
        <x:v>Emberá-Wounaan</x:v>
      </x:c>
      <x:c r="F154" s="38" t="str">
        <x:f>Ubicaciones!A16</x:f>
        <x:v>L11</x:v>
      </x:c>
      <x:c r="G154" s="38" t="str">
        <x:v>P2</x:v>
      </x:c>
      <x:c r="H154" s="55" t="n">
        <x:f>IF(AND(ISNUMBER('Reparto provincial'!J55),ABS(Construccion!G36-1)&lt;0.0000001,MIN(Construccion!D36:F36)&gt;=0,MAX(Construccion!D36:F36)&lt;=1),ROUND('Reparto provincial'!J55*ROUND(SUM(Construccion!$D$36:E36),12),0)-ROUND('Reparto provincial'!J55*ROUND(SUM(Construccion!$D$36:D36),12),0),"n.a.")</x:f>
        <x:v>0</x:v>
      </x:c>
      <x:c r="I154" s="55" t="n">
        <x:f>'Reparto provincial'!N55</x:f>
        <x:v>30441.615938018815</x:v>
      </x:c>
      <x:c r="J154" s="55" t="n">
        <x:f>IF(AND(ISNUMBER(H154),ISNUMBER(I154)),H154*I154,"n.a.")</x:f>
        <x:v>0</x:v>
      </x:c>
      <x:c r="K154" s="56" t="n">
        <x:f>Ubicaciones!D16</x:f>
        <x:v>8.25</x:v>
      </x:c>
      <x:c r="L154" s="56" t="n">
        <x:f>Ubicaciones!E16</x:f>
        <x:v>-77.72</x:v>
      </x:c>
      <x:c r="M154" s="38" t="str">
        <x:f>Vulnerabilidad!B23</x:f>
        <x:v>Mampostería sin refuerzo</x:v>
      </x:c>
      <x:c r="N154" s="38" t="str">
        <x:f>Vulnerabilidad!C23</x:f>
        <x:v>Bloque / ladrillo</x:v>
      </x:c>
      <x:c r="O154" s="38" t="str">
        <x:f>Vulnerabilidad!D23</x:f>
        <x:v>Metal</x:v>
      </x:c>
      <x:c r="P154" s="38" t="str">
        <x:v>Sin dato</x:v>
      </x:c>
      <x:c r="Q154" s="38" t="n">
        <x:f>IF('Impacto local'!H16="","",'Impacto local'!H16)</x:f>
        <x:v>2</x:v>
      </x:c>
      <x:c r="R154" s="57" t="n">
        <x:f>IF(Q154="","",INDEX(Vulnerabilidad!$C$6:$C$17,Q154))</x:f>
        <x:v>0</x:v>
      </x:c>
      <x:c r="S154" s="55" t="n">
        <x:f>IF(AND(ISNUMBER(J154),ISNUMBER(R154),R154&gt;=0,R154&lt;=1),J154*R154,"n.a.")</x:f>
        <x:v>0</x:v>
      </x:c>
      <x:c r="T154" s="38" t="str">
        <x:f>IF(ISNUMBER(S154),"Calculado ilustrativo","Faltan datos / parámetros inválidos")</x:f>
        <x:v>Calculado ilustrativo</x:v>
      </x:c>
    </x:row>
    <x:row r="155">
      <x:c r="A155" s="38" t="str">
        <x:v>R00150</x:v>
      </x:c>
      <x:c r="B155" s="38" t="str">
        <x:f>'Reparto provincial'!B55</x:f>
        <x:v>C02</x:v>
      </x:c>
      <x:c r="C155" s="38" t="str">
        <x:f>'Reparto provincial'!C55</x:f>
        <x:v>Aliado Seguros, S.A.</x:v>
      </x:c>
      <x:c r="D155" s="38" t="str">
        <x:f>'Reparto provincial'!D55</x:f>
        <x:v>Residencial</x:v>
      </x:c>
      <x:c r="E155" s="38" t="str">
        <x:f>'Reparto provincial'!E55</x:f>
        <x:v>Emberá-Wounaan</x:v>
      </x:c>
      <x:c r="F155" s="38" t="str">
        <x:f>Ubicaciones!A16</x:f>
        <x:v>L11</x:v>
      </x:c>
      <x:c r="G155" s="38" t="str">
        <x:v>P3</x:v>
      </x:c>
      <x:c r="H155" s="55" t="n">
        <x:f>IF(AND(ISNUMBER('Reparto provincial'!J55),ABS(Construccion!G36-1)&lt;0.0000001,MIN(Construccion!D36:F36)&gt;=0,MAX(Construccion!D36:F36)&lt;=1),ROUND('Reparto provincial'!J55*ROUND(SUM(Construccion!$D$36:F36),12),0)-ROUND('Reparto provincial'!J55*ROUND(SUM(Construccion!$D$36:E36),12),0),"n.a.")</x:f>
        <x:v>0</x:v>
      </x:c>
      <x:c r="I155" s="55" t="n">
        <x:f>'Reparto provincial'!N55</x:f>
        <x:v>30441.615938018815</x:v>
      </x:c>
      <x:c r="J155" s="55" t="n">
        <x:f>IF(AND(ISNUMBER(H155),ISNUMBER(I155)),H155*I155,"n.a.")</x:f>
        <x:v>0</x:v>
      </x:c>
      <x:c r="K155" s="56" t="n">
        <x:f>Ubicaciones!D16</x:f>
        <x:v>8.25</x:v>
      </x:c>
      <x:c r="L155" s="56" t="n">
        <x:f>Ubicaciones!E16</x:f>
        <x:v>-77.72</x:v>
      </x:c>
      <x:c r="M155" s="38" t="str">
        <x:f>Vulnerabilidad!B24</x:f>
        <x:v>Liviana / madera</x:v>
      </x:c>
      <x:c r="N155" s="38" t="str">
        <x:f>Vulnerabilidad!C24</x:f>
        <x:v>Madera / livianas</x:v>
      </x:c>
      <x:c r="O155" s="38" t="str">
        <x:f>Vulnerabilidad!D24</x:f>
        <x:v>Metal</x:v>
      </x:c>
      <x:c r="P155" s="38" t="str">
        <x:v>Sin dato</x:v>
      </x:c>
      <x:c r="Q155" s="38" t="n">
        <x:f>IF('Impacto local'!H16="","",'Impacto local'!H16)</x:f>
        <x:v>2</x:v>
      </x:c>
      <x:c r="R155" s="57" t="n">
        <x:f>IF(Q155="","",INDEX(Vulnerabilidad!$D$6:$D$17,Q155))</x:f>
        <x:v>0</x:v>
      </x:c>
      <x:c r="S155" s="55" t="n">
        <x:f>IF(AND(ISNUMBER(J155),ISNUMBER(R155),R155&gt;=0,R155&lt;=1),J155*R155,"n.a.")</x:f>
        <x:v>0</x:v>
      </x:c>
      <x:c r="T155" s="38" t="str">
        <x:f>IF(ISNUMBER(S155),"Calculado ilustrativo","Faltan datos / parámetros inválidos")</x:f>
        <x:v>Calculado ilustrativo</x:v>
      </x:c>
    </x:row>
    <x:row r="156">
      <x:c r="A156" s="38" t="str">
        <x:v>R00151</x:v>
      </x:c>
      <x:c r="B156" s="38" t="str">
        <x:f>'Reparto provincial'!B56</x:f>
        <x:v>C02</x:v>
      </x:c>
      <x:c r="C156" s="38" t="str">
        <x:f>'Reparto provincial'!C56</x:f>
        <x:v>Aliado Seguros, S.A.</x:v>
      </x:c>
      <x:c r="D156" s="38" t="str">
        <x:f>'Reparto provincial'!D56</x:f>
        <x:v>Residencial</x:v>
      </x:c>
      <x:c r="E156" s="38" t="str">
        <x:f>'Reparto provincial'!E56</x:f>
        <x:v>Ngäbe-Buglé</x:v>
      </x:c>
      <x:c r="F156" s="38" t="str">
        <x:f>Ubicaciones!A17</x:f>
        <x:v>L12</x:v>
      </x:c>
      <x:c r="G156" s="38" t="str">
        <x:v>P1</x:v>
      </x:c>
      <x:c r="H156" s="55" t="n">
        <x:f>IF(AND(ISNUMBER('Reparto provincial'!J56),ABS(Construccion!G39-1)&lt;0.0000001,MIN(Construccion!D39:F39)&gt;=0,MAX(Construccion!D39:F39)&lt;=1),ROUND('Reparto provincial'!J56*ROUND(SUM(Construccion!$D$39:D39),12),0)-0,"n.a.")</x:f>
        <x:v>0</x:v>
      </x:c>
      <x:c r="I156" s="55" t="n">
        <x:f>'Reparto provincial'!N56</x:f>
        <x:v>30441.615938018815</x:v>
      </x:c>
      <x:c r="J156" s="55" t="n">
        <x:f>IF(AND(ISNUMBER(H156),ISNUMBER(I156)),H156*I156,"n.a.")</x:f>
        <x:v>0</x:v>
      </x:c>
      <x:c r="K156" s="56" t="n">
        <x:f>Ubicaciones!D17</x:f>
        <x:v>8.53</x:v>
      </x:c>
      <x:c r="L156" s="56" t="n">
        <x:f>Ubicaciones!E17</x:f>
        <x:v>-81.7</x:v>
      </x:c>
      <x:c r="M156" s="38" t="str">
        <x:f>Vulnerabilidad!B22</x:f>
        <x:v>Hormigón armado</x:v>
      </x:c>
      <x:c r="N156" s="38" t="str">
        <x:f>Vulnerabilidad!C22</x:f>
        <x:v>Mampostería de relleno</x:v>
      </x:c>
      <x:c r="O156" s="38" t="str">
        <x:f>Vulnerabilidad!D22</x:f>
        <x:v>Losa de hormigón</x:v>
      </x:c>
      <x:c r="P156" s="38" t="str">
        <x:v>Sin dato</x:v>
      </x:c>
      <x:c r="Q156" s="38" t="n">
        <x:f>IF('Impacto local'!H17="","",'Impacto local'!H17)</x:f>
        <x:v>3</x:v>
      </x:c>
      <x:c r="R156" s="57" t="n">
        <x:f>IF(Q156="","",INDEX(Vulnerabilidad!$B$6:$B$17,Q156))</x:f>
        <x:v>0</x:v>
      </x:c>
      <x:c r="S156" s="55" t="n">
        <x:f>IF(AND(ISNUMBER(J156),ISNUMBER(R156),R156&gt;=0,R156&lt;=1),J156*R156,"n.a.")</x:f>
        <x:v>0</x:v>
      </x:c>
      <x:c r="T156" s="38" t="str">
        <x:f>IF(ISNUMBER(S156),"Calculado ilustrativo","Faltan datos / parámetros inválidos")</x:f>
        <x:v>Calculado ilustrativo</x:v>
      </x:c>
    </x:row>
    <x:row r="157">
      <x:c r="A157" s="38" t="str">
        <x:v>R00152</x:v>
      </x:c>
      <x:c r="B157" s="38" t="str">
        <x:f>'Reparto provincial'!B56</x:f>
        <x:v>C02</x:v>
      </x:c>
      <x:c r="C157" s="38" t="str">
        <x:f>'Reparto provincial'!C56</x:f>
        <x:v>Aliado Seguros, S.A.</x:v>
      </x:c>
      <x:c r="D157" s="38" t="str">
        <x:f>'Reparto provincial'!D56</x:f>
        <x:v>Residencial</x:v>
      </x:c>
      <x:c r="E157" s="38" t="str">
        <x:f>'Reparto provincial'!E56</x:f>
        <x:v>Ngäbe-Buglé</x:v>
      </x:c>
      <x:c r="F157" s="38" t="str">
        <x:f>Ubicaciones!A17</x:f>
        <x:v>L12</x:v>
      </x:c>
      <x:c r="G157" s="38" t="str">
        <x:v>P2</x:v>
      </x:c>
      <x:c r="H157" s="55" t="n">
        <x:f>IF(AND(ISNUMBER('Reparto provincial'!J56),ABS(Construccion!G39-1)&lt;0.0000001,MIN(Construccion!D39:F39)&gt;=0,MAX(Construccion!D39:F39)&lt;=1),ROUND('Reparto provincial'!J56*ROUND(SUM(Construccion!$D$39:E39),12),0)-ROUND('Reparto provincial'!J56*ROUND(SUM(Construccion!$D$39:D39),12),0),"n.a.")</x:f>
        <x:v>0</x:v>
      </x:c>
      <x:c r="I157" s="55" t="n">
        <x:f>'Reparto provincial'!N56</x:f>
        <x:v>30441.615938018815</x:v>
      </x:c>
      <x:c r="J157" s="55" t="n">
        <x:f>IF(AND(ISNUMBER(H157),ISNUMBER(I157)),H157*I157,"n.a.")</x:f>
        <x:v>0</x:v>
      </x:c>
      <x:c r="K157" s="56" t="n">
        <x:f>Ubicaciones!D17</x:f>
        <x:v>8.53</x:v>
      </x:c>
      <x:c r="L157" s="56" t="n">
        <x:f>Ubicaciones!E17</x:f>
        <x:v>-81.7</x:v>
      </x:c>
      <x:c r="M157" s="38" t="str">
        <x:f>Vulnerabilidad!B23</x:f>
        <x:v>Mampostería sin refuerzo</x:v>
      </x:c>
      <x:c r="N157" s="38" t="str">
        <x:f>Vulnerabilidad!C23</x:f>
        <x:v>Bloque / ladrillo</x:v>
      </x:c>
      <x:c r="O157" s="38" t="str">
        <x:f>Vulnerabilidad!D23</x:f>
        <x:v>Metal</x:v>
      </x:c>
      <x:c r="P157" s="38" t="str">
        <x:v>Sin dato</x:v>
      </x:c>
      <x:c r="Q157" s="38" t="n">
        <x:f>IF('Impacto local'!H17="","",'Impacto local'!H17)</x:f>
        <x:v>3</x:v>
      </x:c>
      <x:c r="R157" s="57" t="n">
        <x:f>IF(Q157="","",INDEX(Vulnerabilidad!$C$6:$C$17,Q157))</x:f>
        <x:v>0</x:v>
      </x:c>
      <x:c r="S157" s="55" t="n">
        <x:f>IF(AND(ISNUMBER(J157),ISNUMBER(R157),R157&gt;=0,R157&lt;=1),J157*R157,"n.a.")</x:f>
        <x:v>0</x:v>
      </x:c>
      <x:c r="T157" s="38" t="str">
        <x:f>IF(ISNUMBER(S157),"Calculado ilustrativo","Faltan datos / parámetros inválidos")</x:f>
        <x:v>Calculado ilustrativo</x:v>
      </x:c>
    </x:row>
    <x:row r="158">
      <x:c r="A158" s="38" t="str">
        <x:v>R00153</x:v>
      </x:c>
      <x:c r="B158" s="38" t="str">
        <x:f>'Reparto provincial'!B56</x:f>
        <x:v>C02</x:v>
      </x:c>
      <x:c r="C158" s="38" t="str">
        <x:f>'Reparto provincial'!C56</x:f>
        <x:v>Aliado Seguros, S.A.</x:v>
      </x:c>
      <x:c r="D158" s="38" t="str">
        <x:f>'Reparto provincial'!D56</x:f>
        <x:v>Residencial</x:v>
      </x:c>
      <x:c r="E158" s="38" t="str">
        <x:f>'Reparto provincial'!E56</x:f>
        <x:v>Ngäbe-Buglé</x:v>
      </x:c>
      <x:c r="F158" s="38" t="str">
        <x:f>Ubicaciones!A17</x:f>
        <x:v>L12</x:v>
      </x:c>
      <x:c r="G158" s="38" t="str">
        <x:v>P3</x:v>
      </x:c>
      <x:c r="H158" s="55" t="n">
        <x:f>IF(AND(ISNUMBER('Reparto provincial'!J56),ABS(Construccion!G39-1)&lt;0.0000001,MIN(Construccion!D39:F39)&gt;=0,MAX(Construccion!D39:F39)&lt;=1),ROUND('Reparto provincial'!J56*ROUND(SUM(Construccion!$D$39:F39),12),0)-ROUND('Reparto provincial'!J56*ROUND(SUM(Construccion!$D$39:E39),12),0),"n.a.")</x:f>
        <x:v>0</x:v>
      </x:c>
      <x:c r="I158" s="55" t="n">
        <x:f>'Reparto provincial'!N56</x:f>
        <x:v>30441.615938018815</x:v>
      </x:c>
      <x:c r="J158" s="55" t="n">
        <x:f>IF(AND(ISNUMBER(H158),ISNUMBER(I158)),H158*I158,"n.a.")</x:f>
        <x:v>0</x:v>
      </x:c>
      <x:c r="K158" s="56" t="n">
        <x:f>Ubicaciones!D17</x:f>
        <x:v>8.53</x:v>
      </x:c>
      <x:c r="L158" s="56" t="n">
        <x:f>Ubicaciones!E17</x:f>
        <x:v>-81.7</x:v>
      </x:c>
      <x:c r="M158" s="38" t="str">
        <x:f>Vulnerabilidad!B24</x:f>
        <x:v>Liviana / madera</x:v>
      </x:c>
      <x:c r="N158" s="38" t="str">
        <x:f>Vulnerabilidad!C24</x:f>
        <x:v>Madera / livianas</x:v>
      </x:c>
      <x:c r="O158" s="38" t="str">
        <x:f>Vulnerabilidad!D24</x:f>
        <x:v>Metal</x:v>
      </x:c>
      <x:c r="P158" s="38" t="str">
        <x:v>Sin dato</x:v>
      </x:c>
      <x:c r="Q158" s="38" t="n">
        <x:f>IF('Impacto local'!H17="","",'Impacto local'!H17)</x:f>
        <x:v>3</x:v>
      </x:c>
      <x:c r="R158" s="57" t="n">
        <x:f>IF(Q158="","",INDEX(Vulnerabilidad!$D$6:$D$17,Q158))</x:f>
        <x:v>0</x:v>
      </x:c>
      <x:c r="S158" s="55" t="n">
        <x:f>IF(AND(ISNUMBER(J158),ISNUMBER(R158),R158&gt;=0,R158&lt;=1),J158*R158,"n.a.")</x:f>
        <x:v>0</x:v>
      </x:c>
      <x:c r="T158" s="38" t="str">
        <x:f>IF(ISNUMBER(S158),"Calculado ilustrativo","Faltan datos / parámetros inválidos")</x:f>
        <x:v>Calculado ilustrativo</x:v>
      </x:c>
    </x:row>
    <x:row r="159">
      <x:c r="A159" s="38" t="str">
        <x:v>R00154</x:v>
      </x:c>
      <x:c r="B159" s="38" t="str">
        <x:f>'Reparto provincial'!B57</x:f>
        <x:v>C02</x:v>
      </x:c>
      <x:c r="C159" s="38" t="str">
        <x:f>'Reparto provincial'!C57</x:f>
        <x:v>Aliado Seguros, S.A.</x:v>
      </x:c>
      <x:c r="D159" s="38" t="str">
        <x:f>'Reparto provincial'!D57</x:f>
        <x:v>Residencial</x:v>
      </x:c>
      <x:c r="E159" s="38" t="str">
        <x:f>'Reparto provincial'!E57</x:f>
        <x:v>Panamá Oeste</x:v>
      </x:c>
      <x:c r="F159" s="38" t="str">
        <x:f>Ubicaciones!A18</x:f>
        <x:v>L13</x:v>
      </x:c>
      <x:c r="G159" s="38" t="str">
        <x:v>P1</x:v>
      </x:c>
      <x:c r="H159" s="55" t="n">
        <x:f>IF(AND(ISNUMBER('Reparto provincial'!J57),ABS(Construccion!G42-1)&lt;0.0000001,MIN(Construccion!D42:F42)&gt;=0,MAX(Construccion!D42:F42)&lt;=1),ROUND('Reparto provincial'!J57*ROUND(SUM(Construccion!$D$42:D42),12),0)-0,"n.a.")</x:f>
        <x:v>43</x:v>
      </x:c>
      <x:c r="I159" s="55" t="n">
        <x:f>'Reparto provincial'!N57</x:f>
        <x:v>30441.615938018815</x:v>
      </x:c>
      <x:c r="J159" s="55" t="n">
        <x:f>IF(AND(ISNUMBER(H159),ISNUMBER(I159)),H159*I159,"n.a.")</x:f>
        <x:v>1308989.485334809</x:v>
      </x:c>
      <x:c r="K159" s="56" t="n">
        <x:f>Ubicaciones!D18</x:f>
        <x:v>8.88</x:v>
      </x:c>
      <x:c r="L159" s="56" t="n">
        <x:f>Ubicaciones!E18</x:f>
        <x:v>-79.78</x:v>
      </x:c>
      <x:c r="M159" s="38" t="str">
        <x:f>Vulnerabilidad!B22</x:f>
        <x:v>Hormigón armado</x:v>
      </x:c>
      <x:c r="N159" s="38" t="str">
        <x:f>Vulnerabilidad!C22</x:f>
        <x:v>Mampostería de relleno</x:v>
      </x:c>
      <x:c r="O159" s="38" t="str">
        <x:f>Vulnerabilidad!D22</x:f>
        <x:v>Losa de hormigón</x:v>
      </x:c>
      <x:c r="P159" s="38" t="str">
        <x:v>Sin dato</x:v>
      </x:c>
      <x:c r="Q159" s="38" t="n">
        <x:f>IF('Impacto local'!H18="","",'Impacto local'!H18)</x:f>
        <x:v>2</x:v>
      </x:c>
      <x:c r="R159" s="57" t="n">
        <x:f>IF(Q159="","",INDEX(Vulnerabilidad!$B$6:$B$17,Q159))</x:f>
        <x:v>0</x:v>
      </x:c>
      <x:c r="S159" s="55" t="n">
        <x:f>IF(AND(ISNUMBER(J159),ISNUMBER(R159),R159&gt;=0,R159&lt;=1),J159*R159,"n.a.")</x:f>
        <x:v>0</x:v>
      </x:c>
      <x:c r="T159" s="38" t="str">
        <x:f>IF(ISNUMBER(S159),"Calculado ilustrativo","Faltan datos / parámetros inválidos")</x:f>
        <x:v>Calculado ilustrativo</x:v>
      </x:c>
    </x:row>
    <x:row r="160">
      <x:c r="A160" s="38" t="str">
        <x:v>R00155</x:v>
      </x:c>
      <x:c r="B160" s="38" t="str">
        <x:f>'Reparto provincial'!B57</x:f>
        <x:v>C02</x:v>
      </x:c>
      <x:c r="C160" s="38" t="str">
        <x:f>'Reparto provincial'!C57</x:f>
        <x:v>Aliado Seguros, S.A.</x:v>
      </x:c>
      <x:c r="D160" s="38" t="str">
        <x:f>'Reparto provincial'!D57</x:f>
        <x:v>Residencial</x:v>
      </x:c>
      <x:c r="E160" s="38" t="str">
        <x:f>'Reparto provincial'!E57</x:f>
        <x:v>Panamá Oeste</x:v>
      </x:c>
      <x:c r="F160" s="38" t="str">
        <x:f>Ubicaciones!A18</x:f>
        <x:v>L13</x:v>
      </x:c>
      <x:c r="G160" s="38" t="str">
        <x:v>P2</x:v>
      </x:c>
      <x:c r="H160" s="55" t="n">
        <x:f>IF(AND(ISNUMBER('Reparto provincial'!J57),ABS(Construccion!G42-1)&lt;0.0000001,MIN(Construccion!D42:F42)&gt;=0,MAX(Construccion!D42:F42)&lt;=1),ROUND('Reparto provincial'!J57*ROUND(SUM(Construccion!$D$42:E42),12),0)-ROUND('Reparto provincial'!J57*ROUND(SUM(Construccion!$D$42:D42),12),0),"n.a.")</x:f>
        <x:v>21</x:v>
      </x:c>
      <x:c r="I160" s="55" t="n">
        <x:f>'Reparto provincial'!N57</x:f>
        <x:v>30441.615938018815</x:v>
      </x:c>
      <x:c r="J160" s="55" t="n">
        <x:f>IF(AND(ISNUMBER(H160),ISNUMBER(I160)),H160*I160,"n.a.")</x:f>
        <x:v>639273.9346983951</x:v>
      </x:c>
      <x:c r="K160" s="56" t="n">
        <x:f>Ubicaciones!D18</x:f>
        <x:v>8.88</x:v>
      </x:c>
      <x:c r="L160" s="56" t="n">
        <x:f>Ubicaciones!E18</x:f>
        <x:v>-79.78</x:v>
      </x:c>
      <x:c r="M160" s="38" t="str">
        <x:f>Vulnerabilidad!B23</x:f>
        <x:v>Mampostería sin refuerzo</x:v>
      </x:c>
      <x:c r="N160" s="38" t="str">
        <x:f>Vulnerabilidad!C23</x:f>
        <x:v>Bloque / ladrillo</x:v>
      </x:c>
      <x:c r="O160" s="38" t="str">
        <x:f>Vulnerabilidad!D23</x:f>
        <x:v>Metal</x:v>
      </x:c>
      <x:c r="P160" s="38" t="str">
        <x:v>Sin dato</x:v>
      </x:c>
      <x:c r="Q160" s="38" t="n">
        <x:f>IF('Impacto local'!H18="","",'Impacto local'!H18)</x:f>
        <x:v>2</x:v>
      </x:c>
      <x:c r="R160" s="57" t="n">
        <x:f>IF(Q160="","",INDEX(Vulnerabilidad!$C$6:$C$17,Q160))</x:f>
        <x:v>0</x:v>
      </x:c>
      <x:c r="S160" s="55" t="n">
        <x:f>IF(AND(ISNUMBER(J160),ISNUMBER(R160),R160&gt;=0,R160&lt;=1),J160*R160,"n.a.")</x:f>
        <x:v>0</x:v>
      </x:c>
      <x:c r="T160" s="38" t="str">
        <x:f>IF(ISNUMBER(S160),"Calculado ilustrativo","Faltan datos / parámetros inválidos")</x:f>
        <x:v>Calculado ilustrativo</x:v>
      </x:c>
    </x:row>
    <x:row r="161">
      <x:c r="A161" s="38" t="str">
        <x:v>R00156</x:v>
      </x:c>
      <x:c r="B161" s="38" t="str">
        <x:f>'Reparto provincial'!B57</x:f>
        <x:v>C02</x:v>
      </x:c>
      <x:c r="C161" s="38" t="str">
        <x:f>'Reparto provincial'!C57</x:f>
        <x:v>Aliado Seguros, S.A.</x:v>
      </x:c>
      <x:c r="D161" s="38" t="str">
        <x:f>'Reparto provincial'!D57</x:f>
        <x:v>Residencial</x:v>
      </x:c>
      <x:c r="E161" s="38" t="str">
        <x:f>'Reparto provincial'!E57</x:f>
        <x:v>Panamá Oeste</x:v>
      </x:c>
      <x:c r="F161" s="38" t="str">
        <x:f>Ubicaciones!A18</x:f>
        <x:v>L13</x:v>
      </x:c>
      <x:c r="G161" s="38" t="str">
        <x:v>P3</x:v>
      </x:c>
      <x:c r="H161" s="55" t="n">
        <x:f>IF(AND(ISNUMBER('Reparto provincial'!J57),ABS(Construccion!G42-1)&lt;0.0000001,MIN(Construccion!D42:F42)&gt;=0,MAX(Construccion!D42:F42)&lt;=1),ROUND('Reparto provincial'!J57*ROUND(SUM(Construccion!$D$42:F42),12),0)-ROUND('Reparto provincial'!J57*ROUND(SUM(Construccion!$D$42:E42),12),0),"n.a.")</x:f>
        <x:v>7</x:v>
      </x:c>
      <x:c r="I161" s="55" t="n">
        <x:f>'Reparto provincial'!N57</x:f>
        <x:v>30441.615938018815</x:v>
      </x:c>
      <x:c r="J161" s="55" t="n">
        <x:f>IF(AND(ISNUMBER(H161),ISNUMBER(I161)),H161*I161,"n.a.")</x:f>
        <x:v>213091.3115661317</x:v>
      </x:c>
      <x:c r="K161" s="56" t="n">
        <x:f>Ubicaciones!D18</x:f>
        <x:v>8.88</x:v>
      </x:c>
      <x:c r="L161" s="56" t="n">
        <x:f>Ubicaciones!E18</x:f>
        <x:v>-79.78</x:v>
      </x:c>
      <x:c r="M161" s="38" t="str">
        <x:f>Vulnerabilidad!B24</x:f>
        <x:v>Liviana / madera</x:v>
      </x:c>
      <x:c r="N161" s="38" t="str">
        <x:f>Vulnerabilidad!C24</x:f>
        <x:v>Madera / livianas</x:v>
      </x:c>
      <x:c r="O161" s="38" t="str">
        <x:f>Vulnerabilidad!D24</x:f>
        <x:v>Metal</x:v>
      </x:c>
      <x:c r="P161" s="38" t="str">
        <x:v>Sin dato</x:v>
      </x:c>
      <x:c r="Q161" s="38" t="n">
        <x:f>IF('Impacto local'!H18="","",'Impacto local'!H18)</x:f>
        <x:v>2</x:v>
      </x:c>
      <x:c r="R161" s="57" t="n">
        <x:f>IF(Q161="","",INDEX(Vulnerabilidad!$D$6:$D$17,Q161))</x:f>
        <x:v>0</x:v>
      </x:c>
      <x:c r="S161" s="55" t="n">
        <x:f>IF(AND(ISNUMBER(J161),ISNUMBER(R161),R161&gt;=0,R161&lt;=1),J161*R161,"n.a.")</x:f>
        <x:v>0</x:v>
      </x:c>
      <x:c r="T161" s="38" t="str">
        <x:f>IF(ISNUMBER(S161),"Calculado ilustrativo","Faltan datos / parámetros inválidos")</x:f>
        <x:v>Calculado ilustrativo</x:v>
      </x:c>
    </x:row>
    <x:row r="162">
      <x:c r="A162" s="38" t="str">
        <x:v>R00157</x:v>
      </x:c>
      <x:c r="B162" s="38" t="str">
        <x:f>'Reparto provincial'!B58</x:f>
        <x:v>C02</x:v>
      </x:c>
      <x:c r="C162" s="38" t="str">
        <x:f>'Reparto provincial'!C58</x:f>
        <x:v>Aliado Seguros, S.A.</x:v>
      </x:c>
      <x:c r="D162" s="38" t="str">
        <x:f>'Reparto provincial'!D58</x:f>
        <x:v>Comercial</x:v>
      </x:c>
      <x:c r="E162" s="38" t="str">
        <x:f>'Reparto provincial'!E58</x:f>
        <x:v>Bocas del Toro</x:v>
      </x:c>
      <x:c r="F162" s="38" t="str">
        <x:f>Ubicaciones!A6</x:f>
        <x:v>L01</x:v>
      </x:c>
      <x:c r="G162" s="38" t="str">
        <x:v>P1</x:v>
      </x:c>
      <x:c r="H162" s="55" t="n">
        <x:f>IF(AND(ISNUMBER('Reparto provincial'!J58),ABS(Construccion!G7-1)&lt;0.0000001,MIN(Construccion!D7:F7)&gt;=0,MAX(Construccion!D7:F7)&lt;=1),ROUND('Reparto provincial'!J58*ROUND(SUM(Construccion!$D$7:D7),12),0)-0,"n.a.")</x:f>
        <x:v>3</x:v>
      </x:c>
      <x:c r="I162" s="55" t="n">
        <x:f>'Reparto provincial'!N58</x:f>
        <x:v>186024.33484750162</x:v>
      </x:c>
      <x:c r="J162" s="55" t="n">
        <x:f>IF(AND(ISNUMBER(H162),ISNUMBER(I162)),H162*I162,"n.a.")</x:f>
        <x:v>558073.0045425049</x:v>
      </x:c>
      <x:c r="K162" s="56" t="n">
        <x:f>Ubicaciones!D6</x:f>
        <x:v>9.34</x:v>
      </x:c>
      <x:c r="L162" s="56" t="n">
        <x:f>Ubicaciones!E6</x:f>
        <x:v>-82.25</x:v>
      </x:c>
      <x:c r="M162" s="38" t="str">
        <x:f>Vulnerabilidad!B22</x:f>
        <x:v>Hormigón armado</x:v>
      </x:c>
      <x:c r="N162" s="38" t="str">
        <x:f>Vulnerabilidad!C22</x:f>
        <x:v>Mampostería de relleno</x:v>
      </x:c>
      <x:c r="O162" s="38" t="str">
        <x:f>Vulnerabilidad!D22</x:f>
        <x:v>Losa de hormigón</x:v>
      </x:c>
      <x:c r="P162" s="38" t="str">
        <x:v>Sin dato</x:v>
      </x:c>
      <x:c r="Q162" s="38" t="n">
        <x:f>IF('Impacto local'!H6="","",'Impacto local'!H6)</x:f>
        <x:v>3</x:v>
      </x:c>
      <x:c r="R162" s="57" t="n">
        <x:f>IF(Q162="","",INDEX(Vulnerabilidad!$B$6:$B$17,Q162))</x:f>
        <x:v>0</x:v>
      </x:c>
      <x:c r="S162" s="55" t="n">
        <x:f>IF(AND(ISNUMBER(J162),ISNUMBER(R162),R162&gt;=0,R162&lt;=1),J162*R162,"n.a.")</x:f>
        <x:v>0</x:v>
      </x:c>
      <x:c r="T162" s="38" t="str">
        <x:f>IF(ISNUMBER(S162),"Calculado ilustrativo","Faltan datos / parámetros inválidos")</x:f>
        <x:v>Calculado ilustrativo</x:v>
      </x:c>
    </x:row>
    <x:row r="163">
      <x:c r="A163" s="38" t="str">
        <x:v>R00158</x:v>
      </x:c>
      <x:c r="B163" s="38" t="str">
        <x:f>'Reparto provincial'!B58</x:f>
        <x:v>C02</x:v>
      </x:c>
      <x:c r="C163" s="38" t="str">
        <x:f>'Reparto provincial'!C58</x:f>
        <x:v>Aliado Seguros, S.A.</x:v>
      </x:c>
      <x:c r="D163" s="38" t="str">
        <x:f>'Reparto provincial'!D58</x:f>
        <x:v>Comercial</x:v>
      </x:c>
      <x:c r="E163" s="38" t="str">
        <x:f>'Reparto provincial'!E58</x:f>
        <x:v>Bocas del Toro</x:v>
      </x:c>
      <x:c r="F163" s="38" t="str">
        <x:f>Ubicaciones!A6</x:f>
        <x:v>L01</x:v>
      </x:c>
      <x:c r="G163" s="38" t="str">
        <x:v>P2</x:v>
      </x:c>
      <x:c r="H163" s="55" t="n">
        <x:f>IF(AND(ISNUMBER('Reparto provincial'!J58),ABS(Construccion!G7-1)&lt;0.0000001,MIN(Construccion!D7:F7)&gt;=0,MAX(Construccion!D7:F7)&lt;=1),ROUND('Reparto provincial'!J58*ROUND(SUM(Construccion!$D$7:E7),12),0)-ROUND('Reparto provincial'!J58*ROUND(SUM(Construccion!$D$7:D7),12),0),"n.a.")</x:f>
        <x:v>2</x:v>
      </x:c>
      <x:c r="I163" s="55" t="n">
        <x:f>'Reparto provincial'!N58</x:f>
        <x:v>186024.33484750162</x:v>
      </x:c>
      <x:c r="J163" s="55" t="n">
        <x:f>IF(AND(ISNUMBER(H163),ISNUMBER(I163)),H163*I163,"n.a.")</x:f>
        <x:v>372048.66969500325</x:v>
      </x:c>
      <x:c r="K163" s="56" t="n">
        <x:f>Ubicaciones!D6</x:f>
        <x:v>9.34</x:v>
      </x:c>
      <x:c r="L163" s="56" t="n">
        <x:f>Ubicaciones!E6</x:f>
        <x:v>-82.25</x:v>
      </x:c>
      <x:c r="M163" s="38" t="str">
        <x:f>Vulnerabilidad!B23</x:f>
        <x:v>Mampostería sin refuerzo</x:v>
      </x:c>
      <x:c r="N163" s="38" t="str">
        <x:f>Vulnerabilidad!C23</x:f>
        <x:v>Bloque / ladrillo</x:v>
      </x:c>
      <x:c r="O163" s="38" t="str">
        <x:f>Vulnerabilidad!D23</x:f>
        <x:v>Metal</x:v>
      </x:c>
      <x:c r="P163" s="38" t="str">
        <x:v>Sin dato</x:v>
      </x:c>
      <x:c r="Q163" s="38" t="n">
        <x:f>IF('Impacto local'!H6="","",'Impacto local'!H6)</x:f>
        <x:v>3</x:v>
      </x:c>
      <x:c r="R163" s="57" t="n">
        <x:f>IF(Q163="","",INDEX(Vulnerabilidad!$C$6:$C$17,Q163))</x:f>
        <x:v>0</x:v>
      </x:c>
      <x:c r="S163" s="55" t="n">
        <x:f>IF(AND(ISNUMBER(J163),ISNUMBER(R163),R163&gt;=0,R163&lt;=1),J163*R163,"n.a.")</x:f>
        <x:v>0</x:v>
      </x:c>
      <x:c r="T163" s="38" t="str">
        <x:f>IF(ISNUMBER(S163),"Calculado ilustrativo","Faltan datos / parámetros inválidos")</x:f>
        <x:v>Calculado ilustrativo</x:v>
      </x:c>
    </x:row>
    <x:row r="164">
      <x:c r="A164" s="38" t="str">
        <x:v>R00159</x:v>
      </x:c>
      <x:c r="B164" s="38" t="str">
        <x:f>'Reparto provincial'!B58</x:f>
        <x:v>C02</x:v>
      </x:c>
      <x:c r="C164" s="38" t="str">
        <x:f>'Reparto provincial'!C58</x:f>
        <x:v>Aliado Seguros, S.A.</x:v>
      </x:c>
      <x:c r="D164" s="38" t="str">
        <x:f>'Reparto provincial'!D58</x:f>
        <x:v>Comercial</x:v>
      </x:c>
      <x:c r="E164" s="38" t="str">
        <x:f>'Reparto provincial'!E58</x:f>
        <x:v>Bocas del Toro</x:v>
      </x:c>
      <x:c r="F164" s="38" t="str">
        <x:f>Ubicaciones!A6</x:f>
        <x:v>L01</x:v>
      </x:c>
      <x:c r="G164" s="38" t="str">
        <x:v>P3</x:v>
      </x:c>
      <x:c r="H164" s="55" t="n">
        <x:f>IF(AND(ISNUMBER('Reparto provincial'!J58),ABS(Construccion!G7-1)&lt;0.0000001,MIN(Construccion!D7:F7)&gt;=0,MAX(Construccion!D7:F7)&lt;=1),ROUND('Reparto provincial'!J58*ROUND(SUM(Construccion!$D$7:F7),12),0)-ROUND('Reparto provincial'!J58*ROUND(SUM(Construccion!$D$7:E7),12),0),"n.a.")</x:f>
        <x:v>0</x:v>
      </x:c>
      <x:c r="I164" s="55" t="n">
        <x:f>'Reparto provincial'!N58</x:f>
        <x:v>186024.33484750162</x:v>
      </x:c>
      <x:c r="J164" s="55" t="n">
        <x:f>IF(AND(ISNUMBER(H164),ISNUMBER(I164)),H164*I164,"n.a.")</x:f>
        <x:v>0</x:v>
      </x:c>
      <x:c r="K164" s="56" t="n">
        <x:f>Ubicaciones!D6</x:f>
        <x:v>9.34</x:v>
      </x:c>
      <x:c r="L164" s="56" t="n">
        <x:f>Ubicaciones!E6</x:f>
        <x:v>-82.25</x:v>
      </x:c>
      <x:c r="M164" s="38" t="str">
        <x:f>Vulnerabilidad!B24</x:f>
        <x:v>Liviana / madera</x:v>
      </x:c>
      <x:c r="N164" s="38" t="str">
        <x:f>Vulnerabilidad!C24</x:f>
        <x:v>Madera / livianas</x:v>
      </x:c>
      <x:c r="O164" s="38" t="str">
        <x:f>Vulnerabilidad!D24</x:f>
        <x:v>Metal</x:v>
      </x:c>
      <x:c r="P164" s="38" t="str">
        <x:v>Sin dato</x:v>
      </x:c>
      <x:c r="Q164" s="38" t="n">
        <x:f>IF('Impacto local'!H6="","",'Impacto local'!H6)</x:f>
        <x:v>3</x:v>
      </x:c>
      <x:c r="R164" s="57" t="n">
        <x:f>IF(Q164="","",INDEX(Vulnerabilidad!$D$6:$D$17,Q164))</x:f>
        <x:v>0</x:v>
      </x:c>
      <x:c r="S164" s="55" t="n">
        <x:f>IF(AND(ISNUMBER(J164),ISNUMBER(R164),R164&gt;=0,R164&lt;=1),J164*R164,"n.a.")</x:f>
        <x:v>0</x:v>
      </x:c>
      <x:c r="T164" s="38" t="str">
        <x:f>IF(ISNUMBER(S164),"Calculado ilustrativo","Faltan datos / parámetros inválidos")</x:f>
        <x:v>Calculado ilustrativo</x:v>
      </x:c>
    </x:row>
    <x:row r="165">
      <x:c r="A165" s="38" t="str">
        <x:v>R00160</x:v>
      </x:c>
      <x:c r="B165" s="38" t="str">
        <x:f>'Reparto provincial'!B59</x:f>
        <x:v>C02</x:v>
      </x:c>
      <x:c r="C165" s="38" t="str">
        <x:f>'Reparto provincial'!C59</x:f>
        <x:v>Aliado Seguros, S.A.</x:v>
      </x:c>
      <x:c r="D165" s="38" t="str">
        <x:f>'Reparto provincial'!D59</x:f>
        <x:v>Comercial</x:v>
      </x:c>
      <x:c r="E165" s="38" t="str">
        <x:f>'Reparto provincial'!E59</x:f>
        <x:v>Coclé</x:v>
      </x:c>
      <x:c r="F165" s="38" t="str">
        <x:f>Ubicaciones!A7</x:f>
        <x:v>L02</x:v>
      </x:c>
      <x:c r="G165" s="38" t="str">
        <x:v>P1</x:v>
      </x:c>
      <x:c r="H165" s="55" t="n">
        <x:f>IF(AND(ISNUMBER('Reparto provincial'!J59),ABS(Construccion!G10-1)&lt;0.0000001,MIN(Construccion!D10:F10)&gt;=0,MAX(Construccion!D10:F10)&lt;=1),ROUND('Reparto provincial'!J59*ROUND(SUM(Construccion!$D$10:D10),12),0)-0,"n.a.")</x:f>
        <x:v>13</x:v>
      </x:c>
      <x:c r="I165" s="55" t="n">
        <x:f>'Reparto provincial'!N59</x:f>
        <x:v>186024.33484750162</x:v>
      </x:c>
      <x:c r="J165" s="55" t="n">
        <x:f>IF(AND(ISNUMBER(H165),ISNUMBER(I165)),H165*I165,"n.a.")</x:f>
        <x:v>2418316.353017521</x:v>
      </x:c>
      <x:c r="K165" s="56" t="n">
        <x:f>Ubicaciones!D7</x:f>
        <x:v>8.52</x:v>
      </x:c>
      <x:c r="L165" s="56" t="n">
        <x:f>Ubicaciones!E7</x:f>
        <x:v>-80.36</x:v>
      </x:c>
      <x:c r="M165" s="38" t="str">
        <x:f>Vulnerabilidad!B22</x:f>
        <x:v>Hormigón armado</x:v>
      </x:c>
      <x:c r="N165" s="38" t="str">
        <x:f>Vulnerabilidad!C22</x:f>
        <x:v>Mampostería de relleno</x:v>
      </x:c>
      <x:c r="O165" s="38" t="str">
        <x:f>Vulnerabilidad!D22</x:f>
        <x:v>Losa de hormigón</x:v>
      </x:c>
      <x:c r="P165" s="38" t="str">
        <x:v>Sin dato</x:v>
      </x:c>
      <x:c r="Q165" s="38" t="n">
        <x:f>IF('Impacto local'!H7="","",'Impacto local'!H7)</x:f>
        <x:v>2</x:v>
      </x:c>
      <x:c r="R165" s="57" t="n">
        <x:f>IF(Q165="","",INDEX(Vulnerabilidad!$B$6:$B$17,Q165))</x:f>
        <x:v>0</x:v>
      </x:c>
      <x:c r="S165" s="55" t="n">
        <x:f>IF(AND(ISNUMBER(J165),ISNUMBER(R165),R165&gt;=0,R165&lt;=1),J165*R165,"n.a.")</x:f>
        <x:v>0</x:v>
      </x:c>
      <x:c r="T165" s="38" t="str">
        <x:f>IF(ISNUMBER(S165),"Calculado ilustrativo","Faltan datos / parámetros inválidos")</x:f>
        <x:v>Calculado ilustrativo</x:v>
      </x:c>
    </x:row>
    <x:row r="166">
      <x:c r="A166" s="38" t="str">
        <x:v>R00161</x:v>
      </x:c>
      <x:c r="B166" s="38" t="str">
        <x:f>'Reparto provincial'!B59</x:f>
        <x:v>C02</x:v>
      </x:c>
      <x:c r="C166" s="38" t="str">
        <x:f>'Reparto provincial'!C59</x:f>
        <x:v>Aliado Seguros, S.A.</x:v>
      </x:c>
      <x:c r="D166" s="38" t="str">
        <x:f>'Reparto provincial'!D59</x:f>
        <x:v>Comercial</x:v>
      </x:c>
      <x:c r="E166" s="38" t="str">
        <x:f>'Reparto provincial'!E59</x:f>
        <x:v>Coclé</x:v>
      </x:c>
      <x:c r="F166" s="38" t="str">
        <x:f>Ubicaciones!A7</x:f>
        <x:v>L02</x:v>
      </x:c>
      <x:c r="G166" s="38" t="str">
        <x:v>P2</x:v>
      </x:c>
      <x:c r="H166" s="55" t="n">
        <x:f>IF(AND(ISNUMBER('Reparto provincial'!J59),ABS(Construccion!G10-1)&lt;0.0000001,MIN(Construccion!D10:F10)&gt;=0,MAX(Construccion!D10:F10)&lt;=1),ROUND('Reparto provincial'!J59*ROUND(SUM(Construccion!$D$10:E10),12),0)-ROUND('Reparto provincial'!J59*ROUND(SUM(Construccion!$D$10:D10),12),0),"n.a.")</x:f>
        <x:v>6</x:v>
      </x:c>
      <x:c r="I166" s="55" t="n">
        <x:f>'Reparto provincial'!N59</x:f>
        <x:v>186024.33484750162</x:v>
      </x:c>
      <x:c r="J166" s="55" t="n">
        <x:f>IF(AND(ISNUMBER(H166),ISNUMBER(I166)),H166*I166,"n.a.")</x:f>
        <x:v>1116146.0090850098</x:v>
      </x:c>
      <x:c r="K166" s="56" t="n">
        <x:f>Ubicaciones!D7</x:f>
        <x:v>8.52</x:v>
      </x:c>
      <x:c r="L166" s="56" t="n">
        <x:f>Ubicaciones!E7</x:f>
        <x:v>-80.36</x:v>
      </x:c>
      <x:c r="M166" s="38" t="str">
        <x:f>Vulnerabilidad!B23</x:f>
        <x:v>Mampostería sin refuerzo</x:v>
      </x:c>
      <x:c r="N166" s="38" t="str">
        <x:f>Vulnerabilidad!C23</x:f>
        <x:v>Bloque / ladrillo</x:v>
      </x:c>
      <x:c r="O166" s="38" t="str">
        <x:f>Vulnerabilidad!D23</x:f>
        <x:v>Metal</x:v>
      </x:c>
      <x:c r="P166" s="38" t="str">
        <x:v>Sin dato</x:v>
      </x:c>
      <x:c r="Q166" s="38" t="n">
        <x:f>IF('Impacto local'!H7="","",'Impacto local'!H7)</x:f>
        <x:v>2</x:v>
      </x:c>
      <x:c r="R166" s="57" t="n">
        <x:f>IF(Q166="","",INDEX(Vulnerabilidad!$C$6:$C$17,Q166))</x:f>
        <x:v>0</x:v>
      </x:c>
      <x:c r="S166" s="55" t="n">
        <x:f>IF(AND(ISNUMBER(J166),ISNUMBER(R166),R166&gt;=0,R166&lt;=1),J166*R166,"n.a.")</x:f>
        <x:v>0</x:v>
      </x:c>
      <x:c r="T166" s="38" t="str">
        <x:f>IF(ISNUMBER(S166),"Calculado ilustrativo","Faltan datos / parámetros inválidos")</x:f>
        <x:v>Calculado ilustrativo</x:v>
      </x:c>
    </x:row>
    <x:row r="167">
      <x:c r="A167" s="38" t="str">
        <x:v>R00162</x:v>
      </x:c>
      <x:c r="B167" s="38" t="str">
        <x:f>'Reparto provincial'!B59</x:f>
        <x:v>C02</x:v>
      </x:c>
      <x:c r="C167" s="38" t="str">
        <x:f>'Reparto provincial'!C59</x:f>
        <x:v>Aliado Seguros, S.A.</x:v>
      </x:c>
      <x:c r="D167" s="38" t="str">
        <x:f>'Reparto provincial'!D59</x:f>
        <x:v>Comercial</x:v>
      </x:c>
      <x:c r="E167" s="38" t="str">
        <x:f>'Reparto provincial'!E59</x:f>
        <x:v>Coclé</x:v>
      </x:c>
      <x:c r="F167" s="38" t="str">
        <x:f>Ubicaciones!A7</x:f>
        <x:v>L02</x:v>
      </x:c>
      <x:c r="G167" s="38" t="str">
        <x:v>P3</x:v>
      </x:c>
      <x:c r="H167" s="55" t="n">
        <x:f>IF(AND(ISNUMBER('Reparto provincial'!J59),ABS(Construccion!G10-1)&lt;0.0000001,MIN(Construccion!D10:F10)&gt;=0,MAX(Construccion!D10:F10)&lt;=1),ROUND('Reparto provincial'!J59*ROUND(SUM(Construccion!$D$10:F10),12),0)-ROUND('Reparto provincial'!J59*ROUND(SUM(Construccion!$D$10:E10),12),0),"n.a.")</x:f>
        <x:v>2</x:v>
      </x:c>
      <x:c r="I167" s="55" t="n">
        <x:f>'Reparto provincial'!N59</x:f>
        <x:v>186024.33484750162</x:v>
      </x:c>
      <x:c r="J167" s="55" t="n">
        <x:f>IF(AND(ISNUMBER(H167),ISNUMBER(I167)),H167*I167,"n.a.")</x:f>
        <x:v>372048.66969500325</x:v>
      </x:c>
      <x:c r="K167" s="56" t="n">
        <x:f>Ubicaciones!D7</x:f>
        <x:v>8.52</x:v>
      </x:c>
      <x:c r="L167" s="56" t="n">
        <x:f>Ubicaciones!E7</x:f>
        <x:v>-80.36</x:v>
      </x:c>
      <x:c r="M167" s="38" t="str">
        <x:f>Vulnerabilidad!B24</x:f>
        <x:v>Liviana / madera</x:v>
      </x:c>
      <x:c r="N167" s="38" t="str">
        <x:f>Vulnerabilidad!C24</x:f>
        <x:v>Madera / livianas</x:v>
      </x:c>
      <x:c r="O167" s="38" t="str">
        <x:f>Vulnerabilidad!D24</x:f>
        <x:v>Metal</x:v>
      </x:c>
      <x:c r="P167" s="38" t="str">
        <x:v>Sin dato</x:v>
      </x:c>
      <x:c r="Q167" s="38" t="n">
        <x:f>IF('Impacto local'!H7="","",'Impacto local'!H7)</x:f>
        <x:v>2</x:v>
      </x:c>
      <x:c r="R167" s="57" t="n">
        <x:f>IF(Q167="","",INDEX(Vulnerabilidad!$D$6:$D$17,Q167))</x:f>
        <x:v>0</x:v>
      </x:c>
      <x:c r="S167" s="55" t="n">
        <x:f>IF(AND(ISNUMBER(J167),ISNUMBER(R167),R167&gt;=0,R167&lt;=1),J167*R167,"n.a.")</x:f>
        <x:v>0</x:v>
      </x:c>
      <x:c r="T167" s="38" t="str">
        <x:f>IF(ISNUMBER(S167),"Calculado ilustrativo","Faltan datos / parámetros inválidos")</x:f>
        <x:v>Calculado ilustrativo</x:v>
      </x:c>
    </x:row>
    <x:row r="168">
      <x:c r="A168" s="38" t="str">
        <x:v>R00163</x:v>
      </x:c>
      <x:c r="B168" s="38" t="str">
        <x:f>'Reparto provincial'!B60</x:f>
        <x:v>C02</x:v>
      </x:c>
      <x:c r="C168" s="38" t="str">
        <x:f>'Reparto provincial'!C60</x:f>
        <x:v>Aliado Seguros, S.A.</x:v>
      </x:c>
      <x:c r="D168" s="38" t="str">
        <x:f>'Reparto provincial'!D60</x:f>
        <x:v>Comercial</x:v>
      </x:c>
      <x:c r="E168" s="38" t="str">
        <x:f>'Reparto provincial'!E60</x:f>
        <x:v>Colón</x:v>
      </x:c>
      <x:c r="F168" s="38" t="str">
        <x:f>Ubicaciones!A8</x:f>
        <x:v>L03</x:v>
      </x:c>
      <x:c r="G168" s="38" t="str">
        <x:v>P1</x:v>
      </x:c>
      <x:c r="H168" s="55" t="n">
        <x:f>IF(AND(ISNUMBER('Reparto provincial'!J60),ABS(Construccion!G13-1)&lt;0.0000001,MIN(Construccion!D13:F13)&gt;=0,MAX(Construccion!D13:F13)&lt;=1),ROUND('Reparto provincial'!J60*ROUND(SUM(Construccion!$D$13:D13),12),0)-0,"n.a.")</x:f>
        <x:v>20</x:v>
      </x:c>
      <x:c r="I168" s="55" t="n">
        <x:f>'Reparto provincial'!N60</x:f>
        <x:v>186024.33484750162</x:v>
      </x:c>
      <x:c r="J168" s="55" t="n">
        <x:f>IF(AND(ISNUMBER(H168),ISNUMBER(I168)),H168*I168,"n.a.")</x:f>
        <x:v>3720486.6969500324</x:v>
      </x:c>
      <x:c r="K168" s="56" t="n">
        <x:f>Ubicaciones!D8</x:f>
        <x:v>9.36</x:v>
      </x:c>
      <x:c r="L168" s="56" t="n">
        <x:f>Ubicaciones!E8</x:f>
        <x:v>-79.9</x:v>
      </x:c>
      <x:c r="M168" s="38" t="str">
        <x:f>Vulnerabilidad!B22</x:f>
        <x:v>Hormigón armado</x:v>
      </x:c>
      <x:c r="N168" s="38" t="str">
        <x:f>Vulnerabilidad!C22</x:f>
        <x:v>Mampostería de relleno</x:v>
      </x:c>
      <x:c r="O168" s="38" t="str">
        <x:f>Vulnerabilidad!D22</x:f>
        <x:v>Losa de hormigón</x:v>
      </x:c>
      <x:c r="P168" s="38" t="str">
        <x:v>Sin dato</x:v>
      </x:c>
      <x:c r="Q168" s="38" t="n">
        <x:f>IF('Impacto local'!H8="","",'Impacto local'!H8)</x:f>
        <x:v>2</x:v>
      </x:c>
      <x:c r="R168" s="57" t="n">
        <x:f>IF(Q168="","",INDEX(Vulnerabilidad!$B$6:$B$17,Q168))</x:f>
        <x:v>0</x:v>
      </x:c>
      <x:c r="S168" s="55" t="n">
        <x:f>IF(AND(ISNUMBER(J168),ISNUMBER(R168),R168&gt;=0,R168&lt;=1),J168*R168,"n.a.")</x:f>
        <x:v>0</x:v>
      </x:c>
      <x:c r="T168" s="38" t="str">
        <x:f>IF(ISNUMBER(S168),"Calculado ilustrativo","Faltan datos / parámetros inválidos")</x:f>
        <x:v>Calculado ilustrativo</x:v>
      </x:c>
    </x:row>
    <x:row r="169">
      <x:c r="A169" s="38" t="str">
        <x:v>R00164</x:v>
      </x:c>
      <x:c r="B169" s="38" t="str">
        <x:f>'Reparto provincial'!B60</x:f>
        <x:v>C02</x:v>
      </x:c>
      <x:c r="C169" s="38" t="str">
        <x:f>'Reparto provincial'!C60</x:f>
        <x:v>Aliado Seguros, S.A.</x:v>
      </x:c>
      <x:c r="D169" s="38" t="str">
        <x:f>'Reparto provincial'!D60</x:f>
        <x:v>Comercial</x:v>
      </x:c>
      <x:c r="E169" s="38" t="str">
        <x:f>'Reparto provincial'!E60</x:f>
        <x:v>Colón</x:v>
      </x:c>
      <x:c r="F169" s="38" t="str">
        <x:f>Ubicaciones!A8</x:f>
        <x:v>L03</x:v>
      </x:c>
      <x:c r="G169" s="38" t="str">
        <x:v>P2</x:v>
      </x:c>
      <x:c r="H169" s="55" t="n">
        <x:f>IF(AND(ISNUMBER('Reparto provincial'!J60),ABS(Construccion!G13-1)&lt;0.0000001,MIN(Construccion!D13:F13)&gt;=0,MAX(Construccion!D13:F13)&lt;=1),ROUND('Reparto provincial'!J60*ROUND(SUM(Construccion!$D$13:E13),12),0)-ROUND('Reparto provincial'!J60*ROUND(SUM(Construccion!$D$13:D13),12),0),"n.a.")</x:f>
        <x:v>11</x:v>
      </x:c>
      <x:c r="I169" s="55" t="n">
        <x:f>'Reparto provincial'!N60</x:f>
        <x:v>186024.33484750162</x:v>
      </x:c>
      <x:c r="J169" s="55" t="n">
        <x:f>IF(AND(ISNUMBER(H169),ISNUMBER(I169)),H169*I169,"n.a.")</x:f>
        <x:v>2046267.683322518</x:v>
      </x:c>
      <x:c r="K169" s="56" t="n">
        <x:f>Ubicaciones!D8</x:f>
        <x:v>9.36</x:v>
      </x:c>
      <x:c r="L169" s="56" t="n">
        <x:f>Ubicaciones!E8</x:f>
        <x:v>-79.9</x:v>
      </x:c>
      <x:c r="M169" s="38" t="str">
        <x:f>Vulnerabilidad!B23</x:f>
        <x:v>Mampostería sin refuerzo</x:v>
      </x:c>
      <x:c r="N169" s="38" t="str">
        <x:f>Vulnerabilidad!C23</x:f>
        <x:v>Bloque / ladrillo</x:v>
      </x:c>
      <x:c r="O169" s="38" t="str">
        <x:f>Vulnerabilidad!D23</x:f>
        <x:v>Metal</x:v>
      </x:c>
      <x:c r="P169" s="38" t="str">
        <x:v>Sin dato</x:v>
      </x:c>
      <x:c r="Q169" s="38" t="n">
        <x:f>IF('Impacto local'!H8="","",'Impacto local'!H8)</x:f>
        <x:v>2</x:v>
      </x:c>
      <x:c r="R169" s="57" t="n">
        <x:f>IF(Q169="","",INDEX(Vulnerabilidad!$C$6:$C$17,Q169))</x:f>
        <x:v>0</x:v>
      </x:c>
      <x:c r="S169" s="55" t="n">
        <x:f>IF(AND(ISNUMBER(J169),ISNUMBER(R169),R169&gt;=0,R169&lt;=1),J169*R169,"n.a.")</x:f>
        <x:v>0</x:v>
      </x:c>
      <x:c r="T169" s="38" t="str">
        <x:f>IF(ISNUMBER(S169),"Calculado ilustrativo","Faltan datos / parámetros inválidos")</x:f>
        <x:v>Calculado ilustrativo</x:v>
      </x:c>
    </x:row>
    <x:row r="170">
      <x:c r="A170" s="38" t="str">
        <x:v>R00165</x:v>
      </x:c>
      <x:c r="B170" s="38" t="str">
        <x:f>'Reparto provincial'!B60</x:f>
        <x:v>C02</x:v>
      </x:c>
      <x:c r="C170" s="38" t="str">
        <x:f>'Reparto provincial'!C60</x:f>
        <x:v>Aliado Seguros, S.A.</x:v>
      </x:c>
      <x:c r="D170" s="38" t="str">
        <x:f>'Reparto provincial'!D60</x:f>
        <x:v>Comercial</x:v>
      </x:c>
      <x:c r="E170" s="38" t="str">
        <x:f>'Reparto provincial'!E60</x:f>
        <x:v>Colón</x:v>
      </x:c>
      <x:c r="F170" s="38" t="str">
        <x:f>Ubicaciones!A8</x:f>
        <x:v>L03</x:v>
      </x:c>
      <x:c r="G170" s="38" t="str">
        <x:v>P3</x:v>
      </x:c>
      <x:c r="H170" s="55" t="n">
        <x:f>IF(AND(ISNUMBER('Reparto provincial'!J60),ABS(Construccion!G13-1)&lt;0.0000001,MIN(Construccion!D13:F13)&gt;=0,MAX(Construccion!D13:F13)&lt;=1),ROUND('Reparto provincial'!J60*ROUND(SUM(Construccion!$D$13:F13),12),0)-ROUND('Reparto provincial'!J60*ROUND(SUM(Construccion!$D$13:E13),12),0),"n.a.")</x:f>
        <x:v>3</x:v>
      </x:c>
      <x:c r="I170" s="55" t="n">
        <x:f>'Reparto provincial'!N60</x:f>
        <x:v>186024.33484750162</x:v>
      </x:c>
      <x:c r="J170" s="55" t="n">
        <x:f>IF(AND(ISNUMBER(H170),ISNUMBER(I170)),H170*I170,"n.a.")</x:f>
        <x:v>558073.0045425049</x:v>
      </x:c>
      <x:c r="K170" s="56" t="n">
        <x:f>Ubicaciones!D8</x:f>
        <x:v>9.36</x:v>
      </x:c>
      <x:c r="L170" s="56" t="n">
        <x:f>Ubicaciones!E8</x:f>
        <x:v>-79.9</x:v>
      </x:c>
      <x:c r="M170" s="38" t="str">
        <x:f>Vulnerabilidad!B24</x:f>
        <x:v>Liviana / madera</x:v>
      </x:c>
      <x:c r="N170" s="38" t="str">
        <x:f>Vulnerabilidad!C24</x:f>
        <x:v>Madera / livianas</x:v>
      </x:c>
      <x:c r="O170" s="38" t="str">
        <x:f>Vulnerabilidad!D24</x:f>
        <x:v>Metal</x:v>
      </x:c>
      <x:c r="P170" s="38" t="str">
        <x:v>Sin dato</x:v>
      </x:c>
      <x:c r="Q170" s="38" t="n">
        <x:f>IF('Impacto local'!H8="","",'Impacto local'!H8)</x:f>
        <x:v>2</x:v>
      </x:c>
      <x:c r="R170" s="57" t="n">
        <x:f>IF(Q170="","",INDEX(Vulnerabilidad!$D$6:$D$17,Q170))</x:f>
        <x:v>0</x:v>
      </x:c>
      <x:c r="S170" s="55" t="n">
        <x:f>IF(AND(ISNUMBER(J170),ISNUMBER(R170),R170&gt;=0,R170&lt;=1),J170*R170,"n.a.")</x:f>
        <x:v>0</x:v>
      </x:c>
      <x:c r="T170" s="38" t="str">
        <x:f>IF(ISNUMBER(S170),"Calculado ilustrativo","Faltan datos / parámetros inválidos")</x:f>
        <x:v>Calculado ilustrativo</x:v>
      </x:c>
    </x:row>
    <x:row r="171">
      <x:c r="A171" s="38" t="str">
        <x:v>R00166</x:v>
      </x:c>
      <x:c r="B171" s="38" t="str">
        <x:f>'Reparto provincial'!B61</x:f>
        <x:v>C02</x:v>
      </x:c>
      <x:c r="C171" s="38" t="str">
        <x:f>'Reparto provincial'!C61</x:f>
        <x:v>Aliado Seguros, S.A.</x:v>
      </x:c>
      <x:c r="D171" s="38" t="str">
        <x:f>'Reparto provincial'!D61</x:f>
        <x:v>Comercial</x:v>
      </x:c>
      <x:c r="E171" s="38" t="str">
        <x:f>'Reparto provincial'!E61</x:f>
        <x:v>Chiriquí</x:v>
      </x:c>
      <x:c r="F171" s="38" t="str">
        <x:f>Ubicaciones!A9</x:f>
        <x:v>L04</x:v>
      </x:c>
      <x:c r="G171" s="38" t="str">
        <x:v>P1</x:v>
      </x:c>
      <x:c r="H171" s="55" t="n">
        <x:f>IF(AND(ISNUMBER('Reparto provincial'!J61),ABS(Construccion!G16-1)&lt;0.0000001,MIN(Construccion!D16:F16)&gt;=0,MAX(Construccion!D16:F16)&lt;=1),ROUND('Reparto provincial'!J61*ROUND(SUM(Construccion!$D$16:D16),12),0)-0,"n.a.")</x:f>
        <x:v>112</x:v>
      </x:c>
      <x:c r="I171" s="55" t="n">
        <x:f>'Reparto provincial'!N61</x:f>
        <x:v>186024.33484750162</x:v>
      </x:c>
      <x:c r="J171" s="55" t="n">
        <x:f>IF(AND(ISNUMBER(H171),ISNUMBER(I171)),H171*I171,"n.a.")</x:f>
        <x:v>20834725.50292018</x:v>
      </x:c>
      <x:c r="K171" s="56" t="n">
        <x:f>Ubicaciones!D9</x:f>
        <x:v>8.43</x:v>
      </x:c>
      <x:c r="L171" s="56" t="n">
        <x:f>Ubicaciones!E9</x:f>
        <x:v>-82.43</x:v>
      </x:c>
      <x:c r="M171" s="38" t="str">
        <x:f>Vulnerabilidad!B22</x:f>
        <x:v>Hormigón armado</x:v>
      </x:c>
      <x:c r="N171" s="38" t="str">
        <x:f>Vulnerabilidad!C22</x:f>
        <x:v>Mampostería de relleno</x:v>
      </x:c>
      <x:c r="O171" s="38" t="str">
        <x:f>Vulnerabilidad!D22</x:f>
        <x:v>Losa de hormigón</x:v>
      </x:c>
      <x:c r="P171" s="38" t="str">
        <x:v>Sin dato</x:v>
      </x:c>
      <x:c r="Q171" s="38" t="n">
        <x:f>IF('Impacto local'!H9="","",'Impacto local'!H9)</x:f>
        <x:v>4</x:v>
      </x:c>
      <x:c r="R171" s="57" t="n">
        <x:f>IF(Q171="","",INDEX(Vulnerabilidad!$B$6:$B$17,Q171))</x:f>
        <x:v>0</x:v>
      </x:c>
      <x:c r="S171" s="55" t="n">
        <x:f>IF(AND(ISNUMBER(J171),ISNUMBER(R171),R171&gt;=0,R171&lt;=1),J171*R171,"n.a.")</x:f>
        <x:v>0</x:v>
      </x:c>
      <x:c r="T171" s="38" t="str">
        <x:f>IF(ISNUMBER(S171),"Calculado ilustrativo","Faltan datos / parámetros inválidos")</x:f>
        <x:v>Calculado ilustrativo</x:v>
      </x:c>
    </x:row>
    <x:row r="172">
      <x:c r="A172" s="38" t="str">
        <x:v>R00167</x:v>
      </x:c>
      <x:c r="B172" s="38" t="str">
        <x:f>'Reparto provincial'!B61</x:f>
        <x:v>C02</x:v>
      </x:c>
      <x:c r="C172" s="38" t="str">
        <x:f>'Reparto provincial'!C61</x:f>
        <x:v>Aliado Seguros, S.A.</x:v>
      </x:c>
      <x:c r="D172" s="38" t="str">
        <x:f>'Reparto provincial'!D61</x:f>
        <x:v>Comercial</x:v>
      </x:c>
      <x:c r="E172" s="38" t="str">
        <x:f>'Reparto provincial'!E61</x:f>
        <x:v>Chiriquí</x:v>
      </x:c>
      <x:c r="F172" s="38" t="str">
        <x:f>Ubicaciones!A9</x:f>
        <x:v>L04</x:v>
      </x:c>
      <x:c r="G172" s="38" t="str">
        <x:v>P2</x:v>
      </x:c>
      <x:c r="H172" s="55" t="n">
        <x:f>IF(AND(ISNUMBER('Reparto provincial'!J61),ABS(Construccion!G16-1)&lt;0.0000001,MIN(Construccion!D16:F16)&gt;=0,MAX(Construccion!D16:F16)&lt;=1),ROUND('Reparto provincial'!J61*ROUND(SUM(Construccion!$D$16:E16),12),0)-ROUND('Reparto provincial'!J61*ROUND(SUM(Construccion!$D$16:D16),12),0),"n.a.")</x:f>
        <x:v>55</x:v>
      </x:c>
      <x:c r="I172" s="55" t="n">
        <x:f>'Reparto provincial'!N61</x:f>
        <x:v>186024.33484750162</x:v>
      </x:c>
      <x:c r="J172" s="55" t="n">
        <x:f>IF(AND(ISNUMBER(H172),ISNUMBER(I172)),H172*I172,"n.a.")</x:f>
        <x:v>10231338.41661259</x:v>
      </x:c>
      <x:c r="K172" s="56" t="n">
        <x:f>Ubicaciones!D9</x:f>
        <x:v>8.43</x:v>
      </x:c>
      <x:c r="L172" s="56" t="n">
        <x:f>Ubicaciones!E9</x:f>
        <x:v>-82.43</x:v>
      </x:c>
      <x:c r="M172" s="38" t="str">
        <x:f>Vulnerabilidad!B23</x:f>
        <x:v>Mampostería sin refuerzo</x:v>
      </x:c>
      <x:c r="N172" s="38" t="str">
        <x:f>Vulnerabilidad!C23</x:f>
        <x:v>Bloque / ladrillo</x:v>
      </x:c>
      <x:c r="O172" s="38" t="str">
        <x:f>Vulnerabilidad!D23</x:f>
        <x:v>Metal</x:v>
      </x:c>
      <x:c r="P172" s="38" t="str">
        <x:v>Sin dato</x:v>
      </x:c>
      <x:c r="Q172" s="38" t="n">
        <x:f>IF('Impacto local'!H9="","",'Impacto local'!H9)</x:f>
        <x:v>4</x:v>
      </x:c>
      <x:c r="R172" s="57" t="n">
        <x:f>IF(Q172="","",INDEX(Vulnerabilidad!$C$6:$C$17,Q172))</x:f>
        <x:v>0.001</x:v>
      </x:c>
      <x:c r="S172" s="55" t="n">
        <x:f>IF(AND(ISNUMBER(J172),ISNUMBER(R172),R172&gt;=0,R172&lt;=1),J172*R172,"n.a.")</x:f>
        <x:v>10231.33841661259</x:v>
      </x:c>
      <x:c r="T172" s="38" t="str">
        <x:f>IF(ISNUMBER(S172),"Calculado ilustrativo","Faltan datos / parámetros inválidos")</x:f>
        <x:v>Calculado ilustrativo</x:v>
      </x:c>
    </x:row>
    <x:row r="173">
      <x:c r="A173" s="38" t="str">
        <x:v>R00168</x:v>
      </x:c>
      <x:c r="B173" s="38" t="str">
        <x:f>'Reparto provincial'!B61</x:f>
        <x:v>C02</x:v>
      </x:c>
      <x:c r="C173" s="38" t="str">
        <x:f>'Reparto provincial'!C61</x:f>
        <x:v>Aliado Seguros, S.A.</x:v>
      </x:c>
      <x:c r="D173" s="38" t="str">
        <x:f>'Reparto provincial'!D61</x:f>
        <x:v>Comercial</x:v>
      </x:c>
      <x:c r="E173" s="38" t="str">
        <x:f>'Reparto provincial'!E61</x:f>
        <x:v>Chiriquí</x:v>
      </x:c>
      <x:c r="F173" s="38" t="str">
        <x:f>Ubicaciones!A9</x:f>
        <x:v>L04</x:v>
      </x:c>
      <x:c r="G173" s="38" t="str">
        <x:v>P3</x:v>
      </x:c>
      <x:c r="H173" s="55" t="n">
        <x:f>IF(AND(ISNUMBER('Reparto provincial'!J61),ABS(Construccion!G16-1)&lt;0.0000001,MIN(Construccion!D16:F16)&gt;=0,MAX(Construccion!D16:F16)&lt;=1),ROUND('Reparto provincial'!J61*ROUND(SUM(Construccion!$D$16:F16),12),0)-ROUND('Reparto provincial'!J61*ROUND(SUM(Construccion!$D$16:E16),12),0),"n.a.")</x:f>
        <x:v>19</x:v>
      </x:c>
      <x:c r="I173" s="55" t="n">
        <x:f>'Reparto provincial'!N61</x:f>
        <x:v>186024.33484750162</x:v>
      </x:c>
      <x:c r="J173" s="55" t="n">
        <x:f>IF(AND(ISNUMBER(H173),ISNUMBER(I173)),H173*I173,"n.a.")</x:f>
        <x:v>3534462.362102531</x:v>
      </x:c>
      <x:c r="K173" s="56" t="n">
        <x:f>Ubicaciones!D9</x:f>
        <x:v>8.43</x:v>
      </x:c>
      <x:c r="L173" s="56" t="n">
        <x:f>Ubicaciones!E9</x:f>
        <x:v>-82.43</x:v>
      </x:c>
      <x:c r="M173" s="38" t="str">
        <x:f>Vulnerabilidad!B24</x:f>
        <x:v>Liviana / madera</x:v>
      </x:c>
      <x:c r="N173" s="38" t="str">
        <x:f>Vulnerabilidad!C24</x:f>
        <x:v>Madera / livianas</x:v>
      </x:c>
      <x:c r="O173" s="38" t="str">
        <x:f>Vulnerabilidad!D24</x:f>
        <x:v>Metal</x:v>
      </x:c>
      <x:c r="P173" s="38" t="str">
        <x:v>Sin dato</x:v>
      </x:c>
      <x:c r="Q173" s="38" t="n">
        <x:f>IF('Impacto local'!H9="","",'Impacto local'!H9)</x:f>
        <x:v>4</x:v>
      </x:c>
      <x:c r="R173" s="57" t="n">
        <x:f>IF(Q173="","",INDEX(Vulnerabilidad!$D$6:$D$17,Q173))</x:f>
        <x:v>0.002</x:v>
      </x:c>
      <x:c r="S173" s="55" t="n">
        <x:f>IF(AND(ISNUMBER(J173),ISNUMBER(R173),R173&gt;=0,R173&lt;=1),J173*R173,"n.a.")</x:f>
        <x:v>7068.924724205062</x:v>
      </x:c>
      <x:c r="T173" s="38" t="str">
        <x:f>IF(ISNUMBER(S173),"Calculado ilustrativo","Faltan datos / parámetros inválidos")</x:f>
        <x:v>Calculado ilustrativo</x:v>
      </x:c>
    </x:row>
    <x:row r="174">
      <x:c r="A174" s="38" t="str">
        <x:v>R00169</x:v>
      </x:c>
      <x:c r="B174" s="38" t="str">
        <x:f>'Reparto provincial'!B62</x:f>
        <x:v>C02</x:v>
      </x:c>
      <x:c r="C174" s="38" t="str">
        <x:f>'Reparto provincial'!C62</x:f>
        <x:v>Aliado Seguros, S.A.</x:v>
      </x:c>
      <x:c r="D174" s="38" t="str">
        <x:f>'Reparto provincial'!D62</x:f>
        <x:v>Comercial</x:v>
      </x:c>
      <x:c r="E174" s="38" t="str">
        <x:f>'Reparto provincial'!E62</x:f>
        <x:v>Darién</x:v>
      </x:c>
      <x:c r="F174" s="38" t="str">
        <x:f>Ubicaciones!A10</x:f>
        <x:v>L05</x:v>
      </x:c>
      <x:c r="G174" s="38" t="str">
        <x:v>P1</x:v>
      </x:c>
      <x:c r="H174" s="55" t="n">
        <x:f>IF(AND(ISNUMBER('Reparto provincial'!J62),ABS(Construccion!G19-1)&lt;0.0000001,MIN(Construccion!D19:F19)&gt;=0,MAX(Construccion!D19:F19)&lt;=1),ROUND('Reparto provincial'!J62*ROUND(SUM(Construccion!$D$19:D19),12),0)-0,"n.a.")</x:f>
        <x:v>1</x:v>
      </x:c>
      <x:c r="I174" s="55" t="n">
        <x:f>'Reparto provincial'!N62</x:f>
        <x:v>186024.33484750162</x:v>
      </x:c>
      <x:c r="J174" s="55" t="n">
        <x:f>IF(AND(ISNUMBER(H174),ISNUMBER(I174)),H174*I174,"n.a.")</x:f>
        <x:v>186024.33484750162</x:v>
      </x:c>
      <x:c r="K174" s="56" t="n">
        <x:f>Ubicaciones!D10</x:f>
        <x:v>8.4</x:v>
      </x:c>
      <x:c r="L174" s="56" t="n">
        <x:f>Ubicaciones!E10</x:f>
        <x:v>-78.15</x:v>
      </x:c>
      <x:c r="M174" s="38" t="str">
        <x:f>Vulnerabilidad!B22</x:f>
        <x:v>Hormigón armado</x:v>
      </x:c>
      <x:c r="N174" s="38" t="str">
        <x:f>Vulnerabilidad!C22</x:f>
        <x:v>Mampostería de relleno</x:v>
      </x:c>
      <x:c r="O174" s="38" t="str">
        <x:f>Vulnerabilidad!D22</x:f>
        <x:v>Losa de hormigón</x:v>
      </x:c>
      <x:c r="P174" s="38" t="str">
        <x:v>Sin dato</x:v>
      </x:c>
      <x:c r="Q174" s="38" t="n">
        <x:f>IF('Impacto local'!H10="","",'Impacto local'!H10)</x:f>
        <x:v>2</x:v>
      </x:c>
      <x:c r="R174" s="57" t="n">
        <x:f>IF(Q174="","",INDEX(Vulnerabilidad!$B$6:$B$17,Q174))</x:f>
        <x:v>0</x:v>
      </x:c>
      <x:c r="S174" s="55" t="n">
        <x:f>IF(AND(ISNUMBER(J174),ISNUMBER(R174),R174&gt;=0,R174&lt;=1),J174*R174,"n.a.")</x:f>
        <x:v>0</x:v>
      </x:c>
      <x:c r="T174" s="38" t="str">
        <x:f>IF(ISNUMBER(S174),"Calculado ilustrativo","Faltan datos / parámetros inválidos")</x:f>
        <x:v>Calculado ilustrativo</x:v>
      </x:c>
    </x:row>
    <x:row r="175">
      <x:c r="A175" s="38" t="str">
        <x:v>R00170</x:v>
      </x:c>
      <x:c r="B175" s="38" t="str">
        <x:f>'Reparto provincial'!B62</x:f>
        <x:v>C02</x:v>
      </x:c>
      <x:c r="C175" s="38" t="str">
        <x:f>'Reparto provincial'!C62</x:f>
        <x:v>Aliado Seguros, S.A.</x:v>
      </x:c>
      <x:c r="D175" s="38" t="str">
        <x:f>'Reparto provincial'!D62</x:f>
        <x:v>Comercial</x:v>
      </x:c>
      <x:c r="E175" s="38" t="str">
        <x:f>'Reparto provincial'!E62</x:f>
        <x:v>Darién</x:v>
      </x:c>
      <x:c r="F175" s="38" t="str">
        <x:f>Ubicaciones!A10</x:f>
        <x:v>L05</x:v>
      </x:c>
      <x:c r="G175" s="38" t="str">
        <x:v>P2</x:v>
      </x:c>
      <x:c r="H175" s="55" t="n">
        <x:f>IF(AND(ISNUMBER('Reparto provincial'!J62),ABS(Construccion!G19-1)&lt;0.0000001,MIN(Construccion!D19:F19)&gt;=0,MAX(Construccion!D19:F19)&lt;=1),ROUND('Reparto provincial'!J62*ROUND(SUM(Construccion!$D$19:E19),12),0)-ROUND('Reparto provincial'!J62*ROUND(SUM(Construccion!$D$19:D19),12),0),"n.a.")</x:f>
        <x:v>0</x:v>
      </x:c>
      <x:c r="I175" s="55" t="n">
        <x:f>'Reparto provincial'!N62</x:f>
        <x:v>186024.33484750162</x:v>
      </x:c>
      <x:c r="J175" s="55" t="n">
        <x:f>IF(AND(ISNUMBER(H175),ISNUMBER(I175)),H175*I175,"n.a.")</x:f>
        <x:v>0</x:v>
      </x:c>
      <x:c r="K175" s="56" t="n">
        <x:f>Ubicaciones!D10</x:f>
        <x:v>8.4</x:v>
      </x:c>
      <x:c r="L175" s="56" t="n">
        <x:f>Ubicaciones!E10</x:f>
        <x:v>-78.15</x:v>
      </x:c>
      <x:c r="M175" s="38" t="str">
        <x:f>Vulnerabilidad!B23</x:f>
        <x:v>Mampostería sin refuerzo</x:v>
      </x:c>
      <x:c r="N175" s="38" t="str">
        <x:f>Vulnerabilidad!C23</x:f>
        <x:v>Bloque / ladrillo</x:v>
      </x:c>
      <x:c r="O175" s="38" t="str">
        <x:f>Vulnerabilidad!D23</x:f>
        <x:v>Metal</x:v>
      </x:c>
      <x:c r="P175" s="38" t="str">
        <x:v>Sin dato</x:v>
      </x:c>
      <x:c r="Q175" s="38" t="n">
        <x:f>IF('Impacto local'!H10="","",'Impacto local'!H10)</x:f>
        <x:v>2</x:v>
      </x:c>
      <x:c r="R175" s="57" t="n">
        <x:f>IF(Q175="","",INDEX(Vulnerabilidad!$C$6:$C$17,Q175))</x:f>
        <x:v>0</x:v>
      </x:c>
      <x:c r="S175" s="55" t="n">
        <x:f>IF(AND(ISNUMBER(J175),ISNUMBER(R175),R175&gt;=0,R175&lt;=1),J175*R175,"n.a.")</x:f>
        <x:v>0</x:v>
      </x:c>
      <x:c r="T175" s="38" t="str">
        <x:f>IF(ISNUMBER(S175),"Calculado ilustrativo","Faltan datos / parámetros inválidos")</x:f>
        <x:v>Calculado ilustrativo</x:v>
      </x:c>
    </x:row>
    <x:row r="176">
      <x:c r="A176" s="38" t="str">
        <x:v>R00171</x:v>
      </x:c>
      <x:c r="B176" s="38" t="str">
        <x:f>'Reparto provincial'!B62</x:f>
        <x:v>C02</x:v>
      </x:c>
      <x:c r="C176" s="38" t="str">
        <x:f>'Reparto provincial'!C62</x:f>
        <x:v>Aliado Seguros, S.A.</x:v>
      </x:c>
      <x:c r="D176" s="38" t="str">
        <x:f>'Reparto provincial'!D62</x:f>
        <x:v>Comercial</x:v>
      </x:c>
      <x:c r="E176" s="38" t="str">
        <x:f>'Reparto provincial'!E62</x:f>
        <x:v>Darién</x:v>
      </x:c>
      <x:c r="F176" s="38" t="str">
        <x:f>Ubicaciones!A10</x:f>
        <x:v>L05</x:v>
      </x:c>
      <x:c r="G176" s="38" t="str">
        <x:v>P3</x:v>
      </x:c>
      <x:c r="H176" s="55" t="n">
        <x:f>IF(AND(ISNUMBER('Reparto provincial'!J62),ABS(Construccion!G19-1)&lt;0.0000001,MIN(Construccion!D19:F19)&gt;=0,MAX(Construccion!D19:F19)&lt;=1),ROUND('Reparto provincial'!J62*ROUND(SUM(Construccion!$D$19:F19),12),0)-ROUND('Reparto provincial'!J62*ROUND(SUM(Construccion!$D$19:E19),12),0),"n.a.")</x:f>
        <x:v>0</x:v>
      </x:c>
      <x:c r="I176" s="55" t="n">
        <x:f>'Reparto provincial'!N62</x:f>
        <x:v>186024.33484750162</x:v>
      </x:c>
      <x:c r="J176" s="55" t="n">
        <x:f>IF(AND(ISNUMBER(H176),ISNUMBER(I176)),H176*I176,"n.a.")</x:f>
        <x:v>0</x:v>
      </x:c>
      <x:c r="K176" s="56" t="n">
        <x:f>Ubicaciones!D10</x:f>
        <x:v>8.4</x:v>
      </x:c>
      <x:c r="L176" s="56" t="n">
        <x:f>Ubicaciones!E10</x:f>
        <x:v>-78.15</x:v>
      </x:c>
      <x:c r="M176" s="38" t="str">
        <x:f>Vulnerabilidad!B24</x:f>
        <x:v>Liviana / madera</x:v>
      </x:c>
      <x:c r="N176" s="38" t="str">
        <x:f>Vulnerabilidad!C24</x:f>
        <x:v>Madera / livianas</x:v>
      </x:c>
      <x:c r="O176" s="38" t="str">
        <x:f>Vulnerabilidad!D24</x:f>
        <x:v>Metal</x:v>
      </x:c>
      <x:c r="P176" s="38" t="str">
        <x:v>Sin dato</x:v>
      </x:c>
      <x:c r="Q176" s="38" t="n">
        <x:f>IF('Impacto local'!H10="","",'Impacto local'!H10)</x:f>
        <x:v>2</x:v>
      </x:c>
      <x:c r="R176" s="57" t="n">
        <x:f>IF(Q176="","",INDEX(Vulnerabilidad!$D$6:$D$17,Q176))</x:f>
        <x:v>0</x:v>
      </x:c>
      <x:c r="S176" s="55" t="n">
        <x:f>IF(AND(ISNUMBER(J176),ISNUMBER(R176),R176&gt;=0,R176&lt;=1),J176*R176,"n.a.")</x:f>
        <x:v>0</x:v>
      </x:c>
      <x:c r="T176" s="38" t="str">
        <x:f>IF(ISNUMBER(S176),"Calculado ilustrativo","Faltan datos / parámetros inválidos")</x:f>
        <x:v>Calculado ilustrativo</x:v>
      </x:c>
    </x:row>
    <x:row r="177">
      <x:c r="A177" s="38" t="str">
        <x:v>R00172</x:v>
      </x:c>
      <x:c r="B177" s="38" t="str">
        <x:f>'Reparto provincial'!B63</x:f>
        <x:v>C02</x:v>
      </x:c>
      <x:c r="C177" s="38" t="str">
        <x:f>'Reparto provincial'!C63</x:f>
        <x:v>Aliado Seguros, S.A.</x:v>
      </x:c>
      <x:c r="D177" s="38" t="str">
        <x:f>'Reparto provincial'!D63</x:f>
        <x:v>Comercial</x:v>
      </x:c>
      <x:c r="E177" s="38" t="str">
        <x:f>'Reparto provincial'!E63</x:f>
        <x:v>Herrera</x:v>
      </x:c>
      <x:c r="F177" s="38" t="str">
        <x:f>Ubicaciones!A11</x:f>
        <x:v>L06</x:v>
      </x:c>
      <x:c r="G177" s="38" t="str">
        <x:v>P1</x:v>
      </x:c>
      <x:c r="H177" s="55" t="n">
        <x:f>IF(AND(ISNUMBER('Reparto provincial'!J63),ABS(Construccion!G22-1)&lt;0.0000001,MIN(Construccion!D22:F22)&gt;=0,MAX(Construccion!D22:F22)&lt;=1),ROUND('Reparto provincial'!J63*ROUND(SUM(Construccion!$D$22:D22),12),0)-0,"n.a.")</x:f>
        <x:v>4</x:v>
      </x:c>
      <x:c r="I177" s="55" t="n">
        <x:f>'Reparto provincial'!N63</x:f>
        <x:v>186024.33484750162</x:v>
      </x:c>
      <x:c r="J177" s="55" t="n">
        <x:f>IF(AND(ISNUMBER(H177),ISNUMBER(I177)),H177*I177,"n.a.")</x:f>
        <x:v>744097.3393900065</x:v>
      </x:c>
      <x:c r="K177" s="56" t="n">
        <x:f>Ubicaciones!D11</x:f>
        <x:v>7.96</x:v>
      </x:c>
      <x:c r="L177" s="56" t="n">
        <x:f>Ubicaciones!E11</x:f>
        <x:v>-80.43</x:v>
      </x:c>
      <x:c r="M177" s="38" t="str">
        <x:f>Vulnerabilidad!B22</x:f>
        <x:v>Hormigón armado</x:v>
      </x:c>
      <x:c r="N177" s="38" t="str">
        <x:f>Vulnerabilidad!C22</x:f>
        <x:v>Mampostería de relleno</x:v>
      </x:c>
      <x:c r="O177" s="38" t="str">
        <x:f>Vulnerabilidad!D22</x:f>
        <x:v>Losa de hormigón</x:v>
      </x:c>
      <x:c r="P177" s="38" t="str">
        <x:v>Sin dato</x:v>
      </x:c>
      <x:c r="Q177" s="38" t="n">
        <x:f>IF('Impacto local'!H11="","",'Impacto local'!H11)</x:f>
        <x:v>3</x:v>
      </x:c>
      <x:c r="R177" s="57" t="n">
        <x:f>IF(Q177="","",INDEX(Vulnerabilidad!$B$6:$B$17,Q177))</x:f>
        <x:v>0</x:v>
      </x:c>
      <x:c r="S177" s="55" t="n">
        <x:f>IF(AND(ISNUMBER(J177),ISNUMBER(R177),R177&gt;=0,R177&lt;=1),J177*R177,"n.a.")</x:f>
        <x:v>0</x:v>
      </x:c>
      <x:c r="T177" s="38" t="str">
        <x:f>IF(ISNUMBER(S177),"Calculado ilustrativo","Faltan datos / parámetros inválidos")</x:f>
        <x:v>Calculado ilustrativo</x:v>
      </x:c>
    </x:row>
    <x:row r="178">
      <x:c r="A178" s="38" t="str">
        <x:v>R00173</x:v>
      </x:c>
      <x:c r="B178" s="38" t="str">
        <x:f>'Reparto provincial'!B63</x:f>
        <x:v>C02</x:v>
      </x:c>
      <x:c r="C178" s="38" t="str">
        <x:f>'Reparto provincial'!C63</x:f>
        <x:v>Aliado Seguros, S.A.</x:v>
      </x:c>
      <x:c r="D178" s="38" t="str">
        <x:f>'Reparto provincial'!D63</x:f>
        <x:v>Comercial</x:v>
      </x:c>
      <x:c r="E178" s="38" t="str">
        <x:f>'Reparto provincial'!E63</x:f>
        <x:v>Herrera</x:v>
      </x:c>
      <x:c r="F178" s="38" t="str">
        <x:f>Ubicaciones!A11</x:f>
        <x:v>L06</x:v>
      </x:c>
      <x:c r="G178" s="38" t="str">
        <x:v>P2</x:v>
      </x:c>
      <x:c r="H178" s="55" t="n">
        <x:f>IF(AND(ISNUMBER('Reparto provincial'!J63),ABS(Construccion!G22-1)&lt;0.0000001,MIN(Construccion!D22:F22)&gt;=0,MAX(Construccion!D22:F22)&lt;=1),ROUND('Reparto provincial'!J63*ROUND(SUM(Construccion!$D$22:E22),12),0)-ROUND('Reparto provincial'!J63*ROUND(SUM(Construccion!$D$22:D22),12),0),"n.a.")</x:f>
        <x:v>1</x:v>
      </x:c>
      <x:c r="I178" s="55" t="n">
        <x:f>'Reparto provincial'!N63</x:f>
        <x:v>186024.33484750162</x:v>
      </x:c>
      <x:c r="J178" s="55" t="n">
        <x:f>IF(AND(ISNUMBER(H178),ISNUMBER(I178)),H178*I178,"n.a.")</x:f>
        <x:v>186024.33484750162</x:v>
      </x:c>
      <x:c r="K178" s="56" t="n">
        <x:f>Ubicaciones!D11</x:f>
        <x:v>7.96</x:v>
      </x:c>
      <x:c r="L178" s="56" t="n">
        <x:f>Ubicaciones!E11</x:f>
        <x:v>-80.43</x:v>
      </x:c>
      <x:c r="M178" s="38" t="str">
        <x:f>Vulnerabilidad!B23</x:f>
        <x:v>Mampostería sin refuerzo</x:v>
      </x:c>
      <x:c r="N178" s="38" t="str">
        <x:f>Vulnerabilidad!C23</x:f>
        <x:v>Bloque / ladrillo</x:v>
      </x:c>
      <x:c r="O178" s="38" t="str">
        <x:f>Vulnerabilidad!D23</x:f>
        <x:v>Metal</x:v>
      </x:c>
      <x:c r="P178" s="38" t="str">
        <x:v>Sin dato</x:v>
      </x:c>
      <x:c r="Q178" s="38" t="n">
        <x:f>IF('Impacto local'!H11="","",'Impacto local'!H11)</x:f>
        <x:v>3</x:v>
      </x:c>
      <x:c r="R178" s="57" t="n">
        <x:f>IF(Q178="","",INDEX(Vulnerabilidad!$C$6:$C$17,Q178))</x:f>
        <x:v>0</x:v>
      </x:c>
      <x:c r="S178" s="55" t="n">
        <x:f>IF(AND(ISNUMBER(J178),ISNUMBER(R178),R178&gt;=0,R178&lt;=1),J178*R178,"n.a.")</x:f>
        <x:v>0</x:v>
      </x:c>
      <x:c r="T178" s="38" t="str">
        <x:f>IF(ISNUMBER(S178),"Calculado ilustrativo","Faltan datos / parámetros inválidos")</x:f>
        <x:v>Calculado ilustrativo</x:v>
      </x:c>
    </x:row>
    <x:row r="179">
      <x:c r="A179" s="38" t="str">
        <x:v>R00174</x:v>
      </x:c>
      <x:c r="B179" s="38" t="str">
        <x:f>'Reparto provincial'!B63</x:f>
        <x:v>C02</x:v>
      </x:c>
      <x:c r="C179" s="38" t="str">
        <x:f>'Reparto provincial'!C63</x:f>
        <x:v>Aliado Seguros, S.A.</x:v>
      </x:c>
      <x:c r="D179" s="38" t="str">
        <x:f>'Reparto provincial'!D63</x:f>
        <x:v>Comercial</x:v>
      </x:c>
      <x:c r="E179" s="38" t="str">
        <x:f>'Reparto provincial'!E63</x:f>
        <x:v>Herrera</x:v>
      </x:c>
      <x:c r="F179" s="38" t="str">
        <x:f>Ubicaciones!A11</x:f>
        <x:v>L06</x:v>
      </x:c>
      <x:c r="G179" s="38" t="str">
        <x:v>P3</x:v>
      </x:c>
      <x:c r="H179" s="55" t="n">
        <x:f>IF(AND(ISNUMBER('Reparto provincial'!J63),ABS(Construccion!G22-1)&lt;0.0000001,MIN(Construccion!D22:F22)&gt;=0,MAX(Construccion!D22:F22)&lt;=1),ROUND('Reparto provincial'!J63*ROUND(SUM(Construccion!$D$22:F22),12),0)-ROUND('Reparto provincial'!J63*ROUND(SUM(Construccion!$D$22:E22),12),0),"n.a.")</x:f>
        <x:v>1</x:v>
      </x:c>
      <x:c r="I179" s="55" t="n">
        <x:f>'Reparto provincial'!N63</x:f>
        <x:v>186024.33484750162</x:v>
      </x:c>
      <x:c r="J179" s="55" t="n">
        <x:f>IF(AND(ISNUMBER(H179),ISNUMBER(I179)),H179*I179,"n.a.")</x:f>
        <x:v>186024.33484750162</x:v>
      </x:c>
      <x:c r="K179" s="56" t="n">
        <x:f>Ubicaciones!D11</x:f>
        <x:v>7.96</x:v>
      </x:c>
      <x:c r="L179" s="56" t="n">
        <x:f>Ubicaciones!E11</x:f>
        <x:v>-80.43</x:v>
      </x:c>
      <x:c r="M179" s="38" t="str">
        <x:f>Vulnerabilidad!B24</x:f>
        <x:v>Liviana / madera</x:v>
      </x:c>
      <x:c r="N179" s="38" t="str">
        <x:f>Vulnerabilidad!C24</x:f>
        <x:v>Madera / livianas</x:v>
      </x:c>
      <x:c r="O179" s="38" t="str">
        <x:f>Vulnerabilidad!D24</x:f>
        <x:v>Metal</x:v>
      </x:c>
      <x:c r="P179" s="38" t="str">
        <x:v>Sin dato</x:v>
      </x:c>
      <x:c r="Q179" s="38" t="n">
        <x:f>IF('Impacto local'!H11="","",'Impacto local'!H11)</x:f>
        <x:v>3</x:v>
      </x:c>
      <x:c r="R179" s="57" t="n">
        <x:f>IF(Q179="","",INDEX(Vulnerabilidad!$D$6:$D$17,Q179))</x:f>
        <x:v>0</x:v>
      </x:c>
      <x:c r="S179" s="55" t="n">
        <x:f>IF(AND(ISNUMBER(J179),ISNUMBER(R179),R179&gt;=0,R179&lt;=1),J179*R179,"n.a.")</x:f>
        <x:v>0</x:v>
      </x:c>
      <x:c r="T179" s="38" t="str">
        <x:f>IF(ISNUMBER(S179),"Calculado ilustrativo","Faltan datos / parámetros inválidos")</x:f>
        <x:v>Calculado ilustrativo</x:v>
      </x:c>
    </x:row>
    <x:row r="180">
      <x:c r="A180" s="38" t="str">
        <x:v>R00175</x:v>
      </x:c>
      <x:c r="B180" s="38" t="str">
        <x:f>'Reparto provincial'!B64</x:f>
        <x:v>C02</x:v>
      </x:c>
      <x:c r="C180" s="38" t="str">
        <x:f>'Reparto provincial'!C64</x:f>
        <x:v>Aliado Seguros, S.A.</x:v>
      </x:c>
      <x:c r="D180" s="38" t="str">
        <x:f>'Reparto provincial'!D64</x:f>
        <x:v>Comercial</x:v>
      </x:c>
      <x:c r="E180" s="38" t="str">
        <x:f>'Reparto provincial'!E64</x:f>
        <x:v>Los Santos</x:v>
      </x:c>
      <x:c r="F180" s="38" t="str">
        <x:f>Ubicaciones!A12</x:f>
        <x:v>L07</x:v>
      </x:c>
      <x:c r="G180" s="38" t="str">
        <x:v>P1</x:v>
      </x:c>
      <x:c r="H180" s="55" t="n">
        <x:f>IF(AND(ISNUMBER('Reparto provincial'!J64),ABS(Construccion!G25-1)&lt;0.0000001,MIN(Construccion!D25:F25)&gt;=0,MAX(Construccion!D25:F25)&lt;=1),ROUND('Reparto provincial'!J64*ROUND(SUM(Construccion!$D$25:D25),12),0)-0,"n.a.")</x:f>
        <x:v>2</x:v>
      </x:c>
      <x:c r="I180" s="55" t="n">
        <x:f>'Reparto provincial'!N64</x:f>
        <x:v>186024.33484750162</x:v>
      </x:c>
      <x:c r="J180" s="55" t="n">
        <x:f>IF(AND(ISNUMBER(H180),ISNUMBER(I180)),H180*I180,"n.a.")</x:f>
        <x:v>372048.66969500325</x:v>
      </x:c>
      <x:c r="K180" s="56" t="n">
        <x:f>Ubicaciones!D12</x:f>
        <x:v>7.77</x:v>
      </x:c>
      <x:c r="L180" s="56" t="n">
        <x:f>Ubicaciones!E12</x:f>
        <x:v>-80.28</x:v>
      </x:c>
      <x:c r="M180" s="38" t="str">
        <x:f>Vulnerabilidad!B22</x:f>
        <x:v>Hormigón armado</x:v>
      </x:c>
      <x:c r="N180" s="38" t="str">
        <x:f>Vulnerabilidad!C22</x:f>
        <x:v>Mampostería de relleno</x:v>
      </x:c>
      <x:c r="O180" s="38" t="str">
        <x:f>Vulnerabilidad!D22</x:f>
        <x:v>Losa de hormigón</x:v>
      </x:c>
      <x:c r="P180" s="38" t="str">
        <x:v>Sin dato</x:v>
      </x:c>
      <x:c r="Q180" s="38" t="n">
        <x:f>IF('Impacto local'!H12="","",'Impacto local'!H12)</x:f>
        <x:v>2</x:v>
      </x:c>
      <x:c r="R180" s="57" t="n">
        <x:f>IF(Q180="","",INDEX(Vulnerabilidad!$B$6:$B$17,Q180))</x:f>
        <x:v>0</x:v>
      </x:c>
      <x:c r="S180" s="55" t="n">
        <x:f>IF(AND(ISNUMBER(J180),ISNUMBER(R180),R180&gt;=0,R180&lt;=1),J180*R180,"n.a.")</x:f>
        <x:v>0</x:v>
      </x:c>
      <x:c r="T180" s="38" t="str">
        <x:f>IF(ISNUMBER(S180),"Calculado ilustrativo","Faltan datos / parámetros inválidos")</x:f>
        <x:v>Calculado ilustrativo</x:v>
      </x:c>
    </x:row>
    <x:row r="181">
      <x:c r="A181" s="38" t="str">
        <x:v>R00176</x:v>
      </x:c>
      <x:c r="B181" s="38" t="str">
        <x:f>'Reparto provincial'!B64</x:f>
        <x:v>C02</x:v>
      </x:c>
      <x:c r="C181" s="38" t="str">
        <x:f>'Reparto provincial'!C64</x:f>
        <x:v>Aliado Seguros, S.A.</x:v>
      </x:c>
      <x:c r="D181" s="38" t="str">
        <x:f>'Reparto provincial'!D64</x:f>
        <x:v>Comercial</x:v>
      </x:c>
      <x:c r="E181" s="38" t="str">
        <x:f>'Reparto provincial'!E64</x:f>
        <x:v>Los Santos</x:v>
      </x:c>
      <x:c r="F181" s="38" t="str">
        <x:f>Ubicaciones!A12</x:f>
        <x:v>L07</x:v>
      </x:c>
      <x:c r="G181" s="38" t="str">
        <x:v>P2</x:v>
      </x:c>
      <x:c r="H181" s="55" t="n">
        <x:f>IF(AND(ISNUMBER('Reparto provincial'!J64),ABS(Construccion!G25-1)&lt;0.0000001,MIN(Construccion!D25:F25)&gt;=0,MAX(Construccion!D25:F25)&lt;=1),ROUND('Reparto provincial'!J64*ROUND(SUM(Construccion!$D$25:E25),12),0)-ROUND('Reparto provincial'!J64*ROUND(SUM(Construccion!$D$25:D25),12),0),"n.a.")</x:f>
        <x:v>2</x:v>
      </x:c>
      <x:c r="I181" s="55" t="n">
        <x:f>'Reparto provincial'!N64</x:f>
        <x:v>186024.33484750162</x:v>
      </x:c>
      <x:c r="J181" s="55" t="n">
        <x:f>IF(AND(ISNUMBER(H181),ISNUMBER(I181)),H181*I181,"n.a.")</x:f>
        <x:v>372048.66969500325</x:v>
      </x:c>
      <x:c r="K181" s="56" t="n">
        <x:f>Ubicaciones!D12</x:f>
        <x:v>7.77</x:v>
      </x:c>
      <x:c r="L181" s="56" t="n">
        <x:f>Ubicaciones!E12</x:f>
        <x:v>-80.28</x:v>
      </x:c>
      <x:c r="M181" s="38" t="str">
        <x:f>Vulnerabilidad!B23</x:f>
        <x:v>Mampostería sin refuerzo</x:v>
      </x:c>
      <x:c r="N181" s="38" t="str">
        <x:f>Vulnerabilidad!C23</x:f>
        <x:v>Bloque / ladrillo</x:v>
      </x:c>
      <x:c r="O181" s="38" t="str">
        <x:f>Vulnerabilidad!D23</x:f>
        <x:v>Metal</x:v>
      </x:c>
      <x:c r="P181" s="38" t="str">
        <x:v>Sin dato</x:v>
      </x:c>
      <x:c r="Q181" s="38" t="n">
        <x:f>IF('Impacto local'!H12="","",'Impacto local'!H12)</x:f>
        <x:v>2</x:v>
      </x:c>
      <x:c r="R181" s="57" t="n">
        <x:f>IF(Q181="","",INDEX(Vulnerabilidad!$C$6:$C$17,Q181))</x:f>
        <x:v>0</x:v>
      </x:c>
      <x:c r="S181" s="55" t="n">
        <x:f>IF(AND(ISNUMBER(J181),ISNUMBER(R181),R181&gt;=0,R181&lt;=1),J181*R181,"n.a.")</x:f>
        <x:v>0</x:v>
      </x:c>
      <x:c r="T181" s="38" t="str">
        <x:f>IF(ISNUMBER(S181),"Calculado ilustrativo","Faltan datos / parámetros inválidos")</x:f>
        <x:v>Calculado ilustrativo</x:v>
      </x:c>
    </x:row>
    <x:row r="182">
      <x:c r="A182" s="38" t="str">
        <x:v>R00177</x:v>
      </x:c>
      <x:c r="B182" s="38" t="str">
        <x:f>'Reparto provincial'!B64</x:f>
        <x:v>C02</x:v>
      </x:c>
      <x:c r="C182" s="38" t="str">
        <x:f>'Reparto provincial'!C64</x:f>
        <x:v>Aliado Seguros, S.A.</x:v>
      </x:c>
      <x:c r="D182" s="38" t="str">
        <x:f>'Reparto provincial'!D64</x:f>
        <x:v>Comercial</x:v>
      </x:c>
      <x:c r="E182" s="38" t="str">
        <x:f>'Reparto provincial'!E64</x:f>
        <x:v>Los Santos</x:v>
      </x:c>
      <x:c r="F182" s="38" t="str">
        <x:f>Ubicaciones!A12</x:f>
        <x:v>L07</x:v>
      </x:c>
      <x:c r="G182" s="38" t="str">
        <x:v>P3</x:v>
      </x:c>
      <x:c r="H182" s="55" t="n">
        <x:f>IF(AND(ISNUMBER('Reparto provincial'!J64),ABS(Construccion!G25-1)&lt;0.0000001,MIN(Construccion!D25:F25)&gt;=0,MAX(Construccion!D25:F25)&lt;=1),ROUND('Reparto provincial'!J64*ROUND(SUM(Construccion!$D$25:F25),12),0)-ROUND('Reparto provincial'!J64*ROUND(SUM(Construccion!$D$25:E25),12),0),"n.a.")</x:f>
        <x:v>0</x:v>
      </x:c>
      <x:c r="I182" s="55" t="n">
        <x:f>'Reparto provincial'!N64</x:f>
        <x:v>186024.33484750162</x:v>
      </x:c>
      <x:c r="J182" s="55" t="n">
        <x:f>IF(AND(ISNUMBER(H182),ISNUMBER(I182)),H182*I182,"n.a.")</x:f>
        <x:v>0</x:v>
      </x:c>
      <x:c r="K182" s="56" t="n">
        <x:f>Ubicaciones!D12</x:f>
        <x:v>7.77</x:v>
      </x:c>
      <x:c r="L182" s="56" t="n">
        <x:f>Ubicaciones!E12</x:f>
        <x:v>-80.28</x:v>
      </x:c>
      <x:c r="M182" s="38" t="str">
        <x:f>Vulnerabilidad!B24</x:f>
        <x:v>Liviana / madera</x:v>
      </x:c>
      <x:c r="N182" s="38" t="str">
        <x:f>Vulnerabilidad!C24</x:f>
        <x:v>Madera / livianas</x:v>
      </x:c>
      <x:c r="O182" s="38" t="str">
        <x:f>Vulnerabilidad!D24</x:f>
        <x:v>Metal</x:v>
      </x:c>
      <x:c r="P182" s="38" t="str">
        <x:v>Sin dato</x:v>
      </x:c>
      <x:c r="Q182" s="38" t="n">
        <x:f>IF('Impacto local'!H12="","",'Impacto local'!H12)</x:f>
        <x:v>2</x:v>
      </x:c>
      <x:c r="R182" s="57" t="n">
        <x:f>IF(Q182="","",INDEX(Vulnerabilidad!$D$6:$D$17,Q182))</x:f>
        <x:v>0</x:v>
      </x:c>
      <x:c r="S182" s="55" t="n">
        <x:f>IF(AND(ISNUMBER(J182),ISNUMBER(R182),R182&gt;=0,R182&lt;=1),J182*R182,"n.a.")</x:f>
        <x:v>0</x:v>
      </x:c>
      <x:c r="T182" s="38" t="str">
        <x:f>IF(ISNUMBER(S182),"Calculado ilustrativo","Faltan datos / parámetros inválidos")</x:f>
        <x:v>Calculado ilustrativo</x:v>
      </x:c>
    </x:row>
    <x:row r="183">
      <x:c r="A183" s="38" t="str">
        <x:v>R00178</x:v>
      </x:c>
      <x:c r="B183" s="38" t="str">
        <x:f>'Reparto provincial'!B65</x:f>
        <x:v>C02</x:v>
      </x:c>
      <x:c r="C183" s="38" t="str">
        <x:f>'Reparto provincial'!C65</x:f>
        <x:v>Aliado Seguros, S.A.</x:v>
      </x:c>
      <x:c r="D183" s="38" t="str">
        <x:f>'Reparto provincial'!D65</x:f>
        <x:v>Comercial</x:v>
      </x:c>
      <x:c r="E183" s="38" t="str">
        <x:f>'Reparto provincial'!E65</x:f>
        <x:v>Panamá</x:v>
      </x:c>
      <x:c r="F183" s="38" t="str">
        <x:f>Ubicaciones!A13</x:f>
        <x:v>L08</x:v>
      </x:c>
      <x:c r="G183" s="38" t="str">
        <x:v>P1</x:v>
      </x:c>
      <x:c r="H183" s="55" t="n">
        <x:f>IF(AND(ISNUMBER('Reparto provincial'!J65),ABS(Construccion!G28-1)&lt;0.0000001,MIN(Construccion!D28:F28)&gt;=0,MAX(Construccion!D28:F28)&lt;=1),ROUND('Reparto provincial'!J65*ROUND(SUM(Construccion!$D$28:D28),12),0)-0,"n.a.")</x:f>
        <x:v>731</x:v>
      </x:c>
      <x:c r="I183" s="55" t="n">
        <x:f>'Reparto provincial'!N65</x:f>
        <x:v>186024.33484750162</x:v>
      </x:c>
      <x:c r="J183" s="55" t="n">
        <x:f>IF(AND(ISNUMBER(H183),ISNUMBER(I183)),H183*I183,"n.a.")</x:f>
        <x:v>135983788.7735237</x:v>
      </x:c>
      <x:c r="K183" s="56" t="n">
        <x:f>Ubicaciones!D13</x:f>
        <x:v>8.98</x:v>
      </x:c>
      <x:c r="L183" s="56" t="n">
        <x:f>Ubicaciones!E13</x:f>
        <x:v>-79.52</x:v>
      </x:c>
      <x:c r="M183" s="38" t="str">
        <x:f>Vulnerabilidad!B22</x:f>
        <x:v>Hormigón armado</x:v>
      </x:c>
      <x:c r="N183" s="38" t="str">
        <x:f>Vulnerabilidad!C22</x:f>
        <x:v>Mampostería de relleno</x:v>
      </x:c>
      <x:c r="O183" s="38" t="str">
        <x:f>Vulnerabilidad!D22</x:f>
        <x:v>Losa de hormigón</x:v>
      </x:c>
      <x:c r="P183" s="38" t="str">
        <x:v>Sin dato</x:v>
      </x:c>
      <x:c r="Q183" s="38" t="n">
        <x:f>IF('Impacto local'!H13="","",'Impacto local'!H13)</x:f>
        <x:v>2</x:v>
      </x:c>
      <x:c r="R183" s="57" t="n">
        <x:f>IF(Q183="","",INDEX(Vulnerabilidad!$B$6:$B$17,Q183))</x:f>
        <x:v>0</x:v>
      </x:c>
      <x:c r="S183" s="55" t="n">
        <x:f>IF(AND(ISNUMBER(J183),ISNUMBER(R183),R183&gt;=0,R183&lt;=1),J183*R183,"n.a.")</x:f>
        <x:v>0</x:v>
      </x:c>
      <x:c r="T183" s="38" t="str">
        <x:f>IF(ISNUMBER(S183),"Calculado ilustrativo","Faltan datos / parámetros inválidos")</x:f>
        <x:v>Calculado ilustrativo</x:v>
      </x:c>
    </x:row>
    <x:row r="184">
      <x:c r="A184" s="38" t="str">
        <x:v>R00179</x:v>
      </x:c>
      <x:c r="B184" s="38" t="str">
        <x:f>'Reparto provincial'!B65</x:f>
        <x:v>C02</x:v>
      </x:c>
      <x:c r="C184" s="38" t="str">
        <x:f>'Reparto provincial'!C65</x:f>
        <x:v>Aliado Seguros, S.A.</x:v>
      </x:c>
      <x:c r="D184" s="38" t="str">
        <x:f>'Reparto provincial'!D65</x:f>
        <x:v>Comercial</x:v>
      </x:c>
      <x:c r="E184" s="38" t="str">
        <x:f>'Reparto provincial'!E65</x:f>
        <x:v>Panamá</x:v>
      </x:c>
      <x:c r="F184" s="38" t="str">
        <x:f>Ubicaciones!A13</x:f>
        <x:v>L08</x:v>
      </x:c>
      <x:c r="G184" s="38" t="str">
        <x:v>P2</x:v>
      </x:c>
      <x:c r="H184" s="55" t="n">
        <x:f>IF(AND(ISNUMBER('Reparto provincial'!J65),ABS(Construccion!G28-1)&lt;0.0000001,MIN(Construccion!D28:F28)&gt;=0,MAX(Construccion!D28:F28)&lt;=1),ROUND('Reparto provincial'!J65*ROUND(SUM(Construccion!$D$28:E28),12),0)-ROUND('Reparto provincial'!J65*ROUND(SUM(Construccion!$D$28:D28),12),0),"n.a.")</x:f>
        <x:v>365</x:v>
      </x:c>
      <x:c r="I184" s="55" t="n">
        <x:f>'Reparto provincial'!N65</x:f>
        <x:v>186024.33484750162</x:v>
      </x:c>
      <x:c r="J184" s="55" t="n">
        <x:f>IF(AND(ISNUMBER(H184),ISNUMBER(I184)),H184*I184,"n.a.")</x:f>
        <x:v>67898882.21933809</x:v>
      </x:c>
      <x:c r="K184" s="56" t="n">
        <x:f>Ubicaciones!D13</x:f>
        <x:v>8.98</x:v>
      </x:c>
      <x:c r="L184" s="56" t="n">
        <x:f>Ubicaciones!E13</x:f>
        <x:v>-79.52</x:v>
      </x:c>
      <x:c r="M184" s="38" t="str">
        <x:f>Vulnerabilidad!B23</x:f>
        <x:v>Mampostería sin refuerzo</x:v>
      </x:c>
      <x:c r="N184" s="38" t="str">
        <x:f>Vulnerabilidad!C23</x:f>
        <x:v>Bloque / ladrillo</x:v>
      </x:c>
      <x:c r="O184" s="38" t="str">
        <x:f>Vulnerabilidad!D23</x:f>
        <x:v>Metal</x:v>
      </x:c>
      <x:c r="P184" s="38" t="str">
        <x:v>Sin dato</x:v>
      </x:c>
      <x:c r="Q184" s="38" t="n">
        <x:f>IF('Impacto local'!H13="","",'Impacto local'!H13)</x:f>
        <x:v>2</x:v>
      </x:c>
      <x:c r="R184" s="57" t="n">
        <x:f>IF(Q184="","",INDEX(Vulnerabilidad!$C$6:$C$17,Q184))</x:f>
        <x:v>0</x:v>
      </x:c>
      <x:c r="S184" s="55" t="n">
        <x:f>IF(AND(ISNUMBER(J184),ISNUMBER(R184),R184&gt;=0,R184&lt;=1),J184*R184,"n.a.")</x:f>
        <x:v>0</x:v>
      </x:c>
      <x:c r="T184" s="38" t="str">
        <x:f>IF(ISNUMBER(S184),"Calculado ilustrativo","Faltan datos / parámetros inválidos")</x:f>
        <x:v>Calculado ilustrativo</x:v>
      </x:c>
    </x:row>
    <x:row r="185">
      <x:c r="A185" s="38" t="str">
        <x:v>R00180</x:v>
      </x:c>
      <x:c r="B185" s="38" t="str">
        <x:f>'Reparto provincial'!B65</x:f>
        <x:v>C02</x:v>
      </x:c>
      <x:c r="C185" s="38" t="str">
        <x:f>'Reparto provincial'!C65</x:f>
        <x:v>Aliado Seguros, S.A.</x:v>
      </x:c>
      <x:c r="D185" s="38" t="str">
        <x:f>'Reparto provincial'!D65</x:f>
        <x:v>Comercial</x:v>
      </x:c>
      <x:c r="E185" s="38" t="str">
        <x:f>'Reparto provincial'!E65</x:f>
        <x:v>Panamá</x:v>
      </x:c>
      <x:c r="F185" s="38" t="str">
        <x:f>Ubicaciones!A13</x:f>
        <x:v>L08</x:v>
      </x:c>
      <x:c r="G185" s="38" t="str">
        <x:v>P3</x:v>
      </x:c>
      <x:c r="H185" s="55" t="n">
        <x:f>IF(AND(ISNUMBER('Reparto provincial'!J65),ABS(Construccion!G28-1)&lt;0.0000001,MIN(Construccion!D28:F28)&gt;=0,MAX(Construccion!D28:F28)&lt;=1),ROUND('Reparto provincial'!J65*ROUND(SUM(Construccion!$D$28:F28),12),0)-ROUND('Reparto provincial'!J65*ROUND(SUM(Construccion!$D$28:E28),12),0),"n.a.")</x:f>
        <x:v>122</x:v>
      </x:c>
      <x:c r="I185" s="55" t="n">
        <x:f>'Reparto provincial'!N65</x:f>
        <x:v>186024.33484750162</x:v>
      </x:c>
      <x:c r="J185" s="55" t="n">
        <x:f>IF(AND(ISNUMBER(H185),ISNUMBER(I185)),H185*I185,"n.a.")</x:f>
        <x:v>22694968.851395197</x:v>
      </x:c>
      <x:c r="K185" s="56" t="n">
        <x:f>Ubicaciones!D13</x:f>
        <x:v>8.98</x:v>
      </x:c>
      <x:c r="L185" s="56" t="n">
        <x:f>Ubicaciones!E13</x:f>
        <x:v>-79.52</x:v>
      </x:c>
      <x:c r="M185" s="38" t="str">
        <x:f>Vulnerabilidad!B24</x:f>
        <x:v>Liviana / madera</x:v>
      </x:c>
      <x:c r="N185" s="38" t="str">
        <x:f>Vulnerabilidad!C24</x:f>
        <x:v>Madera / livianas</x:v>
      </x:c>
      <x:c r="O185" s="38" t="str">
        <x:f>Vulnerabilidad!D24</x:f>
        <x:v>Metal</x:v>
      </x:c>
      <x:c r="P185" s="38" t="str">
        <x:v>Sin dato</x:v>
      </x:c>
      <x:c r="Q185" s="38" t="n">
        <x:f>IF('Impacto local'!H13="","",'Impacto local'!H13)</x:f>
        <x:v>2</x:v>
      </x:c>
      <x:c r="R185" s="57" t="n">
        <x:f>IF(Q185="","",INDEX(Vulnerabilidad!$D$6:$D$17,Q185))</x:f>
        <x:v>0</x:v>
      </x:c>
      <x:c r="S185" s="55" t="n">
        <x:f>IF(AND(ISNUMBER(J185),ISNUMBER(R185),R185&gt;=0,R185&lt;=1),J185*R185,"n.a.")</x:f>
        <x:v>0</x:v>
      </x:c>
      <x:c r="T185" s="38" t="str">
        <x:f>IF(ISNUMBER(S185),"Calculado ilustrativo","Faltan datos / parámetros inválidos")</x:f>
        <x:v>Calculado ilustrativo</x:v>
      </x:c>
    </x:row>
    <x:row r="186">
      <x:c r="A186" s="38" t="str">
        <x:v>R00181</x:v>
      </x:c>
      <x:c r="B186" s="38" t="str">
        <x:f>'Reparto provincial'!B66</x:f>
        <x:v>C02</x:v>
      </x:c>
      <x:c r="C186" s="38" t="str">
        <x:f>'Reparto provincial'!C66</x:f>
        <x:v>Aliado Seguros, S.A.</x:v>
      </x:c>
      <x:c r="D186" s="38" t="str">
        <x:f>'Reparto provincial'!D66</x:f>
        <x:v>Comercial</x:v>
      </x:c>
      <x:c r="E186" s="38" t="str">
        <x:f>'Reparto provincial'!E66</x:f>
        <x:v>Veraguas</x:v>
      </x:c>
      <x:c r="F186" s="38" t="str">
        <x:f>Ubicaciones!A14</x:f>
        <x:v>L09</x:v>
      </x:c>
      <x:c r="G186" s="38" t="str">
        <x:v>P1</x:v>
      </x:c>
      <x:c r="H186" s="55" t="n">
        <x:f>IF(AND(ISNUMBER('Reparto provincial'!J66),ABS(Construccion!G31-1)&lt;0.0000001,MIN(Construccion!D31:F31)&gt;=0,MAX(Construccion!D31:F31)&lt;=1),ROUND('Reparto provincial'!J66*ROUND(SUM(Construccion!$D$31:D31),12),0)-0,"n.a.")</x:f>
        <x:v>3</x:v>
      </x:c>
      <x:c r="I186" s="55" t="n">
        <x:f>'Reparto provincial'!N66</x:f>
        <x:v>186024.33484750162</x:v>
      </x:c>
      <x:c r="J186" s="55" t="n">
        <x:f>IF(AND(ISNUMBER(H186),ISNUMBER(I186)),H186*I186,"n.a.")</x:f>
        <x:v>558073.0045425049</x:v>
      </x:c>
      <x:c r="K186" s="56" t="n">
        <x:f>Ubicaciones!D14</x:f>
        <x:v>8.1</x:v>
      </x:c>
      <x:c r="L186" s="56" t="n">
        <x:f>Ubicaciones!E14</x:f>
        <x:v>-80.97</x:v>
      </x:c>
      <x:c r="M186" s="38" t="str">
        <x:f>Vulnerabilidad!B22</x:f>
        <x:v>Hormigón armado</x:v>
      </x:c>
      <x:c r="N186" s="38" t="str">
        <x:f>Vulnerabilidad!C22</x:f>
        <x:v>Mampostería de relleno</x:v>
      </x:c>
      <x:c r="O186" s="38" t="str">
        <x:f>Vulnerabilidad!D22</x:f>
        <x:v>Losa de hormigón</x:v>
      </x:c>
      <x:c r="P186" s="38" t="str">
        <x:v>Sin dato</x:v>
      </x:c>
      <x:c r="Q186" s="38" t="n">
        <x:f>IF('Impacto local'!H14="","",'Impacto local'!H14)</x:f>
        <x:v>3</x:v>
      </x:c>
      <x:c r="R186" s="57" t="n">
        <x:f>IF(Q186="","",INDEX(Vulnerabilidad!$B$6:$B$17,Q186))</x:f>
        <x:v>0</x:v>
      </x:c>
      <x:c r="S186" s="55" t="n">
        <x:f>IF(AND(ISNUMBER(J186),ISNUMBER(R186),R186&gt;=0,R186&lt;=1),J186*R186,"n.a.")</x:f>
        <x:v>0</x:v>
      </x:c>
      <x:c r="T186" s="38" t="str">
        <x:f>IF(ISNUMBER(S186),"Calculado ilustrativo","Faltan datos / parámetros inválidos")</x:f>
        <x:v>Calculado ilustrativo</x:v>
      </x:c>
    </x:row>
    <x:row r="187">
      <x:c r="A187" s="38" t="str">
        <x:v>R00182</x:v>
      </x:c>
      <x:c r="B187" s="38" t="str">
        <x:f>'Reparto provincial'!B66</x:f>
        <x:v>C02</x:v>
      </x:c>
      <x:c r="C187" s="38" t="str">
        <x:f>'Reparto provincial'!C66</x:f>
        <x:v>Aliado Seguros, S.A.</x:v>
      </x:c>
      <x:c r="D187" s="38" t="str">
        <x:f>'Reparto provincial'!D66</x:f>
        <x:v>Comercial</x:v>
      </x:c>
      <x:c r="E187" s="38" t="str">
        <x:f>'Reparto provincial'!E66</x:f>
        <x:v>Veraguas</x:v>
      </x:c>
      <x:c r="F187" s="38" t="str">
        <x:f>Ubicaciones!A14</x:f>
        <x:v>L09</x:v>
      </x:c>
      <x:c r="G187" s="38" t="str">
        <x:v>P2</x:v>
      </x:c>
      <x:c r="H187" s="55" t="n">
        <x:f>IF(AND(ISNUMBER('Reparto provincial'!J66),ABS(Construccion!G31-1)&lt;0.0000001,MIN(Construccion!D31:F31)&gt;=0,MAX(Construccion!D31:F31)&lt;=1),ROUND('Reparto provincial'!J66*ROUND(SUM(Construccion!$D$31:E31),12),0)-ROUND('Reparto provincial'!J66*ROUND(SUM(Construccion!$D$31:D31),12),0),"n.a.")</x:f>
        <x:v>2</x:v>
      </x:c>
      <x:c r="I187" s="55" t="n">
        <x:f>'Reparto provincial'!N66</x:f>
        <x:v>186024.33484750162</x:v>
      </x:c>
      <x:c r="J187" s="55" t="n">
        <x:f>IF(AND(ISNUMBER(H187),ISNUMBER(I187)),H187*I187,"n.a.")</x:f>
        <x:v>372048.66969500325</x:v>
      </x:c>
      <x:c r="K187" s="56" t="n">
        <x:f>Ubicaciones!D14</x:f>
        <x:v>8.1</x:v>
      </x:c>
      <x:c r="L187" s="56" t="n">
        <x:f>Ubicaciones!E14</x:f>
        <x:v>-80.97</x:v>
      </x:c>
      <x:c r="M187" s="38" t="str">
        <x:f>Vulnerabilidad!B23</x:f>
        <x:v>Mampostería sin refuerzo</x:v>
      </x:c>
      <x:c r="N187" s="38" t="str">
        <x:f>Vulnerabilidad!C23</x:f>
        <x:v>Bloque / ladrillo</x:v>
      </x:c>
      <x:c r="O187" s="38" t="str">
        <x:f>Vulnerabilidad!D23</x:f>
        <x:v>Metal</x:v>
      </x:c>
      <x:c r="P187" s="38" t="str">
        <x:v>Sin dato</x:v>
      </x:c>
      <x:c r="Q187" s="38" t="n">
        <x:f>IF('Impacto local'!H14="","",'Impacto local'!H14)</x:f>
        <x:v>3</x:v>
      </x:c>
      <x:c r="R187" s="57" t="n">
        <x:f>IF(Q187="","",INDEX(Vulnerabilidad!$C$6:$C$17,Q187))</x:f>
        <x:v>0</x:v>
      </x:c>
      <x:c r="S187" s="55" t="n">
        <x:f>IF(AND(ISNUMBER(J187),ISNUMBER(R187),R187&gt;=0,R187&lt;=1),J187*R187,"n.a.")</x:f>
        <x:v>0</x:v>
      </x:c>
      <x:c r="T187" s="38" t="str">
        <x:f>IF(ISNUMBER(S187),"Calculado ilustrativo","Faltan datos / parámetros inválidos")</x:f>
        <x:v>Calculado ilustrativo</x:v>
      </x:c>
    </x:row>
    <x:row r="188">
      <x:c r="A188" s="38" t="str">
        <x:v>R00183</x:v>
      </x:c>
      <x:c r="B188" s="38" t="str">
        <x:f>'Reparto provincial'!B66</x:f>
        <x:v>C02</x:v>
      </x:c>
      <x:c r="C188" s="38" t="str">
        <x:f>'Reparto provincial'!C66</x:f>
        <x:v>Aliado Seguros, S.A.</x:v>
      </x:c>
      <x:c r="D188" s="38" t="str">
        <x:f>'Reparto provincial'!D66</x:f>
        <x:v>Comercial</x:v>
      </x:c>
      <x:c r="E188" s="38" t="str">
        <x:f>'Reparto provincial'!E66</x:f>
        <x:v>Veraguas</x:v>
      </x:c>
      <x:c r="F188" s="38" t="str">
        <x:f>Ubicaciones!A14</x:f>
        <x:v>L09</x:v>
      </x:c>
      <x:c r="G188" s="38" t="str">
        <x:v>P3</x:v>
      </x:c>
      <x:c r="H188" s="55" t="n">
        <x:f>IF(AND(ISNUMBER('Reparto provincial'!J66),ABS(Construccion!G31-1)&lt;0.0000001,MIN(Construccion!D31:F31)&gt;=0,MAX(Construccion!D31:F31)&lt;=1),ROUND('Reparto provincial'!J66*ROUND(SUM(Construccion!$D$31:F31),12),0)-ROUND('Reparto provincial'!J66*ROUND(SUM(Construccion!$D$31:E31),12),0),"n.a.")</x:f>
        <x:v>0</x:v>
      </x:c>
      <x:c r="I188" s="55" t="n">
        <x:f>'Reparto provincial'!N66</x:f>
        <x:v>186024.33484750162</x:v>
      </x:c>
      <x:c r="J188" s="55" t="n">
        <x:f>IF(AND(ISNUMBER(H188),ISNUMBER(I188)),H188*I188,"n.a.")</x:f>
        <x:v>0</x:v>
      </x:c>
      <x:c r="K188" s="56" t="n">
        <x:f>Ubicaciones!D14</x:f>
        <x:v>8.1</x:v>
      </x:c>
      <x:c r="L188" s="56" t="n">
        <x:f>Ubicaciones!E14</x:f>
        <x:v>-80.97</x:v>
      </x:c>
      <x:c r="M188" s="38" t="str">
        <x:f>Vulnerabilidad!B24</x:f>
        <x:v>Liviana / madera</x:v>
      </x:c>
      <x:c r="N188" s="38" t="str">
        <x:f>Vulnerabilidad!C24</x:f>
        <x:v>Madera / livianas</x:v>
      </x:c>
      <x:c r="O188" s="38" t="str">
        <x:f>Vulnerabilidad!D24</x:f>
        <x:v>Metal</x:v>
      </x:c>
      <x:c r="P188" s="38" t="str">
        <x:v>Sin dato</x:v>
      </x:c>
      <x:c r="Q188" s="38" t="n">
        <x:f>IF('Impacto local'!H14="","",'Impacto local'!H14)</x:f>
        <x:v>3</x:v>
      </x:c>
      <x:c r="R188" s="57" t="n">
        <x:f>IF(Q188="","",INDEX(Vulnerabilidad!$D$6:$D$17,Q188))</x:f>
        <x:v>0</x:v>
      </x:c>
      <x:c r="S188" s="55" t="n">
        <x:f>IF(AND(ISNUMBER(J188),ISNUMBER(R188),R188&gt;=0,R188&lt;=1),J188*R188,"n.a.")</x:f>
        <x:v>0</x:v>
      </x:c>
      <x:c r="T188" s="38" t="str">
        <x:f>IF(ISNUMBER(S188),"Calculado ilustrativo","Faltan datos / parámetros inválidos")</x:f>
        <x:v>Calculado ilustrativo</x:v>
      </x:c>
    </x:row>
    <x:row r="189">
      <x:c r="A189" s="38" t="str">
        <x:v>R00184</x:v>
      </x:c>
      <x:c r="B189" s="38" t="str">
        <x:f>'Reparto provincial'!B67</x:f>
        <x:v>C02</x:v>
      </x:c>
      <x:c r="C189" s="38" t="str">
        <x:f>'Reparto provincial'!C67</x:f>
        <x:v>Aliado Seguros, S.A.</x:v>
      </x:c>
      <x:c r="D189" s="38" t="str">
        <x:f>'Reparto provincial'!D67</x:f>
        <x:v>Comercial</x:v>
      </x:c>
      <x:c r="E189" s="38" t="str">
        <x:f>'Reparto provincial'!E67</x:f>
        <x:v>Guna Yala</x:v>
      </x:c>
      <x:c r="F189" s="38" t="str">
        <x:f>Ubicaciones!A15</x:f>
        <x:v>L10</x:v>
      </x:c>
      <x:c r="G189" s="38" t="str">
        <x:v>P1</x:v>
      </x:c>
      <x:c r="H189" s="55" t="n">
        <x:f>IF(AND(ISNUMBER('Reparto provincial'!J67),ABS(Construccion!G34-1)&lt;0.0000001,MIN(Construccion!D34:F34)&gt;=0,MAX(Construccion!D34:F34)&lt;=1),ROUND('Reparto provincial'!J67*ROUND(SUM(Construccion!$D$34:D34),12),0)-0,"n.a.")</x:f>
        <x:v>0</x:v>
      </x:c>
      <x:c r="I189" s="55" t="n">
        <x:f>'Reparto provincial'!N67</x:f>
        <x:v>186024.33484750162</x:v>
      </x:c>
      <x:c r="J189" s="55" t="n">
        <x:f>IF(AND(ISNUMBER(H189),ISNUMBER(I189)),H189*I189,"n.a.")</x:f>
        <x:v>0</x:v>
      </x:c>
      <x:c r="K189" s="56" t="n">
        <x:f>Ubicaciones!D15</x:f>
        <x:v>9.45</x:v>
      </x:c>
      <x:c r="L189" s="56" t="n">
        <x:f>Ubicaciones!E15</x:f>
        <x:v>-78.97</x:v>
      </x:c>
      <x:c r="M189" s="38" t="str">
        <x:f>Vulnerabilidad!B22</x:f>
        <x:v>Hormigón armado</x:v>
      </x:c>
      <x:c r="N189" s="38" t="str">
        <x:f>Vulnerabilidad!C22</x:f>
        <x:v>Mampostería de relleno</x:v>
      </x:c>
      <x:c r="O189" s="38" t="str">
        <x:f>Vulnerabilidad!D22</x:f>
        <x:v>Losa de hormigón</x:v>
      </x:c>
      <x:c r="P189" s="38" t="str">
        <x:v>Sin dato</x:v>
      </x:c>
      <x:c r="Q189" s="38" t="n">
        <x:f>IF('Impacto local'!H15="","",'Impacto local'!H15)</x:f>
        <x:v>2</x:v>
      </x:c>
      <x:c r="R189" s="57" t="n">
        <x:f>IF(Q189="","",INDEX(Vulnerabilidad!$B$6:$B$17,Q189))</x:f>
        <x:v>0</x:v>
      </x:c>
      <x:c r="S189" s="55" t="n">
        <x:f>IF(AND(ISNUMBER(J189),ISNUMBER(R189),R189&gt;=0,R189&lt;=1),J189*R189,"n.a.")</x:f>
        <x:v>0</x:v>
      </x:c>
      <x:c r="T189" s="38" t="str">
        <x:f>IF(ISNUMBER(S189),"Calculado ilustrativo","Faltan datos / parámetros inválidos")</x:f>
        <x:v>Calculado ilustrativo</x:v>
      </x:c>
    </x:row>
    <x:row r="190">
      <x:c r="A190" s="38" t="str">
        <x:v>R00185</x:v>
      </x:c>
      <x:c r="B190" s="38" t="str">
        <x:f>'Reparto provincial'!B67</x:f>
        <x:v>C02</x:v>
      </x:c>
      <x:c r="C190" s="38" t="str">
        <x:f>'Reparto provincial'!C67</x:f>
        <x:v>Aliado Seguros, S.A.</x:v>
      </x:c>
      <x:c r="D190" s="38" t="str">
        <x:f>'Reparto provincial'!D67</x:f>
        <x:v>Comercial</x:v>
      </x:c>
      <x:c r="E190" s="38" t="str">
        <x:f>'Reparto provincial'!E67</x:f>
        <x:v>Guna Yala</x:v>
      </x:c>
      <x:c r="F190" s="38" t="str">
        <x:f>Ubicaciones!A15</x:f>
        <x:v>L10</x:v>
      </x:c>
      <x:c r="G190" s="38" t="str">
        <x:v>P2</x:v>
      </x:c>
      <x:c r="H190" s="55" t="n">
        <x:f>IF(AND(ISNUMBER('Reparto provincial'!J67),ABS(Construccion!G34-1)&lt;0.0000001,MIN(Construccion!D34:F34)&gt;=0,MAX(Construccion!D34:F34)&lt;=1),ROUND('Reparto provincial'!J67*ROUND(SUM(Construccion!$D$34:E34),12),0)-ROUND('Reparto provincial'!J67*ROUND(SUM(Construccion!$D$34:D34),12),0),"n.a.")</x:f>
        <x:v>0</x:v>
      </x:c>
      <x:c r="I190" s="55" t="n">
        <x:f>'Reparto provincial'!N67</x:f>
        <x:v>186024.33484750162</x:v>
      </x:c>
      <x:c r="J190" s="55" t="n">
        <x:f>IF(AND(ISNUMBER(H190),ISNUMBER(I190)),H190*I190,"n.a.")</x:f>
        <x:v>0</x:v>
      </x:c>
      <x:c r="K190" s="56" t="n">
        <x:f>Ubicaciones!D15</x:f>
        <x:v>9.45</x:v>
      </x:c>
      <x:c r="L190" s="56" t="n">
        <x:f>Ubicaciones!E15</x:f>
        <x:v>-78.97</x:v>
      </x:c>
      <x:c r="M190" s="38" t="str">
        <x:f>Vulnerabilidad!B23</x:f>
        <x:v>Mampostería sin refuerzo</x:v>
      </x:c>
      <x:c r="N190" s="38" t="str">
        <x:f>Vulnerabilidad!C23</x:f>
        <x:v>Bloque / ladrillo</x:v>
      </x:c>
      <x:c r="O190" s="38" t="str">
        <x:f>Vulnerabilidad!D23</x:f>
        <x:v>Metal</x:v>
      </x:c>
      <x:c r="P190" s="38" t="str">
        <x:v>Sin dato</x:v>
      </x:c>
      <x:c r="Q190" s="38" t="n">
        <x:f>IF('Impacto local'!H15="","",'Impacto local'!H15)</x:f>
        <x:v>2</x:v>
      </x:c>
      <x:c r="R190" s="57" t="n">
        <x:f>IF(Q190="","",INDEX(Vulnerabilidad!$C$6:$C$17,Q190))</x:f>
        <x:v>0</x:v>
      </x:c>
      <x:c r="S190" s="55" t="n">
        <x:f>IF(AND(ISNUMBER(J190),ISNUMBER(R190),R190&gt;=0,R190&lt;=1),J190*R190,"n.a.")</x:f>
        <x:v>0</x:v>
      </x:c>
      <x:c r="T190" s="38" t="str">
        <x:f>IF(ISNUMBER(S190),"Calculado ilustrativo","Faltan datos / parámetros inválidos")</x:f>
        <x:v>Calculado ilustrativo</x:v>
      </x:c>
    </x:row>
    <x:row r="191">
      <x:c r="A191" s="38" t="str">
        <x:v>R00186</x:v>
      </x:c>
      <x:c r="B191" s="38" t="str">
        <x:f>'Reparto provincial'!B67</x:f>
        <x:v>C02</x:v>
      </x:c>
      <x:c r="C191" s="38" t="str">
        <x:f>'Reparto provincial'!C67</x:f>
        <x:v>Aliado Seguros, S.A.</x:v>
      </x:c>
      <x:c r="D191" s="38" t="str">
        <x:f>'Reparto provincial'!D67</x:f>
        <x:v>Comercial</x:v>
      </x:c>
      <x:c r="E191" s="38" t="str">
        <x:f>'Reparto provincial'!E67</x:f>
        <x:v>Guna Yala</x:v>
      </x:c>
      <x:c r="F191" s="38" t="str">
        <x:f>Ubicaciones!A15</x:f>
        <x:v>L10</x:v>
      </x:c>
      <x:c r="G191" s="38" t="str">
        <x:v>P3</x:v>
      </x:c>
      <x:c r="H191" s="55" t="n">
        <x:f>IF(AND(ISNUMBER('Reparto provincial'!J67),ABS(Construccion!G34-1)&lt;0.0000001,MIN(Construccion!D34:F34)&gt;=0,MAX(Construccion!D34:F34)&lt;=1),ROUND('Reparto provincial'!J67*ROUND(SUM(Construccion!$D$34:F34),12),0)-ROUND('Reparto provincial'!J67*ROUND(SUM(Construccion!$D$34:E34),12),0),"n.a.")</x:f>
        <x:v>0</x:v>
      </x:c>
      <x:c r="I191" s="55" t="n">
        <x:f>'Reparto provincial'!N67</x:f>
        <x:v>186024.33484750162</x:v>
      </x:c>
      <x:c r="J191" s="55" t="n">
        <x:f>IF(AND(ISNUMBER(H191),ISNUMBER(I191)),H191*I191,"n.a.")</x:f>
        <x:v>0</x:v>
      </x:c>
      <x:c r="K191" s="56" t="n">
        <x:f>Ubicaciones!D15</x:f>
        <x:v>9.45</x:v>
      </x:c>
      <x:c r="L191" s="56" t="n">
        <x:f>Ubicaciones!E15</x:f>
        <x:v>-78.97</x:v>
      </x:c>
      <x:c r="M191" s="38" t="str">
        <x:f>Vulnerabilidad!B24</x:f>
        <x:v>Liviana / madera</x:v>
      </x:c>
      <x:c r="N191" s="38" t="str">
        <x:f>Vulnerabilidad!C24</x:f>
        <x:v>Madera / livianas</x:v>
      </x:c>
      <x:c r="O191" s="38" t="str">
        <x:f>Vulnerabilidad!D24</x:f>
        <x:v>Metal</x:v>
      </x:c>
      <x:c r="P191" s="38" t="str">
        <x:v>Sin dato</x:v>
      </x:c>
      <x:c r="Q191" s="38" t="n">
        <x:f>IF('Impacto local'!H15="","",'Impacto local'!H15)</x:f>
        <x:v>2</x:v>
      </x:c>
      <x:c r="R191" s="57" t="n">
        <x:f>IF(Q191="","",INDEX(Vulnerabilidad!$D$6:$D$17,Q191))</x:f>
        <x:v>0</x:v>
      </x:c>
      <x:c r="S191" s="55" t="n">
        <x:f>IF(AND(ISNUMBER(J191),ISNUMBER(R191),R191&gt;=0,R191&lt;=1),J191*R191,"n.a.")</x:f>
        <x:v>0</x:v>
      </x:c>
      <x:c r="T191" s="38" t="str">
        <x:f>IF(ISNUMBER(S191),"Calculado ilustrativo","Faltan datos / parámetros inválidos")</x:f>
        <x:v>Calculado ilustrativo</x:v>
      </x:c>
    </x:row>
    <x:row r="192">
      <x:c r="A192" s="38" t="str">
        <x:v>R00187</x:v>
      </x:c>
      <x:c r="B192" s="38" t="str">
        <x:f>'Reparto provincial'!B68</x:f>
        <x:v>C02</x:v>
      </x:c>
      <x:c r="C192" s="38" t="str">
        <x:f>'Reparto provincial'!C68</x:f>
        <x:v>Aliado Seguros, S.A.</x:v>
      </x:c>
      <x:c r="D192" s="38" t="str">
        <x:f>'Reparto provincial'!D68</x:f>
        <x:v>Comercial</x:v>
      </x:c>
      <x:c r="E192" s="38" t="str">
        <x:f>'Reparto provincial'!E68</x:f>
        <x:v>Emberá-Wounaan</x:v>
      </x:c>
      <x:c r="F192" s="38" t="str">
        <x:f>Ubicaciones!A16</x:f>
        <x:v>L11</x:v>
      </x:c>
      <x:c r="G192" s="38" t="str">
        <x:v>P1</x:v>
      </x:c>
      <x:c r="H192" s="55" t="n">
        <x:f>IF(AND(ISNUMBER('Reparto provincial'!J68),ABS(Construccion!G37-1)&lt;0.0000001,MIN(Construccion!D37:F37)&gt;=0,MAX(Construccion!D37:F37)&lt;=1),ROUND('Reparto provincial'!J68*ROUND(SUM(Construccion!$D$37:D37),12),0)-0,"n.a.")</x:f>
        <x:v>0</x:v>
      </x:c>
      <x:c r="I192" s="55" t="n">
        <x:f>'Reparto provincial'!N68</x:f>
        <x:v>186024.33484750162</x:v>
      </x:c>
      <x:c r="J192" s="55" t="n">
        <x:f>IF(AND(ISNUMBER(H192),ISNUMBER(I192)),H192*I192,"n.a.")</x:f>
        <x:v>0</x:v>
      </x:c>
      <x:c r="K192" s="56" t="n">
        <x:f>Ubicaciones!D16</x:f>
        <x:v>8.25</x:v>
      </x:c>
      <x:c r="L192" s="56" t="n">
        <x:f>Ubicaciones!E16</x:f>
        <x:v>-77.72</x:v>
      </x:c>
      <x:c r="M192" s="38" t="str">
        <x:f>Vulnerabilidad!B22</x:f>
        <x:v>Hormigón armado</x:v>
      </x:c>
      <x:c r="N192" s="38" t="str">
        <x:f>Vulnerabilidad!C22</x:f>
        <x:v>Mampostería de relleno</x:v>
      </x:c>
      <x:c r="O192" s="38" t="str">
        <x:f>Vulnerabilidad!D22</x:f>
        <x:v>Losa de hormigón</x:v>
      </x:c>
      <x:c r="P192" s="38" t="str">
        <x:v>Sin dato</x:v>
      </x:c>
      <x:c r="Q192" s="38" t="n">
        <x:f>IF('Impacto local'!H16="","",'Impacto local'!H16)</x:f>
        <x:v>2</x:v>
      </x:c>
      <x:c r="R192" s="57" t="n">
        <x:f>IF(Q192="","",INDEX(Vulnerabilidad!$B$6:$B$17,Q192))</x:f>
        <x:v>0</x:v>
      </x:c>
      <x:c r="S192" s="55" t="n">
        <x:f>IF(AND(ISNUMBER(J192),ISNUMBER(R192),R192&gt;=0,R192&lt;=1),J192*R192,"n.a.")</x:f>
        <x:v>0</x:v>
      </x:c>
      <x:c r="T192" s="38" t="str">
        <x:f>IF(ISNUMBER(S192),"Calculado ilustrativo","Faltan datos / parámetros inválidos")</x:f>
        <x:v>Calculado ilustrativo</x:v>
      </x:c>
    </x:row>
    <x:row r="193">
      <x:c r="A193" s="38" t="str">
        <x:v>R00188</x:v>
      </x:c>
      <x:c r="B193" s="38" t="str">
        <x:f>'Reparto provincial'!B68</x:f>
        <x:v>C02</x:v>
      </x:c>
      <x:c r="C193" s="38" t="str">
        <x:f>'Reparto provincial'!C68</x:f>
        <x:v>Aliado Seguros, S.A.</x:v>
      </x:c>
      <x:c r="D193" s="38" t="str">
        <x:f>'Reparto provincial'!D68</x:f>
        <x:v>Comercial</x:v>
      </x:c>
      <x:c r="E193" s="38" t="str">
        <x:f>'Reparto provincial'!E68</x:f>
        <x:v>Emberá-Wounaan</x:v>
      </x:c>
      <x:c r="F193" s="38" t="str">
        <x:f>Ubicaciones!A16</x:f>
        <x:v>L11</x:v>
      </x:c>
      <x:c r="G193" s="38" t="str">
        <x:v>P2</x:v>
      </x:c>
      <x:c r="H193" s="55" t="n">
        <x:f>IF(AND(ISNUMBER('Reparto provincial'!J68),ABS(Construccion!G37-1)&lt;0.0000001,MIN(Construccion!D37:F37)&gt;=0,MAX(Construccion!D37:F37)&lt;=1),ROUND('Reparto provincial'!J68*ROUND(SUM(Construccion!$D$37:E37),12),0)-ROUND('Reparto provincial'!J68*ROUND(SUM(Construccion!$D$37:D37),12),0),"n.a.")</x:f>
        <x:v>0</x:v>
      </x:c>
      <x:c r="I193" s="55" t="n">
        <x:f>'Reparto provincial'!N68</x:f>
        <x:v>186024.33484750162</x:v>
      </x:c>
      <x:c r="J193" s="55" t="n">
        <x:f>IF(AND(ISNUMBER(H193),ISNUMBER(I193)),H193*I193,"n.a.")</x:f>
        <x:v>0</x:v>
      </x:c>
      <x:c r="K193" s="56" t="n">
        <x:f>Ubicaciones!D16</x:f>
        <x:v>8.25</x:v>
      </x:c>
      <x:c r="L193" s="56" t="n">
        <x:f>Ubicaciones!E16</x:f>
        <x:v>-77.72</x:v>
      </x:c>
      <x:c r="M193" s="38" t="str">
        <x:f>Vulnerabilidad!B23</x:f>
        <x:v>Mampostería sin refuerzo</x:v>
      </x:c>
      <x:c r="N193" s="38" t="str">
        <x:f>Vulnerabilidad!C23</x:f>
        <x:v>Bloque / ladrillo</x:v>
      </x:c>
      <x:c r="O193" s="38" t="str">
        <x:f>Vulnerabilidad!D23</x:f>
        <x:v>Metal</x:v>
      </x:c>
      <x:c r="P193" s="38" t="str">
        <x:v>Sin dato</x:v>
      </x:c>
      <x:c r="Q193" s="38" t="n">
        <x:f>IF('Impacto local'!H16="","",'Impacto local'!H16)</x:f>
        <x:v>2</x:v>
      </x:c>
      <x:c r="R193" s="57" t="n">
        <x:f>IF(Q193="","",INDEX(Vulnerabilidad!$C$6:$C$17,Q193))</x:f>
        <x:v>0</x:v>
      </x:c>
      <x:c r="S193" s="55" t="n">
        <x:f>IF(AND(ISNUMBER(J193),ISNUMBER(R193),R193&gt;=0,R193&lt;=1),J193*R193,"n.a.")</x:f>
        <x:v>0</x:v>
      </x:c>
      <x:c r="T193" s="38" t="str">
        <x:f>IF(ISNUMBER(S193),"Calculado ilustrativo","Faltan datos / parámetros inválidos")</x:f>
        <x:v>Calculado ilustrativo</x:v>
      </x:c>
    </x:row>
    <x:row r="194">
      <x:c r="A194" s="38" t="str">
        <x:v>R00189</x:v>
      </x:c>
      <x:c r="B194" s="38" t="str">
        <x:f>'Reparto provincial'!B68</x:f>
        <x:v>C02</x:v>
      </x:c>
      <x:c r="C194" s="38" t="str">
        <x:f>'Reparto provincial'!C68</x:f>
        <x:v>Aliado Seguros, S.A.</x:v>
      </x:c>
      <x:c r="D194" s="38" t="str">
        <x:f>'Reparto provincial'!D68</x:f>
        <x:v>Comercial</x:v>
      </x:c>
      <x:c r="E194" s="38" t="str">
        <x:f>'Reparto provincial'!E68</x:f>
        <x:v>Emberá-Wounaan</x:v>
      </x:c>
      <x:c r="F194" s="38" t="str">
        <x:f>Ubicaciones!A16</x:f>
        <x:v>L11</x:v>
      </x:c>
      <x:c r="G194" s="38" t="str">
        <x:v>P3</x:v>
      </x:c>
      <x:c r="H194" s="55" t="n">
        <x:f>IF(AND(ISNUMBER('Reparto provincial'!J68),ABS(Construccion!G37-1)&lt;0.0000001,MIN(Construccion!D37:F37)&gt;=0,MAX(Construccion!D37:F37)&lt;=1),ROUND('Reparto provincial'!J68*ROUND(SUM(Construccion!$D$37:F37),12),0)-ROUND('Reparto provincial'!J68*ROUND(SUM(Construccion!$D$37:E37),12),0),"n.a.")</x:f>
        <x:v>0</x:v>
      </x:c>
      <x:c r="I194" s="55" t="n">
        <x:f>'Reparto provincial'!N68</x:f>
        <x:v>186024.33484750162</x:v>
      </x:c>
      <x:c r="J194" s="55" t="n">
        <x:f>IF(AND(ISNUMBER(H194),ISNUMBER(I194)),H194*I194,"n.a.")</x:f>
        <x:v>0</x:v>
      </x:c>
      <x:c r="K194" s="56" t="n">
        <x:f>Ubicaciones!D16</x:f>
        <x:v>8.25</x:v>
      </x:c>
      <x:c r="L194" s="56" t="n">
        <x:f>Ubicaciones!E16</x:f>
        <x:v>-77.72</x:v>
      </x:c>
      <x:c r="M194" s="38" t="str">
        <x:f>Vulnerabilidad!B24</x:f>
        <x:v>Liviana / madera</x:v>
      </x:c>
      <x:c r="N194" s="38" t="str">
        <x:f>Vulnerabilidad!C24</x:f>
        <x:v>Madera / livianas</x:v>
      </x:c>
      <x:c r="O194" s="38" t="str">
        <x:f>Vulnerabilidad!D24</x:f>
        <x:v>Metal</x:v>
      </x:c>
      <x:c r="P194" s="38" t="str">
        <x:v>Sin dato</x:v>
      </x:c>
      <x:c r="Q194" s="38" t="n">
        <x:f>IF('Impacto local'!H16="","",'Impacto local'!H16)</x:f>
        <x:v>2</x:v>
      </x:c>
      <x:c r="R194" s="57" t="n">
        <x:f>IF(Q194="","",INDEX(Vulnerabilidad!$D$6:$D$17,Q194))</x:f>
        <x:v>0</x:v>
      </x:c>
      <x:c r="S194" s="55" t="n">
        <x:f>IF(AND(ISNUMBER(J194),ISNUMBER(R194),R194&gt;=0,R194&lt;=1),J194*R194,"n.a.")</x:f>
        <x:v>0</x:v>
      </x:c>
      <x:c r="T194" s="38" t="str">
        <x:f>IF(ISNUMBER(S194),"Calculado ilustrativo","Faltan datos / parámetros inválidos")</x:f>
        <x:v>Calculado ilustrativo</x:v>
      </x:c>
    </x:row>
    <x:row r="195">
      <x:c r="A195" s="38" t="str">
        <x:v>R00190</x:v>
      </x:c>
      <x:c r="B195" s="38" t="str">
        <x:f>'Reparto provincial'!B69</x:f>
        <x:v>C02</x:v>
      </x:c>
      <x:c r="C195" s="38" t="str">
        <x:f>'Reparto provincial'!C69</x:f>
        <x:v>Aliado Seguros, S.A.</x:v>
      </x:c>
      <x:c r="D195" s="38" t="str">
        <x:f>'Reparto provincial'!D69</x:f>
        <x:v>Comercial</x:v>
      </x:c>
      <x:c r="E195" s="38" t="str">
        <x:f>'Reparto provincial'!E69</x:f>
        <x:v>Ngäbe-Buglé</x:v>
      </x:c>
      <x:c r="F195" s="38" t="str">
        <x:f>Ubicaciones!A17</x:f>
        <x:v>L12</x:v>
      </x:c>
      <x:c r="G195" s="38" t="str">
        <x:v>P1</x:v>
      </x:c>
      <x:c r="H195" s="55" t="n">
        <x:f>IF(AND(ISNUMBER('Reparto provincial'!J69),ABS(Construccion!G40-1)&lt;0.0000001,MIN(Construccion!D40:F40)&gt;=0,MAX(Construccion!D40:F40)&lt;=1),ROUND('Reparto provincial'!J69*ROUND(SUM(Construccion!$D$40:D40),12),0)-0,"n.a.")</x:f>
        <x:v>0</x:v>
      </x:c>
      <x:c r="I195" s="55" t="n">
        <x:f>'Reparto provincial'!N69</x:f>
        <x:v>186024.33484750162</x:v>
      </x:c>
      <x:c r="J195" s="55" t="n">
        <x:f>IF(AND(ISNUMBER(H195),ISNUMBER(I195)),H195*I195,"n.a.")</x:f>
        <x:v>0</x:v>
      </x:c>
      <x:c r="K195" s="56" t="n">
        <x:f>Ubicaciones!D17</x:f>
        <x:v>8.53</x:v>
      </x:c>
      <x:c r="L195" s="56" t="n">
        <x:f>Ubicaciones!E17</x:f>
        <x:v>-81.7</x:v>
      </x:c>
      <x:c r="M195" s="38" t="str">
        <x:f>Vulnerabilidad!B22</x:f>
        <x:v>Hormigón armado</x:v>
      </x:c>
      <x:c r="N195" s="38" t="str">
        <x:f>Vulnerabilidad!C22</x:f>
        <x:v>Mampostería de relleno</x:v>
      </x:c>
      <x:c r="O195" s="38" t="str">
        <x:f>Vulnerabilidad!D22</x:f>
        <x:v>Losa de hormigón</x:v>
      </x:c>
      <x:c r="P195" s="38" t="str">
        <x:v>Sin dato</x:v>
      </x:c>
      <x:c r="Q195" s="38" t="n">
        <x:f>IF('Impacto local'!H17="","",'Impacto local'!H17)</x:f>
        <x:v>3</x:v>
      </x:c>
      <x:c r="R195" s="57" t="n">
        <x:f>IF(Q195="","",INDEX(Vulnerabilidad!$B$6:$B$17,Q195))</x:f>
        <x:v>0</x:v>
      </x:c>
      <x:c r="S195" s="55" t="n">
        <x:f>IF(AND(ISNUMBER(J195),ISNUMBER(R195),R195&gt;=0,R195&lt;=1),J195*R195,"n.a.")</x:f>
        <x:v>0</x:v>
      </x:c>
      <x:c r="T195" s="38" t="str">
        <x:f>IF(ISNUMBER(S195),"Calculado ilustrativo","Faltan datos / parámetros inválidos")</x:f>
        <x:v>Calculado ilustrativo</x:v>
      </x:c>
    </x:row>
    <x:row r="196">
      <x:c r="A196" s="38" t="str">
        <x:v>R00191</x:v>
      </x:c>
      <x:c r="B196" s="38" t="str">
        <x:f>'Reparto provincial'!B69</x:f>
        <x:v>C02</x:v>
      </x:c>
      <x:c r="C196" s="38" t="str">
        <x:f>'Reparto provincial'!C69</x:f>
        <x:v>Aliado Seguros, S.A.</x:v>
      </x:c>
      <x:c r="D196" s="38" t="str">
        <x:f>'Reparto provincial'!D69</x:f>
        <x:v>Comercial</x:v>
      </x:c>
      <x:c r="E196" s="38" t="str">
        <x:f>'Reparto provincial'!E69</x:f>
        <x:v>Ngäbe-Buglé</x:v>
      </x:c>
      <x:c r="F196" s="38" t="str">
        <x:f>Ubicaciones!A17</x:f>
        <x:v>L12</x:v>
      </x:c>
      <x:c r="G196" s="38" t="str">
        <x:v>P2</x:v>
      </x:c>
      <x:c r="H196" s="55" t="n">
        <x:f>IF(AND(ISNUMBER('Reparto provincial'!J69),ABS(Construccion!G40-1)&lt;0.0000001,MIN(Construccion!D40:F40)&gt;=0,MAX(Construccion!D40:F40)&lt;=1),ROUND('Reparto provincial'!J69*ROUND(SUM(Construccion!$D$40:E40),12),0)-ROUND('Reparto provincial'!J69*ROUND(SUM(Construccion!$D$40:D40),12),0),"n.a.")</x:f>
        <x:v>0</x:v>
      </x:c>
      <x:c r="I196" s="55" t="n">
        <x:f>'Reparto provincial'!N69</x:f>
        <x:v>186024.33484750162</x:v>
      </x:c>
      <x:c r="J196" s="55" t="n">
        <x:f>IF(AND(ISNUMBER(H196),ISNUMBER(I196)),H196*I196,"n.a.")</x:f>
        <x:v>0</x:v>
      </x:c>
      <x:c r="K196" s="56" t="n">
        <x:f>Ubicaciones!D17</x:f>
        <x:v>8.53</x:v>
      </x:c>
      <x:c r="L196" s="56" t="n">
        <x:f>Ubicaciones!E17</x:f>
        <x:v>-81.7</x:v>
      </x:c>
      <x:c r="M196" s="38" t="str">
        <x:f>Vulnerabilidad!B23</x:f>
        <x:v>Mampostería sin refuerzo</x:v>
      </x:c>
      <x:c r="N196" s="38" t="str">
        <x:f>Vulnerabilidad!C23</x:f>
        <x:v>Bloque / ladrillo</x:v>
      </x:c>
      <x:c r="O196" s="38" t="str">
        <x:f>Vulnerabilidad!D23</x:f>
        <x:v>Metal</x:v>
      </x:c>
      <x:c r="P196" s="38" t="str">
        <x:v>Sin dato</x:v>
      </x:c>
      <x:c r="Q196" s="38" t="n">
        <x:f>IF('Impacto local'!H17="","",'Impacto local'!H17)</x:f>
        <x:v>3</x:v>
      </x:c>
      <x:c r="R196" s="57" t="n">
        <x:f>IF(Q196="","",INDEX(Vulnerabilidad!$C$6:$C$17,Q196))</x:f>
        <x:v>0</x:v>
      </x:c>
      <x:c r="S196" s="55" t="n">
        <x:f>IF(AND(ISNUMBER(J196),ISNUMBER(R196),R196&gt;=0,R196&lt;=1),J196*R196,"n.a.")</x:f>
        <x:v>0</x:v>
      </x:c>
      <x:c r="T196" s="38" t="str">
        <x:f>IF(ISNUMBER(S196),"Calculado ilustrativo","Faltan datos / parámetros inválidos")</x:f>
        <x:v>Calculado ilustrativo</x:v>
      </x:c>
    </x:row>
    <x:row r="197">
      <x:c r="A197" s="38" t="str">
        <x:v>R00192</x:v>
      </x:c>
      <x:c r="B197" s="38" t="str">
        <x:f>'Reparto provincial'!B69</x:f>
        <x:v>C02</x:v>
      </x:c>
      <x:c r="C197" s="38" t="str">
        <x:f>'Reparto provincial'!C69</x:f>
        <x:v>Aliado Seguros, S.A.</x:v>
      </x:c>
      <x:c r="D197" s="38" t="str">
        <x:f>'Reparto provincial'!D69</x:f>
        <x:v>Comercial</x:v>
      </x:c>
      <x:c r="E197" s="38" t="str">
        <x:f>'Reparto provincial'!E69</x:f>
        <x:v>Ngäbe-Buglé</x:v>
      </x:c>
      <x:c r="F197" s="38" t="str">
        <x:f>Ubicaciones!A17</x:f>
        <x:v>L12</x:v>
      </x:c>
      <x:c r="G197" s="38" t="str">
        <x:v>P3</x:v>
      </x:c>
      <x:c r="H197" s="55" t="n">
        <x:f>IF(AND(ISNUMBER('Reparto provincial'!J69),ABS(Construccion!G40-1)&lt;0.0000001,MIN(Construccion!D40:F40)&gt;=0,MAX(Construccion!D40:F40)&lt;=1),ROUND('Reparto provincial'!J69*ROUND(SUM(Construccion!$D$40:F40),12),0)-ROUND('Reparto provincial'!J69*ROUND(SUM(Construccion!$D$40:E40),12),0),"n.a.")</x:f>
        <x:v>0</x:v>
      </x:c>
      <x:c r="I197" s="55" t="n">
        <x:f>'Reparto provincial'!N69</x:f>
        <x:v>186024.33484750162</x:v>
      </x:c>
      <x:c r="J197" s="55" t="n">
        <x:f>IF(AND(ISNUMBER(H197),ISNUMBER(I197)),H197*I197,"n.a.")</x:f>
        <x:v>0</x:v>
      </x:c>
      <x:c r="K197" s="56" t="n">
        <x:f>Ubicaciones!D17</x:f>
        <x:v>8.53</x:v>
      </x:c>
      <x:c r="L197" s="56" t="n">
        <x:f>Ubicaciones!E17</x:f>
        <x:v>-81.7</x:v>
      </x:c>
      <x:c r="M197" s="38" t="str">
        <x:f>Vulnerabilidad!B24</x:f>
        <x:v>Liviana / madera</x:v>
      </x:c>
      <x:c r="N197" s="38" t="str">
        <x:f>Vulnerabilidad!C24</x:f>
        <x:v>Madera / livianas</x:v>
      </x:c>
      <x:c r="O197" s="38" t="str">
        <x:f>Vulnerabilidad!D24</x:f>
        <x:v>Metal</x:v>
      </x:c>
      <x:c r="P197" s="38" t="str">
        <x:v>Sin dato</x:v>
      </x:c>
      <x:c r="Q197" s="38" t="n">
        <x:f>IF('Impacto local'!H17="","",'Impacto local'!H17)</x:f>
        <x:v>3</x:v>
      </x:c>
      <x:c r="R197" s="57" t="n">
        <x:f>IF(Q197="","",INDEX(Vulnerabilidad!$D$6:$D$17,Q197))</x:f>
        <x:v>0</x:v>
      </x:c>
      <x:c r="S197" s="55" t="n">
        <x:f>IF(AND(ISNUMBER(J197),ISNUMBER(R197),R197&gt;=0,R197&lt;=1),J197*R197,"n.a.")</x:f>
        <x:v>0</x:v>
      </x:c>
      <x:c r="T197" s="38" t="str">
        <x:f>IF(ISNUMBER(S197),"Calculado ilustrativo","Faltan datos / parámetros inválidos")</x:f>
        <x:v>Calculado ilustrativo</x:v>
      </x:c>
    </x:row>
    <x:row r="198">
      <x:c r="A198" s="38" t="str">
        <x:v>R00193</x:v>
      </x:c>
      <x:c r="B198" s="38" t="str">
        <x:f>'Reparto provincial'!B70</x:f>
        <x:v>C02</x:v>
      </x:c>
      <x:c r="C198" s="38" t="str">
        <x:f>'Reparto provincial'!C70</x:f>
        <x:v>Aliado Seguros, S.A.</x:v>
      </x:c>
      <x:c r="D198" s="38" t="str">
        <x:f>'Reparto provincial'!D70</x:f>
        <x:v>Comercial</x:v>
      </x:c>
      <x:c r="E198" s="38" t="str">
        <x:f>'Reparto provincial'!E70</x:f>
        <x:v>Panamá Oeste</x:v>
      </x:c>
      <x:c r="F198" s="38" t="str">
        <x:f>Ubicaciones!A18</x:f>
        <x:v>L13</x:v>
      </x:c>
      <x:c r="G198" s="38" t="str">
        <x:v>P1</x:v>
      </x:c>
      <x:c r="H198" s="55" t="n">
        <x:f>IF(AND(ISNUMBER('Reparto provincial'!J70),ABS(Construccion!G43-1)&lt;0.0000001,MIN(Construccion!D43:F43)&gt;=0,MAX(Construccion!D43:F43)&lt;=1),ROUND('Reparto provincial'!J70*ROUND(SUM(Construccion!$D$43:D43),12),0)-0,"n.a.")</x:f>
        <x:v>37</x:v>
      </x:c>
      <x:c r="I198" s="55" t="n">
        <x:f>'Reparto provincial'!N70</x:f>
        <x:v>186024.33484750162</x:v>
      </x:c>
      <x:c r="J198" s="55" t="n">
        <x:f>IF(AND(ISNUMBER(H198),ISNUMBER(I198)),H198*I198,"n.a.")</x:f>
        <x:v>6882900.38935756</x:v>
      </x:c>
      <x:c r="K198" s="56" t="n">
        <x:f>Ubicaciones!D18</x:f>
        <x:v>8.88</x:v>
      </x:c>
      <x:c r="L198" s="56" t="n">
        <x:f>Ubicaciones!E18</x:f>
        <x:v>-79.78</x:v>
      </x:c>
      <x:c r="M198" s="38" t="str">
        <x:f>Vulnerabilidad!B22</x:f>
        <x:v>Hormigón armado</x:v>
      </x:c>
      <x:c r="N198" s="38" t="str">
        <x:f>Vulnerabilidad!C22</x:f>
        <x:v>Mampostería de relleno</x:v>
      </x:c>
      <x:c r="O198" s="38" t="str">
        <x:f>Vulnerabilidad!D22</x:f>
        <x:v>Losa de hormigón</x:v>
      </x:c>
      <x:c r="P198" s="38" t="str">
        <x:v>Sin dato</x:v>
      </x:c>
      <x:c r="Q198" s="38" t="n">
        <x:f>IF('Impacto local'!H18="","",'Impacto local'!H18)</x:f>
        <x:v>2</x:v>
      </x:c>
      <x:c r="R198" s="57" t="n">
        <x:f>IF(Q198="","",INDEX(Vulnerabilidad!$B$6:$B$17,Q198))</x:f>
        <x:v>0</x:v>
      </x:c>
      <x:c r="S198" s="55" t="n">
        <x:f>IF(AND(ISNUMBER(J198),ISNUMBER(R198),R198&gt;=0,R198&lt;=1),J198*R198,"n.a.")</x:f>
        <x:v>0</x:v>
      </x:c>
      <x:c r="T198" s="38" t="str">
        <x:f>IF(ISNUMBER(S198),"Calculado ilustrativo","Faltan datos / parámetros inválidos")</x:f>
        <x:v>Calculado ilustrativo</x:v>
      </x:c>
    </x:row>
    <x:row r="199">
      <x:c r="A199" s="38" t="str">
        <x:v>R00194</x:v>
      </x:c>
      <x:c r="B199" s="38" t="str">
        <x:f>'Reparto provincial'!B70</x:f>
        <x:v>C02</x:v>
      </x:c>
      <x:c r="C199" s="38" t="str">
        <x:f>'Reparto provincial'!C70</x:f>
        <x:v>Aliado Seguros, S.A.</x:v>
      </x:c>
      <x:c r="D199" s="38" t="str">
        <x:f>'Reparto provincial'!D70</x:f>
        <x:v>Comercial</x:v>
      </x:c>
      <x:c r="E199" s="38" t="str">
        <x:f>'Reparto provincial'!E70</x:f>
        <x:v>Panamá Oeste</x:v>
      </x:c>
      <x:c r="F199" s="38" t="str">
        <x:f>Ubicaciones!A18</x:f>
        <x:v>L13</x:v>
      </x:c>
      <x:c r="G199" s="38" t="str">
        <x:v>P2</x:v>
      </x:c>
      <x:c r="H199" s="55" t="n">
        <x:f>IF(AND(ISNUMBER('Reparto provincial'!J70),ABS(Construccion!G43-1)&lt;0.0000001,MIN(Construccion!D43:F43)&gt;=0,MAX(Construccion!D43:F43)&lt;=1),ROUND('Reparto provincial'!J70*ROUND(SUM(Construccion!$D$43:E43),12),0)-ROUND('Reparto provincial'!J70*ROUND(SUM(Construccion!$D$43:D43),12),0),"n.a.")</x:f>
        <x:v>18</x:v>
      </x:c>
      <x:c r="I199" s="55" t="n">
        <x:f>'Reparto provincial'!N70</x:f>
        <x:v>186024.33484750162</x:v>
      </x:c>
      <x:c r="J199" s="55" t="n">
        <x:f>IF(AND(ISNUMBER(H199),ISNUMBER(I199)),H199*I199,"n.a.")</x:f>
        <x:v>3348438.0272550294</x:v>
      </x:c>
      <x:c r="K199" s="56" t="n">
        <x:f>Ubicaciones!D18</x:f>
        <x:v>8.88</x:v>
      </x:c>
      <x:c r="L199" s="56" t="n">
        <x:f>Ubicaciones!E18</x:f>
        <x:v>-79.78</x:v>
      </x:c>
      <x:c r="M199" s="38" t="str">
        <x:f>Vulnerabilidad!B23</x:f>
        <x:v>Mampostería sin refuerzo</x:v>
      </x:c>
      <x:c r="N199" s="38" t="str">
        <x:f>Vulnerabilidad!C23</x:f>
        <x:v>Bloque / ladrillo</x:v>
      </x:c>
      <x:c r="O199" s="38" t="str">
        <x:f>Vulnerabilidad!D23</x:f>
        <x:v>Metal</x:v>
      </x:c>
      <x:c r="P199" s="38" t="str">
        <x:v>Sin dato</x:v>
      </x:c>
      <x:c r="Q199" s="38" t="n">
        <x:f>IF('Impacto local'!H18="","",'Impacto local'!H18)</x:f>
        <x:v>2</x:v>
      </x:c>
      <x:c r="R199" s="57" t="n">
        <x:f>IF(Q199="","",INDEX(Vulnerabilidad!$C$6:$C$17,Q199))</x:f>
        <x:v>0</x:v>
      </x:c>
      <x:c r="S199" s="55" t="n">
        <x:f>IF(AND(ISNUMBER(J199),ISNUMBER(R199),R199&gt;=0,R199&lt;=1),J199*R199,"n.a.")</x:f>
        <x:v>0</x:v>
      </x:c>
      <x:c r="T199" s="38" t="str">
        <x:f>IF(ISNUMBER(S199),"Calculado ilustrativo","Faltan datos / parámetros inválidos")</x:f>
        <x:v>Calculado ilustrativo</x:v>
      </x:c>
    </x:row>
    <x:row r="200">
      <x:c r="A200" s="38" t="str">
        <x:v>R00195</x:v>
      </x:c>
      <x:c r="B200" s="38" t="str">
        <x:f>'Reparto provincial'!B70</x:f>
        <x:v>C02</x:v>
      </x:c>
      <x:c r="C200" s="38" t="str">
        <x:f>'Reparto provincial'!C70</x:f>
        <x:v>Aliado Seguros, S.A.</x:v>
      </x:c>
      <x:c r="D200" s="38" t="str">
        <x:f>'Reparto provincial'!D70</x:f>
        <x:v>Comercial</x:v>
      </x:c>
      <x:c r="E200" s="38" t="str">
        <x:f>'Reparto provincial'!E70</x:f>
        <x:v>Panamá Oeste</x:v>
      </x:c>
      <x:c r="F200" s="38" t="str">
        <x:f>Ubicaciones!A18</x:f>
        <x:v>L13</x:v>
      </x:c>
      <x:c r="G200" s="38" t="str">
        <x:v>P3</x:v>
      </x:c>
      <x:c r="H200" s="55" t="n">
        <x:f>IF(AND(ISNUMBER('Reparto provincial'!J70),ABS(Construccion!G43-1)&lt;0.0000001,MIN(Construccion!D43:F43)&gt;=0,MAX(Construccion!D43:F43)&lt;=1),ROUND('Reparto provincial'!J70*ROUND(SUM(Construccion!$D$43:F43),12),0)-ROUND('Reparto provincial'!J70*ROUND(SUM(Construccion!$D$43:E43),12),0),"n.a.")</x:f>
        <x:v>6</x:v>
      </x:c>
      <x:c r="I200" s="55" t="n">
        <x:f>'Reparto provincial'!N70</x:f>
        <x:v>186024.33484750162</x:v>
      </x:c>
      <x:c r="J200" s="55" t="n">
        <x:f>IF(AND(ISNUMBER(H200),ISNUMBER(I200)),H200*I200,"n.a.")</x:f>
        <x:v>1116146.0090850098</x:v>
      </x:c>
      <x:c r="K200" s="56" t="n">
        <x:f>Ubicaciones!D18</x:f>
        <x:v>8.88</x:v>
      </x:c>
      <x:c r="L200" s="56" t="n">
        <x:f>Ubicaciones!E18</x:f>
        <x:v>-79.78</x:v>
      </x:c>
      <x:c r="M200" s="38" t="str">
        <x:f>Vulnerabilidad!B24</x:f>
        <x:v>Liviana / madera</x:v>
      </x:c>
      <x:c r="N200" s="38" t="str">
        <x:f>Vulnerabilidad!C24</x:f>
        <x:v>Madera / livianas</x:v>
      </x:c>
      <x:c r="O200" s="38" t="str">
        <x:f>Vulnerabilidad!D24</x:f>
        <x:v>Metal</x:v>
      </x:c>
      <x:c r="P200" s="38" t="str">
        <x:v>Sin dato</x:v>
      </x:c>
      <x:c r="Q200" s="38" t="n">
        <x:f>IF('Impacto local'!H18="","",'Impacto local'!H18)</x:f>
        <x:v>2</x:v>
      </x:c>
      <x:c r="R200" s="57" t="n">
        <x:f>IF(Q200="","",INDEX(Vulnerabilidad!$D$6:$D$17,Q200))</x:f>
        <x:v>0</x:v>
      </x:c>
      <x:c r="S200" s="55" t="n">
        <x:f>IF(AND(ISNUMBER(J200),ISNUMBER(R200),R200&gt;=0,R200&lt;=1),J200*R200,"n.a.")</x:f>
        <x:v>0</x:v>
      </x:c>
      <x:c r="T200" s="38" t="str">
        <x:f>IF(ISNUMBER(S200),"Calculado ilustrativo","Faltan datos / parámetros inválidos")</x:f>
        <x:v>Calculado ilustrativo</x:v>
      </x:c>
    </x:row>
    <x:row r="201">
      <x:c r="A201" s="38" t="str">
        <x:v>R00196</x:v>
      </x:c>
      <x:c r="B201" s="38" t="str">
        <x:f>'Reparto provincial'!B71</x:f>
        <x:v>C02</x:v>
      </x:c>
      <x:c r="C201" s="38" t="str">
        <x:f>'Reparto provincial'!C71</x:f>
        <x:v>Aliado Seguros, S.A.</x:v>
      </x:c>
      <x:c r="D201" s="38" t="str">
        <x:f>'Reparto provincial'!D71</x:f>
        <x:v>Industrial</x:v>
      </x:c>
      <x:c r="E201" s="38" t="str">
        <x:f>'Reparto provincial'!E71</x:f>
        <x:v>Bocas del Toro</x:v>
      </x:c>
      <x:c r="F201" s="38" t="str">
        <x:f>Ubicaciones!A6</x:f>
        <x:v>L01</x:v>
      </x:c>
      <x:c r="G201" s="38" t="str">
        <x:v>P1</x:v>
      </x:c>
      <x:c r="H201" s="55" t="n">
        <x:f>IF(AND(ISNUMBER('Reparto provincial'!J71),ABS(Construccion!G8-1)&lt;0.0000001,MIN(Construccion!D8:F8)&gt;=0,MAX(Construccion!D8:F8)&lt;=1),ROUND('Reparto provincial'!J71*ROUND(SUM(Construccion!$D$8:D8),12),0)-0,"n.a.")</x:f>
        <x:v>0</x:v>
      </x:c>
      <x:c r="I201" s="55" t="n">
        <x:f>'Reparto provincial'!N71</x:f>
        <x:v>0</x:v>
      </x:c>
      <x:c r="J201" s="55" t="n">
        <x:f>IF(AND(ISNUMBER(H201),ISNUMBER(I201)),H201*I201,"n.a.")</x:f>
        <x:v>0</x:v>
      </x:c>
      <x:c r="K201" s="56" t="n">
        <x:f>Ubicaciones!D6</x:f>
        <x:v>9.34</x:v>
      </x:c>
      <x:c r="L201" s="56" t="n">
        <x:f>Ubicaciones!E6</x:f>
        <x:v>-82.25</x:v>
      </x:c>
      <x:c r="M201" s="38" t="str">
        <x:f>Vulnerabilidad!B22</x:f>
        <x:v>Hormigón armado</x:v>
      </x:c>
      <x:c r="N201" s="38" t="str">
        <x:f>Vulnerabilidad!C22</x:f>
        <x:v>Mampostería de relleno</x:v>
      </x:c>
      <x:c r="O201" s="38" t="str">
        <x:f>Vulnerabilidad!D22</x:f>
        <x:v>Losa de hormigón</x:v>
      </x:c>
      <x:c r="P201" s="38" t="str">
        <x:v>Sin dato</x:v>
      </x:c>
      <x:c r="Q201" s="38" t="n">
        <x:f>IF('Impacto local'!H6="","",'Impacto local'!H6)</x:f>
        <x:v>3</x:v>
      </x:c>
      <x:c r="R201" s="57" t="n">
        <x:f>IF(Q201="","",INDEX(Vulnerabilidad!$B$6:$B$17,Q201))</x:f>
        <x:v>0</x:v>
      </x:c>
      <x:c r="S201" s="55" t="n">
        <x:f>IF(AND(ISNUMBER(J201),ISNUMBER(R201),R201&gt;=0,R201&lt;=1),J201*R201,"n.a.")</x:f>
        <x:v>0</x:v>
      </x:c>
      <x:c r="T201" s="38" t="str">
        <x:f>IF(ISNUMBER(S201),"Calculado ilustrativo","Faltan datos / parámetros inválidos")</x:f>
        <x:v>Calculado ilustrativo</x:v>
      </x:c>
    </x:row>
    <x:row r="202">
      <x:c r="A202" s="38" t="str">
        <x:v>R00197</x:v>
      </x:c>
      <x:c r="B202" s="38" t="str">
        <x:f>'Reparto provincial'!B71</x:f>
        <x:v>C02</x:v>
      </x:c>
      <x:c r="C202" s="38" t="str">
        <x:f>'Reparto provincial'!C71</x:f>
        <x:v>Aliado Seguros, S.A.</x:v>
      </x:c>
      <x:c r="D202" s="38" t="str">
        <x:f>'Reparto provincial'!D71</x:f>
        <x:v>Industrial</x:v>
      </x:c>
      <x:c r="E202" s="38" t="str">
        <x:f>'Reparto provincial'!E71</x:f>
        <x:v>Bocas del Toro</x:v>
      </x:c>
      <x:c r="F202" s="38" t="str">
        <x:f>Ubicaciones!A6</x:f>
        <x:v>L01</x:v>
      </x:c>
      <x:c r="G202" s="38" t="str">
        <x:v>P2</x:v>
      </x:c>
      <x:c r="H202" s="55" t="n">
        <x:f>IF(AND(ISNUMBER('Reparto provincial'!J71),ABS(Construccion!G8-1)&lt;0.0000001,MIN(Construccion!D8:F8)&gt;=0,MAX(Construccion!D8:F8)&lt;=1),ROUND('Reparto provincial'!J71*ROUND(SUM(Construccion!$D$8:E8),12),0)-ROUND('Reparto provincial'!J71*ROUND(SUM(Construccion!$D$8:D8),12),0),"n.a.")</x:f>
        <x:v>0</x:v>
      </x:c>
      <x:c r="I202" s="55" t="n">
        <x:f>'Reparto provincial'!N71</x:f>
        <x:v>0</x:v>
      </x:c>
      <x:c r="J202" s="55" t="n">
        <x:f>IF(AND(ISNUMBER(H202),ISNUMBER(I202)),H202*I202,"n.a.")</x:f>
        <x:v>0</x:v>
      </x:c>
      <x:c r="K202" s="56" t="n">
        <x:f>Ubicaciones!D6</x:f>
        <x:v>9.34</x:v>
      </x:c>
      <x:c r="L202" s="56" t="n">
        <x:f>Ubicaciones!E6</x:f>
        <x:v>-82.25</x:v>
      </x:c>
      <x:c r="M202" s="38" t="str">
        <x:f>Vulnerabilidad!B23</x:f>
        <x:v>Mampostería sin refuerzo</x:v>
      </x:c>
      <x:c r="N202" s="38" t="str">
        <x:f>Vulnerabilidad!C23</x:f>
        <x:v>Bloque / ladrillo</x:v>
      </x:c>
      <x:c r="O202" s="38" t="str">
        <x:f>Vulnerabilidad!D23</x:f>
        <x:v>Metal</x:v>
      </x:c>
      <x:c r="P202" s="38" t="str">
        <x:v>Sin dato</x:v>
      </x:c>
      <x:c r="Q202" s="38" t="n">
        <x:f>IF('Impacto local'!H6="","",'Impacto local'!H6)</x:f>
        <x:v>3</x:v>
      </x:c>
      <x:c r="R202" s="57" t="n">
        <x:f>IF(Q202="","",INDEX(Vulnerabilidad!$C$6:$C$17,Q202))</x:f>
        <x:v>0</x:v>
      </x:c>
      <x:c r="S202" s="55" t="n">
        <x:f>IF(AND(ISNUMBER(J202),ISNUMBER(R202),R202&gt;=0,R202&lt;=1),J202*R202,"n.a.")</x:f>
        <x:v>0</x:v>
      </x:c>
      <x:c r="T202" s="38" t="str">
        <x:f>IF(ISNUMBER(S202),"Calculado ilustrativo","Faltan datos / parámetros inválidos")</x:f>
        <x:v>Calculado ilustrativo</x:v>
      </x:c>
    </x:row>
    <x:row r="203">
      <x:c r="A203" s="38" t="str">
        <x:v>R00198</x:v>
      </x:c>
      <x:c r="B203" s="38" t="str">
        <x:f>'Reparto provincial'!B71</x:f>
        <x:v>C02</x:v>
      </x:c>
      <x:c r="C203" s="38" t="str">
        <x:f>'Reparto provincial'!C71</x:f>
        <x:v>Aliado Seguros, S.A.</x:v>
      </x:c>
      <x:c r="D203" s="38" t="str">
        <x:f>'Reparto provincial'!D71</x:f>
        <x:v>Industrial</x:v>
      </x:c>
      <x:c r="E203" s="38" t="str">
        <x:f>'Reparto provincial'!E71</x:f>
        <x:v>Bocas del Toro</x:v>
      </x:c>
      <x:c r="F203" s="38" t="str">
        <x:f>Ubicaciones!A6</x:f>
        <x:v>L01</x:v>
      </x:c>
      <x:c r="G203" s="38" t="str">
        <x:v>P3</x:v>
      </x:c>
      <x:c r="H203" s="55" t="n">
        <x:f>IF(AND(ISNUMBER('Reparto provincial'!J71),ABS(Construccion!G8-1)&lt;0.0000001,MIN(Construccion!D8:F8)&gt;=0,MAX(Construccion!D8:F8)&lt;=1),ROUND('Reparto provincial'!J71*ROUND(SUM(Construccion!$D$8:F8),12),0)-ROUND('Reparto provincial'!J71*ROUND(SUM(Construccion!$D$8:E8),12),0),"n.a.")</x:f>
        <x:v>0</x:v>
      </x:c>
      <x:c r="I203" s="55" t="n">
        <x:f>'Reparto provincial'!N71</x:f>
        <x:v>0</x:v>
      </x:c>
      <x:c r="J203" s="55" t="n">
        <x:f>IF(AND(ISNUMBER(H203),ISNUMBER(I203)),H203*I203,"n.a.")</x:f>
        <x:v>0</x:v>
      </x:c>
      <x:c r="K203" s="56" t="n">
        <x:f>Ubicaciones!D6</x:f>
        <x:v>9.34</x:v>
      </x:c>
      <x:c r="L203" s="56" t="n">
        <x:f>Ubicaciones!E6</x:f>
        <x:v>-82.25</x:v>
      </x:c>
      <x:c r="M203" s="38" t="str">
        <x:f>Vulnerabilidad!B24</x:f>
        <x:v>Liviana / madera</x:v>
      </x:c>
      <x:c r="N203" s="38" t="str">
        <x:f>Vulnerabilidad!C24</x:f>
        <x:v>Madera / livianas</x:v>
      </x:c>
      <x:c r="O203" s="38" t="str">
        <x:f>Vulnerabilidad!D24</x:f>
        <x:v>Metal</x:v>
      </x:c>
      <x:c r="P203" s="38" t="str">
        <x:v>Sin dato</x:v>
      </x:c>
      <x:c r="Q203" s="38" t="n">
        <x:f>IF('Impacto local'!H6="","",'Impacto local'!H6)</x:f>
        <x:v>3</x:v>
      </x:c>
      <x:c r="R203" s="57" t="n">
        <x:f>IF(Q203="","",INDEX(Vulnerabilidad!$D$6:$D$17,Q203))</x:f>
        <x:v>0</x:v>
      </x:c>
      <x:c r="S203" s="55" t="n">
        <x:f>IF(AND(ISNUMBER(J203),ISNUMBER(R203),R203&gt;=0,R203&lt;=1),J203*R203,"n.a.")</x:f>
        <x:v>0</x:v>
      </x:c>
      <x:c r="T203" s="38" t="str">
        <x:f>IF(ISNUMBER(S203),"Calculado ilustrativo","Faltan datos / parámetros inválidos")</x:f>
        <x:v>Calculado ilustrativo</x:v>
      </x:c>
    </x:row>
    <x:row r="204">
      <x:c r="A204" s="38" t="str">
        <x:v>R00199</x:v>
      </x:c>
      <x:c r="B204" s="38" t="str">
        <x:f>'Reparto provincial'!B72</x:f>
        <x:v>C02</x:v>
      </x:c>
      <x:c r="C204" s="38" t="str">
        <x:f>'Reparto provincial'!C72</x:f>
        <x:v>Aliado Seguros, S.A.</x:v>
      </x:c>
      <x:c r="D204" s="38" t="str">
        <x:f>'Reparto provincial'!D72</x:f>
        <x:v>Industrial</x:v>
      </x:c>
      <x:c r="E204" s="38" t="str">
        <x:f>'Reparto provincial'!E72</x:f>
        <x:v>Coclé</x:v>
      </x:c>
      <x:c r="F204" s="38" t="str">
        <x:f>Ubicaciones!A7</x:f>
        <x:v>L02</x:v>
      </x:c>
      <x:c r="G204" s="38" t="str">
        <x:v>P1</x:v>
      </x:c>
      <x:c r="H204" s="55" t="n">
        <x:f>IF(AND(ISNUMBER('Reparto provincial'!J72),ABS(Construccion!G11-1)&lt;0.0000001,MIN(Construccion!D11:F11)&gt;=0,MAX(Construccion!D11:F11)&lt;=1),ROUND('Reparto provincial'!J72*ROUND(SUM(Construccion!$D$11:D11),12),0)-0,"n.a.")</x:f>
        <x:v>0</x:v>
      </x:c>
      <x:c r="I204" s="55" t="n">
        <x:f>'Reparto provincial'!N72</x:f>
        <x:v>0</x:v>
      </x:c>
      <x:c r="J204" s="55" t="n">
        <x:f>IF(AND(ISNUMBER(H204),ISNUMBER(I204)),H204*I204,"n.a.")</x:f>
        <x:v>0</x:v>
      </x:c>
      <x:c r="K204" s="56" t="n">
        <x:f>Ubicaciones!D7</x:f>
        <x:v>8.52</x:v>
      </x:c>
      <x:c r="L204" s="56" t="n">
        <x:f>Ubicaciones!E7</x:f>
        <x:v>-80.36</x:v>
      </x:c>
      <x:c r="M204" s="38" t="str">
        <x:f>Vulnerabilidad!B22</x:f>
        <x:v>Hormigón armado</x:v>
      </x:c>
      <x:c r="N204" s="38" t="str">
        <x:f>Vulnerabilidad!C22</x:f>
        <x:v>Mampostería de relleno</x:v>
      </x:c>
      <x:c r="O204" s="38" t="str">
        <x:f>Vulnerabilidad!D22</x:f>
        <x:v>Losa de hormigón</x:v>
      </x:c>
      <x:c r="P204" s="38" t="str">
        <x:v>Sin dato</x:v>
      </x:c>
      <x:c r="Q204" s="38" t="n">
        <x:f>IF('Impacto local'!H7="","",'Impacto local'!H7)</x:f>
        <x:v>2</x:v>
      </x:c>
      <x:c r="R204" s="57" t="n">
        <x:f>IF(Q204="","",INDEX(Vulnerabilidad!$B$6:$B$17,Q204))</x:f>
        <x:v>0</x:v>
      </x:c>
      <x:c r="S204" s="55" t="n">
        <x:f>IF(AND(ISNUMBER(J204),ISNUMBER(R204),R204&gt;=0,R204&lt;=1),J204*R204,"n.a.")</x:f>
        <x:v>0</x:v>
      </x:c>
      <x:c r="T204" s="38" t="str">
        <x:f>IF(ISNUMBER(S204),"Calculado ilustrativo","Faltan datos / parámetros inválidos")</x:f>
        <x:v>Calculado ilustrativo</x:v>
      </x:c>
    </x:row>
    <x:row r="205">
      <x:c r="A205" s="38" t="str">
        <x:v>R00200</x:v>
      </x:c>
      <x:c r="B205" s="38" t="str">
        <x:f>'Reparto provincial'!B72</x:f>
        <x:v>C02</x:v>
      </x:c>
      <x:c r="C205" s="38" t="str">
        <x:f>'Reparto provincial'!C72</x:f>
        <x:v>Aliado Seguros, S.A.</x:v>
      </x:c>
      <x:c r="D205" s="38" t="str">
        <x:f>'Reparto provincial'!D72</x:f>
        <x:v>Industrial</x:v>
      </x:c>
      <x:c r="E205" s="38" t="str">
        <x:f>'Reparto provincial'!E72</x:f>
        <x:v>Coclé</x:v>
      </x:c>
      <x:c r="F205" s="38" t="str">
        <x:f>Ubicaciones!A7</x:f>
        <x:v>L02</x:v>
      </x:c>
      <x:c r="G205" s="38" t="str">
        <x:v>P2</x:v>
      </x:c>
      <x:c r="H205" s="55" t="n">
        <x:f>IF(AND(ISNUMBER('Reparto provincial'!J72),ABS(Construccion!G11-1)&lt;0.0000001,MIN(Construccion!D11:F11)&gt;=0,MAX(Construccion!D11:F11)&lt;=1),ROUND('Reparto provincial'!J72*ROUND(SUM(Construccion!$D$11:E11),12),0)-ROUND('Reparto provincial'!J72*ROUND(SUM(Construccion!$D$11:D11),12),0),"n.a.")</x:f>
        <x:v>0</x:v>
      </x:c>
      <x:c r="I205" s="55" t="n">
        <x:f>'Reparto provincial'!N72</x:f>
        <x:v>0</x:v>
      </x:c>
      <x:c r="J205" s="55" t="n">
        <x:f>IF(AND(ISNUMBER(H205),ISNUMBER(I205)),H205*I205,"n.a.")</x:f>
        <x:v>0</x:v>
      </x:c>
      <x:c r="K205" s="56" t="n">
        <x:f>Ubicaciones!D7</x:f>
        <x:v>8.52</x:v>
      </x:c>
      <x:c r="L205" s="56" t="n">
        <x:f>Ubicaciones!E7</x:f>
        <x:v>-80.36</x:v>
      </x:c>
      <x:c r="M205" s="38" t="str">
        <x:f>Vulnerabilidad!B23</x:f>
        <x:v>Mampostería sin refuerzo</x:v>
      </x:c>
      <x:c r="N205" s="38" t="str">
        <x:f>Vulnerabilidad!C23</x:f>
        <x:v>Bloque / ladrillo</x:v>
      </x:c>
      <x:c r="O205" s="38" t="str">
        <x:f>Vulnerabilidad!D23</x:f>
        <x:v>Metal</x:v>
      </x:c>
      <x:c r="P205" s="38" t="str">
        <x:v>Sin dato</x:v>
      </x:c>
      <x:c r="Q205" s="38" t="n">
        <x:f>IF('Impacto local'!H7="","",'Impacto local'!H7)</x:f>
        <x:v>2</x:v>
      </x:c>
      <x:c r="R205" s="57" t="n">
        <x:f>IF(Q205="","",INDEX(Vulnerabilidad!$C$6:$C$17,Q205))</x:f>
        <x:v>0</x:v>
      </x:c>
      <x:c r="S205" s="55" t="n">
        <x:f>IF(AND(ISNUMBER(J205),ISNUMBER(R205),R205&gt;=0,R205&lt;=1),J205*R205,"n.a.")</x:f>
        <x:v>0</x:v>
      </x:c>
      <x:c r="T205" s="38" t="str">
        <x:f>IF(ISNUMBER(S205),"Calculado ilustrativo","Faltan datos / parámetros inválidos")</x:f>
        <x:v>Calculado ilustrativo</x:v>
      </x:c>
    </x:row>
    <x:row r="206">
      <x:c r="A206" s="38" t="str">
        <x:v>R00201</x:v>
      </x:c>
      <x:c r="B206" s="38" t="str">
        <x:f>'Reparto provincial'!B72</x:f>
        <x:v>C02</x:v>
      </x:c>
      <x:c r="C206" s="38" t="str">
        <x:f>'Reparto provincial'!C72</x:f>
        <x:v>Aliado Seguros, S.A.</x:v>
      </x:c>
      <x:c r="D206" s="38" t="str">
        <x:f>'Reparto provincial'!D72</x:f>
        <x:v>Industrial</x:v>
      </x:c>
      <x:c r="E206" s="38" t="str">
        <x:f>'Reparto provincial'!E72</x:f>
        <x:v>Coclé</x:v>
      </x:c>
      <x:c r="F206" s="38" t="str">
        <x:f>Ubicaciones!A7</x:f>
        <x:v>L02</x:v>
      </x:c>
      <x:c r="G206" s="38" t="str">
        <x:v>P3</x:v>
      </x:c>
      <x:c r="H206" s="55" t="n">
        <x:f>IF(AND(ISNUMBER('Reparto provincial'!J72),ABS(Construccion!G11-1)&lt;0.0000001,MIN(Construccion!D11:F11)&gt;=0,MAX(Construccion!D11:F11)&lt;=1),ROUND('Reparto provincial'!J72*ROUND(SUM(Construccion!$D$11:F11),12),0)-ROUND('Reparto provincial'!J72*ROUND(SUM(Construccion!$D$11:E11),12),0),"n.a.")</x:f>
        <x:v>0</x:v>
      </x:c>
      <x:c r="I206" s="55" t="n">
        <x:f>'Reparto provincial'!N72</x:f>
        <x:v>0</x:v>
      </x:c>
      <x:c r="J206" s="55" t="n">
        <x:f>IF(AND(ISNUMBER(H206),ISNUMBER(I206)),H206*I206,"n.a.")</x:f>
        <x:v>0</x:v>
      </x:c>
      <x:c r="K206" s="56" t="n">
        <x:f>Ubicaciones!D7</x:f>
        <x:v>8.52</x:v>
      </x:c>
      <x:c r="L206" s="56" t="n">
        <x:f>Ubicaciones!E7</x:f>
        <x:v>-80.36</x:v>
      </x:c>
      <x:c r="M206" s="38" t="str">
        <x:f>Vulnerabilidad!B24</x:f>
        <x:v>Liviana / madera</x:v>
      </x:c>
      <x:c r="N206" s="38" t="str">
        <x:f>Vulnerabilidad!C24</x:f>
        <x:v>Madera / livianas</x:v>
      </x:c>
      <x:c r="O206" s="38" t="str">
        <x:f>Vulnerabilidad!D24</x:f>
        <x:v>Metal</x:v>
      </x:c>
      <x:c r="P206" s="38" t="str">
        <x:v>Sin dato</x:v>
      </x:c>
      <x:c r="Q206" s="38" t="n">
        <x:f>IF('Impacto local'!H7="","",'Impacto local'!H7)</x:f>
        <x:v>2</x:v>
      </x:c>
      <x:c r="R206" s="57" t="n">
        <x:f>IF(Q206="","",INDEX(Vulnerabilidad!$D$6:$D$17,Q206))</x:f>
        <x:v>0</x:v>
      </x:c>
      <x:c r="S206" s="55" t="n">
        <x:f>IF(AND(ISNUMBER(J206),ISNUMBER(R206),R206&gt;=0,R206&lt;=1),J206*R206,"n.a.")</x:f>
        <x:v>0</x:v>
      </x:c>
      <x:c r="T206" s="38" t="str">
        <x:f>IF(ISNUMBER(S206),"Calculado ilustrativo","Faltan datos / parámetros inválidos")</x:f>
        <x:v>Calculado ilustrativo</x:v>
      </x:c>
    </x:row>
    <x:row r="207">
      <x:c r="A207" s="38" t="str">
        <x:v>R00202</x:v>
      </x:c>
      <x:c r="B207" s="38" t="str">
        <x:f>'Reparto provincial'!B73</x:f>
        <x:v>C02</x:v>
      </x:c>
      <x:c r="C207" s="38" t="str">
        <x:f>'Reparto provincial'!C73</x:f>
        <x:v>Aliado Seguros, S.A.</x:v>
      </x:c>
      <x:c r="D207" s="38" t="str">
        <x:f>'Reparto provincial'!D73</x:f>
        <x:v>Industrial</x:v>
      </x:c>
      <x:c r="E207" s="38" t="str">
        <x:f>'Reparto provincial'!E73</x:f>
        <x:v>Colón</x:v>
      </x:c>
      <x:c r="F207" s="38" t="str">
        <x:f>Ubicaciones!A8</x:f>
        <x:v>L03</x:v>
      </x:c>
      <x:c r="G207" s="38" t="str">
        <x:v>P1</x:v>
      </x:c>
      <x:c r="H207" s="55" t="n">
        <x:f>IF(AND(ISNUMBER('Reparto provincial'!J73),ABS(Construccion!G14-1)&lt;0.0000001,MIN(Construccion!D14:F14)&gt;=0,MAX(Construccion!D14:F14)&lt;=1),ROUND('Reparto provincial'!J73*ROUND(SUM(Construccion!$D$14:D14),12),0)-0,"n.a.")</x:f>
        <x:v>0</x:v>
      </x:c>
      <x:c r="I207" s="55" t="n">
        <x:f>'Reparto provincial'!N73</x:f>
        <x:v>0</x:v>
      </x:c>
      <x:c r="J207" s="55" t="n">
        <x:f>IF(AND(ISNUMBER(H207),ISNUMBER(I207)),H207*I207,"n.a.")</x:f>
        <x:v>0</x:v>
      </x:c>
      <x:c r="K207" s="56" t="n">
        <x:f>Ubicaciones!D8</x:f>
        <x:v>9.36</x:v>
      </x:c>
      <x:c r="L207" s="56" t="n">
        <x:f>Ubicaciones!E8</x:f>
        <x:v>-79.9</x:v>
      </x:c>
      <x:c r="M207" s="38" t="str">
        <x:f>Vulnerabilidad!B22</x:f>
        <x:v>Hormigón armado</x:v>
      </x:c>
      <x:c r="N207" s="38" t="str">
        <x:f>Vulnerabilidad!C22</x:f>
        <x:v>Mampostería de relleno</x:v>
      </x:c>
      <x:c r="O207" s="38" t="str">
        <x:f>Vulnerabilidad!D22</x:f>
        <x:v>Losa de hormigón</x:v>
      </x:c>
      <x:c r="P207" s="38" t="str">
        <x:v>Sin dato</x:v>
      </x:c>
      <x:c r="Q207" s="38" t="n">
        <x:f>IF('Impacto local'!H8="","",'Impacto local'!H8)</x:f>
        <x:v>2</x:v>
      </x:c>
      <x:c r="R207" s="57" t="n">
        <x:f>IF(Q207="","",INDEX(Vulnerabilidad!$B$6:$B$17,Q207))</x:f>
        <x:v>0</x:v>
      </x:c>
      <x:c r="S207" s="55" t="n">
        <x:f>IF(AND(ISNUMBER(J207),ISNUMBER(R207),R207&gt;=0,R207&lt;=1),J207*R207,"n.a.")</x:f>
        <x:v>0</x:v>
      </x:c>
      <x:c r="T207" s="38" t="str">
        <x:f>IF(ISNUMBER(S207),"Calculado ilustrativo","Faltan datos / parámetros inválidos")</x:f>
        <x:v>Calculado ilustrativo</x:v>
      </x:c>
    </x:row>
    <x:row r="208">
      <x:c r="A208" s="38" t="str">
        <x:v>R00203</x:v>
      </x:c>
      <x:c r="B208" s="38" t="str">
        <x:f>'Reparto provincial'!B73</x:f>
        <x:v>C02</x:v>
      </x:c>
      <x:c r="C208" s="38" t="str">
        <x:f>'Reparto provincial'!C73</x:f>
        <x:v>Aliado Seguros, S.A.</x:v>
      </x:c>
      <x:c r="D208" s="38" t="str">
        <x:f>'Reparto provincial'!D73</x:f>
        <x:v>Industrial</x:v>
      </x:c>
      <x:c r="E208" s="38" t="str">
        <x:f>'Reparto provincial'!E73</x:f>
        <x:v>Colón</x:v>
      </x:c>
      <x:c r="F208" s="38" t="str">
        <x:f>Ubicaciones!A8</x:f>
        <x:v>L03</x:v>
      </x:c>
      <x:c r="G208" s="38" t="str">
        <x:v>P2</x:v>
      </x:c>
      <x:c r="H208" s="55" t="n">
        <x:f>IF(AND(ISNUMBER('Reparto provincial'!J73),ABS(Construccion!G14-1)&lt;0.0000001,MIN(Construccion!D14:F14)&gt;=0,MAX(Construccion!D14:F14)&lt;=1),ROUND('Reparto provincial'!J73*ROUND(SUM(Construccion!$D$14:E14),12),0)-ROUND('Reparto provincial'!J73*ROUND(SUM(Construccion!$D$14:D14),12),0),"n.a.")</x:f>
        <x:v>0</x:v>
      </x:c>
      <x:c r="I208" s="55" t="n">
        <x:f>'Reparto provincial'!N73</x:f>
        <x:v>0</x:v>
      </x:c>
      <x:c r="J208" s="55" t="n">
        <x:f>IF(AND(ISNUMBER(H208),ISNUMBER(I208)),H208*I208,"n.a.")</x:f>
        <x:v>0</x:v>
      </x:c>
      <x:c r="K208" s="56" t="n">
        <x:f>Ubicaciones!D8</x:f>
        <x:v>9.36</x:v>
      </x:c>
      <x:c r="L208" s="56" t="n">
        <x:f>Ubicaciones!E8</x:f>
        <x:v>-79.9</x:v>
      </x:c>
      <x:c r="M208" s="38" t="str">
        <x:f>Vulnerabilidad!B23</x:f>
        <x:v>Mampostería sin refuerzo</x:v>
      </x:c>
      <x:c r="N208" s="38" t="str">
        <x:f>Vulnerabilidad!C23</x:f>
        <x:v>Bloque / ladrillo</x:v>
      </x:c>
      <x:c r="O208" s="38" t="str">
        <x:f>Vulnerabilidad!D23</x:f>
        <x:v>Metal</x:v>
      </x:c>
      <x:c r="P208" s="38" t="str">
        <x:v>Sin dato</x:v>
      </x:c>
      <x:c r="Q208" s="38" t="n">
        <x:f>IF('Impacto local'!H8="","",'Impacto local'!H8)</x:f>
        <x:v>2</x:v>
      </x:c>
      <x:c r="R208" s="57" t="n">
        <x:f>IF(Q208="","",INDEX(Vulnerabilidad!$C$6:$C$17,Q208))</x:f>
        <x:v>0</x:v>
      </x:c>
      <x:c r="S208" s="55" t="n">
        <x:f>IF(AND(ISNUMBER(J208),ISNUMBER(R208),R208&gt;=0,R208&lt;=1),J208*R208,"n.a.")</x:f>
        <x:v>0</x:v>
      </x:c>
      <x:c r="T208" s="38" t="str">
        <x:f>IF(ISNUMBER(S208),"Calculado ilustrativo","Faltan datos / parámetros inválidos")</x:f>
        <x:v>Calculado ilustrativo</x:v>
      </x:c>
    </x:row>
    <x:row r="209">
      <x:c r="A209" s="38" t="str">
        <x:v>R00204</x:v>
      </x:c>
      <x:c r="B209" s="38" t="str">
        <x:f>'Reparto provincial'!B73</x:f>
        <x:v>C02</x:v>
      </x:c>
      <x:c r="C209" s="38" t="str">
        <x:f>'Reparto provincial'!C73</x:f>
        <x:v>Aliado Seguros, S.A.</x:v>
      </x:c>
      <x:c r="D209" s="38" t="str">
        <x:f>'Reparto provincial'!D73</x:f>
        <x:v>Industrial</x:v>
      </x:c>
      <x:c r="E209" s="38" t="str">
        <x:f>'Reparto provincial'!E73</x:f>
        <x:v>Colón</x:v>
      </x:c>
      <x:c r="F209" s="38" t="str">
        <x:f>Ubicaciones!A8</x:f>
        <x:v>L03</x:v>
      </x:c>
      <x:c r="G209" s="38" t="str">
        <x:v>P3</x:v>
      </x:c>
      <x:c r="H209" s="55" t="n">
        <x:f>IF(AND(ISNUMBER('Reparto provincial'!J73),ABS(Construccion!G14-1)&lt;0.0000001,MIN(Construccion!D14:F14)&gt;=0,MAX(Construccion!D14:F14)&lt;=1),ROUND('Reparto provincial'!J73*ROUND(SUM(Construccion!$D$14:F14),12),0)-ROUND('Reparto provincial'!J73*ROUND(SUM(Construccion!$D$14:E14),12),0),"n.a.")</x:f>
        <x:v>0</x:v>
      </x:c>
      <x:c r="I209" s="55" t="n">
        <x:f>'Reparto provincial'!N73</x:f>
        <x:v>0</x:v>
      </x:c>
      <x:c r="J209" s="55" t="n">
        <x:f>IF(AND(ISNUMBER(H209),ISNUMBER(I209)),H209*I209,"n.a.")</x:f>
        <x:v>0</x:v>
      </x:c>
      <x:c r="K209" s="56" t="n">
        <x:f>Ubicaciones!D8</x:f>
        <x:v>9.36</x:v>
      </x:c>
      <x:c r="L209" s="56" t="n">
        <x:f>Ubicaciones!E8</x:f>
        <x:v>-79.9</x:v>
      </x:c>
      <x:c r="M209" s="38" t="str">
        <x:f>Vulnerabilidad!B24</x:f>
        <x:v>Liviana / madera</x:v>
      </x:c>
      <x:c r="N209" s="38" t="str">
        <x:f>Vulnerabilidad!C24</x:f>
        <x:v>Madera / livianas</x:v>
      </x:c>
      <x:c r="O209" s="38" t="str">
        <x:f>Vulnerabilidad!D24</x:f>
        <x:v>Metal</x:v>
      </x:c>
      <x:c r="P209" s="38" t="str">
        <x:v>Sin dato</x:v>
      </x:c>
      <x:c r="Q209" s="38" t="n">
        <x:f>IF('Impacto local'!H8="","",'Impacto local'!H8)</x:f>
        <x:v>2</x:v>
      </x:c>
      <x:c r="R209" s="57" t="n">
        <x:f>IF(Q209="","",INDEX(Vulnerabilidad!$D$6:$D$17,Q209))</x:f>
        <x:v>0</x:v>
      </x:c>
      <x:c r="S209" s="55" t="n">
        <x:f>IF(AND(ISNUMBER(J209),ISNUMBER(R209),R209&gt;=0,R209&lt;=1),J209*R209,"n.a.")</x:f>
        <x:v>0</x:v>
      </x:c>
      <x:c r="T209" s="38" t="str">
        <x:f>IF(ISNUMBER(S209),"Calculado ilustrativo","Faltan datos / parámetros inválidos")</x:f>
        <x:v>Calculado ilustrativo</x:v>
      </x:c>
    </x:row>
    <x:row r="210">
      <x:c r="A210" s="38" t="str">
        <x:v>R00205</x:v>
      </x:c>
      <x:c r="B210" s="38" t="str">
        <x:f>'Reparto provincial'!B74</x:f>
        <x:v>C02</x:v>
      </x:c>
      <x:c r="C210" s="38" t="str">
        <x:f>'Reparto provincial'!C74</x:f>
        <x:v>Aliado Seguros, S.A.</x:v>
      </x:c>
      <x:c r="D210" s="38" t="str">
        <x:f>'Reparto provincial'!D74</x:f>
        <x:v>Industrial</x:v>
      </x:c>
      <x:c r="E210" s="38" t="str">
        <x:f>'Reparto provincial'!E74</x:f>
        <x:v>Chiriquí</x:v>
      </x:c>
      <x:c r="F210" s="38" t="str">
        <x:f>Ubicaciones!A9</x:f>
        <x:v>L04</x:v>
      </x:c>
      <x:c r="G210" s="38" t="str">
        <x:v>P1</x:v>
      </x:c>
      <x:c r="H210" s="55" t="n">
        <x:f>IF(AND(ISNUMBER('Reparto provincial'!J74),ABS(Construccion!G17-1)&lt;0.0000001,MIN(Construccion!D17:F17)&gt;=0,MAX(Construccion!D17:F17)&lt;=1),ROUND('Reparto provincial'!J74*ROUND(SUM(Construccion!$D$17:D17),12),0)-0,"n.a.")</x:f>
        <x:v>0</x:v>
      </x:c>
      <x:c r="I210" s="55" t="n">
        <x:f>'Reparto provincial'!N74</x:f>
        <x:v>0</x:v>
      </x:c>
      <x:c r="J210" s="55" t="n">
        <x:f>IF(AND(ISNUMBER(H210),ISNUMBER(I210)),H210*I210,"n.a.")</x:f>
        <x:v>0</x:v>
      </x:c>
      <x:c r="K210" s="56" t="n">
        <x:f>Ubicaciones!D9</x:f>
        <x:v>8.43</x:v>
      </x:c>
      <x:c r="L210" s="56" t="n">
        <x:f>Ubicaciones!E9</x:f>
        <x:v>-82.43</x:v>
      </x:c>
      <x:c r="M210" s="38" t="str">
        <x:f>Vulnerabilidad!B22</x:f>
        <x:v>Hormigón armado</x:v>
      </x:c>
      <x:c r="N210" s="38" t="str">
        <x:f>Vulnerabilidad!C22</x:f>
        <x:v>Mampostería de relleno</x:v>
      </x:c>
      <x:c r="O210" s="38" t="str">
        <x:f>Vulnerabilidad!D22</x:f>
        <x:v>Losa de hormigón</x:v>
      </x:c>
      <x:c r="P210" s="38" t="str">
        <x:v>Sin dato</x:v>
      </x:c>
      <x:c r="Q210" s="38" t="n">
        <x:f>IF('Impacto local'!H9="","",'Impacto local'!H9)</x:f>
        <x:v>4</x:v>
      </x:c>
      <x:c r="R210" s="57" t="n">
        <x:f>IF(Q210="","",INDEX(Vulnerabilidad!$B$6:$B$17,Q210))</x:f>
        <x:v>0</x:v>
      </x:c>
      <x:c r="S210" s="55" t="n">
        <x:f>IF(AND(ISNUMBER(J210),ISNUMBER(R210),R210&gt;=0,R210&lt;=1),J210*R210,"n.a.")</x:f>
        <x:v>0</x:v>
      </x:c>
      <x:c r="T210" s="38" t="str">
        <x:f>IF(ISNUMBER(S210),"Calculado ilustrativo","Faltan datos / parámetros inválidos")</x:f>
        <x:v>Calculado ilustrativo</x:v>
      </x:c>
    </x:row>
    <x:row r="211">
      <x:c r="A211" s="38" t="str">
        <x:v>R00206</x:v>
      </x:c>
      <x:c r="B211" s="38" t="str">
        <x:f>'Reparto provincial'!B74</x:f>
        <x:v>C02</x:v>
      </x:c>
      <x:c r="C211" s="38" t="str">
        <x:f>'Reparto provincial'!C74</x:f>
        <x:v>Aliado Seguros, S.A.</x:v>
      </x:c>
      <x:c r="D211" s="38" t="str">
        <x:f>'Reparto provincial'!D74</x:f>
        <x:v>Industrial</x:v>
      </x:c>
      <x:c r="E211" s="38" t="str">
        <x:f>'Reparto provincial'!E74</x:f>
        <x:v>Chiriquí</x:v>
      </x:c>
      <x:c r="F211" s="38" t="str">
        <x:f>Ubicaciones!A9</x:f>
        <x:v>L04</x:v>
      </x:c>
      <x:c r="G211" s="38" t="str">
        <x:v>P2</x:v>
      </x:c>
      <x:c r="H211" s="55" t="n">
        <x:f>IF(AND(ISNUMBER('Reparto provincial'!J74),ABS(Construccion!G17-1)&lt;0.0000001,MIN(Construccion!D17:F17)&gt;=0,MAX(Construccion!D17:F17)&lt;=1),ROUND('Reparto provincial'!J74*ROUND(SUM(Construccion!$D$17:E17),12),0)-ROUND('Reparto provincial'!J74*ROUND(SUM(Construccion!$D$17:D17),12),0),"n.a.")</x:f>
        <x:v>0</x:v>
      </x:c>
      <x:c r="I211" s="55" t="n">
        <x:f>'Reparto provincial'!N74</x:f>
        <x:v>0</x:v>
      </x:c>
      <x:c r="J211" s="55" t="n">
        <x:f>IF(AND(ISNUMBER(H211),ISNUMBER(I211)),H211*I211,"n.a.")</x:f>
        <x:v>0</x:v>
      </x:c>
      <x:c r="K211" s="56" t="n">
        <x:f>Ubicaciones!D9</x:f>
        <x:v>8.43</x:v>
      </x:c>
      <x:c r="L211" s="56" t="n">
        <x:f>Ubicaciones!E9</x:f>
        <x:v>-82.43</x:v>
      </x:c>
      <x:c r="M211" s="38" t="str">
        <x:f>Vulnerabilidad!B23</x:f>
        <x:v>Mampostería sin refuerzo</x:v>
      </x:c>
      <x:c r="N211" s="38" t="str">
        <x:f>Vulnerabilidad!C23</x:f>
        <x:v>Bloque / ladrillo</x:v>
      </x:c>
      <x:c r="O211" s="38" t="str">
        <x:f>Vulnerabilidad!D23</x:f>
        <x:v>Metal</x:v>
      </x:c>
      <x:c r="P211" s="38" t="str">
        <x:v>Sin dato</x:v>
      </x:c>
      <x:c r="Q211" s="38" t="n">
        <x:f>IF('Impacto local'!H9="","",'Impacto local'!H9)</x:f>
        <x:v>4</x:v>
      </x:c>
      <x:c r="R211" s="57" t="n">
        <x:f>IF(Q211="","",INDEX(Vulnerabilidad!$C$6:$C$17,Q211))</x:f>
        <x:v>0.001</x:v>
      </x:c>
      <x:c r="S211" s="55" t="n">
        <x:f>IF(AND(ISNUMBER(J211),ISNUMBER(R211),R211&gt;=0,R211&lt;=1),J211*R211,"n.a.")</x:f>
        <x:v>0</x:v>
      </x:c>
      <x:c r="T211" s="38" t="str">
        <x:f>IF(ISNUMBER(S211),"Calculado ilustrativo","Faltan datos / parámetros inválidos")</x:f>
        <x:v>Calculado ilustrativo</x:v>
      </x:c>
    </x:row>
    <x:row r="212">
      <x:c r="A212" s="38" t="str">
        <x:v>R00207</x:v>
      </x:c>
      <x:c r="B212" s="38" t="str">
        <x:f>'Reparto provincial'!B74</x:f>
        <x:v>C02</x:v>
      </x:c>
      <x:c r="C212" s="38" t="str">
        <x:f>'Reparto provincial'!C74</x:f>
        <x:v>Aliado Seguros, S.A.</x:v>
      </x:c>
      <x:c r="D212" s="38" t="str">
        <x:f>'Reparto provincial'!D74</x:f>
        <x:v>Industrial</x:v>
      </x:c>
      <x:c r="E212" s="38" t="str">
        <x:f>'Reparto provincial'!E74</x:f>
        <x:v>Chiriquí</x:v>
      </x:c>
      <x:c r="F212" s="38" t="str">
        <x:f>Ubicaciones!A9</x:f>
        <x:v>L04</x:v>
      </x:c>
      <x:c r="G212" s="38" t="str">
        <x:v>P3</x:v>
      </x:c>
      <x:c r="H212" s="55" t="n">
        <x:f>IF(AND(ISNUMBER('Reparto provincial'!J74),ABS(Construccion!G17-1)&lt;0.0000001,MIN(Construccion!D17:F17)&gt;=0,MAX(Construccion!D17:F17)&lt;=1),ROUND('Reparto provincial'!J74*ROUND(SUM(Construccion!$D$17:F17),12),0)-ROUND('Reparto provincial'!J74*ROUND(SUM(Construccion!$D$17:E17),12),0),"n.a.")</x:f>
        <x:v>0</x:v>
      </x:c>
      <x:c r="I212" s="55" t="n">
        <x:f>'Reparto provincial'!N74</x:f>
        <x:v>0</x:v>
      </x:c>
      <x:c r="J212" s="55" t="n">
        <x:f>IF(AND(ISNUMBER(H212),ISNUMBER(I212)),H212*I212,"n.a.")</x:f>
        <x:v>0</x:v>
      </x:c>
      <x:c r="K212" s="56" t="n">
        <x:f>Ubicaciones!D9</x:f>
        <x:v>8.43</x:v>
      </x:c>
      <x:c r="L212" s="56" t="n">
        <x:f>Ubicaciones!E9</x:f>
        <x:v>-82.43</x:v>
      </x:c>
      <x:c r="M212" s="38" t="str">
        <x:f>Vulnerabilidad!B24</x:f>
        <x:v>Liviana / madera</x:v>
      </x:c>
      <x:c r="N212" s="38" t="str">
        <x:f>Vulnerabilidad!C24</x:f>
        <x:v>Madera / livianas</x:v>
      </x:c>
      <x:c r="O212" s="38" t="str">
        <x:f>Vulnerabilidad!D24</x:f>
        <x:v>Metal</x:v>
      </x:c>
      <x:c r="P212" s="38" t="str">
        <x:v>Sin dato</x:v>
      </x:c>
      <x:c r="Q212" s="38" t="n">
        <x:f>IF('Impacto local'!H9="","",'Impacto local'!H9)</x:f>
        <x:v>4</x:v>
      </x:c>
      <x:c r="R212" s="57" t="n">
        <x:f>IF(Q212="","",INDEX(Vulnerabilidad!$D$6:$D$17,Q212))</x:f>
        <x:v>0.002</x:v>
      </x:c>
      <x:c r="S212" s="55" t="n">
        <x:f>IF(AND(ISNUMBER(J212),ISNUMBER(R212),R212&gt;=0,R212&lt;=1),J212*R212,"n.a.")</x:f>
        <x:v>0</x:v>
      </x:c>
      <x:c r="T212" s="38" t="str">
        <x:f>IF(ISNUMBER(S212),"Calculado ilustrativo","Faltan datos / parámetros inválidos")</x:f>
        <x:v>Calculado ilustrativo</x:v>
      </x:c>
    </x:row>
    <x:row r="213">
      <x:c r="A213" s="38" t="str">
        <x:v>R00208</x:v>
      </x:c>
      <x:c r="B213" s="38" t="str">
        <x:f>'Reparto provincial'!B75</x:f>
        <x:v>C02</x:v>
      </x:c>
      <x:c r="C213" s="38" t="str">
        <x:f>'Reparto provincial'!C75</x:f>
        <x:v>Aliado Seguros, S.A.</x:v>
      </x:c>
      <x:c r="D213" s="38" t="str">
        <x:f>'Reparto provincial'!D75</x:f>
        <x:v>Industrial</x:v>
      </x:c>
      <x:c r="E213" s="38" t="str">
        <x:f>'Reparto provincial'!E75</x:f>
        <x:v>Darién</x:v>
      </x:c>
      <x:c r="F213" s="38" t="str">
        <x:f>Ubicaciones!A10</x:f>
        <x:v>L05</x:v>
      </x:c>
      <x:c r="G213" s="38" t="str">
        <x:v>P1</x:v>
      </x:c>
      <x:c r="H213" s="55" t="n">
        <x:f>IF(AND(ISNUMBER('Reparto provincial'!J75),ABS(Construccion!G20-1)&lt;0.0000001,MIN(Construccion!D20:F20)&gt;=0,MAX(Construccion!D20:F20)&lt;=1),ROUND('Reparto provincial'!J75*ROUND(SUM(Construccion!$D$20:D20),12),0)-0,"n.a.")</x:f>
        <x:v>0</x:v>
      </x:c>
      <x:c r="I213" s="55" t="n">
        <x:f>'Reparto provincial'!N75</x:f>
        <x:v>0</x:v>
      </x:c>
      <x:c r="J213" s="55" t="n">
        <x:f>IF(AND(ISNUMBER(H213),ISNUMBER(I213)),H213*I213,"n.a.")</x:f>
        <x:v>0</x:v>
      </x:c>
      <x:c r="K213" s="56" t="n">
        <x:f>Ubicaciones!D10</x:f>
        <x:v>8.4</x:v>
      </x:c>
      <x:c r="L213" s="56" t="n">
        <x:f>Ubicaciones!E10</x:f>
        <x:v>-78.15</x:v>
      </x:c>
      <x:c r="M213" s="38" t="str">
        <x:f>Vulnerabilidad!B22</x:f>
        <x:v>Hormigón armado</x:v>
      </x:c>
      <x:c r="N213" s="38" t="str">
        <x:f>Vulnerabilidad!C22</x:f>
        <x:v>Mampostería de relleno</x:v>
      </x:c>
      <x:c r="O213" s="38" t="str">
        <x:f>Vulnerabilidad!D22</x:f>
        <x:v>Losa de hormigón</x:v>
      </x:c>
      <x:c r="P213" s="38" t="str">
        <x:v>Sin dato</x:v>
      </x:c>
      <x:c r="Q213" s="38" t="n">
        <x:f>IF('Impacto local'!H10="","",'Impacto local'!H10)</x:f>
        <x:v>2</x:v>
      </x:c>
      <x:c r="R213" s="57" t="n">
        <x:f>IF(Q213="","",INDEX(Vulnerabilidad!$B$6:$B$17,Q213))</x:f>
        <x:v>0</x:v>
      </x:c>
      <x:c r="S213" s="55" t="n">
        <x:f>IF(AND(ISNUMBER(J213),ISNUMBER(R213),R213&gt;=0,R213&lt;=1),J213*R213,"n.a.")</x:f>
        <x:v>0</x:v>
      </x:c>
      <x:c r="T213" s="38" t="str">
        <x:f>IF(ISNUMBER(S213),"Calculado ilustrativo","Faltan datos / parámetros inválidos")</x:f>
        <x:v>Calculado ilustrativo</x:v>
      </x:c>
    </x:row>
    <x:row r="214">
      <x:c r="A214" s="38" t="str">
        <x:v>R00209</x:v>
      </x:c>
      <x:c r="B214" s="38" t="str">
        <x:f>'Reparto provincial'!B75</x:f>
        <x:v>C02</x:v>
      </x:c>
      <x:c r="C214" s="38" t="str">
        <x:f>'Reparto provincial'!C75</x:f>
        <x:v>Aliado Seguros, S.A.</x:v>
      </x:c>
      <x:c r="D214" s="38" t="str">
        <x:f>'Reparto provincial'!D75</x:f>
        <x:v>Industrial</x:v>
      </x:c>
      <x:c r="E214" s="38" t="str">
        <x:f>'Reparto provincial'!E75</x:f>
        <x:v>Darién</x:v>
      </x:c>
      <x:c r="F214" s="38" t="str">
        <x:f>Ubicaciones!A10</x:f>
        <x:v>L05</x:v>
      </x:c>
      <x:c r="G214" s="38" t="str">
        <x:v>P2</x:v>
      </x:c>
      <x:c r="H214" s="55" t="n">
        <x:f>IF(AND(ISNUMBER('Reparto provincial'!J75),ABS(Construccion!G20-1)&lt;0.0000001,MIN(Construccion!D20:F20)&gt;=0,MAX(Construccion!D20:F20)&lt;=1),ROUND('Reparto provincial'!J75*ROUND(SUM(Construccion!$D$20:E20),12),0)-ROUND('Reparto provincial'!J75*ROUND(SUM(Construccion!$D$20:D20),12),0),"n.a.")</x:f>
        <x:v>0</x:v>
      </x:c>
      <x:c r="I214" s="55" t="n">
        <x:f>'Reparto provincial'!N75</x:f>
        <x:v>0</x:v>
      </x:c>
      <x:c r="J214" s="55" t="n">
        <x:f>IF(AND(ISNUMBER(H214),ISNUMBER(I214)),H214*I214,"n.a.")</x:f>
        <x:v>0</x:v>
      </x:c>
      <x:c r="K214" s="56" t="n">
        <x:f>Ubicaciones!D10</x:f>
        <x:v>8.4</x:v>
      </x:c>
      <x:c r="L214" s="56" t="n">
        <x:f>Ubicaciones!E10</x:f>
        <x:v>-78.15</x:v>
      </x:c>
      <x:c r="M214" s="38" t="str">
        <x:f>Vulnerabilidad!B23</x:f>
        <x:v>Mampostería sin refuerzo</x:v>
      </x:c>
      <x:c r="N214" s="38" t="str">
        <x:f>Vulnerabilidad!C23</x:f>
        <x:v>Bloque / ladrillo</x:v>
      </x:c>
      <x:c r="O214" s="38" t="str">
        <x:f>Vulnerabilidad!D23</x:f>
        <x:v>Metal</x:v>
      </x:c>
      <x:c r="P214" s="38" t="str">
        <x:v>Sin dato</x:v>
      </x:c>
      <x:c r="Q214" s="38" t="n">
        <x:f>IF('Impacto local'!H10="","",'Impacto local'!H10)</x:f>
        <x:v>2</x:v>
      </x:c>
      <x:c r="R214" s="57" t="n">
        <x:f>IF(Q214="","",INDEX(Vulnerabilidad!$C$6:$C$17,Q214))</x:f>
        <x:v>0</x:v>
      </x:c>
      <x:c r="S214" s="55" t="n">
        <x:f>IF(AND(ISNUMBER(J214),ISNUMBER(R214),R214&gt;=0,R214&lt;=1),J214*R214,"n.a.")</x:f>
        <x:v>0</x:v>
      </x:c>
      <x:c r="T214" s="38" t="str">
        <x:f>IF(ISNUMBER(S214),"Calculado ilustrativo","Faltan datos / parámetros inválidos")</x:f>
        <x:v>Calculado ilustrativo</x:v>
      </x:c>
    </x:row>
    <x:row r="215">
      <x:c r="A215" s="38" t="str">
        <x:v>R00210</x:v>
      </x:c>
      <x:c r="B215" s="38" t="str">
        <x:f>'Reparto provincial'!B75</x:f>
        <x:v>C02</x:v>
      </x:c>
      <x:c r="C215" s="38" t="str">
        <x:f>'Reparto provincial'!C75</x:f>
        <x:v>Aliado Seguros, S.A.</x:v>
      </x:c>
      <x:c r="D215" s="38" t="str">
        <x:f>'Reparto provincial'!D75</x:f>
        <x:v>Industrial</x:v>
      </x:c>
      <x:c r="E215" s="38" t="str">
        <x:f>'Reparto provincial'!E75</x:f>
        <x:v>Darién</x:v>
      </x:c>
      <x:c r="F215" s="38" t="str">
        <x:f>Ubicaciones!A10</x:f>
        <x:v>L05</x:v>
      </x:c>
      <x:c r="G215" s="38" t="str">
        <x:v>P3</x:v>
      </x:c>
      <x:c r="H215" s="55" t="n">
        <x:f>IF(AND(ISNUMBER('Reparto provincial'!J75),ABS(Construccion!G20-1)&lt;0.0000001,MIN(Construccion!D20:F20)&gt;=0,MAX(Construccion!D20:F20)&lt;=1),ROUND('Reparto provincial'!J75*ROUND(SUM(Construccion!$D$20:F20),12),0)-ROUND('Reparto provincial'!J75*ROUND(SUM(Construccion!$D$20:E20),12),0),"n.a.")</x:f>
        <x:v>0</x:v>
      </x:c>
      <x:c r="I215" s="55" t="n">
        <x:f>'Reparto provincial'!N75</x:f>
        <x:v>0</x:v>
      </x:c>
      <x:c r="J215" s="55" t="n">
        <x:f>IF(AND(ISNUMBER(H215),ISNUMBER(I215)),H215*I215,"n.a.")</x:f>
        <x:v>0</x:v>
      </x:c>
      <x:c r="K215" s="56" t="n">
        <x:f>Ubicaciones!D10</x:f>
        <x:v>8.4</x:v>
      </x:c>
      <x:c r="L215" s="56" t="n">
        <x:f>Ubicaciones!E10</x:f>
        <x:v>-78.15</x:v>
      </x:c>
      <x:c r="M215" s="38" t="str">
        <x:f>Vulnerabilidad!B24</x:f>
        <x:v>Liviana / madera</x:v>
      </x:c>
      <x:c r="N215" s="38" t="str">
        <x:f>Vulnerabilidad!C24</x:f>
        <x:v>Madera / livianas</x:v>
      </x:c>
      <x:c r="O215" s="38" t="str">
        <x:f>Vulnerabilidad!D24</x:f>
        <x:v>Metal</x:v>
      </x:c>
      <x:c r="P215" s="38" t="str">
        <x:v>Sin dato</x:v>
      </x:c>
      <x:c r="Q215" s="38" t="n">
        <x:f>IF('Impacto local'!H10="","",'Impacto local'!H10)</x:f>
        <x:v>2</x:v>
      </x:c>
      <x:c r="R215" s="57" t="n">
        <x:f>IF(Q215="","",INDEX(Vulnerabilidad!$D$6:$D$17,Q215))</x:f>
        <x:v>0</x:v>
      </x:c>
      <x:c r="S215" s="55" t="n">
        <x:f>IF(AND(ISNUMBER(J215),ISNUMBER(R215),R215&gt;=0,R215&lt;=1),J215*R215,"n.a.")</x:f>
        <x:v>0</x:v>
      </x:c>
      <x:c r="T215" s="38" t="str">
        <x:f>IF(ISNUMBER(S215),"Calculado ilustrativo","Faltan datos / parámetros inválidos")</x:f>
        <x:v>Calculado ilustrativo</x:v>
      </x:c>
    </x:row>
    <x:row r="216">
      <x:c r="A216" s="38" t="str">
        <x:v>R00211</x:v>
      </x:c>
      <x:c r="B216" s="38" t="str">
        <x:f>'Reparto provincial'!B76</x:f>
        <x:v>C02</x:v>
      </x:c>
      <x:c r="C216" s="38" t="str">
        <x:f>'Reparto provincial'!C76</x:f>
        <x:v>Aliado Seguros, S.A.</x:v>
      </x:c>
      <x:c r="D216" s="38" t="str">
        <x:f>'Reparto provincial'!D76</x:f>
        <x:v>Industrial</x:v>
      </x:c>
      <x:c r="E216" s="38" t="str">
        <x:f>'Reparto provincial'!E76</x:f>
        <x:v>Herrera</x:v>
      </x:c>
      <x:c r="F216" s="38" t="str">
        <x:f>Ubicaciones!A11</x:f>
        <x:v>L06</x:v>
      </x:c>
      <x:c r="G216" s="38" t="str">
        <x:v>P1</x:v>
      </x:c>
      <x:c r="H216" s="55" t="n">
        <x:f>IF(AND(ISNUMBER('Reparto provincial'!J76),ABS(Construccion!G23-1)&lt;0.0000001,MIN(Construccion!D23:F23)&gt;=0,MAX(Construccion!D23:F23)&lt;=1),ROUND('Reparto provincial'!J76*ROUND(SUM(Construccion!$D$23:D23),12),0)-0,"n.a.")</x:f>
        <x:v>0</x:v>
      </x:c>
      <x:c r="I216" s="55" t="n">
        <x:f>'Reparto provincial'!N76</x:f>
        <x:v>0</x:v>
      </x:c>
      <x:c r="J216" s="55" t="n">
        <x:f>IF(AND(ISNUMBER(H216),ISNUMBER(I216)),H216*I216,"n.a.")</x:f>
        <x:v>0</x:v>
      </x:c>
      <x:c r="K216" s="56" t="n">
        <x:f>Ubicaciones!D11</x:f>
        <x:v>7.96</x:v>
      </x:c>
      <x:c r="L216" s="56" t="n">
        <x:f>Ubicaciones!E11</x:f>
        <x:v>-80.43</x:v>
      </x:c>
      <x:c r="M216" s="38" t="str">
        <x:f>Vulnerabilidad!B22</x:f>
        <x:v>Hormigón armado</x:v>
      </x:c>
      <x:c r="N216" s="38" t="str">
        <x:f>Vulnerabilidad!C22</x:f>
        <x:v>Mampostería de relleno</x:v>
      </x:c>
      <x:c r="O216" s="38" t="str">
        <x:f>Vulnerabilidad!D22</x:f>
        <x:v>Losa de hormigón</x:v>
      </x:c>
      <x:c r="P216" s="38" t="str">
        <x:v>Sin dato</x:v>
      </x:c>
      <x:c r="Q216" s="38" t="n">
        <x:f>IF('Impacto local'!H11="","",'Impacto local'!H11)</x:f>
        <x:v>3</x:v>
      </x:c>
      <x:c r="R216" s="57" t="n">
        <x:f>IF(Q216="","",INDEX(Vulnerabilidad!$B$6:$B$17,Q216))</x:f>
        <x:v>0</x:v>
      </x:c>
      <x:c r="S216" s="55" t="n">
        <x:f>IF(AND(ISNUMBER(J216),ISNUMBER(R216),R216&gt;=0,R216&lt;=1),J216*R216,"n.a.")</x:f>
        <x:v>0</x:v>
      </x:c>
      <x:c r="T216" s="38" t="str">
        <x:f>IF(ISNUMBER(S216),"Calculado ilustrativo","Faltan datos / parámetros inválidos")</x:f>
        <x:v>Calculado ilustrativo</x:v>
      </x:c>
    </x:row>
    <x:row r="217">
      <x:c r="A217" s="38" t="str">
        <x:v>R00212</x:v>
      </x:c>
      <x:c r="B217" s="38" t="str">
        <x:f>'Reparto provincial'!B76</x:f>
        <x:v>C02</x:v>
      </x:c>
      <x:c r="C217" s="38" t="str">
        <x:f>'Reparto provincial'!C76</x:f>
        <x:v>Aliado Seguros, S.A.</x:v>
      </x:c>
      <x:c r="D217" s="38" t="str">
        <x:f>'Reparto provincial'!D76</x:f>
        <x:v>Industrial</x:v>
      </x:c>
      <x:c r="E217" s="38" t="str">
        <x:f>'Reparto provincial'!E76</x:f>
        <x:v>Herrera</x:v>
      </x:c>
      <x:c r="F217" s="38" t="str">
        <x:f>Ubicaciones!A11</x:f>
        <x:v>L06</x:v>
      </x:c>
      <x:c r="G217" s="38" t="str">
        <x:v>P2</x:v>
      </x:c>
      <x:c r="H217" s="55" t="n">
        <x:f>IF(AND(ISNUMBER('Reparto provincial'!J76),ABS(Construccion!G23-1)&lt;0.0000001,MIN(Construccion!D23:F23)&gt;=0,MAX(Construccion!D23:F23)&lt;=1),ROUND('Reparto provincial'!J76*ROUND(SUM(Construccion!$D$23:E23),12),0)-ROUND('Reparto provincial'!J76*ROUND(SUM(Construccion!$D$23:D23),12),0),"n.a.")</x:f>
        <x:v>0</x:v>
      </x:c>
      <x:c r="I217" s="55" t="n">
        <x:f>'Reparto provincial'!N76</x:f>
        <x:v>0</x:v>
      </x:c>
      <x:c r="J217" s="55" t="n">
        <x:f>IF(AND(ISNUMBER(H217),ISNUMBER(I217)),H217*I217,"n.a.")</x:f>
        <x:v>0</x:v>
      </x:c>
      <x:c r="K217" s="56" t="n">
        <x:f>Ubicaciones!D11</x:f>
        <x:v>7.96</x:v>
      </x:c>
      <x:c r="L217" s="56" t="n">
        <x:f>Ubicaciones!E11</x:f>
        <x:v>-80.43</x:v>
      </x:c>
      <x:c r="M217" s="38" t="str">
        <x:f>Vulnerabilidad!B23</x:f>
        <x:v>Mampostería sin refuerzo</x:v>
      </x:c>
      <x:c r="N217" s="38" t="str">
        <x:f>Vulnerabilidad!C23</x:f>
        <x:v>Bloque / ladrillo</x:v>
      </x:c>
      <x:c r="O217" s="38" t="str">
        <x:f>Vulnerabilidad!D23</x:f>
        <x:v>Metal</x:v>
      </x:c>
      <x:c r="P217" s="38" t="str">
        <x:v>Sin dato</x:v>
      </x:c>
      <x:c r="Q217" s="38" t="n">
        <x:f>IF('Impacto local'!H11="","",'Impacto local'!H11)</x:f>
        <x:v>3</x:v>
      </x:c>
      <x:c r="R217" s="57" t="n">
        <x:f>IF(Q217="","",INDEX(Vulnerabilidad!$C$6:$C$17,Q217))</x:f>
        <x:v>0</x:v>
      </x:c>
      <x:c r="S217" s="55" t="n">
        <x:f>IF(AND(ISNUMBER(J217),ISNUMBER(R217),R217&gt;=0,R217&lt;=1),J217*R217,"n.a.")</x:f>
        <x:v>0</x:v>
      </x:c>
      <x:c r="T217" s="38" t="str">
        <x:f>IF(ISNUMBER(S217),"Calculado ilustrativo","Faltan datos / parámetros inválidos")</x:f>
        <x:v>Calculado ilustrativo</x:v>
      </x:c>
    </x:row>
    <x:row r="218">
      <x:c r="A218" s="38" t="str">
        <x:v>R00213</x:v>
      </x:c>
      <x:c r="B218" s="38" t="str">
        <x:f>'Reparto provincial'!B76</x:f>
        <x:v>C02</x:v>
      </x:c>
      <x:c r="C218" s="38" t="str">
        <x:f>'Reparto provincial'!C76</x:f>
        <x:v>Aliado Seguros, S.A.</x:v>
      </x:c>
      <x:c r="D218" s="38" t="str">
        <x:f>'Reparto provincial'!D76</x:f>
        <x:v>Industrial</x:v>
      </x:c>
      <x:c r="E218" s="38" t="str">
        <x:f>'Reparto provincial'!E76</x:f>
        <x:v>Herrera</x:v>
      </x:c>
      <x:c r="F218" s="38" t="str">
        <x:f>Ubicaciones!A11</x:f>
        <x:v>L06</x:v>
      </x:c>
      <x:c r="G218" s="38" t="str">
        <x:v>P3</x:v>
      </x:c>
      <x:c r="H218" s="55" t="n">
        <x:f>IF(AND(ISNUMBER('Reparto provincial'!J76),ABS(Construccion!G23-1)&lt;0.0000001,MIN(Construccion!D23:F23)&gt;=0,MAX(Construccion!D23:F23)&lt;=1),ROUND('Reparto provincial'!J76*ROUND(SUM(Construccion!$D$23:F23),12),0)-ROUND('Reparto provincial'!J76*ROUND(SUM(Construccion!$D$23:E23),12),0),"n.a.")</x:f>
        <x:v>0</x:v>
      </x:c>
      <x:c r="I218" s="55" t="n">
        <x:f>'Reparto provincial'!N76</x:f>
        <x:v>0</x:v>
      </x:c>
      <x:c r="J218" s="55" t="n">
        <x:f>IF(AND(ISNUMBER(H218),ISNUMBER(I218)),H218*I218,"n.a.")</x:f>
        <x:v>0</x:v>
      </x:c>
      <x:c r="K218" s="56" t="n">
        <x:f>Ubicaciones!D11</x:f>
        <x:v>7.96</x:v>
      </x:c>
      <x:c r="L218" s="56" t="n">
        <x:f>Ubicaciones!E11</x:f>
        <x:v>-80.43</x:v>
      </x:c>
      <x:c r="M218" s="38" t="str">
        <x:f>Vulnerabilidad!B24</x:f>
        <x:v>Liviana / madera</x:v>
      </x:c>
      <x:c r="N218" s="38" t="str">
        <x:f>Vulnerabilidad!C24</x:f>
        <x:v>Madera / livianas</x:v>
      </x:c>
      <x:c r="O218" s="38" t="str">
        <x:f>Vulnerabilidad!D24</x:f>
        <x:v>Metal</x:v>
      </x:c>
      <x:c r="P218" s="38" t="str">
        <x:v>Sin dato</x:v>
      </x:c>
      <x:c r="Q218" s="38" t="n">
        <x:f>IF('Impacto local'!H11="","",'Impacto local'!H11)</x:f>
        <x:v>3</x:v>
      </x:c>
      <x:c r="R218" s="57" t="n">
        <x:f>IF(Q218="","",INDEX(Vulnerabilidad!$D$6:$D$17,Q218))</x:f>
        <x:v>0</x:v>
      </x:c>
      <x:c r="S218" s="55" t="n">
        <x:f>IF(AND(ISNUMBER(J218),ISNUMBER(R218),R218&gt;=0,R218&lt;=1),J218*R218,"n.a.")</x:f>
        <x:v>0</x:v>
      </x:c>
      <x:c r="T218" s="38" t="str">
        <x:f>IF(ISNUMBER(S218),"Calculado ilustrativo","Faltan datos / parámetros inválidos")</x:f>
        <x:v>Calculado ilustrativo</x:v>
      </x:c>
    </x:row>
    <x:row r="219">
      <x:c r="A219" s="38" t="str">
        <x:v>R00214</x:v>
      </x:c>
      <x:c r="B219" s="38" t="str">
        <x:f>'Reparto provincial'!B77</x:f>
        <x:v>C02</x:v>
      </x:c>
      <x:c r="C219" s="38" t="str">
        <x:f>'Reparto provincial'!C77</x:f>
        <x:v>Aliado Seguros, S.A.</x:v>
      </x:c>
      <x:c r="D219" s="38" t="str">
        <x:f>'Reparto provincial'!D77</x:f>
        <x:v>Industrial</x:v>
      </x:c>
      <x:c r="E219" s="38" t="str">
        <x:f>'Reparto provincial'!E77</x:f>
        <x:v>Los Santos</x:v>
      </x:c>
      <x:c r="F219" s="38" t="str">
        <x:f>Ubicaciones!A12</x:f>
        <x:v>L07</x:v>
      </x:c>
      <x:c r="G219" s="38" t="str">
        <x:v>P1</x:v>
      </x:c>
      <x:c r="H219" s="55" t="n">
        <x:f>IF(AND(ISNUMBER('Reparto provincial'!J77),ABS(Construccion!G26-1)&lt;0.0000001,MIN(Construccion!D26:F26)&gt;=0,MAX(Construccion!D26:F26)&lt;=1),ROUND('Reparto provincial'!J77*ROUND(SUM(Construccion!$D$26:D26),12),0)-0,"n.a.")</x:f>
        <x:v>0</x:v>
      </x:c>
      <x:c r="I219" s="55" t="n">
        <x:f>'Reparto provincial'!N77</x:f>
        <x:v>0</x:v>
      </x:c>
      <x:c r="J219" s="55" t="n">
        <x:f>IF(AND(ISNUMBER(H219),ISNUMBER(I219)),H219*I219,"n.a.")</x:f>
        <x:v>0</x:v>
      </x:c>
      <x:c r="K219" s="56" t="n">
        <x:f>Ubicaciones!D12</x:f>
        <x:v>7.77</x:v>
      </x:c>
      <x:c r="L219" s="56" t="n">
        <x:f>Ubicaciones!E12</x:f>
        <x:v>-80.28</x:v>
      </x:c>
      <x:c r="M219" s="38" t="str">
        <x:f>Vulnerabilidad!B22</x:f>
        <x:v>Hormigón armado</x:v>
      </x:c>
      <x:c r="N219" s="38" t="str">
        <x:f>Vulnerabilidad!C22</x:f>
        <x:v>Mampostería de relleno</x:v>
      </x:c>
      <x:c r="O219" s="38" t="str">
        <x:f>Vulnerabilidad!D22</x:f>
        <x:v>Losa de hormigón</x:v>
      </x:c>
      <x:c r="P219" s="38" t="str">
        <x:v>Sin dato</x:v>
      </x:c>
      <x:c r="Q219" s="38" t="n">
        <x:f>IF('Impacto local'!H12="","",'Impacto local'!H12)</x:f>
        <x:v>2</x:v>
      </x:c>
      <x:c r="R219" s="57" t="n">
        <x:f>IF(Q219="","",INDEX(Vulnerabilidad!$B$6:$B$17,Q219))</x:f>
        <x:v>0</x:v>
      </x:c>
      <x:c r="S219" s="55" t="n">
        <x:f>IF(AND(ISNUMBER(J219),ISNUMBER(R219),R219&gt;=0,R219&lt;=1),J219*R219,"n.a.")</x:f>
        <x:v>0</x:v>
      </x:c>
      <x:c r="T219" s="38" t="str">
        <x:f>IF(ISNUMBER(S219),"Calculado ilustrativo","Faltan datos / parámetros inválidos")</x:f>
        <x:v>Calculado ilustrativo</x:v>
      </x:c>
    </x:row>
    <x:row r="220">
      <x:c r="A220" s="38" t="str">
        <x:v>R00215</x:v>
      </x:c>
      <x:c r="B220" s="38" t="str">
        <x:f>'Reparto provincial'!B77</x:f>
        <x:v>C02</x:v>
      </x:c>
      <x:c r="C220" s="38" t="str">
        <x:f>'Reparto provincial'!C77</x:f>
        <x:v>Aliado Seguros, S.A.</x:v>
      </x:c>
      <x:c r="D220" s="38" t="str">
        <x:f>'Reparto provincial'!D77</x:f>
        <x:v>Industrial</x:v>
      </x:c>
      <x:c r="E220" s="38" t="str">
        <x:f>'Reparto provincial'!E77</x:f>
        <x:v>Los Santos</x:v>
      </x:c>
      <x:c r="F220" s="38" t="str">
        <x:f>Ubicaciones!A12</x:f>
        <x:v>L07</x:v>
      </x:c>
      <x:c r="G220" s="38" t="str">
        <x:v>P2</x:v>
      </x:c>
      <x:c r="H220" s="55" t="n">
        <x:f>IF(AND(ISNUMBER('Reparto provincial'!J77),ABS(Construccion!G26-1)&lt;0.0000001,MIN(Construccion!D26:F26)&gt;=0,MAX(Construccion!D26:F26)&lt;=1),ROUND('Reparto provincial'!J77*ROUND(SUM(Construccion!$D$26:E26),12),0)-ROUND('Reparto provincial'!J77*ROUND(SUM(Construccion!$D$26:D26),12),0),"n.a.")</x:f>
        <x:v>0</x:v>
      </x:c>
      <x:c r="I220" s="55" t="n">
        <x:f>'Reparto provincial'!N77</x:f>
        <x:v>0</x:v>
      </x:c>
      <x:c r="J220" s="55" t="n">
        <x:f>IF(AND(ISNUMBER(H220),ISNUMBER(I220)),H220*I220,"n.a.")</x:f>
        <x:v>0</x:v>
      </x:c>
      <x:c r="K220" s="56" t="n">
        <x:f>Ubicaciones!D12</x:f>
        <x:v>7.77</x:v>
      </x:c>
      <x:c r="L220" s="56" t="n">
        <x:f>Ubicaciones!E12</x:f>
        <x:v>-80.28</x:v>
      </x:c>
      <x:c r="M220" s="38" t="str">
        <x:f>Vulnerabilidad!B23</x:f>
        <x:v>Mampostería sin refuerzo</x:v>
      </x:c>
      <x:c r="N220" s="38" t="str">
        <x:f>Vulnerabilidad!C23</x:f>
        <x:v>Bloque / ladrillo</x:v>
      </x:c>
      <x:c r="O220" s="38" t="str">
        <x:f>Vulnerabilidad!D23</x:f>
        <x:v>Metal</x:v>
      </x:c>
      <x:c r="P220" s="38" t="str">
        <x:v>Sin dato</x:v>
      </x:c>
      <x:c r="Q220" s="38" t="n">
        <x:f>IF('Impacto local'!H12="","",'Impacto local'!H12)</x:f>
        <x:v>2</x:v>
      </x:c>
      <x:c r="R220" s="57" t="n">
        <x:f>IF(Q220="","",INDEX(Vulnerabilidad!$C$6:$C$17,Q220))</x:f>
        <x:v>0</x:v>
      </x:c>
      <x:c r="S220" s="55" t="n">
        <x:f>IF(AND(ISNUMBER(J220),ISNUMBER(R220),R220&gt;=0,R220&lt;=1),J220*R220,"n.a.")</x:f>
        <x:v>0</x:v>
      </x:c>
      <x:c r="T220" s="38" t="str">
        <x:f>IF(ISNUMBER(S220),"Calculado ilustrativo","Faltan datos / parámetros inválidos")</x:f>
        <x:v>Calculado ilustrativo</x:v>
      </x:c>
    </x:row>
    <x:row r="221">
      <x:c r="A221" s="38" t="str">
        <x:v>R00216</x:v>
      </x:c>
      <x:c r="B221" s="38" t="str">
        <x:f>'Reparto provincial'!B77</x:f>
        <x:v>C02</x:v>
      </x:c>
      <x:c r="C221" s="38" t="str">
        <x:f>'Reparto provincial'!C77</x:f>
        <x:v>Aliado Seguros, S.A.</x:v>
      </x:c>
      <x:c r="D221" s="38" t="str">
        <x:f>'Reparto provincial'!D77</x:f>
        <x:v>Industrial</x:v>
      </x:c>
      <x:c r="E221" s="38" t="str">
        <x:f>'Reparto provincial'!E77</x:f>
        <x:v>Los Santos</x:v>
      </x:c>
      <x:c r="F221" s="38" t="str">
        <x:f>Ubicaciones!A12</x:f>
        <x:v>L07</x:v>
      </x:c>
      <x:c r="G221" s="38" t="str">
        <x:v>P3</x:v>
      </x:c>
      <x:c r="H221" s="55" t="n">
        <x:f>IF(AND(ISNUMBER('Reparto provincial'!J77),ABS(Construccion!G26-1)&lt;0.0000001,MIN(Construccion!D26:F26)&gt;=0,MAX(Construccion!D26:F26)&lt;=1),ROUND('Reparto provincial'!J77*ROUND(SUM(Construccion!$D$26:F26),12),0)-ROUND('Reparto provincial'!J77*ROUND(SUM(Construccion!$D$26:E26),12),0),"n.a.")</x:f>
        <x:v>0</x:v>
      </x:c>
      <x:c r="I221" s="55" t="n">
        <x:f>'Reparto provincial'!N77</x:f>
        <x:v>0</x:v>
      </x:c>
      <x:c r="J221" s="55" t="n">
        <x:f>IF(AND(ISNUMBER(H221),ISNUMBER(I221)),H221*I221,"n.a.")</x:f>
        <x:v>0</x:v>
      </x:c>
      <x:c r="K221" s="56" t="n">
        <x:f>Ubicaciones!D12</x:f>
        <x:v>7.77</x:v>
      </x:c>
      <x:c r="L221" s="56" t="n">
        <x:f>Ubicaciones!E12</x:f>
        <x:v>-80.28</x:v>
      </x:c>
      <x:c r="M221" s="38" t="str">
        <x:f>Vulnerabilidad!B24</x:f>
        <x:v>Liviana / madera</x:v>
      </x:c>
      <x:c r="N221" s="38" t="str">
        <x:f>Vulnerabilidad!C24</x:f>
        <x:v>Madera / livianas</x:v>
      </x:c>
      <x:c r="O221" s="38" t="str">
        <x:f>Vulnerabilidad!D24</x:f>
        <x:v>Metal</x:v>
      </x:c>
      <x:c r="P221" s="38" t="str">
        <x:v>Sin dato</x:v>
      </x:c>
      <x:c r="Q221" s="38" t="n">
        <x:f>IF('Impacto local'!H12="","",'Impacto local'!H12)</x:f>
        <x:v>2</x:v>
      </x:c>
      <x:c r="R221" s="57" t="n">
        <x:f>IF(Q221="","",INDEX(Vulnerabilidad!$D$6:$D$17,Q221))</x:f>
        <x:v>0</x:v>
      </x:c>
      <x:c r="S221" s="55" t="n">
        <x:f>IF(AND(ISNUMBER(J221),ISNUMBER(R221),R221&gt;=0,R221&lt;=1),J221*R221,"n.a.")</x:f>
        <x:v>0</x:v>
      </x:c>
      <x:c r="T221" s="38" t="str">
        <x:f>IF(ISNUMBER(S221),"Calculado ilustrativo","Faltan datos / parámetros inválidos")</x:f>
        <x:v>Calculado ilustrativo</x:v>
      </x:c>
    </x:row>
    <x:row r="222">
      <x:c r="A222" s="38" t="str">
        <x:v>R00217</x:v>
      </x:c>
      <x:c r="B222" s="38" t="str">
        <x:f>'Reparto provincial'!B78</x:f>
        <x:v>C02</x:v>
      </x:c>
      <x:c r="C222" s="38" t="str">
        <x:f>'Reparto provincial'!C78</x:f>
        <x:v>Aliado Seguros, S.A.</x:v>
      </x:c>
      <x:c r="D222" s="38" t="str">
        <x:f>'Reparto provincial'!D78</x:f>
        <x:v>Industrial</x:v>
      </x:c>
      <x:c r="E222" s="38" t="str">
        <x:f>'Reparto provincial'!E78</x:f>
        <x:v>Panamá</x:v>
      </x:c>
      <x:c r="F222" s="38" t="str">
        <x:f>Ubicaciones!A13</x:f>
        <x:v>L08</x:v>
      </x:c>
      <x:c r="G222" s="38" t="str">
        <x:v>P1</x:v>
      </x:c>
      <x:c r="H222" s="55" t="n">
        <x:f>IF(AND(ISNUMBER('Reparto provincial'!J78),ABS(Construccion!G29-1)&lt;0.0000001,MIN(Construccion!D29:F29)&gt;=0,MAX(Construccion!D29:F29)&lt;=1),ROUND('Reparto provincial'!J78*ROUND(SUM(Construccion!$D$29:D29),12),0)-0,"n.a.")</x:f>
        <x:v>0</x:v>
      </x:c>
      <x:c r="I222" s="55" t="n">
        <x:f>'Reparto provincial'!N78</x:f>
        <x:v>0</x:v>
      </x:c>
      <x:c r="J222" s="55" t="n">
        <x:f>IF(AND(ISNUMBER(H222),ISNUMBER(I222)),H222*I222,"n.a.")</x:f>
        <x:v>0</x:v>
      </x:c>
      <x:c r="K222" s="56" t="n">
        <x:f>Ubicaciones!D13</x:f>
        <x:v>8.98</x:v>
      </x:c>
      <x:c r="L222" s="56" t="n">
        <x:f>Ubicaciones!E13</x:f>
        <x:v>-79.52</x:v>
      </x:c>
      <x:c r="M222" s="38" t="str">
        <x:f>Vulnerabilidad!B22</x:f>
        <x:v>Hormigón armado</x:v>
      </x:c>
      <x:c r="N222" s="38" t="str">
        <x:f>Vulnerabilidad!C22</x:f>
        <x:v>Mampostería de relleno</x:v>
      </x:c>
      <x:c r="O222" s="38" t="str">
        <x:f>Vulnerabilidad!D22</x:f>
        <x:v>Losa de hormigón</x:v>
      </x:c>
      <x:c r="P222" s="38" t="str">
        <x:v>Sin dato</x:v>
      </x:c>
      <x:c r="Q222" s="38" t="n">
        <x:f>IF('Impacto local'!H13="","",'Impacto local'!H13)</x:f>
        <x:v>2</x:v>
      </x:c>
      <x:c r="R222" s="57" t="n">
        <x:f>IF(Q222="","",INDEX(Vulnerabilidad!$B$6:$B$17,Q222))</x:f>
        <x:v>0</x:v>
      </x:c>
      <x:c r="S222" s="55" t="n">
        <x:f>IF(AND(ISNUMBER(J222),ISNUMBER(R222),R222&gt;=0,R222&lt;=1),J222*R222,"n.a.")</x:f>
        <x:v>0</x:v>
      </x:c>
      <x:c r="T222" s="38" t="str">
        <x:f>IF(ISNUMBER(S222),"Calculado ilustrativo","Faltan datos / parámetros inválidos")</x:f>
        <x:v>Calculado ilustrativo</x:v>
      </x:c>
    </x:row>
    <x:row r="223">
      <x:c r="A223" s="38" t="str">
        <x:v>R00218</x:v>
      </x:c>
      <x:c r="B223" s="38" t="str">
        <x:f>'Reparto provincial'!B78</x:f>
        <x:v>C02</x:v>
      </x:c>
      <x:c r="C223" s="38" t="str">
        <x:f>'Reparto provincial'!C78</x:f>
        <x:v>Aliado Seguros, S.A.</x:v>
      </x:c>
      <x:c r="D223" s="38" t="str">
        <x:f>'Reparto provincial'!D78</x:f>
        <x:v>Industrial</x:v>
      </x:c>
      <x:c r="E223" s="38" t="str">
        <x:f>'Reparto provincial'!E78</x:f>
        <x:v>Panamá</x:v>
      </x:c>
      <x:c r="F223" s="38" t="str">
        <x:f>Ubicaciones!A13</x:f>
        <x:v>L08</x:v>
      </x:c>
      <x:c r="G223" s="38" t="str">
        <x:v>P2</x:v>
      </x:c>
      <x:c r="H223" s="55" t="n">
        <x:f>IF(AND(ISNUMBER('Reparto provincial'!J78),ABS(Construccion!G29-1)&lt;0.0000001,MIN(Construccion!D29:F29)&gt;=0,MAX(Construccion!D29:F29)&lt;=1),ROUND('Reparto provincial'!J78*ROUND(SUM(Construccion!$D$29:E29),12),0)-ROUND('Reparto provincial'!J78*ROUND(SUM(Construccion!$D$29:D29),12),0),"n.a.")</x:f>
        <x:v>0</x:v>
      </x:c>
      <x:c r="I223" s="55" t="n">
        <x:f>'Reparto provincial'!N78</x:f>
        <x:v>0</x:v>
      </x:c>
      <x:c r="J223" s="55" t="n">
        <x:f>IF(AND(ISNUMBER(H223),ISNUMBER(I223)),H223*I223,"n.a.")</x:f>
        <x:v>0</x:v>
      </x:c>
      <x:c r="K223" s="56" t="n">
        <x:f>Ubicaciones!D13</x:f>
        <x:v>8.98</x:v>
      </x:c>
      <x:c r="L223" s="56" t="n">
        <x:f>Ubicaciones!E13</x:f>
        <x:v>-79.52</x:v>
      </x:c>
      <x:c r="M223" s="38" t="str">
        <x:f>Vulnerabilidad!B23</x:f>
        <x:v>Mampostería sin refuerzo</x:v>
      </x:c>
      <x:c r="N223" s="38" t="str">
        <x:f>Vulnerabilidad!C23</x:f>
        <x:v>Bloque / ladrillo</x:v>
      </x:c>
      <x:c r="O223" s="38" t="str">
        <x:f>Vulnerabilidad!D23</x:f>
        <x:v>Metal</x:v>
      </x:c>
      <x:c r="P223" s="38" t="str">
        <x:v>Sin dato</x:v>
      </x:c>
      <x:c r="Q223" s="38" t="n">
        <x:f>IF('Impacto local'!H13="","",'Impacto local'!H13)</x:f>
        <x:v>2</x:v>
      </x:c>
      <x:c r="R223" s="57" t="n">
        <x:f>IF(Q223="","",INDEX(Vulnerabilidad!$C$6:$C$17,Q223))</x:f>
        <x:v>0</x:v>
      </x:c>
      <x:c r="S223" s="55" t="n">
        <x:f>IF(AND(ISNUMBER(J223),ISNUMBER(R223),R223&gt;=0,R223&lt;=1),J223*R223,"n.a.")</x:f>
        <x:v>0</x:v>
      </x:c>
      <x:c r="T223" s="38" t="str">
        <x:f>IF(ISNUMBER(S223),"Calculado ilustrativo","Faltan datos / parámetros inválidos")</x:f>
        <x:v>Calculado ilustrativo</x:v>
      </x:c>
    </x:row>
    <x:row r="224">
      <x:c r="A224" s="38" t="str">
        <x:v>R00219</x:v>
      </x:c>
      <x:c r="B224" s="38" t="str">
        <x:f>'Reparto provincial'!B78</x:f>
        <x:v>C02</x:v>
      </x:c>
      <x:c r="C224" s="38" t="str">
        <x:f>'Reparto provincial'!C78</x:f>
        <x:v>Aliado Seguros, S.A.</x:v>
      </x:c>
      <x:c r="D224" s="38" t="str">
        <x:f>'Reparto provincial'!D78</x:f>
        <x:v>Industrial</x:v>
      </x:c>
      <x:c r="E224" s="38" t="str">
        <x:f>'Reparto provincial'!E78</x:f>
        <x:v>Panamá</x:v>
      </x:c>
      <x:c r="F224" s="38" t="str">
        <x:f>Ubicaciones!A13</x:f>
        <x:v>L08</x:v>
      </x:c>
      <x:c r="G224" s="38" t="str">
        <x:v>P3</x:v>
      </x:c>
      <x:c r="H224" s="55" t="n">
        <x:f>IF(AND(ISNUMBER('Reparto provincial'!J78),ABS(Construccion!G29-1)&lt;0.0000001,MIN(Construccion!D29:F29)&gt;=0,MAX(Construccion!D29:F29)&lt;=1),ROUND('Reparto provincial'!J78*ROUND(SUM(Construccion!$D$29:F29),12),0)-ROUND('Reparto provincial'!J78*ROUND(SUM(Construccion!$D$29:E29),12),0),"n.a.")</x:f>
        <x:v>0</x:v>
      </x:c>
      <x:c r="I224" s="55" t="n">
        <x:f>'Reparto provincial'!N78</x:f>
        <x:v>0</x:v>
      </x:c>
      <x:c r="J224" s="55" t="n">
        <x:f>IF(AND(ISNUMBER(H224),ISNUMBER(I224)),H224*I224,"n.a.")</x:f>
        <x:v>0</x:v>
      </x:c>
      <x:c r="K224" s="56" t="n">
        <x:f>Ubicaciones!D13</x:f>
        <x:v>8.98</x:v>
      </x:c>
      <x:c r="L224" s="56" t="n">
        <x:f>Ubicaciones!E13</x:f>
        <x:v>-79.52</x:v>
      </x:c>
      <x:c r="M224" s="38" t="str">
        <x:f>Vulnerabilidad!B24</x:f>
        <x:v>Liviana / madera</x:v>
      </x:c>
      <x:c r="N224" s="38" t="str">
        <x:f>Vulnerabilidad!C24</x:f>
        <x:v>Madera / livianas</x:v>
      </x:c>
      <x:c r="O224" s="38" t="str">
        <x:f>Vulnerabilidad!D24</x:f>
        <x:v>Metal</x:v>
      </x:c>
      <x:c r="P224" s="38" t="str">
        <x:v>Sin dato</x:v>
      </x:c>
      <x:c r="Q224" s="38" t="n">
        <x:f>IF('Impacto local'!H13="","",'Impacto local'!H13)</x:f>
        <x:v>2</x:v>
      </x:c>
      <x:c r="R224" s="57" t="n">
        <x:f>IF(Q224="","",INDEX(Vulnerabilidad!$D$6:$D$17,Q224))</x:f>
        <x:v>0</x:v>
      </x:c>
      <x:c r="S224" s="55" t="n">
        <x:f>IF(AND(ISNUMBER(J224),ISNUMBER(R224),R224&gt;=0,R224&lt;=1),J224*R224,"n.a.")</x:f>
        <x:v>0</x:v>
      </x:c>
      <x:c r="T224" s="38" t="str">
        <x:f>IF(ISNUMBER(S224),"Calculado ilustrativo","Faltan datos / parámetros inválidos")</x:f>
        <x:v>Calculado ilustrativo</x:v>
      </x:c>
    </x:row>
    <x:row r="225">
      <x:c r="A225" s="38" t="str">
        <x:v>R00220</x:v>
      </x:c>
      <x:c r="B225" s="38" t="str">
        <x:f>'Reparto provincial'!B79</x:f>
        <x:v>C02</x:v>
      </x:c>
      <x:c r="C225" s="38" t="str">
        <x:f>'Reparto provincial'!C79</x:f>
        <x:v>Aliado Seguros, S.A.</x:v>
      </x:c>
      <x:c r="D225" s="38" t="str">
        <x:f>'Reparto provincial'!D79</x:f>
        <x:v>Industrial</x:v>
      </x:c>
      <x:c r="E225" s="38" t="str">
        <x:f>'Reparto provincial'!E79</x:f>
        <x:v>Veraguas</x:v>
      </x:c>
      <x:c r="F225" s="38" t="str">
        <x:f>Ubicaciones!A14</x:f>
        <x:v>L09</x:v>
      </x:c>
      <x:c r="G225" s="38" t="str">
        <x:v>P1</x:v>
      </x:c>
      <x:c r="H225" s="55" t="n">
        <x:f>IF(AND(ISNUMBER('Reparto provincial'!J79),ABS(Construccion!G32-1)&lt;0.0000001,MIN(Construccion!D32:F32)&gt;=0,MAX(Construccion!D32:F32)&lt;=1),ROUND('Reparto provincial'!J79*ROUND(SUM(Construccion!$D$32:D32),12),0)-0,"n.a.")</x:f>
        <x:v>0</x:v>
      </x:c>
      <x:c r="I225" s="55" t="n">
        <x:f>'Reparto provincial'!N79</x:f>
        <x:v>0</x:v>
      </x:c>
      <x:c r="J225" s="55" t="n">
        <x:f>IF(AND(ISNUMBER(H225),ISNUMBER(I225)),H225*I225,"n.a.")</x:f>
        <x:v>0</x:v>
      </x:c>
      <x:c r="K225" s="56" t="n">
        <x:f>Ubicaciones!D14</x:f>
        <x:v>8.1</x:v>
      </x:c>
      <x:c r="L225" s="56" t="n">
        <x:f>Ubicaciones!E14</x:f>
        <x:v>-80.97</x:v>
      </x:c>
      <x:c r="M225" s="38" t="str">
        <x:f>Vulnerabilidad!B22</x:f>
        <x:v>Hormigón armado</x:v>
      </x:c>
      <x:c r="N225" s="38" t="str">
        <x:f>Vulnerabilidad!C22</x:f>
        <x:v>Mampostería de relleno</x:v>
      </x:c>
      <x:c r="O225" s="38" t="str">
        <x:f>Vulnerabilidad!D22</x:f>
        <x:v>Losa de hormigón</x:v>
      </x:c>
      <x:c r="P225" s="38" t="str">
        <x:v>Sin dato</x:v>
      </x:c>
      <x:c r="Q225" s="38" t="n">
        <x:f>IF('Impacto local'!H14="","",'Impacto local'!H14)</x:f>
        <x:v>3</x:v>
      </x:c>
      <x:c r="R225" s="57" t="n">
        <x:f>IF(Q225="","",INDEX(Vulnerabilidad!$B$6:$B$17,Q225))</x:f>
        <x:v>0</x:v>
      </x:c>
      <x:c r="S225" s="55" t="n">
        <x:f>IF(AND(ISNUMBER(J225),ISNUMBER(R225),R225&gt;=0,R225&lt;=1),J225*R225,"n.a.")</x:f>
        <x:v>0</x:v>
      </x:c>
      <x:c r="T225" s="38" t="str">
        <x:f>IF(ISNUMBER(S225),"Calculado ilustrativo","Faltan datos / parámetros inválidos")</x:f>
        <x:v>Calculado ilustrativo</x:v>
      </x:c>
    </x:row>
    <x:row r="226">
      <x:c r="A226" s="38" t="str">
        <x:v>R00221</x:v>
      </x:c>
      <x:c r="B226" s="38" t="str">
        <x:f>'Reparto provincial'!B79</x:f>
        <x:v>C02</x:v>
      </x:c>
      <x:c r="C226" s="38" t="str">
        <x:f>'Reparto provincial'!C79</x:f>
        <x:v>Aliado Seguros, S.A.</x:v>
      </x:c>
      <x:c r="D226" s="38" t="str">
        <x:f>'Reparto provincial'!D79</x:f>
        <x:v>Industrial</x:v>
      </x:c>
      <x:c r="E226" s="38" t="str">
        <x:f>'Reparto provincial'!E79</x:f>
        <x:v>Veraguas</x:v>
      </x:c>
      <x:c r="F226" s="38" t="str">
        <x:f>Ubicaciones!A14</x:f>
        <x:v>L09</x:v>
      </x:c>
      <x:c r="G226" s="38" t="str">
        <x:v>P2</x:v>
      </x:c>
      <x:c r="H226" s="55" t="n">
        <x:f>IF(AND(ISNUMBER('Reparto provincial'!J79),ABS(Construccion!G32-1)&lt;0.0000001,MIN(Construccion!D32:F32)&gt;=0,MAX(Construccion!D32:F32)&lt;=1),ROUND('Reparto provincial'!J79*ROUND(SUM(Construccion!$D$32:E32),12),0)-ROUND('Reparto provincial'!J79*ROUND(SUM(Construccion!$D$32:D32),12),0),"n.a.")</x:f>
        <x:v>0</x:v>
      </x:c>
      <x:c r="I226" s="55" t="n">
        <x:f>'Reparto provincial'!N79</x:f>
        <x:v>0</x:v>
      </x:c>
      <x:c r="J226" s="55" t="n">
        <x:f>IF(AND(ISNUMBER(H226),ISNUMBER(I226)),H226*I226,"n.a.")</x:f>
        <x:v>0</x:v>
      </x:c>
      <x:c r="K226" s="56" t="n">
        <x:f>Ubicaciones!D14</x:f>
        <x:v>8.1</x:v>
      </x:c>
      <x:c r="L226" s="56" t="n">
        <x:f>Ubicaciones!E14</x:f>
        <x:v>-80.97</x:v>
      </x:c>
      <x:c r="M226" s="38" t="str">
        <x:f>Vulnerabilidad!B23</x:f>
        <x:v>Mampostería sin refuerzo</x:v>
      </x:c>
      <x:c r="N226" s="38" t="str">
        <x:f>Vulnerabilidad!C23</x:f>
        <x:v>Bloque / ladrillo</x:v>
      </x:c>
      <x:c r="O226" s="38" t="str">
        <x:f>Vulnerabilidad!D23</x:f>
        <x:v>Metal</x:v>
      </x:c>
      <x:c r="P226" s="38" t="str">
        <x:v>Sin dato</x:v>
      </x:c>
      <x:c r="Q226" s="38" t="n">
        <x:f>IF('Impacto local'!H14="","",'Impacto local'!H14)</x:f>
        <x:v>3</x:v>
      </x:c>
      <x:c r="R226" s="57" t="n">
        <x:f>IF(Q226="","",INDEX(Vulnerabilidad!$C$6:$C$17,Q226))</x:f>
        <x:v>0</x:v>
      </x:c>
      <x:c r="S226" s="55" t="n">
        <x:f>IF(AND(ISNUMBER(J226),ISNUMBER(R226),R226&gt;=0,R226&lt;=1),J226*R226,"n.a.")</x:f>
        <x:v>0</x:v>
      </x:c>
      <x:c r="T226" s="38" t="str">
        <x:f>IF(ISNUMBER(S226),"Calculado ilustrativo","Faltan datos / parámetros inválidos")</x:f>
        <x:v>Calculado ilustrativo</x:v>
      </x:c>
    </x:row>
    <x:row r="227">
      <x:c r="A227" s="38" t="str">
        <x:v>R00222</x:v>
      </x:c>
      <x:c r="B227" s="38" t="str">
        <x:f>'Reparto provincial'!B79</x:f>
        <x:v>C02</x:v>
      </x:c>
      <x:c r="C227" s="38" t="str">
        <x:f>'Reparto provincial'!C79</x:f>
        <x:v>Aliado Seguros, S.A.</x:v>
      </x:c>
      <x:c r="D227" s="38" t="str">
        <x:f>'Reparto provincial'!D79</x:f>
        <x:v>Industrial</x:v>
      </x:c>
      <x:c r="E227" s="38" t="str">
        <x:f>'Reparto provincial'!E79</x:f>
        <x:v>Veraguas</x:v>
      </x:c>
      <x:c r="F227" s="38" t="str">
        <x:f>Ubicaciones!A14</x:f>
        <x:v>L09</x:v>
      </x:c>
      <x:c r="G227" s="38" t="str">
        <x:v>P3</x:v>
      </x:c>
      <x:c r="H227" s="55" t="n">
        <x:f>IF(AND(ISNUMBER('Reparto provincial'!J79),ABS(Construccion!G32-1)&lt;0.0000001,MIN(Construccion!D32:F32)&gt;=0,MAX(Construccion!D32:F32)&lt;=1),ROUND('Reparto provincial'!J79*ROUND(SUM(Construccion!$D$32:F32),12),0)-ROUND('Reparto provincial'!J79*ROUND(SUM(Construccion!$D$32:E32),12),0),"n.a.")</x:f>
        <x:v>0</x:v>
      </x:c>
      <x:c r="I227" s="55" t="n">
        <x:f>'Reparto provincial'!N79</x:f>
        <x:v>0</x:v>
      </x:c>
      <x:c r="J227" s="55" t="n">
        <x:f>IF(AND(ISNUMBER(H227),ISNUMBER(I227)),H227*I227,"n.a.")</x:f>
        <x:v>0</x:v>
      </x:c>
      <x:c r="K227" s="56" t="n">
        <x:f>Ubicaciones!D14</x:f>
        <x:v>8.1</x:v>
      </x:c>
      <x:c r="L227" s="56" t="n">
        <x:f>Ubicaciones!E14</x:f>
        <x:v>-80.97</x:v>
      </x:c>
      <x:c r="M227" s="38" t="str">
        <x:f>Vulnerabilidad!B24</x:f>
        <x:v>Liviana / madera</x:v>
      </x:c>
      <x:c r="N227" s="38" t="str">
        <x:f>Vulnerabilidad!C24</x:f>
        <x:v>Madera / livianas</x:v>
      </x:c>
      <x:c r="O227" s="38" t="str">
        <x:f>Vulnerabilidad!D24</x:f>
        <x:v>Metal</x:v>
      </x:c>
      <x:c r="P227" s="38" t="str">
        <x:v>Sin dato</x:v>
      </x:c>
      <x:c r="Q227" s="38" t="n">
        <x:f>IF('Impacto local'!H14="","",'Impacto local'!H14)</x:f>
        <x:v>3</x:v>
      </x:c>
      <x:c r="R227" s="57" t="n">
        <x:f>IF(Q227="","",INDEX(Vulnerabilidad!$D$6:$D$17,Q227))</x:f>
        <x:v>0</x:v>
      </x:c>
      <x:c r="S227" s="55" t="n">
        <x:f>IF(AND(ISNUMBER(J227),ISNUMBER(R227),R227&gt;=0,R227&lt;=1),J227*R227,"n.a.")</x:f>
        <x:v>0</x:v>
      </x:c>
      <x:c r="T227" s="38" t="str">
        <x:f>IF(ISNUMBER(S227),"Calculado ilustrativo","Faltan datos / parámetros inválidos")</x:f>
        <x:v>Calculado ilustrativo</x:v>
      </x:c>
    </x:row>
    <x:row r="228">
      <x:c r="A228" s="38" t="str">
        <x:v>R00223</x:v>
      </x:c>
      <x:c r="B228" s="38" t="str">
        <x:f>'Reparto provincial'!B80</x:f>
        <x:v>C02</x:v>
      </x:c>
      <x:c r="C228" s="38" t="str">
        <x:f>'Reparto provincial'!C80</x:f>
        <x:v>Aliado Seguros, S.A.</x:v>
      </x:c>
      <x:c r="D228" s="38" t="str">
        <x:f>'Reparto provincial'!D80</x:f>
        <x:v>Industrial</x:v>
      </x:c>
      <x:c r="E228" s="38" t="str">
        <x:f>'Reparto provincial'!E80</x:f>
        <x:v>Guna Yala</x:v>
      </x:c>
      <x:c r="F228" s="38" t="str">
        <x:f>Ubicaciones!A15</x:f>
        <x:v>L10</x:v>
      </x:c>
      <x:c r="G228" s="38" t="str">
        <x:v>P1</x:v>
      </x:c>
      <x:c r="H228" s="55" t="n">
        <x:f>IF(AND(ISNUMBER('Reparto provincial'!J80),ABS(Construccion!G35-1)&lt;0.0000001,MIN(Construccion!D35:F35)&gt;=0,MAX(Construccion!D35:F35)&lt;=1),ROUND('Reparto provincial'!J80*ROUND(SUM(Construccion!$D$35:D35),12),0)-0,"n.a.")</x:f>
        <x:v>0</x:v>
      </x:c>
      <x:c r="I228" s="55" t="n">
        <x:f>'Reparto provincial'!N80</x:f>
        <x:v>0</x:v>
      </x:c>
      <x:c r="J228" s="55" t="n">
        <x:f>IF(AND(ISNUMBER(H228),ISNUMBER(I228)),H228*I228,"n.a.")</x:f>
        <x:v>0</x:v>
      </x:c>
      <x:c r="K228" s="56" t="n">
        <x:f>Ubicaciones!D15</x:f>
        <x:v>9.45</x:v>
      </x:c>
      <x:c r="L228" s="56" t="n">
        <x:f>Ubicaciones!E15</x:f>
        <x:v>-78.97</x:v>
      </x:c>
      <x:c r="M228" s="38" t="str">
        <x:f>Vulnerabilidad!B22</x:f>
        <x:v>Hormigón armado</x:v>
      </x:c>
      <x:c r="N228" s="38" t="str">
        <x:f>Vulnerabilidad!C22</x:f>
        <x:v>Mampostería de relleno</x:v>
      </x:c>
      <x:c r="O228" s="38" t="str">
        <x:f>Vulnerabilidad!D22</x:f>
        <x:v>Losa de hormigón</x:v>
      </x:c>
      <x:c r="P228" s="38" t="str">
        <x:v>Sin dato</x:v>
      </x:c>
      <x:c r="Q228" s="38" t="n">
        <x:f>IF('Impacto local'!H15="","",'Impacto local'!H15)</x:f>
        <x:v>2</x:v>
      </x:c>
      <x:c r="R228" s="57" t="n">
        <x:f>IF(Q228="","",INDEX(Vulnerabilidad!$B$6:$B$17,Q228))</x:f>
        <x:v>0</x:v>
      </x:c>
      <x:c r="S228" s="55" t="n">
        <x:f>IF(AND(ISNUMBER(J228),ISNUMBER(R228),R228&gt;=0,R228&lt;=1),J228*R228,"n.a.")</x:f>
        <x:v>0</x:v>
      </x:c>
      <x:c r="T228" s="38" t="str">
        <x:f>IF(ISNUMBER(S228),"Calculado ilustrativo","Faltan datos / parámetros inválidos")</x:f>
        <x:v>Calculado ilustrativo</x:v>
      </x:c>
    </x:row>
    <x:row r="229">
      <x:c r="A229" s="38" t="str">
        <x:v>R00224</x:v>
      </x:c>
      <x:c r="B229" s="38" t="str">
        <x:f>'Reparto provincial'!B80</x:f>
        <x:v>C02</x:v>
      </x:c>
      <x:c r="C229" s="38" t="str">
        <x:f>'Reparto provincial'!C80</x:f>
        <x:v>Aliado Seguros, S.A.</x:v>
      </x:c>
      <x:c r="D229" s="38" t="str">
        <x:f>'Reparto provincial'!D80</x:f>
        <x:v>Industrial</x:v>
      </x:c>
      <x:c r="E229" s="38" t="str">
        <x:f>'Reparto provincial'!E80</x:f>
        <x:v>Guna Yala</x:v>
      </x:c>
      <x:c r="F229" s="38" t="str">
        <x:f>Ubicaciones!A15</x:f>
        <x:v>L10</x:v>
      </x:c>
      <x:c r="G229" s="38" t="str">
        <x:v>P2</x:v>
      </x:c>
      <x:c r="H229" s="55" t="n">
        <x:f>IF(AND(ISNUMBER('Reparto provincial'!J80),ABS(Construccion!G35-1)&lt;0.0000001,MIN(Construccion!D35:F35)&gt;=0,MAX(Construccion!D35:F35)&lt;=1),ROUND('Reparto provincial'!J80*ROUND(SUM(Construccion!$D$35:E35),12),0)-ROUND('Reparto provincial'!J80*ROUND(SUM(Construccion!$D$35:D35),12),0),"n.a.")</x:f>
        <x:v>0</x:v>
      </x:c>
      <x:c r="I229" s="55" t="n">
        <x:f>'Reparto provincial'!N80</x:f>
        <x:v>0</x:v>
      </x:c>
      <x:c r="J229" s="55" t="n">
        <x:f>IF(AND(ISNUMBER(H229),ISNUMBER(I229)),H229*I229,"n.a.")</x:f>
        <x:v>0</x:v>
      </x:c>
      <x:c r="K229" s="56" t="n">
        <x:f>Ubicaciones!D15</x:f>
        <x:v>9.45</x:v>
      </x:c>
      <x:c r="L229" s="56" t="n">
        <x:f>Ubicaciones!E15</x:f>
        <x:v>-78.97</x:v>
      </x:c>
      <x:c r="M229" s="38" t="str">
        <x:f>Vulnerabilidad!B23</x:f>
        <x:v>Mampostería sin refuerzo</x:v>
      </x:c>
      <x:c r="N229" s="38" t="str">
        <x:f>Vulnerabilidad!C23</x:f>
        <x:v>Bloque / ladrillo</x:v>
      </x:c>
      <x:c r="O229" s="38" t="str">
        <x:f>Vulnerabilidad!D23</x:f>
        <x:v>Metal</x:v>
      </x:c>
      <x:c r="P229" s="38" t="str">
        <x:v>Sin dato</x:v>
      </x:c>
      <x:c r="Q229" s="38" t="n">
        <x:f>IF('Impacto local'!H15="","",'Impacto local'!H15)</x:f>
        <x:v>2</x:v>
      </x:c>
      <x:c r="R229" s="57" t="n">
        <x:f>IF(Q229="","",INDEX(Vulnerabilidad!$C$6:$C$17,Q229))</x:f>
        <x:v>0</x:v>
      </x:c>
      <x:c r="S229" s="55" t="n">
        <x:f>IF(AND(ISNUMBER(J229),ISNUMBER(R229),R229&gt;=0,R229&lt;=1),J229*R229,"n.a.")</x:f>
        <x:v>0</x:v>
      </x:c>
      <x:c r="T229" s="38" t="str">
        <x:f>IF(ISNUMBER(S229),"Calculado ilustrativo","Faltan datos / parámetros inválidos")</x:f>
        <x:v>Calculado ilustrativo</x:v>
      </x:c>
    </x:row>
    <x:row r="230">
      <x:c r="A230" s="38" t="str">
        <x:v>R00225</x:v>
      </x:c>
      <x:c r="B230" s="38" t="str">
        <x:f>'Reparto provincial'!B80</x:f>
        <x:v>C02</x:v>
      </x:c>
      <x:c r="C230" s="38" t="str">
        <x:f>'Reparto provincial'!C80</x:f>
        <x:v>Aliado Seguros, S.A.</x:v>
      </x:c>
      <x:c r="D230" s="38" t="str">
        <x:f>'Reparto provincial'!D80</x:f>
        <x:v>Industrial</x:v>
      </x:c>
      <x:c r="E230" s="38" t="str">
        <x:f>'Reparto provincial'!E80</x:f>
        <x:v>Guna Yala</x:v>
      </x:c>
      <x:c r="F230" s="38" t="str">
        <x:f>Ubicaciones!A15</x:f>
        <x:v>L10</x:v>
      </x:c>
      <x:c r="G230" s="38" t="str">
        <x:v>P3</x:v>
      </x:c>
      <x:c r="H230" s="55" t="n">
        <x:f>IF(AND(ISNUMBER('Reparto provincial'!J80),ABS(Construccion!G35-1)&lt;0.0000001,MIN(Construccion!D35:F35)&gt;=0,MAX(Construccion!D35:F35)&lt;=1),ROUND('Reparto provincial'!J80*ROUND(SUM(Construccion!$D$35:F35),12),0)-ROUND('Reparto provincial'!J80*ROUND(SUM(Construccion!$D$35:E35),12),0),"n.a.")</x:f>
        <x:v>0</x:v>
      </x:c>
      <x:c r="I230" s="55" t="n">
        <x:f>'Reparto provincial'!N80</x:f>
        <x:v>0</x:v>
      </x:c>
      <x:c r="J230" s="55" t="n">
        <x:f>IF(AND(ISNUMBER(H230),ISNUMBER(I230)),H230*I230,"n.a.")</x:f>
        <x:v>0</x:v>
      </x:c>
      <x:c r="K230" s="56" t="n">
        <x:f>Ubicaciones!D15</x:f>
        <x:v>9.45</x:v>
      </x:c>
      <x:c r="L230" s="56" t="n">
        <x:f>Ubicaciones!E15</x:f>
        <x:v>-78.97</x:v>
      </x:c>
      <x:c r="M230" s="38" t="str">
        <x:f>Vulnerabilidad!B24</x:f>
        <x:v>Liviana / madera</x:v>
      </x:c>
      <x:c r="N230" s="38" t="str">
        <x:f>Vulnerabilidad!C24</x:f>
        <x:v>Madera / livianas</x:v>
      </x:c>
      <x:c r="O230" s="38" t="str">
        <x:f>Vulnerabilidad!D24</x:f>
        <x:v>Metal</x:v>
      </x:c>
      <x:c r="P230" s="38" t="str">
        <x:v>Sin dato</x:v>
      </x:c>
      <x:c r="Q230" s="38" t="n">
        <x:f>IF('Impacto local'!H15="","",'Impacto local'!H15)</x:f>
        <x:v>2</x:v>
      </x:c>
      <x:c r="R230" s="57" t="n">
        <x:f>IF(Q230="","",INDEX(Vulnerabilidad!$D$6:$D$17,Q230))</x:f>
        <x:v>0</x:v>
      </x:c>
      <x:c r="S230" s="55" t="n">
        <x:f>IF(AND(ISNUMBER(J230),ISNUMBER(R230),R230&gt;=0,R230&lt;=1),J230*R230,"n.a.")</x:f>
        <x:v>0</x:v>
      </x:c>
      <x:c r="T230" s="38" t="str">
        <x:f>IF(ISNUMBER(S230),"Calculado ilustrativo","Faltan datos / parámetros inválidos")</x:f>
        <x:v>Calculado ilustrativo</x:v>
      </x:c>
    </x:row>
    <x:row r="231">
      <x:c r="A231" s="38" t="str">
        <x:v>R00226</x:v>
      </x:c>
      <x:c r="B231" s="38" t="str">
        <x:f>'Reparto provincial'!B81</x:f>
        <x:v>C02</x:v>
      </x:c>
      <x:c r="C231" s="38" t="str">
        <x:f>'Reparto provincial'!C81</x:f>
        <x:v>Aliado Seguros, S.A.</x:v>
      </x:c>
      <x:c r="D231" s="38" t="str">
        <x:f>'Reparto provincial'!D81</x:f>
        <x:v>Industrial</x:v>
      </x:c>
      <x:c r="E231" s="38" t="str">
        <x:f>'Reparto provincial'!E81</x:f>
        <x:v>Emberá-Wounaan</x:v>
      </x:c>
      <x:c r="F231" s="38" t="str">
        <x:f>Ubicaciones!A16</x:f>
        <x:v>L11</x:v>
      </x:c>
      <x:c r="G231" s="38" t="str">
        <x:v>P1</x:v>
      </x:c>
      <x:c r="H231" s="55" t="n">
        <x:f>IF(AND(ISNUMBER('Reparto provincial'!J81),ABS(Construccion!G38-1)&lt;0.0000001,MIN(Construccion!D38:F38)&gt;=0,MAX(Construccion!D38:F38)&lt;=1),ROUND('Reparto provincial'!J81*ROUND(SUM(Construccion!$D$38:D38),12),0)-0,"n.a.")</x:f>
        <x:v>0</x:v>
      </x:c>
      <x:c r="I231" s="55" t="n">
        <x:f>'Reparto provincial'!N81</x:f>
        <x:v>0</x:v>
      </x:c>
      <x:c r="J231" s="55" t="n">
        <x:f>IF(AND(ISNUMBER(H231),ISNUMBER(I231)),H231*I231,"n.a.")</x:f>
        <x:v>0</x:v>
      </x:c>
      <x:c r="K231" s="56" t="n">
        <x:f>Ubicaciones!D16</x:f>
        <x:v>8.25</x:v>
      </x:c>
      <x:c r="L231" s="56" t="n">
        <x:f>Ubicaciones!E16</x:f>
        <x:v>-77.72</x:v>
      </x:c>
      <x:c r="M231" s="38" t="str">
        <x:f>Vulnerabilidad!B22</x:f>
        <x:v>Hormigón armado</x:v>
      </x:c>
      <x:c r="N231" s="38" t="str">
        <x:f>Vulnerabilidad!C22</x:f>
        <x:v>Mampostería de relleno</x:v>
      </x:c>
      <x:c r="O231" s="38" t="str">
        <x:f>Vulnerabilidad!D22</x:f>
        <x:v>Losa de hormigón</x:v>
      </x:c>
      <x:c r="P231" s="38" t="str">
        <x:v>Sin dato</x:v>
      </x:c>
      <x:c r="Q231" s="38" t="n">
        <x:f>IF('Impacto local'!H16="","",'Impacto local'!H16)</x:f>
        <x:v>2</x:v>
      </x:c>
      <x:c r="R231" s="57" t="n">
        <x:f>IF(Q231="","",INDEX(Vulnerabilidad!$B$6:$B$17,Q231))</x:f>
        <x:v>0</x:v>
      </x:c>
      <x:c r="S231" s="55" t="n">
        <x:f>IF(AND(ISNUMBER(J231),ISNUMBER(R231),R231&gt;=0,R231&lt;=1),J231*R231,"n.a.")</x:f>
        <x:v>0</x:v>
      </x:c>
      <x:c r="T231" s="38" t="str">
        <x:f>IF(ISNUMBER(S231),"Calculado ilustrativo","Faltan datos / parámetros inválidos")</x:f>
        <x:v>Calculado ilustrativo</x:v>
      </x:c>
    </x:row>
    <x:row r="232">
      <x:c r="A232" s="38" t="str">
        <x:v>R00227</x:v>
      </x:c>
      <x:c r="B232" s="38" t="str">
        <x:f>'Reparto provincial'!B81</x:f>
        <x:v>C02</x:v>
      </x:c>
      <x:c r="C232" s="38" t="str">
        <x:f>'Reparto provincial'!C81</x:f>
        <x:v>Aliado Seguros, S.A.</x:v>
      </x:c>
      <x:c r="D232" s="38" t="str">
        <x:f>'Reparto provincial'!D81</x:f>
        <x:v>Industrial</x:v>
      </x:c>
      <x:c r="E232" s="38" t="str">
        <x:f>'Reparto provincial'!E81</x:f>
        <x:v>Emberá-Wounaan</x:v>
      </x:c>
      <x:c r="F232" s="38" t="str">
        <x:f>Ubicaciones!A16</x:f>
        <x:v>L11</x:v>
      </x:c>
      <x:c r="G232" s="38" t="str">
        <x:v>P2</x:v>
      </x:c>
      <x:c r="H232" s="55" t="n">
        <x:f>IF(AND(ISNUMBER('Reparto provincial'!J81),ABS(Construccion!G38-1)&lt;0.0000001,MIN(Construccion!D38:F38)&gt;=0,MAX(Construccion!D38:F38)&lt;=1),ROUND('Reparto provincial'!J81*ROUND(SUM(Construccion!$D$38:E38),12),0)-ROUND('Reparto provincial'!J81*ROUND(SUM(Construccion!$D$38:D38),12),0),"n.a.")</x:f>
        <x:v>0</x:v>
      </x:c>
      <x:c r="I232" s="55" t="n">
        <x:f>'Reparto provincial'!N81</x:f>
        <x:v>0</x:v>
      </x:c>
      <x:c r="J232" s="55" t="n">
        <x:f>IF(AND(ISNUMBER(H232),ISNUMBER(I232)),H232*I232,"n.a.")</x:f>
        <x:v>0</x:v>
      </x:c>
      <x:c r="K232" s="56" t="n">
        <x:f>Ubicaciones!D16</x:f>
        <x:v>8.25</x:v>
      </x:c>
      <x:c r="L232" s="56" t="n">
        <x:f>Ubicaciones!E16</x:f>
        <x:v>-77.72</x:v>
      </x:c>
      <x:c r="M232" s="38" t="str">
        <x:f>Vulnerabilidad!B23</x:f>
        <x:v>Mampostería sin refuerzo</x:v>
      </x:c>
      <x:c r="N232" s="38" t="str">
        <x:f>Vulnerabilidad!C23</x:f>
        <x:v>Bloque / ladrillo</x:v>
      </x:c>
      <x:c r="O232" s="38" t="str">
        <x:f>Vulnerabilidad!D23</x:f>
        <x:v>Metal</x:v>
      </x:c>
      <x:c r="P232" s="38" t="str">
        <x:v>Sin dato</x:v>
      </x:c>
      <x:c r="Q232" s="38" t="n">
        <x:f>IF('Impacto local'!H16="","",'Impacto local'!H16)</x:f>
        <x:v>2</x:v>
      </x:c>
      <x:c r="R232" s="57" t="n">
        <x:f>IF(Q232="","",INDEX(Vulnerabilidad!$C$6:$C$17,Q232))</x:f>
        <x:v>0</x:v>
      </x:c>
      <x:c r="S232" s="55" t="n">
        <x:f>IF(AND(ISNUMBER(J232),ISNUMBER(R232),R232&gt;=0,R232&lt;=1),J232*R232,"n.a.")</x:f>
        <x:v>0</x:v>
      </x:c>
      <x:c r="T232" s="38" t="str">
        <x:f>IF(ISNUMBER(S232),"Calculado ilustrativo","Faltan datos / parámetros inválidos")</x:f>
        <x:v>Calculado ilustrativo</x:v>
      </x:c>
    </x:row>
    <x:row r="233">
      <x:c r="A233" s="38" t="str">
        <x:v>R00228</x:v>
      </x:c>
      <x:c r="B233" s="38" t="str">
        <x:f>'Reparto provincial'!B81</x:f>
        <x:v>C02</x:v>
      </x:c>
      <x:c r="C233" s="38" t="str">
        <x:f>'Reparto provincial'!C81</x:f>
        <x:v>Aliado Seguros, S.A.</x:v>
      </x:c>
      <x:c r="D233" s="38" t="str">
        <x:f>'Reparto provincial'!D81</x:f>
        <x:v>Industrial</x:v>
      </x:c>
      <x:c r="E233" s="38" t="str">
        <x:f>'Reparto provincial'!E81</x:f>
        <x:v>Emberá-Wounaan</x:v>
      </x:c>
      <x:c r="F233" s="38" t="str">
        <x:f>Ubicaciones!A16</x:f>
        <x:v>L11</x:v>
      </x:c>
      <x:c r="G233" s="38" t="str">
        <x:v>P3</x:v>
      </x:c>
      <x:c r="H233" s="55" t="n">
        <x:f>IF(AND(ISNUMBER('Reparto provincial'!J81),ABS(Construccion!G38-1)&lt;0.0000001,MIN(Construccion!D38:F38)&gt;=0,MAX(Construccion!D38:F38)&lt;=1),ROUND('Reparto provincial'!J81*ROUND(SUM(Construccion!$D$38:F38),12),0)-ROUND('Reparto provincial'!J81*ROUND(SUM(Construccion!$D$38:E38),12),0),"n.a.")</x:f>
        <x:v>0</x:v>
      </x:c>
      <x:c r="I233" s="55" t="n">
        <x:f>'Reparto provincial'!N81</x:f>
        <x:v>0</x:v>
      </x:c>
      <x:c r="J233" s="55" t="n">
        <x:f>IF(AND(ISNUMBER(H233),ISNUMBER(I233)),H233*I233,"n.a.")</x:f>
        <x:v>0</x:v>
      </x:c>
      <x:c r="K233" s="56" t="n">
        <x:f>Ubicaciones!D16</x:f>
        <x:v>8.25</x:v>
      </x:c>
      <x:c r="L233" s="56" t="n">
        <x:f>Ubicaciones!E16</x:f>
        <x:v>-77.72</x:v>
      </x:c>
      <x:c r="M233" s="38" t="str">
        <x:f>Vulnerabilidad!B24</x:f>
        <x:v>Liviana / madera</x:v>
      </x:c>
      <x:c r="N233" s="38" t="str">
        <x:f>Vulnerabilidad!C24</x:f>
        <x:v>Madera / livianas</x:v>
      </x:c>
      <x:c r="O233" s="38" t="str">
        <x:f>Vulnerabilidad!D24</x:f>
        <x:v>Metal</x:v>
      </x:c>
      <x:c r="P233" s="38" t="str">
        <x:v>Sin dato</x:v>
      </x:c>
      <x:c r="Q233" s="38" t="n">
        <x:f>IF('Impacto local'!H16="","",'Impacto local'!H16)</x:f>
        <x:v>2</x:v>
      </x:c>
      <x:c r="R233" s="57" t="n">
        <x:f>IF(Q233="","",INDEX(Vulnerabilidad!$D$6:$D$17,Q233))</x:f>
        <x:v>0</x:v>
      </x:c>
      <x:c r="S233" s="55" t="n">
        <x:f>IF(AND(ISNUMBER(J233),ISNUMBER(R233),R233&gt;=0,R233&lt;=1),J233*R233,"n.a.")</x:f>
        <x:v>0</x:v>
      </x:c>
      <x:c r="T233" s="38" t="str">
        <x:f>IF(ISNUMBER(S233),"Calculado ilustrativo","Faltan datos / parámetros inválidos")</x:f>
        <x:v>Calculado ilustrativo</x:v>
      </x:c>
    </x:row>
    <x:row r="234">
      <x:c r="A234" s="38" t="str">
        <x:v>R00229</x:v>
      </x:c>
      <x:c r="B234" s="38" t="str">
        <x:f>'Reparto provincial'!B82</x:f>
        <x:v>C02</x:v>
      </x:c>
      <x:c r="C234" s="38" t="str">
        <x:f>'Reparto provincial'!C82</x:f>
        <x:v>Aliado Seguros, S.A.</x:v>
      </x:c>
      <x:c r="D234" s="38" t="str">
        <x:f>'Reparto provincial'!D82</x:f>
        <x:v>Industrial</x:v>
      </x:c>
      <x:c r="E234" s="38" t="str">
        <x:f>'Reparto provincial'!E82</x:f>
        <x:v>Ngäbe-Buglé</x:v>
      </x:c>
      <x:c r="F234" s="38" t="str">
        <x:f>Ubicaciones!A17</x:f>
        <x:v>L12</x:v>
      </x:c>
      <x:c r="G234" s="38" t="str">
        <x:v>P1</x:v>
      </x:c>
      <x:c r="H234" s="55" t="n">
        <x:f>IF(AND(ISNUMBER('Reparto provincial'!J82),ABS(Construccion!G41-1)&lt;0.0000001,MIN(Construccion!D41:F41)&gt;=0,MAX(Construccion!D41:F41)&lt;=1),ROUND('Reparto provincial'!J82*ROUND(SUM(Construccion!$D$41:D41),12),0)-0,"n.a.")</x:f>
        <x:v>0</x:v>
      </x:c>
      <x:c r="I234" s="55" t="n">
        <x:f>'Reparto provincial'!N82</x:f>
        <x:v>0</x:v>
      </x:c>
      <x:c r="J234" s="55" t="n">
        <x:f>IF(AND(ISNUMBER(H234),ISNUMBER(I234)),H234*I234,"n.a.")</x:f>
        <x:v>0</x:v>
      </x:c>
      <x:c r="K234" s="56" t="n">
        <x:f>Ubicaciones!D17</x:f>
        <x:v>8.53</x:v>
      </x:c>
      <x:c r="L234" s="56" t="n">
        <x:f>Ubicaciones!E17</x:f>
        <x:v>-81.7</x:v>
      </x:c>
      <x:c r="M234" s="38" t="str">
        <x:f>Vulnerabilidad!B22</x:f>
        <x:v>Hormigón armado</x:v>
      </x:c>
      <x:c r="N234" s="38" t="str">
        <x:f>Vulnerabilidad!C22</x:f>
        <x:v>Mampostería de relleno</x:v>
      </x:c>
      <x:c r="O234" s="38" t="str">
        <x:f>Vulnerabilidad!D22</x:f>
        <x:v>Losa de hormigón</x:v>
      </x:c>
      <x:c r="P234" s="38" t="str">
        <x:v>Sin dato</x:v>
      </x:c>
      <x:c r="Q234" s="38" t="n">
        <x:f>IF('Impacto local'!H17="","",'Impacto local'!H17)</x:f>
        <x:v>3</x:v>
      </x:c>
      <x:c r="R234" s="57" t="n">
        <x:f>IF(Q234="","",INDEX(Vulnerabilidad!$B$6:$B$17,Q234))</x:f>
        <x:v>0</x:v>
      </x:c>
      <x:c r="S234" s="55" t="n">
        <x:f>IF(AND(ISNUMBER(J234),ISNUMBER(R234),R234&gt;=0,R234&lt;=1),J234*R234,"n.a.")</x:f>
        <x:v>0</x:v>
      </x:c>
      <x:c r="T234" s="38" t="str">
        <x:f>IF(ISNUMBER(S234),"Calculado ilustrativo","Faltan datos / parámetros inválidos")</x:f>
        <x:v>Calculado ilustrativo</x:v>
      </x:c>
    </x:row>
    <x:row r="235">
      <x:c r="A235" s="38" t="str">
        <x:v>R00230</x:v>
      </x:c>
      <x:c r="B235" s="38" t="str">
        <x:f>'Reparto provincial'!B82</x:f>
        <x:v>C02</x:v>
      </x:c>
      <x:c r="C235" s="38" t="str">
        <x:f>'Reparto provincial'!C82</x:f>
        <x:v>Aliado Seguros, S.A.</x:v>
      </x:c>
      <x:c r="D235" s="38" t="str">
        <x:f>'Reparto provincial'!D82</x:f>
        <x:v>Industrial</x:v>
      </x:c>
      <x:c r="E235" s="38" t="str">
        <x:f>'Reparto provincial'!E82</x:f>
        <x:v>Ngäbe-Buglé</x:v>
      </x:c>
      <x:c r="F235" s="38" t="str">
        <x:f>Ubicaciones!A17</x:f>
        <x:v>L12</x:v>
      </x:c>
      <x:c r="G235" s="38" t="str">
        <x:v>P2</x:v>
      </x:c>
      <x:c r="H235" s="55" t="n">
        <x:f>IF(AND(ISNUMBER('Reparto provincial'!J82),ABS(Construccion!G41-1)&lt;0.0000001,MIN(Construccion!D41:F41)&gt;=0,MAX(Construccion!D41:F41)&lt;=1),ROUND('Reparto provincial'!J82*ROUND(SUM(Construccion!$D$41:E41),12),0)-ROUND('Reparto provincial'!J82*ROUND(SUM(Construccion!$D$41:D41),12),0),"n.a.")</x:f>
        <x:v>0</x:v>
      </x:c>
      <x:c r="I235" s="55" t="n">
        <x:f>'Reparto provincial'!N82</x:f>
        <x:v>0</x:v>
      </x:c>
      <x:c r="J235" s="55" t="n">
        <x:f>IF(AND(ISNUMBER(H235),ISNUMBER(I235)),H235*I235,"n.a.")</x:f>
        <x:v>0</x:v>
      </x:c>
      <x:c r="K235" s="56" t="n">
        <x:f>Ubicaciones!D17</x:f>
        <x:v>8.53</x:v>
      </x:c>
      <x:c r="L235" s="56" t="n">
        <x:f>Ubicaciones!E17</x:f>
        <x:v>-81.7</x:v>
      </x:c>
      <x:c r="M235" s="38" t="str">
        <x:f>Vulnerabilidad!B23</x:f>
        <x:v>Mampostería sin refuerzo</x:v>
      </x:c>
      <x:c r="N235" s="38" t="str">
        <x:f>Vulnerabilidad!C23</x:f>
        <x:v>Bloque / ladrillo</x:v>
      </x:c>
      <x:c r="O235" s="38" t="str">
        <x:f>Vulnerabilidad!D23</x:f>
        <x:v>Metal</x:v>
      </x:c>
      <x:c r="P235" s="38" t="str">
        <x:v>Sin dato</x:v>
      </x:c>
      <x:c r="Q235" s="38" t="n">
        <x:f>IF('Impacto local'!H17="","",'Impacto local'!H17)</x:f>
        <x:v>3</x:v>
      </x:c>
      <x:c r="R235" s="57" t="n">
        <x:f>IF(Q235="","",INDEX(Vulnerabilidad!$C$6:$C$17,Q235))</x:f>
        <x:v>0</x:v>
      </x:c>
      <x:c r="S235" s="55" t="n">
        <x:f>IF(AND(ISNUMBER(J235),ISNUMBER(R235),R235&gt;=0,R235&lt;=1),J235*R235,"n.a.")</x:f>
        <x:v>0</x:v>
      </x:c>
      <x:c r="T235" s="38" t="str">
        <x:f>IF(ISNUMBER(S235),"Calculado ilustrativo","Faltan datos / parámetros inválidos")</x:f>
        <x:v>Calculado ilustrativo</x:v>
      </x:c>
    </x:row>
    <x:row r="236">
      <x:c r="A236" s="38" t="str">
        <x:v>R00231</x:v>
      </x:c>
      <x:c r="B236" s="38" t="str">
        <x:f>'Reparto provincial'!B82</x:f>
        <x:v>C02</x:v>
      </x:c>
      <x:c r="C236" s="38" t="str">
        <x:f>'Reparto provincial'!C82</x:f>
        <x:v>Aliado Seguros, S.A.</x:v>
      </x:c>
      <x:c r="D236" s="38" t="str">
        <x:f>'Reparto provincial'!D82</x:f>
        <x:v>Industrial</x:v>
      </x:c>
      <x:c r="E236" s="38" t="str">
        <x:f>'Reparto provincial'!E82</x:f>
        <x:v>Ngäbe-Buglé</x:v>
      </x:c>
      <x:c r="F236" s="38" t="str">
        <x:f>Ubicaciones!A17</x:f>
        <x:v>L12</x:v>
      </x:c>
      <x:c r="G236" s="38" t="str">
        <x:v>P3</x:v>
      </x:c>
      <x:c r="H236" s="55" t="n">
        <x:f>IF(AND(ISNUMBER('Reparto provincial'!J82),ABS(Construccion!G41-1)&lt;0.0000001,MIN(Construccion!D41:F41)&gt;=0,MAX(Construccion!D41:F41)&lt;=1),ROUND('Reparto provincial'!J82*ROUND(SUM(Construccion!$D$41:F41),12),0)-ROUND('Reparto provincial'!J82*ROUND(SUM(Construccion!$D$41:E41),12),0),"n.a.")</x:f>
        <x:v>0</x:v>
      </x:c>
      <x:c r="I236" s="55" t="n">
        <x:f>'Reparto provincial'!N82</x:f>
        <x:v>0</x:v>
      </x:c>
      <x:c r="J236" s="55" t="n">
        <x:f>IF(AND(ISNUMBER(H236),ISNUMBER(I236)),H236*I236,"n.a.")</x:f>
        <x:v>0</x:v>
      </x:c>
      <x:c r="K236" s="56" t="n">
        <x:f>Ubicaciones!D17</x:f>
        <x:v>8.53</x:v>
      </x:c>
      <x:c r="L236" s="56" t="n">
        <x:f>Ubicaciones!E17</x:f>
        <x:v>-81.7</x:v>
      </x:c>
      <x:c r="M236" s="38" t="str">
        <x:f>Vulnerabilidad!B24</x:f>
        <x:v>Liviana / madera</x:v>
      </x:c>
      <x:c r="N236" s="38" t="str">
        <x:f>Vulnerabilidad!C24</x:f>
        <x:v>Madera / livianas</x:v>
      </x:c>
      <x:c r="O236" s="38" t="str">
        <x:f>Vulnerabilidad!D24</x:f>
        <x:v>Metal</x:v>
      </x:c>
      <x:c r="P236" s="38" t="str">
        <x:v>Sin dato</x:v>
      </x:c>
      <x:c r="Q236" s="38" t="n">
        <x:f>IF('Impacto local'!H17="","",'Impacto local'!H17)</x:f>
        <x:v>3</x:v>
      </x:c>
      <x:c r="R236" s="57" t="n">
        <x:f>IF(Q236="","",INDEX(Vulnerabilidad!$D$6:$D$17,Q236))</x:f>
        <x:v>0</x:v>
      </x:c>
      <x:c r="S236" s="55" t="n">
        <x:f>IF(AND(ISNUMBER(J236),ISNUMBER(R236),R236&gt;=0,R236&lt;=1),J236*R236,"n.a.")</x:f>
        <x:v>0</x:v>
      </x:c>
      <x:c r="T236" s="38" t="str">
        <x:f>IF(ISNUMBER(S236),"Calculado ilustrativo","Faltan datos / parámetros inválidos")</x:f>
        <x:v>Calculado ilustrativo</x:v>
      </x:c>
    </x:row>
    <x:row r="237">
      <x:c r="A237" s="38" t="str">
        <x:v>R00232</x:v>
      </x:c>
      <x:c r="B237" s="38" t="str">
        <x:f>'Reparto provincial'!B83</x:f>
        <x:v>C02</x:v>
      </x:c>
      <x:c r="C237" s="38" t="str">
        <x:f>'Reparto provincial'!C83</x:f>
        <x:v>Aliado Seguros, S.A.</x:v>
      </x:c>
      <x:c r="D237" s="38" t="str">
        <x:f>'Reparto provincial'!D83</x:f>
        <x:v>Industrial</x:v>
      </x:c>
      <x:c r="E237" s="38" t="str">
        <x:f>'Reparto provincial'!E83</x:f>
        <x:v>Panamá Oeste</x:v>
      </x:c>
      <x:c r="F237" s="38" t="str">
        <x:f>Ubicaciones!A18</x:f>
        <x:v>L13</x:v>
      </x:c>
      <x:c r="G237" s="38" t="str">
        <x:v>P1</x:v>
      </x:c>
      <x:c r="H237" s="55" t="n">
        <x:f>IF(AND(ISNUMBER('Reparto provincial'!J83),ABS(Construccion!G44-1)&lt;0.0000001,MIN(Construccion!D44:F44)&gt;=0,MAX(Construccion!D44:F44)&lt;=1),ROUND('Reparto provincial'!J83*ROUND(SUM(Construccion!$D$44:D44),12),0)-0,"n.a.")</x:f>
        <x:v>0</x:v>
      </x:c>
      <x:c r="I237" s="55" t="n">
        <x:f>'Reparto provincial'!N83</x:f>
        <x:v>0</x:v>
      </x:c>
      <x:c r="J237" s="55" t="n">
        <x:f>IF(AND(ISNUMBER(H237),ISNUMBER(I237)),H237*I237,"n.a.")</x:f>
        <x:v>0</x:v>
      </x:c>
      <x:c r="K237" s="56" t="n">
        <x:f>Ubicaciones!D18</x:f>
        <x:v>8.88</x:v>
      </x:c>
      <x:c r="L237" s="56" t="n">
        <x:f>Ubicaciones!E18</x:f>
        <x:v>-79.78</x:v>
      </x:c>
      <x:c r="M237" s="38" t="str">
        <x:f>Vulnerabilidad!B22</x:f>
        <x:v>Hormigón armado</x:v>
      </x:c>
      <x:c r="N237" s="38" t="str">
        <x:f>Vulnerabilidad!C22</x:f>
        <x:v>Mampostería de relleno</x:v>
      </x:c>
      <x:c r="O237" s="38" t="str">
        <x:f>Vulnerabilidad!D22</x:f>
        <x:v>Losa de hormigón</x:v>
      </x:c>
      <x:c r="P237" s="38" t="str">
        <x:v>Sin dato</x:v>
      </x:c>
      <x:c r="Q237" s="38" t="n">
        <x:f>IF('Impacto local'!H18="","",'Impacto local'!H18)</x:f>
        <x:v>2</x:v>
      </x:c>
      <x:c r="R237" s="57" t="n">
        <x:f>IF(Q237="","",INDEX(Vulnerabilidad!$B$6:$B$17,Q237))</x:f>
        <x:v>0</x:v>
      </x:c>
      <x:c r="S237" s="55" t="n">
        <x:f>IF(AND(ISNUMBER(J237),ISNUMBER(R237),R237&gt;=0,R237&lt;=1),J237*R237,"n.a.")</x:f>
        <x:v>0</x:v>
      </x:c>
      <x:c r="T237" s="38" t="str">
        <x:f>IF(ISNUMBER(S237),"Calculado ilustrativo","Faltan datos / parámetros inválidos")</x:f>
        <x:v>Calculado ilustrativo</x:v>
      </x:c>
    </x:row>
    <x:row r="238">
      <x:c r="A238" s="38" t="str">
        <x:v>R00233</x:v>
      </x:c>
      <x:c r="B238" s="38" t="str">
        <x:f>'Reparto provincial'!B83</x:f>
        <x:v>C02</x:v>
      </x:c>
      <x:c r="C238" s="38" t="str">
        <x:f>'Reparto provincial'!C83</x:f>
        <x:v>Aliado Seguros, S.A.</x:v>
      </x:c>
      <x:c r="D238" s="38" t="str">
        <x:f>'Reparto provincial'!D83</x:f>
        <x:v>Industrial</x:v>
      </x:c>
      <x:c r="E238" s="38" t="str">
        <x:f>'Reparto provincial'!E83</x:f>
        <x:v>Panamá Oeste</x:v>
      </x:c>
      <x:c r="F238" s="38" t="str">
        <x:f>Ubicaciones!A18</x:f>
        <x:v>L13</x:v>
      </x:c>
      <x:c r="G238" s="38" t="str">
        <x:v>P2</x:v>
      </x:c>
      <x:c r="H238" s="55" t="n">
        <x:f>IF(AND(ISNUMBER('Reparto provincial'!J83),ABS(Construccion!G44-1)&lt;0.0000001,MIN(Construccion!D44:F44)&gt;=0,MAX(Construccion!D44:F44)&lt;=1),ROUND('Reparto provincial'!J83*ROUND(SUM(Construccion!$D$44:E44),12),0)-ROUND('Reparto provincial'!J83*ROUND(SUM(Construccion!$D$44:D44),12),0),"n.a.")</x:f>
        <x:v>0</x:v>
      </x:c>
      <x:c r="I238" s="55" t="n">
        <x:f>'Reparto provincial'!N83</x:f>
        <x:v>0</x:v>
      </x:c>
      <x:c r="J238" s="55" t="n">
        <x:f>IF(AND(ISNUMBER(H238),ISNUMBER(I238)),H238*I238,"n.a.")</x:f>
        <x:v>0</x:v>
      </x:c>
      <x:c r="K238" s="56" t="n">
        <x:f>Ubicaciones!D18</x:f>
        <x:v>8.88</x:v>
      </x:c>
      <x:c r="L238" s="56" t="n">
        <x:f>Ubicaciones!E18</x:f>
        <x:v>-79.78</x:v>
      </x:c>
      <x:c r="M238" s="38" t="str">
        <x:f>Vulnerabilidad!B23</x:f>
        <x:v>Mampostería sin refuerzo</x:v>
      </x:c>
      <x:c r="N238" s="38" t="str">
        <x:f>Vulnerabilidad!C23</x:f>
        <x:v>Bloque / ladrillo</x:v>
      </x:c>
      <x:c r="O238" s="38" t="str">
        <x:f>Vulnerabilidad!D23</x:f>
        <x:v>Metal</x:v>
      </x:c>
      <x:c r="P238" s="38" t="str">
        <x:v>Sin dato</x:v>
      </x:c>
      <x:c r="Q238" s="38" t="n">
        <x:f>IF('Impacto local'!H18="","",'Impacto local'!H18)</x:f>
        <x:v>2</x:v>
      </x:c>
      <x:c r="R238" s="57" t="n">
        <x:f>IF(Q238="","",INDEX(Vulnerabilidad!$C$6:$C$17,Q238))</x:f>
        <x:v>0</x:v>
      </x:c>
      <x:c r="S238" s="55" t="n">
        <x:f>IF(AND(ISNUMBER(J238),ISNUMBER(R238),R238&gt;=0,R238&lt;=1),J238*R238,"n.a.")</x:f>
        <x:v>0</x:v>
      </x:c>
      <x:c r="T238" s="38" t="str">
        <x:f>IF(ISNUMBER(S238),"Calculado ilustrativo","Faltan datos / parámetros inválidos")</x:f>
        <x:v>Calculado ilustrativo</x:v>
      </x:c>
    </x:row>
    <x:row r="239">
      <x:c r="A239" s="38" t="str">
        <x:v>R00234</x:v>
      </x:c>
      <x:c r="B239" s="38" t="str">
        <x:f>'Reparto provincial'!B83</x:f>
        <x:v>C02</x:v>
      </x:c>
      <x:c r="C239" s="38" t="str">
        <x:f>'Reparto provincial'!C83</x:f>
        <x:v>Aliado Seguros, S.A.</x:v>
      </x:c>
      <x:c r="D239" s="38" t="str">
        <x:f>'Reparto provincial'!D83</x:f>
        <x:v>Industrial</x:v>
      </x:c>
      <x:c r="E239" s="38" t="str">
        <x:f>'Reparto provincial'!E83</x:f>
        <x:v>Panamá Oeste</x:v>
      </x:c>
      <x:c r="F239" s="38" t="str">
        <x:f>Ubicaciones!A18</x:f>
        <x:v>L13</x:v>
      </x:c>
      <x:c r="G239" s="38" t="str">
        <x:v>P3</x:v>
      </x:c>
      <x:c r="H239" s="55" t="n">
        <x:f>IF(AND(ISNUMBER('Reparto provincial'!J83),ABS(Construccion!G44-1)&lt;0.0000001,MIN(Construccion!D44:F44)&gt;=0,MAX(Construccion!D44:F44)&lt;=1),ROUND('Reparto provincial'!J83*ROUND(SUM(Construccion!$D$44:F44),12),0)-ROUND('Reparto provincial'!J83*ROUND(SUM(Construccion!$D$44:E44),12),0),"n.a.")</x:f>
        <x:v>0</x:v>
      </x:c>
      <x:c r="I239" s="55" t="n">
        <x:f>'Reparto provincial'!N83</x:f>
        <x:v>0</x:v>
      </x:c>
      <x:c r="J239" s="55" t="n">
        <x:f>IF(AND(ISNUMBER(H239),ISNUMBER(I239)),H239*I239,"n.a.")</x:f>
        <x:v>0</x:v>
      </x:c>
      <x:c r="K239" s="56" t="n">
        <x:f>Ubicaciones!D18</x:f>
        <x:v>8.88</x:v>
      </x:c>
      <x:c r="L239" s="56" t="n">
        <x:f>Ubicaciones!E18</x:f>
        <x:v>-79.78</x:v>
      </x:c>
      <x:c r="M239" s="38" t="str">
        <x:f>Vulnerabilidad!B24</x:f>
        <x:v>Liviana / madera</x:v>
      </x:c>
      <x:c r="N239" s="38" t="str">
        <x:f>Vulnerabilidad!C24</x:f>
        <x:v>Madera / livianas</x:v>
      </x:c>
      <x:c r="O239" s="38" t="str">
        <x:f>Vulnerabilidad!D24</x:f>
        <x:v>Metal</x:v>
      </x:c>
      <x:c r="P239" s="38" t="str">
        <x:v>Sin dato</x:v>
      </x:c>
      <x:c r="Q239" s="38" t="n">
        <x:f>IF('Impacto local'!H18="","",'Impacto local'!H18)</x:f>
        <x:v>2</x:v>
      </x:c>
      <x:c r="R239" s="57" t="n">
        <x:f>IF(Q239="","",INDEX(Vulnerabilidad!$D$6:$D$17,Q239))</x:f>
        <x:v>0</x:v>
      </x:c>
      <x:c r="S239" s="55" t="n">
        <x:f>IF(AND(ISNUMBER(J239),ISNUMBER(R239),R239&gt;=0,R239&lt;=1),J239*R239,"n.a.")</x:f>
        <x:v>0</x:v>
      </x:c>
      <x:c r="T239" s="38" t="str">
        <x:f>IF(ISNUMBER(S239),"Calculado ilustrativo","Faltan datos / parámetros inválidos")</x:f>
        <x:v>Calculado ilustrativo</x:v>
      </x:c>
    </x:row>
    <x:row r="240">
      <x:c r="A240" s="38" t="str">
        <x:v>R00235</x:v>
      </x:c>
      <x:c r="B240" s="38" t="str">
        <x:f>'Reparto provincial'!B84</x:f>
        <x:v>C03</x:v>
      </x:c>
      <x:c r="C240" s="38" t="str">
        <x:f>'Reparto provincial'!C84</x:f>
        <x:v>Aseguradora Ancon, S.A.</x:v>
      </x:c>
      <x:c r="D240" s="38" t="str">
        <x:f>'Reparto provincial'!D84</x:f>
        <x:v>Residencial</x:v>
      </x:c>
      <x:c r="E240" s="38" t="str">
        <x:f>'Reparto provincial'!E84</x:f>
        <x:v>Bocas del Toro</x:v>
      </x:c>
      <x:c r="F240" s="38" t="str">
        <x:f>Ubicaciones!A6</x:f>
        <x:v>L01</x:v>
      </x:c>
      <x:c r="G240" s="38" t="str">
        <x:v>P1</x:v>
      </x:c>
      <x:c r="H240" s="55" t="n">
        <x:f>IF(AND(ISNUMBER('Reparto provincial'!J84),ABS(Construccion!G6-1)&lt;0.0000001,MIN(Construccion!D6:F6)&gt;=0,MAX(Construccion!D6:F6)&lt;=1),ROUND('Reparto provincial'!J84*ROUND(SUM(Construccion!$D$6:D6),12),0)-0,"n.a.")</x:f>
        <x:v>0</x:v>
      </x:c>
      <x:c r="I240" s="55" t="n">
        <x:f>'Reparto provincial'!N84</x:f>
        <x:v>38890.92812281926</x:v>
      </x:c>
      <x:c r="J240" s="55" t="n">
        <x:f>IF(AND(ISNUMBER(H240),ISNUMBER(I240)),H240*I240,"n.a.")</x:f>
        <x:v>0</x:v>
      </x:c>
      <x:c r="K240" s="56" t="n">
        <x:f>Ubicaciones!D6</x:f>
        <x:v>9.34</x:v>
      </x:c>
      <x:c r="L240" s="56" t="n">
        <x:f>Ubicaciones!E6</x:f>
        <x:v>-82.25</x:v>
      </x:c>
      <x:c r="M240" s="38" t="str">
        <x:f>Vulnerabilidad!B22</x:f>
        <x:v>Hormigón armado</x:v>
      </x:c>
      <x:c r="N240" s="38" t="str">
        <x:f>Vulnerabilidad!C22</x:f>
        <x:v>Mampostería de relleno</x:v>
      </x:c>
      <x:c r="O240" s="38" t="str">
        <x:f>Vulnerabilidad!D22</x:f>
        <x:v>Losa de hormigón</x:v>
      </x:c>
      <x:c r="P240" s="38" t="str">
        <x:v>Sin dato</x:v>
      </x:c>
      <x:c r="Q240" s="38" t="n">
        <x:f>IF('Impacto local'!H6="","",'Impacto local'!H6)</x:f>
        <x:v>3</x:v>
      </x:c>
      <x:c r="R240" s="57" t="n">
        <x:f>IF(Q240="","",INDEX(Vulnerabilidad!$B$6:$B$17,Q240))</x:f>
        <x:v>0</x:v>
      </x:c>
      <x:c r="S240" s="55" t="n">
        <x:f>IF(AND(ISNUMBER(J240),ISNUMBER(R240),R240&gt;=0,R240&lt;=1),J240*R240,"n.a.")</x:f>
        <x:v>0</x:v>
      </x:c>
      <x:c r="T240" s="38" t="str">
        <x:f>IF(ISNUMBER(S240),"Calculado ilustrativo","Faltan datos / parámetros inválidos")</x:f>
        <x:v>Calculado ilustrativo</x:v>
      </x:c>
    </x:row>
    <x:row r="241">
      <x:c r="A241" s="38" t="str">
        <x:v>R00236</x:v>
      </x:c>
      <x:c r="B241" s="38" t="str">
        <x:f>'Reparto provincial'!B84</x:f>
        <x:v>C03</x:v>
      </x:c>
      <x:c r="C241" s="38" t="str">
        <x:f>'Reparto provincial'!C84</x:f>
        <x:v>Aseguradora Ancon, S.A.</x:v>
      </x:c>
      <x:c r="D241" s="38" t="str">
        <x:f>'Reparto provincial'!D84</x:f>
        <x:v>Residencial</x:v>
      </x:c>
      <x:c r="E241" s="38" t="str">
        <x:f>'Reparto provincial'!E84</x:f>
        <x:v>Bocas del Toro</x:v>
      </x:c>
      <x:c r="F241" s="38" t="str">
        <x:f>Ubicaciones!A6</x:f>
        <x:v>L01</x:v>
      </x:c>
      <x:c r="G241" s="38" t="str">
        <x:v>P2</x:v>
      </x:c>
      <x:c r="H241" s="55" t="n">
        <x:f>IF(AND(ISNUMBER('Reparto provincial'!J84),ABS(Construccion!G6-1)&lt;0.0000001,MIN(Construccion!D6:F6)&gt;=0,MAX(Construccion!D6:F6)&lt;=1),ROUND('Reparto provincial'!J84*ROUND(SUM(Construccion!$D$6:E6),12),0)-ROUND('Reparto provincial'!J84*ROUND(SUM(Construccion!$D$6:D6),12),0),"n.a.")</x:f>
        <x:v>0</x:v>
      </x:c>
      <x:c r="I241" s="55" t="n">
        <x:f>'Reparto provincial'!N84</x:f>
        <x:v>38890.92812281926</x:v>
      </x:c>
      <x:c r="J241" s="55" t="n">
        <x:f>IF(AND(ISNUMBER(H241),ISNUMBER(I241)),H241*I241,"n.a.")</x:f>
        <x:v>0</x:v>
      </x:c>
      <x:c r="K241" s="56" t="n">
        <x:f>Ubicaciones!D6</x:f>
        <x:v>9.34</x:v>
      </x:c>
      <x:c r="L241" s="56" t="n">
        <x:f>Ubicaciones!E6</x:f>
        <x:v>-82.25</x:v>
      </x:c>
      <x:c r="M241" s="38" t="str">
        <x:f>Vulnerabilidad!B23</x:f>
        <x:v>Mampostería sin refuerzo</x:v>
      </x:c>
      <x:c r="N241" s="38" t="str">
        <x:f>Vulnerabilidad!C23</x:f>
        <x:v>Bloque / ladrillo</x:v>
      </x:c>
      <x:c r="O241" s="38" t="str">
        <x:f>Vulnerabilidad!D23</x:f>
        <x:v>Metal</x:v>
      </x:c>
      <x:c r="P241" s="38" t="str">
        <x:v>Sin dato</x:v>
      </x:c>
      <x:c r="Q241" s="38" t="n">
        <x:f>IF('Impacto local'!H6="","",'Impacto local'!H6)</x:f>
        <x:v>3</x:v>
      </x:c>
      <x:c r="R241" s="57" t="n">
        <x:f>IF(Q241="","",INDEX(Vulnerabilidad!$C$6:$C$17,Q241))</x:f>
        <x:v>0</x:v>
      </x:c>
      <x:c r="S241" s="55" t="n">
        <x:f>IF(AND(ISNUMBER(J241),ISNUMBER(R241),R241&gt;=0,R241&lt;=1),J241*R241,"n.a.")</x:f>
        <x:v>0</x:v>
      </x:c>
      <x:c r="T241" s="38" t="str">
        <x:f>IF(ISNUMBER(S241),"Calculado ilustrativo","Faltan datos / parámetros inválidos")</x:f>
        <x:v>Calculado ilustrativo</x:v>
      </x:c>
    </x:row>
    <x:row r="242">
      <x:c r="A242" s="38" t="str">
        <x:v>R00237</x:v>
      </x:c>
      <x:c r="B242" s="38" t="str">
        <x:f>'Reparto provincial'!B84</x:f>
        <x:v>C03</x:v>
      </x:c>
      <x:c r="C242" s="38" t="str">
        <x:f>'Reparto provincial'!C84</x:f>
        <x:v>Aseguradora Ancon, S.A.</x:v>
      </x:c>
      <x:c r="D242" s="38" t="str">
        <x:f>'Reparto provincial'!D84</x:f>
        <x:v>Residencial</x:v>
      </x:c>
      <x:c r="E242" s="38" t="str">
        <x:f>'Reparto provincial'!E84</x:f>
        <x:v>Bocas del Toro</x:v>
      </x:c>
      <x:c r="F242" s="38" t="str">
        <x:f>Ubicaciones!A6</x:f>
        <x:v>L01</x:v>
      </x:c>
      <x:c r="G242" s="38" t="str">
        <x:v>P3</x:v>
      </x:c>
      <x:c r="H242" s="55" t="n">
        <x:f>IF(AND(ISNUMBER('Reparto provincial'!J84),ABS(Construccion!G6-1)&lt;0.0000001,MIN(Construccion!D6:F6)&gt;=0,MAX(Construccion!D6:F6)&lt;=1),ROUND('Reparto provincial'!J84*ROUND(SUM(Construccion!$D$6:F6),12),0)-ROUND('Reparto provincial'!J84*ROUND(SUM(Construccion!$D$6:E6),12),0),"n.a.")</x:f>
        <x:v>0</x:v>
      </x:c>
      <x:c r="I242" s="55" t="n">
        <x:f>'Reparto provincial'!N84</x:f>
        <x:v>38890.92812281926</x:v>
      </x:c>
      <x:c r="J242" s="55" t="n">
        <x:f>IF(AND(ISNUMBER(H242),ISNUMBER(I242)),H242*I242,"n.a.")</x:f>
        <x:v>0</x:v>
      </x:c>
      <x:c r="K242" s="56" t="n">
        <x:f>Ubicaciones!D6</x:f>
        <x:v>9.34</x:v>
      </x:c>
      <x:c r="L242" s="56" t="n">
        <x:f>Ubicaciones!E6</x:f>
        <x:v>-82.25</x:v>
      </x:c>
      <x:c r="M242" s="38" t="str">
        <x:f>Vulnerabilidad!B24</x:f>
        <x:v>Liviana / madera</x:v>
      </x:c>
      <x:c r="N242" s="38" t="str">
        <x:f>Vulnerabilidad!C24</x:f>
        <x:v>Madera / livianas</x:v>
      </x:c>
      <x:c r="O242" s="38" t="str">
        <x:f>Vulnerabilidad!D24</x:f>
        <x:v>Metal</x:v>
      </x:c>
      <x:c r="P242" s="38" t="str">
        <x:v>Sin dato</x:v>
      </x:c>
      <x:c r="Q242" s="38" t="n">
        <x:f>IF('Impacto local'!H6="","",'Impacto local'!H6)</x:f>
        <x:v>3</x:v>
      </x:c>
      <x:c r="R242" s="57" t="n">
        <x:f>IF(Q242="","",INDEX(Vulnerabilidad!$D$6:$D$17,Q242))</x:f>
        <x:v>0</x:v>
      </x:c>
      <x:c r="S242" s="55" t="n">
        <x:f>IF(AND(ISNUMBER(J242),ISNUMBER(R242),R242&gt;=0,R242&lt;=1),J242*R242,"n.a.")</x:f>
        <x:v>0</x:v>
      </x:c>
      <x:c r="T242" s="38" t="str">
        <x:f>IF(ISNUMBER(S242),"Calculado ilustrativo","Faltan datos / parámetros inválidos")</x:f>
        <x:v>Calculado ilustrativo</x:v>
      </x:c>
    </x:row>
    <x:row r="243">
      <x:c r="A243" s="38" t="str">
        <x:v>R00238</x:v>
      </x:c>
      <x:c r="B243" s="38" t="str">
        <x:f>'Reparto provincial'!B85</x:f>
        <x:v>C03</x:v>
      </x:c>
      <x:c r="C243" s="38" t="str">
        <x:f>'Reparto provincial'!C85</x:f>
        <x:v>Aseguradora Ancon, S.A.</x:v>
      </x:c>
      <x:c r="D243" s="38" t="str">
        <x:f>'Reparto provincial'!D85</x:f>
        <x:v>Residencial</x:v>
      </x:c>
      <x:c r="E243" s="38" t="str">
        <x:f>'Reparto provincial'!E85</x:f>
        <x:v>Coclé</x:v>
      </x:c>
      <x:c r="F243" s="38" t="str">
        <x:f>Ubicaciones!A7</x:f>
        <x:v>L02</x:v>
      </x:c>
      <x:c r="G243" s="38" t="str">
        <x:v>P1</x:v>
      </x:c>
      <x:c r="H243" s="55" t="n">
        <x:f>IF(AND(ISNUMBER('Reparto provincial'!J85),ABS(Construccion!G9-1)&lt;0.0000001,MIN(Construccion!D9:F9)&gt;=0,MAX(Construccion!D9:F9)&lt;=1),ROUND('Reparto provincial'!J85*ROUND(SUM(Construccion!$D$9:D9),12),0)-0,"n.a.")</x:f>
        <x:v>0</x:v>
      </x:c>
      <x:c r="I243" s="55" t="n">
        <x:f>'Reparto provincial'!N85</x:f>
        <x:v>38890.92812281926</x:v>
      </x:c>
      <x:c r="J243" s="55" t="n">
        <x:f>IF(AND(ISNUMBER(H243),ISNUMBER(I243)),H243*I243,"n.a.")</x:f>
        <x:v>0</x:v>
      </x:c>
      <x:c r="K243" s="56" t="n">
        <x:f>Ubicaciones!D7</x:f>
        <x:v>8.52</x:v>
      </x:c>
      <x:c r="L243" s="56" t="n">
        <x:f>Ubicaciones!E7</x:f>
        <x:v>-80.36</x:v>
      </x:c>
      <x:c r="M243" s="38" t="str">
        <x:f>Vulnerabilidad!B22</x:f>
        <x:v>Hormigón armado</x:v>
      </x:c>
      <x:c r="N243" s="38" t="str">
        <x:f>Vulnerabilidad!C22</x:f>
        <x:v>Mampostería de relleno</x:v>
      </x:c>
      <x:c r="O243" s="38" t="str">
        <x:f>Vulnerabilidad!D22</x:f>
        <x:v>Losa de hormigón</x:v>
      </x:c>
      <x:c r="P243" s="38" t="str">
        <x:v>Sin dato</x:v>
      </x:c>
      <x:c r="Q243" s="38" t="n">
        <x:f>IF('Impacto local'!H7="","",'Impacto local'!H7)</x:f>
        <x:v>2</x:v>
      </x:c>
      <x:c r="R243" s="57" t="n">
        <x:f>IF(Q243="","",INDEX(Vulnerabilidad!$B$6:$B$17,Q243))</x:f>
        <x:v>0</x:v>
      </x:c>
      <x:c r="S243" s="55" t="n">
        <x:f>IF(AND(ISNUMBER(J243),ISNUMBER(R243),R243&gt;=0,R243&lt;=1),J243*R243,"n.a.")</x:f>
        <x:v>0</x:v>
      </x:c>
      <x:c r="T243" s="38" t="str">
        <x:f>IF(ISNUMBER(S243),"Calculado ilustrativo","Faltan datos / parámetros inválidos")</x:f>
        <x:v>Calculado ilustrativo</x:v>
      </x:c>
    </x:row>
    <x:row r="244">
      <x:c r="A244" s="38" t="str">
        <x:v>R00239</x:v>
      </x:c>
      <x:c r="B244" s="38" t="str">
        <x:f>'Reparto provincial'!B85</x:f>
        <x:v>C03</x:v>
      </x:c>
      <x:c r="C244" s="38" t="str">
        <x:f>'Reparto provincial'!C85</x:f>
        <x:v>Aseguradora Ancon, S.A.</x:v>
      </x:c>
      <x:c r="D244" s="38" t="str">
        <x:f>'Reparto provincial'!D85</x:f>
        <x:v>Residencial</x:v>
      </x:c>
      <x:c r="E244" s="38" t="str">
        <x:f>'Reparto provincial'!E85</x:f>
        <x:v>Coclé</x:v>
      </x:c>
      <x:c r="F244" s="38" t="str">
        <x:f>Ubicaciones!A7</x:f>
        <x:v>L02</x:v>
      </x:c>
      <x:c r="G244" s="38" t="str">
        <x:v>P2</x:v>
      </x:c>
      <x:c r="H244" s="55" t="n">
        <x:f>IF(AND(ISNUMBER('Reparto provincial'!J85),ABS(Construccion!G9-1)&lt;0.0000001,MIN(Construccion!D9:F9)&gt;=0,MAX(Construccion!D9:F9)&lt;=1),ROUND('Reparto provincial'!J85*ROUND(SUM(Construccion!$D$9:E9),12),0)-ROUND('Reparto provincial'!J85*ROUND(SUM(Construccion!$D$9:D9),12),0),"n.a.")</x:f>
        <x:v>0</x:v>
      </x:c>
      <x:c r="I244" s="55" t="n">
        <x:f>'Reparto provincial'!N85</x:f>
        <x:v>38890.92812281926</x:v>
      </x:c>
      <x:c r="J244" s="55" t="n">
        <x:f>IF(AND(ISNUMBER(H244),ISNUMBER(I244)),H244*I244,"n.a.")</x:f>
        <x:v>0</x:v>
      </x:c>
      <x:c r="K244" s="56" t="n">
        <x:f>Ubicaciones!D7</x:f>
        <x:v>8.52</x:v>
      </x:c>
      <x:c r="L244" s="56" t="n">
        <x:f>Ubicaciones!E7</x:f>
        <x:v>-80.36</x:v>
      </x:c>
      <x:c r="M244" s="38" t="str">
        <x:f>Vulnerabilidad!B23</x:f>
        <x:v>Mampostería sin refuerzo</x:v>
      </x:c>
      <x:c r="N244" s="38" t="str">
        <x:f>Vulnerabilidad!C23</x:f>
        <x:v>Bloque / ladrillo</x:v>
      </x:c>
      <x:c r="O244" s="38" t="str">
        <x:f>Vulnerabilidad!D23</x:f>
        <x:v>Metal</x:v>
      </x:c>
      <x:c r="P244" s="38" t="str">
        <x:v>Sin dato</x:v>
      </x:c>
      <x:c r="Q244" s="38" t="n">
        <x:f>IF('Impacto local'!H7="","",'Impacto local'!H7)</x:f>
        <x:v>2</x:v>
      </x:c>
      <x:c r="R244" s="57" t="n">
        <x:f>IF(Q244="","",INDEX(Vulnerabilidad!$C$6:$C$17,Q244))</x:f>
        <x:v>0</x:v>
      </x:c>
      <x:c r="S244" s="55" t="n">
        <x:f>IF(AND(ISNUMBER(J244),ISNUMBER(R244),R244&gt;=0,R244&lt;=1),J244*R244,"n.a.")</x:f>
        <x:v>0</x:v>
      </x:c>
      <x:c r="T244" s="38" t="str">
        <x:f>IF(ISNUMBER(S244),"Calculado ilustrativo","Faltan datos / parámetros inválidos")</x:f>
        <x:v>Calculado ilustrativo</x:v>
      </x:c>
    </x:row>
    <x:row r="245">
      <x:c r="A245" s="38" t="str">
        <x:v>R00240</x:v>
      </x:c>
      <x:c r="B245" s="38" t="str">
        <x:f>'Reparto provincial'!B85</x:f>
        <x:v>C03</x:v>
      </x:c>
      <x:c r="C245" s="38" t="str">
        <x:f>'Reparto provincial'!C85</x:f>
        <x:v>Aseguradora Ancon, S.A.</x:v>
      </x:c>
      <x:c r="D245" s="38" t="str">
        <x:f>'Reparto provincial'!D85</x:f>
        <x:v>Residencial</x:v>
      </x:c>
      <x:c r="E245" s="38" t="str">
        <x:f>'Reparto provincial'!E85</x:f>
        <x:v>Coclé</x:v>
      </x:c>
      <x:c r="F245" s="38" t="str">
        <x:f>Ubicaciones!A7</x:f>
        <x:v>L02</x:v>
      </x:c>
      <x:c r="G245" s="38" t="str">
        <x:v>P3</x:v>
      </x:c>
      <x:c r="H245" s="55" t="n">
        <x:f>IF(AND(ISNUMBER('Reparto provincial'!J85),ABS(Construccion!G9-1)&lt;0.0000001,MIN(Construccion!D9:F9)&gt;=0,MAX(Construccion!D9:F9)&lt;=1),ROUND('Reparto provincial'!J85*ROUND(SUM(Construccion!$D$9:F9),12),0)-ROUND('Reparto provincial'!J85*ROUND(SUM(Construccion!$D$9:E9),12),0),"n.a.")</x:f>
        <x:v>0</x:v>
      </x:c>
      <x:c r="I245" s="55" t="n">
        <x:f>'Reparto provincial'!N85</x:f>
        <x:v>38890.92812281926</x:v>
      </x:c>
      <x:c r="J245" s="55" t="n">
        <x:f>IF(AND(ISNUMBER(H245),ISNUMBER(I245)),H245*I245,"n.a.")</x:f>
        <x:v>0</x:v>
      </x:c>
      <x:c r="K245" s="56" t="n">
        <x:f>Ubicaciones!D7</x:f>
        <x:v>8.52</x:v>
      </x:c>
      <x:c r="L245" s="56" t="n">
        <x:f>Ubicaciones!E7</x:f>
        <x:v>-80.36</x:v>
      </x:c>
      <x:c r="M245" s="38" t="str">
        <x:f>Vulnerabilidad!B24</x:f>
        <x:v>Liviana / madera</x:v>
      </x:c>
      <x:c r="N245" s="38" t="str">
        <x:f>Vulnerabilidad!C24</x:f>
        <x:v>Madera / livianas</x:v>
      </x:c>
      <x:c r="O245" s="38" t="str">
        <x:f>Vulnerabilidad!D24</x:f>
        <x:v>Metal</x:v>
      </x:c>
      <x:c r="P245" s="38" t="str">
        <x:v>Sin dato</x:v>
      </x:c>
      <x:c r="Q245" s="38" t="n">
        <x:f>IF('Impacto local'!H7="","",'Impacto local'!H7)</x:f>
        <x:v>2</x:v>
      </x:c>
      <x:c r="R245" s="57" t="n">
        <x:f>IF(Q245="","",INDEX(Vulnerabilidad!$D$6:$D$17,Q245))</x:f>
        <x:v>0</x:v>
      </x:c>
      <x:c r="S245" s="55" t="n">
        <x:f>IF(AND(ISNUMBER(J245),ISNUMBER(R245),R245&gt;=0,R245&lt;=1),J245*R245,"n.a.")</x:f>
        <x:v>0</x:v>
      </x:c>
      <x:c r="T245" s="38" t="str">
        <x:f>IF(ISNUMBER(S245),"Calculado ilustrativo","Faltan datos / parámetros inválidos")</x:f>
        <x:v>Calculado ilustrativo</x:v>
      </x:c>
    </x:row>
    <x:row r="246">
      <x:c r="A246" s="38" t="str">
        <x:v>R00241</x:v>
      </x:c>
      <x:c r="B246" s="38" t="str">
        <x:f>'Reparto provincial'!B86</x:f>
        <x:v>C03</x:v>
      </x:c>
      <x:c r="C246" s="38" t="str">
        <x:f>'Reparto provincial'!C86</x:f>
        <x:v>Aseguradora Ancon, S.A.</x:v>
      </x:c>
      <x:c r="D246" s="38" t="str">
        <x:f>'Reparto provincial'!D86</x:f>
        <x:v>Residencial</x:v>
      </x:c>
      <x:c r="E246" s="38" t="str">
        <x:f>'Reparto provincial'!E86</x:f>
        <x:v>Colón</x:v>
      </x:c>
      <x:c r="F246" s="38" t="str">
        <x:f>Ubicaciones!A8</x:f>
        <x:v>L03</x:v>
      </x:c>
      <x:c r="G246" s="38" t="str">
        <x:v>P1</x:v>
      </x:c>
      <x:c r="H246" s="55" t="n">
        <x:f>IF(AND(ISNUMBER('Reparto provincial'!J86),ABS(Construccion!G12-1)&lt;0.0000001,MIN(Construccion!D12:F12)&gt;=0,MAX(Construccion!D12:F12)&lt;=1),ROUND('Reparto provincial'!J86*ROUND(SUM(Construccion!$D$12:D12),12),0)-0,"n.a.")</x:f>
        <x:v>55</x:v>
      </x:c>
      <x:c r="I246" s="55" t="n">
        <x:f>'Reparto provincial'!N86</x:f>
        <x:v>38890.92812281926</x:v>
      </x:c>
      <x:c r="J246" s="55" t="n">
        <x:f>IF(AND(ISNUMBER(H246),ISNUMBER(I246)),H246*I246,"n.a.")</x:f>
        <x:v>2139001.0467550596</x:v>
      </x:c>
      <x:c r="K246" s="56" t="n">
        <x:f>Ubicaciones!D8</x:f>
        <x:v>9.36</x:v>
      </x:c>
      <x:c r="L246" s="56" t="n">
        <x:f>Ubicaciones!E8</x:f>
        <x:v>-79.9</x:v>
      </x:c>
      <x:c r="M246" s="38" t="str">
        <x:f>Vulnerabilidad!B22</x:f>
        <x:v>Hormigón armado</x:v>
      </x:c>
      <x:c r="N246" s="38" t="str">
        <x:f>Vulnerabilidad!C22</x:f>
        <x:v>Mampostería de relleno</x:v>
      </x:c>
      <x:c r="O246" s="38" t="str">
        <x:f>Vulnerabilidad!D22</x:f>
        <x:v>Losa de hormigón</x:v>
      </x:c>
      <x:c r="P246" s="38" t="str">
        <x:v>Sin dato</x:v>
      </x:c>
      <x:c r="Q246" s="38" t="n">
        <x:f>IF('Impacto local'!H8="","",'Impacto local'!H8)</x:f>
        <x:v>2</x:v>
      </x:c>
      <x:c r="R246" s="57" t="n">
        <x:f>IF(Q246="","",INDEX(Vulnerabilidad!$B$6:$B$17,Q246))</x:f>
        <x:v>0</x:v>
      </x:c>
      <x:c r="S246" s="55" t="n">
        <x:f>IF(AND(ISNUMBER(J246),ISNUMBER(R246),R246&gt;=0,R246&lt;=1),J246*R246,"n.a.")</x:f>
        <x:v>0</x:v>
      </x:c>
      <x:c r="T246" s="38" t="str">
        <x:f>IF(ISNUMBER(S246),"Calculado ilustrativo","Faltan datos / parámetros inválidos")</x:f>
        <x:v>Calculado ilustrativo</x:v>
      </x:c>
    </x:row>
    <x:row r="247">
      <x:c r="A247" s="38" t="str">
        <x:v>R00242</x:v>
      </x:c>
      <x:c r="B247" s="38" t="str">
        <x:f>'Reparto provincial'!B86</x:f>
        <x:v>C03</x:v>
      </x:c>
      <x:c r="C247" s="38" t="str">
        <x:f>'Reparto provincial'!C86</x:f>
        <x:v>Aseguradora Ancon, S.A.</x:v>
      </x:c>
      <x:c r="D247" s="38" t="str">
        <x:f>'Reparto provincial'!D86</x:f>
        <x:v>Residencial</x:v>
      </x:c>
      <x:c r="E247" s="38" t="str">
        <x:f>'Reparto provincial'!E86</x:f>
        <x:v>Colón</x:v>
      </x:c>
      <x:c r="F247" s="38" t="str">
        <x:f>Ubicaciones!A8</x:f>
        <x:v>L03</x:v>
      </x:c>
      <x:c r="G247" s="38" t="str">
        <x:v>P2</x:v>
      </x:c>
      <x:c r="H247" s="55" t="n">
        <x:f>IF(AND(ISNUMBER('Reparto provincial'!J86),ABS(Construccion!G12-1)&lt;0.0000001,MIN(Construccion!D12:F12)&gt;=0,MAX(Construccion!D12:F12)&lt;=1),ROUND('Reparto provincial'!J86*ROUND(SUM(Construccion!$D$12:E12),12),0)-ROUND('Reparto provincial'!J86*ROUND(SUM(Construccion!$D$12:D12),12),0),"n.a.")</x:f>
        <x:v>28</x:v>
      </x:c>
      <x:c r="I247" s="55" t="n">
        <x:f>'Reparto provincial'!N86</x:f>
        <x:v>38890.92812281926</x:v>
      </x:c>
      <x:c r="J247" s="55" t="n">
        <x:f>IF(AND(ISNUMBER(H247),ISNUMBER(I247)),H247*I247,"n.a.")</x:f>
        <x:v>1088945.9874389393</x:v>
      </x:c>
      <x:c r="K247" s="56" t="n">
        <x:f>Ubicaciones!D8</x:f>
        <x:v>9.36</x:v>
      </x:c>
      <x:c r="L247" s="56" t="n">
        <x:f>Ubicaciones!E8</x:f>
        <x:v>-79.9</x:v>
      </x:c>
      <x:c r="M247" s="38" t="str">
        <x:f>Vulnerabilidad!B23</x:f>
        <x:v>Mampostería sin refuerzo</x:v>
      </x:c>
      <x:c r="N247" s="38" t="str">
        <x:f>Vulnerabilidad!C23</x:f>
        <x:v>Bloque / ladrillo</x:v>
      </x:c>
      <x:c r="O247" s="38" t="str">
        <x:f>Vulnerabilidad!D23</x:f>
        <x:v>Metal</x:v>
      </x:c>
      <x:c r="P247" s="38" t="str">
        <x:v>Sin dato</x:v>
      </x:c>
      <x:c r="Q247" s="38" t="n">
        <x:f>IF('Impacto local'!H8="","",'Impacto local'!H8)</x:f>
        <x:v>2</x:v>
      </x:c>
      <x:c r="R247" s="57" t="n">
        <x:f>IF(Q247="","",INDEX(Vulnerabilidad!$C$6:$C$17,Q247))</x:f>
        <x:v>0</x:v>
      </x:c>
      <x:c r="S247" s="55" t="n">
        <x:f>IF(AND(ISNUMBER(J247),ISNUMBER(R247),R247&gt;=0,R247&lt;=1),J247*R247,"n.a.")</x:f>
        <x:v>0</x:v>
      </x:c>
      <x:c r="T247" s="38" t="str">
        <x:f>IF(ISNUMBER(S247),"Calculado ilustrativo","Faltan datos / parámetros inválidos")</x:f>
        <x:v>Calculado ilustrativo</x:v>
      </x:c>
    </x:row>
    <x:row r="248">
      <x:c r="A248" s="38" t="str">
        <x:v>R00243</x:v>
      </x:c>
      <x:c r="B248" s="38" t="str">
        <x:f>'Reparto provincial'!B86</x:f>
        <x:v>C03</x:v>
      </x:c>
      <x:c r="C248" s="38" t="str">
        <x:f>'Reparto provincial'!C86</x:f>
        <x:v>Aseguradora Ancon, S.A.</x:v>
      </x:c>
      <x:c r="D248" s="38" t="str">
        <x:f>'Reparto provincial'!D86</x:f>
        <x:v>Residencial</x:v>
      </x:c>
      <x:c r="E248" s="38" t="str">
        <x:f>'Reparto provincial'!E86</x:f>
        <x:v>Colón</x:v>
      </x:c>
      <x:c r="F248" s="38" t="str">
        <x:f>Ubicaciones!A8</x:f>
        <x:v>L03</x:v>
      </x:c>
      <x:c r="G248" s="38" t="str">
        <x:v>P3</x:v>
      </x:c>
      <x:c r="H248" s="55" t="n">
        <x:f>IF(AND(ISNUMBER('Reparto provincial'!J86),ABS(Construccion!G12-1)&lt;0.0000001,MIN(Construccion!D12:F12)&gt;=0,MAX(Construccion!D12:F12)&lt;=1),ROUND('Reparto provincial'!J86*ROUND(SUM(Construccion!$D$12:F12),12),0)-ROUND('Reparto provincial'!J86*ROUND(SUM(Construccion!$D$12:E12),12),0),"n.a.")</x:f>
        <x:v>9</x:v>
      </x:c>
      <x:c r="I248" s="55" t="n">
        <x:f>'Reparto provincial'!N86</x:f>
        <x:v>38890.92812281926</x:v>
      </x:c>
      <x:c r="J248" s="55" t="n">
        <x:f>IF(AND(ISNUMBER(H248),ISNUMBER(I248)),H248*I248,"n.a.")</x:f>
        <x:v>350018.3531053734</x:v>
      </x:c>
      <x:c r="K248" s="56" t="n">
        <x:f>Ubicaciones!D8</x:f>
        <x:v>9.36</x:v>
      </x:c>
      <x:c r="L248" s="56" t="n">
        <x:f>Ubicaciones!E8</x:f>
        <x:v>-79.9</x:v>
      </x:c>
      <x:c r="M248" s="38" t="str">
        <x:f>Vulnerabilidad!B24</x:f>
        <x:v>Liviana / madera</x:v>
      </x:c>
      <x:c r="N248" s="38" t="str">
        <x:f>Vulnerabilidad!C24</x:f>
        <x:v>Madera / livianas</x:v>
      </x:c>
      <x:c r="O248" s="38" t="str">
        <x:f>Vulnerabilidad!D24</x:f>
        <x:v>Metal</x:v>
      </x:c>
      <x:c r="P248" s="38" t="str">
        <x:v>Sin dato</x:v>
      </x:c>
      <x:c r="Q248" s="38" t="n">
        <x:f>IF('Impacto local'!H8="","",'Impacto local'!H8)</x:f>
        <x:v>2</x:v>
      </x:c>
      <x:c r="R248" s="57" t="n">
        <x:f>IF(Q248="","",INDEX(Vulnerabilidad!$D$6:$D$17,Q248))</x:f>
        <x:v>0</x:v>
      </x:c>
      <x:c r="S248" s="55" t="n">
        <x:f>IF(AND(ISNUMBER(J248),ISNUMBER(R248),R248&gt;=0,R248&lt;=1),J248*R248,"n.a.")</x:f>
        <x:v>0</x:v>
      </x:c>
      <x:c r="T248" s="38" t="str">
        <x:f>IF(ISNUMBER(S248),"Calculado ilustrativo","Faltan datos / parámetros inválidos")</x:f>
        <x:v>Calculado ilustrativo</x:v>
      </x:c>
    </x:row>
    <x:row r="249">
      <x:c r="A249" s="38" t="str">
        <x:v>R00244</x:v>
      </x:c>
      <x:c r="B249" s="38" t="str">
        <x:f>'Reparto provincial'!B87</x:f>
        <x:v>C03</x:v>
      </x:c>
      <x:c r="C249" s="38" t="str">
        <x:f>'Reparto provincial'!C87</x:f>
        <x:v>Aseguradora Ancon, S.A.</x:v>
      </x:c>
      <x:c r="D249" s="38" t="str">
        <x:f>'Reparto provincial'!D87</x:f>
        <x:v>Residencial</x:v>
      </x:c>
      <x:c r="E249" s="38" t="str">
        <x:f>'Reparto provincial'!E87</x:f>
        <x:v>Chiriquí</x:v>
      </x:c>
      <x:c r="F249" s="38" t="str">
        <x:f>Ubicaciones!A9</x:f>
        <x:v>L04</x:v>
      </x:c>
      <x:c r="G249" s="38" t="str">
        <x:v>P1</x:v>
      </x:c>
      <x:c r="H249" s="55" t="n">
        <x:f>IF(AND(ISNUMBER('Reparto provincial'!J87),ABS(Construccion!G15-1)&lt;0.0000001,MIN(Construccion!D15:F15)&gt;=0,MAX(Construccion!D15:F15)&lt;=1),ROUND('Reparto provincial'!J87*ROUND(SUM(Construccion!$D$15:D15),12),0)-0,"n.a.")</x:f>
        <x:v>209</x:v>
      </x:c>
      <x:c r="I249" s="55" t="n">
        <x:f>'Reparto provincial'!N87</x:f>
        <x:v>38890.92812281926</x:v>
      </x:c>
      <x:c r="J249" s="55" t="n">
        <x:f>IF(AND(ISNUMBER(H249),ISNUMBER(I249)),H249*I249,"n.a.")</x:f>
        <x:v>8128203.977669226</x:v>
      </x:c>
      <x:c r="K249" s="56" t="n">
        <x:f>Ubicaciones!D9</x:f>
        <x:v>8.43</x:v>
      </x:c>
      <x:c r="L249" s="56" t="n">
        <x:f>Ubicaciones!E9</x:f>
        <x:v>-82.43</x:v>
      </x:c>
      <x:c r="M249" s="38" t="str">
        <x:f>Vulnerabilidad!B22</x:f>
        <x:v>Hormigón armado</x:v>
      </x:c>
      <x:c r="N249" s="38" t="str">
        <x:f>Vulnerabilidad!C22</x:f>
        <x:v>Mampostería de relleno</x:v>
      </x:c>
      <x:c r="O249" s="38" t="str">
        <x:f>Vulnerabilidad!D22</x:f>
        <x:v>Losa de hormigón</x:v>
      </x:c>
      <x:c r="P249" s="38" t="str">
        <x:v>Sin dato</x:v>
      </x:c>
      <x:c r="Q249" s="38" t="n">
        <x:f>IF('Impacto local'!H9="","",'Impacto local'!H9)</x:f>
        <x:v>4</x:v>
      </x:c>
      <x:c r="R249" s="57" t="n">
        <x:f>IF(Q249="","",INDEX(Vulnerabilidad!$B$6:$B$17,Q249))</x:f>
        <x:v>0</x:v>
      </x:c>
      <x:c r="S249" s="55" t="n">
        <x:f>IF(AND(ISNUMBER(J249),ISNUMBER(R249),R249&gt;=0,R249&lt;=1),J249*R249,"n.a.")</x:f>
        <x:v>0</x:v>
      </x:c>
      <x:c r="T249" s="38" t="str">
        <x:f>IF(ISNUMBER(S249),"Calculado ilustrativo","Faltan datos / parámetros inválidos")</x:f>
        <x:v>Calculado ilustrativo</x:v>
      </x:c>
    </x:row>
    <x:row r="250">
      <x:c r="A250" s="38" t="str">
        <x:v>R00245</x:v>
      </x:c>
      <x:c r="B250" s="38" t="str">
        <x:f>'Reparto provincial'!B87</x:f>
        <x:v>C03</x:v>
      </x:c>
      <x:c r="C250" s="38" t="str">
        <x:f>'Reparto provincial'!C87</x:f>
        <x:v>Aseguradora Ancon, S.A.</x:v>
      </x:c>
      <x:c r="D250" s="38" t="str">
        <x:f>'Reparto provincial'!D87</x:f>
        <x:v>Residencial</x:v>
      </x:c>
      <x:c r="E250" s="38" t="str">
        <x:f>'Reparto provincial'!E87</x:f>
        <x:v>Chiriquí</x:v>
      </x:c>
      <x:c r="F250" s="38" t="str">
        <x:f>Ubicaciones!A9</x:f>
        <x:v>L04</x:v>
      </x:c>
      <x:c r="G250" s="38" t="str">
        <x:v>P2</x:v>
      </x:c>
      <x:c r="H250" s="55" t="n">
        <x:f>IF(AND(ISNUMBER('Reparto provincial'!J87),ABS(Construccion!G15-1)&lt;0.0000001,MIN(Construccion!D15:F15)&gt;=0,MAX(Construccion!D15:F15)&lt;=1),ROUND('Reparto provincial'!J87*ROUND(SUM(Construccion!$D$15:E15),12),0)-ROUND('Reparto provincial'!J87*ROUND(SUM(Construccion!$D$15:D15),12),0),"n.a.")</x:f>
        <x:v>104</x:v>
      </x:c>
      <x:c r="I250" s="55" t="n">
        <x:f>'Reparto provincial'!N87</x:f>
        <x:v>38890.92812281926</x:v>
      </x:c>
      <x:c r="J250" s="55" t="n">
        <x:f>IF(AND(ISNUMBER(H250),ISNUMBER(I250)),H250*I250,"n.a.")</x:f>
        <x:v>4044656.5247732033</x:v>
      </x:c>
      <x:c r="K250" s="56" t="n">
        <x:f>Ubicaciones!D9</x:f>
        <x:v>8.43</x:v>
      </x:c>
      <x:c r="L250" s="56" t="n">
        <x:f>Ubicaciones!E9</x:f>
        <x:v>-82.43</x:v>
      </x:c>
      <x:c r="M250" s="38" t="str">
        <x:f>Vulnerabilidad!B23</x:f>
        <x:v>Mampostería sin refuerzo</x:v>
      </x:c>
      <x:c r="N250" s="38" t="str">
        <x:f>Vulnerabilidad!C23</x:f>
        <x:v>Bloque / ladrillo</x:v>
      </x:c>
      <x:c r="O250" s="38" t="str">
        <x:f>Vulnerabilidad!D23</x:f>
        <x:v>Metal</x:v>
      </x:c>
      <x:c r="P250" s="38" t="str">
        <x:v>Sin dato</x:v>
      </x:c>
      <x:c r="Q250" s="38" t="n">
        <x:f>IF('Impacto local'!H9="","",'Impacto local'!H9)</x:f>
        <x:v>4</x:v>
      </x:c>
      <x:c r="R250" s="57" t="n">
        <x:f>IF(Q250="","",INDEX(Vulnerabilidad!$C$6:$C$17,Q250))</x:f>
        <x:v>0.001</x:v>
      </x:c>
      <x:c r="S250" s="55" t="n">
        <x:f>IF(AND(ISNUMBER(J250),ISNUMBER(R250),R250&gt;=0,R250&lt;=1),J250*R250,"n.a.")</x:f>
        <x:v>4044.6565247732033</x:v>
      </x:c>
      <x:c r="T250" s="38" t="str">
        <x:f>IF(ISNUMBER(S250),"Calculado ilustrativo","Faltan datos / parámetros inválidos")</x:f>
        <x:v>Calculado ilustrativo</x:v>
      </x:c>
    </x:row>
    <x:row r="251">
      <x:c r="A251" s="38" t="str">
        <x:v>R00246</x:v>
      </x:c>
      <x:c r="B251" s="38" t="str">
        <x:f>'Reparto provincial'!B87</x:f>
        <x:v>C03</x:v>
      </x:c>
      <x:c r="C251" s="38" t="str">
        <x:f>'Reparto provincial'!C87</x:f>
        <x:v>Aseguradora Ancon, S.A.</x:v>
      </x:c>
      <x:c r="D251" s="38" t="str">
        <x:f>'Reparto provincial'!D87</x:f>
        <x:v>Residencial</x:v>
      </x:c>
      <x:c r="E251" s="38" t="str">
        <x:f>'Reparto provincial'!E87</x:f>
        <x:v>Chiriquí</x:v>
      </x:c>
      <x:c r="F251" s="38" t="str">
        <x:f>Ubicaciones!A9</x:f>
        <x:v>L04</x:v>
      </x:c>
      <x:c r="G251" s="38" t="str">
        <x:v>P3</x:v>
      </x:c>
      <x:c r="H251" s="55" t="n">
        <x:f>IF(AND(ISNUMBER('Reparto provincial'!J87),ABS(Construccion!G15-1)&lt;0.0000001,MIN(Construccion!D15:F15)&gt;=0,MAX(Construccion!D15:F15)&lt;=1),ROUND('Reparto provincial'!J87*ROUND(SUM(Construccion!$D$15:F15),12),0)-ROUND('Reparto provincial'!J87*ROUND(SUM(Construccion!$D$15:E15),12),0),"n.a.")</x:f>
        <x:v>35</x:v>
      </x:c>
      <x:c r="I251" s="55" t="n">
        <x:f>'Reparto provincial'!N87</x:f>
        <x:v>38890.92812281926</x:v>
      </x:c>
      <x:c r="J251" s="55" t="n">
        <x:f>IF(AND(ISNUMBER(H251),ISNUMBER(I251)),H251*I251,"n.a.")</x:f>
        <x:v>1361182.4842986742</x:v>
      </x:c>
      <x:c r="K251" s="56" t="n">
        <x:f>Ubicaciones!D9</x:f>
        <x:v>8.43</x:v>
      </x:c>
      <x:c r="L251" s="56" t="n">
        <x:f>Ubicaciones!E9</x:f>
        <x:v>-82.43</x:v>
      </x:c>
      <x:c r="M251" s="38" t="str">
        <x:f>Vulnerabilidad!B24</x:f>
        <x:v>Liviana / madera</x:v>
      </x:c>
      <x:c r="N251" s="38" t="str">
        <x:f>Vulnerabilidad!C24</x:f>
        <x:v>Madera / livianas</x:v>
      </x:c>
      <x:c r="O251" s="38" t="str">
        <x:f>Vulnerabilidad!D24</x:f>
        <x:v>Metal</x:v>
      </x:c>
      <x:c r="P251" s="38" t="str">
        <x:v>Sin dato</x:v>
      </x:c>
      <x:c r="Q251" s="38" t="n">
        <x:f>IF('Impacto local'!H9="","",'Impacto local'!H9)</x:f>
        <x:v>4</x:v>
      </x:c>
      <x:c r="R251" s="57" t="n">
        <x:f>IF(Q251="","",INDEX(Vulnerabilidad!$D$6:$D$17,Q251))</x:f>
        <x:v>0.002</x:v>
      </x:c>
      <x:c r="S251" s="55" t="n">
        <x:f>IF(AND(ISNUMBER(J251),ISNUMBER(R251),R251&gt;=0,R251&lt;=1),J251*R251,"n.a.")</x:f>
        <x:v>2722.3649685973483</x:v>
      </x:c>
      <x:c r="T251" s="38" t="str">
        <x:f>IF(ISNUMBER(S251),"Calculado ilustrativo","Faltan datos / parámetros inválidos")</x:f>
        <x:v>Calculado ilustrativo</x:v>
      </x:c>
    </x:row>
    <x:row r="252">
      <x:c r="A252" s="38" t="str">
        <x:v>R00247</x:v>
      </x:c>
      <x:c r="B252" s="38" t="str">
        <x:f>'Reparto provincial'!B88</x:f>
        <x:v>C03</x:v>
      </x:c>
      <x:c r="C252" s="38" t="str">
        <x:f>'Reparto provincial'!C88</x:f>
        <x:v>Aseguradora Ancon, S.A.</x:v>
      </x:c>
      <x:c r="D252" s="38" t="str">
        <x:f>'Reparto provincial'!D88</x:f>
        <x:v>Residencial</x:v>
      </x:c>
      <x:c r="E252" s="38" t="str">
        <x:f>'Reparto provincial'!E88</x:f>
        <x:v>Darién</x:v>
      </x:c>
      <x:c r="F252" s="38" t="str">
        <x:f>Ubicaciones!A10</x:f>
        <x:v>L05</x:v>
      </x:c>
      <x:c r="G252" s="38" t="str">
        <x:v>P1</x:v>
      </x:c>
      <x:c r="H252" s="55" t="n">
        <x:f>IF(AND(ISNUMBER('Reparto provincial'!J88),ABS(Construccion!G18-1)&lt;0.0000001,MIN(Construccion!D18:F18)&gt;=0,MAX(Construccion!D18:F18)&lt;=1),ROUND('Reparto provincial'!J88*ROUND(SUM(Construccion!$D$18:D18),12),0)-0,"n.a.")</x:f>
        <x:v>0</x:v>
      </x:c>
      <x:c r="I252" s="55" t="n">
        <x:f>'Reparto provincial'!N88</x:f>
        <x:v>38890.92812281926</x:v>
      </x:c>
      <x:c r="J252" s="55" t="n">
        <x:f>IF(AND(ISNUMBER(H252),ISNUMBER(I252)),H252*I252,"n.a.")</x:f>
        <x:v>0</x:v>
      </x:c>
      <x:c r="K252" s="56" t="n">
        <x:f>Ubicaciones!D10</x:f>
        <x:v>8.4</x:v>
      </x:c>
      <x:c r="L252" s="56" t="n">
        <x:f>Ubicaciones!E10</x:f>
        <x:v>-78.15</x:v>
      </x:c>
      <x:c r="M252" s="38" t="str">
        <x:f>Vulnerabilidad!B22</x:f>
        <x:v>Hormigón armado</x:v>
      </x:c>
      <x:c r="N252" s="38" t="str">
        <x:f>Vulnerabilidad!C22</x:f>
        <x:v>Mampostería de relleno</x:v>
      </x:c>
      <x:c r="O252" s="38" t="str">
        <x:f>Vulnerabilidad!D22</x:f>
        <x:v>Losa de hormigón</x:v>
      </x:c>
      <x:c r="P252" s="38" t="str">
        <x:v>Sin dato</x:v>
      </x:c>
      <x:c r="Q252" s="38" t="n">
        <x:f>IF('Impacto local'!H10="","",'Impacto local'!H10)</x:f>
        <x:v>2</x:v>
      </x:c>
      <x:c r="R252" s="57" t="n">
        <x:f>IF(Q252="","",INDEX(Vulnerabilidad!$B$6:$B$17,Q252))</x:f>
        <x:v>0</x:v>
      </x:c>
      <x:c r="S252" s="55" t="n">
        <x:f>IF(AND(ISNUMBER(J252),ISNUMBER(R252),R252&gt;=0,R252&lt;=1),J252*R252,"n.a.")</x:f>
        <x:v>0</x:v>
      </x:c>
      <x:c r="T252" s="38" t="str">
        <x:f>IF(ISNUMBER(S252),"Calculado ilustrativo","Faltan datos / parámetros inválidos")</x:f>
        <x:v>Calculado ilustrativo</x:v>
      </x:c>
    </x:row>
    <x:row r="253">
      <x:c r="A253" s="38" t="str">
        <x:v>R00248</x:v>
      </x:c>
      <x:c r="B253" s="38" t="str">
        <x:f>'Reparto provincial'!B88</x:f>
        <x:v>C03</x:v>
      </x:c>
      <x:c r="C253" s="38" t="str">
        <x:f>'Reparto provincial'!C88</x:f>
        <x:v>Aseguradora Ancon, S.A.</x:v>
      </x:c>
      <x:c r="D253" s="38" t="str">
        <x:f>'Reparto provincial'!D88</x:f>
        <x:v>Residencial</x:v>
      </x:c>
      <x:c r="E253" s="38" t="str">
        <x:f>'Reparto provincial'!E88</x:f>
        <x:v>Darién</x:v>
      </x:c>
      <x:c r="F253" s="38" t="str">
        <x:f>Ubicaciones!A10</x:f>
        <x:v>L05</x:v>
      </x:c>
      <x:c r="G253" s="38" t="str">
        <x:v>P2</x:v>
      </x:c>
      <x:c r="H253" s="55" t="n">
        <x:f>IF(AND(ISNUMBER('Reparto provincial'!J88),ABS(Construccion!G18-1)&lt;0.0000001,MIN(Construccion!D18:F18)&gt;=0,MAX(Construccion!D18:F18)&lt;=1),ROUND('Reparto provincial'!J88*ROUND(SUM(Construccion!$D$18:E18),12),0)-ROUND('Reparto provincial'!J88*ROUND(SUM(Construccion!$D$18:D18),12),0),"n.a.")</x:f>
        <x:v>0</x:v>
      </x:c>
      <x:c r="I253" s="55" t="n">
        <x:f>'Reparto provincial'!N88</x:f>
        <x:v>38890.92812281926</x:v>
      </x:c>
      <x:c r="J253" s="55" t="n">
        <x:f>IF(AND(ISNUMBER(H253),ISNUMBER(I253)),H253*I253,"n.a.")</x:f>
        <x:v>0</x:v>
      </x:c>
      <x:c r="K253" s="56" t="n">
        <x:f>Ubicaciones!D10</x:f>
        <x:v>8.4</x:v>
      </x:c>
      <x:c r="L253" s="56" t="n">
        <x:f>Ubicaciones!E10</x:f>
        <x:v>-78.15</x:v>
      </x:c>
      <x:c r="M253" s="38" t="str">
        <x:f>Vulnerabilidad!B23</x:f>
        <x:v>Mampostería sin refuerzo</x:v>
      </x:c>
      <x:c r="N253" s="38" t="str">
        <x:f>Vulnerabilidad!C23</x:f>
        <x:v>Bloque / ladrillo</x:v>
      </x:c>
      <x:c r="O253" s="38" t="str">
        <x:f>Vulnerabilidad!D23</x:f>
        <x:v>Metal</x:v>
      </x:c>
      <x:c r="P253" s="38" t="str">
        <x:v>Sin dato</x:v>
      </x:c>
      <x:c r="Q253" s="38" t="n">
        <x:f>IF('Impacto local'!H10="","",'Impacto local'!H10)</x:f>
        <x:v>2</x:v>
      </x:c>
      <x:c r="R253" s="57" t="n">
        <x:f>IF(Q253="","",INDEX(Vulnerabilidad!$C$6:$C$17,Q253))</x:f>
        <x:v>0</x:v>
      </x:c>
      <x:c r="S253" s="55" t="n">
        <x:f>IF(AND(ISNUMBER(J253),ISNUMBER(R253),R253&gt;=0,R253&lt;=1),J253*R253,"n.a.")</x:f>
        <x:v>0</x:v>
      </x:c>
      <x:c r="T253" s="38" t="str">
        <x:f>IF(ISNUMBER(S253),"Calculado ilustrativo","Faltan datos / parámetros inválidos")</x:f>
        <x:v>Calculado ilustrativo</x:v>
      </x:c>
    </x:row>
    <x:row r="254">
      <x:c r="A254" s="38" t="str">
        <x:v>R00249</x:v>
      </x:c>
      <x:c r="B254" s="38" t="str">
        <x:f>'Reparto provincial'!B88</x:f>
        <x:v>C03</x:v>
      </x:c>
      <x:c r="C254" s="38" t="str">
        <x:f>'Reparto provincial'!C88</x:f>
        <x:v>Aseguradora Ancon, S.A.</x:v>
      </x:c>
      <x:c r="D254" s="38" t="str">
        <x:f>'Reparto provincial'!D88</x:f>
        <x:v>Residencial</x:v>
      </x:c>
      <x:c r="E254" s="38" t="str">
        <x:f>'Reparto provincial'!E88</x:f>
        <x:v>Darién</x:v>
      </x:c>
      <x:c r="F254" s="38" t="str">
        <x:f>Ubicaciones!A10</x:f>
        <x:v>L05</x:v>
      </x:c>
      <x:c r="G254" s="38" t="str">
        <x:v>P3</x:v>
      </x:c>
      <x:c r="H254" s="55" t="n">
        <x:f>IF(AND(ISNUMBER('Reparto provincial'!J88),ABS(Construccion!G18-1)&lt;0.0000001,MIN(Construccion!D18:F18)&gt;=0,MAX(Construccion!D18:F18)&lt;=1),ROUND('Reparto provincial'!J88*ROUND(SUM(Construccion!$D$18:F18),12),0)-ROUND('Reparto provincial'!J88*ROUND(SUM(Construccion!$D$18:E18),12),0),"n.a.")</x:f>
        <x:v>0</x:v>
      </x:c>
      <x:c r="I254" s="55" t="n">
        <x:f>'Reparto provincial'!N88</x:f>
        <x:v>38890.92812281926</x:v>
      </x:c>
      <x:c r="J254" s="55" t="n">
        <x:f>IF(AND(ISNUMBER(H254),ISNUMBER(I254)),H254*I254,"n.a.")</x:f>
        <x:v>0</x:v>
      </x:c>
      <x:c r="K254" s="56" t="n">
        <x:f>Ubicaciones!D10</x:f>
        <x:v>8.4</x:v>
      </x:c>
      <x:c r="L254" s="56" t="n">
        <x:f>Ubicaciones!E10</x:f>
        <x:v>-78.15</x:v>
      </x:c>
      <x:c r="M254" s="38" t="str">
        <x:f>Vulnerabilidad!B24</x:f>
        <x:v>Liviana / madera</x:v>
      </x:c>
      <x:c r="N254" s="38" t="str">
        <x:f>Vulnerabilidad!C24</x:f>
        <x:v>Madera / livianas</x:v>
      </x:c>
      <x:c r="O254" s="38" t="str">
        <x:f>Vulnerabilidad!D24</x:f>
        <x:v>Metal</x:v>
      </x:c>
      <x:c r="P254" s="38" t="str">
        <x:v>Sin dato</x:v>
      </x:c>
      <x:c r="Q254" s="38" t="n">
        <x:f>IF('Impacto local'!H10="","",'Impacto local'!H10)</x:f>
        <x:v>2</x:v>
      </x:c>
      <x:c r="R254" s="57" t="n">
        <x:f>IF(Q254="","",INDEX(Vulnerabilidad!$D$6:$D$17,Q254))</x:f>
        <x:v>0</x:v>
      </x:c>
      <x:c r="S254" s="55" t="n">
        <x:f>IF(AND(ISNUMBER(J254),ISNUMBER(R254),R254&gt;=0,R254&lt;=1),J254*R254,"n.a.")</x:f>
        <x:v>0</x:v>
      </x:c>
      <x:c r="T254" s="38" t="str">
        <x:f>IF(ISNUMBER(S254),"Calculado ilustrativo","Faltan datos / parámetros inválidos")</x:f>
        <x:v>Calculado ilustrativo</x:v>
      </x:c>
    </x:row>
    <x:row r="255">
      <x:c r="A255" s="38" t="str">
        <x:v>R00250</x:v>
      </x:c>
      <x:c r="B255" s="38" t="str">
        <x:f>'Reparto provincial'!B89</x:f>
        <x:v>C03</x:v>
      </x:c>
      <x:c r="C255" s="38" t="str">
        <x:f>'Reparto provincial'!C89</x:f>
        <x:v>Aseguradora Ancon, S.A.</x:v>
      </x:c>
      <x:c r="D255" s="38" t="str">
        <x:f>'Reparto provincial'!D89</x:f>
        <x:v>Residencial</x:v>
      </x:c>
      <x:c r="E255" s="38" t="str">
        <x:f>'Reparto provincial'!E89</x:f>
        <x:v>Herrera</x:v>
      </x:c>
      <x:c r="F255" s="38" t="str">
        <x:f>Ubicaciones!A11</x:f>
        <x:v>L06</x:v>
      </x:c>
      <x:c r="G255" s="38" t="str">
        <x:v>P1</x:v>
      </x:c>
      <x:c r="H255" s="55" t="n">
        <x:f>IF(AND(ISNUMBER('Reparto provincial'!J89),ABS(Construccion!G21-1)&lt;0.0000001,MIN(Construccion!D21:F21)&gt;=0,MAX(Construccion!D21:F21)&lt;=1),ROUND('Reparto provincial'!J89*ROUND(SUM(Construccion!$D$21:D21),12),0)-0,"n.a.")</x:f>
        <x:v>89</x:v>
      </x:c>
      <x:c r="I255" s="55" t="n">
        <x:f>'Reparto provincial'!N89</x:f>
        <x:v>38890.92812281926</x:v>
      </x:c>
      <x:c r="J255" s="55" t="n">
        <x:f>IF(AND(ISNUMBER(H255),ISNUMBER(I255)),H255*I255,"n.a.")</x:f>
        <x:v>3461292.6029309146</x:v>
      </x:c>
      <x:c r="K255" s="56" t="n">
        <x:f>Ubicaciones!D11</x:f>
        <x:v>7.96</x:v>
      </x:c>
      <x:c r="L255" s="56" t="n">
        <x:f>Ubicaciones!E11</x:f>
        <x:v>-80.43</x:v>
      </x:c>
      <x:c r="M255" s="38" t="str">
        <x:f>Vulnerabilidad!B22</x:f>
        <x:v>Hormigón armado</x:v>
      </x:c>
      <x:c r="N255" s="38" t="str">
        <x:f>Vulnerabilidad!C22</x:f>
        <x:v>Mampostería de relleno</x:v>
      </x:c>
      <x:c r="O255" s="38" t="str">
        <x:f>Vulnerabilidad!D22</x:f>
        <x:v>Losa de hormigón</x:v>
      </x:c>
      <x:c r="P255" s="38" t="str">
        <x:v>Sin dato</x:v>
      </x:c>
      <x:c r="Q255" s="38" t="n">
        <x:f>IF('Impacto local'!H11="","",'Impacto local'!H11)</x:f>
        <x:v>3</x:v>
      </x:c>
      <x:c r="R255" s="57" t="n">
        <x:f>IF(Q255="","",INDEX(Vulnerabilidad!$B$6:$B$17,Q255))</x:f>
        <x:v>0</x:v>
      </x:c>
      <x:c r="S255" s="55" t="n">
        <x:f>IF(AND(ISNUMBER(J255),ISNUMBER(R255),R255&gt;=0,R255&lt;=1),J255*R255,"n.a.")</x:f>
        <x:v>0</x:v>
      </x:c>
      <x:c r="T255" s="38" t="str">
        <x:f>IF(ISNUMBER(S255),"Calculado ilustrativo","Faltan datos / parámetros inválidos")</x:f>
        <x:v>Calculado ilustrativo</x:v>
      </x:c>
    </x:row>
    <x:row r="256">
      <x:c r="A256" s="38" t="str">
        <x:v>R00251</x:v>
      </x:c>
      <x:c r="B256" s="38" t="str">
        <x:f>'Reparto provincial'!B89</x:f>
        <x:v>C03</x:v>
      </x:c>
      <x:c r="C256" s="38" t="str">
        <x:f>'Reparto provincial'!C89</x:f>
        <x:v>Aseguradora Ancon, S.A.</x:v>
      </x:c>
      <x:c r="D256" s="38" t="str">
        <x:f>'Reparto provincial'!D89</x:f>
        <x:v>Residencial</x:v>
      </x:c>
      <x:c r="E256" s="38" t="str">
        <x:f>'Reparto provincial'!E89</x:f>
        <x:v>Herrera</x:v>
      </x:c>
      <x:c r="F256" s="38" t="str">
        <x:f>Ubicaciones!A11</x:f>
        <x:v>L06</x:v>
      </x:c>
      <x:c r="G256" s="38" t="str">
        <x:v>P2</x:v>
      </x:c>
      <x:c r="H256" s="55" t="n">
        <x:f>IF(AND(ISNUMBER('Reparto provincial'!J89),ABS(Construccion!G21-1)&lt;0.0000001,MIN(Construccion!D21:F21)&gt;=0,MAX(Construccion!D21:F21)&lt;=1),ROUND('Reparto provincial'!J89*ROUND(SUM(Construccion!$D$21:E21),12),0)-ROUND('Reparto provincial'!J89*ROUND(SUM(Construccion!$D$21:D21),12),0),"n.a.")</x:f>
        <x:v>45</x:v>
      </x:c>
      <x:c r="I256" s="55" t="n">
        <x:f>'Reparto provincial'!N89</x:f>
        <x:v>38890.92812281926</x:v>
      </x:c>
      <x:c r="J256" s="55" t="n">
        <x:f>IF(AND(ISNUMBER(H256),ISNUMBER(I256)),H256*I256,"n.a.")</x:f>
        <x:v>1750091.7655268668</x:v>
      </x:c>
      <x:c r="K256" s="56" t="n">
        <x:f>Ubicaciones!D11</x:f>
        <x:v>7.96</x:v>
      </x:c>
      <x:c r="L256" s="56" t="n">
        <x:f>Ubicaciones!E11</x:f>
        <x:v>-80.43</x:v>
      </x:c>
      <x:c r="M256" s="38" t="str">
        <x:f>Vulnerabilidad!B23</x:f>
        <x:v>Mampostería sin refuerzo</x:v>
      </x:c>
      <x:c r="N256" s="38" t="str">
        <x:f>Vulnerabilidad!C23</x:f>
        <x:v>Bloque / ladrillo</x:v>
      </x:c>
      <x:c r="O256" s="38" t="str">
        <x:f>Vulnerabilidad!D23</x:f>
        <x:v>Metal</x:v>
      </x:c>
      <x:c r="P256" s="38" t="str">
        <x:v>Sin dato</x:v>
      </x:c>
      <x:c r="Q256" s="38" t="n">
        <x:f>IF('Impacto local'!H11="","",'Impacto local'!H11)</x:f>
        <x:v>3</x:v>
      </x:c>
      <x:c r="R256" s="57" t="n">
        <x:f>IF(Q256="","",INDEX(Vulnerabilidad!$C$6:$C$17,Q256))</x:f>
        <x:v>0</x:v>
      </x:c>
      <x:c r="S256" s="55" t="n">
        <x:f>IF(AND(ISNUMBER(J256),ISNUMBER(R256),R256&gt;=0,R256&lt;=1),J256*R256,"n.a.")</x:f>
        <x:v>0</x:v>
      </x:c>
      <x:c r="T256" s="38" t="str">
        <x:f>IF(ISNUMBER(S256),"Calculado ilustrativo","Faltan datos / parámetros inválidos")</x:f>
        <x:v>Calculado ilustrativo</x:v>
      </x:c>
    </x:row>
    <x:row r="257">
      <x:c r="A257" s="38" t="str">
        <x:v>R00252</x:v>
      </x:c>
      <x:c r="B257" s="38" t="str">
        <x:f>'Reparto provincial'!B89</x:f>
        <x:v>C03</x:v>
      </x:c>
      <x:c r="C257" s="38" t="str">
        <x:f>'Reparto provincial'!C89</x:f>
        <x:v>Aseguradora Ancon, S.A.</x:v>
      </x:c>
      <x:c r="D257" s="38" t="str">
        <x:f>'Reparto provincial'!D89</x:f>
        <x:v>Residencial</x:v>
      </x:c>
      <x:c r="E257" s="38" t="str">
        <x:f>'Reparto provincial'!E89</x:f>
        <x:v>Herrera</x:v>
      </x:c>
      <x:c r="F257" s="38" t="str">
        <x:f>Ubicaciones!A11</x:f>
        <x:v>L06</x:v>
      </x:c>
      <x:c r="G257" s="38" t="str">
        <x:v>P3</x:v>
      </x:c>
      <x:c r="H257" s="55" t="n">
        <x:f>IF(AND(ISNUMBER('Reparto provincial'!J89),ABS(Construccion!G21-1)&lt;0.0000001,MIN(Construccion!D21:F21)&gt;=0,MAX(Construccion!D21:F21)&lt;=1),ROUND('Reparto provincial'!J89*ROUND(SUM(Construccion!$D$21:F21),12),0)-ROUND('Reparto provincial'!J89*ROUND(SUM(Construccion!$D$21:E21),12),0),"n.a.")</x:f>
        <x:v>15</x:v>
      </x:c>
      <x:c r="I257" s="55" t="n">
        <x:f>'Reparto provincial'!N89</x:f>
        <x:v>38890.92812281926</x:v>
      </x:c>
      <x:c r="J257" s="55" t="n">
        <x:f>IF(AND(ISNUMBER(H257),ISNUMBER(I257)),H257*I257,"n.a.")</x:f>
        <x:v>583363.9218422889</x:v>
      </x:c>
      <x:c r="K257" s="56" t="n">
        <x:f>Ubicaciones!D11</x:f>
        <x:v>7.96</x:v>
      </x:c>
      <x:c r="L257" s="56" t="n">
        <x:f>Ubicaciones!E11</x:f>
        <x:v>-80.43</x:v>
      </x:c>
      <x:c r="M257" s="38" t="str">
        <x:f>Vulnerabilidad!B24</x:f>
        <x:v>Liviana / madera</x:v>
      </x:c>
      <x:c r="N257" s="38" t="str">
        <x:f>Vulnerabilidad!C24</x:f>
        <x:v>Madera / livianas</x:v>
      </x:c>
      <x:c r="O257" s="38" t="str">
        <x:f>Vulnerabilidad!D24</x:f>
        <x:v>Metal</x:v>
      </x:c>
      <x:c r="P257" s="38" t="str">
        <x:v>Sin dato</x:v>
      </x:c>
      <x:c r="Q257" s="38" t="n">
        <x:f>IF('Impacto local'!H11="","",'Impacto local'!H11)</x:f>
        <x:v>3</x:v>
      </x:c>
      <x:c r="R257" s="57" t="n">
        <x:f>IF(Q257="","",INDEX(Vulnerabilidad!$D$6:$D$17,Q257))</x:f>
        <x:v>0</x:v>
      </x:c>
      <x:c r="S257" s="55" t="n">
        <x:f>IF(AND(ISNUMBER(J257),ISNUMBER(R257),R257&gt;=0,R257&lt;=1),J257*R257,"n.a.")</x:f>
        <x:v>0</x:v>
      </x:c>
      <x:c r="T257" s="38" t="str">
        <x:f>IF(ISNUMBER(S257),"Calculado ilustrativo","Faltan datos / parámetros inválidos")</x:f>
        <x:v>Calculado ilustrativo</x:v>
      </x:c>
    </x:row>
    <x:row r="258">
      <x:c r="A258" s="38" t="str">
        <x:v>R00253</x:v>
      </x:c>
      <x:c r="B258" s="38" t="str">
        <x:f>'Reparto provincial'!B90</x:f>
        <x:v>C03</x:v>
      </x:c>
      <x:c r="C258" s="38" t="str">
        <x:f>'Reparto provincial'!C90</x:f>
        <x:v>Aseguradora Ancon, S.A.</x:v>
      </x:c>
      <x:c r="D258" s="38" t="str">
        <x:f>'Reparto provincial'!D90</x:f>
        <x:v>Residencial</x:v>
      </x:c>
      <x:c r="E258" s="38" t="str">
        <x:f>'Reparto provincial'!E90</x:f>
        <x:v>Los Santos</x:v>
      </x:c>
      <x:c r="F258" s="38" t="str">
        <x:f>Ubicaciones!A12</x:f>
        <x:v>L07</x:v>
      </x:c>
      <x:c r="G258" s="38" t="str">
        <x:v>P1</x:v>
      </x:c>
      <x:c r="H258" s="55" t="n">
        <x:f>IF(AND(ISNUMBER('Reparto provincial'!J90),ABS(Construccion!G24-1)&lt;0.0000001,MIN(Construccion!D24:F24)&gt;=0,MAX(Construccion!D24:F24)&lt;=1),ROUND('Reparto provincial'!J90*ROUND(SUM(Construccion!$D$24:D24),12),0)-0,"n.a.")</x:f>
        <x:v>0</x:v>
      </x:c>
      <x:c r="I258" s="55" t="n">
        <x:f>'Reparto provincial'!N90</x:f>
        <x:v>38890.92812281926</x:v>
      </x:c>
      <x:c r="J258" s="55" t="n">
        <x:f>IF(AND(ISNUMBER(H258),ISNUMBER(I258)),H258*I258,"n.a.")</x:f>
        <x:v>0</x:v>
      </x:c>
      <x:c r="K258" s="56" t="n">
        <x:f>Ubicaciones!D12</x:f>
        <x:v>7.77</x:v>
      </x:c>
      <x:c r="L258" s="56" t="n">
        <x:f>Ubicaciones!E12</x:f>
        <x:v>-80.28</x:v>
      </x:c>
      <x:c r="M258" s="38" t="str">
        <x:f>Vulnerabilidad!B22</x:f>
        <x:v>Hormigón armado</x:v>
      </x:c>
      <x:c r="N258" s="38" t="str">
        <x:f>Vulnerabilidad!C22</x:f>
        <x:v>Mampostería de relleno</x:v>
      </x:c>
      <x:c r="O258" s="38" t="str">
        <x:f>Vulnerabilidad!D22</x:f>
        <x:v>Losa de hormigón</x:v>
      </x:c>
      <x:c r="P258" s="38" t="str">
        <x:v>Sin dato</x:v>
      </x:c>
      <x:c r="Q258" s="38" t="n">
        <x:f>IF('Impacto local'!H12="","",'Impacto local'!H12)</x:f>
        <x:v>2</x:v>
      </x:c>
      <x:c r="R258" s="57" t="n">
        <x:f>IF(Q258="","",INDEX(Vulnerabilidad!$B$6:$B$17,Q258))</x:f>
        <x:v>0</x:v>
      </x:c>
      <x:c r="S258" s="55" t="n">
        <x:f>IF(AND(ISNUMBER(J258),ISNUMBER(R258),R258&gt;=0,R258&lt;=1),J258*R258,"n.a.")</x:f>
        <x:v>0</x:v>
      </x:c>
      <x:c r="T258" s="38" t="str">
        <x:f>IF(ISNUMBER(S258),"Calculado ilustrativo","Faltan datos / parámetros inválidos")</x:f>
        <x:v>Calculado ilustrativo</x:v>
      </x:c>
    </x:row>
    <x:row r="259">
      <x:c r="A259" s="38" t="str">
        <x:v>R00254</x:v>
      </x:c>
      <x:c r="B259" s="38" t="str">
        <x:f>'Reparto provincial'!B90</x:f>
        <x:v>C03</x:v>
      </x:c>
      <x:c r="C259" s="38" t="str">
        <x:f>'Reparto provincial'!C90</x:f>
        <x:v>Aseguradora Ancon, S.A.</x:v>
      </x:c>
      <x:c r="D259" s="38" t="str">
        <x:f>'Reparto provincial'!D90</x:f>
        <x:v>Residencial</x:v>
      </x:c>
      <x:c r="E259" s="38" t="str">
        <x:f>'Reparto provincial'!E90</x:f>
        <x:v>Los Santos</x:v>
      </x:c>
      <x:c r="F259" s="38" t="str">
        <x:f>Ubicaciones!A12</x:f>
        <x:v>L07</x:v>
      </x:c>
      <x:c r="G259" s="38" t="str">
        <x:v>P2</x:v>
      </x:c>
      <x:c r="H259" s="55" t="n">
        <x:f>IF(AND(ISNUMBER('Reparto provincial'!J90),ABS(Construccion!G24-1)&lt;0.0000001,MIN(Construccion!D24:F24)&gt;=0,MAX(Construccion!D24:F24)&lt;=1),ROUND('Reparto provincial'!J90*ROUND(SUM(Construccion!$D$24:E24),12),0)-ROUND('Reparto provincial'!J90*ROUND(SUM(Construccion!$D$24:D24),12),0),"n.a.")</x:f>
        <x:v>0</x:v>
      </x:c>
      <x:c r="I259" s="55" t="n">
        <x:f>'Reparto provincial'!N90</x:f>
        <x:v>38890.92812281926</x:v>
      </x:c>
      <x:c r="J259" s="55" t="n">
        <x:f>IF(AND(ISNUMBER(H259),ISNUMBER(I259)),H259*I259,"n.a.")</x:f>
        <x:v>0</x:v>
      </x:c>
      <x:c r="K259" s="56" t="n">
        <x:f>Ubicaciones!D12</x:f>
        <x:v>7.77</x:v>
      </x:c>
      <x:c r="L259" s="56" t="n">
        <x:f>Ubicaciones!E12</x:f>
        <x:v>-80.28</x:v>
      </x:c>
      <x:c r="M259" s="38" t="str">
        <x:f>Vulnerabilidad!B23</x:f>
        <x:v>Mampostería sin refuerzo</x:v>
      </x:c>
      <x:c r="N259" s="38" t="str">
        <x:f>Vulnerabilidad!C23</x:f>
        <x:v>Bloque / ladrillo</x:v>
      </x:c>
      <x:c r="O259" s="38" t="str">
        <x:f>Vulnerabilidad!D23</x:f>
        <x:v>Metal</x:v>
      </x:c>
      <x:c r="P259" s="38" t="str">
        <x:v>Sin dato</x:v>
      </x:c>
      <x:c r="Q259" s="38" t="n">
        <x:f>IF('Impacto local'!H12="","",'Impacto local'!H12)</x:f>
        <x:v>2</x:v>
      </x:c>
      <x:c r="R259" s="57" t="n">
        <x:f>IF(Q259="","",INDEX(Vulnerabilidad!$C$6:$C$17,Q259))</x:f>
        <x:v>0</x:v>
      </x:c>
      <x:c r="S259" s="55" t="n">
        <x:f>IF(AND(ISNUMBER(J259),ISNUMBER(R259),R259&gt;=0,R259&lt;=1),J259*R259,"n.a.")</x:f>
        <x:v>0</x:v>
      </x:c>
      <x:c r="T259" s="38" t="str">
        <x:f>IF(ISNUMBER(S259),"Calculado ilustrativo","Faltan datos / parámetros inválidos")</x:f>
        <x:v>Calculado ilustrativo</x:v>
      </x:c>
    </x:row>
    <x:row r="260">
      <x:c r="A260" s="38" t="str">
        <x:v>R00255</x:v>
      </x:c>
      <x:c r="B260" s="38" t="str">
        <x:f>'Reparto provincial'!B90</x:f>
        <x:v>C03</x:v>
      </x:c>
      <x:c r="C260" s="38" t="str">
        <x:f>'Reparto provincial'!C90</x:f>
        <x:v>Aseguradora Ancon, S.A.</x:v>
      </x:c>
      <x:c r="D260" s="38" t="str">
        <x:f>'Reparto provincial'!D90</x:f>
        <x:v>Residencial</x:v>
      </x:c>
      <x:c r="E260" s="38" t="str">
        <x:f>'Reparto provincial'!E90</x:f>
        <x:v>Los Santos</x:v>
      </x:c>
      <x:c r="F260" s="38" t="str">
        <x:f>Ubicaciones!A12</x:f>
        <x:v>L07</x:v>
      </x:c>
      <x:c r="G260" s="38" t="str">
        <x:v>P3</x:v>
      </x:c>
      <x:c r="H260" s="55" t="n">
        <x:f>IF(AND(ISNUMBER('Reparto provincial'!J90),ABS(Construccion!G24-1)&lt;0.0000001,MIN(Construccion!D24:F24)&gt;=0,MAX(Construccion!D24:F24)&lt;=1),ROUND('Reparto provincial'!J90*ROUND(SUM(Construccion!$D$24:F24),12),0)-ROUND('Reparto provincial'!J90*ROUND(SUM(Construccion!$D$24:E24),12),0),"n.a.")</x:f>
        <x:v>0</x:v>
      </x:c>
      <x:c r="I260" s="55" t="n">
        <x:f>'Reparto provincial'!N90</x:f>
        <x:v>38890.92812281926</x:v>
      </x:c>
      <x:c r="J260" s="55" t="n">
        <x:f>IF(AND(ISNUMBER(H260),ISNUMBER(I260)),H260*I260,"n.a.")</x:f>
        <x:v>0</x:v>
      </x:c>
      <x:c r="K260" s="56" t="n">
        <x:f>Ubicaciones!D12</x:f>
        <x:v>7.77</x:v>
      </x:c>
      <x:c r="L260" s="56" t="n">
        <x:f>Ubicaciones!E12</x:f>
        <x:v>-80.28</x:v>
      </x:c>
      <x:c r="M260" s="38" t="str">
        <x:f>Vulnerabilidad!B24</x:f>
        <x:v>Liviana / madera</x:v>
      </x:c>
      <x:c r="N260" s="38" t="str">
        <x:f>Vulnerabilidad!C24</x:f>
        <x:v>Madera / livianas</x:v>
      </x:c>
      <x:c r="O260" s="38" t="str">
        <x:f>Vulnerabilidad!D24</x:f>
        <x:v>Metal</x:v>
      </x:c>
      <x:c r="P260" s="38" t="str">
        <x:v>Sin dato</x:v>
      </x:c>
      <x:c r="Q260" s="38" t="n">
        <x:f>IF('Impacto local'!H12="","",'Impacto local'!H12)</x:f>
        <x:v>2</x:v>
      </x:c>
      <x:c r="R260" s="57" t="n">
        <x:f>IF(Q260="","",INDEX(Vulnerabilidad!$D$6:$D$17,Q260))</x:f>
        <x:v>0</x:v>
      </x:c>
      <x:c r="S260" s="55" t="n">
        <x:f>IF(AND(ISNUMBER(J260),ISNUMBER(R260),R260&gt;=0,R260&lt;=1),J260*R260,"n.a.")</x:f>
        <x:v>0</x:v>
      </x:c>
      <x:c r="T260" s="38" t="str">
        <x:f>IF(ISNUMBER(S260),"Calculado ilustrativo","Faltan datos / parámetros inválidos")</x:f>
        <x:v>Calculado ilustrativo</x:v>
      </x:c>
    </x:row>
    <x:row r="261">
      <x:c r="A261" s="38" t="str">
        <x:v>R00256</x:v>
      </x:c>
      <x:c r="B261" s="38" t="str">
        <x:f>'Reparto provincial'!B91</x:f>
        <x:v>C03</x:v>
      </x:c>
      <x:c r="C261" s="38" t="str">
        <x:f>'Reparto provincial'!C91</x:f>
        <x:v>Aseguradora Ancon, S.A.</x:v>
      </x:c>
      <x:c r="D261" s="38" t="str">
        <x:f>'Reparto provincial'!D91</x:f>
        <x:v>Residencial</x:v>
      </x:c>
      <x:c r="E261" s="38" t="str">
        <x:f>'Reparto provincial'!E91</x:f>
        <x:v>Panamá</x:v>
      </x:c>
      <x:c r="F261" s="38" t="str">
        <x:f>Ubicaciones!A13</x:f>
        <x:v>L08</x:v>
      </x:c>
      <x:c r="G261" s="38" t="str">
        <x:v>P1</x:v>
      </x:c>
      <x:c r="H261" s="55" t="n">
        <x:f>IF(AND(ISNUMBER('Reparto provincial'!J91),ABS(Construccion!G27-1)&lt;0.0000001,MIN(Construccion!D27:F27)&gt;=0,MAX(Construccion!D27:F27)&lt;=1),ROUND('Reparto provincial'!J91*ROUND(SUM(Construccion!$D$27:D27),12),0)-0,"n.a.")</x:f>
        <x:v>2085</x:v>
      </x:c>
      <x:c r="I261" s="55" t="n">
        <x:f>'Reparto provincial'!N91</x:f>
        <x:v>38890.92812281926</x:v>
      </x:c>
      <x:c r="J261" s="55" t="n">
        <x:f>IF(AND(ISNUMBER(H261),ISNUMBER(I261)),H261*I261,"n.a.")</x:f>
        <x:v>81087585.13607816</x:v>
      </x:c>
      <x:c r="K261" s="56" t="n">
        <x:f>Ubicaciones!D13</x:f>
        <x:v>8.98</x:v>
      </x:c>
      <x:c r="L261" s="56" t="n">
        <x:f>Ubicaciones!E13</x:f>
        <x:v>-79.52</x:v>
      </x:c>
      <x:c r="M261" s="38" t="str">
        <x:f>Vulnerabilidad!B22</x:f>
        <x:v>Hormigón armado</x:v>
      </x:c>
      <x:c r="N261" s="38" t="str">
        <x:f>Vulnerabilidad!C22</x:f>
        <x:v>Mampostería de relleno</x:v>
      </x:c>
      <x:c r="O261" s="38" t="str">
        <x:f>Vulnerabilidad!D22</x:f>
        <x:v>Losa de hormigón</x:v>
      </x:c>
      <x:c r="P261" s="38" t="str">
        <x:v>Sin dato</x:v>
      </x:c>
      <x:c r="Q261" s="38" t="n">
        <x:f>IF('Impacto local'!H13="","",'Impacto local'!H13)</x:f>
        <x:v>2</x:v>
      </x:c>
      <x:c r="R261" s="57" t="n">
        <x:f>IF(Q261="","",INDEX(Vulnerabilidad!$B$6:$B$17,Q261))</x:f>
        <x:v>0</x:v>
      </x:c>
      <x:c r="S261" s="55" t="n">
        <x:f>IF(AND(ISNUMBER(J261),ISNUMBER(R261),R261&gt;=0,R261&lt;=1),J261*R261,"n.a.")</x:f>
        <x:v>0</x:v>
      </x:c>
      <x:c r="T261" s="38" t="str">
        <x:f>IF(ISNUMBER(S261),"Calculado ilustrativo","Faltan datos / parámetros inválidos")</x:f>
        <x:v>Calculado ilustrativo</x:v>
      </x:c>
    </x:row>
    <x:row r="262">
      <x:c r="A262" s="38" t="str">
        <x:v>R00257</x:v>
      </x:c>
      <x:c r="B262" s="38" t="str">
        <x:f>'Reparto provincial'!B91</x:f>
        <x:v>C03</x:v>
      </x:c>
      <x:c r="C262" s="38" t="str">
        <x:f>'Reparto provincial'!C91</x:f>
        <x:v>Aseguradora Ancon, S.A.</x:v>
      </x:c>
      <x:c r="D262" s="38" t="str">
        <x:f>'Reparto provincial'!D91</x:f>
        <x:v>Residencial</x:v>
      </x:c>
      <x:c r="E262" s="38" t="str">
        <x:f>'Reparto provincial'!E91</x:f>
        <x:v>Panamá</x:v>
      </x:c>
      <x:c r="F262" s="38" t="str">
        <x:f>Ubicaciones!A13</x:f>
        <x:v>L08</x:v>
      </x:c>
      <x:c r="G262" s="38" t="str">
        <x:v>P2</x:v>
      </x:c>
      <x:c r="H262" s="55" t="n">
        <x:f>IF(AND(ISNUMBER('Reparto provincial'!J91),ABS(Construccion!G27-1)&lt;0.0000001,MIN(Construccion!D27:F27)&gt;=0,MAX(Construccion!D27:F27)&lt;=1),ROUND('Reparto provincial'!J91*ROUND(SUM(Construccion!$D$27:E27),12),0)-ROUND('Reparto provincial'!J91*ROUND(SUM(Construccion!$D$27:D27),12),0),"n.a.")</x:f>
        <x:v>1043</x:v>
      </x:c>
      <x:c r="I262" s="55" t="n">
        <x:f>'Reparto provincial'!N91</x:f>
        <x:v>38890.92812281926</x:v>
      </x:c>
      <x:c r="J262" s="55" t="n">
        <x:f>IF(AND(ISNUMBER(H262),ISNUMBER(I262)),H262*I262,"n.a.")</x:f>
        <x:v>40563238.03210049</x:v>
      </x:c>
      <x:c r="K262" s="56" t="n">
        <x:f>Ubicaciones!D13</x:f>
        <x:v>8.98</x:v>
      </x:c>
      <x:c r="L262" s="56" t="n">
        <x:f>Ubicaciones!E13</x:f>
        <x:v>-79.52</x:v>
      </x:c>
      <x:c r="M262" s="38" t="str">
        <x:f>Vulnerabilidad!B23</x:f>
        <x:v>Mampostería sin refuerzo</x:v>
      </x:c>
      <x:c r="N262" s="38" t="str">
        <x:f>Vulnerabilidad!C23</x:f>
        <x:v>Bloque / ladrillo</x:v>
      </x:c>
      <x:c r="O262" s="38" t="str">
        <x:f>Vulnerabilidad!D23</x:f>
        <x:v>Metal</x:v>
      </x:c>
      <x:c r="P262" s="38" t="str">
        <x:v>Sin dato</x:v>
      </x:c>
      <x:c r="Q262" s="38" t="n">
        <x:f>IF('Impacto local'!H13="","",'Impacto local'!H13)</x:f>
        <x:v>2</x:v>
      </x:c>
      <x:c r="R262" s="57" t="n">
        <x:f>IF(Q262="","",INDEX(Vulnerabilidad!$C$6:$C$17,Q262))</x:f>
        <x:v>0</x:v>
      </x:c>
      <x:c r="S262" s="55" t="n">
        <x:f>IF(AND(ISNUMBER(J262),ISNUMBER(R262),R262&gt;=0,R262&lt;=1),J262*R262,"n.a.")</x:f>
        <x:v>0</x:v>
      </x:c>
      <x:c r="T262" s="38" t="str">
        <x:f>IF(ISNUMBER(S262),"Calculado ilustrativo","Faltan datos / parámetros inválidos")</x:f>
        <x:v>Calculado ilustrativo</x:v>
      </x:c>
    </x:row>
    <x:row r="263">
      <x:c r="A263" s="38" t="str">
        <x:v>R00258</x:v>
      </x:c>
      <x:c r="B263" s="38" t="str">
        <x:f>'Reparto provincial'!B91</x:f>
        <x:v>C03</x:v>
      </x:c>
      <x:c r="C263" s="38" t="str">
        <x:f>'Reparto provincial'!C91</x:f>
        <x:v>Aseguradora Ancon, S.A.</x:v>
      </x:c>
      <x:c r="D263" s="38" t="str">
        <x:f>'Reparto provincial'!D91</x:f>
        <x:v>Residencial</x:v>
      </x:c>
      <x:c r="E263" s="38" t="str">
        <x:f>'Reparto provincial'!E91</x:f>
        <x:v>Panamá</x:v>
      </x:c>
      <x:c r="F263" s="38" t="str">
        <x:f>Ubicaciones!A13</x:f>
        <x:v>L08</x:v>
      </x:c>
      <x:c r="G263" s="38" t="str">
        <x:v>P3</x:v>
      </x:c>
      <x:c r="H263" s="55" t="n">
        <x:f>IF(AND(ISNUMBER('Reparto provincial'!J91),ABS(Construccion!G27-1)&lt;0.0000001,MIN(Construccion!D27:F27)&gt;=0,MAX(Construccion!D27:F27)&lt;=1),ROUND('Reparto provincial'!J91*ROUND(SUM(Construccion!$D$27:F27),12),0)-ROUND('Reparto provincial'!J91*ROUND(SUM(Construccion!$D$27:E27),12),0),"n.a.")</x:f>
        <x:v>347</x:v>
      </x:c>
      <x:c r="I263" s="55" t="n">
        <x:f>'Reparto provincial'!N91</x:f>
        <x:v>38890.92812281926</x:v>
      </x:c>
      <x:c r="J263" s="55" t="n">
        <x:f>IF(AND(ISNUMBER(H263),ISNUMBER(I263)),H263*I263,"n.a.")</x:f>
        <x:v>13495152.058618285</x:v>
      </x:c>
      <x:c r="K263" s="56" t="n">
        <x:f>Ubicaciones!D13</x:f>
        <x:v>8.98</x:v>
      </x:c>
      <x:c r="L263" s="56" t="n">
        <x:f>Ubicaciones!E13</x:f>
        <x:v>-79.52</x:v>
      </x:c>
      <x:c r="M263" s="38" t="str">
        <x:f>Vulnerabilidad!B24</x:f>
        <x:v>Liviana / madera</x:v>
      </x:c>
      <x:c r="N263" s="38" t="str">
        <x:f>Vulnerabilidad!C24</x:f>
        <x:v>Madera / livianas</x:v>
      </x:c>
      <x:c r="O263" s="38" t="str">
        <x:f>Vulnerabilidad!D24</x:f>
        <x:v>Metal</x:v>
      </x:c>
      <x:c r="P263" s="38" t="str">
        <x:v>Sin dato</x:v>
      </x:c>
      <x:c r="Q263" s="38" t="n">
        <x:f>IF('Impacto local'!H13="","",'Impacto local'!H13)</x:f>
        <x:v>2</x:v>
      </x:c>
      <x:c r="R263" s="57" t="n">
        <x:f>IF(Q263="","",INDEX(Vulnerabilidad!$D$6:$D$17,Q263))</x:f>
        <x:v>0</x:v>
      </x:c>
      <x:c r="S263" s="55" t="n">
        <x:f>IF(AND(ISNUMBER(J263),ISNUMBER(R263),R263&gt;=0,R263&lt;=1),J263*R263,"n.a.")</x:f>
        <x:v>0</x:v>
      </x:c>
      <x:c r="T263" s="38" t="str">
        <x:f>IF(ISNUMBER(S263),"Calculado ilustrativo","Faltan datos / parámetros inválidos")</x:f>
        <x:v>Calculado ilustrativo</x:v>
      </x:c>
    </x:row>
    <x:row r="264">
      <x:c r="A264" s="38" t="str">
        <x:v>R00259</x:v>
      </x:c>
      <x:c r="B264" s="38" t="str">
        <x:f>'Reparto provincial'!B92</x:f>
        <x:v>C03</x:v>
      </x:c>
      <x:c r="C264" s="38" t="str">
        <x:f>'Reparto provincial'!C92</x:f>
        <x:v>Aseguradora Ancon, S.A.</x:v>
      </x:c>
      <x:c r="D264" s="38" t="str">
        <x:f>'Reparto provincial'!D92</x:f>
        <x:v>Residencial</x:v>
      </x:c>
      <x:c r="E264" s="38" t="str">
        <x:f>'Reparto provincial'!E92</x:f>
        <x:v>Veraguas</x:v>
      </x:c>
      <x:c r="F264" s="38" t="str">
        <x:f>Ubicaciones!A14</x:f>
        <x:v>L09</x:v>
      </x:c>
      <x:c r="G264" s="38" t="str">
        <x:v>P1</x:v>
      </x:c>
      <x:c r="H264" s="55" t="n">
        <x:f>IF(AND(ISNUMBER('Reparto provincial'!J92),ABS(Construccion!G30-1)&lt;0.0000001,MIN(Construccion!D30:F30)&gt;=0,MAX(Construccion!D30:F30)&lt;=1),ROUND('Reparto provincial'!J92*ROUND(SUM(Construccion!$D$30:D30),12),0)-0,"n.a.")</x:f>
        <x:v>62</x:v>
      </x:c>
      <x:c r="I264" s="55" t="n">
        <x:f>'Reparto provincial'!N92</x:f>
        <x:v>38890.92812281926</x:v>
      </x:c>
      <x:c r="J264" s="55" t="n">
        <x:f>IF(AND(ISNUMBER(H264),ISNUMBER(I264)),H264*I264,"n.a.")</x:f>
        <x:v>2411237.5436147945</x:v>
      </x:c>
      <x:c r="K264" s="56" t="n">
        <x:f>Ubicaciones!D14</x:f>
        <x:v>8.1</x:v>
      </x:c>
      <x:c r="L264" s="56" t="n">
        <x:f>Ubicaciones!E14</x:f>
        <x:v>-80.97</x:v>
      </x:c>
      <x:c r="M264" s="38" t="str">
        <x:f>Vulnerabilidad!B22</x:f>
        <x:v>Hormigón armado</x:v>
      </x:c>
      <x:c r="N264" s="38" t="str">
        <x:f>Vulnerabilidad!C22</x:f>
        <x:v>Mampostería de relleno</x:v>
      </x:c>
      <x:c r="O264" s="38" t="str">
        <x:f>Vulnerabilidad!D22</x:f>
        <x:v>Losa de hormigón</x:v>
      </x:c>
      <x:c r="P264" s="38" t="str">
        <x:v>Sin dato</x:v>
      </x:c>
      <x:c r="Q264" s="38" t="n">
        <x:f>IF('Impacto local'!H14="","",'Impacto local'!H14)</x:f>
        <x:v>3</x:v>
      </x:c>
      <x:c r="R264" s="57" t="n">
        <x:f>IF(Q264="","",INDEX(Vulnerabilidad!$B$6:$B$17,Q264))</x:f>
        <x:v>0</x:v>
      </x:c>
      <x:c r="S264" s="55" t="n">
        <x:f>IF(AND(ISNUMBER(J264),ISNUMBER(R264),R264&gt;=0,R264&lt;=1),J264*R264,"n.a.")</x:f>
        <x:v>0</x:v>
      </x:c>
      <x:c r="T264" s="38" t="str">
        <x:f>IF(ISNUMBER(S264),"Calculado ilustrativo","Faltan datos / parámetros inválidos")</x:f>
        <x:v>Calculado ilustrativo</x:v>
      </x:c>
    </x:row>
    <x:row r="265">
      <x:c r="A265" s="38" t="str">
        <x:v>R00260</x:v>
      </x:c>
      <x:c r="B265" s="38" t="str">
        <x:f>'Reparto provincial'!B92</x:f>
        <x:v>C03</x:v>
      </x:c>
      <x:c r="C265" s="38" t="str">
        <x:f>'Reparto provincial'!C92</x:f>
        <x:v>Aseguradora Ancon, S.A.</x:v>
      </x:c>
      <x:c r="D265" s="38" t="str">
        <x:f>'Reparto provincial'!D92</x:f>
        <x:v>Residencial</x:v>
      </x:c>
      <x:c r="E265" s="38" t="str">
        <x:f>'Reparto provincial'!E92</x:f>
        <x:v>Veraguas</x:v>
      </x:c>
      <x:c r="F265" s="38" t="str">
        <x:f>Ubicaciones!A14</x:f>
        <x:v>L09</x:v>
      </x:c>
      <x:c r="G265" s="38" t="str">
        <x:v>P2</x:v>
      </x:c>
      <x:c r="H265" s="55" t="n">
        <x:f>IF(AND(ISNUMBER('Reparto provincial'!J92),ABS(Construccion!G30-1)&lt;0.0000001,MIN(Construccion!D30:F30)&gt;=0,MAX(Construccion!D30:F30)&lt;=1),ROUND('Reparto provincial'!J92*ROUND(SUM(Construccion!$D$30:E30),12),0)-ROUND('Reparto provincial'!J92*ROUND(SUM(Construccion!$D$30:D30),12),0),"n.a.")</x:f>
        <x:v>31</x:v>
      </x:c>
      <x:c r="I265" s="55" t="n">
        <x:f>'Reparto provincial'!N92</x:f>
        <x:v>38890.92812281926</x:v>
      </x:c>
      <x:c r="J265" s="55" t="n">
        <x:f>IF(AND(ISNUMBER(H265),ISNUMBER(I265)),H265*I265,"n.a.")</x:f>
        <x:v>1205618.7718073973</x:v>
      </x:c>
      <x:c r="K265" s="56" t="n">
        <x:f>Ubicaciones!D14</x:f>
        <x:v>8.1</x:v>
      </x:c>
      <x:c r="L265" s="56" t="n">
        <x:f>Ubicaciones!E14</x:f>
        <x:v>-80.97</x:v>
      </x:c>
      <x:c r="M265" s="38" t="str">
        <x:f>Vulnerabilidad!B23</x:f>
        <x:v>Mampostería sin refuerzo</x:v>
      </x:c>
      <x:c r="N265" s="38" t="str">
        <x:f>Vulnerabilidad!C23</x:f>
        <x:v>Bloque / ladrillo</x:v>
      </x:c>
      <x:c r="O265" s="38" t="str">
        <x:f>Vulnerabilidad!D23</x:f>
        <x:v>Metal</x:v>
      </x:c>
      <x:c r="P265" s="38" t="str">
        <x:v>Sin dato</x:v>
      </x:c>
      <x:c r="Q265" s="38" t="n">
        <x:f>IF('Impacto local'!H14="","",'Impacto local'!H14)</x:f>
        <x:v>3</x:v>
      </x:c>
      <x:c r="R265" s="57" t="n">
        <x:f>IF(Q265="","",INDEX(Vulnerabilidad!$C$6:$C$17,Q265))</x:f>
        <x:v>0</x:v>
      </x:c>
      <x:c r="S265" s="55" t="n">
        <x:f>IF(AND(ISNUMBER(J265),ISNUMBER(R265),R265&gt;=0,R265&lt;=1),J265*R265,"n.a.")</x:f>
        <x:v>0</x:v>
      </x:c>
      <x:c r="T265" s="38" t="str">
        <x:f>IF(ISNUMBER(S265),"Calculado ilustrativo","Faltan datos / parámetros inválidos")</x:f>
        <x:v>Calculado ilustrativo</x:v>
      </x:c>
    </x:row>
    <x:row r="266">
      <x:c r="A266" s="38" t="str">
        <x:v>R00261</x:v>
      </x:c>
      <x:c r="B266" s="38" t="str">
        <x:f>'Reparto provincial'!B92</x:f>
        <x:v>C03</x:v>
      </x:c>
      <x:c r="C266" s="38" t="str">
        <x:f>'Reparto provincial'!C92</x:f>
        <x:v>Aseguradora Ancon, S.A.</x:v>
      </x:c>
      <x:c r="D266" s="38" t="str">
        <x:f>'Reparto provincial'!D92</x:f>
        <x:v>Residencial</x:v>
      </x:c>
      <x:c r="E266" s="38" t="str">
        <x:f>'Reparto provincial'!E92</x:f>
        <x:v>Veraguas</x:v>
      </x:c>
      <x:c r="F266" s="38" t="str">
        <x:f>Ubicaciones!A14</x:f>
        <x:v>L09</x:v>
      </x:c>
      <x:c r="G266" s="38" t="str">
        <x:v>P3</x:v>
      </x:c>
      <x:c r="H266" s="55" t="n">
        <x:f>IF(AND(ISNUMBER('Reparto provincial'!J92),ABS(Construccion!G30-1)&lt;0.0000001,MIN(Construccion!D30:F30)&gt;=0,MAX(Construccion!D30:F30)&lt;=1),ROUND('Reparto provincial'!J92*ROUND(SUM(Construccion!$D$30:F30),12),0)-ROUND('Reparto provincial'!J92*ROUND(SUM(Construccion!$D$30:E30),12),0),"n.a.")</x:f>
        <x:v>10</x:v>
      </x:c>
      <x:c r="I266" s="55" t="n">
        <x:f>'Reparto provincial'!N92</x:f>
        <x:v>38890.92812281926</x:v>
      </x:c>
      <x:c r="J266" s="55" t="n">
        <x:f>IF(AND(ISNUMBER(H266),ISNUMBER(I266)),H266*I266,"n.a.")</x:f>
        <x:v>388909.2812281926</x:v>
      </x:c>
      <x:c r="K266" s="56" t="n">
        <x:f>Ubicaciones!D14</x:f>
        <x:v>8.1</x:v>
      </x:c>
      <x:c r="L266" s="56" t="n">
        <x:f>Ubicaciones!E14</x:f>
        <x:v>-80.97</x:v>
      </x:c>
      <x:c r="M266" s="38" t="str">
        <x:f>Vulnerabilidad!B24</x:f>
        <x:v>Liviana / madera</x:v>
      </x:c>
      <x:c r="N266" s="38" t="str">
        <x:f>Vulnerabilidad!C24</x:f>
        <x:v>Madera / livianas</x:v>
      </x:c>
      <x:c r="O266" s="38" t="str">
        <x:f>Vulnerabilidad!D24</x:f>
        <x:v>Metal</x:v>
      </x:c>
      <x:c r="P266" s="38" t="str">
        <x:v>Sin dato</x:v>
      </x:c>
      <x:c r="Q266" s="38" t="n">
        <x:f>IF('Impacto local'!H14="","",'Impacto local'!H14)</x:f>
        <x:v>3</x:v>
      </x:c>
      <x:c r="R266" s="57" t="n">
        <x:f>IF(Q266="","",INDEX(Vulnerabilidad!$D$6:$D$17,Q266))</x:f>
        <x:v>0</x:v>
      </x:c>
      <x:c r="S266" s="55" t="n">
        <x:f>IF(AND(ISNUMBER(J266),ISNUMBER(R266),R266&gt;=0,R266&lt;=1),J266*R266,"n.a.")</x:f>
        <x:v>0</x:v>
      </x:c>
      <x:c r="T266" s="38" t="str">
        <x:f>IF(ISNUMBER(S266),"Calculado ilustrativo","Faltan datos / parámetros inválidos")</x:f>
        <x:v>Calculado ilustrativo</x:v>
      </x:c>
    </x:row>
    <x:row r="267">
      <x:c r="A267" s="38" t="str">
        <x:v>R00262</x:v>
      </x:c>
      <x:c r="B267" s="38" t="str">
        <x:f>'Reparto provincial'!B93</x:f>
        <x:v>C03</x:v>
      </x:c>
      <x:c r="C267" s="38" t="str">
        <x:f>'Reparto provincial'!C93</x:f>
        <x:v>Aseguradora Ancon, S.A.</x:v>
      </x:c>
      <x:c r="D267" s="38" t="str">
        <x:f>'Reparto provincial'!D93</x:f>
        <x:v>Residencial</x:v>
      </x:c>
      <x:c r="E267" s="38" t="str">
        <x:f>'Reparto provincial'!E93</x:f>
        <x:v>Guna Yala</x:v>
      </x:c>
      <x:c r="F267" s="38" t="str">
        <x:f>Ubicaciones!A15</x:f>
        <x:v>L10</x:v>
      </x:c>
      <x:c r="G267" s="38" t="str">
        <x:v>P1</x:v>
      </x:c>
      <x:c r="H267" s="55" t="n">
        <x:f>IF(AND(ISNUMBER('Reparto provincial'!J93),ABS(Construccion!G33-1)&lt;0.0000001,MIN(Construccion!D33:F33)&gt;=0,MAX(Construccion!D33:F33)&lt;=1),ROUND('Reparto provincial'!J93*ROUND(SUM(Construccion!$D$33:D33),12),0)-0,"n.a.")</x:f>
        <x:v>0</x:v>
      </x:c>
      <x:c r="I267" s="55" t="n">
        <x:f>'Reparto provincial'!N93</x:f>
        <x:v>38890.92812281926</x:v>
      </x:c>
      <x:c r="J267" s="55" t="n">
        <x:f>IF(AND(ISNUMBER(H267),ISNUMBER(I267)),H267*I267,"n.a.")</x:f>
        <x:v>0</x:v>
      </x:c>
      <x:c r="K267" s="56" t="n">
        <x:f>Ubicaciones!D15</x:f>
        <x:v>9.45</x:v>
      </x:c>
      <x:c r="L267" s="56" t="n">
        <x:f>Ubicaciones!E15</x:f>
        <x:v>-78.97</x:v>
      </x:c>
      <x:c r="M267" s="38" t="str">
        <x:f>Vulnerabilidad!B22</x:f>
        <x:v>Hormigón armado</x:v>
      </x:c>
      <x:c r="N267" s="38" t="str">
        <x:f>Vulnerabilidad!C22</x:f>
        <x:v>Mampostería de relleno</x:v>
      </x:c>
      <x:c r="O267" s="38" t="str">
        <x:f>Vulnerabilidad!D22</x:f>
        <x:v>Losa de hormigón</x:v>
      </x:c>
      <x:c r="P267" s="38" t="str">
        <x:v>Sin dato</x:v>
      </x:c>
      <x:c r="Q267" s="38" t="n">
        <x:f>IF('Impacto local'!H15="","",'Impacto local'!H15)</x:f>
        <x:v>2</x:v>
      </x:c>
      <x:c r="R267" s="57" t="n">
        <x:f>IF(Q267="","",INDEX(Vulnerabilidad!$B$6:$B$17,Q267))</x:f>
        <x:v>0</x:v>
      </x:c>
      <x:c r="S267" s="55" t="n">
        <x:f>IF(AND(ISNUMBER(J267),ISNUMBER(R267),R267&gt;=0,R267&lt;=1),J267*R267,"n.a.")</x:f>
        <x:v>0</x:v>
      </x:c>
      <x:c r="T267" s="38" t="str">
        <x:f>IF(ISNUMBER(S267),"Calculado ilustrativo","Faltan datos / parámetros inválidos")</x:f>
        <x:v>Calculado ilustrativo</x:v>
      </x:c>
    </x:row>
    <x:row r="268">
      <x:c r="A268" s="38" t="str">
        <x:v>R00263</x:v>
      </x:c>
      <x:c r="B268" s="38" t="str">
        <x:f>'Reparto provincial'!B93</x:f>
        <x:v>C03</x:v>
      </x:c>
      <x:c r="C268" s="38" t="str">
        <x:f>'Reparto provincial'!C93</x:f>
        <x:v>Aseguradora Ancon, S.A.</x:v>
      </x:c>
      <x:c r="D268" s="38" t="str">
        <x:f>'Reparto provincial'!D93</x:f>
        <x:v>Residencial</x:v>
      </x:c>
      <x:c r="E268" s="38" t="str">
        <x:f>'Reparto provincial'!E93</x:f>
        <x:v>Guna Yala</x:v>
      </x:c>
      <x:c r="F268" s="38" t="str">
        <x:f>Ubicaciones!A15</x:f>
        <x:v>L10</x:v>
      </x:c>
      <x:c r="G268" s="38" t="str">
        <x:v>P2</x:v>
      </x:c>
      <x:c r="H268" s="55" t="n">
        <x:f>IF(AND(ISNUMBER('Reparto provincial'!J93),ABS(Construccion!G33-1)&lt;0.0000001,MIN(Construccion!D33:F33)&gt;=0,MAX(Construccion!D33:F33)&lt;=1),ROUND('Reparto provincial'!J93*ROUND(SUM(Construccion!$D$33:E33),12),0)-ROUND('Reparto provincial'!J93*ROUND(SUM(Construccion!$D$33:D33),12),0),"n.a.")</x:f>
        <x:v>0</x:v>
      </x:c>
      <x:c r="I268" s="55" t="n">
        <x:f>'Reparto provincial'!N93</x:f>
        <x:v>38890.92812281926</x:v>
      </x:c>
      <x:c r="J268" s="55" t="n">
        <x:f>IF(AND(ISNUMBER(H268),ISNUMBER(I268)),H268*I268,"n.a.")</x:f>
        <x:v>0</x:v>
      </x:c>
      <x:c r="K268" s="56" t="n">
        <x:f>Ubicaciones!D15</x:f>
        <x:v>9.45</x:v>
      </x:c>
      <x:c r="L268" s="56" t="n">
        <x:f>Ubicaciones!E15</x:f>
        <x:v>-78.97</x:v>
      </x:c>
      <x:c r="M268" s="38" t="str">
        <x:f>Vulnerabilidad!B23</x:f>
        <x:v>Mampostería sin refuerzo</x:v>
      </x:c>
      <x:c r="N268" s="38" t="str">
        <x:f>Vulnerabilidad!C23</x:f>
        <x:v>Bloque / ladrillo</x:v>
      </x:c>
      <x:c r="O268" s="38" t="str">
        <x:f>Vulnerabilidad!D23</x:f>
        <x:v>Metal</x:v>
      </x:c>
      <x:c r="P268" s="38" t="str">
        <x:v>Sin dato</x:v>
      </x:c>
      <x:c r="Q268" s="38" t="n">
        <x:f>IF('Impacto local'!H15="","",'Impacto local'!H15)</x:f>
        <x:v>2</x:v>
      </x:c>
      <x:c r="R268" s="57" t="n">
        <x:f>IF(Q268="","",INDEX(Vulnerabilidad!$C$6:$C$17,Q268))</x:f>
        <x:v>0</x:v>
      </x:c>
      <x:c r="S268" s="55" t="n">
        <x:f>IF(AND(ISNUMBER(J268),ISNUMBER(R268),R268&gt;=0,R268&lt;=1),J268*R268,"n.a.")</x:f>
        <x:v>0</x:v>
      </x:c>
      <x:c r="T268" s="38" t="str">
        <x:f>IF(ISNUMBER(S268),"Calculado ilustrativo","Faltan datos / parámetros inválidos")</x:f>
        <x:v>Calculado ilustrativo</x:v>
      </x:c>
    </x:row>
    <x:row r="269">
      <x:c r="A269" s="38" t="str">
        <x:v>R00264</x:v>
      </x:c>
      <x:c r="B269" s="38" t="str">
        <x:f>'Reparto provincial'!B93</x:f>
        <x:v>C03</x:v>
      </x:c>
      <x:c r="C269" s="38" t="str">
        <x:f>'Reparto provincial'!C93</x:f>
        <x:v>Aseguradora Ancon, S.A.</x:v>
      </x:c>
      <x:c r="D269" s="38" t="str">
        <x:f>'Reparto provincial'!D93</x:f>
        <x:v>Residencial</x:v>
      </x:c>
      <x:c r="E269" s="38" t="str">
        <x:f>'Reparto provincial'!E93</x:f>
        <x:v>Guna Yala</x:v>
      </x:c>
      <x:c r="F269" s="38" t="str">
        <x:f>Ubicaciones!A15</x:f>
        <x:v>L10</x:v>
      </x:c>
      <x:c r="G269" s="38" t="str">
        <x:v>P3</x:v>
      </x:c>
      <x:c r="H269" s="55" t="n">
        <x:f>IF(AND(ISNUMBER('Reparto provincial'!J93),ABS(Construccion!G33-1)&lt;0.0000001,MIN(Construccion!D33:F33)&gt;=0,MAX(Construccion!D33:F33)&lt;=1),ROUND('Reparto provincial'!J93*ROUND(SUM(Construccion!$D$33:F33),12),0)-ROUND('Reparto provincial'!J93*ROUND(SUM(Construccion!$D$33:E33),12),0),"n.a.")</x:f>
        <x:v>0</x:v>
      </x:c>
      <x:c r="I269" s="55" t="n">
        <x:f>'Reparto provincial'!N93</x:f>
        <x:v>38890.92812281926</x:v>
      </x:c>
      <x:c r="J269" s="55" t="n">
        <x:f>IF(AND(ISNUMBER(H269),ISNUMBER(I269)),H269*I269,"n.a.")</x:f>
        <x:v>0</x:v>
      </x:c>
      <x:c r="K269" s="56" t="n">
        <x:f>Ubicaciones!D15</x:f>
        <x:v>9.45</x:v>
      </x:c>
      <x:c r="L269" s="56" t="n">
        <x:f>Ubicaciones!E15</x:f>
        <x:v>-78.97</x:v>
      </x:c>
      <x:c r="M269" s="38" t="str">
        <x:f>Vulnerabilidad!B24</x:f>
        <x:v>Liviana / madera</x:v>
      </x:c>
      <x:c r="N269" s="38" t="str">
        <x:f>Vulnerabilidad!C24</x:f>
        <x:v>Madera / livianas</x:v>
      </x:c>
      <x:c r="O269" s="38" t="str">
        <x:f>Vulnerabilidad!D24</x:f>
        <x:v>Metal</x:v>
      </x:c>
      <x:c r="P269" s="38" t="str">
        <x:v>Sin dato</x:v>
      </x:c>
      <x:c r="Q269" s="38" t="n">
        <x:f>IF('Impacto local'!H15="","",'Impacto local'!H15)</x:f>
        <x:v>2</x:v>
      </x:c>
      <x:c r="R269" s="57" t="n">
        <x:f>IF(Q269="","",INDEX(Vulnerabilidad!$D$6:$D$17,Q269))</x:f>
        <x:v>0</x:v>
      </x:c>
      <x:c r="S269" s="55" t="n">
        <x:f>IF(AND(ISNUMBER(J269),ISNUMBER(R269),R269&gt;=0,R269&lt;=1),J269*R269,"n.a.")</x:f>
        <x:v>0</x:v>
      </x:c>
      <x:c r="T269" s="38" t="str">
        <x:f>IF(ISNUMBER(S269),"Calculado ilustrativo","Faltan datos / parámetros inválidos")</x:f>
        <x:v>Calculado ilustrativo</x:v>
      </x:c>
    </x:row>
    <x:row r="270">
      <x:c r="A270" s="38" t="str">
        <x:v>R00265</x:v>
      </x:c>
      <x:c r="B270" s="38" t="str">
        <x:f>'Reparto provincial'!B94</x:f>
        <x:v>C03</x:v>
      </x:c>
      <x:c r="C270" s="38" t="str">
        <x:f>'Reparto provincial'!C94</x:f>
        <x:v>Aseguradora Ancon, S.A.</x:v>
      </x:c>
      <x:c r="D270" s="38" t="str">
        <x:f>'Reparto provincial'!D94</x:f>
        <x:v>Residencial</x:v>
      </x:c>
      <x:c r="E270" s="38" t="str">
        <x:f>'Reparto provincial'!E94</x:f>
        <x:v>Emberá-Wounaan</x:v>
      </x:c>
      <x:c r="F270" s="38" t="str">
        <x:f>Ubicaciones!A16</x:f>
        <x:v>L11</x:v>
      </x:c>
      <x:c r="G270" s="38" t="str">
        <x:v>P1</x:v>
      </x:c>
      <x:c r="H270" s="55" t="n">
        <x:f>IF(AND(ISNUMBER('Reparto provincial'!J94),ABS(Construccion!G36-1)&lt;0.0000001,MIN(Construccion!D36:F36)&gt;=0,MAX(Construccion!D36:F36)&lt;=1),ROUND('Reparto provincial'!J94*ROUND(SUM(Construccion!$D$36:D36),12),0)-0,"n.a.")</x:f>
        <x:v>0</x:v>
      </x:c>
      <x:c r="I270" s="55" t="n">
        <x:f>'Reparto provincial'!N94</x:f>
        <x:v>38890.92812281926</x:v>
      </x:c>
      <x:c r="J270" s="55" t="n">
        <x:f>IF(AND(ISNUMBER(H270),ISNUMBER(I270)),H270*I270,"n.a.")</x:f>
        <x:v>0</x:v>
      </x:c>
      <x:c r="K270" s="56" t="n">
        <x:f>Ubicaciones!D16</x:f>
        <x:v>8.25</x:v>
      </x:c>
      <x:c r="L270" s="56" t="n">
        <x:f>Ubicaciones!E16</x:f>
        <x:v>-77.72</x:v>
      </x:c>
      <x:c r="M270" s="38" t="str">
        <x:f>Vulnerabilidad!B22</x:f>
        <x:v>Hormigón armado</x:v>
      </x:c>
      <x:c r="N270" s="38" t="str">
        <x:f>Vulnerabilidad!C22</x:f>
        <x:v>Mampostería de relleno</x:v>
      </x:c>
      <x:c r="O270" s="38" t="str">
        <x:f>Vulnerabilidad!D22</x:f>
        <x:v>Losa de hormigón</x:v>
      </x:c>
      <x:c r="P270" s="38" t="str">
        <x:v>Sin dato</x:v>
      </x:c>
      <x:c r="Q270" s="38" t="n">
        <x:f>IF('Impacto local'!H16="","",'Impacto local'!H16)</x:f>
        <x:v>2</x:v>
      </x:c>
      <x:c r="R270" s="57" t="n">
        <x:f>IF(Q270="","",INDEX(Vulnerabilidad!$B$6:$B$17,Q270))</x:f>
        <x:v>0</x:v>
      </x:c>
      <x:c r="S270" s="55" t="n">
        <x:f>IF(AND(ISNUMBER(J270),ISNUMBER(R270),R270&gt;=0,R270&lt;=1),J270*R270,"n.a.")</x:f>
        <x:v>0</x:v>
      </x:c>
      <x:c r="T270" s="38" t="str">
        <x:f>IF(ISNUMBER(S270),"Calculado ilustrativo","Faltan datos / parámetros inválidos")</x:f>
        <x:v>Calculado ilustrativo</x:v>
      </x:c>
    </x:row>
    <x:row r="271">
      <x:c r="A271" s="38" t="str">
        <x:v>R00266</x:v>
      </x:c>
      <x:c r="B271" s="38" t="str">
        <x:f>'Reparto provincial'!B94</x:f>
        <x:v>C03</x:v>
      </x:c>
      <x:c r="C271" s="38" t="str">
        <x:f>'Reparto provincial'!C94</x:f>
        <x:v>Aseguradora Ancon, S.A.</x:v>
      </x:c>
      <x:c r="D271" s="38" t="str">
        <x:f>'Reparto provincial'!D94</x:f>
        <x:v>Residencial</x:v>
      </x:c>
      <x:c r="E271" s="38" t="str">
        <x:f>'Reparto provincial'!E94</x:f>
        <x:v>Emberá-Wounaan</x:v>
      </x:c>
      <x:c r="F271" s="38" t="str">
        <x:f>Ubicaciones!A16</x:f>
        <x:v>L11</x:v>
      </x:c>
      <x:c r="G271" s="38" t="str">
        <x:v>P2</x:v>
      </x:c>
      <x:c r="H271" s="55" t="n">
        <x:f>IF(AND(ISNUMBER('Reparto provincial'!J94),ABS(Construccion!G36-1)&lt;0.0000001,MIN(Construccion!D36:F36)&gt;=0,MAX(Construccion!D36:F36)&lt;=1),ROUND('Reparto provincial'!J94*ROUND(SUM(Construccion!$D$36:E36),12),0)-ROUND('Reparto provincial'!J94*ROUND(SUM(Construccion!$D$36:D36),12),0),"n.a.")</x:f>
        <x:v>0</x:v>
      </x:c>
      <x:c r="I271" s="55" t="n">
        <x:f>'Reparto provincial'!N94</x:f>
        <x:v>38890.92812281926</x:v>
      </x:c>
      <x:c r="J271" s="55" t="n">
        <x:f>IF(AND(ISNUMBER(H271),ISNUMBER(I271)),H271*I271,"n.a.")</x:f>
        <x:v>0</x:v>
      </x:c>
      <x:c r="K271" s="56" t="n">
        <x:f>Ubicaciones!D16</x:f>
        <x:v>8.25</x:v>
      </x:c>
      <x:c r="L271" s="56" t="n">
        <x:f>Ubicaciones!E16</x:f>
        <x:v>-77.72</x:v>
      </x:c>
      <x:c r="M271" s="38" t="str">
        <x:f>Vulnerabilidad!B23</x:f>
        <x:v>Mampostería sin refuerzo</x:v>
      </x:c>
      <x:c r="N271" s="38" t="str">
        <x:f>Vulnerabilidad!C23</x:f>
        <x:v>Bloque / ladrillo</x:v>
      </x:c>
      <x:c r="O271" s="38" t="str">
        <x:f>Vulnerabilidad!D23</x:f>
        <x:v>Metal</x:v>
      </x:c>
      <x:c r="P271" s="38" t="str">
        <x:v>Sin dato</x:v>
      </x:c>
      <x:c r="Q271" s="38" t="n">
        <x:f>IF('Impacto local'!H16="","",'Impacto local'!H16)</x:f>
        <x:v>2</x:v>
      </x:c>
      <x:c r="R271" s="57" t="n">
        <x:f>IF(Q271="","",INDEX(Vulnerabilidad!$C$6:$C$17,Q271))</x:f>
        <x:v>0</x:v>
      </x:c>
      <x:c r="S271" s="55" t="n">
        <x:f>IF(AND(ISNUMBER(J271),ISNUMBER(R271),R271&gt;=0,R271&lt;=1),J271*R271,"n.a.")</x:f>
        <x:v>0</x:v>
      </x:c>
      <x:c r="T271" s="38" t="str">
        <x:f>IF(ISNUMBER(S271),"Calculado ilustrativo","Faltan datos / parámetros inválidos")</x:f>
        <x:v>Calculado ilustrativo</x:v>
      </x:c>
    </x:row>
    <x:row r="272">
      <x:c r="A272" s="38" t="str">
        <x:v>R00267</x:v>
      </x:c>
      <x:c r="B272" s="38" t="str">
        <x:f>'Reparto provincial'!B94</x:f>
        <x:v>C03</x:v>
      </x:c>
      <x:c r="C272" s="38" t="str">
        <x:f>'Reparto provincial'!C94</x:f>
        <x:v>Aseguradora Ancon, S.A.</x:v>
      </x:c>
      <x:c r="D272" s="38" t="str">
        <x:f>'Reparto provincial'!D94</x:f>
        <x:v>Residencial</x:v>
      </x:c>
      <x:c r="E272" s="38" t="str">
        <x:f>'Reparto provincial'!E94</x:f>
        <x:v>Emberá-Wounaan</x:v>
      </x:c>
      <x:c r="F272" s="38" t="str">
        <x:f>Ubicaciones!A16</x:f>
        <x:v>L11</x:v>
      </x:c>
      <x:c r="G272" s="38" t="str">
        <x:v>P3</x:v>
      </x:c>
      <x:c r="H272" s="55" t="n">
        <x:f>IF(AND(ISNUMBER('Reparto provincial'!J94),ABS(Construccion!G36-1)&lt;0.0000001,MIN(Construccion!D36:F36)&gt;=0,MAX(Construccion!D36:F36)&lt;=1),ROUND('Reparto provincial'!J94*ROUND(SUM(Construccion!$D$36:F36),12),0)-ROUND('Reparto provincial'!J94*ROUND(SUM(Construccion!$D$36:E36),12),0),"n.a.")</x:f>
        <x:v>0</x:v>
      </x:c>
      <x:c r="I272" s="55" t="n">
        <x:f>'Reparto provincial'!N94</x:f>
        <x:v>38890.92812281926</x:v>
      </x:c>
      <x:c r="J272" s="55" t="n">
        <x:f>IF(AND(ISNUMBER(H272),ISNUMBER(I272)),H272*I272,"n.a.")</x:f>
        <x:v>0</x:v>
      </x:c>
      <x:c r="K272" s="56" t="n">
        <x:f>Ubicaciones!D16</x:f>
        <x:v>8.25</x:v>
      </x:c>
      <x:c r="L272" s="56" t="n">
        <x:f>Ubicaciones!E16</x:f>
        <x:v>-77.72</x:v>
      </x:c>
      <x:c r="M272" s="38" t="str">
        <x:f>Vulnerabilidad!B24</x:f>
        <x:v>Liviana / madera</x:v>
      </x:c>
      <x:c r="N272" s="38" t="str">
        <x:f>Vulnerabilidad!C24</x:f>
        <x:v>Madera / livianas</x:v>
      </x:c>
      <x:c r="O272" s="38" t="str">
        <x:f>Vulnerabilidad!D24</x:f>
        <x:v>Metal</x:v>
      </x:c>
      <x:c r="P272" s="38" t="str">
        <x:v>Sin dato</x:v>
      </x:c>
      <x:c r="Q272" s="38" t="n">
        <x:f>IF('Impacto local'!H16="","",'Impacto local'!H16)</x:f>
        <x:v>2</x:v>
      </x:c>
      <x:c r="R272" s="57" t="n">
        <x:f>IF(Q272="","",INDEX(Vulnerabilidad!$D$6:$D$17,Q272))</x:f>
        <x:v>0</x:v>
      </x:c>
      <x:c r="S272" s="55" t="n">
        <x:f>IF(AND(ISNUMBER(J272),ISNUMBER(R272),R272&gt;=0,R272&lt;=1),J272*R272,"n.a.")</x:f>
        <x:v>0</x:v>
      </x:c>
      <x:c r="T272" s="38" t="str">
        <x:f>IF(ISNUMBER(S272),"Calculado ilustrativo","Faltan datos / parámetros inválidos")</x:f>
        <x:v>Calculado ilustrativo</x:v>
      </x:c>
    </x:row>
    <x:row r="273">
      <x:c r="A273" s="38" t="str">
        <x:v>R00268</x:v>
      </x:c>
      <x:c r="B273" s="38" t="str">
        <x:f>'Reparto provincial'!B95</x:f>
        <x:v>C03</x:v>
      </x:c>
      <x:c r="C273" s="38" t="str">
        <x:f>'Reparto provincial'!C95</x:f>
        <x:v>Aseguradora Ancon, S.A.</x:v>
      </x:c>
      <x:c r="D273" s="38" t="str">
        <x:f>'Reparto provincial'!D95</x:f>
        <x:v>Residencial</x:v>
      </x:c>
      <x:c r="E273" s="38" t="str">
        <x:f>'Reparto provincial'!E95</x:f>
        <x:v>Ngäbe-Buglé</x:v>
      </x:c>
      <x:c r="F273" s="38" t="str">
        <x:f>Ubicaciones!A17</x:f>
        <x:v>L12</x:v>
      </x:c>
      <x:c r="G273" s="38" t="str">
        <x:v>P1</x:v>
      </x:c>
      <x:c r="H273" s="55" t="n">
        <x:f>IF(AND(ISNUMBER('Reparto provincial'!J95),ABS(Construccion!G39-1)&lt;0.0000001,MIN(Construccion!D39:F39)&gt;=0,MAX(Construccion!D39:F39)&lt;=1),ROUND('Reparto provincial'!J95*ROUND(SUM(Construccion!$D$39:D39),12),0)-0,"n.a.")</x:f>
        <x:v>0</x:v>
      </x:c>
      <x:c r="I273" s="55" t="n">
        <x:f>'Reparto provincial'!N95</x:f>
        <x:v>38890.92812281926</x:v>
      </x:c>
      <x:c r="J273" s="55" t="n">
        <x:f>IF(AND(ISNUMBER(H273),ISNUMBER(I273)),H273*I273,"n.a.")</x:f>
        <x:v>0</x:v>
      </x:c>
      <x:c r="K273" s="56" t="n">
        <x:f>Ubicaciones!D17</x:f>
        <x:v>8.53</x:v>
      </x:c>
      <x:c r="L273" s="56" t="n">
        <x:f>Ubicaciones!E17</x:f>
        <x:v>-81.7</x:v>
      </x:c>
      <x:c r="M273" s="38" t="str">
        <x:f>Vulnerabilidad!B22</x:f>
        <x:v>Hormigón armado</x:v>
      </x:c>
      <x:c r="N273" s="38" t="str">
        <x:f>Vulnerabilidad!C22</x:f>
        <x:v>Mampostería de relleno</x:v>
      </x:c>
      <x:c r="O273" s="38" t="str">
        <x:f>Vulnerabilidad!D22</x:f>
        <x:v>Losa de hormigón</x:v>
      </x:c>
      <x:c r="P273" s="38" t="str">
        <x:v>Sin dato</x:v>
      </x:c>
      <x:c r="Q273" s="38" t="n">
        <x:f>IF('Impacto local'!H17="","",'Impacto local'!H17)</x:f>
        <x:v>3</x:v>
      </x:c>
      <x:c r="R273" s="57" t="n">
        <x:f>IF(Q273="","",INDEX(Vulnerabilidad!$B$6:$B$17,Q273))</x:f>
        <x:v>0</x:v>
      </x:c>
      <x:c r="S273" s="55" t="n">
        <x:f>IF(AND(ISNUMBER(J273),ISNUMBER(R273),R273&gt;=0,R273&lt;=1),J273*R273,"n.a.")</x:f>
        <x:v>0</x:v>
      </x:c>
      <x:c r="T273" s="38" t="str">
        <x:f>IF(ISNUMBER(S273),"Calculado ilustrativo","Faltan datos / parámetros inválidos")</x:f>
        <x:v>Calculado ilustrativo</x:v>
      </x:c>
    </x:row>
    <x:row r="274">
      <x:c r="A274" s="38" t="str">
        <x:v>R00269</x:v>
      </x:c>
      <x:c r="B274" s="38" t="str">
        <x:f>'Reparto provincial'!B95</x:f>
        <x:v>C03</x:v>
      </x:c>
      <x:c r="C274" s="38" t="str">
        <x:f>'Reparto provincial'!C95</x:f>
        <x:v>Aseguradora Ancon, S.A.</x:v>
      </x:c>
      <x:c r="D274" s="38" t="str">
        <x:f>'Reparto provincial'!D95</x:f>
        <x:v>Residencial</x:v>
      </x:c>
      <x:c r="E274" s="38" t="str">
        <x:f>'Reparto provincial'!E95</x:f>
        <x:v>Ngäbe-Buglé</x:v>
      </x:c>
      <x:c r="F274" s="38" t="str">
        <x:f>Ubicaciones!A17</x:f>
        <x:v>L12</x:v>
      </x:c>
      <x:c r="G274" s="38" t="str">
        <x:v>P2</x:v>
      </x:c>
      <x:c r="H274" s="55" t="n">
        <x:f>IF(AND(ISNUMBER('Reparto provincial'!J95),ABS(Construccion!G39-1)&lt;0.0000001,MIN(Construccion!D39:F39)&gt;=0,MAX(Construccion!D39:F39)&lt;=1),ROUND('Reparto provincial'!J95*ROUND(SUM(Construccion!$D$39:E39),12),0)-ROUND('Reparto provincial'!J95*ROUND(SUM(Construccion!$D$39:D39),12),0),"n.a.")</x:f>
        <x:v>0</x:v>
      </x:c>
      <x:c r="I274" s="55" t="n">
        <x:f>'Reparto provincial'!N95</x:f>
        <x:v>38890.92812281926</x:v>
      </x:c>
      <x:c r="J274" s="55" t="n">
        <x:f>IF(AND(ISNUMBER(H274),ISNUMBER(I274)),H274*I274,"n.a.")</x:f>
        <x:v>0</x:v>
      </x:c>
      <x:c r="K274" s="56" t="n">
        <x:f>Ubicaciones!D17</x:f>
        <x:v>8.53</x:v>
      </x:c>
      <x:c r="L274" s="56" t="n">
        <x:f>Ubicaciones!E17</x:f>
        <x:v>-81.7</x:v>
      </x:c>
      <x:c r="M274" s="38" t="str">
        <x:f>Vulnerabilidad!B23</x:f>
        <x:v>Mampostería sin refuerzo</x:v>
      </x:c>
      <x:c r="N274" s="38" t="str">
        <x:f>Vulnerabilidad!C23</x:f>
        <x:v>Bloque / ladrillo</x:v>
      </x:c>
      <x:c r="O274" s="38" t="str">
        <x:f>Vulnerabilidad!D23</x:f>
        <x:v>Metal</x:v>
      </x:c>
      <x:c r="P274" s="38" t="str">
        <x:v>Sin dato</x:v>
      </x:c>
      <x:c r="Q274" s="38" t="n">
        <x:f>IF('Impacto local'!H17="","",'Impacto local'!H17)</x:f>
        <x:v>3</x:v>
      </x:c>
      <x:c r="R274" s="57" t="n">
        <x:f>IF(Q274="","",INDEX(Vulnerabilidad!$C$6:$C$17,Q274))</x:f>
        <x:v>0</x:v>
      </x:c>
      <x:c r="S274" s="55" t="n">
        <x:f>IF(AND(ISNUMBER(J274),ISNUMBER(R274),R274&gt;=0,R274&lt;=1),J274*R274,"n.a.")</x:f>
        <x:v>0</x:v>
      </x:c>
      <x:c r="T274" s="38" t="str">
        <x:f>IF(ISNUMBER(S274),"Calculado ilustrativo","Faltan datos / parámetros inválidos")</x:f>
        <x:v>Calculado ilustrativo</x:v>
      </x:c>
    </x:row>
    <x:row r="275">
      <x:c r="A275" s="38" t="str">
        <x:v>R00270</x:v>
      </x:c>
      <x:c r="B275" s="38" t="str">
        <x:f>'Reparto provincial'!B95</x:f>
        <x:v>C03</x:v>
      </x:c>
      <x:c r="C275" s="38" t="str">
        <x:f>'Reparto provincial'!C95</x:f>
        <x:v>Aseguradora Ancon, S.A.</x:v>
      </x:c>
      <x:c r="D275" s="38" t="str">
        <x:f>'Reparto provincial'!D95</x:f>
        <x:v>Residencial</x:v>
      </x:c>
      <x:c r="E275" s="38" t="str">
        <x:f>'Reparto provincial'!E95</x:f>
        <x:v>Ngäbe-Buglé</x:v>
      </x:c>
      <x:c r="F275" s="38" t="str">
        <x:f>Ubicaciones!A17</x:f>
        <x:v>L12</x:v>
      </x:c>
      <x:c r="G275" s="38" t="str">
        <x:v>P3</x:v>
      </x:c>
      <x:c r="H275" s="55" t="n">
        <x:f>IF(AND(ISNUMBER('Reparto provincial'!J95),ABS(Construccion!G39-1)&lt;0.0000001,MIN(Construccion!D39:F39)&gt;=0,MAX(Construccion!D39:F39)&lt;=1),ROUND('Reparto provincial'!J95*ROUND(SUM(Construccion!$D$39:F39),12),0)-ROUND('Reparto provincial'!J95*ROUND(SUM(Construccion!$D$39:E39),12),0),"n.a.")</x:f>
        <x:v>0</x:v>
      </x:c>
      <x:c r="I275" s="55" t="n">
        <x:f>'Reparto provincial'!N95</x:f>
        <x:v>38890.92812281926</x:v>
      </x:c>
      <x:c r="J275" s="55" t="n">
        <x:f>IF(AND(ISNUMBER(H275),ISNUMBER(I275)),H275*I275,"n.a.")</x:f>
        <x:v>0</x:v>
      </x:c>
      <x:c r="K275" s="56" t="n">
        <x:f>Ubicaciones!D17</x:f>
        <x:v>8.53</x:v>
      </x:c>
      <x:c r="L275" s="56" t="n">
        <x:f>Ubicaciones!E17</x:f>
        <x:v>-81.7</x:v>
      </x:c>
      <x:c r="M275" s="38" t="str">
        <x:f>Vulnerabilidad!B24</x:f>
        <x:v>Liviana / madera</x:v>
      </x:c>
      <x:c r="N275" s="38" t="str">
        <x:f>Vulnerabilidad!C24</x:f>
        <x:v>Madera / livianas</x:v>
      </x:c>
      <x:c r="O275" s="38" t="str">
        <x:f>Vulnerabilidad!D24</x:f>
        <x:v>Metal</x:v>
      </x:c>
      <x:c r="P275" s="38" t="str">
        <x:v>Sin dato</x:v>
      </x:c>
      <x:c r="Q275" s="38" t="n">
        <x:f>IF('Impacto local'!H17="","",'Impacto local'!H17)</x:f>
        <x:v>3</x:v>
      </x:c>
      <x:c r="R275" s="57" t="n">
        <x:f>IF(Q275="","",INDEX(Vulnerabilidad!$D$6:$D$17,Q275))</x:f>
        <x:v>0</x:v>
      </x:c>
      <x:c r="S275" s="55" t="n">
        <x:f>IF(AND(ISNUMBER(J275),ISNUMBER(R275),R275&gt;=0,R275&lt;=1),J275*R275,"n.a.")</x:f>
        <x:v>0</x:v>
      </x:c>
      <x:c r="T275" s="38" t="str">
        <x:f>IF(ISNUMBER(S275),"Calculado ilustrativo","Faltan datos / parámetros inválidos")</x:f>
        <x:v>Calculado ilustrativo</x:v>
      </x:c>
    </x:row>
    <x:row r="276">
      <x:c r="A276" s="38" t="str">
        <x:v>R00271</x:v>
      </x:c>
      <x:c r="B276" s="38" t="str">
        <x:f>'Reparto provincial'!B96</x:f>
        <x:v>C03</x:v>
      </x:c>
      <x:c r="C276" s="38" t="str">
        <x:f>'Reparto provincial'!C96</x:f>
        <x:v>Aseguradora Ancon, S.A.</x:v>
      </x:c>
      <x:c r="D276" s="38" t="str">
        <x:f>'Reparto provincial'!D96</x:f>
        <x:v>Residencial</x:v>
      </x:c>
      <x:c r="E276" s="38" t="str">
        <x:f>'Reparto provincial'!E96</x:f>
        <x:v>Panamá Oeste</x:v>
      </x:c>
      <x:c r="F276" s="38" t="str">
        <x:f>Ubicaciones!A18</x:f>
        <x:v>L13</x:v>
      </x:c>
      <x:c r="G276" s="38" t="str">
        <x:v>P1</x:v>
      </x:c>
      <x:c r="H276" s="55" t="n">
        <x:f>IF(AND(ISNUMBER('Reparto provincial'!J96),ABS(Construccion!G42-1)&lt;0.0000001,MIN(Construccion!D42:F42)&gt;=0,MAX(Construccion!D42:F42)&lt;=1),ROUND('Reparto provincial'!J96*ROUND(SUM(Construccion!$D$42:D42),12),0)-0,"n.a.")</x:f>
        <x:v>79</x:v>
      </x:c>
      <x:c r="I276" s="55" t="n">
        <x:f>'Reparto provincial'!N96</x:f>
        <x:v>38890.92812281926</x:v>
      </x:c>
      <x:c r="J276" s="55" t="n">
        <x:f>IF(AND(ISNUMBER(H276),ISNUMBER(I276)),H276*I276,"n.a.")</x:f>
        <x:v>3072383.321702722</x:v>
      </x:c>
      <x:c r="K276" s="56" t="n">
        <x:f>Ubicaciones!D18</x:f>
        <x:v>8.88</x:v>
      </x:c>
      <x:c r="L276" s="56" t="n">
        <x:f>Ubicaciones!E18</x:f>
        <x:v>-79.78</x:v>
      </x:c>
      <x:c r="M276" s="38" t="str">
        <x:f>Vulnerabilidad!B22</x:f>
        <x:v>Hormigón armado</x:v>
      </x:c>
      <x:c r="N276" s="38" t="str">
        <x:f>Vulnerabilidad!C22</x:f>
        <x:v>Mampostería de relleno</x:v>
      </x:c>
      <x:c r="O276" s="38" t="str">
        <x:f>Vulnerabilidad!D22</x:f>
        <x:v>Losa de hormigón</x:v>
      </x:c>
      <x:c r="P276" s="38" t="str">
        <x:v>Sin dato</x:v>
      </x:c>
      <x:c r="Q276" s="38" t="n">
        <x:f>IF('Impacto local'!H18="","",'Impacto local'!H18)</x:f>
        <x:v>2</x:v>
      </x:c>
      <x:c r="R276" s="57" t="n">
        <x:f>IF(Q276="","",INDEX(Vulnerabilidad!$B$6:$B$17,Q276))</x:f>
        <x:v>0</x:v>
      </x:c>
      <x:c r="S276" s="55" t="n">
        <x:f>IF(AND(ISNUMBER(J276),ISNUMBER(R276),R276&gt;=0,R276&lt;=1),J276*R276,"n.a.")</x:f>
        <x:v>0</x:v>
      </x:c>
      <x:c r="T276" s="38" t="str">
        <x:f>IF(ISNUMBER(S276),"Calculado ilustrativo","Faltan datos / parámetros inválidos")</x:f>
        <x:v>Calculado ilustrativo</x:v>
      </x:c>
    </x:row>
    <x:row r="277">
      <x:c r="A277" s="38" t="str">
        <x:v>R00272</x:v>
      </x:c>
      <x:c r="B277" s="38" t="str">
        <x:f>'Reparto provincial'!B96</x:f>
        <x:v>C03</x:v>
      </x:c>
      <x:c r="C277" s="38" t="str">
        <x:f>'Reparto provincial'!C96</x:f>
        <x:v>Aseguradora Ancon, S.A.</x:v>
      </x:c>
      <x:c r="D277" s="38" t="str">
        <x:f>'Reparto provincial'!D96</x:f>
        <x:v>Residencial</x:v>
      </x:c>
      <x:c r="E277" s="38" t="str">
        <x:f>'Reparto provincial'!E96</x:f>
        <x:v>Panamá Oeste</x:v>
      </x:c>
      <x:c r="F277" s="38" t="str">
        <x:f>Ubicaciones!A18</x:f>
        <x:v>L13</x:v>
      </x:c>
      <x:c r="G277" s="38" t="str">
        <x:v>P2</x:v>
      </x:c>
      <x:c r="H277" s="55" t="n">
        <x:f>IF(AND(ISNUMBER('Reparto provincial'!J96),ABS(Construccion!G42-1)&lt;0.0000001,MIN(Construccion!D42:F42)&gt;=0,MAX(Construccion!D42:F42)&lt;=1),ROUND('Reparto provincial'!J96*ROUND(SUM(Construccion!$D$42:E42),12),0)-ROUND('Reparto provincial'!J96*ROUND(SUM(Construccion!$D$42:D42),12),0),"n.a.")</x:f>
        <x:v>40</x:v>
      </x:c>
      <x:c r="I277" s="55" t="n">
        <x:f>'Reparto provincial'!N96</x:f>
        <x:v>38890.92812281926</x:v>
      </x:c>
      <x:c r="J277" s="55" t="n">
        <x:f>IF(AND(ISNUMBER(H277),ISNUMBER(I277)),H277*I277,"n.a.")</x:f>
        <x:v>1555637.1249127705</x:v>
      </x:c>
      <x:c r="K277" s="56" t="n">
        <x:f>Ubicaciones!D18</x:f>
        <x:v>8.88</x:v>
      </x:c>
      <x:c r="L277" s="56" t="n">
        <x:f>Ubicaciones!E18</x:f>
        <x:v>-79.78</x:v>
      </x:c>
      <x:c r="M277" s="38" t="str">
        <x:f>Vulnerabilidad!B23</x:f>
        <x:v>Mampostería sin refuerzo</x:v>
      </x:c>
      <x:c r="N277" s="38" t="str">
        <x:f>Vulnerabilidad!C23</x:f>
        <x:v>Bloque / ladrillo</x:v>
      </x:c>
      <x:c r="O277" s="38" t="str">
        <x:f>Vulnerabilidad!D23</x:f>
        <x:v>Metal</x:v>
      </x:c>
      <x:c r="P277" s="38" t="str">
        <x:v>Sin dato</x:v>
      </x:c>
      <x:c r="Q277" s="38" t="n">
        <x:f>IF('Impacto local'!H18="","",'Impacto local'!H18)</x:f>
        <x:v>2</x:v>
      </x:c>
      <x:c r="R277" s="57" t="n">
        <x:f>IF(Q277="","",INDEX(Vulnerabilidad!$C$6:$C$17,Q277))</x:f>
        <x:v>0</x:v>
      </x:c>
      <x:c r="S277" s="55" t="n">
        <x:f>IF(AND(ISNUMBER(J277),ISNUMBER(R277),R277&gt;=0,R277&lt;=1),J277*R277,"n.a.")</x:f>
        <x:v>0</x:v>
      </x:c>
      <x:c r="T277" s="38" t="str">
        <x:f>IF(ISNUMBER(S277),"Calculado ilustrativo","Faltan datos / parámetros inválidos")</x:f>
        <x:v>Calculado ilustrativo</x:v>
      </x:c>
    </x:row>
    <x:row r="278">
      <x:c r="A278" s="38" t="str">
        <x:v>R00273</x:v>
      </x:c>
      <x:c r="B278" s="38" t="str">
        <x:f>'Reparto provincial'!B96</x:f>
        <x:v>C03</x:v>
      </x:c>
      <x:c r="C278" s="38" t="str">
        <x:f>'Reparto provincial'!C96</x:f>
        <x:v>Aseguradora Ancon, S.A.</x:v>
      </x:c>
      <x:c r="D278" s="38" t="str">
        <x:f>'Reparto provincial'!D96</x:f>
        <x:v>Residencial</x:v>
      </x:c>
      <x:c r="E278" s="38" t="str">
        <x:f>'Reparto provincial'!E96</x:f>
        <x:v>Panamá Oeste</x:v>
      </x:c>
      <x:c r="F278" s="38" t="str">
        <x:f>Ubicaciones!A18</x:f>
        <x:v>L13</x:v>
      </x:c>
      <x:c r="G278" s="38" t="str">
        <x:v>P3</x:v>
      </x:c>
      <x:c r="H278" s="55" t="n">
        <x:f>IF(AND(ISNUMBER('Reparto provincial'!J96),ABS(Construccion!G42-1)&lt;0.0000001,MIN(Construccion!D42:F42)&gt;=0,MAX(Construccion!D42:F42)&lt;=1),ROUND('Reparto provincial'!J96*ROUND(SUM(Construccion!$D$42:F42),12),0)-ROUND('Reparto provincial'!J96*ROUND(SUM(Construccion!$D$42:E42),12),0),"n.a.")</x:f>
        <x:v>13</x:v>
      </x:c>
      <x:c r="I278" s="55" t="n">
        <x:f>'Reparto provincial'!N96</x:f>
        <x:v>38890.92812281926</x:v>
      </x:c>
      <x:c r="J278" s="55" t="n">
        <x:f>IF(AND(ISNUMBER(H278),ISNUMBER(I278)),H278*I278,"n.a.")</x:f>
        <x:v>505582.0655966504</x:v>
      </x:c>
      <x:c r="K278" s="56" t="n">
        <x:f>Ubicaciones!D18</x:f>
        <x:v>8.88</x:v>
      </x:c>
      <x:c r="L278" s="56" t="n">
        <x:f>Ubicaciones!E18</x:f>
        <x:v>-79.78</x:v>
      </x:c>
      <x:c r="M278" s="38" t="str">
        <x:f>Vulnerabilidad!B24</x:f>
        <x:v>Liviana / madera</x:v>
      </x:c>
      <x:c r="N278" s="38" t="str">
        <x:f>Vulnerabilidad!C24</x:f>
        <x:v>Madera / livianas</x:v>
      </x:c>
      <x:c r="O278" s="38" t="str">
        <x:f>Vulnerabilidad!D24</x:f>
        <x:v>Metal</x:v>
      </x:c>
      <x:c r="P278" s="38" t="str">
        <x:v>Sin dato</x:v>
      </x:c>
      <x:c r="Q278" s="38" t="n">
        <x:f>IF('Impacto local'!H18="","",'Impacto local'!H18)</x:f>
        <x:v>2</x:v>
      </x:c>
      <x:c r="R278" s="57" t="n">
        <x:f>IF(Q278="","",INDEX(Vulnerabilidad!$D$6:$D$17,Q278))</x:f>
        <x:v>0</x:v>
      </x:c>
      <x:c r="S278" s="55" t="n">
        <x:f>IF(AND(ISNUMBER(J278),ISNUMBER(R278),R278&gt;=0,R278&lt;=1),J278*R278,"n.a.")</x:f>
        <x:v>0</x:v>
      </x:c>
      <x:c r="T278" s="38" t="str">
        <x:f>IF(ISNUMBER(S278),"Calculado ilustrativo","Faltan datos / parámetros inválidos")</x:f>
        <x:v>Calculado ilustrativo</x:v>
      </x:c>
    </x:row>
    <x:row r="279">
      <x:c r="A279" s="38" t="str">
        <x:v>R00274</x:v>
      </x:c>
      <x:c r="B279" s="38" t="str">
        <x:f>'Reparto provincial'!B97</x:f>
        <x:v>C03</x:v>
      </x:c>
      <x:c r="C279" s="38" t="str">
        <x:f>'Reparto provincial'!C97</x:f>
        <x:v>Aseguradora Ancon, S.A.</x:v>
      </x:c>
      <x:c r="D279" s="38" t="str">
        <x:f>'Reparto provincial'!D97</x:f>
        <x:v>Comercial</x:v>
      </x:c>
      <x:c r="E279" s="38" t="str">
        <x:f>'Reparto provincial'!E97</x:f>
        <x:v>Bocas del Toro</x:v>
      </x:c>
      <x:c r="F279" s="38" t="str">
        <x:f>Ubicaciones!A6</x:f>
        <x:v>L01</x:v>
      </x:c>
      <x:c r="G279" s="38" t="str">
        <x:v>P1</x:v>
      </x:c>
      <x:c r="H279" s="55" t="n">
        <x:f>IF(AND(ISNUMBER('Reparto provincial'!J97),ABS(Construccion!G7-1)&lt;0.0000001,MIN(Construccion!D7:F7)&gt;=0,MAX(Construccion!D7:F7)&lt;=1),ROUND('Reparto provincial'!J97*ROUND(SUM(Construccion!$D$7:D7),12),0)-0,"n.a.")</x:f>
        <x:v>0</x:v>
      </x:c>
      <x:c r="I279" s="55" t="n">
        <x:f>'Reparto provincial'!N97</x:f>
        <x:v>125843.71196754563</x:v>
      </x:c>
      <x:c r="J279" s="55" t="n">
        <x:f>IF(AND(ISNUMBER(H279),ISNUMBER(I279)),H279*I279,"n.a.")</x:f>
        <x:v>0</x:v>
      </x:c>
      <x:c r="K279" s="56" t="n">
        <x:f>Ubicaciones!D6</x:f>
        <x:v>9.34</x:v>
      </x:c>
      <x:c r="L279" s="56" t="n">
        <x:f>Ubicaciones!E6</x:f>
        <x:v>-82.25</x:v>
      </x:c>
      <x:c r="M279" s="38" t="str">
        <x:f>Vulnerabilidad!B22</x:f>
        <x:v>Hormigón armado</x:v>
      </x:c>
      <x:c r="N279" s="38" t="str">
        <x:f>Vulnerabilidad!C22</x:f>
        <x:v>Mampostería de relleno</x:v>
      </x:c>
      <x:c r="O279" s="38" t="str">
        <x:f>Vulnerabilidad!D22</x:f>
        <x:v>Losa de hormigón</x:v>
      </x:c>
      <x:c r="P279" s="38" t="str">
        <x:v>Sin dato</x:v>
      </x:c>
      <x:c r="Q279" s="38" t="n">
        <x:f>IF('Impacto local'!H6="","",'Impacto local'!H6)</x:f>
        <x:v>3</x:v>
      </x:c>
      <x:c r="R279" s="57" t="n">
        <x:f>IF(Q279="","",INDEX(Vulnerabilidad!$B$6:$B$17,Q279))</x:f>
        <x:v>0</x:v>
      </x:c>
      <x:c r="S279" s="55" t="n">
        <x:f>IF(AND(ISNUMBER(J279),ISNUMBER(R279),R279&gt;=0,R279&lt;=1),J279*R279,"n.a.")</x:f>
        <x:v>0</x:v>
      </x:c>
      <x:c r="T279" s="38" t="str">
        <x:f>IF(ISNUMBER(S279),"Calculado ilustrativo","Faltan datos / parámetros inválidos")</x:f>
        <x:v>Calculado ilustrativo</x:v>
      </x:c>
    </x:row>
    <x:row r="280">
      <x:c r="A280" s="38" t="str">
        <x:v>R00275</x:v>
      </x:c>
      <x:c r="B280" s="38" t="str">
        <x:f>'Reparto provincial'!B97</x:f>
        <x:v>C03</x:v>
      </x:c>
      <x:c r="C280" s="38" t="str">
        <x:f>'Reparto provincial'!C97</x:f>
        <x:v>Aseguradora Ancon, S.A.</x:v>
      </x:c>
      <x:c r="D280" s="38" t="str">
        <x:f>'Reparto provincial'!D97</x:f>
        <x:v>Comercial</x:v>
      </x:c>
      <x:c r="E280" s="38" t="str">
        <x:f>'Reparto provincial'!E97</x:f>
        <x:v>Bocas del Toro</x:v>
      </x:c>
      <x:c r="F280" s="38" t="str">
        <x:f>Ubicaciones!A6</x:f>
        <x:v>L01</x:v>
      </x:c>
      <x:c r="G280" s="38" t="str">
        <x:v>P2</x:v>
      </x:c>
      <x:c r="H280" s="55" t="n">
        <x:f>IF(AND(ISNUMBER('Reparto provincial'!J97),ABS(Construccion!G7-1)&lt;0.0000001,MIN(Construccion!D7:F7)&gt;=0,MAX(Construccion!D7:F7)&lt;=1),ROUND('Reparto provincial'!J97*ROUND(SUM(Construccion!$D$7:E7),12),0)-ROUND('Reparto provincial'!J97*ROUND(SUM(Construccion!$D$7:D7),12),0),"n.a.")</x:f>
        <x:v>0</x:v>
      </x:c>
      <x:c r="I280" s="55" t="n">
        <x:f>'Reparto provincial'!N97</x:f>
        <x:v>125843.71196754563</x:v>
      </x:c>
      <x:c r="J280" s="55" t="n">
        <x:f>IF(AND(ISNUMBER(H280),ISNUMBER(I280)),H280*I280,"n.a.")</x:f>
        <x:v>0</x:v>
      </x:c>
      <x:c r="K280" s="56" t="n">
        <x:f>Ubicaciones!D6</x:f>
        <x:v>9.34</x:v>
      </x:c>
      <x:c r="L280" s="56" t="n">
        <x:f>Ubicaciones!E6</x:f>
        <x:v>-82.25</x:v>
      </x:c>
      <x:c r="M280" s="38" t="str">
        <x:f>Vulnerabilidad!B23</x:f>
        <x:v>Mampostería sin refuerzo</x:v>
      </x:c>
      <x:c r="N280" s="38" t="str">
        <x:f>Vulnerabilidad!C23</x:f>
        <x:v>Bloque / ladrillo</x:v>
      </x:c>
      <x:c r="O280" s="38" t="str">
        <x:f>Vulnerabilidad!D23</x:f>
        <x:v>Metal</x:v>
      </x:c>
      <x:c r="P280" s="38" t="str">
        <x:v>Sin dato</x:v>
      </x:c>
      <x:c r="Q280" s="38" t="n">
        <x:f>IF('Impacto local'!H6="","",'Impacto local'!H6)</x:f>
        <x:v>3</x:v>
      </x:c>
      <x:c r="R280" s="57" t="n">
        <x:f>IF(Q280="","",INDEX(Vulnerabilidad!$C$6:$C$17,Q280))</x:f>
        <x:v>0</x:v>
      </x:c>
      <x:c r="S280" s="55" t="n">
        <x:f>IF(AND(ISNUMBER(J280),ISNUMBER(R280),R280&gt;=0,R280&lt;=1),J280*R280,"n.a.")</x:f>
        <x:v>0</x:v>
      </x:c>
      <x:c r="T280" s="38" t="str">
        <x:f>IF(ISNUMBER(S280),"Calculado ilustrativo","Faltan datos / parámetros inválidos")</x:f>
        <x:v>Calculado ilustrativo</x:v>
      </x:c>
    </x:row>
    <x:row r="281">
      <x:c r="A281" s="38" t="str">
        <x:v>R00276</x:v>
      </x:c>
      <x:c r="B281" s="38" t="str">
        <x:f>'Reparto provincial'!B97</x:f>
        <x:v>C03</x:v>
      </x:c>
      <x:c r="C281" s="38" t="str">
        <x:f>'Reparto provincial'!C97</x:f>
        <x:v>Aseguradora Ancon, S.A.</x:v>
      </x:c>
      <x:c r="D281" s="38" t="str">
        <x:f>'Reparto provincial'!D97</x:f>
        <x:v>Comercial</x:v>
      </x:c>
      <x:c r="E281" s="38" t="str">
        <x:f>'Reparto provincial'!E97</x:f>
        <x:v>Bocas del Toro</x:v>
      </x:c>
      <x:c r="F281" s="38" t="str">
        <x:f>Ubicaciones!A6</x:f>
        <x:v>L01</x:v>
      </x:c>
      <x:c r="G281" s="38" t="str">
        <x:v>P3</x:v>
      </x:c>
      <x:c r="H281" s="55" t="n">
        <x:f>IF(AND(ISNUMBER('Reparto provincial'!J97),ABS(Construccion!G7-1)&lt;0.0000001,MIN(Construccion!D7:F7)&gt;=0,MAX(Construccion!D7:F7)&lt;=1),ROUND('Reparto provincial'!J97*ROUND(SUM(Construccion!$D$7:F7),12),0)-ROUND('Reparto provincial'!J97*ROUND(SUM(Construccion!$D$7:E7),12),0),"n.a.")</x:f>
        <x:v>0</x:v>
      </x:c>
      <x:c r="I281" s="55" t="n">
        <x:f>'Reparto provincial'!N97</x:f>
        <x:v>125843.71196754563</x:v>
      </x:c>
      <x:c r="J281" s="55" t="n">
        <x:f>IF(AND(ISNUMBER(H281),ISNUMBER(I281)),H281*I281,"n.a.")</x:f>
        <x:v>0</x:v>
      </x:c>
      <x:c r="K281" s="56" t="n">
        <x:f>Ubicaciones!D6</x:f>
        <x:v>9.34</x:v>
      </x:c>
      <x:c r="L281" s="56" t="n">
        <x:f>Ubicaciones!E6</x:f>
        <x:v>-82.25</x:v>
      </x:c>
      <x:c r="M281" s="38" t="str">
        <x:f>Vulnerabilidad!B24</x:f>
        <x:v>Liviana / madera</x:v>
      </x:c>
      <x:c r="N281" s="38" t="str">
        <x:f>Vulnerabilidad!C24</x:f>
        <x:v>Madera / livianas</x:v>
      </x:c>
      <x:c r="O281" s="38" t="str">
        <x:f>Vulnerabilidad!D24</x:f>
        <x:v>Metal</x:v>
      </x:c>
      <x:c r="P281" s="38" t="str">
        <x:v>Sin dato</x:v>
      </x:c>
      <x:c r="Q281" s="38" t="n">
        <x:f>IF('Impacto local'!H6="","",'Impacto local'!H6)</x:f>
        <x:v>3</x:v>
      </x:c>
      <x:c r="R281" s="57" t="n">
        <x:f>IF(Q281="","",INDEX(Vulnerabilidad!$D$6:$D$17,Q281))</x:f>
        <x:v>0</x:v>
      </x:c>
      <x:c r="S281" s="55" t="n">
        <x:f>IF(AND(ISNUMBER(J281),ISNUMBER(R281),R281&gt;=0,R281&lt;=1),J281*R281,"n.a.")</x:f>
        <x:v>0</x:v>
      </x:c>
      <x:c r="T281" s="38" t="str">
        <x:f>IF(ISNUMBER(S281),"Calculado ilustrativo","Faltan datos / parámetros inválidos")</x:f>
        <x:v>Calculado ilustrativo</x:v>
      </x:c>
    </x:row>
    <x:row r="282">
      <x:c r="A282" s="38" t="str">
        <x:v>R00277</x:v>
      </x:c>
      <x:c r="B282" s="38" t="str">
        <x:f>'Reparto provincial'!B98</x:f>
        <x:v>C03</x:v>
      </x:c>
      <x:c r="C282" s="38" t="str">
        <x:f>'Reparto provincial'!C98</x:f>
        <x:v>Aseguradora Ancon, S.A.</x:v>
      </x:c>
      <x:c r="D282" s="38" t="str">
        <x:f>'Reparto provincial'!D98</x:f>
        <x:v>Comercial</x:v>
      </x:c>
      <x:c r="E282" s="38" t="str">
        <x:f>'Reparto provincial'!E98</x:f>
        <x:v>Coclé</x:v>
      </x:c>
      <x:c r="F282" s="38" t="str">
        <x:f>Ubicaciones!A7</x:f>
        <x:v>L02</x:v>
      </x:c>
      <x:c r="G282" s="38" t="str">
        <x:v>P1</x:v>
      </x:c>
      <x:c r="H282" s="55" t="n">
        <x:f>IF(AND(ISNUMBER('Reparto provincial'!J98),ABS(Construccion!G10-1)&lt;0.0000001,MIN(Construccion!D10:F10)&gt;=0,MAX(Construccion!D10:F10)&lt;=1),ROUND('Reparto provincial'!J98*ROUND(SUM(Construccion!$D$10:D10),12),0)-0,"n.a.")</x:f>
        <x:v>0</x:v>
      </x:c>
      <x:c r="I282" s="55" t="n">
        <x:f>'Reparto provincial'!N98</x:f>
        <x:v>125843.71196754563</x:v>
      </x:c>
      <x:c r="J282" s="55" t="n">
        <x:f>IF(AND(ISNUMBER(H282),ISNUMBER(I282)),H282*I282,"n.a.")</x:f>
        <x:v>0</x:v>
      </x:c>
      <x:c r="K282" s="56" t="n">
        <x:f>Ubicaciones!D7</x:f>
        <x:v>8.52</x:v>
      </x:c>
      <x:c r="L282" s="56" t="n">
        <x:f>Ubicaciones!E7</x:f>
        <x:v>-80.36</x:v>
      </x:c>
      <x:c r="M282" s="38" t="str">
        <x:f>Vulnerabilidad!B22</x:f>
        <x:v>Hormigón armado</x:v>
      </x:c>
      <x:c r="N282" s="38" t="str">
        <x:f>Vulnerabilidad!C22</x:f>
        <x:v>Mampostería de relleno</x:v>
      </x:c>
      <x:c r="O282" s="38" t="str">
        <x:f>Vulnerabilidad!D22</x:f>
        <x:v>Losa de hormigón</x:v>
      </x:c>
      <x:c r="P282" s="38" t="str">
        <x:v>Sin dato</x:v>
      </x:c>
      <x:c r="Q282" s="38" t="n">
        <x:f>IF('Impacto local'!H7="","",'Impacto local'!H7)</x:f>
        <x:v>2</x:v>
      </x:c>
      <x:c r="R282" s="57" t="n">
        <x:f>IF(Q282="","",INDEX(Vulnerabilidad!$B$6:$B$17,Q282))</x:f>
        <x:v>0</x:v>
      </x:c>
      <x:c r="S282" s="55" t="n">
        <x:f>IF(AND(ISNUMBER(J282),ISNUMBER(R282),R282&gt;=0,R282&lt;=1),J282*R282,"n.a.")</x:f>
        <x:v>0</x:v>
      </x:c>
      <x:c r="T282" s="38" t="str">
        <x:f>IF(ISNUMBER(S282),"Calculado ilustrativo","Faltan datos / parámetros inválidos")</x:f>
        <x:v>Calculado ilustrativo</x:v>
      </x:c>
    </x:row>
    <x:row r="283">
      <x:c r="A283" s="38" t="str">
        <x:v>R00278</x:v>
      </x:c>
      <x:c r="B283" s="38" t="str">
        <x:f>'Reparto provincial'!B98</x:f>
        <x:v>C03</x:v>
      </x:c>
      <x:c r="C283" s="38" t="str">
        <x:f>'Reparto provincial'!C98</x:f>
        <x:v>Aseguradora Ancon, S.A.</x:v>
      </x:c>
      <x:c r="D283" s="38" t="str">
        <x:f>'Reparto provincial'!D98</x:f>
        <x:v>Comercial</x:v>
      </x:c>
      <x:c r="E283" s="38" t="str">
        <x:f>'Reparto provincial'!E98</x:f>
        <x:v>Coclé</x:v>
      </x:c>
      <x:c r="F283" s="38" t="str">
        <x:f>Ubicaciones!A7</x:f>
        <x:v>L02</x:v>
      </x:c>
      <x:c r="G283" s="38" t="str">
        <x:v>P2</x:v>
      </x:c>
      <x:c r="H283" s="55" t="n">
        <x:f>IF(AND(ISNUMBER('Reparto provincial'!J98),ABS(Construccion!G10-1)&lt;0.0000001,MIN(Construccion!D10:F10)&gt;=0,MAX(Construccion!D10:F10)&lt;=1),ROUND('Reparto provincial'!J98*ROUND(SUM(Construccion!$D$10:E10),12),0)-ROUND('Reparto provincial'!J98*ROUND(SUM(Construccion!$D$10:D10),12),0),"n.a.")</x:f>
        <x:v>0</x:v>
      </x:c>
      <x:c r="I283" s="55" t="n">
        <x:f>'Reparto provincial'!N98</x:f>
        <x:v>125843.71196754563</x:v>
      </x:c>
      <x:c r="J283" s="55" t="n">
        <x:f>IF(AND(ISNUMBER(H283),ISNUMBER(I283)),H283*I283,"n.a.")</x:f>
        <x:v>0</x:v>
      </x:c>
      <x:c r="K283" s="56" t="n">
        <x:f>Ubicaciones!D7</x:f>
        <x:v>8.52</x:v>
      </x:c>
      <x:c r="L283" s="56" t="n">
        <x:f>Ubicaciones!E7</x:f>
        <x:v>-80.36</x:v>
      </x:c>
      <x:c r="M283" s="38" t="str">
        <x:f>Vulnerabilidad!B23</x:f>
        <x:v>Mampostería sin refuerzo</x:v>
      </x:c>
      <x:c r="N283" s="38" t="str">
        <x:f>Vulnerabilidad!C23</x:f>
        <x:v>Bloque / ladrillo</x:v>
      </x:c>
      <x:c r="O283" s="38" t="str">
        <x:f>Vulnerabilidad!D23</x:f>
        <x:v>Metal</x:v>
      </x:c>
      <x:c r="P283" s="38" t="str">
        <x:v>Sin dato</x:v>
      </x:c>
      <x:c r="Q283" s="38" t="n">
        <x:f>IF('Impacto local'!H7="","",'Impacto local'!H7)</x:f>
        <x:v>2</x:v>
      </x:c>
      <x:c r="R283" s="57" t="n">
        <x:f>IF(Q283="","",INDEX(Vulnerabilidad!$C$6:$C$17,Q283))</x:f>
        <x:v>0</x:v>
      </x:c>
      <x:c r="S283" s="55" t="n">
        <x:f>IF(AND(ISNUMBER(J283),ISNUMBER(R283),R283&gt;=0,R283&lt;=1),J283*R283,"n.a.")</x:f>
        <x:v>0</x:v>
      </x:c>
      <x:c r="T283" s="38" t="str">
        <x:f>IF(ISNUMBER(S283),"Calculado ilustrativo","Faltan datos / parámetros inválidos")</x:f>
        <x:v>Calculado ilustrativo</x:v>
      </x:c>
    </x:row>
    <x:row r="284">
      <x:c r="A284" s="38" t="str">
        <x:v>R00279</x:v>
      </x:c>
      <x:c r="B284" s="38" t="str">
        <x:f>'Reparto provincial'!B98</x:f>
        <x:v>C03</x:v>
      </x:c>
      <x:c r="C284" s="38" t="str">
        <x:f>'Reparto provincial'!C98</x:f>
        <x:v>Aseguradora Ancon, S.A.</x:v>
      </x:c>
      <x:c r="D284" s="38" t="str">
        <x:f>'Reparto provincial'!D98</x:f>
        <x:v>Comercial</x:v>
      </x:c>
      <x:c r="E284" s="38" t="str">
        <x:f>'Reparto provincial'!E98</x:f>
        <x:v>Coclé</x:v>
      </x:c>
      <x:c r="F284" s="38" t="str">
        <x:f>Ubicaciones!A7</x:f>
        <x:v>L02</x:v>
      </x:c>
      <x:c r="G284" s="38" t="str">
        <x:v>P3</x:v>
      </x:c>
      <x:c r="H284" s="55" t="n">
        <x:f>IF(AND(ISNUMBER('Reparto provincial'!J98),ABS(Construccion!G10-1)&lt;0.0000001,MIN(Construccion!D10:F10)&gt;=0,MAX(Construccion!D10:F10)&lt;=1),ROUND('Reparto provincial'!J98*ROUND(SUM(Construccion!$D$10:F10),12),0)-ROUND('Reparto provincial'!J98*ROUND(SUM(Construccion!$D$10:E10),12),0),"n.a.")</x:f>
        <x:v>0</x:v>
      </x:c>
      <x:c r="I284" s="55" t="n">
        <x:f>'Reparto provincial'!N98</x:f>
        <x:v>125843.71196754563</x:v>
      </x:c>
      <x:c r="J284" s="55" t="n">
        <x:f>IF(AND(ISNUMBER(H284),ISNUMBER(I284)),H284*I284,"n.a.")</x:f>
        <x:v>0</x:v>
      </x:c>
      <x:c r="K284" s="56" t="n">
        <x:f>Ubicaciones!D7</x:f>
        <x:v>8.52</x:v>
      </x:c>
      <x:c r="L284" s="56" t="n">
        <x:f>Ubicaciones!E7</x:f>
        <x:v>-80.36</x:v>
      </x:c>
      <x:c r="M284" s="38" t="str">
        <x:f>Vulnerabilidad!B24</x:f>
        <x:v>Liviana / madera</x:v>
      </x:c>
      <x:c r="N284" s="38" t="str">
        <x:f>Vulnerabilidad!C24</x:f>
        <x:v>Madera / livianas</x:v>
      </x:c>
      <x:c r="O284" s="38" t="str">
        <x:f>Vulnerabilidad!D24</x:f>
        <x:v>Metal</x:v>
      </x:c>
      <x:c r="P284" s="38" t="str">
        <x:v>Sin dato</x:v>
      </x:c>
      <x:c r="Q284" s="38" t="n">
        <x:f>IF('Impacto local'!H7="","",'Impacto local'!H7)</x:f>
        <x:v>2</x:v>
      </x:c>
      <x:c r="R284" s="57" t="n">
        <x:f>IF(Q284="","",INDEX(Vulnerabilidad!$D$6:$D$17,Q284))</x:f>
        <x:v>0</x:v>
      </x:c>
      <x:c r="S284" s="55" t="n">
        <x:f>IF(AND(ISNUMBER(J284),ISNUMBER(R284),R284&gt;=0,R284&lt;=1),J284*R284,"n.a.")</x:f>
        <x:v>0</x:v>
      </x:c>
      <x:c r="T284" s="38" t="str">
        <x:f>IF(ISNUMBER(S284),"Calculado ilustrativo","Faltan datos / parámetros inválidos")</x:f>
        <x:v>Calculado ilustrativo</x:v>
      </x:c>
    </x:row>
    <x:row r="285">
      <x:c r="A285" s="38" t="str">
        <x:v>R00280</x:v>
      </x:c>
      <x:c r="B285" s="38" t="str">
        <x:f>'Reparto provincial'!B99</x:f>
        <x:v>C03</x:v>
      </x:c>
      <x:c r="C285" s="38" t="str">
        <x:f>'Reparto provincial'!C99</x:f>
        <x:v>Aseguradora Ancon, S.A.</x:v>
      </x:c>
      <x:c r="D285" s="38" t="str">
        <x:f>'Reparto provincial'!D99</x:f>
        <x:v>Comercial</x:v>
      </x:c>
      <x:c r="E285" s="38" t="str">
        <x:f>'Reparto provincial'!E99</x:f>
        <x:v>Colón</x:v>
      </x:c>
      <x:c r="F285" s="38" t="str">
        <x:f>Ubicaciones!A8</x:f>
        <x:v>L03</x:v>
      </x:c>
      <x:c r="G285" s="38" t="str">
        <x:v>P1</x:v>
      </x:c>
      <x:c r="H285" s="55" t="n">
        <x:f>IF(AND(ISNUMBER('Reparto provincial'!J99),ABS(Construccion!G13-1)&lt;0.0000001,MIN(Construccion!D13:F13)&gt;=0,MAX(Construccion!D13:F13)&lt;=1),ROUND('Reparto provincial'!J99*ROUND(SUM(Construccion!$D$13:D13),12),0)-0,"n.a.")</x:f>
        <x:v>38</x:v>
      </x:c>
      <x:c r="I285" s="55" t="n">
        <x:f>'Reparto provincial'!N99</x:f>
        <x:v>125843.71196754563</x:v>
      </x:c>
      <x:c r="J285" s="55" t="n">
        <x:f>IF(AND(ISNUMBER(H285),ISNUMBER(I285)),H285*I285,"n.a.")</x:f>
        <x:v>4782061.054766734</x:v>
      </x:c>
      <x:c r="K285" s="56" t="n">
        <x:f>Ubicaciones!D8</x:f>
        <x:v>9.36</x:v>
      </x:c>
      <x:c r="L285" s="56" t="n">
        <x:f>Ubicaciones!E8</x:f>
        <x:v>-79.9</x:v>
      </x:c>
      <x:c r="M285" s="38" t="str">
        <x:f>Vulnerabilidad!B22</x:f>
        <x:v>Hormigón armado</x:v>
      </x:c>
      <x:c r="N285" s="38" t="str">
        <x:f>Vulnerabilidad!C22</x:f>
        <x:v>Mampostería de relleno</x:v>
      </x:c>
      <x:c r="O285" s="38" t="str">
        <x:f>Vulnerabilidad!D22</x:f>
        <x:v>Losa de hormigón</x:v>
      </x:c>
      <x:c r="P285" s="38" t="str">
        <x:v>Sin dato</x:v>
      </x:c>
      <x:c r="Q285" s="38" t="n">
        <x:f>IF('Impacto local'!H8="","",'Impacto local'!H8)</x:f>
        <x:v>2</x:v>
      </x:c>
      <x:c r="R285" s="57" t="n">
        <x:f>IF(Q285="","",INDEX(Vulnerabilidad!$B$6:$B$17,Q285))</x:f>
        <x:v>0</x:v>
      </x:c>
      <x:c r="S285" s="55" t="n">
        <x:f>IF(AND(ISNUMBER(J285),ISNUMBER(R285),R285&gt;=0,R285&lt;=1),J285*R285,"n.a.")</x:f>
        <x:v>0</x:v>
      </x:c>
      <x:c r="T285" s="38" t="str">
        <x:f>IF(ISNUMBER(S285),"Calculado ilustrativo","Faltan datos / parámetros inválidos")</x:f>
        <x:v>Calculado ilustrativo</x:v>
      </x:c>
    </x:row>
    <x:row r="286">
      <x:c r="A286" s="38" t="str">
        <x:v>R00281</x:v>
      </x:c>
      <x:c r="B286" s="38" t="str">
        <x:f>'Reparto provincial'!B99</x:f>
        <x:v>C03</x:v>
      </x:c>
      <x:c r="C286" s="38" t="str">
        <x:f>'Reparto provincial'!C99</x:f>
        <x:v>Aseguradora Ancon, S.A.</x:v>
      </x:c>
      <x:c r="D286" s="38" t="str">
        <x:f>'Reparto provincial'!D99</x:f>
        <x:v>Comercial</x:v>
      </x:c>
      <x:c r="E286" s="38" t="str">
        <x:f>'Reparto provincial'!E99</x:f>
        <x:v>Colón</x:v>
      </x:c>
      <x:c r="F286" s="38" t="str">
        <x:f>Ubicaciones!A8</x:f>
        <x:v>L03</x:v>
      </x:c>
      <x:c r="G286" s="38" t="str">
        <x:v>P2</x:v>
      </x:c>
      <x:c r="H286" s="55" t="n">
        <x:f>IF(AND(ISNUMBER('Reparto provincial'!J99),ABS(Construccion!G13-1)&lt;0.0000001,MIN(Construccion!D13:F13)&gt;=0,MAX(Construccion!D13:F13)&lt;=1),ROUND('Reparto provincial'!J99*ROUND(SUM(Construccion!$D$13:E13),12),0)-ROUND('Reparto provincial'!J99*ROUND(SUM(Construccion!$D$13:D13),12),0),"n.a.")</x:f>
        <x:v>19</x:v>
      </x:c>
      <x:c r="I286" s="55" t="n">
        <x:f>'Reparto provincial'!N99</x:f>
        <x:v>125843.71196754563</x:v>
      </x:c>
      <x:c r="J286" s="55" t="n">
        <x:f>IF(AND(ISNUMBER(H286),ISNUMBER(I286)),H286*I286,"n.a.")</x:f>
        <x:v>2391030.527383367</x:v>
      </x:c>
      <x:c r="K286" s="56" t="n">
        <x:f>Ubicaciones!D8</x:f>
        <x:v>9.36</x:v>
      </x:c>
      <x:c r="L286" s="56" t="n">
        <x:f>Ubicaciones!E8</x:f>
        <x:v>-79.9</x:v>
      </x:c>
      <x:c r="M286" s="38" t="str">
        <x:f>Vulnerabilidad!B23</x:f>
        <x:v>Mampostería sin refuerzo</x:v>
      </x:c>
      <x:c r="N286" s="38" t="str">
        <x:f>Vulnerabilidad!C23</x:f>
        <x:v>Bloque / ladrillo</x:v>
      </x:c>
      <x:c r="O286" s="38" t="str">
        <x:f>Vulnerabilidad!D23</x:f>
        <x:v>Metal</x:v>
      </x:c>
      <x:c r="P286" s="38" t="str">
        <x:v>Sin dato</x:v>
      </x:c>
      <x:c r="Q286" s="38" t="n">
        <x:f>IF('Impacto local'!H8="","",'Impacto local'!H8)</x:f>
        <x:v>2</x:v>
      </x:c>
      <x:c r="R286" s="57" t="n">
        <x:f>IF(Q286="","",INDEX(Vulnerabilidad!$C$6:$C$17,Q286))</x:f>
        <x:v>0</x:v>
      </x:c>
      <x:c r="S286" s="55" t="n">
        <x:f>IF(AND(ISNUMBER(J286),ISNUMBER(R286),R286&gt;=0,R286&lt;=1),J286*R286,"n.a.")</x:f>
        <x:v>0</x:v>
      </x:c>
      <x:c r="T286" s="38" t="str">
        <x:f>IF(ISNUMBER(S286),"Calculado ilustrativo","Faltan datos / parámetros inválidos")</x:f>
        <x:v>Calculado ilustrativo</x:v>
      </x:c>
    </x:row>
    <x:row r="287">
      <x:c r="A287" s="38" t="str">
        <x:v>R00282</x:v>
      </x:c>
      <x:c r="B287" s="38" t="str">
        <x:f>'Reparto provincial'!B99</x:f>
        <x:v>C03</x:v>
      </x:c>
      <x:c r="C287" s="38" t="str">
        <x:f>'Reparto provincial'!C99</x:f>
        <x:v>Aseguradora Ancon, S.A.</x:v>
      </x:c>
      <x:c r="D287" s="38" t="str">
        <x:f>'Reparto provincial'!D99</x:f>
        <x:v>Comercial</x:v>
      </x:c>
      <x:c r="E287" s="38" t="str">
        <x:f>'Reparto provincial'!E99</x:f>
        <x:v>Colón</x:v>
      </x:c>
      <x:c r="F287" s="38" t="str">
        <x:f>Ubicaciones!A8</x:f>
        <x:v>L03</x:v>
      </x:c>
      <x:c r="G287" s="38" t="str">
        <x:v>P3</x:v>
      </x:c>
      <x:c r="H287" s="55" t="n">
        <x:f>IF(AND(ISNUMBER('Reparto provincial'!J99),ABS(Construccion!G13-1)&lt;0.0000001,MIN(Construccion!D13:F13)&gt;=0,MAX(Construccion!D13:F13)&lt;=1),ROUND('Reparto provincial'!J99*ROUND(SUM(Construccion!$D$13:F13),12),0)-ROUND('Reparto provincial'!J99*ROUND(SUM(Construccion!$D$13:E13),12),0),"n.a.")</x:f>
        <x:v>6</x:v>
      </x:c>
      <x:c r="I287" s="55" t="n">
        <x:f>'Reparto provincial'!N99</x:f>
        <x:v>125843.71196754563</x:v>
      </x:c>
      <x:c r="J287" s="55" t="n">
        <x:f>IF(AND(ISNUMBER(H287),ISNUMBER(I287)),H287*I287,"n.a.")</x:f>
        <x:v>755062.2718052738</x:v>
      </x:c>
      <x:c r="K287" s="56" t="n">
        <x:f>Ubicaciones!D8</x:f>
        <x:v>9.36</x:v>
      </x:c>
      <x:c r="L287" s="56" t="n">
        <x:f>Ubicaciones!E8</x:f>
        <x:v>-79.9</x:v>
      </x:c>
      <x:c r="M287" s="38" t="str">
        <x:f>Vulnerabilidad!B24</x:f>
        <x:v>Liviana / madera</x:v>
      </x:c>
      <x:c r="N287" s="38" t="str">
        <x:f>Vulnerabilidad!C24</x:f>
        <x:v>Madera / livianas</x:v>
      </x:c>
      <x:c r="O287" s="38" t="str">
        <x:f>Vulnerabilidad!D24</x:f>
        <x:v>Metal</x:v>
      </x:c>
      <x:c r="P287" s="38" t="str">
        <x:v>Sin dato</x:v>
      </x:c>
      <x:c r="Q287" s="38" t="n">
        <x:f>IF('Impacto local'!H8="","",'Impacto local'!H8)</x:f>
        <x:v>2</x:v>
      </x:c>
      <x:c r="R287" s="57" t="n">
        <x:f>IF(Q287="","",INDEX(Vulnerabilidad!$D$6:$D$17,Q287))</x:f>
        <x:v>0</x:v>
      </x:c>
      <x:c r="S287" s="55" t="n">
        <x:f>IF(AND(ISNUMBER(J287),ISNUMBER(R287),R287&gt;=0,R287&lt;=1),J287*R287,"n.a.")</x:f>
        <x:v>0</x:v>
      </x:c>
      <x:c r="T287" s="38" t="str">
        <x:f>IF(ISNUMBER(S287),"Calculado ilustrativo","Faltan datos / parámetros inválidos")</x:f>
        <x:v>Calculado ilustrativo</x:v>
      </x:c>
    </x:row>
    <x:row r="288">
      <x:c r="A288" s="38" t="str">
        <x:v>R00283</x:v>
      </x:c>
      <x:c r="B288" s="38" t="str">
        <x:f>'Reparto provincial'!B100</x:f>
        <x:v>C03</x:v>
      </x:c>
      <x:c r="C288" s="38" t="str">
        <x:f>'Reparto provincial'!C100</x:f>
        <x:v>Aseguradora Ancon, S.A.</x:v>
      </x:c>
      <x:c r="D288" s="38" t="str">
        <x:f>'Reparto provincial'!D100</x:f>
        <x:v>Comercial</x:v>
      </x:c>
      <x:c r="E288" s="38" t="str">
        <x:f>'Reparto provincial'!E100</x:f>
        <x:v>Chiriquí</x:v>
      </x:c>
      <x:c r="F288" s="38" t="str">
        <x:f>Ubicaciones!A9</x:f>
        <x:v>L04</x:v>
      </x:c>
      <x:c r="G288" s="38" t="str">
        <x:v>P1</x:v>
      </x:c>
      <x:c r="H288" s="55" t="n">
        <x:f>IF(AND(ISNUMBER('Reparto provincial'!J100),ABS(Construccion!G16-1)&lt;0.0000001,MIN(Construccion!D16:F16)&gt;=0,MAX(Construccion!D16:F16)&lt;=1),ROUND('Reparto provincial'!J100*ROUND(SUM(Construccion!$D$16:D16),12),0)-0,"n.a.")</x:f>
        <x:v>144</x:v>
      </x:c>
      <x:c r="I288" s="55" t="n">
        <x:f>'Reparto provincial'!N100</x:f>
        <x:v>125843.71196754563</x:v>
      </x:c>
      <x:c r="J288" s="55" t="n">
        <x:f>IF(AND(ISNUMBER(H288),ISNUMBER(I288)),H288*I288,"n.a.")</x:f>
        <x:v>18121494.523326572</x:v>
      </x:c>
      <x:c r="K288" s="56" t="n">
        <x:f>Ubicaciones!D9</x:f>
        <x:v>8.43</x:v>
      </x:c>
      <x:c r="L288" s="56" t="n">
        <x:f>Ubicaciones!E9</x:f>
        <x:v>-82.43</x:v>
      </x:c>
      <x:c r="M288" s="38" t="str">
        <x:f>Vulnerabilidad!B22</x:f>
        <x:v>Hormigón armado</x:v>
      </x:c>
      <x:c r="N288" s="38" t="str">
        <x:f>Vulnerabilidad!C22</x:f>
        <x:v>Mampostería de relleno</x:v>
      </x:c>
      <x:c r="O288" s="38" t="str">
        <x:f>Vulnerabilidad!D22</x:f>
        <x:v>Losa de hormigón</x:v>
      </x:c>
      <x:c r="P288" s="38" t="str">
        <x:v>Sin dato</x:v>
      </x:c>
      <x:c r="Q288" s="38" t="n">
        <x:f>IF('Impacto local'!H9="","",'Impacto local'!H9)</x:f>
        <x:v>4</x:v>
      </x:c>
      <x:c r="R288" s="57" t="n">
        <x:f>IF(Q288="","",INDEX(Vulnerabilidad!$B$6:$B$17,Q288))</x:f>
        <x:v>0</x:v>
      </x:c>
      <x:c r="S288" s="55" t="n">
        <x:f>IF(AND(ISNUMBER(J288),ISNUMBER(R288),R288&gt;=0,R288&lt;=1),J288*R288,"n.a.")</x:f>
        <x:v>0</x:v>
      </x:c>
      <x:c r="T288" s="38" t="str">
        <x:f>IF(ISNUMBER(S288),"Calculado ilustrativo","Faltan datos / parámetros inválidos")</x:f>
        <x:v>Calculado ilustrativo</x:v>
      </x:c>
    </x:row>
    <x:row r="289">
      <x:c r="A289" s="38" t="str">
        <x:v>R00284</x:v>
      </x:c>
      <x:c r="B289" s="38" t="str">
        <x:f>'Reparto provincial'!B100</x:f>
        <x:v>C03</x:v>
      </x:c>
      <x:c r="C289" s="38" t="str">
        <x:f>'Reparto provincial'!C100</x:f>
        <x:v>Aseguradora Ancon, S.A.</x:v>
      </x:c>
      <x:c r="D289" s="38" t="str">
        <x:f>'Reparto provincial'!D100</x:f>
        <x:v>Comercial</x:v>
      </x:c>
      <x:c r="E289" s="38" t="str">
        <x:f>'Reparto provincial'!E100</x:f>
        <x:v>Chiriquí</x:v>
      </x:c>
      <x:c r="F289" s="38" t="str">
        <x:f>Ubicaciones!A9</x:f>
        <x:v>L04</x:v>
      </x:c>
      <x:c r="G289" s="38" t="str">
        <x:v>P2</x:v>
      </x:c>
      <x:c r="H289" s="55" t="n">
        <x:f>IF(AND(ISNUMBER('Reparto provincial'!J100),ABS(Construccion!G16-1)&lt;0.0000001,MIN(Construccion!D16:F16)&gt;=0,MAX(Construccion!D16:F16)&lt;=1),ROUND('Reparto provincial'!J100*ROUND(SUM(Construccion!$D$16:E16),12),0)-ROUND('Reparto provincial'!J100*ROUND(SUM(Construccion!$D$16:D16),12),0),"n.a.")</x:f>
        <x:v>72</x:v>
      </x:c>
      <x:c r="I289" s="55" t="n">
        <x:f>'Reparto provincial'!N100</x:f>
        <x:v>125843.71196754563</x:v>
      </x:c>
      <x:c r="J289" s="55" t="n">
        <x:f>IF(AND(ISNUMBER(H289),ISNUMBER(I289)),H289*I289,"n.a.")</x:f>
        <x:v>9060747.261663286</x:v>
      </x:c>
      <x:c r="K289" s="56" t="n">
        <x:f>Ubicaciones!D9</x:f>
        <x:v>8.43</x:v>
      </x:c>
      <x:c r="L289" s="56" t="n">
        <x:f>Ubicaciones!E9</x:f>
        <x:v>-82.43</x:v>
      </x:c>
      <x:c r="M289" s="38" t="str">
        <x:f>Vulnerabilidad!B23</x:f>
        <x:v>Mampostería sin refuerzo</x:v>
      </x:c>
      <x:c r="N289" s="38" t="str">
        <x:f>Vulnerabilidad!C23</x:f>
        <x:v>Bloque / ladrillo</x:v>
      </x:c>
      <x:c r="O289" s="38" t="str">
        <x:f>Vulnerabilidad!D23</x:f>
        <x:v>Metal</x:v>
      </x:c>
      <x:c r="P289" s="38" t="str">
        <x:v>Sin dato</x:v>
      </x:c>
      <x:c r="Q289" s="38" t="n">
        <x:f>IF('Impacto local'!H9="","",'Impacto local'!H9)</x:f>
        <x:v>4</x:v>
      </x:c>
      <x:c r="R289" s="57" t="n">
        <x:f>IF(Q289="","",INDEX(Vulnerabilidad!$C$6:$C$17,Q289))</x:f>
        <x:v>0.001</x:v>
      </x:c>
      <x:c r="S289" s="55" t="n">
        <x:f>IF(AND(ISNUMBER(J289),ISNUMBER(R289),R289&gt;=0,R289&lt;=1),J289*R289,"n.a.")</x:f>
        <x:v>9060.747261663286</x:v>
      </x:c>
      <x:c r="T289" s="38" t="str">
        <x:f>IF(ISNUMBER(S289),"Calculado ilustrativo","Faltan datos / parámetros inválidos")</x:f>
        <x:v>Calculado ilustrativo</x:v>
      </x:c>
    </x:row>
    <x:row r="290">
      <x:c r="A290" s="38" t="str">
        <x:v>R00285</x:v>
      </x:c>
      <x:c r="B290" s="38" t="str">
        <x:f>'Reparto provincial'!B100</x:f>
        <x:v>C03</x:v>
      </x:c>
      <x:c r="C290" s="38" t="str">
        <x:f>'Reparto provincial'!C100</x:f>
        <x:v>Aseguradora Ancon, S.A.</x:v>
      </x:c>
      <x:c r="D290" s="38" t="str">
        <x:f>'Reparto provincial'!D100</x:f>
        <x:v>Comercial</x:v>
      </x:c>
      <x:c r="E290" s="38" t="str">
        <x:f>'Reparto provincial'!E100</x:f>
        <x:v>Chiriquí</x:v>
      </x:c>
      <x:c r="F290" s="38" t="str">
        <x:f>Ubicaciones!A9</x:f>
        <x:v>L04</x:v>
      </x:c>
      <x:c r="G290" s="38" t="str">
        <x:v>P3</x:v>
      </x:c>
      <x:c r="H290" s="55" t="n">
        <x:f>IF(AND(ISNUMBER('Reparto provincial'!J100),ABS(Construccion!G16-1)&lt;0.0000001,MIN(Construccion!D16:F16)&gt;=0,MAX(Construccion!D16:F16)&lt;=1),ROUND('Reparto provincial'!J100*ROUND(SUM(Construccion!$D$16:F16),12),0)-ROUND('Reparto provincial'!J100*ROUND(SUM(Construccion!$D$16:E16),12),0),"n.a.")</x:f>
        <x:v>24</x:v>
      </x:c>
      <x:c r="I290" s="55" t="n">
        <x:f>'Reparto provincial'!N100</x:f>
        <x:v>125843.71196754563</x:v>
      </x:c>
      <x:c r="J290" s="55" t="n">
        <x:f>IF(AND(ISNUMBER(H290),ISNUMBER(I290)),H290*I290,"n.a.")</x:f>
        <x:v>3020249.0872210953</x:v>
      </x:c>
      <x:c r="K290" s="56" t="n">
        <x:f>Ubicaciones!D9</x:f>
        <x:v>8.43</x:v>
      </x:c>
      <x:c r="L290" s="56" t="n">
        <x:f>Ubicaciones!E9</x:f>
        <x:v>-82.43</x:v>
      </x:c>
      <x:c r="M290" s="38" t="str">
        <x:f>Vulnerabilidad!B24</x:f>
        <x:v>Liviana / madera</x:v>
      </x:c>
      <x:c r="N290" s="38" t="str">
        <x:f>Vulnerabilidad!C24</x:f>
        <x:v>Madera / livianas</x:v>
      </x:c>
      <x:c r="O290" s="38" t="str">
        <x:f>Vulnerabilidad!D24</x:f>
        <x:v>Metal</x:v>
      </x:c>
      <x:c r="P290" s="38" t="str">
        <x:v>Sin dato</x:v>
      </x:c>
      <x:c r="Q290" s="38" t="n">
        <x:f>IF('Impacto local'!H9="","",'Impacto local'!H9)</x:f>
        <x:v>4</x:v>
      </x:c>
      <x:c r="R290" s="57" t="n">
        <x:f>IF(Q290="","",INDEX(Vulnerabilidad!$D$6:$D$17,Q290))</x:f>
        <x:v>0.002</x:v>
      </x:c>
      <x:c r="S290" s="55" t="n">
        <x:f>IF(AND(ISNUMBER(J290),ISNUMBER(R290),R290&gt;=0,R290&lt;=1),J290*R290,"n.a.")</x:f>
        <x:v>6040.498174442191</x:v>
      </x:c>
      <x:c r="T290" s="38" t="str">
        <x:f>IF(ISNUMBER(S290),"Calculado ilustrativo","Faltan datos / parámetros inválidos")</x:f>
        <x:v>Calculado ilustrativo</x:v>
      </x:c>
    </x:row>
    <x:row r="291">
      <x:c r="A291" s="38" t="str">
        <x:v>R00286</x:v>
      </x:c>
      <x:c r="B291" s="38" t="str">
        <x:f>'Reparto provincial'!B101</x:f>
        <x:v>C03</x:v>
      </x:c>
      <x:c r="C291" s="38" t="str">
        <x:f>'Reparto provincial'!C101</x:f>
        <x:v>Aseguradora Ancon, S.A.</x:v>
      </x:c>
      <x:c r="D291" s="38" t="str">
        <x:f>'Reparto provincial'!D101</x:f>
        <x:v>Comercial</x:v>
      </x:c>
      <x:c r="E291" s="38" t="str">
        <x:f>'Reparto provincial'!E101</x:f>
        <x:v>Darién</x:v>
      </x:c>
      <x:c r="F291" s="38" t="str">
        <x:f>Ubicaciones!A10</x:f>
        <x:v>L05</x:v>
      </x:c>
      <x:c r="G291" s="38" t="str">
        <x:v>P1</x:v>
      </x:c>
      <x:c r="H291" s="55" t="n">
        <x:f>IF(AND(ISNUMBER('Reparto provincial'!J101),ABS(Construccion!G19-1)&lt;0.0000001,MIN(Construccion!D19:F19)&gt;=0,MAX(Construccion!D19:F19)&lt;=1),ROUND('Reparto provincial'!J101*ROUND(SUM(Construccion!$D$19:D19),12),0)-0,"n.a.")</x:f>
        <x:v>0</x:v>
      </x:c>
      <x:c r="I291" s="55" t="n">
        <x:f>'Reparto provincial'!N101</x:f>
        <x:v>125843.71196754563</x:v>
      </x:c>
      <x:c r="J291" s="55" t="n">
        <x:f>IF(AND(ISNUMBER(H291),ISNUMBER(I291)),H291*I291,"n.a.")</x:f>
        <x:v>0</x:v>
      </x:c>
      <x:c r="K291" s="56" t="n">
        <x:f>Ubicaciones!D10</x:f>
        <x:v>8.4</x:v>
      </x:c>
      <x:c r="L291" s="56" t="n">
        <x:f>Ubicaciones!E10</x:f>
        <x:v>-78.15</x:v>
      </x:c>
      <x:c r="M291" s="38" t="str">
        <x:f>Vulnerabilidad!B22</x:f>
        <x:v>Hormigón armado</x:v>
      </x:c>
      <x:c r="N291" s="38" t="str">
        <x:f>Vulnerabilidad!C22</x:f>
        <x:v>Mampostería de relleno</x:v>
      </x:c>
      <x:c r="O291" s="38" t="str">
        <x:f>Vulnerabilidad!D22</x:f>
        <x:v>Losa de hormigón</x:v>
      </x:c>
      <x:c r="P291" s="38" t="str">
        <x:v>Sin dato</x:v>
      </x:c>
      <x:c r="Q291" s="38" t="n">
        <x:f>IF('Impacto local'!H10="","",'Impacto local'!H10)</x:f>
        <x:v>2</x:v>
      </x:c>
      <x:c r="R291" s="57" t="n">
        <x:f>IF(Q291="","",INDEX(Vulnerabilidad!$B$6:$B$17,Q291))</x:f>
        <x:v>0</x:v>
      </x:c>
      <x:c r="S291" s="55" t="n">
        <x:f>IF(AND(ISNUMBER(J291),ISNUMBER(R291),R291&gt;=0,R291&lt;=1),J291*R291,"n.a.")</x:f>
        <x:v>0</x:v>
      </x:c>
      <x:c r="T291" s="38" t="str">
        <x:f>IF(ISNUMBER(S291),"Calculado ilustrativo","Faltan datos / parámetros inválidos")</x:f>
        <x:v>Calculado ilustrativo</x:v>
      </x:c>
    </x:row>
    <x:row r="292">
      <x:c r="A292" s="38" t="str">
        <x:v>R00287</x:v>
      </x:c>
      <x:c r="B292" s="38" t="str">
        <x:f>'Reparto provincial'!B101</x:f>
        <x:v>C03</x:v>
      </x:c>
      <x:c r="C292" s="38" t="str">
        <x:f>'Reparto provincial'!C101</x:f>
        <x:v>Aseguradora Ancon, S.A.</x:v>
      </x:c>
      <x:c r="D292" s="38" t="str">
        <x:f>'Reparto provincial'!D101</x:f>
        <x:v>Comercial</x:v>
      </x:c>
      <x:c r="E292" s="38" t="str">
        <x:f>'Reparto provincial'!E101</x:f>
        <x:v>Darién</x:v>
      </x:c>
      <x:c r="F292" s="38" t="str">
        <x:f>Ubicaciones!A10</x:f>
        <x:v>L05</x:v>
      </x:c>
      <x:c r="G292" s="38" t="str">
        <x:v>P2</x:v>
      </x:c>
      <x:c r="H292" s="55" t="n">
        <x:f>IF(AND(ISNUMBER('Reparto provincial'!J101),ABS(Construccion!G19-1)&lt;0.0000001,MIN(Construccion!D19:F19)&gt;=0,MAX(Construccion!D19:F19)&lt;=1),ROUND('Reparto provincial'!J101*ROUND(SUM(Construccion!$D$19:E19),12),0)-ROUND('Reparto provincial'!J101*ROUND(SUM(Construccion!$D$19:D19),12),0),"n.a.")</x:f>
        <x:v>0</x:v>
      </x:c>
      <x:c r="I292" s="55" t="n">
        <x:f>'Reparto provincial'!N101</x:f>
        <x:v>125843.71196754563</x:v>
      </x:c>
      <x:c r="J292" s="55" t="n">
        <x:f>IF(AND(ISNUMBER(H292),ISNUMBER(I292)),H292*I292,"n.a.")</x:f>
        <x:v>0</x:v>
      </x:c>
      <x:c r="K292" s="56" t="n">
        <x:f>Ubicaciones!D10</x:f>
        <x:v>8.4</x:v>
      </x:c>
      <x:c r="L292" s="56" t="n">
        <x:f>Ubicaciones!E10</x:f>
        <x:v>-78.15</x:v>
      </x:c>
      <x:c r="M292" s="38" t="str">
        <x:f>Vulnerabilidad!B23</x:f>
        <x:v>Mampostería sin refuerzo</x:v>
      </x:c>
      <x:c r="N292" s="38" t="str">
        <x:f>Vulnerabilidad!C23</x:f>
        <x:v>Bloque / ladrillo</x:v>
      </x:c>
      <x:c r="O292" s="38" t="str">
        <x:f>Vulnerabilidad!D23</x:f>
        <x:v>Metal</x:v>
      </x:c>
      <x:c r="P292" s="38" t="str">
        <x:v>Sin dato</x:v>
      </x:c>
      <x:c r="Q292" s="38" t="n">
        <x:f>IF('Impacto local'!H10="","",'Impacto local'!H10)</x:f>
        <x:v>2</x:v>
      </x:c>
      <x:c r="R292" s="57" t="n">
        <x:f>IF(Q292="","",INDEX(Vulnerabilidad!$C$6:$C$17,Q292))</x:f>
        <x:v>0</x:v>
      </x:c>
      <x:c r="S292" s="55" t="n">
        <x:f>IF(AND(ISNUMBER(J292),ISNUMBER(R292),R292&gt;=0,R292&lt;=1),J292*R292,"n.a.")</x:f>
        <x:v>0</x:v>
      </x:c>
      <x:c r="T292" s="38" t="str">
        <x:f>IF(ISNUMBER(S292),"Calculado ilustrativo","Faltan datos / parámetros inválidos")</x:f>
        <x:v>Calculado ilustrativo</x:v>
      </x:c>
    </x:row>
    <x:row r="293">
      <x:c r="A293" s="38" t="str">
        <x:v>R00288</x:v>
      </x:c>
      <x:c r="B293" s="38" t="str">
        <x:f>'Reparto provincial'!B101</x:f>
        <x:v>C03</x:v>
      </x:c>
      <x:c r="C293" s="38" t="str">
        <x:f>'Reparto provincial'!C101</x:f>
        <x:v>Aseguradora Ancon, S.A.</x:v>
      </x:c>
      <x:c r="D293" s="38" t="str">
        <x:f>'Reparto provincial'!D101</x:f>
        <x:v>Comercial</x:v>
      </x:c>
      <x:c r="E293" s="38" t="str">
        <x:f>'Reparto provincial'!E101</x:f>
        <x:v>Darién</x:v>
      </x:c>
      <x:c r="F293" s="38" t="str">
        <x:f>Ubicaciones!A10</x:f>
        <x:v>L05</x:v>
      </x:c>
      <x:c r="G293" s="38" t="str">
        <x:v>P3</x:v>
      </x:c>
      <x:c r="H293" s="55" t="n">
        <x:f>IF(AND(ISNUMBER('Reparto provincial'!J101),ABS(Construccion!G19-1)&lt;0.0000001,MIN(Construccion!D19:F19)&gt;=0,MAX(Construccion!D19:F19)&lt;=1),ROUND('Reparto provincial'!J101*ROUND(SUM(Construccion!$D$19:F19),12),0)-ROUND('Reparto provincial'!J101*ROUND(SUM(Construccion!$D$19:E19),12),0),"n.a.")</x:f>
        <x:v>0</x:v>
      </x:c>
      <x:c r="I293" s="55" t="n">
        <x:f>'Reparto provincial'!N101</x:f>
        <x:v>125843.71196754563</x:v>
      </x:c>
      <x:c r="J293" s="55" t="n">
        <x:f>IF(AND(ISNUMBER(H293),ISNUMBER(I293)),H293*I293,"n.a.")</x:f>
        <x:v>0</x:v>
      </x:c>
      <x:c r="K293" s="56" t="n">
        <x:f>Ubicaciones!D10</x:f>
        <x:v>8.4</x:v>
      </x:c>
      <x:c r="L293" s="56" t="n">
        <x:f>Ubicaciones!E10</x:f>
        <x:v>-78.15</x:v>
      </x:c>
      <x:c r="M293" s="38" t="str">
        <x:f>Vulnerabilidad!B24</x:f>
        <x:v>Liviana / madera</x:v>
      </x:c>
      <x:c r="N293" s="38" t="str">
        <x:f>Vulnerabilidad!C24</x:f>
        <x:v>Madera / livianas</x:v>
      </x:c>
      <x:c r="O293" s="38" t="str">
        <x:f>Vulnerabilidad!D24</x:f>
        <x:v>Metal</x:v>
      </x:c>
      <x:c r="P293" s="38" t="str">
        <x:v>Sin dato</x:v>
      </x:c>
      <x:c r="Q293" s="38" t="n">
        <x:f>IF('Impacto local'!H10="","",'Impacto local'!H10)</x:f>
        <x:v>2</x:v>
      </x:c>
      <x:c r="R293" s="57" t="n">
        <x:f>IF(Q293="","",INDEX(Vulnerabilidad!$D$6:$D$17,Q293))</x:f>
        <x:v>0</x:v>
      </x:c>
      <x:c r="S293" s="55" t="n">
        <x:f>IF(AND(ISNUMBER(J293),ISNUMBER(R293),R293&gt;=0,R293&lt;=1),J293*R293,"n.a.")</x:f>
        <x:v>0</x:v>
      </x:c>
      <x:c r="T293" s="38" t="str">
        <x:f>IF(ISNUMBER(S293),"Calculado ilustrativo","Faltan datos / parámetros inválidos")</x:f>
        <x:v>Calculado ilustrativo</x:v>
      </x:c>
    </x:row>
    <x:row r="294">
      <x:c r="A294" s="38" t="str">
        <x:v>R00289</x:v>
      </x:c>
      <x:c r="B294" s="38" t="str">
        <x:f>'Reparto provincial'!B102</x:f>
        <x:v>C03</x:v>
      </x:c>
      <x:c r="C294" s="38" t="str">
        <x:f>'Reparto provincial'!C102</x:f>
        <x:v>Aseguradora Ancon, S.A.</x:v>
      </x:c>
      <x:c r="D294" s="38" t="str">
        <x:f>'Reparto provincial'!D102</x:f>
        <x:v>Comercial</x:v>
      </x:c>
      <x:c r="E294" s="38" t="str">
        <x:f>'Reparto provincial'!E102</x:f>
        <x:v>Herrera</x:v>
      </x:c>
      <x:c r="F294" s="38" t="str">
        <x:f>Ubicaciones!A11</x:f>
        <x:v>L06</x:v>
      </x:c>
      <x:c r="G294" s="38" t="str">
        <x:v>P1</x:v>
      </x:c>
      <x:c r="H294" s="55" t="n">
        <x:f>IF(AND(ISNUMBER('Reparto provincial'!J102),ABS(Construccion!G22-1)&lt;0.0000001,MIN(Construccion!D22:F22)&gt;=0,MAX(Construccion!D22:F22)&lt;=1),ROUND('Reparto provincial'!J102*ROUND(SUM(Construccion!$D$22:D22),12),0)-0,"n.a.")</x:f>
        <x:v>61</x:v>
      </x:c>
      <x:c r="I294" s="55" t="n">
        <x:f>'Reparto provincial'!N102</x:f>
        <x:v>125843.71196754563</x:v>
      </x:c>
      <x:c r="J294" s="55" t="n">
        <x:f>IF(AND(ISNUMBER(H294),ISNUMBER(I294)),H294*I294,"n.a.")</x:f>
        <x:v>7676466.430020284</x:v>
      </x:c>
      <x:c r="K294" s="56" t="n">
        <x:f>Ubicaciones!D11</x:f>
        <x:v>7.96</x:v>
      </x:c>
      <x:c r="L294" s="56" t="n">
        <x:f>Ubicaciones!E11</x:f>
        <x:v>-80.43</x:v>
      </x:c>
      <x:c r="M294" s="38" t="str">
        <x:f>Vulnerabilidad!B22</x:f>
        <x:v>Hormigón armado</x:v>
      </x:c>
      <x:c r="N294" s="38" t="str">
        <x:f>Vulnerabilidad!C22</x:f>
        <x:v>Mampostería de relleno</x:v>
      </x:c>
      <x:c r="O294" s="38" t="str">
        <x:f>Vulnerabilidad!D22</x:f>
        <x:v>Losa de hormigón</x:v>
      </x:c>
      <x:c r="P294" s="38" t="str">
        <x:v>Sin dato</x:v>
      </x:c>
      <x:c r="Q294" s="38" t="n">
        <x:f>IF('Impacto local'!H11="","",'Impacto local'!H11)</x:f>
        <x:v>3</x:v>
      </x:c>
      <x:c r="R294" s="57" t="n">
        <x:f>IF(Q294="","",INDEX(Vulnerabilidad!$B$6:$B$17,Q294))</x:f>
        <x:v>0</x:v>
      </x:c>
      <x:c r="S294" s="55" t="n">
        <x:f>IF(AND(ISNUMBER(J294),ISNUMBER(R294),R294&gt;=0,R294&lt;=1),J294*R294,"n.a.")</x:f>
        <x:v>0</x:v>
      </x:c>
      <x:c r="T294" s="38" t="str">
        <x:f>IF(ISNUMBER(S294),"Calculado ilustrativo","Faltan datos / parámetros inválidos")</x:f>
        <x:v>Calculado ilustrativo</x:v>
      </x:c>
    </x:row>
    <x:row r="295">
      <x:c r="A295" s="38" t="str">
        <x:v>R00290</x:v>
      </x:c>
      <x:c r="B295" s="38" t="str">
        <x:f>'Reparto provincial'!B102</x:f>
        <x:v>C03</x:v>
      </x:c>
      <x:c r="C295" s="38" t="str">
        <x:f>'Reparto provincial'!C102</x:f>
        <x:v>Aseguradora Ancon, S.A.</x:v>
      </x:c>
      <x:c r="D295" s="38" t="str">
        <x:f>'Reparto provincial'!D102</x:f>
        <x:v>Comercial</x:v>
      </x:c>
      <x:c r="E295" s="38" t="str">
        <x:f>'Reparto provincial'!E102</x:f>
        <x:v>Herrera</x:v>
      </x:c>
      <x:c r="F295" s="38" t="str">
        <x:f>Ubicaciones!A11</x:f>
        <x:v>L06</x:v>
      </x:c>
      <x:c r="G295" s="38" t="str">
        <x:v>P2</x:v>
      </x:c>
      <x:c r="H295" s="55" t="n">
        <x:f>IF(AND(ISNUMBER('Reparto provincial'!J102),ABS(Construccion!G22-1)&lt;0.0000001,MIN(Construccion!D22:F22)&gt;=0,MAX(Construccion!D22:F22)&lt;=1),ROUND('Reparto provincial'!J102*ROUND(SUM(Construccion!$D$22:E22),12),0)-ROUND('Reparto provincial'!J102*ROUND(SUM(Construccion!$D$22:D22),12),0),"n.a.")</x:f>
        <x:v>31</x:v>
      </x:c>
      <x:c r="I295" s="55" t="n">
        <x:f>'Reparto provincial'!N102</x:f>
        <x:v>125843.71196754563</x:v>
      </x:c>
      <x:c r="J295" s="55" t="n">
        <x:f>IF(AND(ISNUMBER(H295),ISNUMBER(I295)),H295*I295,"n.a.")</x:f>
        <x:v>3901155.0709939147</x:v>
      </x:c>
      <x:c r="K295" s="56" t="n">
        <x:f>Ubicaciones!D11</x:f>
        <x:v>7.96</x:v>
      </x:c>
      <x:c r="L295" s="56" t="n">
        <x:f>Ubicaciones!E11</x:f>
        <x:v>-80.43</x:v>
      </x:c>
      <x:c r="M295" s="38" t="str">
        <x:f>Vulnerabilidad!B23</x:f>
        <x:v>Mampostería sin refuerzo</x:v>
      </x:c>
      <x:c r="N295" s="38" t="str">
        <x:f>Vulnerabilidad!C23</x:f>
        <x:v>Bloque / ladrillo</x:v>
      </x:c>
      <x:c r="O295" s="38" t="str">
        <x:f>Vulnerabilidad!D23</x:f>
        <x:v>Metal</x:v>
      </x:c>
      <x:c r="P295" s="38" t="str">
        <x:v>Sin dato</x:v>
      </x:c>
      <x:c r="Q295" s="38" t="n">
        <x:f>IF('Impacto local'!H11="","",'Impacto local'!H11)</x:f>
        <x:v>3</x:v>
      </x:c>
      <x:c r="R295" s="57" t="n">
        <x:f>IF(Q295="","",INDEX(Vulnerabilidad!$C$6:$C$17,Q295))</x:f>
        <x:v>0</x:v>
      </x:c>
      <x:c r="S295" s="55" t="n">
        <x:f>IF(AND(ISNUMBER(J295),ISNUMBER(R295),R295&gt;=0,R295&lt;=1),J295*R295,"n.a.")</x:f>
        <x:v>0</x:v>
      </x:c>
      <x:c r="T295" s="38" t="str">
        <x:f>IF(ISNUMBER(S295),"Calculado ilustrativo","Faltan datos / parámetros inválidos")</x:f>
        <x:v>Calculado ilustrativo</x:v>
      </x:c>
    </x:row>
    <x:row r="296">
      <x:c r="A296" s="38" t="str">
        <x:v>R00291</x:v>
      </x:c>
      <x:c r="B296" s="38" t="str">
        <x:f>'Reparto provincial'!B102</x:f>
        <x:v>C03</x:v>
      </x:c>
      <x:c r="C296" s="38" t="str">
        <x:f>'Reparto provincial'!C102</x:f>
        <x:v>Aseguradora Ancon, S.A.</x:v>
      </x:c>
      <x:c r="D296" s="38" t="str">
        <x:f>'Reparto provincial'!D102</x:f>
        <x:v>Comercial</x:v>
      </x:c>
      <x:c r="E296" s="38" t="str">
        <x:f>'Reparto provincial'!E102</x:f>
        <x:v>Herrera</x:v>
      </x:c>
      <x:c r="F296" s="38" t="str">
        <x:f>Ubicaciones!A11</x:f>
        <x:v>L06</x:v>
      </x:c>
      <x:c r="G296" s="38" t="str">
        <x:v>P3</x:v>
      </x:c>
      <x:c r="H296" s="55" t="n">
        <x:f>IF(AND(ISNUMBER('Reparto provincial'!J102),ABS(Construccion!G22-1)&lt;0.0000001,MIN(Construccion!D22:F22)&gt;=0,MAX(Construccion!D22:F22)&lt;=1),ROUND('Reparto provincial'!J102*ROUND(SUM(Construccion!$D$22:F22),12),0)-ROUND('Reparto provincial'!J102*ROUND(SUM(Construccion!$D$22:E22),12),0),"n.a.")</x:f>
        <x:v>10</x:v>
      </x:c>
      <x:c r="I296" s="55" t="n">
        <x:f>'Reparto provincial'!N102</x:f>
        <x:v>125843.71196754563</x:v>
      </x:c>
      <x:c r="J296" s="55" t="n">
        <x:f>IF(AND(ISNUMBER(H296),ISNUMBER(I296)),H296*I296,"n.a.")</x:f>
        <x:v>1258437.1196754563</x:v>
      </x:c>
      <x:c r="K296" s="56" t="n">
        <x:f>Ubicaciones!D11</x:f>
        <x:v>7.96</x:v>
      </x:c>
      <x:c r="L296" s="56" t="n">
        <x:f>Ubicaciones!E11</x:f>
        <x:v>-80.43</x:v>
      </x:c>
      <x:c r="M296" s="38" t="str">
        <x:f>Vulnerabilidad!B24</x:f>
        <x:v>Liviana / madera</x:v>
      </x:c>
      <x:c r="N296" s="38" t="str">
        <x:f>Vulnerabilidad!C24</x:f>
        <x:v>Madera / livianas</x:v>
      </x:c>
      <x:c r="O296" s="38" t="str">
        <x:f>Vulnerabilidad!D24</x:f>
        <x:v>Metal</x:v>
      </x:c>
      <x:c r="P296" s="38" t="str">
        <x:v>Sin dato</x:v>
      </x:c>
      <x:c r="Q296" s="38" t="n">
        <x:f>IF('Impacto local'!H11="","",'Impacto local'!H11)</x:f>
        <x:v>3</x:v>
      </x:c>
      <x:c r="R296" s="57" t="n">
        <x:f>IF(Q296="","",INDEX(Vulnerabilidad!$D$6:$D$17,Q296))</x:f>
        <x:v>0</x:v>
      </x:c>
      <x:c r="S296" s="55" t="n">
        <x:f>IF(AND(ISNUMBER(J296),ISNUMBER(R296),R296&gt;=0,R296&lt;=1),J296*R296,"n.a.")</x:f>
        <x:v>0</x:v>
      </x:c>
      <x:c r="T296" s="38" t="str">
        <x:f>IF(ISNUMBER(S296),"Calculado ilustrativo","Faltan datos / parámetros inválidos")</x:f>
        <x:v>Calculado ilustrativo</x:v>
      </x:c>
    </x:row>
    <x:row r="297">
      <x:c r="A297" s="38" t="str">
        <x:v>R00292</x:v>
      </x:c>
      <x:c r="B297" s="38" t="str">
        <x:f>'Reparto provincial'!B103</x:f>
        <x:v>C03</x:v>
      </x:c>
      <x:c r="C297" s="38" t="str">
        <x:f>'Reparto provincial'!C103</x:f>
        <x:v>Aseguradora Ancon, S.A.</x:v>
      </x:c>
      <x:c r="D297" s="38" t="str">
        <x:f>'Reparto provincial'!D103</x:f>
        <x:v>Comercial</x:v>
      </x:c>
      <x:c r="E297" s="38" t="str">
        <x:f>'Reparto provincial'!E103</x:f>
        <x:v>Los Santos</x:v>
      </x:c>
      <x:c r="F297" s="38" t="str">
        <x:f>Ubicaciones!A12</x:f>
        <x:v>L07</x:v>
      </x:c>
      <x:c r="G297" s="38" t="str">
        <x:v>P1</x:v>
      </x:c>
      <x:c r="H297" s="55" t="n">
        <x:f>IF(AND(ISNUMBER('Reparto provincial'!J103),ABS(Construccion!G25-1)&lt;0.0000001,MIN(Construccion!D25:F25)&gt;=0,MAX(Construccion!D25:F25)&lt;=1),ROUND('Reparto provincial'!J103*ROUND(SUM(Construccion!$D$25:D25),12),0)-0,"n.a.")</x:f>
        <x:v>0</x:v>
      </x:c>
      <x:c r="I297" s="55" t="n">
        <x:f>'Reparto provincial'!N103</x:f>
        <x:v>125843.71196754563</x:v>
      </x:c>
      <x:c r="J297" s="55" t="n">
        <x:f>IF(AND(ISNUMBER(H297),ISNUMBER(I297)),H297*I297,"n.a.")</x:f>
        <x:v>0</x:v>
      </x:c>
      <x:c r="K297" s="56" t="n">
        <x:f>Ubicaciones!D12</x:f>
        <x:v>7.77</x:v>
      </x:c>
      <x:c r="L297" s="56" t="n">
        <x:f>Ubicaciones!E12</x:f>
        <x:v>-80.28</x:v>
      </x:c>
      <x:c r="M297" s="38" t="str">
        <x:f>Vulnerabilidad!B22</x:f>
        <x:v>Hormigón armado</x:v>
      </x:c>
      <x:c r="N297" s="38" t="str">
        <x:f>Vulnerabilidad!C22</x:f>
        <x:v>Mampostería de relleno</x:v>
      </x:c>
      <x:c r="O297" s="38" t="str">
        <x:f>Vulnerabilidad!D22</x:f>
        <x:v>Losa de hormigón</x:v>
      </x:c>
      <x:c r="P297" s="38" t="str">
        <x:v>Sin dato</x:v>
      </x:c>
      <x:c r="Q297" s="38" t="n">
        <x:f>IF('Impacto local'!H12="","",'Impacto local'!H12)</x:f>
        <x:v>2</x:v>
      </x:c>
      <x:c r="R297" s="57" t="n">
        <x:f>IF(Q297="","",INDEX(Vulnerabilidad!$B$6:$B$17,Q297))</x:f>
        <x:v>0</x:v>
      </x:c>
      <x:c r="S297" s="55" t="n">
        <x:f>IF(AND(ISNUMBER(J297),ISNUMBER(R297),R297&gt;=0,R297&lt;=1),J297*R297,"n.a.")</x:f>
        <x:v>0</x:v>
      </x:c>
      <x:c r="T297" s="38" t="str">
        <x:f>IF(ISNUMBER(S297),"Calculado ilustrativo","Faltan datos / parámetros inválidos")</x:f>
        <x:v>Calculado ilustrativo</x:v>
      </x:c>
    </x:row>
    <x:row r="298">
      <x:c r="A298" s="38" t="str">
        <x:v>R00293</x:v>
      </x:c>
      <x:c r="B298" s="38" t="str">
        <x:f>'Reparto provincial'!B103</x:f>
        <x:v>C03</x:v>
      </x:c>
      <x:c r="C298" s="38" t="str">
        <x:f>'Reparto provincial'!C103</x:f>
        <x:v>Aseguradora Ancon, S.A.</x:v>
      </x:c>
      <x:c r="D298" s="38" t="str">
        <x:f>'Reparto provincial'!D103</x:f>
        <x:v>Comercial</x:v>
      </x:c>
      <x:c r="E298" s="38" t="str">
        <x:f>'Reparto provincial'!E103</x:f>
        <x:v>Los Santos</x:v>
      </x:c>
      <x:c r="F298" s="38" t="str">
        <x:f>Ubicaciones!A12</x:f>
        <x:v>L07</x:v>
      </x:c>
      <x:c r="G298" s="38" t="str">
        <x:v>P2</x:v>
      </x:c>
      <x:c r="H298" s="55" t="n">
        <x:f>IF(AND(ISNUMBER('Reparto provincial'!J103),ABS(Construccion!G25-1)&lt;0.0000001,MIN(Construccion!D25:F25)&gt;=0,MAX(Construccion!D25:F25)&lt;=1),ROUND('Reparto provincial'!J103*ROUND(SUM(Construccion!$D$25:E25),12),0)-ROUND('Reparto provincial'!J103*ROUND(SUM(Construccion!$D$25:D25),12),0),"n.a.")</x:f>
        <x:v>0</x:v>
      </x:c>
      <x:c r="I298" s="55" t="n">
        <x:f>'Reparto provincial'!N103</x:f>
        <x:v>125843.71196754563</x:v>
      </x:c>
      <x:c r="J298" s="55" t="n">
        <x:f>IF(AND(ISNUMBER(H298),ISNUMBER(I298)),H298*I298,"n.a.")</x:f>
        <x:v>0</x:v>
      </x:c>
      <x:c r="K298" s="56" t="n">
        <x:f>Ubicaciones!D12</x:f>
        <x:v>7.77</x:v>
      </x:c>
      <x:c r="L298" s="56" t="n">
        <x:f>Ubicaciones!E12</x:f>
        <x:v>-80.28</x:v>
      </x:c>
      <x:c r="M298" s="38" t="str">
        <x:f>Vulnerabilidad!B23</x:f>
        <x:v>Mampostería sin refuerzo</x:v>
      </x:c>
      <x:c r="N298" s="38" t="str">
        <x:f>Vulnerabilidad!C23</x:f>
        <x:v>Bloque / ladrillo</x:v>
      </x:c>
      <x:c r="O298" s="38" t="str">
        <x:f>Vulnerabilidad!D23</x:f>
        <x:v>Metal</x:v>
      </x:c>
      <x:c r="P298" s="38" t="str">
        <x:v>Sin dato</x:v>
      </x:c>
      <x:c r="Q298" s="38" t="n">
        <x:f>IF('Impacto local'!H12="","",'Impacto local'!H12)</x:f>
        <x:v>2</x:v>
      </x:c>
      <x:c r="R298" s="57" t="n">
        <x:f>IF(Q298="","",INDEX(Vulnerabilidad!$C$6:$C$17,Q298))</x:f>
        <x:v>0</x:v>
      </x:c>
      <x:c r="S298" s="55" t="n">
        <x:f>IF(AND(ISNUMBER(J298),ISNUMBER(R298),R298&gt;=0,R298&lt;=1),J298*R298,"n.a.")</x:f>
        <x:v>0</x:v>
      </x:c>
      <x:c r="T298" s="38" t="str">
        <x:f>IF(ISNUMBER(S298),"Calculado ilustrativo","Faltan datos / parámetros inválidos")</x:f>
        <x:v>Calculado ilustrativo</x:v>
      </x:c>
    </x:row>
    <x:row r="299">
      <x:c r="A299" s="38" t="str">
        <x:v>R00294</x:v>
      </x:c>
      <x:c r="B299" s="38" t="str">
        <x:f>'Reparto provincial'!B103</x:f>
        <x:v>C03</x:v>
      </x:c>
      <x:c r="C299" s="38" t="str">
        <x:f>'Reparto provincial'!C103</x:f>
        <x:v>Aseguradora Ancon, S.A.</x:v>
      </x:c>
      <x:c r="D299" s="38" t="str">
        <x:f>'Reparto provincial'!D103</x:f>
        <x:v>Comercial</x:v>
      </x:c>
      <x:c r="E299" s="38" t="str">
        <x:f>'Reparto provincial'!E103</x:f>
        <x:v>Los Santos</x:v>
      </x:c>
      <x:c r="F299" s="38" t="str">
        <x:f>Ubicaciones!A12</x:f>
        <x:v>L07</x:v>
      </x:c>
      <x:c r="G299" s="38" t="str">
        <x:v>P3</x:v>
      </x:c>
      <x:c r="H299" s="55" t="n">
        <x:f>IF(AND(ISNUMBER('Reparto provincial'!J103),ABS(Construccion!G25-1)&lt;0.0000001,MIN(Construccion!D25:F25)&gt;=0,MAX(Construccion!D25:F25)&lt;=1),ROUND('Reparto provincial'!J103*ROUND(SUM(Construccion!$D$25:F25),12),0)-ROUND('Reparto provincial'!J103*ROUND(SUM(Construccion!$D$25:E25),12),0),"n.a.")</x:f>
        <x:v>0</x:v>
      </x:c>
      <x:c r="I299" s="55" t="n">
        <x:f>'Reparto provincial'!N103</x:f>
        <x:v>125843.71196754563</x:v>
      </x:c>
      <x:c r="J299" s="55" t="n">
        <x:f>IF(AND(ISNUMBER(H299),ISNUMBER(I299)),H299*I299,"n.a.")</x:f>
        <x:v>0</x:v>
      </x:c>
      <x:c r="K299" s="56" t="n">
        <x:f>Ubicaciones!D12</x:f>
        <x:v>7.77</x:v>
      </x:c>
      <x:c r="L299" s="56" t="n">
        <x:f>Ubicaciones!E12</x:f>
        <x:v>-80.28</x:v>
      </x:c>
      <x:c r="M299" s="38" t="str">
        <x:f>Vulnerabilidad!B24</x:f>
        <x:v>Liviana / madera</x:v>
      </x:c>
      <x:c r="N299" s="38" t="str">
        <x:f>Vulnerabilidad!C24</x:f>
        <x:v>Madera / livianas</x:v>
      </x:c>
      <x:c r="O299" s="38" t="str">
        <x:f>Vulnerabilidad!D24</x:f>
        <x:v>Metal</x:v>
      </x:c>
      <x:c r="P299" s="38" t="str">
        <x:v>Sin dato</x:v>
      </x:c>
      <x:c r="Q299" s="38" t="n">
        <x:f>IF('Impacto local'!H12="","",'Impacto local'!H12)</x:f>
        <x:v>2</x:v>
      </x:c>
      <x:c r="R299" s="57" t="n">
        <x:f>IF(Q299="","",INDEX(Vulnerabilidad!$D$6:$D$17,Q299))</x:f>
        <x:v>0</x:v>
      </x:c>
      <x:c r="S299" s="55" t="n">
        <x:f>IF(AND(ISNUMBER(J299),ISNUMBER(R299),R299&gt;=0,R299&lt;=1),J299*R299,"n.a.")</x:f>
        <x:v>0</x:v>
      </x:c>
      <x:c r="T299" s="38" t="str">
        <x:f>IF(ISNUMBER(S299),"Calculado ilustrativo","Faltan datos / parámetros inválidos")</x:f>
        <x:v>Calculado ilustrativo</x:v>
      </x:c>
    </x:row>
    <x:row r="300">
      <x:c r="A300" s="38" t="str">
        <x:v>R00295</x:v>
      </x:c>
      <x:c r="B300" s="38" t="str">
        <x:f>'Reparto provincial'!B104</x:f>
        <x:v>C03</x:v>
      </x:c>
      <x:c r="C300" s="38" t="str">
        <x:f>'Reparto provincial'!C104</x:f>
        <x:v>Aseguradora Ancon, S.A.</x:v>
      </x:c>
      <x:c r="D300" s="38" t="str">
        <x:f>'Reparto provincial'!D104</x:f>
        <x:v>Comercial</x:v>
      </x:c>
      <x:c r="E300" s="38" t="str">
        <x:f>'Reparto provincial'!E104</x:f>
        <x:v>Panamá</x:v>
      </x:c>
      <x:c r="F300" s="38" t="str">
        <x:f>Ubicaciones!A13</x:f>
        <x:v>L08</x:v>
      </x:c>
      <x:c r="G300" s="38" t="str">
        <x:v>P1</x:v>
      </x:c>
      <x:c r="H300" s="55" t="n">
        <x:f>IF(AND(ISNUMBER('Reparto provincial'!J104),ABS(Construccion!G28-1)&lt;0.0000001,MIN(Construccion!D28:F28)&gt;=0,MAX(Construccion!D28:F28)&lt;=1),ROUND('Reparto provincial'!J104*ROUND(SUM(Construccion!$D$28:D28),12),0)-0,"n.a.")</x:f>
        <x:v>1435</x:v>
      </x:c>
      <x:c r="I300" s="55" t="n">
        <x:f>'Reparto provincial'!N104</x:f>
        <x:v>125843.71196754563</x:v>
      </x:c>
      <x:c r="J300" s="55" t="n">
        <x:f>IF(AND(ISNUMBER(H300),ISNUMBER(I300)),H300*I300,"n.a.")</x:f>
        <x:v>180585726.673428</x:v>
      </x:c>
      <x:c r="K300" s="56" t="n">
        <x:f>Ubicaciones!D13</x:f>
        <x:v>8.98</x:v>
      </x:c>
      <x:c r="L300" s="56" t="n">
        <x:f>Ubicaciones!E13</x:f>
        <x:v>-79.52</x:v>
      </x:c>
      <x:c r="M300" s="38" t="str">
        <x:f>Vulnerabilidad!B22</x:f>
        <x:v>Hormigón armado</x:v>
      </x:c>
      <x:c r="N300" s="38" t="str">
        <x:f>Vulnerabilidad!C22</x:f>
        <x:v>Mampostería de relleno</x:v>
      </x:c>
      <x:c r="O300" s="38" t="str">
        <x:f>Vulnerabilidad!D22</x:f>
        <x:v>Losa de hormigón</x:v>
      </x:c>
      <x:c r="P300" s="38" t="str">
        <x:v>Sin dato</x:v>
      </x:c>
      <x:c r="Q300" s="38" t="n">
        <x:f>IF('Impacto local'!H13="","",'Impacto local'!H13)</x:f>
        <x:v>2</x:v>
      </x:c>
      <x:c r="R300" s="57" t="n">
        <x:f>IF(Q300="","",INDEX(Vulnerabilidad!$B$6:$B$17,Q300))</x:f>
        <x:v>0</x:v>
      </x:c>
      <x:c r="S300" s="55" t="n">
        <x:f>IF(AND(ISNUMBER(J300),ISNUMBER(R300),R300&gt;=0,R300&lt;=1),J300*R300,"n.a.")</x:f>
        <x:v>0</x:v>
      </x:c>
      <x:c r="T300" s="38" t="str">
        <x:f>IF(ISNUMBER(S300),"Calculado ilustrativo","Faltan datos / parámetros inválidos")</x:f>
        <x:v>Calculado ilustrativo</x:v>
      </x:c>
    </x:row>
    <x:row r="301">
      <x:c r="A301" s="38" t="str">
        <x:v>R00296</x:v>
      </x:c>
      <x:c r="B301" s="38" t="str">
        <x:f>'Reparto provincial'!B104</x:f>
        <x:v>C03</x:v>
      </x:c>
      <x:c r="C301" s="38" t="str">
        <x:f>'Reparto provincial'!C104</x:f>
        <x:v>Aseguradora Ancon, S.A.</x:v>
      </x:c>
      <x:c r="D301" s="38" t="str">
        <x:f>'Reparto provincial'!D104</x:f>
        <x:v>Comercial</x:v>
      </x:c>
      <x:c r="E301" s="38" t="str">
        <x:f>'Reparto provincial'!E104</x:f>
        <x:v>Panamá</x:v>
      </x:c>
      <x:c r="F301" s="38" t="str">
        <x:f>Ubicaciones!A13</x:f>
        <x:v>L08</x:v>
      </x:c>
      <x:c r="G301" s="38" t="str">
        <x:v>P2</x:v>
      </x:c>
      <x:c r="H301" s="55" t="n">
        <x:f>IF(AND(ISNUMBER('Reparto provincial'!J104),ABS(Construccion!G28-1)&lt;0.0000001,MIN(Construccion!D28:F28)&gt;=0,MAX(Construccion!D28:F28)&lt;=1),ROUND('Reparto provincial'!J104*ROUND(SUM(Construccion!$D$28:E28),12),0)-ROUND('Reparto provincial'!J104*ROUND(SUM(Construccion!$D$28:D28),12),0),"n.a.")</x:f>
        <x:v>717</x:v>
      </x:c>
      <x:c r="I301" s="55" t="n">
        <x:f>'Reparto provincial'!N104</x:f>
        <x:v>125843.71196754563</x:v>
      </x:c>
      <x:c r="J301" s="55" t="n">
        <x:f>IF(AND(ISNUMBER(H301),ISNUMBER(I301)),H301*I301,"n.a.")</x:f>
        <x:v>90229941.48073022</x:v>
      </x:c>
      <x:c r="K301" s="56" t="n">
        <x:f>Ubicaciones!D13</x:f>
        <x:v>8.98</x:v>
      </x:c>
      <x:c r="L301" s="56" t="n">
        <x:f>Ubicaciones!E13</x:f>
        <x:v>-79.52</x:v>
      </x:c>
      <x:c r="M301" s="38" t="str">
        <x:f>Vulnerabilidad!B23</x:f>
        <x:v>Mampostería sin refuerzo</x:v>
      </x:c>
      <x:c r="N301" s="38" t="str">
        <x:f>Vulnerabilidad!C23</x:f>
        <x:v>Bloque / ladrillo</x:v>
      </x:c>
      <x:c r="O301" s="38" t="str">
        <x:f>Vulnerabilidad!D23</x:f>
        <x:v>Metal</x:v>
      </x:c>
      <x:c r="P301" s="38" t="str">
        <x:v>Sin dato</x:v>
      </x:c>
      <x:c r="Q301" s="38" t="n">
        <x:f>IF('Impacto local'!H13="","",'Impacto local'!H13)</x:f>
        <x:v>2</x:v>
      </x:c>
      <x:c r="R301" s="57" t="n">
        <x:f>IF(Q301="","",INDEX(Vulnerabilidad!$C$6:$C$17,Q301))</x:f>
        <x:v>0</x:v>
      </x:c>
      <x:c r="S301" s="55" t="n">
        <x:f>IF(AND(ISNUMBER(J301),ISNUMBER(R301),R301&gt;=0,R301&lt;=1),J301*R301,"n.a.")</x:f>
        <x:v>0</x:v>
      </x:c>
      <x:c r="T301" s="38" t="str">
        <x:f>IF(ISNUMBER(S301),"Calculado ilustrativo","Faltan datos / parámetros inválidos")</x:f>
        <x:v>Calculado ilustrativo</x:v>
      </x:c>
    </x:row>
    <x:row r="302">
      <x:c r="A302" s="38" t="str">
        <x:v>R00297</x:v>
      </x:c>
      <x:c r="B302" s="38" t="str">
        <x:f>'Reparto provincial'!B104</x:f>
        <x:v>C03</x:v>
      </x:c>
      <x:c r="C302" s="38" t="str">
        <x:f>'Reparto provincial'!C104</x:f>
        <x:v>Aseguradora Ancon, S.A.</x:v>
      </x:c>
      <x:c r="D302" s="38" t="str">
        <x:f>'Reparto provincial'!D104</x:f>
        <x:v>Comercial</x:v>
      </x:c>
      <x:c r="E302" s="38" t="str">
        <x:f>'Reparto provincial'!E104</x:f>
        <x:v>Panamá</x:v>
      </x:c>
      <x:c r="F302" s="38" t="str">
        <x:f>Ubicaciones!A13</x:f>
        <x:v>L08</x:v>
      </x:c>
      <x:c r="G302" s="38" t="str">
        <x:v>P3</x:v>
      </x:c>
      <x:c r="H302" s="55" t="n">
        <x:f>IF(AND(ISNUMBER('Reparto provincial'!J104),ABS(Construccion!G28-1)&lt;0.0000001,MIN(Construccion!D28:F28)&gt;=0,MAX(Construccion!D28:F28)&lt;=1),ROUND('Reparto provincial'!J104*ROUND(SUM(Construccion!$D$28:F28),12),0)-ROUND('Reparto provincial'!J104*ROUND(SUM(Construccion!$D$28:E28),12),0),"n.a.")</x:f>
        <x:v>239</x:v>
      </x:c>
      <x:c r="I302" s="55" t="n">
        <x:f>'Reparto provincial'!N104</x:f>
        <x:v>125843.71196754563</x:v>
      </x:c>
      <x:c r="J302" s="55" t="n">
        <x:f>IF(AND(ISNUMBER(H302),ISNUMBER(I302)),H302*I302,"n.a.")</x:f>
        <x:v>30076647.160243407</x:v>
      </x:c>
      <x:c r="K302" s="56" t="n">
        <x:f>Ubicaciones!D13</x:f>
        <x:v>8.98</x:v>
      </x:c>
      <x:c r="L302" s="56" t="n">
        <x:f>Ubicaciones!E13</x:f>
        <x:v>-79.52</x:v>
      </x:c>
      <x:c r="M302" s="38" t="str">
        <x:f>Vulnerabilidad!B24</x:f>
        <x:v>Liviana / madera</x:v>
      </x:c>
      <x:c r="N302" s="38" t="str">
        <x:f>Vulnerabilidad!C24</x:f>
        <x:v>Madera / livianas</x:v>
      </x:c>
      <x:c r="O302" s="38" t="str">
        <x:f>Vulnerabilidad!D24</x:f>
        <x:v>Metal</x:v>
      </x:c>
      <x:c r="P302" s="38" t="str">
        <x:v>Sin dato</x:v>
      </x:c>
      <x:c r="Q302" s="38" t="n">
        <x:f>IF('Impacto local'!H13="","",'Impacto local'!H13)</x:f>
        <x:v>2</x:v>
      </x:c>
      <x:c r="R302" s="57" t="n">
        <x:f>IF(Q302="","",INDEX(Vulnerabilidad!$D$6:$D$17,Q302))</x:f>
        <x:v>0</x:v>
      </x:c>
      <x:c r="S302" s="55" t="n">
        <x:f>IF(AND(ISNUMBER(J302),ISNUMBER(R302),R302&gt;=0,R302&lt;=1),J302*R302,"n.a.")</x:f>
        <x:v>0</x:v>
      </x:c>
      <x:c r="T302" s="38" t="str">
        <x:f>IF(ISNUMBER(S302),"Calculado ilustrativo","Faltan datos / parámetros inválidos")</x:f>
        <x:v>Calculado ilustrativo</x:v>
      </x:c>
    </x:row>
    <x:row r="303">
      <x:c r="A303" s="38" t="str">
        <x:v>R00298</x:v>
      </x:c>
      <x:c r="B303" s="38" t="str">
        <x:f>'Reparto provincial'!B105</x:f>
        <x:v>C03</x:v>
      </x:c>
      <x:c r="C303" s="38" t="str">
        <x:f>'Reparto provincial'!C105</x:f>
        <x:v>Aseguradora Ancon, S.A.</x:v>
      </x:c>
      <x:c r="D303" s="38" t="str">
        <x:f>'Reparto provincial'!D105</x:f>
        <x:v>Comercial</x:v>
      </x:c>
      <x:c r="E303" s="38" t="str">
        <x:f>'Reparto provincial'!E105</x:f>
        <x:v>Veraguas</x:v>
      </x:c>
      <x:c r="F303" s="38" t="str">
        <x:f>Ubicaciones!A14</x:f>
        <x:v>L09</x:v>
      </x:c>
      <x:c r="G303" s="38" t="str">
        <x:v>P1</x:v>
      </x:c>
      <x:c r="H303" s="55" t="n">
        <x:f>IF(AND(ISNUMBER('Reparto provincial'!J105),ABS(Construccion!G31-1)&lt;0.0000001,MIN(Construccion!D31:F31)&gt;=0,MAX(Construccion!D31:F31)&lt;=1),ROUND('Reparto provincial'!J105*ROUND(SUM(Construccion!$D$31:D31),12),0)-0,"n.a.")</x:f>
        <x:v>43</x:v>
      </x:c>
      <x:c r="I303" s="55" t="n">
        <x:f>'Reparto provincial'!N105</x:f>
        <x:v>125843.71196754563</x:v>
      </x:c>
      <x:c r="J303" s="55" t="n">
        <x:f>IF(AND(ISNUMBER(H303),ISNUMBER(I303)),H303*I303,"n.a.")</x:f>
        <x:v>5411279.614604462</x:v>
      </x:c>
      <x:c r="K303" s="56" t="n">
        <x:f>Ubicaciones!D14</x:f>
        <x:v>8.1</x:v>
      </x:c>
      <x:c r="L303" s="56" t="n">
        <x:f>Ubicaciones!E14</x:f>
        <x:v>-80.97</x:v>
      </x:c>
      <x:c r="M303" s="38" t="str">
        <x:f>Vulnerabilidad!B22</x:f>
        <x:v>Hormigón armado</x:v>
      </x:c>
      <x:c r="N303" s="38" t="str">
        <x:f>Vulnerabilidad!C22</x:f>
        <x:v>Mampostería de relleno</x:v>
      </x:c>
      <x:c r="O303" s="38" t="str">
        <x:f>Vulnerabilidad!D22</x:f>
        <x:v>Losa de hormigón</x:v>
      </x:c>
      <x:c r="P303" s="38" t="str">
        <x:v>Sin dato</x:v>
      </x:c>
      <x:c r="Q303" s="38" t="n">
        <x:f>IF('Impacto local'!H14="","",'Impacto local'!H14)</x:f>
        <x:v>3</x:v>
      </x:c>
      <x:c r="R303" s="57" t="n">
        <x:f>IF(Q303="","",INDEX(Vulnerabilidad!$B$6:$B$17,Q303))</x:f>
        <x:v>0</x:v>
      </x:c>
      <x:c r="S303" s="55" t="n">
        <x:f>IF(AND(ISNUMBER(J303),ISNUMBER(R303),R303&gt;=0,R303&lt;=1),J303*R303,"n.a.")</x:f>
        <x:v>0</x:v>
      </x:c>
      <x:c r="T303" s="38" t="str">
        <x:f>IF(ISNUMBER(S303),"Calculado ilustrativo","Faltan datos / parámetros inválidos")</x:f>
        <x:v>Calculado ilustrativo</x:v>
      </x:c>
    </x:row>
    <x:row r="304">
      <x:c r="A304" s="38" t="str">
        <x:v>R00299</x:v>
      </x:c>
      <x:c r="B304" s="38" t="str">
        <x:f>'Reparto provincial'!B105</x:f>
        <x:v>C03</x:v>
      </x:c>
      <x:c r="C304" s="38" t="str">
        <x:f>'Reparto provincial'!C105</x:f>
        <x:v>Aseguradora Ancon, S.A.</x:v>
      </x:c>
      <x:c r="D304" s="38" t="str">
        <x:f>'Reparto provincial'!D105</x:f>
        <x:v>Comercial</x:v>
      </x:c>
      <x:c r="E304" s="38" t="str">
        <x:f>'Reparto provincial'!E105</x:f>
        <x:v>Veraguas</x:v>
      </x:c>
      <x:c r="F304" s="38" t="str">
        <x:f>Ubicaciones!A14</x:f>
        <x:v>L09</x:v>
      </x:c>
      <x:c r="G304" s="38" t="str">
        <x:v>P2</x:v>
      </x:c>
      <x:c r="H304" s="55" t="n">
        <x:f>IF(AND(ISNUMBER('Reparto provincial'!J105),ABS(Construccion!G31-1)&lt;0.0000001,MIN(Construccion!D31:F31)&gt;=0,MAX(Construccion!D31:F31)&lt;=1),ROUND('Reparto provincial'!J105*ROUND(SUM(Construccion!$D$31:E31),12),0)-ROUND('Reparto provincial'!J105*ROUND(SUM(Construccion!$D$31:D31),12),0),"n.a.")</x:f>
        <x:v>21</x:v>
      </x:c>
      <x:c r="I304" s="55" t="n">
        <x:f>'Reparto provincial'!N105</x:f>
        <x:v>125843.71196754563</x:v>
      </x:c>
      <x:c r="J304" s="55" t="n">
        <x:f>IF(AND(ISNUMBER(H304),ISNUMBER(I304)),H304*I304,"n.a.")</x:f>
        <x:v>2642717.951318458</x:v>
      </x:c>
      <x:c r="K304" s="56" t="n">
        <x:f>Ubicaciones!D14</x:f>
        <x:v>8.1</x:v>
      </x:c>
      <x:c r="L304" s="56" t="n">
        <x:f>Ubicaciones!E14</x:f>
        <x:v>-80.97</x:v>
      </x:c>
      <x:c r="M304" s="38" t="str">
        <x:f>Vulnerabilidad!B23</x:f>
        <x:v>Mampostería sin refuerzo</x:v>
      </x:c>
      <x:c r="N304" s="38" t="str">
        <x:f>Vulnerabilidad!C23</x:f>
        <x:v>Bloque / ladrillo</x:v>
      </x:c>
      <x:c r="O304" s="38" t="str">
        <x:f>Vulnerabilidad!D23</x:f>
        <x:v>Metal</x:v>
      </x:c>
      <x:c r="P304" s="38" t="str">
        <x:v>Sin dato</x:v>
      </x:c>
      <x:c r="Q304" s="38" t="n">
        <x:f>IF('Impacto local'!H14="","",'Impacto local'!H14)</x:f>
        <x:v>3</x:v>
      </x:c>
      <x:c r="R304" s="57" t="n">
        <x:f>IF(Q304="","",INDEX(Vulnerabilidad!$C$6:$C$17,Q304))</x:f>
        <x:v>0</x:v>
      </x:c>
      <x:c r="S304" s="55" t="n">
        <x:f>IF(AND(ISNUMBER(J304),ISNUMBER(R304),R304&gt;=0,R304&lt;=1),J304*R304,"n.a.")</x:f>
        <x:v>0</x:v>
      </x:c>
      <x:c r="T304" s="38" t="str">
        <x:f>IF(ISNUMBER(S304),"Calculado ilustrativo","Faltan datos / parámetros inválidos")</x:f>
        <x:v>Calculado ilustrativo</x:v>
      </x:c>
    </x:row>
    <x:row r="305">
      <x:c r="A305" s="38" t="str">
        <x:v>R00300</x:v>
      </x:c>
      <x:c r="B305" s="38" t="str">
        <x:f>'Reparto provincial'!B105</x:f>
        <x:v>C03</x:v>
      </x:c>
      <x:c r="C305" s="38" t="str">
        <x:f>'Reparto provincial'!C105</x:f>
        <x:v>Aseguradora Ancon, S.A.</x:v>
      </x:c>
      <x:c r="D305" s="38" t="str">
        <x:f>'Reparto provincial'!D105</x:f>
        <x:v>Comercial</x:v>
      </x:c>
      <x:c r="E305" s="38" t="str">
        <x:f>'Reparto provincial'!E105</x:f>
        <x:v>Veraguas</x:v>
      </x:c>
      <x:c r="F305" s="38" t="str">
        <x:f>Ubicaciones!A14</x:f>
        <x:v>L09</x:v>
      </x:c>
      <x:c r="G305" s="38" t="str">
        <x:v>P3</x:v>
      </x:c>
      <x:c r="H305" s="55" t="n">
        <x:f>IF(AND(ISNUMBER('Reparto provincial'!J105),ABS(Construccion!G31-1)&lt;0.0000001,MIN(Construccion!D31:F31)&gt;=0,MAX(Construccion!D31:F31)&lt;=1),ROUND('Reparto provincial'!J105*ROUND(SUM(Construccion!$D$31:F31),12),0)-ROUND('Reparto provincial'!J105*ROUND(SUM(Construccion!$D$31:E31),12),0),"n.a.")</x:f>
        <x:v>7</x:v>
      </x:c>
      <x:c r="I305" s="55" t="n">
        <x:f>'Reparto provincial'!N105</x:f>
        <x:v>125843.71196754563</x:v>
      </x:c>
      <x:c r="J305" s="55" t="n">
        <x:f>IF(AND(ISNUMBER(H305),ISNUMBER(I305)),H305*I305,"n.a.")</x:f>
        <x:v>880905.9837728194</x:v>
      </x:c>
      <x:c r="K305" s="56" t="n">
        <x:f>Ubicaciones!D14</x:f>
        <x:v>8.1</x:v>
      </x:c>
      <x:c r="L305" s="56" t="n">
        <x:f>Ubicaciones!E14</x:f>
        <x:v>-80.97</x:v>
      </x:c>
      <x:c r="M305" s="38" t="str">
        <x:f>Vulnerabilidad!B24</x:f>
        <x:v>Liviana / madera</x:v>
      </x:c>
      <x:c r="N305" s="38" t="str">
        <x:f>Vulnerabilidad!C24</x:f>
        <x:v>Madera / livianas</x:v>
      </x:c>
      <x:c r="O305" s="38" t="str">
        <x:f>Vulnerabilidad!D24</x:f>
        <x:v>Metal</x:v>
      </x:c>
      <x:c r="P305" s="38" t="str">
        <x:v>Sin dato</x:v>
      </x:c>
      <x:c r="Q305" s="38" t="n">
        <x:f>IF('Impacto local'!H14="","",'Impacto local'!H14)</x:f>
        <x:v>3</x:v>
      </x:c>
      <x:c r="R305" s="57" t="n">
        <x:f>IF(Q305="","",INDEX(Vulnerabilidad!$D$6:$D$17,Q305))</x:f>
        <x:v>0</x:v>
      </x:c>
      <x:c r="S305" s="55" t="n">
        <x:f>IF(AND(ISNUMBER(J305),ISNUMBER(R305),R305&gt;=0,R305&lt;=1),J305*R305,"n.a.")</x:f>
        <x:v>0</x:v>
      </x:c>
      <x:c r="T305" s="38" t="str">
        <x:f>IF(ISNUMBER(S305),"Calculado ilustrativo","Faltan datos / parámetros inválidos")</x:f>
        <x:v>Calculado ilustrativo</x:v>
      </x:c>
    </x:row>
    <x:row r="306">
      <x:c r="A306" s="38" t="str">
        <x:v>R00301</x:v>
      </x:c>
      <x:c r="B306" s="38" t="str">
        <x:f>'Reparto provincial'!B106</x:f>
        <x:v>C03</x:v>
      </x:c>
      <x:c r="C306" s="38" t="str">
        <x:f>'Reparto provincial'!C106</x:f>
        <x:v>Aseguradora Ancon, S.A.</x:v>
      </x:c>
      <x:c r="D306" s="38" t="str">
        <x:f>'Reparto provincial'!D106</x:f>
        <x:v>Comercial</x:v>
      </x:c>
      <x:c r="E306" s="38" t="str">
        <x:f>'Reparto provincial'!E106</x:f>
        <x:v>Guna Yala</x:v>
      </x:c>
      <x:c r="F306" s="38" t="str">
        <x:f>Ubicaciones!A15</x:f>
        <x:v>L10</x:v>
      </x:c>
      <x:c r="G306" s="38" t="str">
        <x:v>P1</x:v>
      </x:c>
      <x:c r="H306" s="55" t="n">
        <x:f>IF(AND(ISNUMBER('Reparto provincial'!J106),ABS(Construccion!G34-1)&lt;0.0000001,MIN(Construccion!D34:F34)&gt;=0,MAX(Construccion!D34:F34)&lt;=1),ROUND('Reparto provincial'!J106*ROUND(SUM(Construccion!$D$34:D34),12),0)-0,"n.a.")</x:f>
        <x:v>0</x:v>
      </x:c>
      <x:c r="I306" s="55" t="n">
        <x:f>'Reparto provincial'!N106</x:f>
        <x:v>125843.71196754563</x:v>
      </x:c>
      <x:c r="J306" s="55" t="n">
        <x:f>IF(AND(ISNUMBER(H306),ISNUMBER(I306)),H306*I306,"n.a.")</x:f>
        <x:v>0</x:v>
      </x:c>
      <x:c r="K306" s="56" t="n">
        <x:f>Ubicaciones!D15</x:f>
        <x:v>9.45</x:v>
      </x:c>
      <x:c r="L306" s="56" t="n">
        <x:f>Ubicaciones!E15</x:f>
        <x:v>-78.97</x:v>
      </x:c>
      <x:c r="M306" s="38" t="str">
        <x:f>Vulnerabilidad!B22</x:f>
        <x:v>Hormigón armado</x:v>
      </x:c>
      <x:c r="N306" s="38" t="str">
        <x:f>Vulnerabilidad!C22</x:f>
        <x:v>Mampostería de relleno</x:v>
      </x:c>
      <x:c r="O306" s="38" t="str">
        <x:f>Vulnerabilidad!D22</x:f>
        <x:v>Losa de hormigón</x:v>
      </x:c>
      <x:c r="P306" s="38" t="str">
        <x:v>Sin dato</x:v>
      </x:c>
      <x:c r="Q306" s="38" t="n">
        <x:f>IF('Impacto local'!H15="","",'Impacto local'!H15)</x:f>
        <x:v>2</x:v>
      </x:c>
      <x:c r="R306" s="57" t="n">
        <x:f>IF(Q306="","",INDEX(Vulnerabilidad!$B$6:$B$17,Q306))</x:f>
        <x:v>0</x:v>
      </x:c>
      <x:c r="S306" s="55" t="n">
        <x:f>IF(AND(ISNUMBER(J306),ISNUMBER(R306),R306&gt;=0,R306&lt;=1),J306*R306,"n.a.")</x:f>
        <x:v>0</x:v>
      </x:c>
      <x:c r="T306" s="38" t="str">
        <x:f>IF(ISNUMBER(S306),"Calculado ilustrativo","Faltan datos / parámetros inválidos")</x:f>
        <x:v>Calculado ilustrativo</x:v>
      </x:c>
    </x:row>
    <x:row r="307">
      <x:c r="A307" s="38" t="str">
        <x:v>R00302</x:v>
      </x:c>
      <x:c r="B307" s="38" t="str">
        <x:f>'Reparto provincial'!B106</x:f>
        <x:v>C03</x:v>
      </x:c>
      <x:c r="C307" s="38" t="str">
        <x:f>'Reparto provincial'!C106</x:f>
        <x:v>Aseguradora Ancon, S.A.</x:v>
      </x:c>
      <x:c r="D307" s="38" t="str">
        <x:f>'Reparto provincial'!D106</x:f>
        <x:v>Comercial</x:v>
      </x:c>
      <x:c r="E307" s="38" t="str">
        <x:f>'Reparto provincial'!E106</x:f>
        <x:v>Guna Yala</x:v>
      </x:c>
      <x:c r="F307" s="38" t="str">
        <x:f>Ubicaciones!A15</x:f>
        <x:v>L10</x:v>
      </x:c>
      <x:c r="G307" s="38" t="str">
        <x:v>P2</x:v>
      </x:c>
      <x:c r="H307" s="55" t="n">
        <x:f>IF(AND(ISNUMBER('Reparto provincial'!J106),ABS(Construccion!G34-1)&lt;0.0000001,MIN(Construccion!D34:F34)&gt;=0,MAX(Construccion!D34:F34)&lt;=1),ROUND('Reparto provincial'!J106*ROUND(SUM(Construccion!$D$34:E34),12),0)-ROUND('Reparto provincial'!J106*ROUND(SUM(Construccion!$D$34:D34),12),0),"n.a.")</x:f>
        <x:v>0</x:v>
      </x:c>
      <x:c r="I307" s="55" t="n">
        <x:f>'Reparto provincial'!N106</x:f>
        <x:v>125843.71196754563</x:v>
      </x:c>
      <x:c r="J307" s="55" t="n">
        <x:f>IF(AND(ISNUMBER(H307),ISNUMBER(I307)),H307*I307,"n.a.")</x:f>
        <x:v>0</x:v>
      </x:c>
      <x:c r="K307" s="56" t="n">
        <x:f>Ubicaciones!D15</x:f>
        <x:v>9.45</x:v>
      </x:c>
      <x:c r="L307" s="56" t="n">
        <x:f>Ubicaciones!E15</x:f>
        <x:v>-78.97</x:v>
      </x:c>
      <x:c r="M307" s="38" t="str">
        <x:f>Vulnerabilidad!B23</x:f>
        <x:v>Mampostería sin refuerzo</x:v>
      </x:c>
      <x:c r="N307" s="38" t="str">
        <x:f>Vulnerabilidad!C23</x:f>
        <x:v>Bloque / ladrillo</x:v>
      </x:c>
      <x:c r="O307" s="38" t="str">
        <x:f>Vulnerabilidad!D23</x:f>
        <x:v>Metal</x:v>
      </x:c>
      <x:c r="P307" s="38" t="str">
        <x:v>Sin dato</x:v>
      </x:c>
      <x:c r="Q307" s="38" t="n">
        <x:f>IF('Impacto local'!H15="","",'Impacto local'!H15)</x:f>
        <x:v>2</x:v>
      </x:c>
      <x:c r="R307" s="57" t="n">
        <x:f>IF(Q307="","",INDEX(Vulnerabilidad!$C$6:$C$17,Q307))</x:f>
        <x:v>0</x:v>
      </x:c>
      <x:c r="S307" s="55" t="n">
        <x:f>IF(AND(ISNUMBER(J307),ISNUMBER(R307),R307&gt;=0,R307&lt;=1),J307*R307,"n.a.")</x:f>
        <x:v>0</x:v>
      </x:c>
      <x:c r="T307" s="38" t="str">
        <x:f>IF(ISNUMBER(S307),"Calculado ilustrativo","Faltan datos / parámetros inválidos")</x:f>
        <x:v>Calculado ilustrativo</x:v>
      </x:c>
    </x:row>
    <x:row r="308">
      <x:c r="A308" s="38" t="str">
        <x:v>R00303</x:v>
      </x:c>
      <x:c r="B308" s="38" t="str">
        <x:f>'Reparto provincial'!B106</x:f>
        <x:v>C03</x:v>
      </x:c>
      <x:c r="C308" s="38" t="str">
        <x:f>'Reparto provincial'!C106</x:f>
        <x:v>Aseguradora Ancon, S.A.</x:v>
      </x:c>
      <x:c r="D308" s="38" t="str">
        <x:f>'Reparto provincial'!D106</x:f>
        <x:v>Comercial</x:v>
      </x:c>
      <x:c r="E308" s="38" t="str">
        <x:f>'Reparto provincial'!E106</x:f>
        <x:v>Guna Yala</x:v>
      </x:c>
      <x:c r="F308" s="38" t="str">
        <x:f>Ubicaciones!A15</x:f>
        <x:v>L10</x:v>
      </x:c>
      <x:c r="G308" s="38" t="str">
        <x:v>P3</x:v>
      </x:c>
      <x:c r="H308" s="55" t="n">
        <x:f>IF(AND(ISNUMBER('Reparto provincial'!J106),ABS(Construccion!G34-1)&lt;0.0000001,MIN(Construccion!D34:F34)&gt;=0,MAX(Construccion!D34:F34)&lt;=1),ROUND('Reparto provincial'!J106*ROUND(SUM(Construccion!$D$34:F34),12),0)-ROUND('Reparto provincial'!J106*ROUND(SUM(Construccion!$D$34:E34),12),0),"n.a.")</x:f>
        <x:v>0</x:v>
      </x:c>
      <x:c r="I308" s="55" t="n">
        <x:f>'Reparto provincial'!N106</x:f>
        <x:v>125843.71196754563</x:v>
      </x:c>
      <x:c r="J308" s="55" t="n">
        <x:f>IF(AND(ISNUMBER(H308),ISNUMBER(I308)),H308*I308,"n.a.")</x:f>
        <x:v>0</x:v>
      </x:c>
      <x:c r="K308" s="56" t="n">
        <x:f>Ubicaciones!D15</x:f>
        <x:v>9.45</x:v>
      </x:c>
      <x:c r="L308" s="56" t="n">
        <x:f>Ubicaciones!E15</x:f>
        <x:v>-78.97</x:v>
      </x:c>
      <x:c r="M308" s="38" t="str">
        <x:f>Vulnerabilidad!B24</x:f>
        <x:v>Liviana / madera</x:v>
      </x:c>
      <x:c r="N308" s="38" t="str">
        <x:f>Vulnerabilidad!C24</x:f>
        <x:v>Madera / livianas</x:v>
      </x:c>
      <x:c r="O308" s="38" t="str">
        <x:f>Vulnerabilidad!D24</x:f>
        <x:v>Metal</x:v>
      </x:c>
      <x:c r="P308" s="38" t="str">
        <x:v>Sin dato</x:v>
      </x:c>
      <x:c r="Q308" s="38" t="n">
        <x:f>IF('Impacto local'!H15="","",'Impacto local'!H15)</x:f>
        <x:v>2</x:v>
      </x:c>
      <x:c r="R308" s="57" t="n">
        <x:f>IF(Q308="","",INDEX(Vulnerabilidad!$D$6:$D$17,Q308))</x:f>
        <x:v>0</x:v>
      </x:c>
      <x:c r="S308" s="55" t="n">
        <x:f>IF(AND(ISNUMBER(J308),ISNUMBER(R308),R308&gt;=0,R308&lt;=1),J308*R308,"n.a.")</x:f>
        <x:v>0</x:v>
      </x:c>
      <x:c r="T308" s="38" t="str">
        <x:f>IF(ISNUMBER(S308),"Calculado ilustrativo","Faltan datos / parámetros inválidos")</x:f>
        <x:v>Calculado ilustrativo</x:v>
      </x:c>
    </x:row>
    <x:row r="309">
      <x:c r="A309" s="38" t="str">
        <x:v>R00304</x:v>
      </x:c>
      <x:c r="B309" s="38" t="str">
        <x:f>'Reparto provincial'!B107</x:f>
        <x:v>C03</x:v>
      </x:c>
      <x:c r="C309" s="38" t="str">
        <x:f>'Reparto provincial'!C107</x:f>
        <x:v>Aseguradora Ancon, S.A.</x:v>
      </x:c>
      <x:c r="D309" s="38" t="str">
        <x:f>'Reparto provincial'!D107</x:f>
        <x:v>Comercial</x:v>
      </x:c>
      <x:c r="E309" s="38" t="str">
        <x:f>'Reparto provincial'!E107</x:f>
        <x:v>Emberá-Wounaan</x:v>
      </x:c>
      <x:c r="F309" s="38" t="str">
        <x:f>Ubicaciones!A16</x:f>
        <x:v>L11</x:v>
      </x:c>
      <x:c r="G309" s="38" t="str">
        <x:v>P1</x:v>
      </x:c>
      <x:c r="H309" s="55" t="n">
        <x:f>IF(AND(ISNUMBER('Reparto provincial'!J107),ABS(Construccion!G37-1)&lt;0.0000001,MIN(Construccion!D37:F37)&gt;=0,MAX(Construccion!D37:F37)&lt;=1),ROUND('Reparto provincial'!J107*ROUND(SUM(Construccion!$D$37:D37),12),0)-0,"n.a.")</x:f>
        <x:v>0</x:v>
      </x:c>
      <x:c r="I309" s="55" t="n">
        <x:f>'Reparto provincial'!N107</x:f>
        <x:v>125843.71196754563</x:v>
      </x:c>
      <x:c r="J309" s="55" t="n">
        <x:f>IF(AND(ISNUMBER(H309),ISNUMBER(I309)),H309*I309,"n.a.")</x:f>
        <x:v>0</x:v>
      </x:c>
      <x:c r="K309" s="56" t="n">
        <x:f>Ubicaciones!D16</x:f>
        <x:v>8.25</x:v>
      </x:c>
      <x:c r="L309" s="56" t="n">
        <x:f>Ubicaciones!E16</x:f>
        <x:v>-77.72</x:v>
      </x:c>
      <x:c r="M309" s="38" t="str">
        <x:f>Vulnerabilidad!B22</x:f>
        <x:v>Hormigón armado</x:v>
      </x:c>
      <x:c r="N309" s="38" t="str">
        <x:f>Vulnerabilidad!C22</x:f>
        <x:v>Mampostería de relleno</x:v>
      </x:c>
      <x:c r="O309" s="38" t="str">
        <x:f>Vulnerabilidad!D22</x:f>
        <x:v>Losa de hormigón</x:v>
      </x:c>
      <x:c r="P309" s="38" t="str">
        <x:v>Sin dato</x:v>
      </x:c>
      <x:c r="Q309" s="38" t="n">
        <x:f>IF('Impacto local'!H16="","",'Impacto local'!H16)</x:f>
        <x:v>2</x:v>
      </x:c>
      <x:c r="R309" s="57" t="n">
        <x:f>IF(Q309="","",INDEX(Vulnerabilidad!$B$6:$B$17,Q309))</x:f>
        <x:v>0</x:v>
      </x:c>
      <x:c r="S309" s="55" t="n">
        <x:f>IF(AND(ISNUMBER(J309),ISNUMBER(R309),R309&gt;=0,R309&lt;=1),J309*R309,"n.a.")</x:f>
        <x:v>0</x:v>
      </x:c>
      <x:c r="T309" s="38" t="str">
        <x:f>IF(ISNUMBER(S309),"Calculado ilustrativo","Faltan datos / parámetros inválidos")</x:f>
        <x:v>Calculado ilustrativo</x:v>
      </x:c>
    </x:row>
    <x:row r="310">
      <x:c r="A310" s="38" t="str">
        <x:v>R00305</x:v>
      </x:c>
      <x:c r="B310" s="38" t="str">
        <x:f>'Reparto provincial'!B107</x:f>
        <x:v>C03</x:v>
      </x:c>
      <x:c r="C310" s="38" t="str">
        <x:f>'Reparto provincial'!C107</x:f>
        <x:v>Aseguradora Ancon, S.A.</x:v>
      </x:c>
      <x:c r="D310" s="38" t="str">
        <x:f>'Reparto provincial'!D107</x:f>
        <x:v>Comercial</x:v>
      </x:c>
      <x:c r="E310" s="38" t="str">
        <x:f>'Reparto provincial'!E107</x:f>
        <x:v>Emberá-Wounaan</x:v>
      </x:c>
      <x:c r="F310" s="38" t="str">
        <x:f>Ubicaciones!A16</x:f>
        <x:v>L11</x:v>
      </x:c>
      <x:c r="G310" s="38" t="str">
        <x:v>P2</x:v>
      </x:c>
      <x:c r="H310" s="55" t="n">
        <x:f>IF(AND(ISNUMBER('Reparto provincial'!J107),ABS(Construccion!G37-1)&lt;0.0000001,MIN(Construccion!D37:F37)&gt;=0,MAX(Construccion!D37:F37)&lt;=1),ROUND('Reparto provincial'!J107*ROUND(SUM(Construccion!$D$37:E37),12),0)-ROUND('Reparto provincial'!J107*ROUND(SUM(Construccion!$D$37:D37),12),0),"n.a.")</x:f>
        <x:v>0</x:v>
      </x:c>
      <x:c r="I310" s="55" t="n">
        <x:f>'Reparto provincial'!N107</x:f>
        <x:v>125843.71196754563</x:v>
      </x:c>
      <x:c r="J310" s="55" t="n">
        <x:f>IF(AND(ISNUMBER(H310),ISNUMBER(I310)),H310*I310,"n.a.")</x:f>
        <x:v>0</x:v>
      </x:c>
      <x:c r="K310" s="56" t="n">
        <x:f>Ubicaciones!D16</x:f>
        <x:v>8.25</x:v>
      </x:c>
      <x:c r="L310" s="56" t="n">
        <x:f>Ubicaciones!E16</x:f>
        <x:v>-77.72</x:v>
      </x:c>
      <x:c r="M310" s="38" t="str">
        <x:f>Vulnerabilidad!B23</x:f>
        <x:v>Mampostería sin refuerzo</x:v>
      </x:c>
      <x:c r="N310" s="38" t="str">
        <x:f>Vulnerabilidad!C23</x:f>
        <x:v>Bloque / ladrillo</x:v>
      </x:c>
      <x:c r="O310" s="38" t="str">
        <x:f>Vulnerabilidad!D23</x:f>
        <x:v>Metal</x:v>
      </x:c>
      <x:c r="P310" s="38" t="str">
        <x:v>Sin dato</x:v>
      </x:c>
      <x:c r="Q310" s="38" t="n">
        <x:f>IF('Impacto local'!H16="","",'Impacto local'!H16)</x:f>
        <x:v>2</x:v>
      </x:c>
      <x:c r="R310" s="57" t="n">
        <x:f>IF(Q310="","",INDEX(Vulnerabilidad!$C$6:$C$17,Q310))</x:f>
        <x:v>0</x:v>
      </x:c>
      <x:c r="S310" s="55" t="n">
        <x:f>IF(AND(ISNUMBER(J310),ISNUMBER(R310),R310&gt;=0,R310&lt;=1),J310*R310,"n.a.")</x:f>
        <x:v>0</x:v>
      </x:c>
      <x:c r="T310" s="38" t="str">
        <x:f>IF(ISNUMBER(S310),"Calculado ilustrativo","Faltan datos / parámetros inválidos")</x:f>
        <x:v>Calculado ilustrativo</x:v>
      </x:c>
    </x:row>
    <x:row r="311">
      <x:c r="A311" s="38" t="str">
        <x:v>R00306</x:v>
      </x:c>
      <x:c r="B311" s="38" t="str">
        <x:f>'Reparto provincial'!B107</x:f>
        <x:v>C03</x:v>
      </x:c>
      <x:c r="C311" s="38" t="str">
        <x:f>'Reparto provincial'!C107</x:f>
        <x:v>Aseguradora Ancon, S.A.</x:v>
      </x:c>
      <x:c r="D311" s="38" t="str">
        <x:f>'Reparto provincial'!D107</x:f>
        <x:v>Comercial</x:v>
      </x:c>
      <x:c r="E311" s="38" t="str">
        <x:f>'Reparto provincial'!E107</x:f>
        <x:v>Emberá-Wounaan</x:v>
      </x:c>
      <x:c r="F311" s="38" t="str">
        <x:f>Ubicaciones!A16</x:f>
        <x:v>L11</x:v>
      </x:c>
      <x:c r="G311" s="38" t="str">
        <x:v>P3</x:v>
      </x:c>
      <x:c r="H311" s="55" t="n">
        <x:f>IF(AND(ISNUMBER('Reparto provincial'!J107),ABS(Construccion!G37-1)&lt;0.0000001,MIN(Construccion!D37:F37)&gt;=0,MAX(Construccion!D37:F37)&lt;=1),ROUND('Reparto provincial'!J107*ROUND(SUM(Construccion!$D$37:F37),12),0)-ROUND('Reparto provincial'!J107*ROUND(SUM(Construccion!$D$37:E37),12),0),"n.a.")</x:f>
        <x:v>0</x:v>
      </x:c>
      <x:c r="I311" s="55" t="n">
        <x:f>'Reparto provincial'!N107</x:f>
        <x:v>125843.71196754563</x:v>
      </x:c>
      <x:c r="J311" s="55" t="n">
        <x:f>IF(AND(ISNUMBER(H311),ISNUMBER(I311)),H311*I311,"n.a.")</x:f>
        <x:v>0</x:v>
      </x:c>
      <x:c r="K311" s="56" t="n">
        <x:f>Ubicaciones!D16</x:f>
        <x:v>8.25</x:v>
      </x:c>
      <x:c r="L311" s="56" t="n">
        <x:f>Ubicaciones!E16</x:f>
        <x:v>-77.72</x:v>
      </x:c>
      <x:c r="M311" s="38" t="str">
        <x:f>Vulnerabilidad!B24</x:f>
        <x:v>Liviana / madera</x:v>
      </x:c>
      <x:c r="N311" s="38" t="str">
        <x:f>Vulnerabilidad!C24</x:f>
        <x:v>Madera / livianas</x:v>
      </x:c>
      <x:c r="O311" s="38" t="str">
        <x:f>Vulnerabilidad!D24</x:f>
        <x:v>Metal</x:v>
      </x:c>
      <x:c r="P311" s="38" t="str">
        <x:v>Sin dato</x:v>
      </x:c>
      <x:c r="Q311" s="38" t="n">
        <x:f>IF('Impacto local'!H16="","",'Impacto local'!H16)</x:f>
        <x:v>2</x:v>
      </x:c>
      <x:c r="R311" s="57" t="n">
        <x:f>IF(Q311="","",INDEX(Vulnerabilidad!$D$6:$D$17,Q311))</x:f>
        <x:v>0</x:v>
      </x:c>
      <x:c r="S311" s="55" t="n">
        <x:f>IF(AND(ISNUMBER(J311),ISNUMBER(R311),R311&gt;=0,R311&lt;=1),J311*R311,"n.a.")</x:f>
        <x:v>0</x:v>
      </x:c>
      <x:c r="T311" s="38" t="str">
        <x:f>IF(ISNUMBER(S311),"Calculado ilustrativo","Faltan datos / parámetros inválidos")</x:f>
        <x:v>Calculado ilustrativo</x:v>
      </x:c>
    </x:row>
    <x:row r="312">
      <x:c r="A312" s="38" t="str">
        <x:v>R00307</x:v>
      </x:c>
      <x:c r="B312" s="38" t="str">
        <x:f>'Reparto provincial'!B108</x:f>
        <x:v>C03</x:v>
      </x:c>
      <x:c r="C312" s="38" t="str">
        <x:f>'Reparto provincial'!C108</x:f>
        <x:v>Aseguradora Ancon, S.A.</x:v>
      </x:c>
      <x:c r="D312" s="38" t="str">
        <x:f>'Reparto provincial'!D108</x:f>
        <x:v>Comercial</x:v>
      </x:c>
      <x:c r="E312" s="38" t="str">
        <x:f>'Reparto provincial'!E108</x:f>
        <x:v>Ngäbe-Buglé</x:v>
      </x:c>
      <x:c r="F312" s="38" t="str">
        <x:f>Ubicaciones!A17</x:f>
        <x:v>L12</x:v>
      </x:c>
      <x:c r="G312" s="38" t="str">
        <x:v>P1</x:v>
      </x:c>
      <x:c r="H312" s="55" t="n">
        <x:f>IF(AND(ISNUMBER('Reparto provincial'!J108),ABS(Construccion!G40-1)&lt;0.0000001,MIN(Construccion!D40:F40)&gt;=0,MAX(Construccion!D40:F40)&lt;=1),ROUND('Reparto provincial'!J108*ROUND(SUM(Construccion!$D$40:D40),12),0)-0,"n.a.")</x:f>
        <x:v>0</x:v>
      </x:c>
      <x:c r="I312" s="55" t="n">
        <x:f>'Reparto provincial'!N108</x:f>
        <x:v>125843.71196754563</x:v>
      </x:c>
      <x:c r="J312" s="55" t="n">
        <x:f>IF(AND(ISNUMBER(H312),ISNUMBER(I312)),H312*I312,"n.a.")</x:f>
        <x:v>0</x:v>
      </x:c>
      <x:c r="K312" s="56" t="n">
        <x:f>Ubicaciones!D17</x:f>
        <x:v>8.53</x:v>
      </x:c>
      <x:c r="L312" s="56" t="n">
        <x:f>Ubicaciones!E17</x:f>
        <x:v>-81.7</x:v>
      </x:c>
      <x:c r="M312" s="38" t="str">
        <x:f>Vulnerabilidad!B22</x:f>
        <x:v>Hormigón armado</x:v>
      </x:c>
      <x:c r="N312" s="38" t="str">
        <x:f>Vulnerabilidad!C22</x:f>
        <x:v>Mampostería de relleno</x:v>
      </x:c>
      <x:c r="O312" s="38" t="str">
        <x:f>Vulnerabilidad!D22</x:f>
        <x:v>Losa de hormigón</x:v>
      </x:c>
      <x:c r="P312" s="38" t="str">
        <x:v>Sin dato</x:v>
      </x:c>
      <x:c r="Q312" s="38" t="n">
        <x:f>IF('Impacto local'!H17="","",'Impacto local'!H17)</x:f>
        <x:v>3</x:v>
      </x:c>
      <x:c r="R312" s="57" t="n">
        <x:f>IF(Q312="","",INDEX(Vulnerabilidad!$B$6:$B$17,Q312))</x:f>
        <x:v>0</x:v>
      </x:c>
      <x:c r="S312" s="55" t="n">
        <x:f>IF(AND(ISNUMBER(J312),ISNUMBER(R312),R312&gt;=0,R312&lt;=1),J312*R312,"n.a.")</x:f>
        <x:v>0</x:v>
      </x:c>
      <x:c r="T312" s="38" t="str">
        <x:f>IF(ISNUMBER(S312),"Calculado ilustrativo","Faltan datos / parámetros inválidos")</x:f>
        <x:v>Calculado ilustrativo</x:v>
      </x:c>
    </x:row>
    <x:row r="313">
      <x:c r="A313" s="38" t="str">
        <x:v>R00308</x:v>
      </x:c>
      <x:c r="B313" s="38" t="str">
        <x:f>'Reparto provincial'!B108</x:f>
        <x:v>C03</x:v>
      </x:c>
      <x:c r="C313" s="38" t="str">
        <x:f>'Reparto provincial'!C108</x:f>
        <x:v>Aseguradora Ancon, S.A.</x:v>
      </x:c>
      <x:c r="D313" s="38" t="str">
        <x:f>'Reparto provincial'!D108</x:f>
        <x:v>Comercial</x:v>
      </x:c>
      <x:c r="E313" s="38" t="str">
        <x:f>'Reparto provincial'!E108</x:f>
        <x:v>Ngäbe-Buglé</x:v>
      </x:c>
      <x:c r="F313" s="38" t="str">
        <x:f>Ubicaciones!A17</x:f>
        <x:v>L12</x:v>
      </x:c>
      <x:c r="G313" s="38" t="str">
        <x:v>P2</x:v>
      </x:c>
      <x:c r="H313" s="55" t="n">
        <x:f>IF(AND(ISNUMBER('Reparto provincial'!J108),ABS(Construccion!G40-1)&lt;0.0000001,MIN(Construccion!D40:F40)&gt;=0,MAX(Construccion!D40:F40)&lt;=1),ROUND('Reparto provincial'!J108*ROUND(SUM(Construccion!$D$40:E40),12),0)-ROUND('Reparto provincial'!J108*ROUND(SUM(Construccion!$D$40:D40),12),0),"n.a.")</x:f>
        <x:v>0</x:v>
      </x:c>
      <x:c r="I313" s="55" t="n">
        <x:f>'Reparto provincial'!N108</x:f>
        <x:v>125843.71196754563</x:v>
      </x:c>
      <x:c r="J313" s="55" t="n">
        <x:f>IF(AND(ISNUMBER(H313),ISNUMBER(I313)),H313*I313,"n.a.")</x:f>
        <x:v>0</x:v>
      </x:c>
      <x:c r="K313" s="56" t="n">
        <x:f>Ubicaciones!D17</x:f>
        <x:v>8.53</x:v>
      </x:c>
      <x:c r="L313" s="56" t="n">
        <x:f>Ubicaciones!E17</x:f>
        <x:v>-81.7</x:v>
      </x:c>
      <x:c r="M313" s="38" t="str">
        <x:f>Vulnerabilidad!B23</x:f>
        <x:v>Mampostería sin refuerzo</x:v>
      </x:c>
      <x:c r="N313" s="38" t="str">
        <x:f>Vulnerabilidad!C23</x:f>
        <x:v>Bloque / ladrillo</x:v>
      </x:c>
      <x:c r="O313" s="38" t="str">
        <x:f>Vulnerabilidad!D23</x:f>
        <x:v>Metal</x:v>
      </x:c>
      <x:c r="P313" s="38" t="str">
        <x:v>Sin dato</x:v>
      </x:c>
      <x:c r="Q313" s="38" t="n">
        <x:f>IF('Impacto local'!H17="","",'Impacto local'!H17)</x:f>
        <x:v>3</x:v>
      </x:c>
      <x:c r="R313" s="57" t="n">
        <x:f>IF(Q313="","",INDEX(Vulnerabilidad!$C$6:$C$17,Q313))</x:f>
        <x:v>0</x:v>
      </x:c>
      <x:c r="S313" s="55" t="n">
        <x:f>IF(AND(ISNUMBER(J313),ISNUMBER(R313),R313&gt;=0,R313&lt;=1),J313*R313,"n.a.")</x:f>
        <x:v>0</x:v>
      </x:c>
      <x:c r="T313" s="38" t="str">
        <x:f>IF(ISNUMBER(S313),"Calculado ilustrativo","Faltan datos / parámetros inválidos")</x:f>
        <x:v>Calculado ilustrativo</x:v>
      </x:c>
    </x:row>
    <x:row r="314">
      <x:c r="A314" s="38" t="str">
        <x:v>R00309</x:v>
      </x:c>
      <x:c r="B314" s="38" t="str">
        <x:f>'Reparto provincial'!B108</x:f>
        <x:v>C03</x:v>
      </x:c>
      <x:c r="C314" s="38" t="str">
        <x:f>'Reparto provincial'!C108</x:f>
        <x:v>Aseguradora Ancon, S.A.</x:v>
      </x:c>
      <x:c r="D314" s="38" t="str">
        <x:f>'Reparto provincial'!D108</x:f>
        <x:v>Comercial</x:v>
      </x:c>
      <x:c r="E314" s="38" t="str">
        <x:f>'Reparto provincial'!E108</x:f>
        <x:v>Ngäbe-Buglé</x:v>
      </x:c>
      <x:c r="F314" s="38" t="str">
        <x:f>Ubicaciones!A17</x:f>
        <x:v>L12</x:v>
      </x:c>
      <x:c r="G314" s="38" t="str">
        <x:v>P3</x:v>
      </x:c>
      <x:c r="H314" s="55" t="n">
        <x:f>IF(AND(ISNUMBER('Reparto provincial'!J108),ABS(Construccion!G40-1)&lt;0.0000001,MIN(Construccion!D40:F40)&gt;=0,MAX(Construccion!D40:F40)&lt;=1),ROUND('Reparto provincial'!J108*ROUND(SUM(Construccion!$D$40:F40),12),0)-ROUND('Reparto provincial'!J108*ROUND(SUM(Construccion!$D$40:E40),12),0),"n.a.")</x:f>
        <x:v>0</x:v>
      </x:c>
      <x:c r="I314" s="55" t="n">
        <x:f>'Reparto provincial'!N108</x:f>
        <x:v>125843.71196754563</x:v>
      </x:c>
      <x:c r="J314" s="55" t="n">
        <x:f>IF(AND(ISNUMBER(H314),ISNUMBER(I314)),H314*I314,"n.a.")</x:f>
        <x:v>0</x:v>
      </x:c>
      <x:c r="K314" s="56" t="n">
        <x:f>Ubicaciones!D17</x:f>
        <x:v>8.53</x:v>
      </x:c>
      <x:c r="L314" s="56" t="n">
        <x:f>Ubicaciones!E17</x:f>
        <x:v>-81.7</x:v>
      </x:c>
      <x:c r="M314" s="38" t="str">
        <x:f>Vulnerabilidad!B24</x:f>
        <x:v>Liviana / madera</x:v>
      </x:c>
      <x:c r="N314" s="38" t="str">
        <x:f>Vulnerabilidad!C24</x:f>
        <x:v>Madera / livianas</x:v>
      </x:c>
      <x:c r="O314" s="38" t="str">
        <x:f>Vulnerabilidad!D24</x:f>
        <x:v>Metal</x:v>
      </x:c>
      <x:c r="P314" s="38" t="str">
        <x:v>Sin dato</x:v>
      </x:c>
      <x:c r="Q314" s="38" t="n">
        <x:f>IF('Impacto local'!H17="","",'Impacto local'!H17)</x:f>
        <x:v>3</x:v>
      </x:c>
      <x:c r="R314" s="57" t="n">
        <x:f>IF(Q314="","",INDEX(Vulnerabilidad!$D$6:$D$17,Q314))</x:f>
        <x:v>0</x:v>
      </x:c>
      <x:c r="S314" s="55" t="n">
        <x:f>IF(AND(ISNUMBER(J314),ISNUMBER(R314),R314&gt;=0,R314&lt;=1),J314*R314,"n.a.")</x:f>
        <x:v>0</x:v>
      </x:c>
      <x:c r="T314" s="38" t="str">
        <x:f>IF(ISNUMBER(S314),"Calculado ilustrativo","Faltan datos / parámetros inválidos")</x:f>
        <x:v>Calculado ilustrativo</x:v>
      </x:c>
    </x:row>
    <x:row r="315">
      <x:c r="A315" s="38" t="str">
        <x:v>R00310</x:v>
      </x:c>
      <x:c r="B315" s="38" t="str">
        <x:f>'Reparto provincial'!B109</x:f>
        <x:v>C03</x:v>
      </x:c>
      <x:c r="C315" s="38" t="str">
        <x:f>'Reparto provincial'!C109</x:f>
        <x:v>Aseguradora Ancon, S.A.</x:v>
      </x:c>
      <x:c r="D315" s="38" t="str">
        <x:f>'Reparto provincial'!D109</x:f>
        <x:v>Comercial</x:v>
      </x:c>
      <x:c r="E315" s="38" t="str">
        <x:f>'Reparto provincial'!E109</x:f>
        <x:v>Panamá Oeste</x:v>
      </x:c>
      <x:c r="F315" s="38" t="str">
        <x:f>Ubicaciones!A18</x:f>
        <x:v>L13</x:v>
      </x:c>
      <x:c r="G315" s="38" t="str">
        <x:v>P1</x:v>
      </x:c>
      <x:c r="H315" s="55" t="n">
        <x:f>IF(AND(ISNUMBER('Reparto provincial'!J109),ABS(Construccion!G43-1)&lt;0.0000001,MIN(Construccion!D43:F43)&gt;=0,MAX(Construccion!D43:F43)&lt;=1),ROUND('Reparto provincial'!J109*ROUND(SUM(Construccion!$D$43:D43),12),0)-0,"n.a.")</x:f>
        <x:v>55</x:v>
      </x:c>
      <x:c r="I315" s="55" t="n">
        <x:f>'Reparto provincial'!N109</x:f>
        <x:v>125843.71196754563</x:v>
      </x:c>
      <x:c r="J315" s="55" t="n">
        <x:f>IF(AND(ISNUMBER(H315),ISNUMBER(I315)),H315*I315,"n.a.")</x:f>
        <x:v>6921404.15821501</x:v>
      </x:c>
      <x:c r="K315" s="56" t="n">
        <x:f>Ubicaciones!D18</x:f>
        <x:v>8.88</x:v>
      </x:c>
      <x:c r="L315" s="56" t="n">
        <x:f>Ubicaciones!E18</x:f>
        <x:v>-79.78</x:v>
      </x:c>
      <x:c r="M315" s="38" t="str">
        <x:f>Vulnerabilidad!B22</x:f>
        <x:v>Hormigón armado</x:v>
      </x:c>
      <x:c r="N315" s="38" t="str">
        <x:f>Vulnerabilidad!C22</x:f>
        <x:v>Mampostería de relleno</x:v>
      </x:c>
      <x:c r="O315" s="38" t="str">
        <x:f>Vulnerabilidad!D22</x:f>
        <x:v>Losa de hormigón</x:v>
      </x:c>
      <x:c r="P315" s="38" t="str">
        <x:v>Sin dato</x:v>
      </x:c>
      <x:c r="Q315" s="38" t="n">
        <x:f>IF('Impacto local'!H18="","",'Impacto local'!H18)</x:f>
        <x:v>2</x:v>
      </x:c>
      <x:c r="R315" s="57" t="n">
        <x:f>IF(Q315="","",INDEX(Vulnerabilidad!$B$6:$B$17,Q315))</x:f>
        <x:v>0</x:v>
      </x:c>
      <x:c r="S315" s="55" t="n">
        <x:f>IF(AND(ISNUMBER(J315),ISNUMBER(R315),R315&gt;=0,R315&lt;=1),J315*R315,"n.a.")</x:f>
        <x:v>0</x:v>
      </x:c>
      <x:c r="T315" s="38" t="str">
        <x:f>IF(ISNUMBER(S315),"Calculado ilustrativo","Faltan datos / parámetros inválidos")</x:f>
        <x:v>Calculado ilustrativo</x:v>
      </x:c>
    </x:row>
    <x:row r="316">
      <x:c r="A316" s="38" t="str">
        <x:v>R00311</x:v>
      </x:c>
      <x:c r="B316" s="38" t="str">
        <x:f>'Reparto provincial'!B109</x:f>
        <x:v>C03</x:v>
      </x:c>
      <x:c r="C316" s="38" t="str">
        <x:f>'Reparto provincial'!C109</x:f>
        <x:v>Aseguradora Ancon, S.A.</x:v>
      </x:c>
      <x:c r="D316" s="38" t="str">
        <x:f>'Reparto provincial'!D109</x:f>
        <x:v>Comercial</x:v>
      </x:c>
      <x:c r="E316" s="38" t="str">
        <x:f>'Reparto provincial'!E109</x:f>
        <x:v>Panamá Oeste</x:v>
      </x:c>
      <x:c r="F316" s="38" t="str">
        <x:f>Ubicaciones!A18</x:f>
        <x:v>L13</x:v>
      </x:c>
      <x:c r="G316" s="38" t="str">
        <x:v>P2</x:v>
      </x:c>
      <x:c r="H316" s="55" t="n">
        <x:f>IF(AND(ISNUMBER('Reparto provincial'!J109),ABS(Construccion!G43-1)&lt;0.0000001,MIN(Construccion!D43:F43)&gt;=0,MAX(Construccion!D43:F43)&lt;=1),ROUND('Reparto provincial'!J109*ROUND(SUM(Construccion!$D$43:E43),12),0)-ROUND('Reparto provincial'!J109*ROUND(SUM(Construccion!$D$43:D43),12),0),"n.a.")</x:f>
        <x:v>27</x:v>
      </x:c>
      <x:c r="I316" s="55" t="n">
        <x:f>'Reparto provincial'!N109</x:f>
        <x:v>125843.71196754563</x:v>
      </x:c>
      <x:c r="J316" s="55" t="n">
        <x:f>IF(AND(ISNUMBER(H316),ISNUMBER(I316)),H316*I316,"n.a.")</x:f>
        <x:v>3397780.223123732</x:v>
      </x:c>
      <x:c r="K316" s="56" t="n">
        <x:f>Ubicaciones!D18</x:f>
        <x:v>8.88</x:v>
      </x:c>
      <x:c r="L316" s="56" t="n">
        <x:f>Ubicaciones!E18</x:f>
        <x:v>-79.78</x:v>
      </x:c>
      <x:c r="M316" s="38" t="str">
        <x:f>Vulnerabilidad!B23</x:f>
        <x:v>Mampostería sin refuerzo</x:v>
      </x:c>
      <x:c r="N316" s="38" t="str">
        <x:f>Vulnerabilidad!C23</x:f>
        <x:v>Bloque / ladrillo</x:v>
      </x:c>
      <x:c r="O316" s="38" t="str">
        <x:f>Vulnerabilidad!D23</x:f>
        <x:v>Metal</x:v>
      </x:c>
      <x:c r="P316" s="38" t="str">
        <x:v>Sin dato</x:v>
      </x:c>
      <x:c r="Q316" s="38" t="n">
        <x:f>IF('Impacto local'!H18="","",'Impacto local'!H18)</x:f>
        <x:v>2</x:v>
      </x:c>
      <x:c r="R316" s="57" t="n">
        <x:f>IF(Q316="","",INDEX(Vulnerabilidad!$C$6:$C$17,Q316))</x:f>
        <x:v>0</x:v>
      </x:c>
      <x:c r="S316" s="55" t="n">
        <x:f>IF(AND(ISNUMBER(J316),ISNUMBER(R316),R316&gt;=0,R316&lt;=1),J316*R316,"n.a.")</x:f>
        <x:v>0</x:v>
      </x:c>
      <x:c r="T316" s="38" t="str">
        <x:f>IF(ISNUMBER(S316),"Calculado ilustrativo","Faltan datos / parámetros inválidos")</x:f>
        <x:v>Calculado ilustrativo</x:v>
      </x:c>
    </x:row>
    <x:row r="317">
      <x:c r="A317" s="38" t="str">
        <x:v>R00312</x:v>
      </x:c>
      <x:c r="B317" s="38" t="str">
        <x:f>'Reparto provincial'!B109</x:f>
        <x:v>C03</x:v>
      </x:c>
      <x:c r="C317" s="38" t="str">
        <x:f>'Reparto provincial'!C109</x:f>
        <x:v>Aseguradora Ancon, S.A.</x:v>
      </x:c>
      <x:c r="D317" s="38" t="str">
        <x:f>'Reparto provincial'!D109</x:f>
        <x:v>Comercial</x:v>
      </x:c>
      <x:c r="E317" s="38" t="str">
        <x:f>'Reparto provincial'!E109</x:f>
        <x:v>Panamá Oeste</x:v>
      </x:c>
      <x:c r="F317" s="38" t="str">
        <x:f>Ubicaciones!A18</x:f>
        <x:v>L13</x:v>
      </x:c>
      <x:c r="G317" s="38" t="str">
        <x:v>P3</x:v>
      </x:c>
      <x:c r="H317" s="55" t="n">
        <x:f>IF(AND(ISNUMBER('Reparto provincial'!J109),ABS(Construccion!G43-1)&lt;0.0000001,MIN(Construccion!D43:F43)&gt;=0,MAX(Construccion!D43:F43)&lt;=1),ROUND('Reparto provincial'!J109*ROUND(SUM(Construccion!$D$43:F43),12),0)-ROUND('Reparto provincial'!J109*ROUND(SUM(Construccion!$D$43:E43),12),0),"n.a.")</x:f>
        <x:v>9</x:v>
      </x:c>
      <x:c r="I317" s="55" t="n">
        <x:f>'Reparto provincial'!N109</x:f>
        <x:v>125843.71196754563</x:v>
      </x:c>
      <x:c r="J317" s="55" t="n">
        <x:f>IF(AND(ISNUMBER(H317),ISNUMBER(I317)),H317*I317,"n.a.")</x:f>
        <x:v>1132593.4077079108</x:v>
      </x:c>
      <x:c r="K317" s="56" t="n">
        <x:f>Ubicaciones!D18</x:f>
        <x:v>8.88</x:v>
      </x:c>
      <x:c r="L317" s="56" t="n">
        <x:f>Ubicaciones!E18</x:f>
        <x:v>-79.78</x:v>
      </x:c>
      <x:c r="M317" s="38" t="str">
        <x:f>Vulnerabilidad!B24</x:f>
        <x:v>Liviana / madera</x:v>
      </x:c>
      <x:c r="N317" s="38" t="str">
        <x:f>Vulnerabilidad!C24</x:f>
        <x:v>Madera / livianas</x:v>
      </x:c>
      <x:c r="O317" s="38" t="str">
        <x:f>Vulnerabilidad!D24</x:f>
        <x:v>Metal</x:v>
      </x:c>
      <x:c r="P317" s="38" t="str">
        <x:v>Sin dato</x:v>
      </x:c>
      <x:c r="Q317" s="38" t="n">
        <x:f>IF('Impacto local'!H18="","",'Impacto local'!H18)</x:f>
        <x:v>2</x:v>
      </x:c>
      <x:c r="R317" s="57" t="n">
        <x:f>IF(Q317="","",INDEX(Vulnerabilidad!$D$6:$D$17,Q317))</x:f>
        <x:v>0</x:v>
      </x:c>
      <x:c r="S317" s="55" t="n">
        <x:f>IF(AND(ISNUMBER(J317),ISNUMBER(R317),R317&gt;=0,R317&lt;=1),J317*R317,"n.a.")</x:f>
        <x:v>0</x:v>
      </x:c>
      <x:c r="T317" s="38" t="str">
        <x:f>IF(ISNUMBER(S317),"Calculado ilustrativo","Faltan datos / parámetros inválidos")</x:f>
        <x:v>Calculado ilustrativo</x:v>
      </x:c>
    </x:row>
    <x:row r="318">
      <x:c r="A318" s="38" t="str">
        <x:v>R00313</x:v>
      </x:c>
      <x:c r="B318" s="38" t="str">
        <x:f>'Reparto provincial'!B110</x:f>
        <x:v>C03</x:v>
      </x:c>
      <x:c r="C318" s="38" t="str">
        <x:f>'Reparto provincial'!C110</x:f>
        <x:v>Aseguradora Ancon, S.A.</x:v>
      </x:c>
      <x:c r="D318" s="38" t="str">
        <x:f>'Reparto provincial'!D110</x:f>
        <x:v>Industrial</x:v>
      </x:c>
      <x:c r="E318" s="38" t="str">
        <x:f>'Reparto provincial'!E110</x:f>
        <x:v>Bocas del Toro</x:v>
      </x:c>
      <x:c r="F318" s="38" t="str">
        <x:f>Ubicaciones!A6</x:f>
        <x:v>L01</x:v>
      </x:c>
      <x:c r="G318" s="38" t="str">
        <x:v>P1</x:v>
      </x:c>
      <x:c r="H318" s="55" t="n">
        <x:f>IF(AND(ISNUMBER('Reparto provincial'!J110),ABS(Construccion!G8-1)&lt;0.0000001,MIN(Construccion!D8:F8)&gt;=0,MAX(Construccion!D8:F8)&lt;=1),ROUND('Reparto provincial'!J110*ROUND(SUM(Construccion!$D$8:D8),12),0)-0,"n.a.")</x:f>
        <x:v>0</x:v>
      </x:c>
      <x:c r="I318" s="55" t="n">
        <x:f>'Reparto provincial'!N110</x:f>
        <x:v>252932.32323232322</x:v>
      </x:c>
      <x:c r="J318" s="55" t="n">
        <x:f>IF(AND(ISNUMBER(H318),ISNUMBER(I318)),H318*I318,"n.a.")</x:f>
        <x:v>0</x:v>
      </x:c>
      <x:c r="K318" s="56" t="n">
        <x:f>Ubicaciones!D6</x:f>
        <x:v>9.34</x:v>
      </x:c>
      <x:c r="L318" s="56" t="n">
        <x:f>Ubicaciones!E6</x:f>
        <x:v>-82.25</x:v>
      </x:c>
      <x:c r="M318" s="38" t="str">
        <x:f>Vulnerabilidad!B22</x:f>
        <x:v>Hormigón armado</x:v>
      </x:c>
      <x:c r="N318" s="38" t="str">
        <x:f>Vulnerabilidad!C22</x:f>
        <x:v>Mampostería de relleno</x:v>
      </x:c>
      <x:c r="O318" s="38" t="str">
        <x:f>Vulnerabilidad!D22</x:f>
        <x:v>Losa de hormigón</x:v>
      </x:c>
      <x:c r="P318" s="38" t="str">
        <x:v>Sin dato</x:v>
      </x:c>
      <x:c r="Q318" s="38" t="n">
        <x:f>IF('Impacto local'!H6="","",'Impacto local'!H6)</x:f>
        <x:v>3</x:v>
      </x:c>
      <x:c r="R318" s="57" t="n">
        <x:f>IF(Q318="","",INDEX(Vulnerabilidad!$B$6:$B$17,Q318))</x:f>
        <x:v>0</x:v>
      </x:c>
      <x:c r="S318" s="55" t="n">
        <x:f>IF(AND(ISNUMBER(J318),ISNUMBER(R318),R318&gt;=0,R318&lt;=1),J318*R318,"n.a.")</x:f>
        <x:v>0</x:v>
      </x:c>
      <x:c r="T318" s="38" t="str">
        <x:f>IF(ISNUMBER(S318),"Calculado ilustrativo","Faltan datos / parámetros inválidos")</x:f>
        <x:v>Calculado ilustrativo</x:v>
      </x:c>
    </x:row>
    <x:row r="319">
      <x:c r="A319" s="38" t="str">
        <x:v>R00314</x:v>
      </x:c>
      <x:c r="B319" s="38" t="str">
        <x:f>'Reparto provincial'!B110</x:f>
        <x:v>C03</x:v>
      </x:c>
      <x:c r="C319" s="38" t="str">
        <x:f>'Reparto provincial'!C110</x:f>
        <x:v>Aseguradora Ancon, S.A.</x:v>
      </x:c>
      <x:c r="D319" s="38" t="str">
        <x:f>'Reparto provincial'!D110</x:f>
        <x:v>Industrial</x:v>
      </x:c>
      <x:c r="E319" s="38" t="str">
        <x:f>'Reparto provincial'!E110</x:f>
        <x:v>Bocas del Toro</x:v>
      </x:c>
      <x:c r="F319" s="38" t="str">
        <x:f>Ubicaciones!A6</x:f>
        <x:v>L01</x:v>
      </x:c>
      <x:c r="G319" s="38" t="str">
        <x:v>P2</x:v>
      </x:c>
      <x:c r="H319" s="55" t="n">
        <x:f>IF(AND(ISNUMBER('Reparto provincial'!J110),ABS(Construccion!G8-1)&lt;0.0000001,MIN(Construccion!D8:F8)&gt;=0,MAX(Construccion!D8:F8)&lt;=1),ROUND('Reparto provincial'!J110*ROUND(SUM(Construccion!$D$8:E8),12),0)-ROUND('Reparto provincial'!J110*ROUND(SUM(Construccion!$D$8:D8),12),0),"n.a.")</x:f>
        <x:v>0</x:v>
      </x:c>
      <x:c r="I319" s="55" t="n">
        <x:f>'Reparto provincial'!N110</x:f>
        <x:v>252932.32323232322</x:v>
      </x:c>
      <x:c r="J319" s="55" t="n">
        <x:f>IF(AND(ISNUMBER(H319),ISNUMBER(I319)),H319*I319,"n.a.")</x:f>
        <x:v>0</x:v>
      </x:c>
      <x:c r="K319" s="56" t="n">
        <x:f>Ubicaciones!D6</x:f>
        <x:v>9.34</x:v>
      </x:c>
      <x:c r="L319" s="56" t="n">
        <x:f>Ubicaciones!E6</x:f>
        <x:v>-82.25</x:v>
      </x:c>
      <x:c r="M319" s="38" t="str">
        <x:f>Vulnerabilidad!B23</x:f>
        <x:v>Mampostería sin refuerzo</x:v>
      </x:c>
      <x:c r="N319" s="38" t="str">
        <x:f>Vulnerabilidad!C23</x:f>
        <x:v>Bloque / ladrillo</x:v>
      </x:c>
      <x:c r="O319" s="38" t="str">
        <x:f>Vulnerabilidad!D23</x:f>
        <x:v>Metal</x:v>
      </x:c>
      <x:c r="P319" s="38" t="str">
        <x:v>Sin dato</x:v>
      </x:c>
      <x:c r="Q319" s="38" t="n">
        <x:f>IF('Impacto local'!H6="","",'Impacto local'!H6)</x:f>
        <x:v>3</x:v>
      </x:c>
      <x:c r="R319" s="57" t="n">
        <x:f>IF(Q319="","",INDEX(Vulnerabilidad!$C$6:$C$17,Q319))</x:f>
        <x:v>0</x:v>
      </x:c>
      <x:c r="S319" s="55" t="n">
        <x:f>IF(AND(ISNUMBER(J319),ISNUMBER(R319),R319&gt;=0,R319&lt;=1),J319*R319,"n.a.")</x:f>
        <x:v>0</x:v>
      </x:c>
      <x:c r="T319" s="38" t="str">
        <x:f>IF(ISNUMBER(S319),"Calculado ilustrativo","Faltan datos / parámetros inválidos")</x:f>
        <x:v>Calculado ilustrativo</x:v>
      </x:c>
    </x:row>
    <x:row r="320">
      <x:c r="A320" s="38" t="str">
        <x:v>R00315</x:v>
      </x:c>
      <x:c r="B320" s="38" t="str">
        <x:f>'Reparto provincial'!B110</x:f>
        <x:v>C03</x:v>
      </x:c>
      <x:c r="C320" s="38" t="str">
        <x:f>'Reparto provincial'!C110</x:f>
        <x:v>Aseguradora Ancon, S.A.</x:v>
      </x:c>
      <x:c r="D320" s="38" t="str">
        <x:f>'Reparto provincial'!D110</x:f>
        <x:v>Industrial</x:v>
      </x:c>
      <x:c r="E320" s="38" t="str">
        <x:f>'Reparto provincial'!E110</x:f>
        <x:v>Bocas del Toro</x:v>
      </x:c>
      <x:c r="F320" s="38" t="str">
        <x:f>Ubicaciones!A6</x:f>
        <x:v>L01</x:v>
      </x:c>
      <x:c r="G320" s="38" t="str">
        <x:v>P3</x:v>
      </x:c>
      <x:c r="H320" s="55" t="n">
        <x:f>IF(AND(ISNUMBER('Reparto provincial'!J110),ABS(Construccion!G8-1)&lt;0.0000001,MIN(Construccion!D8:F8)&gt;=0,MAX(Construccion!D8:F8)&lt;=1),ROUND('Reparto provincial'!J110*ROUND(SUM(Construccion!$D$8:F8),12),0)-ROUND('Reparto provincial'!J110*ROUND(SUM(Construccion!$D$8:E8),12),0),"n.a.")</x:f>
        <x:v>0</x:v>
      </x:c>
      <x:c r="I320" s="55" t="n">
        <x:f>'Reparto provincial'!N110</x:f>
        <x:v>252932.32323232322</x:v>
      </x:c>
      <x:c r="J320" s="55" t="n">
        <x:f>IF(AND(ISNUMBER(H320),ISNUMBER(I320)),H320*I320,"n.a.")</x:f>
        <x:v>0</x:v>
      </x:c>
      <x:c r="K320" s="56" t="n">
        <x:f>Ubicaciones!D6</x:f>
        <x:v>9.34</x:v>
      </x:c>
      <x:c r="L320" s="56" t="n">
        <x:f>Ubicaciones!E6</x:f>
        <x:v>-82.25</x:v>
      </x:c>
      <x:c r="M320" s="38" t="str">
        <x:f>Vulnerabilidad!B24</x:f>
        <x:v>Liviana / madera</x:v>
      </x:c>
      <x:c r="N320" s="38" t="str">
        <x:f>Vulnerabilidad!C24</x:f>
        <x:v>Madera / livianas</x:v>
      </x:c>
      <x:c r="O320" s="38" t="str">
        <x:f>Vulnerabilidad!D24</x:f>
        <x:v>Metal</x:v>
      </x:c>
      <x:c r="P320" s="38" t="str">
        <x:v>Sin dato</x:v>
      </x:c>
      <x:c r="Q320" s="38" t="n">
        <x:f>IF('Impacto local'!H6="","",'Impacto local'!H6)</x:f>
        <x:v>3</x:v>
      </x:c>
      <x:c r="R320" s="57" t="n">
        <x:f>IF(Q320="","",INDEX(Vulnerabilidad!$D$6:$D$17,Q320))</x:f>
        <x:v>0</x:v>
      </x:c>
      <x:c r="S320" s="55" t="n">
        <x:f>IF(AND(ISNUMBER(J320),ISNUMBER(R320),R320&gt;=0,R320&lt;=1),J320*R320,"n.a.")</x:f>
        <x:v>0</x:v>
      </x:c>
      <x:c r="T320" s="38" t="str">
        <x:f>IF(ISNUMBER(S320),"Calculado ilustrativo","Faltan datos / parámetros inválidos")</x:f>
        <x:v>Calculado ilustrativo</x:v>
      </x:c>
    </x:row>
    <x:row r="321">
      <x:c r="A321" s="38" t="str">
        <x:v>R00316</x:v>
      </x:c>
      <x:c r="B321" s="38" t="str">
        <x:f>'Reparto provincial'!B111</x:f>
        <x:v>C03</x:v>
      </x:c>
      <x:c r="C321" s="38" t="str">
        <x:f>'Reparto provincial'!C111</x:f>
        <x:v>Aseguradora Ancon, S.A.</x:v>
      </x:c>
      <x:c r="D321" s="38" t="str">
        <x:f>'Reparto provincial'!D111</x:f>
        <x:v>Industrial</x:v>
      </x:c>
      <x:c r="E321" s="38" t="str">
        <x:f>'Reparto provincial'!E111</x:f>
        <x:v>Coclé</x:v>
      </x:c>
      <x:c r="F321" s="38" t="str">
        <x:f>Ubicaciones!A7</x:f>
        <x:v>L02</x:v>
      </x:c>
      <x:c r="G321" s="38" t="str">
        <x:v>P1</x:v>
      </x:c>
      <x:c r="H321" s="55" t="n">
        <x:f>IF(AND(ISNUMBER('Reparto provincial'!J111),ABS(Construccion!G11-1)&lt;0.0000001,MIN(Construccion!D11:F11)&gt;=0,MAX(Construccion!D11:F11)&lt;=1),ROUND('Reparto provincial'!J111*ROUND(SUM(Construccion!$D$11:D11),12),0)-0,"n.a.")</x:f>
        <x:v>0</x:v>
      </x:c>
      <x:c r="I321" s="55" t="n">
        <x:f>'Reparto provincial'!N111</x:f>
        <x:v>252932.32323232322</x:v>
      </x:c>
      <x:c r="J321" s="55" t="n">
        <x:f>IF(AND(ISNUMBER(H321),ISNUMBER(I321)),H321*I321,"n.a.")</x:f>
        <x:v>0</x:v>
      </x:c>
      <x:c r="K321" s="56" t="n">
        <x:f>Ubicaciones!D7</x:f>
        <x:v>8.52</x:v>
      </x:c>
      <x:c r="L321" s="56" t="n">
        <x:f>Ubicaciones!E7</x:f>
        <x:v>-80.36</x:v>
      </x:c>
      <x:c r="M321" s="38" t="str">
        <x:f>Vulnerabilidad!B22</x:f>
        <x:v>Hormigón armado</x:v>
      </x:c>
      <x:c r="N321" s="38" t="str">
        <x:f>Vulnerabilidad!C22</x:f>
        <x:v>Mampostería de relleno</x:v>
      </x:c>
      <x:c r="O321" s="38" t="str">
        <x:f>Vulnerabilidad!D22</x:f>
        <x:v>Losa de hormigón</x:v>
      </x:c>
      <x:c r="P321" s="38" t="str">
        <x:v>Sin dato</x:v>
      </x:c>
      <x:c r="Q321" s="38" t="n">
        <x:f>IF('Impacto local'!H7="","",'Impacto local'!H7)</x:f>
        <x:v>2</x:v>
      </x:c>
      <x:c r="R321" s="57" t="n">
        <x:f>IF(Q321="","",INDEX(Vulnerabilidad!$B$6:$B$17,Q321))</x:f>
        <x:v>0</x:v>
      </x:c>
      <x:c r="S321" s="55" t="n">
        <x:f>IF(AND(ISNUMBER(J321),ISNUMBER(R321),R321&gt;=0,R321&lt;=1),J321*R321,"n.a.")</x:f>
        <x:v>0</x:v>
      </x:c>
      <x:c r="T321" s="38" t="str">
        <x:f>IF(ISNUMBER(S321),"Calculado ilustrativo","Faltan datos / parámetros inválidos")</x:f>
        <x:v>Calculado ilustrativo</x:v>
      </x:c>
    </x:row>
    <x:row r="322">
      <x:c r="A322" s="38" t="str">
        <x:v>R00317</x:v>
      </x:c>
      <x:c r="B322" s="38" t="str">
        <x:f>'Reparto provincial'!B111</x:f>
        <x:v>C03</x:v>
      </x:c>
      <x:c r="C322" s="38" t="str">
        <x:f>'Reparto provincial'!C111</x:f>
        <x:v>Aseguradora Ancon, S.A.</x:v>
      </x:c>
      <x:c r="D322" s="38" t="str">
        <x:f>'Reparto provincial'!D111</x:f>
        <x:v>Industrial</x:v>
      </x:c>
      <x:c r="E322" s="38" t="str">
        <x:f>'Reparto provincial'!E111</x:f>
        <x:v>Coclé</x:v>
      </x:c>
      <x:c r="F322" s="38" t="str">
        <x:f>Ubicaciones!A7</x:f>
        <x:v>L02</x:v>
      </x:c>
      <x:c r="G322" s="38" t="str">
        <x:v>P2</x:v>
      </x:c>
      <x:c r="H322" s="55" t="n">
        <x:f>IF(AND(ISNUMBER('Reparto provincial'!J111),ABS(Construccion!G11-1)&lt;0.0000001,MIN(Construccion!D11:F11)&gt;=0,MAX(Construccion!D11:F11)&lt;=1),ROUND('Reparto provincial'!J111*ROUND(SUM(Construccion!$D$11:E11),12),0)-ROUND('Reparto provincial'!J111*ROUND(SUM(Construccion!$D$11:D11),12),0),"n.a.")</x:f>
        <x:v>0</x:v>
      </x:c>
      <x:c r="I322" s="55" t="n">
        <x:f>'Reparto provincial'!N111</x:f>
        <x:v>252932.32323232322</x:v>
      </x:c>
      <x:c r="J322" s="55" t="n">
        <x:f>IF(AND(ISNUMBER(H322),ISNUMBER(I322)),H322*I322,"n.a.")</x:f>
        <x:v>0</x:v>
      </x:c>
      <x:c r="K322" s="56" t="n">
        <x:f>Ubicaciones!D7</x:f>
        <x:v>8.52</x:v>
      </x:c>
      <x:c r="L322" s="56" t="n">
        <x:f>Ubicaciones!E7</x:f>
        <x:v>-80.36</x:v>
      </x:c>
      <x:c r="M322" s="38" t="str">
        <x:f>Vulnerabilidad!B23</x:f>
        <x:v>Mampostería sin refuerzo</x:v>
      </x:c>
      <x:c r="N322" s="38" t="str">
        <x:f>Vulnerabilidad!C23</x:f>
        <x:v>Bloque / ladrillo</x:v>
      </x:c>
      <x:c r="O322" s="38" t="str">
        <x:f>Vulnerabilidad!D23</x:f>
        <x:v>Metal</x:v>
      </x:c>
      <x:c r="P322" s="38" t="str">
        <x:v>Sin dato</x:v>
      </x:c>
      <x:c r="Q322" s="38" t="n">
        <x:f>IF('Impacto local'!H7="","",'Impacto local'!H7)</x:f>
        <x:v>2</x:v>
      </x:c>
      <x:c r="R322" s="57" t="n">
        <x:f>IF(Q322="","",INDEX(Vulnerabilidad!$C$6:$C$17,Q322))</x:f>
        <x:v>0</x:v>
      </x:c>
      <x:c r="S322" s="55" t="n">
        <x:f>IF(AND(ISNUMBER(J322),ISNUMBER(R322),R322&gt;=0,R322&lt;=1),J322*R322,"n.a.")</x:f>
        <x:v>0</x:v>
      </x:c>
      <x:c r="T322" s="38" t="str">
        <x:f>IF(ISNUMBER(S322),"Calculado ilustrativo","Faltan datos / parámetros inválidos")</x:f>
        <x:v>Calculado ilustrativo</x:v>
      </x:c>
    </x:row>
    <x:row r="323">
      <x:c r="A323" s="38" t="str">
        <x:v>R00318</x:v>
      </x:c>
      <x:c r="B323" s="38" t="str">
        <x:f>'Reparto provincial'!B111</x:f>
        <x:v>C03</x:v>
      </x:c>
      <x:c r="C323" s="38" t="str">
        <x:f>'Reparto provincial'!C111</x:f>
        <x:v>Aseguradora Ancon, S.A.</x:v>
      </x:c>
      <x:c r="D323" s="38" t="str">
        <x:f>'Reparto provincial'!D111</x:f>
        <x:v>Industrial</x:v>
      </x:c>
      <x:c r="E323" s="38" t="str">
        <x:f>'Reparto provincial'!E111</x:f>
        <x:v>Coclé</x:v>
      </x:c>
      <x:c r="F323" s="38" t="str">
        <x:f>Ubicaciones!A7</x:f>
        <x:v>L02</x:v>
      </x:c>
      <x:c r="G323" s="38" t="str">
        <x:v>P3</x:v>
      </x:c>
      <x:c r="H323" s="55" t="n">
        <x:f>IF(AND(ISNUMBER('Reparto provincial'!J111),ABS(Construccion!G11-1)&lt;0.0000001,MIN(Construccion!D11:F11)&gt;=0,MAX(Construccion!D11:F11)&lt;=1),ROUND('Reparto provincial'!J111*ROUND(SUM(Construccion!$D$11:F11),12),0)-ROUND('Reparto provincial'!J111*ROUND(SUM(Construccion!$D$11:E11),12),0),"n.a.")</x:f>
        <x:v>0</x:v>
      </x:c>
      <x:c r="I323" s="55" t="n">
        <x:f>'Reparto provincial'!N111</x:f>
        <x:v>252932.32323232322</x:v>
      </x:c>
      <x:c r="J323" s="55" t="n">
        <x:f>IF(AND(ISNUMBER(H323),ISNUMBER(I323)),H323*I323,"n.a.")</x:f>
        <x:v>0</x:v>
      </x:c>
      <x:c r="K323" s="56" t="n">
        <x:f>Ubicaciones!D7</x:f>
        <x:v>8.52</x:v>
      </x:c>
      <x:c r="L323" s="56" t="n">
        <x:f>Ubicaciones!E7</x:f>
        <x:v>-80.36</x:v>
      </x:c>
      <x:c r="M323" s="38" t="str">
        <x:f>Vulnerabilidad!B24</x:f>
        <x:v>Liviana / madera</x:v>
      </x:c>
      <x:c r="N323" s="38" t="str">
        <x:f>Vulnerabilidad!C24</x:f>
        <x:v>Madera / livianas</x:v>
      </x:c>
      <x:c r="O323" s="38" t="str">
        <x:f>Vulnerabilidad!D24</x:f>
        <x:v>Metal</x:v>
      </x:c>
      <x:c r="P323" s="38" t="str">
        <x:v>Sin dato</x:v>
      </x:c>
      <x:c r="Q323" s="38" t="n">
        <x:f>IF('Impacto local'!H7="","",'Impacto local'!H7)</x:f>
        <x:v>2</x:v>
      </x:c>
      <x:c r="R323" s="57" t="n">
        <x:f>IF(Q323="","",INDEX(Vulnerabilidad!$D$6:$D$17,Q323))</x:f>
        <x:v>0</x:v>
      </x:c>
      <x:c r="S323" s="55" t="n">
        <x:f>IF(AND(ISNUMBER(J323),ISNUMBER(R323),R323&gt;=0,R323&lt;=1),J323*R323,"n.a.")</x:f>
        <x:v>0</x:v>
      </x:c>
      <x:c r="T323" s="38" t="str">
        <x:f>IF(ISNUMBER(S323),"Calculado ilustrativo","Faltan datos / parámetros inválidos")</x:f>
        <x:v>Calculado ilustrativo</x:v>
      </x:c>
    </x:row>
    <x:row r="324">
      <x:c r="A324" s="38" t="str">
        <x:v>R00319</x:v>
      </x:c>
      <x:c r="B324" s="38" t="str">
        <x:f>'Reparto provincial'!B112</x:f>
        <x:v>C03</x:v>
      </x:c>
      <x:c r="C324" s="38" t="str">
        <x:f>'Reparto provincial'!C112</x:f>
        <x:v>Aseguradora Ancon, S.A.</x:v>
      </x:c>
      <x:c r="D324" s="38" t="str">
        <x:f>'Reparto provincial'!D112</x:f>
        <x:v>Industrial</x:v>
      </x:c>
      <x:c r="E324" s="38" t="str">
        <x:f>'Reparto provincial'!E112</x:f>
        <x:v>Colón</x:v>
      </x:c>
      <x:c r="F324" s="38" t="str">
        <x:f>Ubicaciones!A8</x:f>
        <x:v>L03</x:v>
      </x:c>
      <x:c r="G324" s="38" t="str">
        <x:v>P1</x:v>
      </x:c>
      <x:c r="H324" s="55" t="n">
        <x:f>IF(AND(ISNUMBER('Reparto provincial'!J112),ABS(Construccion!G14-1)&lt;0.0000001,MIN(Construccion!D14:F14)&gt;=0,MAX(Construccion!D14:F14)&lt;=1),ROUND('Reparto provincial'!J112*ROUND(SUM(Construccion!$D$14:D14),12),0)-0,"n.a.")</x:f>
        <x:v>2</x:v>
      </x:c>
      <x:c r="I324" s="55" t="n">
        <x:f>'Reparto provincial'!N112</x:f>
        <x:v>252932.32323232322</x:v>
      </x:c>
      <x:c r="J324" s="55" t="n">
        <x:f>IF(AND(ISNUMBER(H324),ISNUMBER(I324)),H324*I324,"n.a.")</x:f>
        <x:v>505864.64646464644</x:v>
      </x:c>
      <x:c r="K324" s="56" t="n">
        <x:f>Ubicaciones!D8</x:f>
        <x:v>9.36</x:v>
      </x:c>
      <x:c r="L324" s="56" t="n">
        <x:f>Ubicaciones!E8</x:f>
        <x:v>-79.9</x:v>
      </x:c>
      <x:c r="M324" s="38" t="str">
        <x:f>Vulnerabilidad!B22</x:f>
        <x:v>Hormigón armado</x:v>
      </x:c>
      <x:c r="N324" s="38" t="str">
        <x:f>Vulnerabilidad!C22</x:f>
        <x:v>Mampostería de relleno</x:v>
      </x:c>
      <x:c r="O324" s="38" t="str">
        <x:f>Vulnerabilidad!D22</x:f>
        <x:v>Losa de hormigón</x:v>
      </x:c>
      <x:c r="P324" s="38" t="str">
        <x:v>Sin dato</x:v>
      </x:c>
      <x:c r="Q324" s="38" t="n">
        <x:f>IF('Impacto local'!H8="","",'Impacto local'!H8)</x:f>
        <x:v>2</x:v>
      </x:c>
      <x:c r="R324" s="57" t="n">
        <x:f>IF(Q324="","",INDEX(Vulnerabilidad!$B$6:$B$17,Q324))</x:f>
        <x:v>0</x:v>
      </x:c>
      <x:c r="S324" s="55" t="n">
        <x:f>IF(AND(ISNUMBER(J324),ISNUMBER(R324),R324&gt;=0,R324&lt;=1),J324*R324,"n.a.")</x:f>
        <x:v>0</x:v>
      </x:c>
      <x:c r="T324" s="38" t="str">
        <x:f>IF(ISNUMBER(S324),"Calculado ilustrativo","Faltan datos / parámetros inválidos")</x:f>
        <x:v>Calculado ilustrativo</x:v>
      </x:c>
    </x:row>
    <x:row r="325">
      <x:c r="A325" s="38" t="str">
        <x:v>R00320</x:v>
      </x:c>
      <x:c r="B325" s="38" t="str">
        <x:f>'Reparto provincial'!B112</x:f>
        <x:v>C03</x:v>
      </x:c>
      <x:c r="C325" s="38" t="str">
        <x:f>'Reparto provincial'!C112</x:f>
        <x:v>Aseguradora Ancon, S.A.</x:v>
      </x:c>
      <x:c r="D325" s="38" t="str">
        <x:f>'Reparto provincial'!D112</x:f>
        <x:v>Industrial</x:v>
      </x:c>
      <x:c r="E325" s="38" t="str">
        <x:f>'Reparto provincial'!E112</x:f>
        <x:v>Colón</x:v>
      </x:c>
      <x:c r="F325" s="38" t="str">
        <x:f>Ubicaciones!A8</x:f>
        <x:v>L03</x:v>
      </x:c>
      <x:c r="G325" s="38" t="str">
        <x:v>P2</x:v>
      </x:c>
      <x:c r="H325" s="55" t="n">
        <x:f>IF(AND(ISNUMBER('Reparto provincial'!J112),ABS(Construccion!G14-1)&lt;0.0000001,MIN(Construccion!D14:F14)&gt;=0,MAX(Construccion!D14:F14)&lt;=1),ROUND('Reparto provincial'!J112*ROUND(SUM(Construccion!$D$14:E14),12),0)-ROUND('Reparto provincial'!J112*ROUND(SUM(Construccion!$D$14:D14),12),0),"n.a.")</x:f>
        <x:v>2</x:v>
      </x:c>
      <x:c r="I325" s="55" t="n">
        <x:f>'Reparto provincial'!N112</x:f>
        <x:v>252932.32323232322</x:v>
      </x:c>
      <x:c r="J325" s="55" t="n">
        <x:f>IF(AND(ISNUMBER(H325),ISNUMBER(I325)),H325*I325,"n.a.")</x:f>
        <x:v>505864.64646464644</x:v>
      </x:c>
      <x:c r="K325" s="56" t="n">
        <x:f>Ubicaciones!D8</x:f>
        <x:v>9.36</x:v>
      </x:c>
      <x:c r="L325" s="56" t="n">
        <x:f>Ubicaciones!E8</x:f>
        <x:v>-79.9</x:v>
      </x:c>
      <x:c r="M325" s="38" t="str">
        <x:f>Vulnerabilidad!B23</x:f>
        <x:v>Mampostería sin refuerzo</x:v>
      </x:c>
      <x:c r="N325" s="38" t="str">
        <x:f>Vulnerabilidad!C23</x:f>
        <x:v>Bloque / ladrillo</x:v>
      </x:c>
      <x:c r="O325" s="38" t="str">
        <x:f>Vulnerabilidad!D23</x:f>
        <x:v>Metal</x:v>
      </x:c>
      <x:c r="P325" s="38" t="str">
        <x:v>Sin dato</x:v>
      </x:c>
      <x:c r="Q325" s="38" t="n">
        <x:f>IF('Impacto local'!H8="","",'Impacto local'!H8)</x:f>
        <x:v>2</x:v>
      </x:c>
      <x:c r="R325" s="57" t="n">
        <x:f>IF(Q325="","",INDEX(Vulnerabilidad!$C$6:$C$17,Q325))</x:f>
        <x:v>0</x:v>
      </x:c>
      <x:c r="S325" s="55" t="n">
        <x:f>IF(AND(ISNUMBER(J325),ISNUMBER(R325),R325&gt;=0,R325&lt;=1),J325*R325,"n.a.")</x:f>
        <x:v>0</x:v>
      </x:c>
      <x:c r="T325" s="38" t="str">
        <x:f>IF(ISNUMBER(S325),"Calculado ilustrativo","Faltan datos / parámetros inválidos")</x:f>
        <x:v>Calculado ilustrativo</x:v>
      </x:c>
    </x:row>
    <x:row r="326">
      <x:c r="A326" s="38" t="str">
        <x:v>R00321</x:v>
      </x:c>
      <x:c r="B326" s="38" t="str">
        <x:f>'Reparto provincial'!B112</x:f>
        <x:v>C03</x:v>
      </x:c>
      <x:c r="C326" s="38" t="str">
        <x:f>'Reparto provincial'!C112</x:f>
        <x:v>Aseguradora Ancon, S.A.</x:v>
      </x:c>
      <x:c r="D326" s="38" t="str">
        <x:f>'Reparto provincial'!D112</x:f>
        <x:v>Industrial</x:v>
      </x:c>
      <x:c r="E326" s="38" t="str">
        <x:f>'Reparto provincial'!E112</x:f>
        <x:v>Colón</x:v>
      </x:c>
      <x:c r="F326" s="38" t="str">
        <x:f>Ubicaciones!A8</x:f>
        <x:v>L03</x:v>
      </x:c>
      <x:c r="G326" s="38" t="str">
        <x:v>P3</x:v>
      </x:c>
      <x:c r="H326" s="55" t="n">
        <x:f>IF(AND(ISNUMBER('Reparto provincial'!J112),ABS(Construccion!G14-1)&lt;0.0000001,MIN(Construccion!D14:F14)&gt;=0,MAX(Construccion!D14:F14)&lt;=1),ROUND('Reparto provincial'!J112*ROUND(SUM(Construccion!$D$14:F14),12),0)-ROUND('Reparto provincial'!J112*ROUND(SUM(Construccion!$D$14:E14),12),0),"n.a.")</x:f>
        <x:v>0</x:v>
      </x:c>
      <x:c r="I326" s="55" t="n">
        <x:f>'Reparto provincial'!N112</x:f>
        <x:v>252932.32323232322</x:v>
      </x:c>
      <x:c r="J326" s="55" t="n">
        <x:f>IF(AND(ISNUMBER(H326),ISNUMBER(I326)),H326*I326,"n.a.")</x:f>
        <x:v>0</x:v>
      </x:c>
      <x:c r="K326" s="56" t="n">
        <x:f>Ubicaciones!D8</x:f>
        <x:v>9.36</x:v>
      </x:c>
      <x:c r="L326" s="56" t="n">
        <x:f>Ubicaciones!E8</x:f>
        <x:v>-79.9</x:v>
      </x:c>
      <x:c r="M326" s="38" t="str">
        <x:f>Vulnerabilidad!B24</x:f>
        <x:v>Liviana / madera</x:v>
      </x:c>
      <x:c r="N326" s="38" t="str">
        <x:f>Vulnerabilidad!C24</x:f>
        <x:v>Madera / livianas</x:v>
      </x:c>
      <x:c r="O326" s="38" t="str">
        <x:f>Vulnerabilidad!D24</x:f>
        <x:v>Metal</x:v>
      </x:c>
      <x:c r="P326" s="38" t="str">
        <x:v>Sin dato</x:v>
      </x:c>
      <x:c r="Q326" s="38" t="n">
        <x:f>IF('Impacto local'!H8="","",'Impacto local'!H8)</x:f>
        <x:v>2</x:v>
      </x:c>
      <x:c r="R326" s="57" t="n">
        <x:f>IF(Q326="","",INDEX(Vulnerabilidad!$D$6:$D$17,Q326))</x:f>
        <x:v>0</x:v>
      </x:c>
      <x:c r="S326" s="55" t="n">
        <x:f>IF(AND(ISNUMBER(J326),ISNUMBER(R326),R326&gt;=0,R326&lt;=1),J326*R326,"n.a.")</x:f>
        <x:v>0</x:v>
      </x:c>
      <x:c r="T326" s="38" t="str">
        <x:f>IF(ISNUMBER(S326),"Calculado ilustrativo","Faltan datos / parámetros inválidos")</x:f>
        <x:v>Calculado ilustrativo</x:v>
      </x:c>
    </x:row>
    <x:row r="327">
      <x:c r="A327" s="38" t="str">
        <x:v>R00322</x:v>
      </x:c>
      <x:c r="B327" s="38" t="str">
        <x:f>'Reparto provincial'!B113</x:f>
        <x:v>C03</x:v>
      </x:c>
      <x:c r="C327" s="38" t="str">
        <x:f>'Reparto provincial'!C113</x:f>
        <x:v>Aseguradora Ancon, S.A.</x:v>
      </x:c>
      <x:c r="D327" s="38" t="str">
        <x:f>'Reparto provincial'!D113</x:f>
        <x:v>Industrial</x:v>
      </x:c>
      <x:c r="E327" s="38" t="str">
        <x:f>'Reparto provincial'!E113</x:f>
        <x:v>Chiriquí</x:v>
      </x:c>
      <x:c r="F327" s="38" t="str">
        <x:f>Ubicaciones!A9</x:f>
        <x:v>L04</x:v>
      </x:c>
      <x:c r="G327" s="38" t="str">
        <x:v>P1</x:v>
      </x:c>
      <x:c r="H327" s="55" t="n">
        <x:f>IF(AND(ISNUMBER('Reparto provincial'!J113),ABS(Construccion!G17-1)&lt;0.0000001,MIN(Construccion!D17:F17)&gt;=0,MAX(Construccion!D17:F17)&lt;=1),ROUND('Reparto provincial'!J113*ROUND(SUM(Construccion!$D$17:D17),12),0)-0,"n.a.")</x:f>
        <x:v>10</x:v>
      </x:c>
      <x:c r="I327" s="55" t="n">
        <x:f>'Reparto provincial'!N113</x:f>
        <x:v>252932.32323232322</x:v>
      </x:c>
      <x:c r="J327" s="55" t="n">
        <x:f>IF(AND(ISNUMBER(H327),ISNUMBER(I327)),H327*I327,"n.a.")</x:f>
        <x:v>2529323.232323232</x:v>
      </x:c>
      <x:c r="K327" s="56" t="n">
        <x:f>Ubicaciones!D9</x:f>
        <x:v>8.43</x:v>
      </x:c>
      <x:c r="L327" s="56" t="n">
        <x:f>Ubicaciones!E9</x:f>
        <x:v>-82.43</x:v>
      </x:c>
      <x:c r="M327" s="38" t="str">
        <x:f>Vulnerabilidad!B22</x:f>
        <x:v>Hormigón armado</x:v>
      </x:c>
      <x:c r="N327" s="38" t="str">
        <x:f>Vulnerabilidad!C22</x:f>
        <x:v>Mampostería de relleno</x:v>
      </x:c>
      <x:c r="O327" s="38" t="str">
        <x:f>Vulnerabilidad!D22</x:f>
        <x:v>Losa de hormigón</x:v>
      </x:c>
      <x:c r="P327" s="38" t="str">
        <x:v>Sin dato</x:v>
      </x:c>
      <x:c r="Q327" s="38" t="n">
        <x:f>IF('Impacto local'!H9="","",'Impacto local'!H9)</x:f>
        <x:v>4</x:v>
      </x:c>
      <x:c r="R327" s="57" t="n">
        <x:f>IF(Q327="","",INDEX(Vulnerabilidad!$B$6:$B$17,Q327))</x:f>
        <x:v>0</x:v>
      </x:c>
      <x:c r="S327" s="55" t="n">
        <x:f>IF(AND(ISNUMBER(J327),ISNUMBER(R327),R327&gt;=0,R327&lt;=1),J327*R327,"n.a.")</x:f>
        <x:v>0</x:v>
      </x:c>
      <x:c r="T327" s="38" t="str">
        <x:f>IF(ISNUMBER(S327),"Calculado ilustrativo","Faltan datos / parámetros inválidos")</x:f>
        <x:v>Calculado ilustrativo</x:v>
      </x:c>
    </x:row>
    <x:row r="328">
      <x:c r="A328" s="38" t="str">
        <x:v>R00323</x:v>
      </x:c>
      <x:c r="B328" s="38" t="str">
        <x:f>'Reparto provincial'!B113</x:f>
        <x:v>C03</x:v>
      </x:c>
      <x:c r="C328" s="38" t="str">
        <x:f>'Reparto provincial'!C113</x:f>
        <x:v>Aseguradora Ancon, S.A.</x:v>
      </x:c>
      <x:c r="D328" s="38" t="str">
        <x:f>'Reparto provincial'!D113</x:f>
        <x:v>Industrial</x:v>
      </x:c>
      <x:c r="E328" s="38" t="str">
        <x:f>'Reparto provincial'!E113</x:f>
        <x:v>Chiriquí</x:v>
      </x:c>
      <x:c r="F328" s="38" t="str">
        <x:f>Ubicaciones!A9</x:f>
        <x:v>L04</x:v>
      </x:c>
      <x:c r="G328" s="38" t="str">
        <x:v>P2</x:v>
      </x:c>
      <x:c r="H328" s="55" t="n">
        <x:f>IF(AND(ISNUMBER('Reparto provincial'!J113),ABS(Construccion!G17-1)&lt;0.0000001,MIN(Construccion!D17:F17)&gt;=0,MAX(Construccion!D17:F17)&lt;=1),ROUND('Reparto provincial'!J113*ROUND(SUM(Construccion!$D$17:E17),12),0)-ROUND('Reparto provincial'!J113*ROUND(SUM(Construccion!$D$17:D17),12),0),"n.a.")</x:f>
        <x:v>4</x:v>
      </x:c>
      <x:c r="I328" s="55" t="n">
        <x:f>'Reparto provincial'!N113</x:f>
        <x:v>252932.32323232322</x:v>
      </x:c>
      <x:c r="J328" s="55" t="n">
        <x:f>IF(AND(ISNUMBER(H328),ISNUMBER(I328)),H328*I328,"n.a.")</x:f>
        <x:v>1011729.2929292929</x:v>
      </x:c>
      <x:c r="K328" s="56" t="n">
        <x:f>Ubicaciones!D9</x:f>
        <x:v>8.43</x:v>
      </x:c>
      <x:c r="L328" s="56" t="n">
        <x:f>Ubicaciones!E9</x:f>
        <x:v>-82.43</x:v>
      </x:c>
      <x:c r="M328" s="38" t="str">
        <x:f>Vulnerabilidad!B23</x:f>
        <x:v>Mampostería sin refuerzo</x:v>
      </x:c>
      <x:c r="N328" s="38" t="str">
        <x:f>Vulnerabilidad!C23</x:f>
        <x:v>Bloque / ladrillo</x:v>
      </x:c>
      <x:c r="O328" s="38" t="str">
        <x:f>Vulnerabilidad!D23</x:f>
        <x:v>Metal</x:v>
      </x:c>
      <x:c r="P328" s="38" t="str">
        <x:v>Sin dato</x:v>
      </x:c>
      <x:c r="Q328" s="38" t="n">
        <x:f>IF('Impacto local'!H9="","",'Impacto local'!H9)</x:f>
        <x:v>4</x:v>
      </x:c>
      <x:c r="R328" s="57" t="n">
        <x:f>IF(Q328="","",INDEX(Vulnerabilidad!$C$6:$C$17,Q328))</x:f>
        <x:v>0.001</x:v>
      </x:c>
      <x:c r="S328" s="55" t="n">
        <x:f>IF(AND(ISNUMBER(J328),ISNUMBER(R328),R328&gt;=0,R328&lt;=1),J328*R328,"n.a.")</x:f>
        <x:v>1011.7292929292929</x:v>
      </x:c>
      <x:c r="T328" s="38" t="str">
        <x:f>IF(ISNUMBER(S328),"Calculado ilustrativo","Faltan datos / parámetros inválidos")</x:f>
        <x:v>Calculado ilustrativo</x:v>
      </x:c>
    </x:row>
    <x:row r="329">
      <x:c r="A329" s="38" t="str">
        <x:v>R00324</x:v>
      </x:c>
      <x:c r="B329" s="38" t="str">
        <x:f>'Reparto provincial'!B113</x:f>
        <x:v>C03</x:v>
      </x:c>
      <x:c r="C329" s="38" t="str">
        <x:f>'Reparto provincial'!C113</x:f>
        <x:v>Aseguradora Ancon, S.A.</x:v>
      </x:c>
      <x:c r="D329" s="38" t="str">
        <x:f>'Reparto provincial'!D113</x:f>
        <x:v>Industrial</x:v>
      </x:c>
      <x:c r="E329" s="38" t="str">
        <x:f>'Reparto provincial'!E113</x:f>
        <x:v>Chiriquí</x:v>
      </x:c>
      <x:c r="F329" s="38" t="str">
        <x:f>Ubicaciones!A9</x:f>
        <x:v>L04</x:v>
      </x:c>
      <x:c r="G329" s="38" t="str">
        <x:v>P3</x:v>
      </x:c>
      <x:c r="H329" s="55" t="n">
        <x:f>IF(AND(ISNUMBER('Reparto provincial'!J113),ABS(Construccion!G17-1)&lt;0.0000001,MIN(Construccion!D17:F17)&gt;=0,MAX(Construccion!D17:F17)&lt;=1),ROUND('Reparto provincial'!J113*ROUND(SUM(Construccion!$D$17:F17),12),0)-ROUND('Reparto provincial'!J113*ROUND(SUM(Construccion!$D$17:E17),12),0),"n.a.")</x:f>
        <x:v>2</x:v>
      </x:c>
      <x:c r="I329" s="55" t="n">
        <x:f>'Reparto provincial'!N113</x:f>
        <x:v>252932.32323232322</x:v>
      </x:c>
      <x:c r="J329" s="55" t="n">
        <x:f>IF(AND(ISNUMBER(H329),ISNUMBER(I329)),H329*I329,"n.a.")</x:f>
        <x:v>505864.64646464644</x:v>
      </x:c>
      <x:c r="K329" s="56" t="n">
        <x:f>Ubicaciones!D9</x:f>
        <x:v>8.43</x:v>
      </x:c>
      <x:c r="L329" s="56" t="n">
        <x:f>Ubicaciones!E9</x:f>
        <x:v>-82.43</x:v>
      </x:c>
      <x:c r="M329" s="38" t="str">
        <x:f>Vulnerabilidad!B24</x:f>
        <x:v>Liviana / madera</x:v>
      </x:c>
      <x:c r="N329" s="38" t="str">
        <x:f>Vulnerabilidad!C24</x:f>
        <x:v>Madera / livianas</x:v>
      </x:c>
      <x:c r="O329" s="38" t="str">
        <x:f>Vulnerabilidad!D24</x:f>
        <x:v>Metal</x:v>
      </x:c>
      <x:c r="P329" s="38" t="str">
        <x:v>Sin dato</x:v>
      </x:c>
      <x:c r="Q329" s="38" t="n">
        <x:f>IF('Impacto local'!H9="","",'Impacto local'!H9)</x:f>
        <x:v>4</x:v>
      </x:c>
      <x:c r="R329" s="57" t="n">
        <x:f>IF(Q329="","",INDEX(Vulnerabilidad!$D$6:$D$17,Q329))</x:f>
        <x:v>0.002</x:v>
      </x:c>
      <x:c r="S329" s="55" t="n">
        <x:f>IF(AND(ISNUMBER(J329),ISNUMBER(R329),R329&gt;=0,R329&lt;=1),J329*R329,"n.a.")</x:f>
        <x:v>1011.7292929292929</x:v>
      </x:c>
      <x:c r="T329" s="38" t="str">
        <x:f>IF(ISNUMBER(S329),"Calculado ilustrativo","Faltan datos / parámetros inválidos")</x:f>
        <x:v>Calculado ilustrativo</x:v>
      </x:c>
    </x:row>
    <x:row r="330">
      <x:c r="A330" s="38" t="str">
        <x:v>R00325</x:v>
      </x:c>
      <x:c r="B330" s="38" t="str">
        <x:f>'Reparto provincial'!B114</x:f>
        <x:v>C03</x:v>
      </x:c>
      <x:c r="C330" s="38" t="str">
        <x:f>'Reparto provincial'!C114</x:f>
        <x:v>Aseguradora Ancon, S.A.</x:v>
      </x:c>
      <x:c r="D330" s="38" t="str">
        <x:f>'Reparto provincial'!D114</x:f>
        <x:v>Industrial</x:v>
      </x:c>
      <x:c r="E330" s="38" t="str">
        <x:f>'Reparto provincial'!E114</x:f>
        <x:v>Darién</x:v>
      </x:c>
      <x:c r="F330" s="38" t="str">
        <x:f>Ubicaciones!A10</x:f>
        <x:v>L05</x:v>
      </x:c>
      <x:c r="G330" s="38" t="str">
        <x:v>P1</x:v>
      </x:c>
      <x:c r="H330" s="55" t="n">
        <x:f>IF(AND(ISNUMBER('Reparto provincial'!J114),ABS(Construccion!G20-1)&lt;0.0000001,MIN(Construccion!D20:F20)&gt;=0,MAX(Construccion!D20:F20)&lt;=1),ROUND('Reparto provincial'!J114*ROUND(SUM(Construccion!$D$20:D20),12),0)-0,"n.a.")</x:f>
        <x:v>0</x:v>
      </x:c>
      <x:c r="I330" s="55" t="n">
        <x:f>'Reparto provincial'!N114</x:f>
        <x:v>252932.32323232322</x:v>
      </x:c>
      <x:c r="J330" s="55" t="n">
        <x:f>IF(AND(ISNUMBER(H330),ISNUMBER(I330)),H330*I330,"n.a.")</x:f>
        <x:v>0</x:v>
      </x:c>
      <x:c r="K330" s="56" t="n">
        <x:f>Ubicaciones!D10</x:f>
        <x:v>8.4</x:v>
      </x:c>
      <x:c r="L330" s="56" t="n">
        <x:f>Ubicaciones!E10</x:f>
        <x:v>-78.15</x:v>
      </x:c>
      <x:c r="M330" s="38" t="str">
        <x:f>Vulnerabilidad!B22</x:f>
        <x:v>Hormigón armado</x:v>
      </x:c>
      <x:c r="N330" s="38" t="str">
        <x:f>Vulnerabilidad!C22</x:f>
        <x:v>Mampostería de relleno</x:v>
      </x:c>
      <x:c r="O330" s="38" t="str">
        <x:f>Vulnerabilidad!D22</x:f>
        <x:v>Losa de hormigón</x:v>
      </x:c>
      <x:c r="P330" s="38" t="str">
        <x:v>Sin dato</x:v>
      </x:c>
      <x:c r="Q330" s="38" t="n">
        <x:f>IF('Impacto local'!H10="","",'Impacto local'!H10)</x:f>
        <x:v>2</x:v>
      </x:c>
      <x:c r="R330" s="57" t="n">
        <x:f>IF(Q330="","",INDEX(Vulnerabilidad!$B$6:$B$17,Q330))</x:f>
        <x:v>0</x:v>
      </x:c>
      <x:c r="S330" s="55" t="n">
        <x:f>IF(AND(ISNUMBER(J330),ISNUMBER(R330),R330&gt;=0,R330&lt;=1),J330*R330,"n.a.")</x:f>
        <x:v>0</x:v>
      </x:c>
      <x:c r="T330" s="38" t="str">
        <x:f>IF(ISNUMBER(S330),"Calculado ilustrativo","Faltan datos / parámetros inválidos")</x:f>
        <x:v>Calculado ilustrativo</x:v>
      </x:c>
    </x:row>
    <x:row r="331">
      <x:c r="A331" s="38" t="str">
        <x:v>R00326</x:v>
      </x:c>
      <x:c r="B331" s="38" t="str">
        <x:f>'Reparto provincial'!B114</x:f>
        <x:v>C03</x:v>
      </x:c>
      <x:c r="C331" s="38" t="str">
        <x:f>'Reparto provincial'!C114</x:f>
        <x:v>Aseguradora Ancon, S.A.</x:v>
      </x:c>
      <x:c r="D331" s="38" t="str">
        <x:f>'Reparto provincial'!D114</x:f>
        <x:v>Industrial</x:v>
      </x:c>
      <x:c r="E331" s="38" t="str">
        <x:f>'Reparto provincial'!E114</x:f>
        <x:v>Darién</x:v>
      </x:c>
      <x:c r="F331" s="38" t="str">
        <x:f>Ubicaciones!A10</x:f>
        <x:v>L05</x:v>
      </x:c>
      <x:c r="G331" s="38" t="str">
        <x:v>P2</x:v>
      </x:c>
      <x:c r="H331" s="55" t="n">
        <x:f>IF(AND(ISNUMBER('Reparto provincial'!J114),ABS(Construccion!G20-1)&lt;0.0000001,MIN(Construccion!D20:F20)&gt;=0,MAX(Construccion!D20:F20)&lt;=1),ROUND('Reparto provincial'!J114*ROUND(SUM(Construccion!$D$20:E20),12),0)-ROUND('Reparto provincial'!J114*ROUND(SUM(Construccion!$D$20:D20),12),0),"n.a.")</x:f>
        <x:v>0</x:v>
      </x:c>
      <x:c r="I331" s="55" t="n">
        <x:f>'Reparto provincial'!N114</x:f>
        <x:v>252932.32323232322</x:v>
      </x:c>
      <x:c r="J331" s="55" t="n">
        <x:f>IF(AND(ISNUMBER(H331),ISNUMBER(I331)),H331*I331,"n.a.")</x:f>
        <x:v>0</x:v>
      </x:c>
      <x:c r="K331" s="56" t="n">
        <x:f>Ubicaciones!D10</x:f>
        <x:v>8.4</x:v>
      </x:c>
      <x:c r="L331" s="56" t="n">
        <x:f>Ubicaciones!E10</x:f>
        <x:v>-78.15</x:v>
      </x:c>
      <x:c r="M331" s="38" t="str">
        <x:f>Vulnerabilidad!B23</x:f>
        <x:v>Mampostería sin refuerzo</x:v>
      </x:c>
      <x:c r="N331" s="38" t="str">
        <x:f>Vulnerabilidad!C23</x:f>
        <x:v>Bloque / ladrillo</x:v>
      </x:c>
      <x:c r="O331" s="38" t="str">
        <x:f>Vulnerabilidad!D23</x:f>
        <x:v>Metal</x:v>
      </x:c>
      <x:c r="P331" s="38" t="str">
        <x:v>Sin dato</x:v>
      </x:c>
      <x:c r="Q331" s="38" t="n">
        <x:f>IF('Impacto local'!H10="","",'Impacto local'!H10)</x:f>
        <x:v>2</x:v>
      </x:c>
      <x:c r="R331" s="57" t="n">
        <x:f>IF(Q331="","",INDEX(Vulnerabilidad!$C$6:$C$17,Q331))</x:f>
        <x:v>0</x:v>
      </x:c>
      <x:c r="S331" s="55" t="n">
        <x:f>IF(AND(ISNUMBER(J331),ISNUMBER(R331),R331&gt;=0,R331&lt;=1),J331*R331,"n.a.")</x:f>
        <x:v>0</x:v>
      </x:c>
      <x:c r="T331" s="38" t="str">
        <x:f>IF(ISNUMBER(S331),"Calculado ilustrativo","Faltan datos / parámetros inválidos")</x:f>
        <x:v>Calculado ilustrativo</x:v>
      </x:c>
    </x:row>
    <x:row r="332">
      <x:c r="A332" s="38" t="str">
        <x:v>R00327</x:v>
      </x:c>
      <x:c r="B332" s="38" t="str">
        <x:f>'Reparto provincial'!B114</x:f>
        <x:v>C03</x:v>
      </x:c>
      <x:c r="C332" s="38" t="str">
        <x:f>'Reparto provincial'!C114</x:f>
        <x:v>Aseguradora Ancon, S.A.</x:v>
      </x:c>
      <x:c r="D332" s="38" t="str">
        <x:f>'Reparto provincial'!D114</x:f>
        <x:v>Industrial</x:v>
      </x:c>
      <x:c r="E332" s="38" t="str">
        <x:f>'Reparto provincial'!E114</x:f>
        <x:v>Darién</x:v>
      </x:c>
      <x:c r="F332" s="38" t="str">
        <x:f>Ubicaciones!A10</x:f>
        <x:v>L05</x:v>
      </x:c>
      <x:c r="G332" s="38" t="str">
        <x:v>P3</x:v>
      </x:c>
      <x:c r="H332" s="55" t="n">
        <x:f>IF(AND(ISNUMBER('Reparto provincial'!J114),ABS(Construccion!G20-1)&lt;0.0000001,MIN(Construccion!D20:F20)&gt;=0,MAX(Construccion!D20:F20)&lt;=1),ROUND('Reparto provincial'!J114*ROUND(SUM(Construccion!$D$20:F20),12),0)-ROUND('Reparto provincial'!J114*ROUND(SUM(Construccion!$D$20:E20),12),0),"n.a.")</x:f>
        <x:v>0</x:v>
      </x:c>
      <x:c r="I332" s="55" t="n">
        <x:f>'Reparto provincial'!N114</x:f>
        <x:v>252932.32323232322</x:v>
      </x:c>
      <x:c r="J332" s="55" t="n">
        <x:f>IF(AND(ISNUMBER(H332),ISNUMBER(I332)),H332*I332,"n.a.")</x:f>
        <x:v>0</x:v>
      </x:c>
      <x:c r="K332" s="56" t="n">
        <x:f>Ubicaciones!D10</x:f>
        <x:v>8.4</x:v>
      </x:c>
      <x:c r="L332" s="56" t="n">
        <x:f>Ubicaciones!E10</x:f>
        <x:v>-78.15</x:v>
      </x:c>
      <x:c r="M332" s="38" t="str">
        <x:f>Vulnerabilidad!B24</x:f>
        <x:v>Liviana / madera</x:v>
      </x:c>
      <x:c r="N332" s="38" t="str">
        <x:f>Vulnerabilidad!C24</x:f>
        <x:v>Madera / livianas</x:v>
      </x:c>
      <x:c r="O332" s="38" t="str">
        <x:f>Vulnerabilidad!D24</x:f>
        <x:v>Metal</x:v>
      </x:c>
      <x:c r="P332" s="38" t="str">
        <x:v>Sin dato</x:v>
      </x:c>
      <x:c r="Q332" s="38" t="n">
        <x:f>IF('Impacto local'!H10="","",'Impacto local'!H10)</x:f>
        <x:v>2</x:v>
      </x:c>
      <x:c r="R332" s="57" t="n">
        <x:f>IF(Q332="","",INDEX(Vulnerabilidad!$D$6:$D$17,Q332))</x:f>
        <x:v>0</x:v>
      </x:c>
      <x:c r="S332" s="55" t="n">
        <x:f>IF(AND(ISNUMBER(J332),ISNUMBER(R332),R332&gt;=0,R332&lt;=1),J332*R332,"n.a.")</x:f>
        <x:v>0</x:v>
      </x:c>
      <x:c r="T332" s="38" t="str">
        <x:f>IF(ISNUMBER(S332),"Calculado ilustrativo","Faltan datos / parámetros inválidos")</x:f>
        <x:v>Calculado ilustrativo</x:v>
      </x:c>
    </x:row>
    <x:row r="333">
      <x:c r="A333" s="38" t="str">
        <x:v>R00328</x:v>
      </x:c>
      <x:c r="B333" s="38" t="str">
        <x:f>'Reparto provincial'!B115</x:f>
        <x:v>C03</x:v>
      </x:c>
      <x:c r="C333" s="38" t="str">
        <x:f>'Reparto provincial'!C115</x:f>
        <x:v>Aseguradora Ancon, S.A.</x:v>
      </x:c>
      <x:c r="D333" s="38" t="str">
        <x:f>'Reparto provincial'!D115</x:f>
        <x:v>Industrial</x:v>
      </x:c>
      <x:c r="E333" s="38" t="str">
        <x:f>'Reparto provincial'!E115</x:f>
        <x:v>Herrera</x:v>
      </x:c>
      <x:c r="F333" s="38" t="str">
        <x:f>Ubicaciones!A11</x:f>
        <x:v>L06</x:v>
      </x:c>
      <x:c r="G333" s="38" t="str">
        <x:v>P1</x:v>
      </x:c>
      <x:c r="H333" s="55" t="n">
        <x:f>IF(AND(ISNUMBER('Reparto provincial'!J115),ABS(Construccion!G23-1)&lt;0.0000001,MIN(Construccion!D23:F23)&gt;=0,MAX(Construccion!D23:F23)&lt;=1),ROUND('Reparto provincial'!J115*ROUND(SUM(Construccion!$D$23:D23),12),0)-0,"n.a.")</x:f>
        <x:v>4</x:v>
      </x:c>
      <x:c r="I333" s="55" t="n">
        <x:f>'Reparto provincial'!N115</x:f>
        <x:v>252932.32323232322</x:v>
      </x:c>
      <x:c r="J333" s="55" t="n">
        <x:f>IF(AND(ISNUMBER(H333),ISNUMBER(I333)),H333*I333,"n.a.")</x:f>
        <x:v>1011729.2929292929</x:v>
      </x:c>
      <x:c r="K333" s="56" t="n">
        <x:f>Ubicaciones!D11</x:f>
        <x:v>7.96</x:v>
      </x:c>
      <x:c r="L333" s="56" t="n">
        <x:f>Ubicaciones!E11</x:f>
        <x:v>-80.43</x:v>
      </x:c>
      <x:c r="M333" s="38" t="str">
        <x:f>Vulnerabilidad!B22</x:f>
        <x:v>Hormigón armado</x:v>
      </x:c>
      <x:c r="N333" s="38" t="str">
        <x:f>Vulnerabilidad!C22</x:f>
        <x:v>Mampostería de relleno</x:v>
      </x:c>
      <x:c r="O333" s="38" t="str">
        <x:f>Vulnerabilidad!D22</x:f>
        <x:v>Losa de hormigón</x:v>
      </x:c>
      <x:c r="P333" s="38" t="str">
        <x:v>Sin dato</x:v>
      </x:c>
      <x:c r="Q333" s="38" t="n">
        <x:f>IF('Impacto local'!H11="","",'Impacto local'!H11)</x:f>
        <x:v>3</x:v>
      </x:c>
      <x:c r="R333" s="57" t="n">
        <x:f>IF(Q333="","",INDEX(Vulnerabilidad!$B$6:$B$17,Q333))</x:f>
        <x:v>0</x:v>
      </x:c>
      <x:c r="S333" s="55" t="n">
        <x:f>IF(AND(ISNUMBER(J333),ISNUMBER(R333),R333&gt;=0,R333&lt;=1),J333*R333,"n.a.")</x:f>
        <x:v>0</x:v>
      </x:c>
      <x:c r="T333" s="38" t="str">
        <x:f>IF(ISNUMBER(S333),"Calculado ilustrativo","Faltan datos / parámetros inválidos")</x:f>
        <x:v>Calculado ilustrativo</x:v>
      </x:c>
    </x:row>
    <x:row r="334">
      <x:c r="A334" s="38" t="str">
        <x:v>R00329</x:v>
      </x:c>
      <x:c r="B334" s="38" t="str">
        <x:f>'Reparto provincial'!B115</x:f>
        <x:v>C03</x:v>
      </x:c>
      <x:c r="C334" s="38" t="str">
        <x:f>'Reparto provincial'!C115</x:f>
        <x:v>Aseguradora Ancon, S.A.</x:v>
      </x:c>
      <x:c r="D334" s="38" t="str">
        <x:f>'Reparto provincial'!D115</x:f>
        <x:v>Industrial</x:v>
      </x:c>
      <x:c r="E334" s="38" t="str">
        <x:f>'Reparto provincial'!E115</x:f>
        <x:v>Herrera</x:v>
      </x:c>
      <x:c r="F334" s="38" t="str">
        <x:f>Ubicaciones!A11</x:f>
        <x:v>L06</x:v>
      </x:c>
      <x:c r="G334" s="38" t="str">
        <x:v>P2</x:v>
      </x:c>
      <x:c r="H334" s="55" t="n">
        <x:f>IF(AND(ISNUMBER('Reparto provincial'!J115),ABS(Construccion!G23-1)&lt;0.0000001,MIN(Construccion!D23:F23)&gt;=0,MAX(Construccion!D23:F23)&lt;=1),ROUND('Reparto provincial'!J115*ROUND(SUM(Construccion!$D$23:E23),12),0)-ROUND('Reparto provincial'!J115*ROUND(SUM(Construccion!$D$23:D23),12),0),"n.a.")</x:f>
        <x:v>2</x:v>
      </x:c>
      <x:c r="I334" s="55" t="n">
        <x:f>'Reparto provincial'!N115</x:f>
        <x:v>252932.32323232322</x:v>
      </x:c>
      <x:c r="J334" s="55" t="n">
        <x:f>IF(AND(ISNUMBER(H334),ISNUMBER(I334)),H334*I334,"n.a.")</x:f>
        <x:v>505864.64646464644</x:v>
      </x:c>
      <x:c r="K334" s="56" t="n">
        <x:f>Ubicaciones!D11</x:f>
        <x:v>7.96</x:v>
      </x:c>
      <x:c r="L334" s="56" t="n">
        <x:f>Ubicaciones!E11</x:f>
        <x:v>-80.43</x:v>
      </x:c>
      <x:c r="M334" s="38" t="str">
        <x:f>Vulnerabilidad!B23</x:f>
        <x:v>Mampostería sin refuerzo</x:v>
      </x:c>
      <x:c r="N334" s="38" t="str">
        <x:f>Vulnerabilidad!C23</x:f>
        <x:v>Bloque / ladrillo</x:v>
      </x:c>
      <x:c r="O334" s="38" t="str">
        <x:f>Vulnerabilidad!D23</x:f>
        <x:v>Metal</x:v>
      </x:c>
      <x:c r="P334" s="38" t="str">
        <x:v>Sin dato</x:v>
      </x:c>
      <x:c r="Q334" s="38" t="n">
        <x:f>IF('Impacto local'!H11="","",'Impacto local'!H11)</x:f>
        <x:v>3</x:v>
      </x:c>
      <x:c r="R334" s="57" t="n">
        <x:f>IF(Q334="","",INDEX(Vulnerabilidad!$C$6:$C$17,Q334))</x:f>
        <x:v>0</x:v>
      </x:c>
      <x:c r="S334" s="55" t="n">
        <x:f>IF(AND(ISNUMBER(J334),ISNUMBER(R334),R334&gt;=0,R334&lt;=1),J334*R334,"n.a.")</x:f>
        <x:v>0</x:v>
      </x:c>
      <x:c r="T334" s="38" t="str">
        <x:f>IF(ISNUMBER(S334),"Calculado ilustrativo","Faltan datos / parámetros inválidos")</x:f>
        <x:v>Calculado ilustrativo</x:v>
      </x:c>
    </x:row>
    <x:row r="335">
      <x:c r="A335" s="38" t="str">
        <x:v>R00330</x:v>
      </x:c>
      <x:c r="B335" s="38" t="str">
        <x:f>'Reparto provincial'!B115</x:f>
        <x:v>C03</x:v>
      </x:c>
      <x:c r="C335" s="38" t="str">
        <x:f>'Reparto provincial'!C115</x:f>
        <x:v>Aseguradora Ancon, S.A.</x:v>
      </x:c>
      <x:c r="D335" s="38" t="str">
        <x:f>'Reparto provincial'!D115</x:f>
        <x:v>Industrial</x:v>
      </x:c>
      <x:c r="E335" s="38" t="str">
        <x:f>'Reparto provincial'!E115</x:f>
        <x:v>Herrera</x:v>
      </x:c>
      <x:c r="F335" s="38" t="str">
        <x:f>Ubicaciones!A11</x:f>
        <x:v>L06</x:v>
      </x:c>
      <x:c r="G335" s="38" t="str">
        <x:v>P3</x:v>
      </x:c>
      <x:c r="H335" s="55" t="n">
        <x:f>IF(AND(ISNUMBER('Reparto provincial'!J115),ABS(Construccion!G23-1)&lt;0.0000001,MIN(Construccion!D23:F23)&gt;=0,MAX(Construccion!D23:F23)&lt;=1),ROUND('Reparto provincial'!J115*ROUND(SUM(Construccion!$D$23:F23),12),0)-ROUND('Reparto provincial'!J115*ROUND(SUM(Construccion!$D$23:E23),12),0),"n.a.")</x:f>
        <x:v>1</x:v>
      </x:c>
      <x:c r="I335" s="55" t="n">
        <x:f>'Reparto provincial'!N115</x:f>
        <x:v>252932.32323232322</x:v>
      </x:c>
      <x:c r="J335" s="55" t="n">
        <x:f>IF(AND(ISNUMBER(H335),ISNUMBER(I335)),H335*I335,"n.a.")</x:f>
        <x:v>252932.32323232322</x:v>
      </x:c>
      <x:c r="K335" s="56" t="n">
        <x:f>Ubicaciones!D11</x:f>
        <x:v>7.96</x:v>
      </x:c>
      <x:c r="L335" s="56" t="n">
        <x:f>Ubicaciones!E11</x:f>
        <x:v>-80.43</x:v>
      </x:c>
      <x:c r="M335" s="38" t="str">
        <x:f>Vulnerabilidad!B24</x:f>
        <x:v>Liviana / madera</x:v>
      </x:c>
      <x:c r="N335" s="38" t="str">
        <x:f>Vulnerabilidad!C24</x:f>
        <x:v>Madera / livianas</x:v>
      </x:c>
      <x:c r="O335" s="38" t="str">
        <x:f>Vulnerabilidad!D24</x:f>
        <x:v>Metal</x:v>
      </x:c>
      <x:c r="P335" s="38" t="str">
        <x:v>Sin dato</x:v>
      </x:c>
      <x:c r="Q335" s="38" t="n">
        <x:f>IF('Impacto local'!H11="","",'Impacto local'!H11)</x:f>
        <x:v>3</x:v>
      </x:c>
      <x:c r="R335" s="57" t="n">
        <x:f>IF(Q335="","",INDEX(Vulnerabilidad!$D$6:$D$17,Q335))</x:f>
        <x:v>0</x:v>
      </x:c>
      <x:c r="S335" s="55" t="n">
        <x:f>IF(AND(ISNUMBER(J335),ISNUMBER(R335),R335&gt;=0,R335&lt;=1),J335*R335,"n.a.")</x:f>
        <x:v>0</x:v>
      </x:c>
      <x:c r="T335" s="38" t="str">
        <x:f>IF(ISNUMBER(S335),"Calculado ilustrativo","Faltan datos / parámetros inválidos")</x:f>
        <x:v>Calculado ilustrativo</x:v>
      </x:c>
    </x:row>
    <x:row r="336">
      <x:c r="A336" s="38" t="str">
        <x:v>R00331</x:v>
      </x:c>
      <x:c r="B336" s="38" t="str">
        <x:f>'Reparto provincial'!B116</x:f>
        <x:v>C03</x:v>
      </x:c>
      <x:c r="C336" s="38" t="str">
        <x:f>'Reparto provincial'!C116</x:f>
        <x:v>Aseguradora Ancon, S.A.</x:v>
      </x:c>
      <x:c r="D336" s="38" t="str">
        <x:f>'Reparto provincial'!D116</x:f>
        <x:v>Industrial</x:v>
      </x:c>
      <x:c r="E336" s="38" t="str">
        <x:f>'Reparto provincial'!E116</x:f>
        <x:v>Los Santos</x:v>
      </x:c>
      <x:c r="F336" s="38" t="str">
        <x:f>Ubicaciones!A12</x:f>
        <x:v>L07</x:v>
      </x:c>
      <x:c r="G336" s="38" t="str">
        <x:v>P1</x:v>
      </x:c>
      <x:c r="H336" s="55" t="n">
        <x:f>IF(AND(ISNUMBER('Reparto provincial'!J116),ABS(Construccion!G26-1)&lt;0.0000001,MIN(Construccion!D26:F26)&gt;=0,MAX(Construccion!D26:F26)&lt;=1),ROUND('Reparto provincial'!J116*ROUND(SUM(Construccion!$D$26:D26),12),0)-0,"n.a.")</x:f>
        <x:v>0</x:v>
      </x:c>
      <x:c r="I336" s="55" t="n">
        <x:f>'Reparto provincial'!N116</x:f>
        <x:v>252932.32323232322</x:v>
      </x:c>
      <x:c r="J336" s="55" t="n">
        <x:f>IF(AND(ISNUMBER(H336),ISNUMBER(I336)),H336*I336,"n.a.")</x:f>
        <x:v>0</x:v>
      </x:c>
      <x:c r="K336" s="56" t="n">
        <x:f>Ubicaciones!D12</x:f>
        <x:v>7.77</x:v>
      </x:c>
      <x:c r="L336" s="56" t="n">
        <x:f>Ubicaciones!E12</x:f>
        <x:v>-80.28</x:v>
      </x:c>
      <x:c r="M336" s="38" t="str">
        <x:f>Vulnerabilidad!B22</x:f>
        <x:v>Hormigón armado</x:v>
      </x:c>
      <x:c r="N336" s="38" t="str">
        <x:f>Vulnerabilidad!C22</x:f>
        <x:v>Mampostería de relleno</x:v>
      </x:c>
      <x:c r="O336" s="38" t="str">
        <x:f>Vulnerabilidad!D22</x:f>
        <x:v>Losa de hormigón</x:v>
      </x:c>
      <x:c r="P336" s="38" t="str">
        <x:v>Sin dato</x:v>
      </x:c>
      <x:c r="Q336" s="38" t="n">
        <x:f>IF('Impacto local'!H12="","",'Impacto local'!H12)</x:f>
        <x:v>2</x:v>
      </x:c>
      <x:c r="R336" s="57" t="n">
        <x:f>IF(Q336="","",INDEX(Vulnerabilidad!$B$6:$B$17,Q336))</x:f>
        <x:v>0</x:v>
      </x:c>
      <x:c r="S336" s="55" t="n">
        <x:f>IF(AND(ISNUMBER(J336),ISNUMBER(R336),R336&gt;=0,R336&lt;=1),J336*R336,"n.a.")</x:f>
        <x:v>0</x:v>
      </x:c>
      <x:c r="T336" s="38" t="str">
        <x:f>IF(ISNUMBER(S336),"Calculado ilustrativo","Faltan datos / parámetros inválidos")</x:f>
        <x:v>Calculado ilustrativo</x:v>
      </x:c>
    </x:row>
    <x:row r="337">
      <x:c r="A337" s="38" t="str">
        <x:v>R00332</x:v>
      </x:c>
      <x:c r="B337" s="38" t="str">
        <x:f>'Reparto provincial'!B116</x:f>
        <x:v>C03</x:v>
      </x:c>
      <x:c r="C337" s="38" t="str">
        <x:f>'Reparto provincial'!C116</x:f>
        <x:v>Aseguradora Ancon, S.A.</x:v>
      </x:c>
      <x:c r="D337" s="38" t="str">
        <x:f>'Reparto provincial'!D116</x:f>
        <x:v>Industrial</x:v>
      </x:c>
      <x:c r="E337" s="38" t="str">
        <x:f>'Reparto provincial'!E116</x:f>
        <x:v>Los Santos</x:v>
      </x:c>
      <x:c r="F337" s="38" t="str">
        <x:f>Ubicaciones!A12</x:f>
        <x:v>L07</x:v>
      </x:c>
      <x:c r="G337" s="38" t="str">
        <x:v>P2</x:v>
      </x:c>
      <x:c r="H337" s="55" t="n">
        <x:f>IF(AND(ISNUMBER('Reparto provincial'!J116),ABS(Construccion!G26-1)&lt;0.0000001,MIN(Construccion!D26:F26)&gt;=0,MAX(Construccion!D26:F26)&lt;=1),ROUND('Reparto provincial'!J116*ROUND(SUM(Construccion!$D$26:E26),12),0)-ROUND('Reparto provincial'!J116*ROUND(SUM(Construccion!$D$26:D26),12),0),"n.a.")</x:f>
        <x:v>0</x:v>
      </x:c>
      <x:c r="I337" s="55" t="n">
        <x:f>'Reparto provincial'!N116</x:f>
        <x:v>252932.32323232322</x:v>
      </x:c>
      <x:c r="J337" s="55" t="n">
        <x:f>IF(AND(ISNUMBER(H337),ISNUMBER(I337)),H337*I337,"n.a.")</x:f>
        <x:v>0</x:v>
      </x:c>
      <x:c r="K337" s="56" t="n">
        <x:f>Ubicaciones!D12</x:f>
        <x:v>7.77</x:v>
      </x:c>
      <x:c r="L337" s="56" t="n">
        <x:f>Ubicaciones!E12</x:f>
        <x:v>-80.28</x:v>
      </x:c>
      <x:c r="M337" s="38" t="str">
        <x:f>Vulnerabilidad!B23</x:f>
        <x:v>Mampostería sin refuerzo</x:v>
      </x:c>
      <x:c r="N337" s="38" t="str">
        <x:f>Vulnerabilidad!C23</x:f>
        <x:v>Bloque / ladrillo</x:v>
      </x:c>
      <x:c r="O337" s="38" t="str">
        <x:f>Vulnerabilidad!D23</x:f>
        <x:v>Metal</x:v>
      </x:c>
      <x:c r="P337" s="38" t="str">
        <x:v>Sin dato</x:v>
      </x:c>
      <x:c r="Q337" s="38" t="n">
        <x:f>IF('Impacto local'!H12="","",'Impacto local'!H12)</x:f>
        <x:v>2</x:v>
      </x:c>
      <x:c r="R337" s="57" t="n">
        <x:f>IF(Q337="","",INDEX(Vulnerabilidad!$C$6:$C$17,Q337))</x:f>
        <x:v>0</x:v>
      </x:c>
      <x:c r="S337" s="55" t="n">
        <x:f>IF(AND(ISNUMBER(J337),ISNUMBER(R337),R337&gt;=0,R337&lt;=1),J337*R337,"n.a.")</x:f>
        <x:v>0</x:v>
      </x:c>
      <x:c r="T337" s="38" t="str">
        <x:f>IF(ISNUMBER(S337),"Calculado ilustrativo","Faltan datos / parámetros inválidos")</x:f>
        <x:v>Calculado ilustrativo</x:v>
      </x:c>
    </x:row>
    <x:row r="338">
      <x:c r="A338" s="38" t="str">
        <x:v>R00333</x:v>
      </x:c>
      <x:c r="B338" s="38" t="str">
        <x:f>'Reparto provincial'!B116</x:f>
        <x:v>C03</x:v>
      </x:c>
      <x:c r="C338" s="38" t="str">
        <x:f>'Reparto provincial'!C116</x:f>
        <x:v>Aseguradora Ancon, S.A.</x:v>
      </x:c>
      <x:c r="D338" s="38" t="str">
        <x:f>'Reparto provincial'!D116</x:f>
        <x:v>Industrial</x:v>
      </x:c>
      <x:c r="E338" s="38" t="str">
        <x:f>'Reparto provincial'!E116</x:f>
        <x:v>Los Santos</x:v>
      </x:c>
      <x:c r="F338" s="38" t="str">
        <x:f>Ubicaciones!A12</x:f>
        <x:v>L07</x:v>
      </x:c>
      <x:c r="G338" s="38" t="str">
        <x:v>P3</x:v>
      </x:c>
      <x:c r="H338" s="55" t="n">
        <x:f>IF(AND(ISNUMBER('Reparto provincial'!J116),ABS(Construccion!G26-1)&lt;0.0000001,MIN(Construccion!D26:F26)&gt;=0,MAX(Construccion!D26:F26)&lt;=1),ROUND('Reparto provincial'!J116*ROUND(SUM(Construccion!$D$26:F26),12),0)-ROUND('Reparto provincial'!J116*ROUND(SUM(Construccion!$D$26:E26),12),0),"n.a.")</x:f>
        <x:v>0</x:v>
      </x:c>
      <x:c r="I338" s="55" t="n">
        <x:f>'Reparto provincial'!N116</x:f>
        <x:v>252932.32323232322</x:v>
      </x:c>
      <x:c r="J338" s="55" t="n">
        <x:f>IF(AND(ISNUMBER(H338),ISNUMBER(I338)),H338*I338,"n.a.")</x:f>
        <x:v>0</x:v>
      </x:c>
      <x:c r="K338" s="56" t="n">
        <x:f>Ubicaciones!D12</x:f>
        <x:v>7.77</x:v>
      </x:c>
      <x:c r="L338" s="56" t="n">
        <x:f>Ubicaciones!E12</x:f>
        <x:v>-80.28</x:v>
      </x:c>
      <x:c r="M338" s="38" t="str">
        <x:f>Vulnerabilidad!B24</x:f>
        <x:v>Liviana / madera</x:v>
      </x:c>
      <x:c r="N338" s="38" t="str">
        <x:f>Vulnerabilidad!C24</x:f>
        <x:v>Madera / livianas</x:v>
      </x:c>
      <x:c r="O338" s="38" t="str">
        <x:f>Vulnerabilidad!D24</x:f>
        <x:v>Metal</x:v>
      </x:c>
      <x:c r="P338" s="38" t="str">
        <x:v>Sin dato</x:v>
      </x:c>
      <x:c r="Q338" s="38" t="n">
        <x:f>IF('Impacto local'!H12="","",'Impacto local'!H12)</x:f>
        <x:v>2</x:v>
      </x:c>
      <x:c r="R338" s="57" t="n">
        <x:f>IF(Q338="","",INDEX(Vulnerabilidad!$D$6:$D$17,Q338))</x:f>
        <x:v>0</x:v>
      </x:c>
      <x:c r="S338" s="55" t="n">
        <x:f>IF(AND(ISNUMBER(J338),ISNUMBER(R338),R338&gt;=0,R338&lt;=1),J338*R338,"n.a.")</x:f>
        <x:v>0</x:v>
      </x:c>
      <x:c r="T338" s="38" t="str">
        <x:f>IF(ISNUMBER(S338),"Calculado ilustrativo","Faltan datos / parámetros inválidos")</x:f>
        <x:v>Calculado ilustrativo</x:v>
      </x:c>
    </x:row>
    <x:row r="339">
      <x:c r="A339" s="38" t="str">
        <x:v>R00334</x:v>
      </x:c>
      <x:c r="B339" s="38" t="str">
        <x:f>'Reparto provincial'!B117</x:f>
        <x:v>C03</x:v>
      </x:c>
      <x:c r="C339" s="38" t="str">
        <x:f>'Reparto provincial'!C117</x:f>
        <x:v>Aseguradora Ancon, S.A.</x:v>
      </x:c>
      <x:c r="D339" s="38" t="str">
        <x:f>'Reparto provincial'!D117</x:f>
        <x:v>Industrial</x:v>
      </x:c>
      <x:c r="E339" s="38" t="str">
        <x:f>'Reparto provincial'!E117</x:f>
        <x:v>Panamá</x:v>
      </x:c>
      <x:c r="F339" s="38" t="str">
        <x:f>Ubicaciones!A13</x:f>
        <x:v>L08</x:v>
      </x:c>
      <x:c r="G339" s="38" t="str">
        <x:v>P1</x:v>
      </x:c>
      <x:c r="H339" s="55" t="n">
        <x:f>IF(AND(ISNUMBER('Reparto provincial'!J117),ABS(Construccion!G29-1)&lt;0.0000001,MIN(Construccion!D29:F29)&gt;=0,MAX(Construccion!D29:F29)&lt;=1),ROUND('Reparto provincial'!J117*ROUND(SUM(Construccion!$D$29:D29),12),0)-0,"n.a.")</x:f>
        <x:v>96</x:v>
      </x:c>
      <x:c r="I339" s="55" t="n">
        <x:f>'Reparto provincial'!N117</x:f>
        <x:v>252932.32323232322</x:v>
      </x:c>
      <x:c r="J339" s="55" t="n">
        <x:f>IF(AND(ISNUMBER(H339),ISNUMBER(I339)),H339*I339,"n.a.")</x:f>
        <x:v>24281503.03030303</x:v>
      </x:c>
      <x:c r="K339" s="56" t="n">
        <x:f>Ubicaciones!D13</x:f>
        <x:v>8.98</x:v>
      </x:c>
      <x:c r="L339" s="56" t="n">
        <x:f>Ubicaciones!E13</x:f>
        <x:v>-79.52</x:v>
      </x:c>
      <x:c r="M339" s="38" t="str">
        <x:f>Vulnerabilidad!B22</x:f>
        <x:v>Hormigón armado</x:v>
      </x:c>
      <x:c r="N339" s="38" t="str">
        <x:f>Vulnerabilidad!C22</x:f>
        <x:v>Mampostería de relleno</x:v>
      </x:c>
      <x:c r="O339" s="38" t="str">
        <x:f>Vulnerabilidad!D22</x:f>
        <x:v>Losa de hormigón</x:v>
      </x:c>
      <x:c r="P339" s="38" t="str">
        <x:v>Sin dato</x:v>
      </x:c>
      <x:c r="Q339" s="38" t="n">
        <x:f>IF('Impacto local'!H13="","",'Impacto local'!H13)</x:f>
        <x:v>2</x:v>
      </x:c>
      <x:c r="R339" s="57" t="n">
        <x:f>IF(Q339="","",INDEX(Vulnerabilidad!$B$6:$B$17,Q339))</x:f>
        <x:v>0</x:v>
      </x:c>
      <x:c r="S339" s="55" t="n">
        <x:f>IF(AND(ISNUMBER(J339),ISNUMBER(R339),R339&gt;=0,R339&lt;=1),J339*R339,"n.a.")</x:f>
        <x:v>0</x:v>
      </x:c>
      <x:c r="T339" s="38" t="str">
        <x:f>IF(ISNUMBER(S339),"Calculado ilustrativo","Faltan datos / parámetros inválidos")</x:f>
        <x:v>Calculado ilustrativo</x:v>
      </x:c>
    </x:row>
    <x:row r="340">
      <x:c r="A340" s="38" t="str">
        <x:v>R00335</x:v>
      </x:c>
      <x:c r="B340" s="38" t="str">
        <x:f>'Reparto provincial'!B117</x:f>
        <x:v>C03</x:v>
      </x:c>
      <x:c r="C340" s="38" t="str">
        <x:f>'Reparto provincial'!C117</x:f>
        <x:v>Aseguradora Ancon, S.A.</x:v>
      </x:c>
      <x:c r="D340" s="38" t="str">
        <x:f>'Reparto provincial'!D117</x:f>
        <x:v>Industrial</x:v>
      </x:c>
      <x:c r="E340" s="38" t="str">
        <x:f>'Reparto provincial'!E117</x:f>
        <x:v>Panamá</x:v>
      </x:c>
      <x:c r="F340" s="38" t="str">
        <x:f>Ubicaciones!A13</x:f>
        <x:v>L08</x:v>
      </x:c>
      <x:c r="G340" s="38" t="str">
        <x:v>P2</x:v>
      </x:c>
      <x:c r="H340" s="55" t="n">
        <x:f>IF(AND(ISNUMBER('Reparto provincial'!J117),ABS(Construccion!G29-1)&lt;0.0000001,MIN(Construccion!D29:F29)&gt;=0,MAX(Construccion!D29:F29)&lt;=1),ROUND('Reparto provincial'!J117*ROUND(SUM(Construccion!$D$29:E29),12),0)-ROUND('Reparto provincial'!J117*ROUND(SUM(Construccion!$D$29:D29),12),0),"n.a.")</x:f>
        <x:v>48</x:v>
      </x:c>
      <x:c r="I340" s="55" t="n">
        <x:f>'Reparto provincial'!N117</x:f>
        <x:v>252932.32323232322</x:v>
      </x:c>
      <x:c r="J340" s="55" t="n">
        <x:f>IF(AND(ISNUMBER(H340),ISNUMBER(I340)),H340*I340,"n.a.")</x:f>
        <x:v>12140751.515151516</x:v>
      </x:c>
      <x:c r="K340" s="56" t="n">
        <x:f>Ubicaciones!D13</x:f>
        <x:v>8.98</x:v>
      </x:c>
      <x:c r="L340" s="56" t="n">
        <x:f>Ubicaciones!E13</x:f>
        <x:v>-79.52</x:v>
      </x:c>
      <x:c r="M340" s="38" t="str">
        <x:f>Vulnerabilidad!B23</x:f>
        <x:v>Mampostería sin refuerzo</x:v>
      </x:c>
      <x:c r="N340" s="38" t="str">
        <x:f>Vulnerabilidad!C23</x:f>
        <x:v>Bloque / ladrillo</x:v>
      </x:c>
      <x:c r="O340" s="38" t="str">
        <x:f>Vulnerabilidad!D23</x:f>
        <x:v>Metal</x:v>
      </x:c>
      <x:c r="P340" s="38" t="str">
        <x:v>Sin dato</x:v>
      </x:c>
      <x:c r="Q340" s="38" t="n">
        <x:f>IF('Impacto local'!H13="","",'Impacto local'!H13)</x:f>
        <x:v>2</x:v>
      </x:c>
      <x:c r="R340" s="57" t="n">
        <x:f>IF(Q340="","",INDEX(Vulnerabilidad!$C$6:$C$17,Q340))</x:f>
        <x:v>0</x:v>
      </x:c>
      <x:c r="S340" s="55" t="n">
        <x:f>IF(AND(ISNUMBER(J340),ISNUMBER(R340),R340&gt;=0,R340&lt;=1),J340*R340,"n.a.")</x:f>
        <x:v>0</x:v>
      </x:c>
      <x:c r="T340" s="38" t="str">
        <x:f>IF(ISNUMBER(S340),"Calculado ilustrativo","Faltan datos / parámetros inválidos")</x:f>
        <x:v>Calculado ilustrativo</x:v>
      </x:c>
    </x:row>
    <x:row r="341">
      <x:c r="A341" s="38" t="str">
        <x:v>R00336</x:v>
      </x:c>
      <x:c r="B341" s="38" t="str">
        <x:f>'Reparto provincial'!B117</x:f>
        <x:v>C03</x:v>
      </x:c>
      <x:c r="C341" s="38" t="str">
        <x:f>'Reparto provincial'!C117</x:f>
        <x:v>Aseguradora Ancon, S.A.</x:v>
      </x:c>
      <x:c r="D341" s="38" t="str">
        <x:f>'Reparto provincial'!D117</x:f>
        <x:v>Industrial</x:v>
      </x:c>
      <x:c r="E341" s="38" t="str">
        <x:f>'Reparto provincial'!E117</x:f>
        <x:v>Panamá</x:v>
      </x:c>
      <x:c r="F341" s="38" t="str">
        <x:f>Ubicaciones!A13</x:f>
        <x:v>L08</x:v>
      </x:c>
      <x:c r="G341" s="38" t="str">
        <x:v>P3</x:v>
      </x:c>
      <x:c r="H341" s="55" t="n">
        <x:f>IF(AND(ISNUMBER('Reparto provincial'!J117),ABS(Construccion!G29-1)&lt;0.0000001,MIN(Construccion!D29:F29)&gt;=0,MAX(Construccion!D29:F29)&lt;=1),ROUND('Reparto provincial'!J117*ROUND(SUM(Construccion!$D$29:F29),12),0)-ROUND('Reparto provincial'!J117*ROUND(SUM(Construccion!$D$29:E29),12),0),"n.a.")</x:f>
        <x:v>16</x:v>
      </x:c>
      <x:c r="I341" s="55" t="n">
        <x:f>'Reparto provincial'!N117</x:f>
        <x:v>252932.32323232322</x:v>
      </x:c>
      <x:c r="J341" s="55" t="n">
        <x:f>IF(AND(ISNUMBER(H341),ISNUMBER(I341)),H341*I341,"n.a.")</x:f>
        <x:v>4046917.1717171716</x:v>
      </x:c>
      <x:c r="K341" s="56" t="n">
        <x:f>Ubicaciones!D13</x:f>
        <x:v>8.98</x:v>
      </x:c>
      <x:c r="L341" s="56" t="n">
        <x:f>Ubicaciones!E13</x:f>
        <x:v>-79.52</x:v>
      </x:c>
      <x:c r="M341" s="38" t="str">
        <x:f>Vulnerabilidad!B24</x:f>
        <x:v>Liviana / madera</x:v>
      </x:c>
      <x:c r="N341" s="38" t="str">
        <x:f>Vulnerabilidad!C24</x:f>
        <x:v>Madera / livianas</x:v>
      </x:c>
      <x:c r="O341" s="38" t="str">
        <x:f>Vulnerabilidad!D24</x:f>
        <x:v>Metal</x:v>
      </x:c>
      <x:c r="P341" s="38" t="str">
        <x:v>Sin dato</x:v>
      </x:c>
      <x:c r="Q341" s="38" t="n">
        <x:f>IF('Impacto local'!H13="","",'Impacto local'!H13)</x:f>
        <x:v>2</x:v>
      </x:c>
      <x:c r="R341" s="57" t="n">
        <x:f>IF(Q341="","",INDEX(Vulnerabilidad!$D$6:$D$17,Q341))</x:f>
        <x:v>0</x:v>
      </x:c>
      <x:c r="S341" s="55" t="n">
        <x:f>IF(AND(ISNUMBER(J341),ISNUMBER(R341),R341&gt;=0,R341&lt;=1),J341*R341,"n.a.")</x:f>
        <x:v>0</x:v>
      </x:c>
      <x:c r="T341" s="38" t="str">
        <x:f>IF(ISNUMBER(S341),"Calculado ilustrativo","Faltan datos / parámetros inválidos")</x:f>
        <x:v>Calculado ilustrativo</x:v>
      </x:c>
    </x:row>
    <x:row r="342">
      <x:c r="A342" s="38" t="str">
        <x:v>R00337</x:v>
      </x:c>
      <x:c r="B342" s="38" t="str">
        <x:f>'Reparto provincial'!B118</x:f>
        <x:v>C03</x:v>
      </x:c>
      <x:c r="C342" s="38" t="str">
        <x:f>'Reparto provincial'!C118</x:f>
        <x:v>Aseguradora Ancon, S.A.</x:v>
      </x:c>
      <x:c r="D342" s="38" t="str">
        <x:f>'Reparto provincial'!D118</x:f>
        <x:v>Industrial</x:v>
      </x:c>
      <x:c r="E342" s="38" t="str">
        <x:f>'Reparto provincial'!E118</x:f>
        <x:v>Veraguas</x:v>
      </x:c>
      <x:c r="F342" s="38" t="str">
        <x:f>Ubicaciones!A14</x:f>
        <x:v>L09</x:v>
      </x:c>
      <x:c r="G342" s="38" t="str">
        <x:v>P1</x:v>
      </x:c>
      <x:c r="H342" s="55" t="n">
        <x:f>IF(AND(ISNUMBER('Reparto provincial'!J118),ABS(Construccion!G32-1)&lt;0.0000001,MIN(Construccion!D32:F32)&gt;=0,MAX(Construccion!D32:F32)&lt;=1),ROUND('Reparto provincial'!J118*ROUND(SUM(Construccion!$D$32:D32),12),0)-0,"n.a.")</x:f>
        <x:v>3</x:v>
      </x:c>
      <x:c r="I342" s="55" t="n">
        <x:f>'Reparto provincial'!N118</x:f>
        <x:v>252932.32323232322</x:v>
      </x:c>
      <x:c r="J342" s="55" t="n">
        <x:f>IF(AND(ISNUMBER(H342),ISNUMBER(I342)),H342*I342,"n.a.")</x:f>
        <x:v>758796.9696969697</x:v>
      </x:c>
      <x:c r="K342" s="56" t="n">
        <x:f>Ubicaciones!D14</x:f>
        <x:v>8.1</x:v>
      </x:c>
      <x:c r="L342" s="56" t="n">
        <x:f>Ubicaciones!E14</x:f>
        <x:v>-80.97</x:v>
      </x:c>
      <x:c r="M342" s="38" t="str">
        <x:f>Vulnerabilidad!B22</x:f>
        <x:v>Hormigón armado</x:v>
      </x:c>
      <x:c r="N342" s="38" t="str">
        <x:f>Vulnerabilidad!C22</x:f>
        <x:v>Mampostería de relleno</x:v>
      </x:c>
      <x:c r="O342" s="38" t="str">
        <x:f>Vulnerabilidad!D22</x:f>
        <x:v>Losa de hormigón</x:v>
      </x:c>
      <x:c r="P342" s="38" t="str">
        <x:v>Sin dato</x:v>
      </x:c>
      <x:c r="Q342" s="38" t="n">
        <x:f>IF('Impacto local'!H14="","",'Impacto local'!H14)</x:f>
        <x:v>3</x:v>
      </x:c>
      <x:c r="R342" s="57" t="n">
        <x:f>IF(Q342="","",INDEX(Vulnerabilidad!$B$6:$B$17,Q342))</x:f>
        <x:v>0</x:v>
      </x:c>
      <x:c r="S342" s="55" t="n">
        <x:f>IF(AND(ISNUMBER(J342),ISNUMBER(R342),R342&gt;=0,R342&lt;=1),J342*R342,"n.a.")</x:f>
        <x:v>0</x:v>
      </x:c>
      <x:c r="T342" s="38" t="str">
        <x:f>IF(ISNUMBER(S342),"Calculado ilustrativo","Faltan datos / parámetros inválidos")</x:f>
        <x:v>Calculado ilustrativo</x:v>
      </x:c>
    </x:row>
    <x:row r="343">
      <x:c r="A343" s="38" t="str">
        <x:v>R00338</x:v>
      </x:c>
      <x:c r="B343" s="38" t="str">
        <x:f>'Reparto provincial'!B118</x:f>
        <x:v>C03</x:v>
      </x:c>
      <x:c r="C343" s="38" t="str">
        <x:f>'Reparto provincial'!C118</x:f>
        <x:v>Aseguradora Ancon, S.A.</x:v>
      </x:c>
      <x:c r="D343" s="38" t="str">
        <x:f>'Reparto provincial'!D118</x:f>
        <x:v>Industrial</x:v>
      </x:c>
      <x:c r="E343" s="38" t="str">
        <x:f>'Reparto provincial'!E118</x:f>
        <x:v>Veraguas</x:v>
      </x:c>
      <x:c r="F343" s="38" t="str">
        <x:f>Ubicaciones!A14</x:f>
        <x:v>L09</x:v>
      </x:c>
      <x:c r="G343" s="38" t="str">
        <x:v>P2</x:v>
      </x:c>
      <x:c r="H343" s="55" t="n">
        <x:f>IF(AND(ISNUMBER('Reparto provincial'!J118),ABS(Construccion!G32-1)&lt;0.0000001,MIN(Construccion!D32:F32)&gt;=0,MAX(Construccion!D32:F32)&lt;=1),ROUND('Reparto provincial'!J118*ROUND(SUM(Construccion!$D$32:E32),12),0)-ROUND('Reparto provincial'!J118*ROUND(SUM(Construccion!$D$32:D32),12),0),"n.a.")</x:f>
        <x:v>2</x:v>
      </x:c>
      <x:c r="I343" s="55" t="n">
        <x:f>'Reparto provincial'!N118</x:f>
        <x:v>252932.32323232322</x:v>
      </x:c>
      <x:c r="J343" s="55" t="n">
        <x:f>IF(AND(ISNUMBER(H343),ISNUMBER(I343)),H343*I343,"n.a.")</x:f>
        <x:v>505864.64646464644</x:v>
      </x:c>
      <x:c r="K343" s="56" t="n">
        <x:f>Ubicaciones!D14</x:f>
        <x:v>8.1</x:v>
      </x:c>
      <x:c r="L343" s="56" t="n">
        <x:f>Ubicaciones!E14</x:f>
        <x:v>-80.97</x:v>
      </x:c>
      <x:c r="M343" s="38" t="str">
        <x:f>Vulnerabilidad!B23</x:f>
        <x:v>Mampostería sin refuerzo</x:v>
      </x:c>
      <x:c r="N343" s="38" t="str">
        <x:f>Vulnerabilidad!C23</x:f>
        <x:v>Bloque / ladrillo</x:v>
      </x:c>
      <x:c r="O343" s="38" t="str">
        <x:f>Vulnerabilidad!D23</x:f>
        <x:v>Metal</x:v>
      </x:c>
      <x:c r="P343" s="38" t="str">
        <x:v>Sin dato</x:v>
      </x:c>
      <x:c r="Q343" s="38" t="n">
        <x:f>IF('Impacto local'!H14="","",'Impacto local'!H14)</x:f>
        <x:v>3</x:v>
      </x:c>
      <x:c r="R343" s="57" t="n">
        <x:f>IF(Q343="","",INDEX(Vulnerabilidad!$C$6:$C$17,Q343))</x:f>
        <x:v>0</x:v>
      </x:c>
      <x:c r="S343" s="55" t="n">
        <x:f>IF(AND(ISNUMBER(J343),ISNUMBER(R343),R343&gt;=0,R343&lt;=1),J343*R343,"n.a.")</x:f>
        <x:v>0</x:v>
      </x:c>
      <x:c r="T343" s="38" t="str">
        <x:f>IF(ISNUMBER(S343),"Calculado ilustrativo","Faltan datos / parámetros inválidos")</x:f>
        <x:v>Calculado ilustrativo</x:v>
      </x:c>
    </x:row>
    <x:row r="344">
      <x:c r="A344" s="38" t="str">
        <x:v>R00339</x:v>
      </x:c>
      <x:c r="B344" s="38" t="str">
        <x:f>'Reparto provincial'!B118</x:f>
        <x:v>C03</x:v>
      </x:c>
      <x:c r="C344" s="38" t="str">
        <x:f>'Reparto provincial'!C118</x:f>
        <x:v>Aseguradora Ancon, S.A.</x:v>
      </x:c>
      <x:c r="D344" s="38" t="str">
        <x:f>'Reparto provincial'!D118</x:f>
        <x:v>Industrial</x:v>
      </x:c>
      <x:c r="E344" s="38" t="str">
        <x:f>'Reparto provincial'!E118</x:f>
        <x:v>Veraguas</x:v>
      </x:c>
      <x:c r="F344" s="38" t="str">
        <x:f>Ubicaciones!A14</x:f>
        <x:v>L09</x:v>
      </x:c>
      <x:c r="G344" s="38" t="str">
        <x:v>P3</x:v>
      </x:c>
      <x:c r="H344" s="55" t="n">
        <x:f>IF(AND(ISNUMBER('Reparto provincial'!J118),ABS(Construccion!G32-1)&lt;0.0000001,MIN(Construccion!D32:F32)&gt;=0,MAX(Construccion!D32:F32)&lt;=1),ROUND('Reparto provincial'!J118*ROUND(SUM(Construccion!$D$32:F32),12),0)-ROUND('Reparto provincial'!J118*ROUND(SUM(Construccion!$D$32:E32),12),0),"n.a.")</x:f>
        <x:v>0</x:v>
      </x:c>
      <x:c r="I344" s="55" t="n">
        <x:f>'Reparto provincial'!N118</x:f>
        <x:v>252932.32323232322</x:v>
      </x:c>
      <x:c r="J344" s="55" t="n">
        <x:f>IF(AND(ISNUMBER(H344),ISNUMBER(I344)),H344*I344,"n.a.")</x:f>
        <x:v>0</x:v>
      </x:c>
      <x:c r="K344" s="56" t="n">
        <x:f>Ubicaciones!D14</x:f>
        <x:v>8.1</x:v>
      </x:c>
      <x:c r="L344" s="56" t="n">
        <x:f>Ubicaciones!E14</x:f>
        <x:v>-80.97</x:v>
      </x:c>
      <x:c r="M344" s="38" t="str">
        <x:f>Vulnerabilidad!B24</x:f>
        <x:v>Liviana / madera</x:v>
      </x:c>
      <x:c r="N344" s="38" t="str">
        <x:f>Vulnerabilidad!C24</x:f>
        <x:v>Madera / livianas</x:v>
      </x:c>
      <x:c r="O344" s="38" t="str">
        <x:f>Vulnerabilidad!D24</x:f>
        <x:v>Metal</x:v>
      </x:c>
      <x:c r="P344" s="38" t="str">
        <x:v>Sin dato</x:v>
      </x:c>
      <x:c r="Q344" s="38" t="n">
        <x:f>IF('Impacto local'!H14="","",'Impacto local'!H14)</x:f>
        <x:v>3</x:v>
      </x:c>
      <x:c r="R344" s="57" t="n">
        <x:f>IF(Q344="","",INDEX(Vulnerabilidad!$D$6:$D$17,Q344))</x:f>
        <x:v>0</x:v>
      </x:c>
      <x:c r="S344" s="55" t="n">
        <x:f>IF(AND(ISNUMBER(J344),ISNUMBER(R344),R344&gt;=0,R344&lt;=1),J344*R344,"n.a.")</x:f>
        <x:v>0</x:v>
      </x:c>
      <x:c r="T344" s="38" t="str">
        <x:f>IF(ISNUMBER(S344),"Calculado ilustrativo","Faltan datos / parámetros inválidos")</x:f>
        <x:v>Calculado ilustrativo</x:v>
      </x:c>
    </x:row>
    <x:row r="345">
      <x:c r="A345" s="38" t="str">
        <x:v>R00340</x:v>
      </x:c>
      <x:c r="B345" s="38" t="str">
        <x:f>'Reparto provincial'!B119</x:f>
        <x:v>C03</x:v>
      </x:c>
      <x:c r="C345" s="38" t="str">
        <x:f>'Reparto provincial'!C119</x:f>
        <x:v>Aseguradora Ancon, S.A.</x:v>
      </x:c>
      <x:c r="D345" s="38" t="str">
        <x:f>'Reparto provincial'!D119</x:f>
        <x:v>Industrial</x:v>
      </x:c>
      <x:c r="E345" s="38" t="str">
        <x:f>'Reparto provincial'!E119</x:f>
        <x:v>Guna Yala</x:v>
      </x:c>
      <x:c r="F345" s="38" t="str">
        <x:f>Ubicaciones!A15</x:f>
        <x:v>L10</x:v>
      </x:c>
      <x:c r="G345" s="38" t="str">
        <x:v>P1</x:v>
      </x:c>
      <x:c r="H345" s="55" t="n">
        <x:f>IF(AND(ISNUMBER('Reparto provincial'!J119),ABS(Construccion!G35-1)&lt;0.0000001,MIN(Construccion!D35:F35)&gt;=0,MAX(Construccion!D35:F35)&lt;=1),ROUND('Reparto provincial'!J119*ROUND(SUM(Construccion!$D$35:D35),12),0)-0,"n.a.")</x:f>
        <x:v>0</x:v>
      </x:c>
      <x:c r="I345" s="55" t="n">
        <x:f>'Reparto provincial'!N119</x:f>
        <x:v>252932.32323232322</x:v>
      </x:c>
      <x:c r="J345" s="55" t="n">
        <x:f>IF(AND(ISNUMBER(H345),ISNUMBER(I345)),H345*I345,"n.a.")</x:f>
        <x:v>0</x:v>
      </x:c>
      <x:c r="K345" s="56" t="n">
        <x:f>Ubicaciones!D15</x:f>
        <x:v>9.45</x:v>
      </x:c>
      <x:c r="L345" s="56" t="n">
        <x:f>Ubicaciones!E15</x:f>
        <x:v>-78.97</x:v>
      </x:c>
      <x:c r="M345" s="38" t="str">
        <x:f>Vulnerabilidad!B22</x:f>
        <x:v>Hormigón armado</x:v>
      </x:c>
      <x:c r="N345" s="38" t="str">
        <x:f>Vulnerabilidad!C22</x:f>
        <x:v>Mampostería de relleno</x:v>
      </x:c>
      <x:c r="O345" s="38" t="str">
        <x:f>Vulnerabilidad!D22</x:f>
        <x:v>Losa de hormigón</x:v>
      </x:c>
      <x:c r="P345" s="38" t="str">
        <x:v>Sin dato</x:v>
      </x:c>
      <x:c r="Q345" s="38" t="n">
        <x:f>IF('Impacto local'!H15="","",'Impacto local'!H15)</x:f>
        <x:v>2</x:v>
      </x:c>
      <x:c r="R345" s="57" t="n">
        <x:f>IF(Q345="","",INDEX(Vulnerabilidad!$B$6:$B$17,Q345))</x:f>
        <x:v>0</x:v>
      </x:c>
      <x:c r="S345" s="55" t="n">
        <x:f>IF(AND(ISNUMBER(J345),ISNUMBER(R345),R345&gt;=0,R345&lt;=1),J345*R345,"n.a.")</x:f>
        <x:v>0</x:v>
      </x:c>
      <x:c r="T345" s="38" t="str">
        <x:f>IF(ISNUMBER(S345),"Calculado ilustrativo","Faltan datos / parámetros inválidos")</x:f>
        <x:v>Calculado ilustrativo</x:v>
      </x:c>
    </x:row>
    <x:row r="346">
      <x:c r="A346" s="38" t="str">
        <x:v>R00341</x:v>
      </x:c>
      <x:c r="B346" s="38" t="str">
        <x:f>'Reparto provincial'!B119</x:f>
        <x:v>C03</x:v>
      </x:c>
      <x:c r="C346" s="38" t="str">
        <x:f>'Reparto provincial'!C119</x:f>
        <x:v>Aseguradora Ancon, S.A.</x:v>
      </x:c>
      <x:c r="D346" s="38" t="str">
        <x:f>'Reparto provincial'!D119</x:f>
        <x:v>Industrial</x:v>
      </x:c>
      <x:c r="E346" s="38" t="str">
        <x:f>'Reparto provincial'!E119</x:f>
        <x:v>Guna Yala</x:v>
      </x:c>
      <x:c r="F346" s="38" t="str">
        <x:f>Ubicaciones!A15</x:f>
        <x:v>L10</x:v>
      </x:c>
      <x:c r="G346" s="38" t="str">
        <x:v>P2</x:v>
      </x:c>
      <x:c r="H346" s="55" t="n">
        <x:f>IF(AND(ISNUMBER('Reparto provincial'!J119),ABS(Construccion!G35-1)&lt;0.0000001,MIN(Construccion!D35:F35)&gt;=0,MAX(Construccion!D35:F35)&lt;=1),ROUND('Reparto provincial'!J119*ROUND(SUM(Construccion!$D$35:E35),12),0)-ROUND('Reparto provincial'!J119*ROUND(SUM(Construccion!$D$35:D35),12),0),"n.a.")</x:f>
        <x:v>0</x:v>
      </x:c>
      <x:c r="I346" s="55" t="n">
        <x:f>'Reparto provincial'!N119</x:f>
        <x:v>252932.32323232322</x:v>
      </x:c>
      <x:c r="J346" s="55" t="n">
        <x:f>IF(AND(ISNUMBER(H346),ISNUMBER(I346)),H346*I346,"n.a.")</x:f>
        <x:v>0</x:v>
      </x:c>
      <x:c r="K346" s="56" t="n">
        <x:f>Ubicaciones!D15</x:f>
        <x:v>9.45</x:v>
      </x:c>
      <x:c r="L346" s="56" t="n">
        <x:f>Ubicaciones!E15</x:f>
        <x:v>-78.97</x:v>
      </x:c>
      <x:c r="M346" s="38" t="str">
        <x:f>Vulnerabilidad!B23</x:f>
        <x:v>Mampostería sin refuerzo</x:v>
      </x:c>
      <x:c r="N346" s="38" t="str">
        <x:f>Vulnerabilidad!C23</x:f>
        <x:v>Bloque / ladrillo</x:v>
      </x:c>
      <x:c r="O346" s="38" t="str">
        <x:f>Vulnerabilidad!D23</x:f>
        <x:v>Metal</x:v>
      </x:c>
      <x:c r="P346" s="38" t="str">
        <x:v>Sin dato</x:v>
      </x:c>
      <x:c r="Q346" s="38" t="n">
        <x:f>IF('Impacto local'!H15="","",'Impacto local'!H15)</x:f>
        <x:v>2</x:v>
      </x:c>
      <x:c r="R346" s="57" t="n">
        <x:f>IF(Q346="","",INDEX(Vulnerabilidad!$C$6:$C$17,Q346))</x:f>
        <x:v>0</x:v>
      </x:c>
      <x:c r="S346" s="55" t="n">
        <x:f>IF(AND(ISNUMBER(J346),ISNUMBER(R346),R346&gt;=0,R346&lt;=1),J346*R346,"n.a.")</x:f>
        <x:v>0</x:v>
      </x:c>
      <x:c r="T346" s="38" t="str">
        <x:f>IF(ISNUMBER(S346),"Calculado ilustrativo","Faltan datos / parámetros inválidos")</x:f>
        <x:v>Calculado ilustrativo</x:v>
      </x:c>
    </x:row>
    <x:row r="347">
      <x:c r="A347" s="38" t="str">
        <x:v>R00342</x:v>
      </x:c>
      <x:c r="B347" s="38" t="str">
        <x:f>'Reparto provincial'!B119</x:f>
        <x:v>C03</x:v>
      </x:c>
      <x:c r="C347" s="38" t="str">
        <x:f>'Reparto provincial'!C119</x:f>
        <x:v>Aseguradora Ancon, S.A.</x:v>
      </x:c>
      <x:c r="D347" s="38" t="str">
        <x:f>'Reparto provincial'!D119</x:f>
        <x:v>Industrial</x:v>
      </x:c>
      <x:c r="E347" s="38" t="str">
        <x:f>'Reparto provincial'!E119</x:f>
        <x:v>Guna Yala</x:v>
      </x:c>
      <x:c r="F347" s="38" t="str">
        <x:f>Ubicaciones!A15</x:f>
        <x:v>L10</x:v>
      </x:c>
      <x:c r="G347" s="38" t="str">
        <x:v>P3</x:v>
      </x:c>
      <x:c r="H347" s="55" t="n">
        <x:f>IF(AND(ISNUMBER('Reparto provincial'!J119),ABS(Construccion!G35-1)&lt;0.0000001,MIN(Construccion!D35:F35)&gt;=0,MAX(Construccion!D35:F35)&lt;=1),ROUND('Reparto provincial'!J119*ROUND(SUM(Construccion!$D$35:F35),12),0)-ROUND('Reparto provincial'!J119*ROUND(SUM(Construccion!$D$35:E35),12),0),"n.a.")</x:f>
        <x:v>0</x:v>
      </x:c>
      <x:c r="I347" s="55" t="n">
        <x:f>'Reparto provincial'!N119</x:f>
        <x:v>252932.32323232322</x:v>
      </x:c>
      <x:c r="J347" s="55" t="n">
        <x:f>IF(AND(ISNUMBER(H347),ISNUMBER(I347)),H347*I347,"n.a.")</x:f>
        <x:v>0</x:v>
      </x:c>
      <x:c r="K347" s="56" t="n">
        <x:f>Ubicaciones!D15</x:f>
        <x:v>9.45</x:v>
      </x:c>
      <x:c r="L347" s="56" t="n">
        <x:f>Ubicaciones!E15</x:f>
        <x:v>-78.97</x:v>
      </x:c>
      <x:c r="M347" s="38" t="str">
        <x:f>Vulnerabilidad!B24</x:f>
        <x:v>Liviana / madera</x:v>
      </x:c>
      <x:c r="N347" s="38" t="str">
        <x:f>Vulnerabilidad!C24</x:f>
        <x:v>Madera / livianas</x:v>
      </x:c>
      <x:c r="O347" s="38" t="str">
        <x:f>Vulnerabilidad!D24</x:f>
        <x:v>Metal</x:v>
      </x:c>
      <x:c r="P347" s="38" t="str">
        <x:v>Sin dato</x:v>
      </x:c>
      <x:c r="Q347" s="38" t="n">
        <x:f>IF('Impacto local'!H15="","",'Impacto local'!H15)</x:f>
        <x:v>2</x:v>
      </x:c>
      <x:c r="R347" s="57" t="n">
        <x:f>IF(Q347="","",INDEX(Vulnerabilidad!$D$6:$D$17,Q347))</x:f>
        <x:v>0</x:v>
      </x:c>
      <x:c r="S347" s="55" t="n">
        <x:f>IF(AND(ISNUMBER(J347),ISNUMBER(R347),R347&gt;=0,R347&lt;=1),J347*R347,"n.a.")</x:f>
        <x:v>0</x:v>
      </x:c>
      <x:c r="T347" s="38" t="str">
        <x:f>IF(ISNUMBER(S347),"Calculado ilustrativo","Faltan datos / parámetros inválidos")</x:f>
        <x:v>Calculado ilustrativo</x:v>
      </x:c>
    </x:row>
    <x:row r="348">
      <x:c r="A348" s="38" t="str">
        <x:v>R00343</x:v>
      </x:c>
      <x:c r="B348" s="38" t="str">
        <x:f>'Reparto provincial'!B120</x:f>
        <x:v>C03</x:v>
      </x:c>
      <x:c r="C348" s="38" t="str">
        <x:f>'Reparto provincial'!C120</x:f>
        <x:v>Aseguradora Ancon, S.A.</x:v>
      </x:c>
      <x:c r="D348" s="38" t="str">
        <x:f>'Reparto provincial'!D120</x:f>
        <x:v>Industrial</x:v>
      </x:c>
      <x:c r="E348" s="38" t="str">
        <x:f>'Reparto provincial'!E120</x:f>
        <x:v>Emberá-Wounaan</x:v>
      </x:c>
      <x:c r="F348" s="38" t="str">
        <x:f>Ubicaciones!A16</x:f>
        <x:v>L11</x:v>
      </x:c>
      <x:c r="G348" s="38" t="str">
        <x:v>P1</x:v>
      </x:c>
      <x:c r="H348" s="55" t="n">
        <x:f>IF(AND(ISNUMBER('Reparto provincial'!J120),ABS(Construccion!G38-1)&lt;0.0000001,MIN(Construccion!D38:F38)&gt;=0,MAX(Construccion!D38:F38)&lt;=1),ROUND('Reparto provincial'!J120*ROUND(SUM(Construccion!$D$38:D38),12),0)-0,"n.a.")</x:f>
        <x:v>0</x:v>
      </x:c>
      <x:c r="I348" s="55" t="n">
        <x:f>'Reparto provincial'!N120</x:f>
        <x:v>252932.32323232322</x:v>
      </x:c>
      <x:c r="J348" s="55" t="n">
        <x:f>IF(AND(ISNUMBER(H348),ISNUMBER(I348)),H348*I348,"n.a.")</x:f>
        <x:v>0</x:v>
      </x:c>
      <x:c r="K348" s="56" t="n">
        <x:f>Ubicaciones!D16</x:f>
        <x:v>8.25</x:v>
      </x:c>
      <x:c r="L348" s="56" t="n">
        <x:f>Ubicaciones!E16</x:f>
        <x:v>-77.72</x:v>
      </x:c>
      <x:c r="M348" s="38" t="str">
        <x:f>Vulnerabilidad!B22</x:f>
        <x:v>Hormigón armado</x:v>
      </x:c>
      <x:c r="N348" s="38" t="str">
        <x:f>Vulnerabilidad!C22</x:f>
        <x:v>Mampostería de relleno</x:v>
      </x:c>
      <x:c r="O348" s="38" t="str">
        <x:f>Vulnerabilidad!D22</x:f>
        <x:v>Losa de hormigón</x:v>
      </x:c>
      <x:c r="P348" s="38" t="str">
        <x:v>Sin dato</x:v>
      </x:c>
      <x:c r="Q348" s="38" t="n">
        <x:f>IF('Impacto local'!H16="","",'Impacto local'!H16)</x:f>
        <x:v>2</x:v>
      </x:c>
      <x:c r="R348" s="57" t="n">
        <x:f>IF(Q348="","",INDEX(Vulnerabilidad!$B$6:$B$17,Q348))</x:f>
        <x:v>0</x:v>
      </x:c>
      <x:c r="S348" s="55" t="n">
        <x:f>IF(AND(ISNUMBER(J348),ISNUMBER(R348),R348&gt;=0,R348&lt;=1),J348*R348,"n.a.")</x:f>
        <x:v>0</x:v>
      </x:c>
      <x:c r="T348" s="38" t="str">
        <x:f>IF(ISNUMBER(S348),"Calculado ilustrativo","Faltan datos / parámetros inválidos")</x:f>
        <x:v>Calculado ilustrativo</x:v>
      </x:c>
    </x:row>
    <x:row r="349">
      <x:c r="A349" s="38" t="str">
        <x:v>R00344</x:v>
      </x:c>
      <x:c r="B349" s="38" t="str">
        <x:f>'Reparto provincial'!B120</x:f>
        <x:v>C03</x:v>
      </x:c>
      <x:c r="C349" s="38" t="str">
        <x:f>'Reparto provincial'!C120</x:f>
        <x:v>Aseguradora Ancon, S.A.</x:v>
      </x:c>
      <x:c r="D349" s="38" t="str">
        <x:f>'Reparto provincial'!D120</x:f>
        <x:v>Industrial</x:v>
      </x:c>
      <x:c r="E349" s="38" t="str">
        <x:f>'Reparto provincial'!E120</x:f>
        <x:v>Emberá-Wounaan</x:v>
      </x:c>
      <x:c r="F349" s="38" t="str">
        <x:f>Ubicaciones!A16</x:f>
        <x:v>L11</x:v>
      </x:c>
      <x:c r="G349" s="38" t="str">
        <x:v>P2</x:v>
      </x:c>
      <x:c r="H349" s="55" t="n">
        <x:f>IF(AND(ISNUMBER('Reparto provincial'!J120),ABS(Construccion!G38-1)&lt;0.0000001,MIN(Construccion!D38:F38)&gt;=0,MAX(Construccion!D38:F38)&lt;=1),ROUND('Reparto provincial'!J120*ROUND(SUM(Construccion!$D$38:E38),12),0)-ROUND('Reparto provincial'!J120*ROUND(SUM(Construccion!$D$38:D38),12),0),"n.a.")</x:f>
        <x:v>0</x:v>
      </x:c>
      <x:c r="I349" s="55" t="n">
        <x:f>'Reparto provincial'!N120</x:f>
        <x:v>252932.32323232322</x:v>
      </x:c>
      <x:c r="J349" s="55" t="n">
        <x:f>IF(AND(ISNUMBER(H349),ISNUMBER(I349)),H349*I349,"n.a.")</x:f>
        <x:v>0</x:v>
      </x:c>
      <x:c r="K349" s="56" t="n">
        <x:f>Ubicaciones!D16</x:f>
        <x:v>8.25</x:v>
      </x:c>
      <x:c r="L349" s="56" t="n">
        <x:f>Ubicaciones!E16</x:f>
        <x:v>-77.72</x:v>
      </x:c>
      <x:c r="M349" s="38" t="str">
        <x:f>Vulnerabilidad!B23</x:f>
        <x:v>Mampostería sin refuerzo</x:v>
      </x:c>
      <x:c r="N349" s="38" t="str">
        <x:f>Vulnerabilidad!C23</x:f>
        <x:v>Bloque / ladrillo</x:v>
      </x:c>
      <x:c r="O349" s="38" t="str">
        <x:f>Vulnerabilidad!D23</x:f>
        <x:v>Metal</x:v>
      </x:c>
      <x:c r="P349" s="38" t="str">
        <x:v>Sin dato</x:v>
      </x:c>
      <x:c r="Q349" s="38" t="n">
        <x:f>IF('Impacto local'!H16="","",'Impacto local'!H16)</x:f>
        <x:v>2</x:v>
      </x:c>
      <x:c r="R349" s="57" t="n">
        <x:f>IF(Q349="","",INDEX(Vulnerabilidad!$C$6:$C$17,Q349))</x:f>
        <x:v>0</x:v>
      </x:c>
      <x:c r="S349" s="55" t="n">
        <x:f>IF(AND(ISNUMBER(J349),ISNUMBER(R349),R349&gt;=0,R349&lt;=1),J349*R349,"n.a.")</x:f>
        <x:v>0</x:v>
      </x:c>
      <x:c r="T349" s="38" t="str">
        <x:f>IF(ISNUMBER(S349),"Calculado ilustrativo","Faltan datos / parámetros inválidos")</x:f>
        <x:v>Calculado ilustrativo</x:v>
      </x:c>
    </x:row>
    <x:row r="350">
      <x:c r="A350" s="38" t="str">
        <x:v>R00345</x:v>
      </x:c>
      <x:c r="B350" s="38" t="str">
        <x:f>'Reparto provincial'!B120</x:f>
        <x:v>C03</x:v>
      </x:c>
      <x:c r="C350" s="38" t="str">
        <x:f>'Reparto provincial'!C120</x:f>
        <x:v>Aseguradora Ancon, S.A.</x:v>
      </x:c>
      <x:c r="D350" s="38" t="str">
        <x:f>'Reparto provincial'!D120</x:f>
        <x:v>Industrial</x:v>
      </x:c>
      <x:c r="E350" s="38" t="str">
        <x:f>'Reparto provincial'!E120</x:f>
        <x:v>Emberá-Wounaan</x:v>
      </x:c>
      <x:c r="F350" s="38" t="str">
        <x:f>Ubicaciones!A16</x:f>
        <x:v>L11</x:v>
      </x:c>
      <x:c r="G350" s="38" t="str">
        <x:v>P3</x:v>
      </x:c>
      <x:c r="H350" s="55" t="n">
        <x:f>IF(AND(ISNUMBER('Reparto provincial'!J120),ABS(Construccion!G38-1)&lt;0.0000001,MIN(Construccion!D38:F38)&gt;=0,MAX(Construccion!D38:F38)&lt;=1),ROUND('Reparto provincial'!J120*ROUND(SUM(Construccion!$D$38:F38),12),0)-ROUND('Reparto provincial'!J120*ROUND(SUM(Construccion!$D$38:E38),12),0),"n.a.")</x:f>
        <x:v>0</x:v>
      </x:c>
      <x:c r="I350" s="55" t="n">
        <x:f>'Reparto provincial'!N120</x:f>
        <x:v>252932.32323232322</x:v>
      </x:c>
      <x:c r="J350" s="55" t="n">
        <x:f>IF(AND(ISNUMBER(H350),ISNUMBER(I350)),H350*I350,"n.a.")</x:f>
        <x:v>0</x:v>
      </x:c>
      <x:c r="K350" s="56" t="n">
        <x:f>Ubicaciones!D16</x:f>
        <x:v>8.25</x:v>
      </x:c>
      <x:c r="L350" s="56" t="n">
        <x:f>Ubicaciones!E16</x:f>
        <x:v>-77.72</x:v>
      </x:c>
      <x:c r="M350" s="38" t="str">
        <x:f>Vulnerabilidad!B24</x:f>
        <x:v>Liviana / madera</x:v>
      </x:c>
      <x:c r="N350" s="38" t="str">
        <x:f>Vulnerabilidad!C24</x:f>
        <x:v>Madera / livianas</x:v>
      </x:c>
      <x:c r="O350" s="38" t="str">
        <x:f>Vulnerabilidad!D24</x:f>
        <x:v>Metal</x:v>
      </x:c>
      <x:c r="P350" s="38" t="str">
        <x:v>Sin dato</x:v>
      </x:c>
      <x:c r="Q350" s="38" t="n">
        <x:f>IF('Impacto local'!H16="","",'Impacto local'!H16)</x:f>
        <x:v>2</x:v>
      </x:c>
      <x:c r="R350" s="57" t="n">
        <x:f>IF(Q350="","",INDEX(Vulnerabilidad!$D$6:$D$17,Q350))</x:f>
        <x:v>0</x:v>
      </x:c>
      <x:c r="S350" s="55" t="n">
        <x:f>IF(AND(ISNUMBER(J350),ISNUMBER(R350),R350&gt;=0,R350&lt;=1),J350*R350,"n.a.")</x:f>
        <x:v>0</x:v>
      </x:c>
      <x:c r="T350" s="38" t="str">
        <x:f>IF(ISNUMBER(S350),"Calculado ilustrativo","Faltan datos / parámetros inválidos")</x:f>
        <x:v>Calculado ilustrativo</x:v>
      </x:c>
    </x:row>
    <x:row r="351">
      <x:c r="A351" s="38" t="str">
        <x:v>R00346</x:v>
      </x:c>
      <x:c r="B351" s="38" t="str">
        <x:f>'Reparto provincial'!B121</x:f>
        <x:v>C03</x:v>
      </x:c>
      <x:c r="C351" s="38" t="str">
        <x:f>'Reparto provincial'!C121</x:f>
        <x:v>Aseguradora Ancon, S.A.</x:v>
      </x:c>
      <x:c r="D351" s="38" t="str">
        <x:f>'Reparto provincial'!D121</x:f>
        <x:v>Industrial</x:v>
      </x:c>
      <x:c r="E351" s="38" t="str">
        <x:f>'Reparto provincial'!E121</x:f>
        <x:v>Ngäbe-Buglé</x:v>
      </x:c>
      <x:c r="F351" s="38" t="str">
        <x:f>Ubicaciones!A17</x:f>
        <x:v>L12</x:v>
      </x:c>
      <x:c r="G351" s="38" t="str">
        <x:v>P1</x:v>
      </x:c>
      <x:c r="H351" s="55" t="n">
        <x:f>IF(AND(ISNUMBER('Reparto provincial'!J121),ABS(Construccion!G41-1)&lt;0.0000001,MIN(Construccion!D41:F41)&gt;=0,MAX(Construccion!D41:F41)&lt;=1),ROUND('Reparto provincial'!J121*ROUND(SUM(Construccion!$D$41:D41),12),0)-0,"n.a.")</x:f>
        <x:v>0</x:v>
      </x:c>
      <x:c r="I351" s="55" t="n">
        <x:f>'Reparto provincial'!N121</x:f>
        <x:v>252932.32323232322</x:v>
      </x:c>
      <x:c r="J351" s="55" t="n">
        <x:f>IF(AND(ISNUMBER(H351),ISNUMBER(I351)),H351*I351,"n.a.")</x:f>
        <x:v>0</x:v>
      </x:c>
      <x:c r="K351" s="56" t="n">
        <x:f>Ubicaciones!D17</x:f>
        <x:v>8.53</x:v>
      </x:c>
      <x:c r="L351" s="56" t="n">
        <x:f>Ubicaciones!E17</x:f>
        <x:v>-81.7</x:v>
      </x:c>
      <x:c r="M351" s="38" t="str">
        <x:f>Vulnerabilidad!B22</x:f>
        <x:v>Hormigón armado</x:v>
      </x:c>
      <x:c r="N351" s="38" t="str">
        <x:f>Vulnerabilidad!C22</x:f>
        <x:v>Mampostería de relleno</x:v>
      </x:c>
      <x:c r="O351" s="38" t="str">
        <x:f>Vulnerabilidad!D22</x:f>
        <x:v>Losa de hormigón</x:v>
      </x:c>
      <x:c r="P351" s="38" t="str">
        <x:v>Sin dato</x:v>
      </x:c>
      <x:c r="Q351" s="38" t="n">
        <x:f>IF('Impacto local'!H17="","",'Impacto local'!H17)</x:f>
        <x:v>3</x:v>
      </x:c>
      <x:c r="R351" s="57" t="n">
        <x:f>IF(Q351="","",INDEX(Vulnerabilidad!$B$6:$B$17,Q351))</x:f>
        <x:v>0</x:v>
      </x:c>
      <x:c r="S351" s="55" t="n">
        <x:f>IF(AND(ISNUMBER(J351),ISNUMBER(R351),R351&gt;=0,R351&lt;=1),J351*R351,"n.a.")</x:f>
        <x:v>0</x:v>
      </x:c>
      <x:c r="T351" s="38" t="str">
        <x:f>IF(ISNUMBER(S351),"Calculado ilustrativo","Faltan datos / parámetros inválidos")</x:f>
        <x:v>Calculado ilustrativo</x:v>
      </x:c>
    </x:row>
    <x:row r="352">
      <x:c r="A352" s="38" t="str">
        <x:v>R00347</x:v>
      </x:c>
      <x:c r="B352" s="38" t="str">
        <x:f>'Reparto provincial'!B121</x:f>
        <x:v>C03</x:v>
      </x:c>
      <x:c r="C352" s="38" t="str">
        <x:f>'Reparto provincial'!C121</x:f>
        <x:v>Aseguradora Ancon, S.A.</x:v>
      </x:c>
      <x:c r="D352" s="38" t="str">
        <x:f>'Reparto provincial'!D121</x:f>
        <x:v>Industrial</x:v>
      </x:c>
      <x:c r="E352" s="38" t="str">
        <x:f>'Reparto provincial'!E121</x:f>
        <x:v>Ngäbe-Buglé</x:v>
      </x:c>
      <x:c r="F352" s="38" t="str">
        <x:f>Ubicaciones!A17</x:f>
        <x:v>L12</x:v>
      </x:c>
      <x:c r="G352" s="38" t="str">
        <x:v>P2</x:v>
      </x:c>
      <x:c r="H352" s="55" t="n">
        <x:f>IF(AND(ISNUMBER('Reparto provincial'!J121),ABS(Construccion!G41-1)&lt;0.0000001,MIN(Construccion!D41:F41)&gt;=0,MAX(Construccion!D41:F41)&lt;=1),ROUND('Reparto provincial'!J121*ROUND(SUM(Construccion!$D$41:E41),12),0)-ROUND('Reparto provincial'!J121*ROUND(SUM(Construccion!$D$41:D41),12),0),"n.a.")</x:f>
        <x:v>0</x:v>
      </x:c>
      <x:c r="I352" s="55" t="n">
        <x:f>'Reparto provincial'!N121</x:f>
        <x:v>252932.32323232322</x:v>
      </x:c>
      <x:c r="J352" s="55" t="n">
        <x:f>IF(AND(ISNUMBER(H352),ISNUMBER(I352)),H352*I352,"n.a.")</x:f>
        <x:v>0</x:v>
      </x:c>
      <x:c r="K352" s="56" t="n">
        <x:f>Ubicaciones!D17</x:f>
        <x:v>8.53</x:v>
      </x:c>
      <x:c r="L352" s="56" t="n">
        <x:f>Ubicaciones!E17</x:f>
        <x:v>-81.7</x:v>
      </x:c>
      <x:c r="M352" s="38" t="str">
        <x:f>Vulnerabilidad!B23</x:f>
        <x:v>Mampostería sin refuerzo</x:v>
      </x:c>
      <x:c r="N352" s="38" t="str">
        <x:f>Vulnerabilidad!C23</x:f>
        <x:v>Bloque / ladrillo</x:v>
      </x:c>
      <x:c r="O352" s="38" t="str">
        <x:f>Vulnerabilidad!D23</x:f>
        <x:v>Metal</x:v>
      </x:c>
      <x:c r="P352" s="38" t="str">
        <x:v>Sin dato</x:v>
      </x:c>
      <x:c r="Q352" s="38" t="n">
        <x:f>IF('Impacto local'!H17="","",'Impacto local'!H17)</x:f>
        <x:v>3</x:v>
      </x:c>
      <x:c r="R352" s="57" t="n">
        <x:f>IF(Q352="","",INDEX(Vulnerabilidad!$C$6:$C$17,Q352))</x:f>
        <x:v>0</x:v>
      </x:c>
      <x:c r="S352" s="55" t="n">
        <x:f>IF(AND(ISNUMBER(J352),ISNUMBER(R352),R352&gt;=0,R352&lt;=1),J352*R352,"n.a.")</x:f>
        <x:v>0</x:v>
      </x:c>
      <x:c r="T352" s="38" t="str">
        <x:f>IF(ISNUMBER(S352),"Calculado ilustrativo","Faltan datos / parámetros inválidos")</x:f>
        <x:v>Calculado ilustrativo</x:v>
      </x:c>
    </x:row>
    <x:row r="353">
      <x:c r="A353" s="38" t="str">
        <x:v>R00348</x:v>
      </x:c>
      <x:c r="B353" s="38" t="str">
        <x:f>'Reparto provincial'!B121</x:f>
        <x:v>C03</x:v>
      </x:c>
      <x:c r="C353" s="38" t="str">
        <x:f>'Reparto provincial'!C121</x:f>
        <x:v>Aseguradora Ancon, S.A.</x:v>
      </x:c>
      <x:c r="D353" s="38" t="str">
        <x:f>'Reparto provincial'!D121</x:f>
        <x:v>Industrial</x:v>
      </x:c>
      <x:c r="E353" s="38" t="str">
        <x:f>'Reparto provincial'!E121</x:f>
        <x:v>Ngäbe-Buglé</x:v>
      </x:c>
      <x:c r="F353" s="38" t="str">
        <x:f>Ubicaciones!A17</x:f>
        <x:v>L12</x:v>
      </x:c>
      <x:c r="G353" s="38" t="str">
        <x:v>P3</x:v>
      </x:c>
      <x:c r="H353" s="55" t="n">
        <x:f>IF(AND(ISNUMBER('Reparto provincial'!J121),ABS(Construccion!G41-1)&lt;0.0000001,MIN(Construccion!D41:F41)&gt;=0,MAX(Construccion!D41:F41)&lt;=1),ROUND('Reparto provincial'!J121*ROUND(SUM(Construccion!$D$41:F41),12),0)-ROUND('Reparto provincial'!J121*ROUND(SUM(Construccion!$D$41:E41),12),0),"n.a.")</x:f>
        <x:v>0</x:v>
      </x:c>
      <x:c r="I353" s="55" t="n">
        <x:f>'Reparto provincial'!N121</x:f>
        <x:v>252932.32323232322</x:v>
      </x:c>
      <x:c r="J353" s="55" t="n">
        <x:f>IF(AND(ISNUMBER(H353),ISNUMBER(I353)),H353*I353,"n.a.")</x:f>
        <x:v>0</x:v>
      </x:c>
      <x:c r="K353" s="56" t="n">
        <x:f>Ubicaciones!D17</x:f>
        <x:v>8.53</x:v>
      </x:c>
      <x:c r="L353" s="56" t="n">
        <x:f>Ubicaciones!E17</x:f>
        <x:v>-81.7</x:v>
      </x:c>
      <x:c r="M353" s="38" t="str">
        <x:f>Vulnerabilidad!B24</x:f>
        <x:v>Liviana / madera</x:v>
      </x:c>
      <x:c r="N353" s="38" t="str">
        <x:f>Vulnerabilidad!C24</x:f>
        <x:v>Madera / livianas</x:v>
      </x:c>
      <x:c r="O353" s="38" t="str">
        <x:f>Vulnerabilidad!D24</x:f>
        <x:v>Metal</x:v>
      </x:c>
      <x:c r="P353" s="38" t="str">
        <x:v>Sin dato</x:v>
      </x:c>
      <x:c r="Q353" s="38" t="n">
        <x:f>IF('Impacto local'!H17="","",'Impacto local'!H17)</x:f>
        <x:v>3</x:v>
      </x:c>
      <x:c r="R353" s="57" t="n">
        <x:f>IF(Q353="","",INDEX(Vulnerabilidad!$D$6:$D$17,Q353))</x:f>
        <x:v>0</x:v>
      </x:c>
      <x:c r="S353" s="55" t="n">
        <x:f>IF(AND(ISNUMBER(J353),ISNUMBER(R353),R353&gt;=0,R353&lt;=1),J353*R353,"n.a.")</x:f>
        <x:v>0</x:v>
      </x:c>
      <x:c r="T353" s="38" t="str">
        <x:f>IF(ISNUMBER(S353),"Calculado ilustrativo","Faltan datos / parámetros inválidos")</x:f>
        <x:v>Calculado ilustrativo</x:v>
      </x:c>
    </x:row>
    <x:row r="354">
      <x:c r="A354" s="38" t="str">
        <x:v>R00349</x:v>
      </x:c>
      <x:c r="B354" s="38" t="str">
        <x:f>'Reparto provincial'!B122</x:f>
        <x:v>C03</x:v>
      </x:c>
      <x:c r="C354" s="38" t="str">
        <x:f>'Reparto provincial'!C122</x:f>
        <x:v>Aseguradora Ancon, S.A.</x:v>
      </x:c>
      <x:c r="D354" s="38" t="str">
        <x:f>'Reparto provincial'!D122</x:f>
        <x:v>Industrial</x:v>
      </x:c>
      <x:c r="E354" s="38" t="str">
        <x:f>'Reparto provincial'!E122</x:f>
        <x:v>Panamá Oeste</x:v>
      </x:c>
      <x:c r="F354" s="38" t="str">
        <x:f>Ubicaciones!A18</x:f>
        <x:v>L13</x:v>
      </x:c>
      <x:c r="G354" s="38" t="str">
        <x:v>P1</x:v>
      </x:c>
      <x:c r="H354" s="55" t="n">
        <x:f>IF(AND(ISNUMBER('Reparto provincial'!J122),ABS(Construccion!G44-1)&lt;0.0000001,MIN(Construccion!D44:F44)&gt;=0,MAX(Construccion!D44:F44)&lt;=1),ROUND('Reparto provincial'!J122*ROUND(SUM(Construccion!$D$44:D44),12),0)-0,"n.a.")</x:f>
        <x:v>4</x:v>
      </x:c>
      <x:c r="I354" s="55" t="n">
        <x:f>'Reparto provincial'!N122</x:f>
        <x:v>252932.32323232322</x:v>
      </x:c>
      <x:c r="J354" s="55" t="n">
        <x:f>IF(AND(ISNUMBER(H354),ISNUMBER(I354)),H354*I354,"n.a.")</x:f>
        <x:v>1011729.2929292929</x:v>
      </x:c>
      <x:c r="K354" s="56" t="n">
        <x:f>Ubicaciones!D18</x:f>
        <x:v>8.88</x:v>
      </x:c>
      <x:c r="L354" s="56" t="n">
        <x:f>Ubicaciones!E18</x:f>
        <x:v>-79.78</x:v>
      </x:c>
      <x:c r="M354" s="38" t="str">
        <x:f>Vulnerabilidad!B22</x:f>
        <x:v>Hormigón armado</x:v>
      </x:c>
      <x:c r="N354" s="38" t="str">
        <x:f>Vulnerabilidad!C22</x:f>
        <x:v>Mampostería de relleno</x:v>
      </x:c>
      <x:c r="O354" s="38" t="str">
        <x:f>Vulnerabilidad!D22</x:f>
        <x:v>Losa de hormigón</x:v>
      </x:c>
      <x:c r="P354" s="38" t="str">
        <x:v>Sin dato</x:v>
      </x:c>
      <x:c r="Q354" s="38" t="n">
        <x:f>IF('Impacto local'!H18="","",'Impacto local'!H18)</x:f>
        <x:v>2</x:v>
      </x:c>
      <x:c r="R354" s="57" t="n">
        <x:f>IF(Q354="","",INDEX(Vulnerabilidad!$B$6:$B$17,Q354))</x:f>
        <x:v>0</x:v>
      </x:c>
      <x:c r="S354" s="55" t="n">
        <x:f>IF(AND(ISNUMBER(J354),ISNUMBER(R354),R354&gt;=0,R354&lt;=1),J354*R354,"n.a.")</x:f>
        <x:v>0</x:v>
      </x:c>
      <x:c r="T354" s="38" t="str">
        <x:f>IF(ISNUMBER(S354),"Calculado ilustrativo","Faltan datos / parámetros inválidos")</x:f>
        <x:v>Calculado ilustrativo</x:v>
      </x:c>
    </x:row>
    <x:row r="355">
      <x:c r="A355" s="38" t="str">
        <x:v>R00350</x:v>
      </x:c>
      <x:c r="B355" s="38" t="str">
        <x:f>'Reparto provincial'!B122</x:f>
        <x:v>C03</x:v>
      </x:c>
      <x:c r="C355" s="38" t="str">
        <x:f>'Reparto provincial'!C122</x:f>
        <x:v>Aseguradora Ancon, S.A.</x:v>
      </x:c>
      <x:c r="D355" s="38" t="str">
        <x:f>'Reparto provincial'!D122</x:f>
        <x:v>Industrial</x:v>
      </x:c>
      <x:c r="E355" s="38" t="str">
        <x:f>'Reparto provincial'!E122</x:f>
        <x:v>Panamá Oeste</x:v>
      </x:c>
      <x:c r="F355" s="38" t="str">
        <x:f>Ubicaciones!A18</x:f>
        <x:v>L13</x:v>
      </x:c>
      <x:c r="G355" s="38" t="str">
        <x:v>P2</x:v>
      </x:c>
      <x:c r="H355" s="55" t="n">
        <x:f>IF(AND(ISNUMBER('Reparto provincial'!J122),ABS(Construccion!G44-1)&lt;0.0000001,MIN(Construccion!D44:F44)&gt;=0,MAX(Construccion!D44:F44)&lt;=1),ROUND('Reparto provincial'!J122*ROUND(SUM(Construccion!$D$44:E44),12),0)-ROUND('Reparto provincial'!J122*ROUND(SUM(Construccion!$D$44:D44),12),0),"n.a.")</x:f>
        <x:v>1</x:v>
      </x:c>
      <x:c r="I355" s="55" t="n">
        <x:f>'Reparto provincial'!N122</x:f>
        <x:v>252932.32323232322</x:v>
      </x:c>
      <x:c r="J355" s="55" t="n">
        <x:f>IF(AND(ISNUMBER(H355),ISNUMBER(I355)),H355*I355,"n.a.")</x:f>
        <x:v>252932.32323232322</x:v>
      </x:c>
      <x:c r="K355" s="56" t="n">
        <x:f>Ubicaciones!D18</x:f>
        <x:v>8.88</x:v>
      </x:c>
      <x:c r="L355" s="56" t="n">
        <x:f>Ubicaciones!E18</x:f>
        <x:v>-79.78</x:v>
      </x:c>
      <x:c r="M355" s="38" t="str">
        <x:f>Vulnerabilidad!B23</x:f>
        <x:v>Mampostería sin refuerzo</x:v>
      </x:c>
      <x:c r="N355" s="38" t="str">
        <x:f>Vulnerabilidad!C23</x:f>
        <x:v>Bloque / ladrillo</x:v>
      </x:c>
      <x:c r="O355" s="38" t="str">
        <x:f>Vulnerabilidad!D23</x:f>
        <x:v>Metal</x:v>
      </x:c>
      <x:c r="P355" s="38" t="str">
        <x:v>Sin dato</x:v>
      </x:c>
      <x:c r="Q355" s="38" t="n">
        <x:f>IF('Impacto local'!H18="","",'Impacto local'!H18)</x:f>
        <x:v>2</x:v>
      </x:c>
      <x:c r="R355" s="57" t="n">
        <x:f>IF(Q355="","",INDEX(Vulnerabilidad!$C$6:$C$17,Q355))</x:f>
        <x:v>0</x:v>
      </x:c>
      <x:c r="S355" s="55" t="n">
        <x:f>IF(AND(ISNUMBER(J355),ISNUMBER(R355),R355&gt;=0,R355&lt;=1),J355*R355,"n.a.")</x:f>
        <x:v>0</x:v>
      </x:c>
      <x:c r="T355" s="38" t="str">
        <x:f>IF(ISNUMBER(S355),"Calculado ilustrativo","Faltan datos / parámetros inválidos")</x:f>
        <x:v>Calculado ilustrativo</x:v>
      </x:c>
    </x:row>
    <x:row r="356">
      <x:c r="A356" s="38" t="str">
        <x:v>R00351</x:v>
      </x:c>
      <x:c r="B356" s="38" t="str">
        <x:f>'Reparto provincial'!B122</x:f>
        <x:v>C03</x:v>
      </x:c>
      <x:c r="C356" s="38" t="str">
        <x:f>'Reparto provincial'!C122</x:f>
        <x:v>Aseguradora Ancon, S.A.</x:v>
      </x:c>
      <x:c r="D356" s="38" t="str">
        <x:f>'Reparto provincial'!D122</x:f>
        <x:v>Industrial</x:v>
      </x:c>
      <x:c r="E356" s="38" t="str">
        <x:f>'Reparto provincial'!E122</x:f>
        <x:v>Panamá Oeste</x:v>
      </x:c>
      <x:c r="F356" s="38" t="str">
        <x:f>Ubicaciones!A18</x:f>
        <x:v>L13</x:v>
      </x:c>
      <x:c r="G356" s="38" t="str">
        <x:v>P3</x:v>
      </x:c>
      <x:c r="H356" s="55" t="n">
        <x:f>IF(AND(ISNUMBER('Reparto provincial'!J122),ABS(Construccion!G44-1)&lt;0.0000001,MIN(Construccion!D44:F44)&gt;=0,MAX(Construccion!D44:F44)&lt;=1),ROUND('Reparto provincial'!J122*ROUND(SUM(Construccion!$D$44:F44),12),0)-ROUND('Reparto provincial'!J122*ROUND(SUM(Construccion!$D$44:E44),12),0),"n.a.")</x:f>
        <x:v>1</x:v>
      </x:c>
      <x:c r="I356" s="55" t="n">
        <x:f>'Reparto provincial'!N122</x:f>
        <x:v>252932.32323232322</x:v>
      </x:c>
      <x:c r="J356" s="55" t="n">
        <x:f>IF(AND(ISNUMBER(H356),ISNUMBER(I356)),H356*I356,"n.a.")</x:f>
        <x:v>252932.32323232322</x:v>
      </x:c>
      <x:c r="K356" s="56" t="n">
        <x:f>Ubicaciones!D18</x:f>
        <x:v>8.88</x:v>
      </x:c>
      <x:c r="L356" s="56" t="n">
        <x:f>Ubicaciones!E18</x:f>
        <x:v>-79.78</x:v>
      </x:c>
      <x:c r="M356" s="38" t="str">
        <x:f>Vulnerabilidad!B24</x:f>
        <x:v>Liviana / madera</x:v>
      </x:c>
      <x:c r="N356" s="38" t="str">
        <x:f>Vulnerabilidad!C24</x:f>
        <x:v>Madera / livianas</x:v>
      </x:c>
      <x:c r="O356" s="38" t="str">
        <x:f>Vulnerabilidad!D24</x:f>
        <x:v>Metal</x:v>
      </x:c>
      <x:c r="P356" s="38" t="str">
        <x:v>Sin dato</x:v>
      </x:c>
      <x:c r="Q356" s="38" t="n">
        <x:f>IF('Impacto local'!H18="","",'Impacto local'!H18)</x:f>
        <x:v>2</x:v>
      </x:c>
      <x:c r="R356" s="57" t="n">
        <x:f>IF(Q356="","",INDEX(Vulnerabilidad!$D$6:$D$17,Q356))</x:f>
        <x:v>0</x:v>
      </x:c>
      <x:c r="S356" s="55" t="n">
        <x:f>IF(AND(ISNUMBER(J356),ISNUMBER(R356),R356&gt;=0,R356&lt;=1),J356*R356,"n.a.")</x:f>
        <x:v>0</x:v>
      </x:c>
      <x:c r="T356" s="38" t="str">
        <x:f>IF(ISNUMBER(S356),"Calculado ilustrativo","Faltan datos / parámetros inválidos")</x:f>
        <x:v>Calculado ilustrativo</x:v>
      </x:c>
    </x:row>
    <x:row r="357">
      <x:c r="A357" s="38" t="str">
        <x:v>R00352</x:v>
      </x:c>
      <x:c r="B357" s="38" t="str">
        <x:f>'Reparto provincial'!B123</x:f>
        <x:v>C04</x:v>
      </x:c>
      <x:c r="C357" s="38" t="str">
        <x:f>'Reparto provincial'!C123</x:f>
        <x:v>Aseguradora Global, S.A.</x:v>
      </x:c>
      <x:c r="D357" s="38" t="str">
        <x:f>'Reparto provincial'!D123</x:f>
        <x:v>Residencial</x:v>
      </x:c>
      <x:c r="E357" s="38" t="str">
        <x:f>'Reparto provincial'!E123</x:f>
        <x:v>Bocas del Toro</x:v>
      </x:c>
      <x:c r="F357" s="38" t="str">
        <x:f>Ubicaciones!A6</x:f>
        <x:v>L01</x:v>
      </x:c>
      <x:c r="G357" s="38" t="str">
        <x:v>P1</x:v>
      </x:c>
      <x:c r="H357" s="55" t="n">
        <x:f>IF(AND(ISNUMBER('Reparto provincial'!J123),ABS(Construccion!G6-1)&lt;0.0000001,MIN(Construccion!D6:F6)&gt;=0,MAX(Construccion!D6:F6)&lt;=1),ROUND('Reparto provincial'!J123*ROUND(SUM(Construccion!$D$6:D6),12),0)-0,"n.a.")</x:f>
        <x:v>168</x:v>
      </x:c>
      <x:c r="I357" s="55" t="n">
        <x:f>'Reparto provincial'!N123</x:f>
        <x:v>10400.20179206161</x:v>
      </x:c>
      <x:c r="J357" s="55" t="n">
        <x:f>IF(AND(ISNUMBER(H357),ISNUMBER(I357)),H357*I357,"n.a.")</x:f>
        <x:v>1747233.9010663505</x:v>
      </x:c>
      <x:c r="K357" s="56" t="n">
        <x:f>Ubicaciones!D6</x:f>
        <x:v>9.34</x:v>
      </x:c>
      <x:c r="L357" s="56" t="n">
        <x:f>Ubicaciones!E6</x:f>
        <x:v>-82.25</x:v>
      </x:c>
      <x:c r="M357" s="38" t="str">
        <x:f>Vulnerabilidad!B22</x:f>
        <x:v>Hormigón armado</x:v>
      </x:c>
      <x:c r="N357" s="38" t="str">
        <x:f>Vulnerabilidad!C22</x:f>
        <x:v>Mampostería de relleno</x:v>
      </x:c>
      <x:c r="O357" s="38" t="str">
        <x:f>Vulnerabilidad!D22</x:f>
        <x:v>Losa de hormigón</x:v>
      </x:c>
      <x:c r="P357" s="38" t="str">
        <x:v>Sin dato</x:v>
      </x:c>
      <x:c r="Q357" s="38" t="n">
        <x:f>IF('Impacto local'!H6="","",'Impacto local'!H6)</x:f>
        <x:v>3</x:v>
      </x:c>
      <x:c r="R357" s="57" t="n">
        <x:f>IF(Q357="","",INDEX(Vulnerabilidad!$B$6:$B$17,Q357))</x:f>
        <x:v>0</x:v>
      </x:c>
      <x:c r="S357" s="55" t="n">
        <x:f>IF(AND(ISNUMBER(J357),ISNUMBER(R357),R357&gt;=0,R357&lt;=1),J357*R357,"n.a.")</x:f>
        <x:v>0</x:v>
      </x:c>
      <x:c r="T357" s="38" t="str">
        <x:f>IF(ISNUMBER(S357),"Calculado ilustrativo","Faltan datos / parámetros inválidos")</x:f>
        <x:v>Calculado ilustrativo</x:v>
      </x:c>
    </x:row>
    <x:row r="358">
      <x:c r="A358" s="38" t="str">
        <x:v>R00353</x:v>
      </x:c>
      <x:c r="B358" s="38" t="str">
        <x:f>'Reparto provincial'!B123</x:f>
        <x:v>C04</x:v>
      </x:c>
      <x:c r="C358" s="38" t="str">
        <x:f>'Reparto provincial'!C123</x:f>
        <x:v>Aseguradora Global, S.A.</x:v>
      </x:c>
      <x:c r="D358" s="38" t="str">
        <x:f>'Reparto provincial'!D123</x:f>
        <x:v>Residencial</x:v>
      </x:c>
      <x:c r="E358" s="38" t="str">
        <x:f>'Reparto provincial'!E123</x:f>
        <x:v>Bocas del Toro</x:v>
      </x:c>
      <x:c r="F358" s="38" t="str">
        <x:f>Ubicaciones!A6</x:f>
        <x:v>L01</x:v>
      </x:c>
      <x:c r="G358" s="38" t="str">
        <x:v>P2</x:v>
      </x:c>
      <x:c r="H358" s="55" t="n">
        <x:f>IF(AND(ISNUMBER('Reparto provincial'!J123),ABS(Construccion!G6-1)&lt;0.0000001,MIN(Construccion!D6:F6)&gt;=0,MAX(Construccion!D6:F6)&lt;=1),ROUND('Reparto provincial'!J123*ROUND(SUM(Construccion!$D$6:E6),12),0)-ROUND('Reparto provincial'!J123*ROUND(SUM(Construccion!$D$6:D6),12),0),"n.a.")</x:f>
        <x:v>84</x:v>
      </x:c>
      <x:c r="I358" s="55" t="n">
        <x:f>'Reparto provincial'!N123</x:f>
        <x:v>10400.20179206161</x:v>
      </x:c>
      <x:c r="J358" s="55" t="n">
        <x:f>IF(AND(ISNUMBER(H358),ISNUMBER(I358)),H358*I358,"n.a.")</x:f>
        <x:v>873616.9505331753</x:v>
      </x:c>
      <x:c r="K358" s="56" t="n">
        <x:f>Ubicaciones!D6</x:f>
        <x:v>9.34</x:v>
      </x:c>
      <x:c r="L358" s="56" t="n">
        <x:f>Ubicaciones!E6</x:f>
        <x:v>-82.25</x:v>
      </x:c>
      <x:c r="M358" s="38" t="str">
        <x:f>Vulnerabilidad!B23</x:f>
        <x:v>Mampostería sin refuerzo</x:v>
      </x:c>
      <x:c r="N358" s="38" t="str">
        <x:f>Vulnerabilidad!C23</x:f>
        <x:v>Bloque / ladrillo</x:v>
      </x:c>
      <x:c r="O358" s="38" t="str">
        <x:f>Vulnerabilidad!D23</x:f>
        <x:v>Metal</x:v>
      </x:c>
      <x:c r="P358" s="38" t="str">
        <x:v>Sin dato</x:v>
      </x:c>
      <x:c r="Q358" s="38" t="n">
        <x:f>IF('Impacto local'!H6="","",'Impacto local'!H6)</x:f>
        <x:v>3</x:v>
      </x:c>
      <x:c r="R358" s="57" t="n">
        <x:f>IF(Q358="","",INDEX(Vulnerabilidad!$C$6:$C$17,Q358))</x:f>
        <x:v>0</x:v>
      </x:c>
      <x:c r="S358" s="55" t="n">
        <x:f>IF(AND(ISNUMBER(J358),ISNUMBER(R358),R358&gt;=0,R358&lt;=1),J358*R358,"n.a.")</x:f>
        <x:v>0</x:v>
      </x:c>
      <x:c r="T358" s="38" t="str">
        <x:f>IF(ISNUMBER(S358),"Calculado ilustrativo","Faltan datos / parámetros inválidos")</x:f>
        <x:v>Calculado ilustrativo</x:v>
      </x:c>
    </x:row>
    <x:row r="359">
      <x:c r="A359" s="38" t="str">
        <x:v>R00354</x:v>
      </x:c>
      <x:c r="B359" s="38" t="str">
        <x:f>'Reparto provincial'!B123</x:f>
        <x:v>C04</x:v>
      </x:c>
      <x:c r="C359" s="38" t="str">
        <x:f>'Reparto provincial'!C123</x:f>
        <x:v>Aseguradora Global, S.A.</x:v>
      </x:c>
      <x:c r="D359" s="38" t="str">
        <x:f>'Reparto provincial'!D123</x:f>
        <x:v>Residencial</x:v>
      </x:c>
      <x:c r="E359" s="38" t="str">
        <x:f>'Reparto provincial'!E123</x:f>
        <x:v>Bocas del Toro</x:v>
      </x:c>
      <x:c r="F359" s="38" t="str">
        <x:f>Ubicaciones!A6</x:f>
        <x:v>L01</x:v>
      </x:c>
      <x:c r="G359" s="38" t="str">
        <x:v>P3</x:v>
      </x:c>
      <x:c r="H359" s="55" t="n">
        <x:f>IF(AND(ISNUMBER('Reparto provincial'!J123),ABS(Construccion!G6-1)&lt;0.0000001,MIN(Construccion!D6:F6)&gt;=0,MAX(Construccion!D6:F6)&lt;=1),ROUND('Reparto provincial'!J123*ROUND(SUM(Construccion!$D$6:F6),12),0)-ROUND('Reparto provincial'!J123*ROUND(SUM(Construccion!$D$6:E6),12),0),"n.a.")</x:f>
        <x:v>28</x:v>
      </x:c>
      <x:c r="I359" s="55" t="n">
        <x:f>'Reparto provincial'!N123</x:f>
        <x:v>10400.20179206161</x:v>
      </x:c>
      <x:c r="J359" s="55" t="n">
        <x:f>IF(AND(ISNUMBER(H359),ISNUMBER(I359)),H359*I359,"n.a.")</x:f>
        <x:v>291205.6501777251</x:v>
      </x:c>
      <x:c r="K359" s="56" t="n">
        <x:f>Ubicaciones!D6</x:f>
        <x:v>9.34</x:v>
      </x:c>
      <x:c r="L359" s="56" t="n">
        <x:f>Ubicaciones!E6</x:f>
        <x:v>-82.25</x:v>
      </x:c>
      <x:c r="M359" s="38" t="str">
        <x:f>Vulnerabilidad!B24</x:f>
        <x:v>Liviana / madera</x:v>
      </x:c>
      <x:c r="N359" s="38" t="str">
        <x:f>Vulnerabilidad!C24</x:f>
        <x:v>Madera / livianas</x:v>
      </x:c>
      <x:c r="O359" s="38" t="str">
        <x:f>Vulnerabilidad!D24</x:f>
        <x:v>Metal</x:v>
      </x:c>
      <x:c r="P359" s="38" t="str">
        <x:v>Sin dato</x:v>
      </x:c>
      <x:c r="Q359" s="38" t="n">
        <x:f>IF('Impacto local'!H6="","",'Impacto local'!H6)</x:f>
        <x:v>3</x:v>
      </x:c>
      <x:c r="R359" s="57" t="n">
        <x:f>IF(Q359="","",INDEX(Vulnerabilidad!$D$6:$D$17,Q359))</x:f>
        <x:v>0</x:v>
      </x:c>
      <x:c r="S359" s="55" t="n">
        <x:f>IF(AND(ISNUMBER(J359),ISNUMBER(R359),R359&gt;=0,R359&lt;=1),J359*R359,"n.a.")</x:f>
        <x:v>0</x:v>
      </x:c>
      <x:c r="T359" s="38" t="str">
        <x:f>IF(ISNUMBER(S359),"Calculado ilustrativo","Faltan datos / parámetros inválidos")</x:f>
        <x:v>Calculado ilustrativo</x:v>
      </x:c>
    </x:row>
    <x:row r="360">
      <x:c r="A360" s="38" t="str">
        <x:v>R00355</x:v>
      </x:c>
      <x:c r="B360" s="38" t="str">
        <x:f>'Reparto provincial'!B124</x:f>
        <x:v>C04</x:v>
      </x:c>
      <x:c r="C360" s="38" t="str">
        <x:f>'Reparto provincial'!C124</x:f>
        <x:v>Aseguradora Global, S.A.</x:v>
      </x:c>
      <x:c r="D360" s="38" t="str">
        <x:f>'Reparto provincial'!D124</x:f>
        <x:v>Residencial</x:v>
      </x:c>
      <x:c r="E360" s="38" t="str">
        <x:f>'Reparto provincial'!E124</x:f>
        <x:v>Coclé</x:v>
      </x:c>
      <x:c r="F360" s="38" t="str">
        <x:f>Ubicaciones!A7</x:f>
        <x:v>L02</x:v>
      </x:c>
      <x:c r="G360" s="38" t="str">
        <x:v>P1</x:v>
      </x:c>
      <x:c r="H360" s="55" t="n">
        <x:f>IF(AND(ISNUMBER('Reparto provincial'!J124),ABS(Construccion!G9-1)&lt;0.0000001,MIN(Construccion!D9:F9)&gt;=0,MAX(Construccion!D9:F9)&lt;=1),ROUND('Reparto provincial'!J124*ROUND(SUM(Construccion!$D$9:D9),12),0)-0,"n.a.")</x:f>
        <x:v>377</x:v>
      </x:c>
      <x:c r="I360" s="55" t="n">
        <x:f>'Reparto provincial'!N124</x:f>
        <x:v>10400.20179206161</x:v>
      </x:c>
      <x:c r="J360" s="55" t="n">
        <x:f>IF(AND(ISNUMBER(H360),ISNUMBER(I360)),H360*I360,"n.a.")</x:f>
        <x:v>3920876.075607227</x:v>
      </x:c>
      <x:c r="K360" s="56" t="n">
        <x:f>Ubicaciones!D7</x:f>
        <x:v>8.52</x:v>
      </x:c>
      <x:c r="L360" s="56" t="n">
        <x:f>Ubicaciones!E7</x:f>
        <x:v>-80.36</x:v>
      </x:c>
      <x:c r="M360" s="38" t="str">
        <x:f>Vulnerabilidad!B22</x:f>
        <x:v>Hormigón armado</x:v>
      </x:c>
      <x:c r="N360" s="38" t="str">
        <x:f>Vulnerabilidad!C22</x:f>
        <x:v>Mampostería de relleno</x:v>
      </x:c>
      <x:c r="O360" s="38" t="str">
        <x:f>Vulnerabilidad!D22</x:f>
        <x:v>Losa de hormigón</x:v>
      </x:c>
      <x:c r="P360" s="38" t="str">
        <x:v>Sin dato</x:v>
      </x:c>
      <x:c r="Q360" s="38" t="n">
        <x:f>IF('Impacto local'!H7="","",'Impacto local'!H7)</x:f>
        <x:v>2</x:v>
      </x:c>
      <x:c r="R360" s="57" t="n">
        <x:f>IF(Q360="","",INDEX(Vulnerabilidad!$B$6:$B$17,Q360))</x:f>
        <x:v>0</x:v>
      </x:c>
      <x:c r="S360" s="55" t="n">
        <x:f>IF(AND(ISNUMBER(J360),ISNUMBER(R360),R360&gt;=0,R360&lt;=1),J360*R360,"n.a.")</x:f>
        <x:v>0</x:v>
      </x:c>
      <x:c r="T360" s="38" t="str">
        <x:f>IF(ISNUMBER(S360),"Calculado ilustrativo","Faltan datos / parámetros inválidos")</x:f>
        <x:v>Calculado ilustrativo</x:v>
      </x:c>
    </x:row>
    <x:row r="361">
      <x:c r="A361" s="38" t="str">
        <x:v>R00356</x:v>
      </x:c>
      <x:c r="B361" s="38" t="str">
        <x:f>'Reparto provincial'!B124</x:f>
        <x:v>C04</x:v>
      </x:c>
      <x:c r="C361" s="38" t="str">
        <x:f>'Reparto provincial'!C124</x:f>
        <x:v>Aseguradora Global, S.A.</x:v>
      </x:c>
      <x:c r="D361" s="38" t="str">
        <x:f>'Reparto provincial'!D124</x:f>
        <x:v>Residencial</x:v>
      </x:c>
      <x:c r="E361" s="38" t="str">
        <x:f>'Reparto provincial'!E124</x:f>
        <x:v>Coclé</x:v>
      </x:c>
      <x:c r="F361" s="38" t="str">
        <x:f>Ubicaciones!A7</x:f>
        <x:v>L02</x:v>
      </x:c>
      <x:c r="G361" s="38" t="str">
        <x:v>P2</x:v>
      </x:c>
      <x:c r="H361" s="55" t="n">
        <x:f>IF(AND(ISNUMBER('Reparto provincial'!J124),ABS(Construccion!G9-1)&lt;0.0000001,MIN(Construccion!D9:F9)&gt;=0,MAX(Construccion!D9:F9)&lt;=1),ROUND('Reparto provincial'!J124*ROUND(SUM(Construccion!$D$9:E9),12),0)-ROUND('Reparto provincial'!J124*ROUND(SUM(Construccion!$D$9:D9),12),0),"n.a.")</x:f>
        <x:v>189</x:v>
      </x:c>
      <x:c r="I361" s="55" t="n">
        <x:f>'Reparto provincial'!N124</x:f>
        <x:v>10400.20179206161</x:v>
      </x:c>
      <x:c r="J361" s="55" t="n">
        <x:f>IF(AND(ISNUMBER(H361),ISNUMBER(I361)),H361*I361,"n.a.")</x:f>
        <x:v>1965638.1386996445</x:v>
      </x:c>
      <x:c r="K361" s="56" t="n">
        <x:f>Ubicaciones!D7</x:f>
        <x:v>8.52</x:v>
      </x:c>
      <x:c r="L361" s="56" t="n">
        <x:f>Ubicaciones!E7</x:f>
        <x:v>-80.36</x:v>
      </x:c>
      <x:c r="M361" s="38" t="str">
        <x:f>Vulnerabilidad!B23</x:f>
        <x:v>Mampostería sin refuerzo</x:v>
      </x:c>
      <x:c r="N361" s="38" t="str">
        <x:f>Vulnerabilidad!C23</x:f>
        <x:v>Bloque / ladrillo</x:v>
      </x:c>
      <x:c r="O361" s="38" t="str">
        <x:f>Vulnerabilidad!D23</x:f>
        <x:v>Metal</x:v>
      </x:c>
      <x:c r="P361" s="38" t="str">
        <x:v>Sin dato</x:v>
      </x:c>
      <x:c r="Q361" s="38" t="n">
        <x:f>IF('Impacto local'!H7="","",'Impacto local'!H7)</x:f>
        <x:v>2</x:v>
      </x:c>
      <x:c r="R361" s="57" t="n">
        <x:f>IF(Q361="","",INDEX(Vulnerabilidad!$C$6:$C$17,Q361))</x:f>
        <x:v>0</x:v>
      </x:c>
      <x:c r="S361" s="55" t="n">
        <x:f>IF(AND(ISNUMBER(J361),ISNUMBER(R361),R361&gt;=0,R361&lt;=1),J361*R361,"n.a.")</x:f>
        <x:v>0</x:v>
      </x:c>
      <x:c r="T361" s="38" t="str">
        <x:f>IF(ISNUMBER(S361),"Calculado ilustrativo","Faltan datos / parámetros inválidos")</x:f>
        <x:v>Calculado ilustrativo</x:v>
      </x:c>
    </x:row>
    <x:row r="362">
      <x:c r="A362" s="38" t="str">
        <x:v>R00357</x:v>
      </x:c>
      <x:c r="B362" s="38" t="str">
        <x:f>'Reparto provincial'!B124</x:f>
        <x:v>C04</x:v>
      </x:c>
      <x:c r="C362" s="38" t="str">
        <x:f>'Reparto provincial'!C124</x:f>
        <x:v>Aseguradora Global, S.A.</x:v>
      </x:c>
      <x:c r="D362" s="38" t="str">
        <x:f>'Reparto provincial'!D124</x:f>
        <x:v>Residencial</x:v>
      </x:c>
      <x:c r="E362" s="38" t="str">
        <x:f>'Reparto provincial'!E124</x:f>
        <x:v>Coclé</x:v>
      </x:c>
      <x:c r="F362" s="38" t="str">
        <x:f>Ubicaciones!A7</x:f>
        <x:v>L02</x:v>
      </x:c>
      <x:c r="G362" s="38" t="str">
        <x:v>P3</x:v>
      </x:c>
      <x:c r="H362" s="55" t="n">
        <x:f>IF(AND(ISNUMBER('Reparto provincial'!J124),ABS(Construccion!G9-1)&lt;0.0000001,MIN(Construccion!D9:F9)&gt;=0,MAX(Construccion!D9:F9)&lt;=1),ROUND('Reparto provincial'!J124*ROUND(SUM(Construccion!$D$9:F9),12),0)-ROUND('Reparto provincial'!J124*ROUND(SUM(Construccion!$D$9:E9),12),0),"n.a.")</x:f>
        <x:v>63</x:v>
      </x:c>
      <x:c r="I362" s="55" t="n">
        <x:f>'Reparto provincial'!N124</x:f>
        <x:v>10400.20179206161</x:v>
      </x:c>
      <x:c r="J362" s="55" t="n">
        <x:f>IF(AND(ISNUMBER(H362),ISNUMBER(I362)),H362*I362,"n.a.")</x:f>
        <x:v>655212.7128998815</x:v>
      </x:c>
      <x:c r="K362" s="56" t="n">
        <x:f>Ubicaciones!D7</x:f>
        <x:v>8.52</x:v>
      </x:c>
      <x:c r="L362" s="56" t="n">
        <x:f>Ubicaciones!E7</x:f>
        <x:v>-80.36</x:v>
      </x:c>
      <x:c r="M362" s="38" t="str">
        <x:f>Vulnerabilidad!B24</x:f>
        <x:v>Liviana / madera</x:v>
      </x:c>
      <x:c r="N362" s="38" t="str">
        <x:f>Vulnerabilidad!C24</x:f>
        <x:v>Madera / livianas</x:v>
      </x:c>
      <x:c r="O362" s="38" t="str">
        <x:f>Vulnerabilidad!D24</x:f>
        <x:v>Metal</x:v>
      </x:c>
      <x:c r="P362" s="38" t="str">
        <x:v>Sin dato</x:v>
      </x:c>
      <x:c r="Q362" s="38" t="n">
        <x:f>IF('Impacto local'!H7="","",'Impacto local'!H7)</x:f>
        <x:v>2</x:v>
      </x:c>
      <x:c r="R362" s="57" t="n">
        <x:f>IF(Q362="","",INDEX(Vulnerabilidad!$D$6:$D$17,Q362))</x:f>
        <x:v>0</x:v>
      </x:c>
      <x:c r="S362" s="55" t="n">
        <x:f>IF(AND(ISNUMBER(J362),ISNUMBER(R362),R362&gt;=0,R362&lt;=1),J362*R362,"n.a.")</x:f>
        <x:v>0</x:v>
      </x:c>
      <x:c r="T362" s="38" t="str">
        <x:f>IF(ISNUMBER(S362),"Calculado ilustrativo","Faltan datos / parámetros inválidos")</x:f>
        <x:v>Calculado ilustrativo</x:v>
      </x:c>
    </x:row>
    <x:row r="363">
      <x:c r="A363" s="38" t="str">
        <x:v>R00358</x:v>
      </x:c>
      <x:c r="B363" s="38" t="str">
        <x:f>'Reparto provincial'!B125</x:f>
        <x:v>C04</x:v>
      </x:c>
      <x:c r="C363" s="38" t="str">
        <x:f>'Reparto provincial'!C125</x:f>
        <x:v>Aseguradora Global, S.A.</x:v>
      </x:c>
      <x:c r="D363" s="38" t="str">
        <x:f>'Reparto provincial'!D125</x:f>
        <x:v>Residencial</x:v>
      </x:c>
      <x:c r="E363" s="38" t="str">
        <x:f>'Reparto provincial'!E125</x:f>
        <x:v>Colón</x:v>
      </x:c>
      <x:c r="F363" s="38" t="str">
        <x:f>Ubicaciones!A8</x:f>
        <x:v>L03</x:v>
      </x:c>
      <x:c r="G363" s="38" t="str">
        <x:v>P1</x:v>
      </x:c>
      <x:c r="H363" s="55" t="n">
        <x:f>IF(AND(ISNUMBER('Reparto provincial'!J125),ABS(Construccion!G12-1)&lt;0.0000001,MIN(Construccion!D12:F12)&gt;=0,MAX(Construccion!D12:F12)&lt;=1),ROUND('Reparto provincial'!J125*ROUND(SUM(Construccion!$D$12:D12),12),0)-0,"n.a.")</x:f>
        <x:v>246</x:v>
      </x:c>
      <x:c r="I363" s="55" t="n">
        <x:f>'Reparto provincial'!N125</x:f>
        <x:v>10400.20179206161</x:v>
      </x:c>
      <x:c r="J363" s="55" t="n">
        <x:f>IF(AND(ISNUMBER(H363),ISNUMBER(I363)),H363*I363,"n.a.")</x:f>
        <x:v>2558449.6408471563</x:v>
      </x:c>
      <x:c r="K363" s="56" t="n">
        <x:f>Ubicaciones!D8</x:f>
        <x:v>9.36</x:v>
      </x:c>
      <x:c r="L363" s="56" t="n">
        <x:f>Ubicaciones!E8</x:f>
        <x:v>-79.9</x:v>
      </x:c>
      <x:c r="M363" s="38" t="str">
        <x:f>Vulnerabilidad!B22</x:f>
        <x:v>Hormigón armado</x:v>
      </x:c>
      <x:c r="N363" s="38" t="str">
        <x:f>Vulnerabilidad!C22</x:f>
        <x:v>Mampostería de relleno</x:v>
      </x:c>
      <x:c r="O363" s="38" t="str">
        <x:f>Vulnerabilidad!D22</x:f>
        <x:v>Losa de hormigón</x:v>
      </x:c>
      <x:c r="P363" s="38" t="str">
        <x:v>Sin dato</x:v>
      </x:c>
      <x:c r="Q363" s="38" t="n">
        <x:f>IF('Impacto local'!H8="","",'Impacto local'!H8)</x:f>
        <x:v>2</x:v>
      </x:c>
      <x:c r="R363" s="57" t="n">
        <x:f>IF(Q363="","",INDEX(Vulnerabilidad!$B$6:$B$17,Q363))</x:f>
        <x:v>0</x:v>
      </x:c>
      <x:c r="S363" s="55" t="n">
        <x:f>IF(AND(ISNUMBER(J363),ISNUMBER(R363),R363&gt;=0,R363&lt;=1),J363*R363,"n.a.")</x:f>
        <x:v>0</x:v>
      </x:c>
      <x:c r="T363" s="38" t="str">
        <x:f>IF(ISNUMBER(S363),"Calculado ilustrativo","Faltan datos / parámetros inválidos")</x:f>
        <x:v>Calculado ilustrativo</x:v>
      </x:c>
    </x:row>
    <x:row r="364">
      <x:c r="A364" s="38" t="str">
        <x:v>R00359</x:v>
      </x:c>
      <x:c r="B364" s="38" t="str">
        <x:f>'Reparto provincial'!B125</x:f>
        <x:v>C04</x:v>
      </x:c>
      <x:c r="C364" s="38" t="str">
        <x:f>'Reparto provincial'!C125</x:f>
        <x:v>Aseguradora Global, S.A.</x:v>
      </x:c>
      <x:c r="D364" s="38" t="str">
        <x:f>'Reparto provincial'!D125</x:f>
        <x:v>Residencial</x:v>
      </x:c>
      <x:c r="E364" s="38" t="str">
        <x:f>'Reparto provincial'!E125</x:f>
        <x:v>Colón</x:v>
      </x:c>
      <x:c r="F364" s="38" t="str">
        <x:f>Ubicaciones!A8</x:f>
        <x:v>L03</x:v>
      </x:c>
      <x:c r="G364" s="38" t="str">
        <x:v>P2</x:v>
      </x:c>
      <x:c r="H364" s="55" t="n">
        <x:f>IF(AND(ISNUMBER('Reparto provincial'!J125),ABS(Construccion!G12-1)&lt;0.0000001,MIN(Construccion!D12:F12)&gt;=0,MAX(Construccion!D12:F12)&lt;=1),ROUND('Reparto provincial'!J125*ROUND(SUM(Construccion!$D$12:E12),12),0)-ROUND('Reparto provincial'!J125*ROUND(SUM(Construccion!$D$12:D12),12),0),"n.a.")</x:f>
        <x:v>123</x:v>
      </x:c>
      <x:c r="I364" s="55" t="n">
        <x:f>'Reparto provincial'!N125</x:f>
        <x:v>10400.20179206161</x:v>
      </x:c>
      <x:c r="J364" s="55" t="n">
        <x:f>IF(AND(ISNUMBER(H364),ISNUMBER(I364)),H364*I364,"n.a.")</x:f>
        <x:v>1279224.8204235781</x:v>
      </x:c>
      <x:c r="K364" s="56" t="n">
        <x:f>Ubicaciones!D8</x:f>
        <x:v>9.36</x:v>
      </x:c>
      <x:c r="L364" s="56" t="n">
        <x:f>Ubicaciones!E8</x:f>
        <x:v>-79.9</x:v>
      </x:c>
      <x:c r="M364" s="38" t="str">
        <x:f>Vulnerabilidad!B23</x:f>
        <x:v>Mampostería sin refuerzo</x:v>
      </x:c>
      <x:c r="N364" s="38" t="str">
        <x:f>Vulnerabilidad!C23</x:f>
        <x:v>Bloque / ladrillo</x:v>
      </x:c>
      <x:c r="O364" s="38" t="str">
        <x:f>Vulnerabilidad!D23</x:f>
        <x:v>Metal</x:v>
      </x:c>
      <x:c r="P364" s="38" t="str">
        <x:v>Sin dato</x:v>
      </x:c>
      <x:c r="Q364" s="38" t="n">
        <x:f>IF('Impacto local'!H8="","",'Impacto local'!H8)</x:f>
        <x:v>2</x:v>
      </x:c>
      <x:c r="R364" s="57" t="n">
        <x:f>IF(Q364="","",INDEX(Vulnerabilidad!$C$6:$C$17,Q364))</x:f>
        <x:v>0</x:v>
      </x:c>
      <x:c r="S364" s="55" t="n">
        <x:f>IF(AND(ISNUMBER(J364),ISNUMBER(R364),R364&gt;=0,R364&lt;=1),J364*R364,"n.a.")</x:f>
        <x:v>0</x:v>
      </x:c>
      <x:c r="T364" s="38" t="str">
        <x:f>IF(ISNUMBER(S364),"Calculado ilustrativo","Faltan datos / parámetros inválidos")</x:f>
        <x:v>Calculado ilustrativo</x:v>
      </x:c>
    </x:row>
    <x:row r="365">
      <x:c r="A365" s="38" t="str">
        <x:v>R00360</x:v>
      </x:c>
      <x:c r="B365" s="38" t="str">
        <x:f>'Reparto provincial'!B125</x:f>
        <x:v>C04</x:v>
      </x:c>
      <x:c r="C365" s="38" t="str">
        <x:f>'Reparto provincial'!C125</x:f>
        <x:v>Aseguradora Global, S.A.</x:v>
      </x:c>
      <x:c r="D365" s="38" t="str">
        <x:f>'Reparto provincial'!D125</x:f>
        <x:v>Residencial</x:v>
      </x:c>
      <x:c r="E365" s="38" t="str">
        <x:f>'Reparto provincial'!E125</x:f>
        <x:v>Colón</x:v>
      </x:c>
      <x:c r="F365" s="38" t="str">
        <x:f>Ubicaciones!A8</x:f>
        <x:v>L03</x:v>
      </x:c>
      <x:c r="G365" s="38" t="str">
        <x:v>P3</x:v>
      </x:c>
      <x:c r="H365" s="55" t="n">
        <x:f>IF(AND(ISNUMBER('Reparto provincial'!J125),ABS(Construccion!G12-1)&lt;0.0000001,MIN(Construccion!D12:F12)&gt;=0,MAX(Construccion!D12:F12)&lt;=1),ROUND('Reparto provincial'!J125*ROUND(SUM(Construccion!$D$12:F12),12),0)-ROUND('Reparto provincial'!J125*ROUND(SUM(Construccion!$D$12:E12),12),0),"n.a.")</x:f>
        <x:v>41</x:v>
      </x:c>
      <x:c r="I365" s="55" t="n">
        <x:f>'Reparto provincial'!N125</x:f>
        <x:v>10400.20179206161</x:v>
      </x:c>
      <x:c r="J365" s="55" t="n">
        <x:f>IF(AND(ISNUMBER(H365),ISNUMBER(I365)),H365*I365,"n.a.")</x:f>
        <x:v>426408.27347452607</x:v>
      </x:c>
      <x:c r="K365" s="56" t="n">
        <x:f>Ubicaciones!D8</x:f>
        <x:v>9.36</x:v>
      </x:c>
      <x:c r="L365" s="56" t="n">
        <x:f>Ubicaciones!E8</x:f>
        <x:v>-79.9</x:v>
      </x:c>
      <x:c r="M365" s="38" t="str">
        <x:f>Vulnerabilidad!B24</x:f>
        <x:v>Liviana / madera</x:v>
      </x:c>
      <x:c r="N365" s="38" t="str">
        <x:f>Vulnerabilidad!C24</x:f>
        <x:v>Madera / livianas</x:v>
      </x:c>
      <x:c r="O365" s="38" t="str">
        <x:f>Vulnerabilidad!D24</x:f>
        <x:v>Metal</x:v>
      </x:c>
      <x:c r="P365" s="38" t="str">
        <x:v>Sin dato</x:v>
      </x:c>
      <x:c r="Q365" s="38" t="n">
        <x:f>IF('Impacto local'!H8="","",'Impacto local'!H8)</x:f>
        <x:v>2</x:v>
      </x:c>
      <x:c r="R365" s="57" t="n">
        <x:f>IF(Q365="","",INDEX(Vulnerabilidad!$D$6:$D$17,Q365))</x:f>
        <x:v>0</x:v>
      </x:c>
      <x:c r="S365" s="55" t="n">
        <x:f>IF(AND(ISNUMBER(J365),ISNUMBER(R365),R365&gt;=0,R365&lt;=1),J365*R365,"n.a.")</x:f>
        <x:v>0</x:v>
      </x:c>
      <x:c r="T365" s="38" t="str">
        <x:f>IF(ISNUMBER(S365),"Calculado ilustrativo","Faltan datos / parámetros inválidos")</x:f>
        <x:v>Calculado ilustrativo</x:v>
      </x:c>
    </x:row>
    <x:row r="366">
      <x:c r="A366" s="38" t="str">
        <x:v>R00361</x:v>
      </x:c>
      <x:c r="B366" s="38" t="str">
        <x:f>'Reparto provincial'!B126</x:f>
        <x:v>C04</x:v>
      </x:c>
      <x:c r="C366" s="38" t="str">
        <x:f>'Reparto provincial'!C126</x:f>
        <x:v>Aseguradora Global, S.A.</x:v>
      </x:c>
      <x:c r="D366" s="38" t="str">
        <x:f>'Reparto provincial'!D126</x:f>
        <x:v>Residencial</x:v>
      </x:c>
      <x:c r="E366" s="38" t="str">
        <x:f>'Reparto provincial'!E126</x:f>
        <x:v>Chiriquí</x:v>
      </x:c>
      <x:c r="F366" s="38" t="str">
        <x:f>Ubicaciones!A9</x:f>
        <x:v>L04</x:v>
      </x:c>
      <x:c r="G366" s="38" t="str">
        <x:v>P1</x:v>
      </x:c>
      <x:c r="H366" s="55" t="n">
        <x:f>IF(AND(ISNUMBER('Reparto provincial'!J126),ABS(Construccion!G15-1)&lt;0.0000001,MIN(Construccion!D15:F15)&gt;=0,MAX(Construccion!D15:F15)&lt;=1),ROUND('Reparto provincial'!J126*ROUND(SUM(Construccion!$D$15:D15),12),0)-0,"n.a.")</x:f>
        <x:v>1660</x:v>
      </x:c>
      <x:c r="I366" s="55" t="n">
        <x:f>'Reparto provincial'!N126</x:f>
        <x:v>10400.20179206161</x:v>
      </x:c>
      <x:c r="J366" s="55" t="n">
        <x:f>IF(AND(ISNUMBER(H366),ISNUMBER(I366)),H366*I366,"n.a.")</x:f>
        <x:v>17264334.974822275</x:v>
      </x:c>
      <x:c r="K366" s="56" t="n">
        <x:f>Ubicaciones!D9</x:f>
        <x:v>8.43</x:v>
      </x:c>
      <x:c r="L366" s="56" t="n">
        <x:f>Ubicaciones!E9</x:f>
        <x:v>-82.43</x:v>
      </x:c>
      <x:c r="M366" s="38" t="str">
        <x:f>Vulnerabilidad!B22</x:f>
        <x:v>Hormigón armado</x:v>
      </x:c>
      <x:c r="N366" s="38" t="str">
        <x:f>Vulnerabilidad!C22</x:f>
        <x:v>Mampostería de relleno</x:v>
      </x:c>
      <x:c r="O366" s="38" t="str">
        <x:f>Vulnerabilidad!D22</x:f>
        <x:v>Losa de hormigón</x:v>
      </x:c>
      <x:c r="P366" s="38" t="str">
        <x:v>Sin dato</x:v>
      </x:c>
      <x:c r="Q366" s="38" t="n">
        <x:f>IF('Impacto local'!H9="","",'Impacto local'!H9)</x:f>
        <x:v>4</x:v>
      </x:c>
      <x:c r="R366" s="57" t="n">
        <x:f>IF(Q366="","",INDEX(Vulnerabilidad!$B$6:$B$17,Q366))</x:f>
        <x:v>0</x:v>
      </x:c>
      <x:c r="S366" s="55" t="n">
        <x:f>IF(AND(ISNUMBER(J366),ISNUMBER(R366),R366&gt;=0,R366&lt;=1),J366*R366,"n.a.")</x:f>
        <x:v>0</x:v>
      </x:c>
      <x:c r="T366" s="38" t="str">
        <x:f>IF(ISNUMBER(S366),"Calculado ilustrativo","Faltan datos / parámetros inválidos")</x:f>
        <x:v>Calculado ilustrativo</x:v>
      </x:c>
    </x:row>
    <x:row r="367">
      <x:c r="A367" s="38" t="str">
        <x:v>R00362</x:v>
      </x:c>
      <x:c r="B367" s="38" t="str">
        <x:f>'Reparto provincial'!B126</x:f>
        <x:v>C04</x:v>
      </x:c>
      <x:c r="C367" s="38" t="str">
        <x:f>'Reparto provincial'!C126</x:f>
        <x:v>Aseguradora Global, S.A.</x:v>
      </x:c>
      <x:c r="D367" s="38" t="str">
        <x:f>'Reparto provincial'!D126</x:f>
        <x:v>Residencial</x:v>
      </x:c>
      <x:c r="E367" s="38" t="str">
        <x:f>'Reparto provincial'!E126</x:f>
        <x:v>Chiriquí</x:v>
      </x:c>
      <x:c r="F367" s="38" t="str">
        <x:f>Ubicaciones!A9</x:f>
        <x:v>L04</x:v>
      </x:c>
      <x:c r="G367" s="38" t="str">
        <x:v>P2</x:v>
      </x:c>
      <x:c r="H367" s="55" t="n">
        <x:f>IF(AND(ISNUMBER('Reparto provincial'!J126),ABS(Construccion!G15-1)&lt;0.0000001,MIN(Construccion!D15:F15)&gt;=0,MAX(Construccion!D15:F15)&lt;=1),ROUND('Reparto provincial'!J126*ROUND(SUM(Construccion!$D$15:E15),12),0)-ROUND('Reparto provincial'!J126*ROUND(SUM(Construccion!$D$15:D15),12),0),"n.a.")</x:f>
        <x:v>830</x:v>
      </x:c>
      <x:c r="I367" s="55" t="n">
        <x:f>'Reparto provincial'!N126</x:f>
        <x:v>10400.20179206161</x:v>
      </x:c>
      <x:c r="J367" s="55" t="n">
        <x:f>IF(AND(ISNUMBER(H367),ISNUMBER(I367)),H367*I367,"n.a.")</x:f>
        <x:v>8632167.487411138</x:v>
      </x:c>
      <x:c r="K367" s="56" t="n">
        <x:f>Ubicaciones!D9</x:f>
        <x:v>8.43</x:v>
      </x:c>
      <x:c r="L367" s="56" t="n">
        <x:f>Ubicaciones!E9</x:f>
        <x:v>-82.43</x:v>
      </x:c>
      <x:c r="M367" s="38" t="str">
        <x:f>Vulnerabilidad!B23</x:f>
        <x:v>Mampostería sin refuerzo</x:v>
      </x:c>
      <x:c r="N367" s="38" t="str">
        <x:f>Vulnerabilidad!C23</x:f>
        <x:v>Bloque / ladrillo</x:v>
      </x:c>
      <x:c r="O367" s="38" t="str">
        <x:f>Vulnerabilidad!D23</x:f>
        <x:v>Metal</x:v>
      </x:c>
      <x:c r="P367" s="38" t="str">
        <x:v>Sin dato</x:v>
      </x:c>
      <x:c r="Q367" s="38" t="n">
        <x:f>IF('Impacto local'!H9="","",'Impacto local'!H9)</x:f>
        <x:v>4</x:v>
      </x:c>
      <x:c r="R367" s="57" t="n">
        <x:f>IF(Q367="","",INDEX(Vulnerabilidad!$C$6:$C$17,Q367))</x:f>
        <x:v>0.001</x:v>
      </x:c>
      <x:c r="S367" s="55" t="n">
        <x:f>IF(AND(ISNUMBER(J367),ISNUMBER(R367),R367&gt;=0,R367&lt;=1),J367*R367,"n.a.")</x:f>
        <x:v>8632.167487411138</x:v>
      </x:c>
      <x:c r="T367" s="38" t="str">
        <x:f>IF(ISNUMBER(S367),"Calculado ilustrativo","Faltan datos / parámetros inválidos")</x:f>
        <x:v>Calculado ilustrativo</x:v>
      </x:c>
    </x:row>
    <x:row r="368">
      <x:c r="A368" s="38" t="str">
        <x:v>R00363</x:v>
      </x:c>
      <x:c r="B368" s="38" t="str">
        <x:f>'Reparto provincial'!B126</x:f>
        <x:v>C04</x:v>
      </x:c>
      <x:c r="C368" s="38" t="str">
        <x:f>'Reparto provincial'!C126</x:f>
        <x:v>Aseguradora Global, S.A.</x:v>
      </x:c>
      <x:c r="D368" s="38" t="str">
        <x:f>'Reparto provincial'!D126</x:f>
        <x:v>Residencial</x:v>
      </x:c>
      <x:c r="E368" s="38" t="str">
        <x:f>'Reparto provincial'!E126</x:f>
        <x:v>Chiriquí</x:v>
      </x:c>
      <x:c r="F368" s="38" t="str">
        <x:f>Ubicaciones!A9</x:f>
        <x:v>L04</x:v>
      </x:c>
      <x:c r="G368" s="38" t="str">
        <x:v>P3</x:v>
      </x:c>
      <x:c r="H368" s="55" t="n">
        <x:f>IF(AND(ISNUMBER('Reparto provincial'!J126),ABS(Construccion!G15-1)&lt;0.0000001,MIN(Construccion!D15:F15)&gt;=0,MAX(Construccion!D15:F15)&lt;=1),ROUND('Reparto provincial'!J126*ROUND(SUM(Construccion!$D$15:F15),12),0)-ROUND('Reparto provincial'!J126*ROUND(SUM(Construccion!$D$15:E15),12),0),"n.a.")</x:f>
        <x:v>277</x:v>
      </x:c>
      <x:c r="I368" s="55" t="n">
        <x:f>'Reparto provincial'!N126</x:f>
        <x:v>10400.20179206161</x:v>
      </x:c>
      <x:c r="J368" s="55" t="n">
        <x:f>IF(AND(ISNUMBER(H368),ISNUMBER(I368)),H368*I368,"n.a.")</x:f>
        <x:v>2880855.8964010663</x:v>
      </x:c>
      <x:c r="K368" s="56" t="n">
        <x:f>Ubicaciones!D9</x:f>
        <x:v>8.43</x:v>
      </x:c>
      <x:c r="L368" s="56" t="n">
        <x:f>Ubicaciones!E9</x:f>
        <x:v>-82.43</x:v>
      </x:c>
      <x:c r="M368" s="38" t="str">
        <x:f>Vulnerabilidad!B24</x:f>
        <x:v>Liviana / madera</x:v>
      </x:c>
      <x:c r="N368" s="38" t="str">
        <x:f>Vulnerabilidad!C24</x:f>
        <x:v>Madera / livianas</x:v>
      </x:c>
      <x:c r="O368" s="38" t="str">
        <x:f>Vulnerabilidad!D24</x:f>
        <x:v>Metal</x:v>
      </x:c>
      <x:c r="P368" s="38" t="str">
        <x:v>Sin dato</x:v>
      </x:c>
      <x:c r="Q368" s="38" t="n">
        <x:f>IF('Impacto local'!H9="","",'Impacto local'!H9)</x:f>
        <x:v>4</x:v>
      </x:c>
      <x:c r="R368" s="57" t="n">
        <x:f>IF(Q368="","",INDEX(Vulnerabilidad!$D$6:$D$17,Q368))</x:f>
        <x:v>0.002</x:v>
      </x:c>
      <x:c r="S368" s="55" t="n">
        <x:f>IF(AND(ISNUMBER(J368),ISNUMBER(R368),R368&gt;=0,R368&lt;=1),J368*R368,"n.a.")</x:f>
        <x:v>5761.711792802133</x:v>
      </x:c>
      <x:c r="T368" s="38" t="str">
        <x:f>IF(ISNUMBER(S368),"Calculado ilustrativo","Faltan datos / parámetros inválidos")</x:f>
        <x:v>Calculado ilustrativo</x:v>
      </x:c>
    </x:row>
    <x:row r="369">
      <x:c r="A369" s="38" t="str">
        <x:v>R00364</x:v>
      </x:c>
      <x:c r="B369" s="38" t="str">
        <x:f>'Reparto provincial'!B127</x:f>
        <x:v>C04</x:v>
      </x:c>
      <x:c r="C369" s="38" t="str">
        <x:f>'Reparto provincial'!C127</x:f>
        <x:v>Aseguradora Global, S.A.</x:v>
      </x:c>
      <x:c r="D369" s="38" t="str">
        <x:f>'Reparto provincial'!D127</x:f>
        <x:v>Residencial</x:v>
      </x:c>
      <x:c r="E369" s="38" t="str">
        <x:f>'Reparto provincial'!E127</x:f>
        <x:v>Darién</x:v>
      </x:c>
      <x:c r="F369" s="38" t="str">
        <x:f>Ubicaciones!A10</x:f>
        <x:v>L05</x:v>
      </x:c>
      <x:c r="G369" s="38" t="str">
        <x:v>P1</x:v>
      </x:c>
      <x:c r="H369" s="55" t="n">
        <x:f>IF(AND(ISNUMBER('Reparto provincial'!J127),ABS(Construccion!G18-1)&lt;0.0000001,MIN(Construccion!D18:F18)&gt;=0,MAX(Construccion!D18:F18)&lt;=1),ROUND('Reparto provincial'!J127*ROUND(SUM(Construccion!$D$18:D18),12),0)-0,"n.a.")</x:f>
        <x:v>17</x:v>
      </x:c>
      <x:c r="I369" s="55" t="n">
        <x:f>'Reparto provincial'!N127</x:f>
        <x:v>10400.20179206161</x:v>
      </x:c>
      <x:c r="J369" s="55" t="n">
        <x:f>IF(AND(ISNUMBER(H369),ISNUMBER(I369)),H369*I369,"n.a.")</x:f>
        <x:v>176803.4304650474</x:v>
      </x:c>
      <x:c r="K369" s="56" t="n">
        <x:f>Ubicaciones!D10</x:f>
        <x:v>8.4</x:v>
      </x:c>
      <x:c r="L369" s="56" t="n">
        <x:f>Ubicaciones!E10</x:f>
        <x:v>-78.15</x:v>
      </x:c>
      <x:c r="M369" s="38" t="str">
        <x:f>Vulnerabilidad!B22</x:f>
        <x:v>Hormigón armado</x:v>
      </x:c>
      <x:c r="N369" s="38" t="str">
        <x:f>Vulnerabilidad!C22</x:f>
        <x:v>Mampostería de relleno</x:v>
      </x:c>
      <x:c r="O369" s="38" t="str">
        <x:f>Vulnerabilidad!D22</x:f>
        <x:v>Losa de hormigón</x:v>
      </x:c>
      <x:c r="P369" s="38" t="str">
        <x:v>Sin dato</x:v>
      </x:c>
      <x:c r="Q369" s="38" t="n">
        <x:f>IF('Impacto local'!H10="","",'Impacto local'!H10)</x:f>
        <x:v>2</x:v>
      </x:c>
      <x:c r="R369" s="57" t="n">
        <x:f>IF(Q369="","",INDEX(Vulnerabilidad!$B$6:$B$17,Q369))</x:f>
        <x:v>0</x:v>
      </x:c>
      <x:c r="S369" s="55" t="n">
        <x:f>IF(AND(ISNUMBER(J369),ISNUMBER(R369),R369&gt;=0,R369&lt;=1),J369*R369,"n.a.")</x:f>
        <x:v>0</x:v>
      </x:c>
      <x:c r="T369" s="38" t="str">
        <x:f>IF(ISNUMBER(S369),"Calculado ilustrativo","Faltan datos / parámetros inválidos")</x:f>
        <x:v>Calculado ilustrativo</x:v>
      </x:c>
    </x:row>
    <x:row r="370">
      <x:c r="A370" s="38" t="str">
        <x:v>R00365</x:v>
      </x:c>
      <x:c r="B370" s="38" t="str">
        <x:f>'Reparto provincial'!B127</x:f>
        <x:v>C04</x:v>
      </x:c>
      <x:c r="C370" s="38" t="str">
        <x:f>'Reparto provincial'!C127</x:f>
        <x:v>Aseguradora Global, S.A.</x:v>
      </x:c>
      <x:c r="D370" s="38" t="str">
        <x:f>'Reparto provincial'!D127</x:f>
        <x:v>Residencial</x:v>
      </x:c>
      <x:c r="E370" s="38" t="str">
        <x:f>'Reparto provincial'!E127</x:f>
        <x:v>Darién</x:v>
      </x:c>
      <x:c r="F370" s="38" t="str">
        <x:f>Ubicaciones!A10</x:f>
        <x:v>L05</x:v>
      </x:c>
      <x:c r="G370" s="38" t="str">
        <x:v>P2</x:v>
      </x:c>
      <x:c r="H370" s="55" t="n">
        <x:f>IF(AND(ISNUMBER('Reparto provincial'!J127),ABS(Construccion!G18-1)&lt;0.0000001,MIN(Construccion!D18:F18)&gt;=0,MAX(Construccion!D18:F18)&lt;=1),ROUND('Reparto provincial'!J127*ROUND(SUM(Construccion!$D$18:E18),12),0)-ROUND('Reparto provincial'!J127*ROUND(SUM(Construccion!$D$18:D18),12),0),"n.a.")</x:f>
        <x:v>9</x:v>
      </x:c>
      <x:c r="I370" s="55" t="n">
        <x:f>'Reparto provincial'!N127</x:f>
        <x:v>10400.20179206161</x:v>
      </x:c>
      <x:c r="J370" s="55" t="n">
        <x:f>IF(AND(ISNUMBER(H370),ISNUMBER(I370)),H370*I370,"n.a.")</x:f>
        <x:v>93601.81612855449</x:v>
      </x:c>
      <x:c r="K370" s="56" t="n">
        <x:f>Ubicaciones!D10</x:f>
        <x:v>8.4</x:v>
      </x:c>
      <x:c r="L370" s="56" t="n">
        <x:f>Ubicaciones!E10</x:f>
        <x:v>-78.15</x:v>
      </x:c>
      <x:c r="M370" s="38" t="str">
        <x:f>Vulnerabilidad!B23</x:f>
        <x:v>Mampostería sin refuerzo</x:v>
      </x:c>
      <x:c r="N370" s="38" t="str">
        <x:f>Vulnerabilidad!C23</x:f>
        <x:v>Bloque / ladrillo</x:v>
      </x:c>
      <x:c r="O370" s="38" t="str">
        <x:f>Vulnerabilidad!D23</x:f>
        <x:v>Metal</x:v>
      </x:c>
      <x:c r="P370" s="38" t="str">
        <x:v>Sin dato</x:v>
      </x:c>
      <x:c r="Q370" s="38" t="n">
        <x:f>IF('Impacto local'!H10="","",'Impacto local'!H10)</x:f>
        <x:v>2</x:v>
      </x:c>
      <x:c r="R370" s="57" t="n">
        <x:f>IF(Q370="","",INDEX(Vulnerabilidad!$C$6:$C$17,Q370))</x:f>
        <x:v>0</x:v>
      </x:c>
      <x:c r="S370" s="55" t="n">
        <x:f>IF(AND(ISNUMBER(J370),ISNUMBER(R370),R370&gt;=0,R370&lt;=1),J370*R370,"n.a.")</x:f>
        <x:v>0</x:v>
      </x:c>
      <x:c r="T370" s="38" t="str">
        <x:f>IF(ISNUMBER(S370),"Calculado ilustrativo","Faltan datos / parámetros inválidos")</x:f>
        <x:v>Calculado ilustrativo</x:v>
      </x:c>
    </x:row>
    <x:row r="371">
      <x:c r="A371" s="38" t="str">
        <x:v>R00366</x:v>
      </x:c>
      <x:c r="B371" s="38" t="str">
        <x:f>'Reparto provincial'!B127</x:f>
        <x:v>C04</x:v>
      </x:c>
      <x:c r="C371" s="38" t="str">
        <x:f>'Reparto provincial'!C127</x:f>
        <x:v>Aseguradora Global, S.A.</x:v>
      </x:c>
      <x:c r="D371" s="38" t="str">
        <x:f>'Reparto provincial'!D127</x:f>
        <x:v>Residencial</x:v>
      </x:c>
      <x:c r="E371" s="38" t="str">
        <x:f>'Reparto provincial'!E127</x:f>
        <x:v>Darién</x:v>
      </x:c>
      <x:c r="F371" s="38" t="str">
        <x:f>Ubicaciones!A10</x:f>
        <x:v>L05</x:v>
      </x:c>
      <x:c r="G371" s="38" t="str">
        <x:v>P3</x:v>
      </x:c>
      <x:c r="H371" s="55" t="n">
        <x:f>IF(AND(ISNUMBER('Reparto provincial'!J127),ABS(Construccion!G18-1)&lt;0.0000001,MIN(Construccion!D18:F18)&gt;=0,MAX(Construccion!D18:F18)&lt;=1),ROUND('Reparto provincial'!J127*ROUND(SUM(Construccion!$D$18:F18),12),0)-ROUND('Reparto provincial'!J127*ROUND(SUM(Construccion!$D$18:E18),12),0),"n.a.")</x:f>
        <x:v>3</x:v>
      </x:c>
      <x:c r="I371" s="55" t="n">
        <x:f>'Reparto provincial'!N127</x:f>
        <x:v>10400.20179206161</x:v>
      </x:c>
      <x:c r="J371" s="55" t="n">
        <x:f>IF(AND(ISNUMBER(H371),ISNUMBER(I371)),H371*I371,"n.a.")</x:f>
        <x:v>31200.60537618483</x:v>
      </x:c>
      <x:c r="K371" s="56" t="n">
        <x:f>Ubicaciones!D10</x:f>
        <x:v>8.4</x:v>
      </x:c>
      <x:c r="L371" s="56" t="n">
        <x:f>Ubicaciones!E10</x:f>
        <x:v>-78.15</x:v>
      </x:c>
      <x:c r="M371" s="38" t="str">
        <x:f>Vulnerabilidad!B24</x:f>
        <x:v>Liviana / madera</x:v>
      </x:c>
      <x:c r="N371" s="38" t="str">
        <x:f>Vulnerabilidad!C24</x:f>
        <x:v>Madera / livianas</x:v>
      </x:c>
      <x:c r="O371" s="38" t="str">
        <x:f>Vulnerabilidad!D24</x:f>
        <x:v>Metal</x:v>
      </x:c>
      <x:c r="P371" s="38" t="str">
        <x:v>Sin dato</x:v>
      </x:c>
      <x:c r="Q371" s="38" t="n">
        <x:f>IF('Impacto local'!H10="","",'Impacto local'!H10)</x:f>
        <x:v>2</x:v>
      </x:c>
      <x:c r="R371" s="57" t="n">
        <x:f>IF(Q371="","",INDEX(Vulnerabilidad!$D$6:$D$17,Q371))</x:f>
        <x:v>0</x:v>
      </x:c>
      <x:c r="S371" s="55" t="n">
        <x:f>IF(AND(ISNUMBER(J371),ISNUMBER(R371),R371&gt;=0,R371&lt;=1),J371*R371,"n.a.")</x:f>
        <x:v>0</x:v>
      </x:c>
      <x:c r="T371" s="38" t="str">
        <x:f>IF(ISNUMBER(S371),"Calculado ilustrativo","Faltan datos / parámetros inválidos")</x:f>
        <x:v>Calculado ilustrativo</x:v>
      </x:c>
    </x:row>
    <x:row r="372">
      <x:c r="A372" s="38" t="str">
        <x:v>R00367</x:v>
      </x:c>
      <x:c r="B372" s="38" t="str">
        <x:f>'Reparto provincial'!B128</x:f>
        <x:v>C04</x:v>
      </x:c>
      <x:c r="C372" s="38" t="str">
        <x:f>'Reparto provincial'!C128</x:f>
        <x:v>Aseguradora Global, S.A.</x:v>
      </x:c>
      <x:c r="D372" s="38" t="str">
        <x:f>'Reparto provincial'!D128</x:f>
        <x:v>Residencial</x:v>
      </x:c>
      <x:c r="E372" s="38" t="str">
        <x:f>'Reparto provincial'!E128</x:f>
        <x:v>Herrera</x:v>
      </x:c>
      <x:c r="F372" s="38" t="str">
        <x:f>Ubicaciones!A11</x:f>
        <x:v>L06</x:v>
      </x:c>
      <x:c r="G372" s="38" t="str">
        <x:v>P1</x:v>
      </x:c>
      <x:c r="H372" s="55" t="n">
        <x:f>IF(AND(ISNUMBER('Reparto provincial'!J128),ABS(Construccion!G21-1)&lt;0.0000001,MIN(Construccion!D21:F21)&gt;=0,MAX(Construccion!D21:F21)&lt;=1),ROUND('Reparto provincial'!J128*ROUND(SUM(Construccion!$D$21:D21),12),0)-0,"n.a.")</x:f>
        <x:v>371</x:v>
      </x:c>
      <x:c r="I372" s="55" t="n">
        <x:f>'Reparto provincial'!N128</x:f>
        <x:v>10400.20179206161</x:v>
      </x:c>
      <x:c r="J372" s="55" t="n">
        <x:f>IF(AND(ISNUMBER(H372),ISNUMBER(I372)),H372*I372,"n.a.")</x:f>
        <x:v>3858474.864854858</x:v>
      </x:c>
      <x:c r="K372" s="56" t="n">
        <x:f>Ubicaciones!D11</x:f>
        <x:v>7.96</x:v>
      </x:c>
      <x:c r="L372" s="56" t="n">
        <x:f>Ubicaciones!E11</x:f>
        <x:v>-80.43</x:v>
      </x:c>
      <x:c r="M372" s="38" t="str">
        <x:f>Vulnerabilidad!B22</x:f>
        <x:v>Hormigón armado</x:v>
      </x:c>
      <x:c r="N372" s="38" t="str">
        <x:f>Vulnerabilidad!C22</x:f>
        <x:v>Mampostería de relleno</x:v>
      </x:c>
      <x:c r="O372" s="38" t="str">
        <x:f>Vulnerabilidad!D22</x:f>
        <x:v>Losa de hormigón</x:v>
      </x:c>
      <x:c r="P372" s="38" t="str">
        <x:v>Sin dato</x:v>
      </x:c>
      <x:c r="Q372" s="38" t="n">
        <x:f>IF('Impacto local'!H11="","",'Impacto local'!H11)</x:f>
        <x:v>3</x:v>
      </x:c>
      <x:c r="R372" s="57" t="n">
        <x:f>IF(Q372="","",INDEX(Vulnerabilidad!$B$6:$B$17,Q372))</x:f>
        <x:v>0</x:v>
      </x:c>
      <x:c r="S372" s="55" t="n">
        <x:f>IF(AND(ISNUMBER(J372),ISNUMBER(R372),R372&gt;=0,R372&lt;=1),J372*R372,"n.a.")</x:f>
        <x:v>0</x:v>
      </x:c>
      <x:c r="T372" s="38" t="str">
        <x:f>IF(ISNUMBER(S372),"Calculado ilustrativo","Faltan datos / parámetros inválidos")</x:f>
        <x:v>Calculado ilustrativo</x:v>
      </x:c>
    </x:row>
    <x:row r="373">
      <x:c r="A373" s="38" t="str">
        <x:v>R00368</x:v>
      </x:c>
      <x:c r="B373" s="38" t="str">
        <x:f>'Reparto provincial'!B128</x:f>
        <x:v>C04</x:v>
      </x:c>
      <x:c r="C373" s="38" t="str">
        <x:f>'Reparto provincial'!C128</x:f>
        <x:v>Aseguradora Global, S.A.</x:v>
      </x:c>
      <x:c r="D373" s="38" t="str">
        <x:f>'Reparto provincial'!D128</x:f>
        <x:v>Residencial</x:v>
      </x:c>
      <x:c r="E373" s="38" t="str">
        <x:f>'Reparto provincial'!E128</x:f>
        <x:v>Herrera</x:v>
      </x:c>
      <x:c r="F373" s="38" t="str">
        <x:f>Ubicaciones!A11</x:f>
        <x:v>L06</x:v>
      </x:c>
      <x:c r="G373" s="38" t="str">
        <x:v>P2</x:v>
      </x:c>
      <x:c r="H373" s="55" t="n">
        <x:f>IF(AND(ISNUMBER('Reparto provincial'!J128),ABS(Construccion!G21-1)&lt;0.0000001,MIN(Construccion!D21:F21)&gt;=0,MAX(Construccion!D21:F21)&lt;=1),ROUND('Reparto provincial'!J128*ROUND(SUM(Construccion!$D$21:E21),12),0)-ROUND('Reparto provincial'!J128*ROUND(SUM(Construccion!$D$21:D21),12),0),"n.a.")</x:f>
        <x:v>186</x:v>
      </x:c>
      <x:c r="I373" s="55" t="n">
        <x:f>'Reparto provincial'!N128</x:f>
        <x:v>10400.20179206161</x:v>
      </x:c>
      <x:c r="J373" s="55" t="n">
        <x:f>IF(AND(ISNUMBER(H373),ISNUMBER(I373)),H373*I373,"n.a.")</x:f>
        <x:v>1934437.5333234596</x:v>
      </x:c>
      <x:c r="K373" s="56" t="n">
        <x:f>Ubicaciones!D11</x:f>
        <x:v>7.96</x:v>
      </x:c>
      <x:c r="L373" s="56" t="n">
        <x:f>Ubicaciones!E11</x:f>
        <x:v>-80.43</x:v>
      </x:c>
      <x:c r="M373" s="38" t="str">
        <x:f>Vulnerabilidad!B23</x:f>
        <x:v>Mampostería sin refuerzo</x:v>
      </x:c>
      <x:c r="N373" s="38" t="str">
        <x:f>Vulnerabilidad!C23</x:f>
        <x:v>Bloque / ladrillo</x:v>
      </x:c>
      <x:c r="O373" s="38" t="str">
        <x:f>Vulnerabilidad!D23</x:f>
        <x:v>Metal</x:v>
      </x:c>
      <x:c r="P373" s="38" t="str">
        <x:v>Sin dato</x:v>
      </x:c>
      <x:c r="Q373" s="38" t="n">
        <x:f>IF('Impacto local'!H11="","",'Impacto local'!H11)</x:f>
        <x:v>3</x:v>
      </x:c>
      <x:c r="R373" s="57" t="n">
        <x:f>IF(Q373="","",INDEX(Vulnerabilidad!$C$6:$C$17,Q373))</x:f>
        <x:v>0</x:v>
      </x:c>
      <x:c r="S373" s="55" t="n">
        <x:f>IF(AND(ISNUMBER(J373),ISNUMBER(R373),R373&gt;=0,R373&lt;=1),J373*R373,"n.a.")</x:f>
        <x:v>0</x:v>
      </x:c>
      <x:c r="T373" s="38" t="str">
        <x:f>IF(ISNUMBER(S373),"Calculado ilustrativo","Faltan datos / parámetros inválidos")</x:f>
        <x:v>Calculado ilustrativo</x:v>
      </x:c>
    </x:row>
    <x:row r="374">
      <x:c r="A374" s="38" t="str">
        <x:v>R00369</x:v>
      </x:c>
      <x:c r="B374" s="38" t="str">
        <x:f>'Reparto provincial'!B128</x:f>
        <x:v>C04</x:v>
      </x:c>
      <x:c r="C374" s="38" t="str">
        <x:f>'Reparto provincial'!C128</x:f>
        <x:v>Aseguradora Global, S.A.</x:v>
      </x:c>
      <x:c r="D374" s="38" t="str">
        <x:f>'Reparto provincial'!D128</x:f>
        <x:v>Residencial</x:v>
      </x:c>
      <x:c r="E374" s="38" t="str">
        <x:f>'Reparto provincial'!E128</x:f>
        <x:v>Herrera</x:v>
      </x:c>
      <x:c r="F374" s="38" t="str">
        <x:f>Ubicaciones!A11</x:f>
        <x:v>L06</x:v>
      </x:c>
      <x:c r="G374" s="38" t="str">
        <x:v>P3</x:v>
      </x:c>
      <x:c r="H374" s="55" t="n">
        <x:f>IF(AND(ISNUMBER('Reparto provincial'!J128),ABS(Construccion!G21-1)&lt;0.0000001,MIN(Construccion!D21:F21)&gt;=0,MAX(Construccion!D21:F21)&lt;=1),ROUND('Reparto provincial'!J128*ROUND(SUM(Construccion!$D$21:F21),12),0)-ROUND('Reparto provincial'!J128*ROUND(SUM(Construccion!$D$21:E21),12),0),"n.a.")</x:f>
        <x:v>62</x:v>
      </x:c>
      <x:c r="I374" s="55" t="n">
        <x:f>'Reparto provincial'!N128</x:f>
        <x:v>10400.20179206161</x:v>
      </x:c>
      <x:c r="J374" s="55" t="n">
        <x:f>IF(AND(ISNUMBER(H374),ISNUMBER(I374)),H374*I374,"n.a.")</x:f>
        <x:v>644812.5111078199</x:v>
      </x:c>
      <x:c r="K374" s="56" t="n">
        <x:f>Ubicaciones!D11</x:f>
        <x:v>7.96</x:v>
      </x:c>
      <x:c r="L374" s="56" t="n">
        <x:f>Ubicaciones!E11</x:f>
        <x:v>-80.43</x:v>
      </x:c>
      <x:c r="M374" s="38" t="str">
        <x:f>Vulnerabilidad!B24</x:f>
        <x:v>Liviana / madera</x:v>
      </x:c>
      <x:c r="N374" s="38" t="str">
        <x:f>Vulnerabilidad!C24</x:f>
        <x:v>Madera / livianas</x:v>
      </x:c>
      <x:c r="O374" s="38" t="str">
        <x:f>Vulnerabilidad!D24</x:f>
        <x:v>Metal</x:v>
      </x:c>
      <x:c r="P374" s="38" t="str">
        <x:v>Sin dato</x:v>
      </x:c>
      <x:c r="Q374" s="38" t="n">
        <x:f>IF('Impacto local'!H11="","",'Impacto local'!H11)</x:f>
        <x:v>3</x:v>
      </x:c>
      <x:c r="R374" s="57" t="n">
        <x:f>IF(Q374="","",INDEX(Vulnerabilidad!$D$6:$D$17,Q374))</x:f>
        <x:v>0</x:v>
      </x:c>
      <x:c r="S374" s="55" t="n">
        <x:f>IF(AND(ISNUMBER(J374),ISNUMBER(R374),R374&gt;=0,R374&lt;=1),J374*R374,"n.a.")</x:f>
        <x:v>0</x:v>
      </x:c>
      <x:c r="T374" s="38" t="str">
        <x:f>IF(ISNUMBER(S374),"Calculado ilustrativo","Faltan datos / parámetros inválidos")</x:f>
        <x:v>Calculado ilustrativo</x:v>
      </x:c>
    </x:row>
    <x:row r="375">
      <x:c r="A375" s="38" t="str">
        <x:v>R00370</x:v>
      </x:c>
      <x:c r="B375" s="38" t="str">
        <x:f>'Reparto provincial'!B129</x:f>
        <x:v>C04</x:v>
      </x:c>
      <x:c r="C375" s="38" t="str">
        <x:f>'Reparto provincial'!C129</x:f>
        <x:v>Aseguradora Global, S.A.</x:v>
      </x:c>
      <x:c r="D375" s="38" t="str">
        <x:f>'Reparto provincial'!D129</x:f>
        <x:v>Residencial</x:v>
      </x:c>
      <x:c r="E375" s="38" t="str">
        <x:f>'Reparto provincial'!E129</x:f>
        <x:v>Los Santos</x:v>
      </x:c>
      <x:c r="F375" s="38" t="str">
        <x:f>Ubicaciones!A12</x:f>
        <x:v>L07</x:v>
      </x:c>
      <x:c r="G375" s="38" t="str">
        <x:v>P1</x:v>
      </x:c>
      <x:c r="H375" s="55" t="n">
        <x:f>IF(AND(ISNUMBER('Reparto provincial'!J129),ABS(Construccion!G24-1)&lt;0.0000001,MIN(Construccion!D24:F24)&gt;=0,MAX(Construccion!D24:F24)&lt;=1),ROUND('Reparto provincial'!J129*ROUND(SUM(Construccion!$D$24:D24),12),0)-0,"n.a.")</x:f>
        <x:v>390</x:v>
      </x:c>
      <x:c r="I375" s="55" t="n">
        <x:f>'Reparto provincial'!N129</x:f>
        <x:v>10400.20179206161</x:v>
      </x:c>
      <x:c r="J375" s="55" t="n">
        <x:f>IF(AND(ISNUMBER(H375),ISNUMBER(I375)),H375*I375,"n.a.")</x:f>
        <x:v>4056078.698904028</x:v>
      </x:c>
      <x:c r="K375" s="56" t="n">
        <x:f>Ubicaciones!D12</x:f>
        <x:v>7.77</x:v>
      </x:c>
      <x:c r="L375" s="56" t="n">
        <x:f>Ubicaciones!E12</x:f>
        <x:v>-80.28</x:v>
      </x:c>
      <x:c r="M375" s="38" t="str">
        <x:f>Vulnerabilidad!B22</x:f>
        <x:v>Hormigón armado</x:v>
      </x:c>
      <x:c r="N375" s="38" t="str">
        <x:f>Vulnerabilidad!C22</x:f>
        <x:v>Mampostería de relleno</x:v>
      </x:c>
      <x:c r="O375" s="38" t="str">
        <x:f>Vulnerabilidad!D22</x:f>
        <x:v>Losa de hormigón</x:v>
      </x:c>
      <x:c r="P375" s="38" t="str">
        <x:v>Sin dato</x:v>
      </x:c>
      <x:c r="Q375" s="38" t="n">
        <x:f>IF('Impacto local'!H12="","",'Impacto local'!H12)</x:f>
        <x:v>2</x:v>
      </x:c>
      <x:c r="R375" s="57" t="n">
        <x:f>IF(Q375="","",INDEX(Vulnerabilidad!$B$6:$B$17,Q375))</x:f>
        <x:v>0</x:v>
      </x:c>
      <x:c r="S375" s="55" t="n">
        <x:f>IF(AND(ISNUMBER(J375),ISNUMBER(R375),R375&gt;=0,R375&lt;=1),J375*R375,"n.a.")</x:f>
        <x:v>0</x:v>
      </x:c>
      <x:c r="T375" s="38" t="str">
        <x:f>IF(ISNUMBER(S375),"Calculado ilustrativo","Faltan datos / parámetros inválidos")</x:f>
        <x:v>Calculado ilustrativo</x:v>
      </x:c>
    </x:row>
    <x:row r="376">
      <x:c r="A376" s="38" t="str">
        <x:v>R00371</x:v>
      </x:c>
      <x:c r="B376" s="38" t="str">
        <x:f>'Reparto provincial'!B129</x:f>
        <x:v>C04</x:v>
      </x:c>
      <x:c r="C376" s="38" t="str">
        <x:f>'Reparto provincial'!C129</x:f>
        <x:v>Aseguradora Global, S.A.</x:v>
      </x:c>
      <x:c r="D376" s="38" t="str">
        <x:f>'Reparto provincial'!D129</x:f>
        <x:v>Residencial</x:v>
      </x:c>
      <x:c r="E376" s="38" t="str">
        <x:f>'Reparto provincial'!E129</x:f>
        <x:v>Los Santos</x:v>
      </x:c>
      <x:c r="F376" s="38" t="str">
        <x:f>Ubicaciones!A12</x:f>
        <x:v>L07</x:v>
      </x:c>
      <x:c r="G376" s="38" t="str">
        <x:v>P2</x:v>
      </x:c>
      <x:c r="H376" s="55" t="n">
        <x:f>IF(AND(ISNUMBER('Reparto provincial'!J129),ABS(Construccion!G24-1)&lt;0.0000001,MIN(Construccion!D24:F24)&gt;=0,MAX(Construccion!D24:F24)&lt;=1),ROUND('Reparto provincial'!J129*ROUND(SUM(Construccion!$D$24:E24),12),0)-ROUND('Reparto provincial'!J129*ROUND(SUM(Construccion!$D$24:D24),12),0),"n.a.")</x:f>
        <x:v>195</x:v>
      </x:c>
      <x:c r="I376" s="55" t="n">
        <x:f>'Reparto provincial'!N129</x:f>
        <x:v>10400.20179206161</x:v>
      </x:c>
      <x:c r="J376" s="55" t="n">
        <x:f>IF(AND(ISNUMBER(H376),ISNUMBER(I376)),H376*I376,"n.a.")</x:f>
        <x:v>2028039.349452014</x:v>
      </x:c>
      <x:c r="K376" s="56" t="n">
        <x:f>Ubicaciones!D12</x:f>
        <x:v>7.77</x:v>
      </x:c>
      <x:c r="L376" s="56" t="n">
        <x:f>Ubicaciones!E12</x:f>
        <x:v>-80.28</x:v>
      </x:c>
      <x:c r="M376" s="38" t="str">
        <x:f>Vulnerabilidad!B23</x:f>
        <x:v>Mampostería sin refuerzo</x:v>
      </x:c>
      <x:c r="N376" s="38" t="str">
        <x:f>Vulnerabilidad!C23</x:f>
        <x:v>Bloque / ladrillo</x:v>
      </x:c>
      <x:c r="O376" s="38" t="str">
        <x:f>Vulnerabilidad!D23</x:f>
        <x:v>Metal</x:v>
      </x:c>
      <x:c r="P376" s="38" t="str">
        <x:v>Sin dato</x:v>
      </x:c>
      <x:c r="Q376" s="38" t="n">
        <x:f>IF('Impacto local'!H12="","",'Impacto local'!H12)</x:f>
        <x:v>2</x:v>
      </x:c>
      <x:c r="R376" s="57" t="n">
        <x:f>IF(Q376="","",INDEX(Vulnerabilidad!$C$6:$C$17,Q376))</x:f>
        <x:v>0</x:v>
      </x:c>
      <x:c r="S376" s="55" t="n">
        <x:f>IF(AND(ISNUMBER(J376),ISNUMBER(R376),R376&gt;=0,R376&lt;=1),J376*R376,"n.a.")</x:f>
        <x:v>0</x:v>
      </x:c>
      <x:c r="T376" s="38" t="str">
        <x:f>IF(ISNUMBER(S376),"Calculado ilustrativo","Faltan datos / parámetros inválidos")</x:f>
        <x:v>Calculado ilustrativo</x:v>
      </x:c>
    </x:row>
    <x:row r="377">
      <x:c r="A377" s="38" t="str">
        <x:v>R00372</x:v>
      </x:c>
      <x:c r="B377" s="38" t="str">
        <x:f>'Reparto provincial'!B129</x:f>
        <x:v>C04</x:v>
      </x:c>
      <x:c r="C377" s="38" t="str">
        <x:f>'Reparto provincial'!C129</x:f>
        <x:v>Aseguradora Global, S.A.</x:v>
      </x:c>
      <x:c r="D377" s="38" t="str">
        <x:f>'Reparto provincial'!D129</x:f>
        <x:v>Residencial</x:v>
      </x:c>
      <x:c r="E377" s="38" t="str">
        <x:f>'Reparto provincial'!E129</x:f>
        <x:v>Los Santos</x:v>
      </x:c>
      <x:c r="F377" s="38" t="str">
        <x:f>Ubicaciones!A12</x:f>
        <x:v>L07</x:v>
      </x:c>
      <x:c r="G377" s="38" t="str">
        <x:v>P3</x:v>
      </x:c>
      <x:c r="H377" s="55" t="n">
        <x:f>IF(AND(ISNUMBER('Reparto provincial'!J129),ABS(Construccion!G24-1)&lt;0.0000001,MIN(Construccion!D24:F24)&gt;=0,MAX(Construccion!D24:F24)&lt;=1),ROUND('Reparto provincial'!J129*ROUND(SUM(Construccion!$D$24:F24),12),0)-ROUND('Reparto provincial'!J129*ROUND(SUM(Construccion!$D$24:E24),12),0),"n.a.")</x:f>
        <x:v>65</x:v>
      </x:c>
      <x:c r="I377" s="55" t="n">
        <x:f>'Reparto provincial'!N129</x:f>
        <x:v>10400.20179206161</x:v>
      </x:c>
      <x:c r="J377" s="55" t="n">
        <x:f>IF(AND(ISNUMBER(H377),ISNUMBER(I377)),H377*I377,"n.a.")</x:f>
        <x:v>676013.1164840047</x:v>
      </x:c>
      <x:c r="K377" s="56" t="n">
        <x:f>Ubicaciones!D12</x:f>
        <x:v>7.77</x:v>
      </x:c>
      <x:c r="L377" s="56" t="n">
        <x:f>Ubicaciones!E12</x:f>
        <x:v>-80.28</x:v>
      </x:c>
      <x:c r="M377" s="38" t="str">
        <x:f>Vulnerabilidad!B24</x:f>
        <x:v>Liviana / madera</x:v>
      </x:c>
      <x:c r="N377" s="38" t="str">
        <x:f>Vulnerabilidad!C24</x:f>
        <x:v>Madera / livianas</x:v>
      </x:c>
      <x:c r="O377" s="38" t="str">
        <x:f>Vulnerabilidad!D24</x:f>
        <x:v>Metal</x:v>
      </x:c>
      <x:c r="P377" s="38" t="str">
        <x:v>Sin dato</x:v>
      </x:c>
      <x:c r="Q377" s="38" t="n">
        <x:f>IF('Impacto local'!H12="","",'Impacto local'!H12)</x:f>
        <x:v>2</x:v>
      </x:c>
      <x:c r="R377" s="57" t="n">
        <x:f>IF(Q377="","",INDEX(Vulnerabilidad!$D$6:$D$17,Q377))</x:f>
        <x:v>0</x:v>
      </x:c>
      <x:c r="S377" s="55" t="n">
        <x:f>IF(AND(ISNUMBER(J377),ISNUMBER(R377),R377&gt;=0,R377&lt;=1),J377*R377,"n.a.")</x:f>
        <x:v>0</x:v>
      </x:c>
      <x:c r="T377" s="38" t="str">
        <x:f>IF(ISNUMBER(S377),"Calculado ilustrativo","Faltan datos / parámetros inválidos")</x:f>
        <x:v>Calculado ilustrativo</x:v>
      </x:c>
    </x:row>
    <x:row r="378">
      <x:c r="A378" s="38" t="str">
        <x:v>R00373</x:v>
      </x:c>
      <x:c r="B378" s="38" t="str">
        <x:f>'Reparto provincial'!B130</x:f>
        <x:v>C04</x:v>
      </x:c>
      <x:c r="C378" s="38" t="str">
        <x:f>'Reparto provincial'!C130</x:f>
        <x:v>Aseguradora Global, S.A.</x:v>
      </x:c>
      <x:c r="D378" s="38" t="str">
        <x:f>'Reparto provincial'!D130</x:f>
        <x:v>Residencial</x:v>
      </x:c>
      <x:c r="E378" s="38" t="str">
        <x:f>'Reparto provincial'!E130</x:f>
        <x:v>Panamá</x:v>
      </x:c>
      <x:c r="F378" s="38" t="str">
        <x:f>Ubicaciones!A13</x:f>
        <x:v>L08</x:v>
      </x:c>
      <x:c r="G378" s="38" t="str">
        <x:v>P1</x:v>
      </x:c>
      <x:c r="H378" s="55" t="n">
        <x:f>IF(AND(ISNUMBER('Reparto provincial'!J130),ABS(Construccion!G27-1)&lt;0.0000001,MIN(Construccion!D27:F27)&gt;=0,MAX(Construccion!D27:F27)&lt;=1),ROUND('Reparto provincial'!J130*ROUND(SUM(Construccion!$D$27:D27),12),0)-0,"n.a.")</x:f>
        <x:v>8147</x:v>
      </x:c>
      <x:c r="I378" s="55" t="n">
        <x:f>'Reparto provincial'!N130</x:f>
        <x:v>10400.20179206161</x:v>
      </x:c>
      <x:c r="J378" s="55" t="n">
        <x:f>IF(AND(ISNUMBER(H378),ISNUMBER(I378)),H378*I378,"n.a.")</x:f>
        <x:v>84730443.99992594</x:v>
      </x:c>
      <x:c r="K378" s="56" t="n">
        <x:f>Ubicaciones!D13</x:f>
        <x:v>8.98</x:v>
      </x:c>
      <x:c r="L378" s="56" t="n">
        <x:f>Ubicaciones!E13</x:f>
        <x:v>-79.52</x:v>
      </x:c>
      <x:c r="M378" s="38" t="str">
        <x:f>Vulnerabilidad!B22</x:f>
        <x:v>Hormigón armado</x:v>
      </x:c>
      <x:c r="N378" s="38" t="str">
        <x:f>Vulnerabilidad!C22</x:f>
        <x:v>Mampostería de relleno</x:v>
      </x:c>
      <x:c r="O378" s="38" t="str">
        <x:f>Vulnerabilidad!D22</x:f>
        <x:v>Losa de hormigón</x:v>
      </x:c>
      <x:c r="P378" s="38" t="str">
        <x:v>Sin dato</x:v>
      </x:c>
      <x:c r="Q378" s="38" t="n">
        <x:f>IF('Impacto local'!H13="","",'Impacto local'!H13)</x:f>
        <x:v>2</x:v>
      </x:c>
      <x:c r="R378" s="57" t="n">
        <x:f>IF(Q378="","",INDEX(Vulnerabilidad!$B$6:$B$17,Q378))</x:f>
        <x:v>0</x:v>
      </x:c>
      <x:c r="S378" s="55" t="n">
        <x:f>IF(AND(ISNUMBER(J378),ISNUMBER(R378),R378&gt;=0,R378&lt;=1),J378*R378,"n.a.")</x:f>
        <x:v>0</x:v>
      </x:c>
      <x:c r="T378" s="38" t="str">
        <x:f>IF(ISNUMBER(S378),"Calculado ilustrativo","Faltan datos / parámetros inválidos")</x:f>
        <x:v>Calculado ilustrativo</x:v>
      </x:c>
    </x:row>
    <x:row r="379">
      <x:c r="A379" s="38" t="str">
        <x:v>R00374</x:v>
      </x:c>
      <x:c r="B379" s="38" t="str">
        <x:f>'Reparto provincial'!B130</x:f>
        <x:v>C04</x:v>
      </x:c>
      <x:c r="C379" s="38" t="str">
        <x:f>'Reparto provincial'!C130</x:f>
        <x:v>Aseguradora Global, S.A.</x:v>
      </x:c>
      <x:c r="D379" s="38" t="str">
        <x:f>'Reparto provincial'!D130</x:f>
        <x:v>Residencial</x:v>
      </x:c>
      <x:c r="E379" s="38" t="str">
        <x:f>'Reparto provincial'!E130</x:f>
        <x:v>Panamá</x:v>
      </x:c>
      <x:c r="F379" s="38" t="str">
        <x:f>Ubicaciones!A13</x:f>
        <x:v>L08</x:v>
      </x:c>
      <x:c r="G379" s="38" t="str">
        <x:v>P2</x:v>
      </x:c>
      <x:c r="H379" s="55" t="n">
        <x:f>IF(AND(ISNUMBER('Reparto provincial'!J130),ABS(Construccion!G27-1)&lt;0.0000001,MIN(Construccion!D27:F27)&gt;=0,MAX(Construccion!D27:F27)&lt;=1),ROUND('Reparto provincial'!J130*ROUND(SUM(Construccion!$D$27:E27),12),0)-ROUND('Reparto provincial'!J130*ROUND(SUM(Construccion!$D$27:D27),12),0),"n.a.")</x:f>
        <x:v>4073</x:v>
      </x:c>
      <x:c r="I379" s="55" t="n">
        <x:f>'Reparto provincial'!N130</x:f>
        <x:v>10400.20179206161</x:v>
      </x:c>
      <x:c r="J379" s="55" t="n">
        <x:f>IF(AND(ISNUMBER(H379),ISNUMBER(I379)),H379*I379,"n.a.")</x:f>
        <x:v>42360021.89906694</x:v>
      </x:c>
      <x:c r="K379" s="56" t="n">
        <x:f>Ubicaciones!D13</x:f>
        <x:v>8.98</x:v>
      </x:c>
      <x:c r="L379" s="56" t="n">
        <x:f>Ubicaciones!E13</x:f>
        <x:v>-79.52</x:v>
      </x:c>
      <x:c r="M379" s="38" t="str">
        <x:f>Vulnerabilidad!B23</x:f>
        <x:v>Mampostería sin refuerzo</x:v>
      </x:c>
      <x:c r="N379" s="38" t="str">
        <x:f>Vulnerabilidad!C23</x:f>
        <x:v>Bloque / ladrillo</x:v>
      </x:c>
      <x:c r="O379" s="38" t="str">
        <x:f>Vulnerabilidad!D23</x:f>
        <x:v>Metal</x:v>
      </x:c>
      <x:c r="P379" s="38" t="str">
        <x:v>Sin dato</x:v>
      </x:c>
      <x:c r="Q379" s="38" t="n">
        <x:f>IF('Impacto local'!H13="","",'Impacto local'!H13)</x:f>
        <x:v>2</x:v>
      </x:c>
      <x:c r="R379" s="57" t="n">
        <x:f>IF(Q379="","",INDEX(Vulnerabilidad!$C$6:$C$17,Q379))</x:f>
        <x:v>0</x:v>
      </x:c>
      <x:c r="S379" s="55" t="n">
        <x:f>IF(AND(ISNUMBER(J379),ISNUMBER(R379),R379&gt;=0,R379&lt;=1),J379*R379,"n.a.")</x:f>
        <x:v>0</x:v>
      </x:c>
      <x:c r="T379" s="38" t="str">
        <x:f>IF(ISNUMBER(S379),"Calculado ilustrativo","Faltan datos / parámetros inválidos")</x:f>
        <x:v>Calculado ilustrativo</x:v>
      </x:c>
    </x:row>
    <x:row r="380">
      <x:c r="A380" s="38" t="str">
        <x:v>R00375</x:v>
      </x:c>
      <x:c r="B380" s="38" t="str">
        <x:f>'Reparto provincial'!B130</x:f>
        <x:v>C04</x:v>
      </x:c>
      <x:c r="C380" s="38" t="str">
        <x:f>'Reparto provincial'!C130</x:f>
        <x:v>Aseguradora Global, S.A.</x:v>
      </x:c>
      <x:c r="D380" s="38" t="str">
        <x:f>'Reparto provincial'!D130</x:f>
        <x:v>Residencial</x:v>
      </x:c>
      <x:c r="E380" s="38" t="str">
        <x:f>'Reparto provincial'!E130</x:f>
        <x:v>Panamá</x:v>
      </x:c>
      <x:c r="F380" s="38" t="str">
        <x:f>Ubicaciones!A13</x:f>
        <x:v>L08</x:v>
      </x:c>
      <x:c r="G380" s="38" t="str">
        <x:v>P3</x:v>
      </x:c>
      <x:c r="H380" s="55" t="n">
        <x:f>IF(AND(ISNUMBER('Reparto provincial'!J130),ABS(Construccion!G27-1)&lt;0.0000001,MIN(Construccion!D27:F27)&gt;=0,MAX(Construccion!D27:F27)&lt;=1),ROUND('Reparto provincial'!J130*ROUND(SUM(Construccion!$D$27:F27),12),0)-ROUND('Reparto provincial'!J130*ROUND(SUM(Construccion!$D$27:E27),12),0),"n.a.")</x:f>
        <x:v>1358</x:v>
      </x:c>
      <x:c r="I380" s="55" t="n">
        <x:f>'Reparto provincial'!N130</x:f>
        <x:v>10400.20179206161</x:v>
      </x:c>
      <x:c r="J380" s="55" t="n">
        <x:f>IF(AND(ISNUMBER(H380),ISNUMBER(I380)),H380*I380,"n.a.")</x:f>
        <x:v>14123474.033619668</x:v>
      </x:c>
      <x:c r="K380" s="56" t="n">
        <x:f>Ubicaciones!D13</x:f>
        <x:v>8.98</x:v>
      </x:c>
      <x:c r="L380" s="56" t="n">
        <x:f>Ubicaciones!E13</x:f>
        <x:v>-79.52</x:v>
      </x:c>
      <x:c r="M380" s="38" t="str">
        <x:f>Vulnerabilidad!B24</x:f>
        <x:v>Liviana / madera</x:v>
      </x:c>
      <x:c r="N380" s="38" t="str">
        <x:f>Vulnerabilidad!C24</x:f>
        <x:v>Madera / livianas</x:v>
      </x:c>
      <x:c r="O380" s="38" t="str">
        <x:f>Vulnerabilidad!D24</x:f>
        <x:v>Metal</x:v>
      </x:c>
      <x:c r="P380" s="38" t="str">
        <x:v>Sin dato</x:v>
      </x:c>
      <x:c r="Q380" s="38" t="n">
        <x:f>IF('Impacto local'!H13="","",'Impacto local'!H13)</x:f>
        <x:v>2</x:v>
      </x:c>
      <x:c r="R380" s="57" t="n">
        <x:f>IF(Q380="","",INDEX(Vulnerabilidad!$D$6:$D$17,Q380))</x:f>
        <x:v>0</x:v>
      </x:c>
      <x:c r="S380" s="55" t="n">
        <x:f>IF(AND(ISNUMBER(J380),ISNUMBER(R380),R380&gt;=0,R380&lt;=1),J380*R380,"n.a.")</x:f>
        <x:v>0</x:v>
      </x:c>
      <x:c r="T380" s="38" t="str">
        <x:f>IF(ISNUMBER(S380),"Calculado ilustrativo","Faltan datos / parámetros inválidos")</x:f>
        <x:v>Calculado ilustrativo</x:v>
      </x:c>
    </x:row>
    <x:row r="381">
      <x:c r="A381" s="38" t="str">
        <x:v>R00376</x:v>
      </x:c>
      <x:c r="B381" s="38" t="str">
        <x:f>'Reparto provincial'!B131</x:f>
        <x:v>C04</x:v>
      </x:c>
      <x:c r="C381" s="38" t="str">
        <x:f>'Reparto provincial'!C131</x:f>
        <x:v>Aseguradora Global, S.A.</x:v>
      </x:c>
      <x:c r="D381" s="38" t="str">
        <x:f>'Reparto provincial'!D131</x:f>
        <x:v>Residencial</x:v>
      </x:c>
      <x:c r="E381" s="38" t="str">
        <x:f>'Reparto provincial'!E131</x:f>
        <x:v>Veraguas</x:v>
      </x:c>
      <x:c r="F381" s="38" t="str">
        <x:f>Ubicaciones!A14</x:f>
        <x:v>L09</x:v>
      </x:c>
      <x:c r="G381" s="38" t="str">
        <x:v>P1</x:v>
      </x:c>
      <x:c r="H381" s="55" t="n">
        <x:f>IF(AND(ISNUMBER('Reparto provincial'!J131),ABS(Construccion!G30-1)&lt;0.0000001,MIN(Construccion!D30:F30)&gt;=0,MAX(Construccion!D30:F30)&lt;=1),ROUND('Reparto provincial'!J131*ROUND(SUM(Construccion!$D$30:D30),12),0)-0,"n.a.")</x:f>
        <x:v>625</x:v>
      </x:c>
      <x:c r="I381" s="55" t="n">
        <x:f>'Reparto provincial'!N131</x:f>
        <x:v>10400.20179206161</x:v>
      </x:c>
      <x:c r="J381" s="55" t="n">
        <x:f>IF(AND(ISNUMBER(H381),ISNUMBER(I381)),H381*I381,"n.a.")</x:f>
        <x:v>6500126.120038507</x:v>
      </x:c>
      <x:c r="K381" s="56" t="n">
        <x:f>Ubicaciones!D14</x:f>
        <x:v>8.1</x:v>
      </x:c>
      <x:c r="L381" s="56" t="n">
        <x:f>Ubicaciones!E14</x:f>
        <x:v>-80.97</x:v>
      </x:c>
      <x:c r="M381" s="38" t="str">
        <x:f>Vulnerabilidad!B22</x:f>
        <x:v>Hormigón armado</x:v>
      </x:c>
      <x:c r="N381" s="38" t="str">
        <x:f>Vulnerabilidad!C22</x:f>
        <x:v>Mampostería de relleno</x:v>
      </x:c>
      <x:c r="O381" s="38" t="str">
        <x:f>Vulnerabilidad!D22</x:f>
        <x:v>Losa de hormigón</x:v>
      </x:c>
      <x:c r="P381" s="38" t="str">
        <x:v>Sin dato</x:v>
      </x:c>
      <x:c r="Q381" s="38" t="n">
        <x:f>IF('Impacto local'!H14="","",'Impacto local'!H14)</x:f>
        <x:v>3</x:v>
      </x:c>
      <x:c r="R381" s="57" t="n">
        <x:f>IF(Q381="","",INDEX(Vulnerabilidad!$B$6:$B$17,Q381))</x:f>
        <x:v>0</x:v>
      </x:c>
      <x:c r="S381" s="55" t="n">
        <x:f>IF(AND(ISNUMBER(J381),ISNUMBER(R381),R381&gt;=0,R381&lt;=1),J381*R381,"n.a.")</x:f>
        <x:v>0</x:v>
      </x:c>
      <x:c r="T381" s="38" t="str">
        <x:f>IF(ISNUMBER(S381),"Calculado ilustrativo","Faltan datos / parámetros inválidos")</x:f>
        <x:v>Calculado ilustrativo</x:v>
      </x:c>
    </x:row>
    <x:row r="382">
      <x:c r="A382" s="38" t="str">
        <x:v>R00377</x:v>
      </x:c>
      <x:c r="B382" s="38" t="str">
        <x:f>'Reparto provincial'!B131</x:f>
        <x:v>C04</x:v>
      </x:c>
      <x:c r="C382" s="38" t="str">
        <x:f>'Reparto provincial'!C131</x:f>
        <x:v>Aseguradora Global, S.A.</x:v>
      </x:c>
      <x:c r="D382" s="38" t="str">
        <x:f>'Reparto provincial'!D131</x:f>
        <x:v>Residencial</x:v>
      </x:c>
      <x:c r="E382" s="38" t="str">
        <x:f>'Reparto provincial'!E131</x:f>
        <x:v>Veraguas</x:v>
      </x:c>
      <x:c r="F382" s="38" t="str">
        <x:f>Ubicaciones!A14</x:f>
        <x:v>L09</x:v>
      </x:c>
      <x:c r="G382" s="38" t="str">
        <x:v>P2</x:v>
      </x:c>
      <x:c r="H382" s="55" t="n">
        <x:f>IF(AND(ISNUMBER('Reparto provincial'!J131),ABS(Construccion!G30-1)&lt;0.0000001,MIN(Construccion!D30:F30)&gt;=0,MAX(Construccion!D30:F30)&lt;=1),ROUND('Reparto provincial'!J131*ROUND(SUM(Construccion!$D$30:E30),12),0)-ROUND('Reparto provincial'!J131*ROUND(SUM(Construccion!$D$30:D30),12),0),"n.a.")</x:f>
        <x:v>313</x:v>
      </x:c>
      <x:c r="I382" s="55" t="n">
        <x:f>'Reparto provincial'!N131</x:f>
        <x:v>10400.20179206161</x:v>
      </x:c>
      <x:c r="J382" s="55" t="n">
        <x:f>IF(AND(ISNUMBER(H382),ISNUMBER(I382)),H382*I382,"n.a.")</x:f>
        <x:v>3255263.1609152844</x:v>
      </x:c>
      <x:c r="K382" s="56" t="n">
        <x:f>Ubicaciones!D14</x:f>
        <x:v>8.1</x:v>
      </x:c>
      <x:c r="L382" s="56" t="n">
        <x:f>Ubicaciones!E14</x:f>
        <x:v>-80.97</x:v>
      </x:c>
      <x:c r="M382" s="38" t="str">
        <x:f>Vulnerabilidad!B23</x:f>
        <x:v>Mampostería sin refuerzo</x:v>
      </x:c>
      <x:c r="N382" s="38" t="str">
        <x:f>Vulnerabilidad!C23</x:f>
        <x:v>Bloque / ladrillo</x:v>
      </x:c>
      <x:c r="O382" s="38" t="str">
        <x:f>Vulnerabilidad!D23</x:f>
        <x:v>Metal</x:v>
      </x:c>
      <x:c r="P382" s="38" t="str">
        <x:v>Sin dato</x:v>
      </x:c>
      <x:c r="Q382" s="38" t="n">
        <x:f>IF('Impacto local'!H14="","",'Impacto local'!H14)</x:f>
        <x:v>3</x:v>
      </x:c>
      <x:c r="R382" s="57" t="n">
        <x:f>IF(Q382="","",INDEX(Vulnerabilidad!$C$6:$C$17,Q382))</x:f>
        <x:v>0</x:v>
      </x:c>
      <x:c r="S382" s="55" t="n">
        <x:f>IF(AND(ISNUMBER(J382),ISNUMBER(R382),R382&gt;=0,R382&lt;=1),J382*R382,"n.a.")</x:f>
        <x:v>0</x:v>
      </x:c>
      <x:c r="T382" s="38" t="str">
        <x:f>IF(ISNUMBER(S382),"Calculado ilustrativo","Faltan datos / parámetros inválidos")</x:f>
        <x:v>Calculado ilustrativo</x:v>
      </x:c>
    </x:row>
    <x:row r="383">
      <x:c r="A383" s="38" t="str">
        <x:v>R00378</x:v>
      </x:c>
      <x:c r="B383" s="38" t="str">
        <x:f>'Reparto provincial'!B131</x:f>
        <x:v>C04</x:v>
      </x:c>
      <x:c r="C383" s="38" t="str">
        <x:f>'Reparto provincial'!C131</x:f>
        <x:v>Aseguradora Global, S.A.</x:v>
      </x:c>
      <x:c r="D383" s="38" t="str">
        <x:f>'Reparto provincial'!D131</x:f>
        <x:v>Residencial</x:v>
      </x:c>
      <x:c r="E383" s="38" t="str">
        <x:f>'Reparto provincial'!E131</x:f>
        <x:v>Veraguas</x:v>
      </x:c>
      <x:c r="F383" s="38" t="str">
        <x:f>Ubicaciones!A14</x:f>
        <x:v>L09</x:v>
      </x:c>
      <x:c r="G383" s="38" t="str">
        <x:v>P3</x:v>
      </x:c>
      <x:c r="H383" s="55" t="n">
        <x:f>IF(AND(ISNUMBER('Reparto provincial'!J131),ABS(Construccion!G30-1)&lt;0.0000001,MIN(Construccion!D30:F30)&gt;=0,MAX(Construccion!D30:F30)&lt;=1),ROUND('Reparto provincial'!J131*ROUND(SUM(Construccion!$D$30:F30),12),0)-ROUND('Reparto provincial'!J131*ROUND(SUM(Construccion!$D$30:E30),12),0),"n.a.")</x:f>
        <x:v>104</x:v>
      </x:c>
      <x:c r="I383" s="55" t="n">
        <x:f>'Reparto provincial'!N131</x:f>
        <x:v>10400.20179206161</x:v>
      </x:c>
      <x:c r="J383" s="55" t="n">
        <x:f>IF(AND(ISNUMBER(H383),ISNUMBER(I383)),H383*I383,"n.a.")</x:f>
        <x:v>1081620.9863744075</x:v>
      </x:c>
      <x:c r="K383" s="56" t="n">
        <x:f>Ubicaciones!D14</x:f>
        <x:v>8.1</x:v>
      </x:c>
      <x:c r="L383" s="56" t="n">
        <x:f>Ubicaciones!E14</x:f>
        <x:v>-80.97</x:v>
      </x:c>
      <x:c r="M383" s="38" t="str">
        <x:f>Vulnerabilidad!B24</x:f>
        <x:v>Liviana / madera</x:v>
      </x:c>
      <x:c r="N383" s="38" t="str">
        <x:f>Vulnerabilidad!C24</x:f>
        <x:v>Madera / livianas</x:v>
      </x:c>
      <x:c r="O383" s="38" t="str">
        <x:f>Vulnerabilidad!D24</x:f>
        <x:v>Metal</x:v>
      </x:c>
      <x:c r="P383" s="38" t="str">
        <x:v>Sin dato</x:v>
      </x:c>
      <x:c r="Q383" s="38" t="n">
        <x:f>IF('Impacto local'!H14="","",'Impacto local'!H14)</x:f>
        <x:v>3</x:v>
      </x:c>
      <x:c r="R383" s="57" t="n">
        <x:f>IF(Q383="","",INDEX(Vulnerabilidad!$D$6:$D$17,Q383))</x:f>
        <x:v>0</x:v>
      </x:c>
      <x:c r="S383" s="55" t="n">
        <x:f>IF(AND(ISNUMBER(J383),ISNUMBER(R383),R383&gt;=0,R383&lt;=1),J383*R383,"n.a.")</x:f>
        <x:v>0</x:v>
      </x:c>
      <x:c r="T383" s="38" t="str">
        <x:f>IF(ISNUMBER(S383),"Calculado ilustrativo","Faltan datos / parámetros inválidos")</x:f>
        <x:v>Calculado ilustrativo</x:v>
      </x:c>
    </x:row>
    <x:row r="384">
      <x:c r="A384" s="38" t="str">
        <x:v>R00379</x:v>
      </x:c>
      <x:c r="B384" s="38" t="str">
        <x:f>'Reparto provincial'!B132</x:f>
        <x:v>C04</x:v>
      </x:c>
      <x:c r="C384" s="38" t="str">
        <x:f>'Reparto provincial'!C132</x:f>
        <x:v>Aseguradora Global, S.A.</x:v>
      </x:c>
      <x:c r="D384" s="38" t="str">
        <x:f>'Reparto provincial'!D132</x:f>
        <x:v>Residencial</x:v>
      </x:c>
      <x:c r="E384" s="38" t="str">
        <x:f>'Reparto provincial'!E132</x:f>
        <x:v>Guna Yala</x:v>
      </x:c>
      <x:c r="F384" s="38" t="str">
        <x:f>Ubicaciones!A15</x:f>
        <x:v>L10</x:v>
      </x:c>
      <x:c r="G384" s="38" t="str">
        <x:v>P1</x:v>
      </x:c>
      <x:c r="H384" s="55" t="n">
        <x:f>IF(AND(ISNUMBER('Reparto provincial'!J132),ABS(Construccion!G33-1)&lt;0.0000001,MIN(Construccion!D33:F33)&gt;=0,MAX(Construccion!D33:F33)&lt;=1),ROUND('Reparto provincial'!J132*ROUND(SUM(Construccion!$D$33:D33),12),0)-0,"n.a.")</x:f>
        <x:v>0</x:v>
      </x:c>
      <x:c r="I384" s="55" t="n">
        <x:f>'Reparto provincial'!N132</x:f>
        <x:v>10400.20179206161</x:v>
      </x:c>
      <x:c r="J384" s="55" t="n">
        <x:f>IF(AND(ISNUMBER(H384),ISNUMBER(I384)),H384*I384,"n.a.")</x:f>
        <x:v>0</x:v>
      </x:c>
      <x:c r="K384" s="56" t="n">
        <x:f>Ubicaciones!D15</x:f>
        <x:v>9.45</x:v>
      </x:c>
      <x:c r="L384" s="56" t="n">
        <x:f>Ubicaciones!E15</x:f>
        <x:v>-78.97</x:v>
      </x:c>
      <x:c r="M384" s="38" t="str">
        <x:f>Vulnerabilidad!B22</x:f>
        <x:v>Hormigón armado</x:v>
      </x:c>
      <x:c r="N384" s="38" t="str">
        <x:f>Vulnerabilidad!C22</x:f>
        <x:v>Mampostería de relleno</x:v>
      </x:c>
      <x:c r="O384" s="38" t="str">
        <x:f>Vulnerabilidad!D22</x:f>
        <x:v>Losa de hormigón</x:v>
      </x:c>
      <x:c r="P384" s="38" t="str">
        <x:v>Sin dato</x:v>
      </x:c>
      <x:c r="Q384" s="38" t="n">
        <x:f>IF('Impacto local'!H15="","",'Impacto local'!H15)</x:f>
        <x:v>2</x:v>
      </x:c>
      <x:c r="R384" s="57" t="n">
        <x:f>IF(Q384="","",INDEX(Vulnerabilidad!$B$6:$B$17,Q384))</x:f>
        <x:v>0</x:v>
      </x:c>
      <x:c r="S384" s="55" t="n">
        <x:f>IF(AND(ISNUMBER(J384),ISNUMBER(R384),R384&gt;=0,R384&lt;=1),J384*R384,"n.a.")</x:f>
        <x:v>0</x:v>
      </x:c>
      <x:c r="T384" s="38" t="str">
        <x:f>IF(ISNUMBER(S384),"Calculado ilustrativo","Faltan datos / parámetros inválidos")</x:f>
        <x:v>Calculado ilustrativo</x:v>
      </x:c>
    </x:row>
    <x:row r="385">
      <x:c r="A385" s="38" t="str">
        <x:v>R00380</x:v>
      </x:c>
      <x:c r="B385" s="38" t="str">
        <x:f>'Reparto provincial'!B132</x:f>
        <x:v>C04</x:v>
      </x:c>
      <x:c r="C385" s="38" t="str">
        <x:f>'Reparto provincial'!C132</x:f>
        <x:v>Aseguradora Global, S.A.</x:v>
      </x:c>
      <x:c r="D385" s="38" t="str">
        <x:f>'Reparto provincial'!D132</x:f>
        <x:v>Residencial</x:v>
      </x:c>
      <x:c r="E385" s="38" t="str">
        <x:f>'Reparto provincial'!E132</x:f>
        <x:v>Guna Yala</x:v>
      </x:c>
      <x:c r="F385" s="38" t="str">
        <x:f>Ubicaciones!A15</x:f>
        <x:v>L10</x:v>
      </x:c>
      <x:c r="G385" s="38" t="str">
        <x:v>P2</x:v>
      </x:c>
      <x:c r="H385" s="55" t="n">
        <x:f>IF(AND(ISNUMBER('Reparto provincial'!J132),ABS(Construccion!G33-1)&lt;0.0000001,MIN(Construccion!D33:F33)&gt;=0,MAX(Construccion!D33:F33)&lt;=1),ROUND('Reparto provincial'!J132*ROUND(SUM(Construccion!$D$33:E33),12),0)-ROUND('Reparto provincial'!J132*ROUND(SUM(Construccion!$D$33:D33),12),0),"n.a.")</x:f>
        <x:v>0</x:v>
      </x:c>
      <x:c r="I385" s="55" t="n">
        <x:f>'Reparto provincial'!N132</x:f>
        <x:v>10400.20179206161</x:v>
      </x:c>
      <x:c r="J385" s="55" t="n">
        <x:f>IF(AND(ISNUMBER(H385),ISNUMBER(I385)),H385*I385,"n.a.")</x:f>
        <x:v>0</x:v>
      </x:c>
      <x:c r="K385" s="56" t="n">
        <x:f>Ubicaciones!D15</x:f>
        <x:v>9.45</x:v>
      </x:c>
      <x:c r="L385" s="56" t="n">
        <x:f>Ubicaciones!E15</x:f>
        <x:v>-78.97</x:v>
      </x:c>
      <x:c r="M385" s="38" t="str">
        <x:f>Vulnerabilidad!B23</x:f>
        <x:v>Mampostería sin refuerzo</x:v>
      </x:c>
      <x:c r="N385" s="38" t="str">
        <x:f>Vulnerabilidad!C23</x:f>
        <x:v>Bloque / ladrillo</x:v>
      </x:c>
      <x:c r="O385" s="38" t="str">
        <x:f>Vulnerabilidad!D23</x:f>
        <x:v>Metal</x:v>
      </x:c>
      <x:c r="P385" s="38" t="str">
        <x:v>Sin dato</x:v>
      </x:c>
      <x:c r="Q385" s="38" t="n">
        <x:f>IF('Impacto local'!H15="","",'Impacto local'!H15)</x:f>
        <x:v>2</x:v>
      </x:c>
      <x:c r="R385" s="57" t="n">
        <x:f>IF(Q385="","",INDEX(Vulnerabilidad!$C$6:$C$17,Q385))</x:f>
        <x:v>0</x:v>
      </x:c>
      <x:c r="S385" s="55" t="n">
        <x:f>IF(AND(ISNUMBER(J385),ISNUMBER(R385),R385&gt;=0,R385&lt;=1),J385*R385,"n.a.")</x:f>
        <x:v>0</x:v>
      </x:c>
      <x:c r="T385" s="38" t="str">
        <x:f>IF(ISNUMBER(S385),"Calculado ilustrativo","Faltan datos / parámetros inválidos")</x:f>
        <x:v>Calculado ilustrativo</x:v>
      </x:c>
    </x:row>
    <x:row r="386">
      <x:c r="A386" s="38" t="str">
        <x:v>R00381</x:v>
      </x:c>
      <x:c r="B386" s="38" t="str">
        <x:f>'Reparto provincial'!B132</x:f>
        <x:v>C04</x:v>
      </x:c>
      <x:c r="C386" s="38" t="str">
        <x:f>'Reparto provincial'!C132</x:f>
        <x:v>Aseguradora Global, S.A.</x:v>
      </x:c>
      <x:c r="D386" s="38" t="str">
        <x:f>'Reparto provincial'!D132</x:f>
        <x:v>Residencial</x:v>
      </x:c>
      <x:c r="E386" s="38" t="str">
        <x:f>'Reparto provincial'!E132</x:f>
        <x:v>Guna Yala</x:v>
      </x:c>
      <x:c r="F386" s="38" t="str">
        <x:f>Ubicaciones!A15</x:f>
        <x:v>L10</x:v>
      </x:c>
      <x:c r="G386" s="38" t="str">
        <x:v>P3</x:v>
      </x:c>
      <x:c r="H386" s="55" t="n">
        <x:f>IF(AND(ISNUMBER('Reparto provincial'!J132),ABS(Construccion!G33-1)&lt;0.0000001,MIN(Construccion!D33:F33)&gt;=0,MAX(Construccion!D33:F33)&lt;=1),ROUND('Reparto provincial'!J132*ROUND(SUM(Construccion!$D$33:F33),12),0)-ROUND('Reparto provincial'!J132*ROUND(SUM(Construccion!$D$33:E33),12),0),"n.a.")</x:f>
        <x:v>0</x:v>
      </x:c>
      <x:c r="I386" s="55" t="n">
        <x:f>'Reparto provincial'!N132</x:f>
        <x:v>10400.20179206161</x:v>
      </x:c>
      <x:c r="J386" s="55" t="n">
        <x:f>IF(AND(ISNUMBER(H386),ISNUMBER(I386)),H386*I386,"n.a.")</x:f>
        <x:v>0</x:v>
      </x:c>
      <x:c r="K386" s="56" t="n">
        <x:f>Ubicaciones!D15</x:f>
        <x:v>9.45</x:v>
      </x:c>
      <x:c r="L386" s="56" t="n">
        <x:f>Ubicaciones!E15</x:f>
        <x:v>-78.97</x:v>
      </x:c>
      <x:c r="M386" s="38" t="str">
        <x:f>Vulnerabilidad!B24</x:f>
        <x:v>Liviana / madera</x:v>
      </x:c>
      <x:c r="N386" s="38" t="str">
        <x:f>Vulnerabilidad!C24</x:f>
        <x:v>Madera / livianas</x:v>
      </x:c>
      <x:c r="O386" s="38" t="str">
        <x:f>Vulnerabilidad!D24</x:f>
        <x:v>Metal</x:v>
      </x:c>
      <x:c r="P386" s="38" t="str">
        <x:v>Sin dato</x:v>
      </x:c>
      <x:c r="Q386" s="38" t="n">
        <x:f>IF('Impacto local'!H15="","",'Impacto local'!H15)</x:f>
        <x:v>2</x:v>
      </x:c>
      <x:c r="R386" s="57" t="n">
        <x:f>IF(Q386="","",INDEX(Vulnerabilidad!$D$6:$D$17,Q386))</x:f>
        <x:v>0</x:v>
      </x:c>
      <x:c r="S386" s="55" t="n">
        <x:f>IF(AND(ISNUMBER(J386),ISNUMBER(R386),R386&gt;=0,R386&lt;=1),J386*R386,"n.a.")</x:f>
        <x:v>0</x:v>
      </x:c>
      <x:c r="T386" s="38" t="str">
        <x:f>IF(ISNUMBER(S386),"Calculado ilustrativo","Faltan datos / parámetros inválidos")</x:f>
        <x:v>Calculado ilustrativo</x:v>
      </x:c>
    </x:row>
    <x:row r="387">
      <x:c r="A387" s="38" t="str">
        <x:v>R00382</x:v>
      </x:c>
      <x:c r="B387" s="38" t="str">
        <x:f>'Reparto provincial'!B133</x:f>
        <x:v>C04</x:v>
      </x:c>
      <x:c r="C387" s="38" t="str">
        <x:f>'Reparto provincial'!C133</x:f>
        <x:v>Aseguradora Global, S.A.</x:v>
      </x:c>
      <x:c r="D387" s="38" t="str">
        <x:f>'Reparto provincial'!D133</x:f>
        <x:v>Residencial</x:v>
      </x:c>
      <x:c r="E387" s="38" t="str">
        <x:f>'Reparto provincial'!E133</x:f>
        <x:v>Emberá-Wounaan</x:v>
      </x:c>
      <x:c r="F387" s="38" t="str">
        <x:f>Ubicaciones!A16</x:f>
        <x:v>L11</x:v>
      </x:c>
      <x:c r="G387" s="38" t="str">
        <x:v>P1</x:v>
      </x:c>
      <x:c r="H387" s="55" t="n">
        <x:f>IF(AND(ISNUMBER('Reparto provincial'!J133),ABS(Construccion!G36-1)&lt;0.0000001,MIN(Construccion!D36:F36)&gt;=0,MAX(Construccion!D36:F36)&lt;=1),ROUND('Reparto provincial'!J133*ROUND(SUM(Construccion!$D$36:D36),12),0)-0,"n.a.")</x:f>
        <x:v>0</x:v>
      </x:c>
      <x:c r="I387" s="55" t="n">
        <x:f>'Reparto provincial'!N133</x:f>
        <x:v>10400.20179206161</x:v>
      </x:c>
      <x:c r="J387" s="55" t="n">
        <x:f>IF(AND(ISNUMBER(H387),ISNUMBER(I387)),H387*I387,"n.a.")</x:f>
        <x:v>0</x:v>
      </x:c>
      <x:c r="K387" s="56" t="n">
        <x:f>Ubicaciones!D16</x:f>
        <x:v>8.25</x:v>
      </x:c>
      <x:c r="L387" s="56" t="n">
        <x:f>Ubicaciones!E16</x:f>
        <x:v>-77.72</x:v>
      </x:c>
      <x:c r="M387" s="38" t="str">
        <x:f>Vulnerabilidad!B22</x:f>
        <x:v>Hormigón armado</x:v>
      </x:c>
      <x:c r="N387" s="38" t="str">
        <x:f>Vulnerabilidad!C22</x:f>
        <x:v>Mampostería de relleno</x:v>
      </x:c>
      <x:c r="O387" s="38" t="str">
        <x:f>Vulnerabilidad!D22</x:f>
        <x:v>Losa de hormigón</x:v>
      </x:c>
      <x:c r="P387" s="38" t="str">
        <x:v>Sin dato</x:v>
      </x:c>
      <x:c r="Q387" s="38" t="n">
        <x:f>IF('Impacto local'!H16="","",'Impacto local'!H16)</x:f>
        <x:v>2</x:v>
      </x:c>
      <x:c r="R387" s="57" t="n">
        <x:f>IF(Q387="","",INDEX(Vulnerabilidad!$B$6:$B$17,Q387))</x:f>
        <x:v>0</x:v>
      </x:c>
      <x:c r="S387" s="55" t="n">
        <x:f>IF(AND(ISNUMBER(J387),ISNUMBER(R387),R387&gt;=0,R387&lt;=1),J387*R387,"n.a.")</x:f>
        <x:v>0</x:v>
      </x:c>
      <x:c r="T387" s="38" t="str">
        <x:f>IF(ISNUMBER(S387),"Calculado ilustrativo","Faltan datos / parámetros inválidos")</x:f>
        <x:v>Calculado ilustrativo</x:v>
      </x:c>
    </x:row>
    <x:row r="388">
      <x:c r="A388" s="38" t="str">
        <x:v>R00383</x:v>
      </x:c>
      <x:c r="B388" s="38" t="str">
        <x:f>'Reparto provincial'!B133</x:f>
        <x:v>C04</x:v>
      </x:c>
      <x:c r="C388" s="38" t="str">
        <x:f>'Reparto provincial'!C133</x:f>
        <x:v>Aseguradora Global, S.A.</x:v>
      </x:c>
      <x:c r="D388" s="38" t="str">
        <x:f>'Reparto provincial'!D133</x:f>
        <x:v>Residencial</x:v>
      </x:c>
      <x:c r="E388" s="38" t="str">
        <x:f>'Reparto provincial'!E133</x:f>
        <x:v>Emberá-Wounaan</x:v>
      </x:c>
      <x:c r="F388" s="38" t="str">
        <x:f>Ubicaciones!A16</x:f>
        <x:v>L11</x:v>
      </x:c>
      <x:c r="G388" s="38" t="str">
        <x:v>P2</x:v>
      </x:c>
      <x:c r="H388" s="55" t="n">
        <x:f>IF(AND(ISNUMBER('Reparto provincial'!J133),ABS(Construccion!G36-1)&lt;0.0000001,MIN(Construccion!D36:F36)&gt;=0,MAX(Construccion!D36:F36)&lt;=1),ROUND('Reparto provincial'!J133*ROUND(SUM(Construccion!$D$36:E36),12),0)-ROUND('Reparto provincial'!J133*ROUND(SUM(Construccion!$D$36:D36),12),0),"n.a.")</x:f>
        <x:v>0</x:v>
      </x:c>
      <x:c r="I388" s="55" t="n">
        <x:f>'Reparto provincial'!N133</x:f>
        <x:v>10400.20179206161</x:v>
      </x:c>
      <x:c r="J388" s="55" t="n">
        <x:f>IF(AND(ISNUMBER(H388),ISNUMBER(I388)),H388*I388,"n.a.")</x:f>
        <x:v>0</x:v>
      </x:c>
      <x:c r="K388" s="56" t="n">
        <x:f>Ubicaciones!D16</x:f>
        <x:v>8.25</x:v>
      </x:c>
      <x:c r="L388" s="56" t="n">
        <x:f>Ubicaciones!E16</x:f>
        <x:v>-77.72</x:v>
      </x:c>
      <x:c r="M388" s="38" t="str">
        <x:f>Vulnerabilidad!B23</x:f>
        <x:v>Mampostería sin refuerzo</x:v>
      </x:c>
      <x:c r="N388" s="38" t="str">
        <x:f>Vulnerabilidad!C23</x:f>
        <x:v>Bloque / ladrillo</x:v>
      </x:c>
      <x:c r="O388" s="38" t="str">
        <x:f>Vulnerabilidad!D23</x:f>
        <x:v>Metal</x:v>
      </x:c>
      <x:c r="P388" s="38" t="str">
        <x:v>Sin dato</x:v>
      </x:c>
      <x:c r="Q388" s="38" t="n">
        <x:f>IF('Impacto local'!H16="","",'Impacto local'!H16)</x:f>
        <x:v>2</x:v>
      </x:c>
      <x:c r="R388" s="57" t="n">
        <x:f>IF(Q388="","",INDEX(Vulnerabilidad!$C$6:$C$17,Q388))</x:f>
        <x:v>0</x:v>
      </x:c>
      <x:c r="S388" s="55" t="n">
        <x:f>IF(AND(ISNUMBER(J388),ISNUMBER(R388),R388&gt;=0,R388&lt;=1),J388*R388,"n.a.")</x:f>
        <x:v>0</x:v>
      </x:c>
      <x:c r="T388" s="38" t="str">
        <x:f>IF(ISNUMBER(S388),"Calculado ilustrativo","Faltan datos / parámetros inválidos")</x:f>
        <x:v>Calculado ilustrativo</x:v>
      </x:c>
    </x:row>
    <x:row r="389">
      <x:c r="A389" s="38" t="str">
        <x:v>R00384</x:v>
      </x:c>
      <x:c r="B389" s="38" t="str">
        <x:f>'Reparto provincial'!B133</x:f>
        <x:v>C04</x:v>
      </x:c>
      <x:c r="C389" s="38" t="str">
        <x:f>'Reparto provincial'!C133</x:f>
        <x:v>Aseguradora Global, S.A.</x:v>
      </x:c>
      <x:c r="D389" s="38" t="str">
        <x:f>'Reparto provincial'!D133</x:f>
        <x:v>Residencial</x:v>
      </x:c>
      <x:c r="E389" s="38" t="str">
        <x:f>'Reparto provincial'!E133</x:f>
        <x:v>Emberá-Wounaan</x:v>
      </x:c>
      <x:c r="F389" s="38" t="str">
        <x:f>Ubicaciones!A16</x:f>
        <x:v>L11</x:v>
      </x:c>
      <x:c r="G389" s="38" t="str">
        <x:v>P3</x:v>
      </x:c>
      <x:c r="H389" s="55" t="n">
        <x:f>IF(AND(ISNUMBER('Reparto provincial'!J133),ABS(Construccion!G36-1)&lt;0.0000001,MIN(Construccion!D36:F36)&gt;=0,MAX(Construccion!D36:F36)&lt;=1),ROUND('Reparto provincial'!J133*ROUND(SUM(Construccion!$D$36:F36),12),0)-ROUND('Reparto provincial'!J133*ROUND(SUM(Construccion!$D$36:E36),12),0),"n.a.")</x:f>
        <x:v>0</x:v>
      </x:c>
      <x:c r="I389" s="55" t="n">
        <x:f>'Reparto provincial'!N133</x:f>
        <x:v>10400.20179206161</x:v>
      </x:c>
      <x:c r="J389" s="55" t="n">
        <x:f>IF(AND(ISNUMBER(H389),ISNUMBER(I389)),H389*I389,"n.a.")</x:f>
        <x:v>0</x:v>
      </x:c>
      <x:c r="K389" s="56" t="n">
        <x:f>Ubicaciones!D16</x:f>
        <x:v>8.25</x:v>
      </x:c>
      <x:c r="L389" s="56" t="n">
        <x:f>Ubicaciones!E16</x:f>
        <x:v>-77.72</x:v>
      </x:c>
      <x:c r="M389" s="38" t="str">
        <x:f>Vulnerabilidad!B24</x:f>
        <x:v>Liviana / madera</x:v>
      </x:c>
      <x:c r="N389" s="38" t="str">
        <x:f>Vulnerabilidad!C24</x:f>
        <x:v>Madera / livianas</x:v>
      </x:c>
      <x:c r="O389" s="38" t="str">
        <x:f>Vulnerabilidad!D24</x:f>
        <x:v>Metal</x:v>
      </x:c>
      <x:c r="P389" s="38" t="str">
        <x:v>Sin dato</x:v>
      </x:c>
      <x:c r="Q389" s="38" t="n">
        <x:f>IF('Impacto local'!H16="","",'Impacto local'!H16)</x:f>
        <x:v>2</x:v>
      </x:c>
      <x:c r="R389" s="57" t="n">
        <x:f>IF(Q389="","",INDEX(Vulnerabilidad!$D$6:$D$17,Q389))</x:f>
        <x:v>0</x:v>
      </x:c>
      <x:c r="S389" s="55" t="n">
        <x:f>IF(AND(ISNUMBER(J389),ISNUMBER(R389),R389&gt;=0,R389&lt;=1),J389*R389,"n.a.")</x:f>
        <x:v>0</x:v>
      </x:c>
      <x:c r="T389" s="38" t="str">
        <x:f>IF(ISNUMBER(S389),"Calculado ilustrativo","Faltan datos / parámetros inválidos")</x:f>
        <x:v>Calculado ilustrativo</x:v>
      </x:c>
    </x:row>
    <x:row r="390">
      <x:c r="A390" s="38" t="str">
        <x:v>R00385</x:v>
      </x:c>
      <x:c r="B390" s="38" t="str">
        <x:f>'Reparto provincial'!B134</x:f>
        <x:v>C04</x:v>
      </x:c>
      <x:c r="C390" s="38" t="str">
        <x:f>'Reparto provincial'!C134</x:f>
        <x:v>Aseguradora Global, S.A.</x:v>
      </x:c>
      <x:c r="D390" s="38" t="str">
        <x:f>'Reparto provincial'!D134</x:f>
        <x:v>Residencial</x:v>
      </x:c>
      <x:c r="E390" s="38" t="str">
        <x:f>'Reparto provincial'!E134</x:f>
        <x:v>Ngäbe-Buglé</x:v>
      </x:c>
      <x:c r="F390" s="38" t="str">
        <x:f>Ubicaciones!A17</x:f>
        <x:v>L12</x:v>
      </x:c>
      <x:c r="G390" s="38" t="str">
        <x:v>P1</x:v>
      </x:c>
      <x:c r="H390" s="55" t="n">
        <x:f>IF(AND(ISNUMBER('Reparto provincial'!J134),ABS(Construccion!G39-1)&lt;0.0000001,MIN(Construccion!D39:F39)&gt;=0,MAX(Construccion!D39:F39)&lt;=1),ROUND('Reparto provincial'!J134*ROUND(SUM(Construccion!$D$39:D39),12),0)-0,"n.a.")</x:f>
        <x:v>0</x:v>
      </x:c>
      <x:c r="I390" s="55" t="n">
        <x:f>'Reparto provincial'!N134</x:f>
        <x:v>10400.20179206161</x:v>
      </x:c>
      <x:c r="J390" s="55" t="n">
        <x:f>IF(AND(ISNUMBER(H390),ISNUMBER(I390)),H390*I390,"n.a.")</x:f>
        <x:v>0</x:v>
      </x:c>
      <x:c r="K390" s="56" t="n">
        <x:f>Ubicaciones!D17</x:f>
        <x:v>8.53</x:v>
      </x:c>
      <x:c r="L390" s="56" t="n">
        <x:f>Ubicaciones!E17</x:f>
        <x:v>-81.7</x:v>
      </x:c>
      <x:c r="M390" s="38" t="str">
        <x:f>Vulnerabilidad!B22</x:f>
        <x:v>Hormigón armado</x:v>
      </x:c>
      <x:c r="N390" s="38" t="str">
        <x:f>Vulnerabilidad!C22</x:f>
        <x:v>Mampostería de relleno</x:v>
      </x:c>
      <x:c r="O390" s="38" t="str">
        <x:f>Vulnerabilidad!D22</x:f>
        <x:v>Losa de hormigón</x:v>
      </x:c>
      <x:c r="P390" s="38" t="str">
        <x:v>Sin dato</x:v>
      </x:c>
      <x:c r="Q390" s="38" t="n">
        <x:f>IF('Impacto local'!H17="","",'Impacto local'!H17)</x:f>
        <x:v>3</x:v>
      </x:c>
      <x:c r="R390" s="57" t="n">
        <x:f>IF(Q390="","",INDEX(Vulnerabilidad!$B$6:$B$17,Q390))</x:f>
        <x:v>0</x:v>
      </x:c>
      <x:c r="S390" s="55" t="n">
        <x:f>IF(AND(ISNUMBER(J390),ISNUMBER(R390),R390&gt;=0,R390&lt;=1),J390*R390,"n.a.")</x:f>
        <x:v>0</x:v>
      </x:c>
      <x:c r="T390" s="38" t="str">
        <x:f>IF(ISNUMBER(S390),"Calculado ilustrativo","Faltan datos / parámetros inválidos")</x:f>
        <x:v>Calculado ilustrativo</x:v>
      </x:c>
    </x:row>
    <x:row r="391">
      <x:c r="A391" s="38" t="str">
        <x:v>R00386</x:v>
      </x:c>
      <x:c r="B391" s="38" t="str">
        <x:f>'Reparto provincial'!B134</x:f>
        <x:v>C04</x:v>
      </x:c>
      <x:c r="C391" s="38" t="str">
        <x:f>'Reparto provincial'!C134</x:f>
        <x:v>Aseguradora Global, S.A.</x:v>
      </x:c>
      <x:c r="D391" s="38" t="str">
        <x:f>'Reparto provincial'!D134</x:f>
        <x:v>Residencial</x:v>
      </x:c>
      <x:c r="E391" s="38" t="str">
        <x:f>'Reparto provincial'!E134</x:f>
        <x:v>Ngäbe-Buglé</x:v>
      </x:c>
      <x:c r="F391" s="38" t="str">
        <x:f>Ubicaciones!A17</x:f>
        <x:v>L12</x:v>
      </x:c>
      <x:c r="G391" s="38" t="str">
        <x:v>P2</x:v>
      </x:c>
      <x:c r="H391" s="55" t="n">
        <x:f>IF(AND(ISNUMBER('Reparto provincial'!J134),ABS(Construccion!G39-1)&lt;0.0000001,MIN(Construccion!D39:F39)&gt;=0,MAX(Construccion!D39:F39)&lt;=1),ROUND('Reparto provincial'!J134*ROUND(SUM(Construccion!$D$39:E39),12),0)-ROUND('Reparto provincial'!J134*ROUND(SUM(Construccion!$D$39:D39),12),0),"n.a.")</x:f>
        <x:v>0</x:v>
      </x:c>
      <x:c r="I391" s="55" t="n">
        <x:f>'Reparto provincial'!N134</x:f>
        <x:v>10400.20179206161</x:v>
      </x:c>
      <x:c r="J391" s="55" t="n">
        <x:f>IF(AND(ISNUMBER(H391),ISNUMBER(I391)),H391*I391,"n.a.")</x:f>
        <x:v>0</x:v>
      </x:c>
      <x:c r="K391" s="56" t="n">
        <x:f>Ubicaciones!D17</x:f>
        <x:v>8.53</x:v>
      </x:c>
      <x:c r="L391" s="56" t="n">
        <x:f>Ubicaciones!E17</x:f>
        <x:v>-81.7</x:v>
      </x:c>
      <x:c r="M391" s="38" t="str">
        <x:f>Vulnerabilidad!B23</x:f>
        <x:v>Mampostería sin refuerzo</x:v>
      </x:c>
      <x:c r="N391" s="38" t="str">
        <x:f>Vulnerabilidad!C23</x:f>
        <x:v>Bloque / ladrillo</x:v>
      </x:c>
      <x:c r="O391" s="38" t="str">
        <x:f>Vulnerabilidad!D23</x:f>
        <x:v>Metal</x:v>
      </x:c>
      <x:c r="P391" s="38" t="str">
        <x:v>Sin dato</x:v>
      </x:c>
      <x:c r="Q391" s="38" t="n">
        <x:f>IF('Impacto local'!H17="","",'Impacto local'!H17)</x:f>
        <x:v>3</x:v>
      </x:c>
      <x:c r="R391" s="57" t="n">
        <x:f>IF(Q391="","",INDEX(Vulnerabilidad!$C$6:$C$17,Q391))</x:f>
        <x:v>0</x:v>
      </x:c>
      <x:c r="S391" s="55" t="n">
        <x:f>IF(AND(ISNUMBER(J391),ISNUMBER(R391),R391&gt;=0,R391&lt;=1),J391*R391,"n.a.")</x:f>
        <x:v>0</x:v>
      </x:c>
      <x:c r="T391" s="38" t="str">
        <x:f>IF(ISNUMBER(S391),"Calculado ilustrativo","Faltan datos / parámetros inválidos")</x:f>
        <x:v>Calculado ilustrativo</x:v>
      </x:c>
    </x:row>
    <x:row r="392">
      <x:c r="A392" s="38" t="str">
        <x:v>R00387</x:v>
      </x:c>
      <x:c r="B392" s="38" t="str">
        <x:f>'Reparto provincial'!B134</x:f>
        <x:v>C04</x:v>
      </x:c>
      <x:c r="C392" s="38" t="str">
        <x:f>'Reparto provincial'!C134</x:f>
        <x:v>Aseguradora Global, S.A.</x:v>
      </x:c>
      <x:c r="D392" s="38" t="str">
        <x:f>'Reparto provincial'!D134</x:f>
        <x:v>Residencial</x:v>
      </x:c>
      <x:c r="E392" s="38" t="str">
        <x:f>'Reparto provincial'!E134</x:f>
        <x:v>Ngäbe-Buglé</x:v>
      </x:c>
      <x:c r="F392" s="38" t="str">
        <x:f>Ubicaciones!A17</x:f>
        <x:v>L12</x:v>
      </x:c>
      <x:c r="G392" s="38" t="str">
        <x:v>P3</x:v>
      </x:c>
      <x:c r="H392" s="55" t="n">
        <x:f>IF(AND(ISNUMBER('Reparto provincial'!J134),ABS(Construccion!G39-1)&lt;0.0000001,MIN(Construccion!D39:F39)&gt;=0,MAX(Construccion!D39:F39)&lt;=1),ROUND('Reparto provincial'!J134*ROUND(SUM(Construccion!$D$39:F39),12),0)-ROUND('Reparto provincial'!J134*ROUND(SUM(Construccion!$D$39:E39),12),0),"n.a.")</x:f>
        <x:v>0</x:v>
      </x:c>
      <x:c r="I392" s="55" t="n">
        <x:f>'Reparto provincial'!N134</x:f>
        <x:v>10400.20179206161</x:v>
      </x:c>
      <x:c r="J392" s="55" t="n">
        <x:f>IF(AND(ISNUMBER(H392),ISNUMBER(I392)),H392*I392,"n.a.")</x:f>
        <x:v>0</x:v>
      </x:c>
      <x:c r="K392" s="56" t="n">
        <x:f>Ubicaciones!D17</x:f>
        <x:v>8.53</x:v>
      </x:c>
      <x:c r="L392" s="56" t="n">
        <x:f>Ubicaciones!E17</x:f>
        <x:v>-81.7</x:v>
      </x:c>
      <x:c r="M392" s="38" t="str">
        <x:f>Vulnerabilidad!B24</x:f>
        <x:v>Liviana / madera</x:v>
      </x:c>
      <x:c r="N392" s="38" t="str">
        <x:f>Vulnerabilidad!C24</x:f>
        <x:v>Madera / livianas</x:v>
      </x:c>
      <x:c r="O392" s="38" t="str">
        <x:f>Vulnerabilidad!D24</x:f>
        <x:v>Metal</x:v>
      </x:c>
      <x:c r="P392" s="38" t="str">
        <x:v>Sin dato</x:v>
      </x:c>
      <x:c r="Q392" s="38" t="n">
        <x:f>IF('Impacto local'!H17="","",'Impacto local'!H17)</x:f>
        <x:v>3</x:v>
      </x:c>
      <x:c r="R392" s="57" t="n">
        <x:f>IF(Q392="","",INDEX(Vulnerabilidad!$D$6:$D$17,Q392))</x:f>
        <x:v>0</x:v>
      </x:c>
      <x:c r="S392" s="55" t="n">
        <x:f>IF(AND(ISNUMBER(J392),ISNUMBER(R392),R392&gt;=0,R392&lt;=1),J392*R392,"n.a.")</x:f>
        <x:v>0</x:v>
      </x:c>
      <x:c r="T392" s="38" t="str">
        <x:f>IF(ISNUMBER(S392),"Calculado ilustrativo","Faltan datos / parámetros inválidos")</x:f>
        <x:v>Calculado ilustrativo</x:v>
      </x:c>
    </x:row>
    <x:row r="393">
      <x:c r="A393" s="38" t="str">
        <x:v>R00388</x:v>
      </x:c>
      <x:c r="B393" s="38" t="str">
        <x:f>'Reparto provincial'!B135</x:f>
        <x:v>C04</x:v>
      </x:c>
      <x:c r="C393" s="38" t="str">
        <x:f>'Reparto provincial'!C135</x:f>
        <x:v>Aseguradora Global, S.A.</x:v>
      </x:c>
      <x:c r="D393" s="38" t="str">
        <x:f>'Reparto provincial'!D135</x:f>
        <x:v>Residencial</x:v>
      </x:c>
      <x:c r="E393" s="38" t="str">
        <x:f>'Reparto provincial'!E135</x:f>
        <x:v>Panamá Oeste</x:v>
      </x:c>
      <x:c r="F393" s="38" t="str">
        <x:f>Ubicaciones!A18</x:f>
        <x:v>L13</x:v>
      </x:c>
      <x:c r="G393" s="38" t="str">
        <x:v>P1</x:v>
      </x:c>
      <x:c r="H393" s="55" t="n">
        <x:f>IF(AND(ISNUMBER('Reparto provincial'!J135),ABS(Construccion!G42-1)&lt;0.0000001,MIN(Construccion!D42:F42)&gt;=0,MAX(Construccion!D42:F42)&lt;=1),ROUND('Reparto provincial'!J135*ROUND(SUM(Construccion!$D$42:D42),12),0)-0,"n.a.")</x:f>
        <x:v>4202</x:v>
      </x:c>
      <x:c r="I393" s="55" t="n">
        <x:f>'Reparto provincial'!N135</x:f>
        <x:v>10400.20179206161</x:v>
      </x:c>
      <x:c r="J393" s="55" t="n">
        <x:f>IF(AND(ISNUMBER(H393),ISNUMBER(I393)),H393*I393,"n.a.")</x:f>
        <x:v>43701647.93024289</x:v>
      </x:c>
      <x:c r="K393" s="56" t="n">
        <x:f>Ubicaciones!D18</x:f>
        <x:v>8.88</x:v>
      </x:c>
      <x:c r="L393" s="56" t="n">
        <x:f>Ubicaciones!E18</x:f>
        <x:v>-79.78</x:v>
      </x:c>
      <x:c r="M393" s="38" t="str">
        <x:f>Vulnerabilidad!B22</x:f>
        <x:v>Hormigón armado</x:v>
      </x:c>
      <x:c r="N393" s="38" t="str">
        <x:f>Vulnerabilidad!C22</x:f>
        <x:v>Mampostería de relleno</x:v>
      </x:c>
      <x:c r="O393" s="38" t="str">
        <x:f>Vulnerabilidad!D22</x:f>
        <x:v>Losa de hormigón</x:v>
      </x:c>
      <x:c r="P393" s="38" t="str">
        <x:v>Sin dato</x:v>
      </x:c>
      <x:c r="Q393" s="38" t="n">
        <x:f>IF('Impacto local'!H18="","",'Impacto local'!H18)</x:f>
        <x:v>2</x:v>
      </x:c>
      <x:c r="R393" s="57" t="n">
        <x:f>IF(Q393="","",INDEX(Vulnerabilidad!$B$6:$B$17,Q393))</x:f>
        <x:v>0</x:v>
      </x:c>
      <x:c r="S393" s="55" t="n">
        <x:f>IF(AND(ISNUMBER(J393),ISNUMBER(R393),R393&gt;=0,R393&lt;=1),J393*R393,"n.a.")</x:f>
        <x:v>0</x:v>
      </x:c>
      <x:c r="T393" s="38" t="str">
        <x:f>IF(ISNUMBER(S393),"Calculado ilustrativo","Faltan datos / parámetros inválidos")</x:f>
        <x:v>Calculado ilustrativo</x:v>
      </x:c>
    </x:row>
    <x:row r="394">
      <x:c r="A394" s="38" t="str">
        <x:v>R00389</x:v>
      </x:c>
      <x:c r="B394" s="38" t="str">
        <x:f>'Reparto provincial'!B135</x:f>
        <x:v>C04</x:v>
      </x:c>
      <x:c r="C394" s="38" t="str">
        <x:f>'Reparto provincial'!C135</x:f>
        <x:v>Aseguradora Global, S.A.</x:v>
      </x:c>
      <x:c r="D394" s="38" t="str">
        <x:f>'Reparto provincial'!D135</x:f>
        <x:v>Residencial</x:v>
      </x:c>
      <x:c r="E394" s="38" t="str">
        <x:f>'Reparto provincial'!E135</x:f>
        <x:v>Panamá Oeste</x:v>
      </x:c>
      <x:c r="F394" s="38" t="str">
        <x:f>Ubicaciones!A18</x:f>
        <x:v>L13</x:v>
      </x:c>
      <x:c r="G394" s="38" t="str">
        <x:v>P2</x:v>
      </x:c>
      <x:c r="H394" s="55" t="n">
        <x:f>IF(AND(ISNUMBER('Reparto provincial'!J135),ABS(Construccion!G42-1)&lt;0.0000001,MIN(Construccion!D42:F42)&gt;=0,MAX(Construccion!D42:F42)&lt;=1),ROUND('Reparto provincial'!J135*ROUND(SUM(Construccion!$D$42:E42),12),0)-ROUND('Reparto provincial'!J135*ROUND(SUM(Construccion!$D$42:D42),12),0),"n.a.")</x:f>
        <x:v>2102</x:v>
      </x:c>
      <x:c r="I394" s="55" t="n">
        <x:f>'Reparto provincial'!N135</x:f>
        <x:v>10400.20179206161</x:v>
      </x:c>
      <x:c r="J394" s="55" t="n">
        <x:f>IF(AND(ISNUMBER(H394),ISNUMBER(I394)),H394*I394,"n.a.")</x:f>
        <x:v>21861224.166913506</x:v>
      </x:c>
      <x:c r="K394" s="56" t="n">
        <x:f>Ubicaciones!D18</x:f>
        <x:v>8.88</x:v>
      </x:c>
      <x:c r="L394" s="56" t="n">
        <x:f>Ubicaciones!E18</x:f>
        <x:v>-79.78</x:v>
      </x:c>
      <x:c r="M394" s="38" t="str">
        <x:f>Vulnerabilidad!B23</x:f>
        <x:v>Mampostería sin refuerzo</x:v>
      </x:c>
      <x:c r="N394" s="38" t="str">
        <x:f>Vulnerabilidad!C23</x:f>
        <x:v>Bloque / ladrillo</x:v>
      </x:c>
      <x:c r="O394" s="38" t="str">
        <x:f>Vulnerabilidad!D23</x:f>
        <x:v>Metal</x:v>
      </x:c>
      <x:c r="P394" s="38" t="str">
        <x:v>Sin dato</x:v>
      </x:c>
      <x:c r="Q394" s="38" t="n">
        <x:f>IF('Impacto local'!H18="","",'Impacto local'!H18)</x:f>
        <x:v>2</x:v>
      </x:c>
      <x:c r="R394" s="57" t="n">
        <x:f>IF(Q394="","",INDEX(Vulnerabilidad!$C$6:$C$17,Q394))</x:f>
        <x:v>0</x:v>
      </x:c>
      <x:c r="S394" s="55" t="n">
        <x:f>IF(AND(ISNUMBER(J394),ISNUMBER(R394),R394&gt;=0,R394&lt;=1),J394*R394,"n.a.")</x:f>
        <x:v>0</x:v>
      </x:c>
      <x:c r="T394" s="38" t="str">
        <x:f>IF(ISNUMBER(S394),"Calculado ilustrativo","Faltan datos / parámetros inválidos")</x:f>
        <x:v>Calculado ilustrativo</x:v>
      </x:c>
    </x:row>
    <x:row r="395">
      <x:c r="A395" s="38" t="str">
        <x:v>R00390</x:v>
      </x:c>
      <x:c r="B395" s="38" t="str">
        <x:f>'Reparto provincial'!B135</x:f>
        <x:v>C04</x:v>
      </x:c>
      <x:c r="C395" s="38" t="str">
        <x:f>'Reparto provincial'!C135</x:f>
        <x:v>Aseguradora Global, S.A.</x:v>
      </x:c>
      <x:c r="D395" s="38" t="str">
        <x:f>'Reparto provincial'!D135</x:f>
        <x:v>Residencial</x:v>
      </x:c>
      <x:c r="E395" s="38" t="str">
        <x:f>'Reparto provincial'!E135</x:f>
        <x:v>Panamá Oeste</x:v>
      </x:c>
      <x:c r="F395" s="38" t="str">
        <x:f>Ubicaciones!A18</x:f>
        <x:v>L13</x:v>
      </x:c>
      <x:c r="G395" s="38" t="str">
        <x:v>P3</x:v>
      </x:c>
      <x:c r="H395" s="55" t="n">
        <x:f>IF(AND(ISNUMBER('Reparto provincial'!J135),ABS(Construccion!G42-1)&lt;0.0000001,MIN(Construccion!D42:F42)&gt;=0,MAX(Construccion!D42:F42)&lt;=1),ROUND('Reparto provincial'!J135*ROUND(SUM(Construccion!$D$42:F42),12),0)-ROUND('Reparto provincial'!J135*ROUND(SUM(Construccion!$D$42:E42),12),0),"n.a.")</x:f>
        <x:v>700</x:v>
      </x:c>
      <x:c r="I395" s="55" t="n">
        <x:f>'Reparto provincial'!N135</x:f>
        <x:v>10400.20179206161</x:v>
      </x:c>
      <x:c r="J395" s="55" t="n">
        <x:f>IF(AND(ISNUMBER(H395),ISNUMBER(I395)),H395*I395,"n.a.")</x:f>
        <x:v>7280141.254443128</x:v>
      </x:c>
      <x:c r="K395" s="56" t="n">
        <x:f>Ubicaciones!D18</x:f>
        <x:v>8.88</x:v>
      </x:c>
      <x:c r="L395" s="56" t="n">
        <x:f>Ubicaciones!E18</x:f>
        <x:v>-79.78</x:v>
      </x:c>
      <x:c r="M395" s="38" t="str">
        <x:f>Vulnerabilidad!B24</x:f>
        <x:v>Liviana / madera</x:v>
      </x:c>
      <x:c r="N395" s="38" t="str">
        <x:f>Vulnerabilidad!C24</x:f>
        <x:v>Madera / livianas</x:v>
      </x:c>
      <x:c r="O395" s="38" t="str">
        <x:f>Vulnerabilidad!D24</x:f>
        <x:v>Metal</x:v>
      </x:c>
      <x:c r="P395" s="38" t="str">
        <x:v>Sin dato</x:v>
      </x:c>
      <x:c r="Q395" s="38" t="n">
        <x:f>IF('Impacto local'!H18="","",'Impacto local'!H18)</x:f>
        <x:v>2</x:v>
      </x:c>
      <x:c r="R395" s="57" t="n">
        <x:f>IF(Q395="","",INDEX(Vulnerabilidad!$D$6:$D$17,Q395))</x:f>
        <x:v>0</x:v>
      </x:c>
      <x:c r="S395" s="55" t="n">
        <x:f>IF(AND(ISNUMBER(J395),ISNUMBER(R395),R395&gt;=0,R395&lt;=1),J395*R395,"n.a.")</x:f>
        <x:v>0</x:v>
      </x:c>
      <x:c r="T395" s="38" t="str">
        <x:f>IF(ISNUMBER(S395),"Calculado ilustrativo","Faltan datos / parámetros inválidos")</x:f>
        <x:v>Calculado ilustrativo</x:v>
      </x:c>
    </x:row>
    <x:row r="396">
      <x:c r="A396" s="38" t="str">
        <x:v>R00391</x:v>
      </x:c>
      <x:c r="B396" s="38" t="str">
        <x:f>'Reparto provincial'!B136</x:f>
        <x:v>C04</x:v>
      </x:c>
      <x:c r="C396" s="38" t="str">
        <x:f>'Reparto provincial'!C136</x:f>
        <x:v>Aseguradora Global, S.A.</x:v>
      </x:c>
      <x:c r="D396" s="38" t="str">
        <x:f>'Reparto provincial'!D136</x:f>
        <x:v>Comercial</x:v>
      </x:c>
      <x:c r="E396" s="38" t="str">
        <x:f>'Reparto provincial'!E136</x:f>
        <x:v>Bocas del Toro</x:v>
      </x:c>
      <x:c r="F396" s="38" t="str">
        <x:f>Ubicaciones!A6</x:f>
        <x:v>L01</x:v>
      </x:c>
      <x:c r="G396" s="38" t="str">
        <x:v>P1</x:v>
      </x:c>
      <x:c r="H396" s="55" t="n">
        <x:f>IF(AND(ISNUMBER('Reparto provincial'!J136),ABS(Construccion!G7-1)&lt;0.0000001,MIN(Construccion!D7:F7)&gt;=0,MAX(Construccion!D7:F7)&lt;=1),ROUND('Reparto provincial'!J136*ROUND(SUM(Construccion!$D$7:D7),12),0)-0,"n.a.")</x:f>
        <x:v>1</x:v>
      </x:c>
      <x:c r="I396" s="55" t="n">
        <x:f>'Reparto provincial'!N136</x:f>
        <x:v>24809.58904109589</x:v>
      </x:c>
      <x:c r="J396" s="55" t="n">
        <x:f>IF(AND(ISNUMBER(H396),ISNUMBER(I396)),H396*I396,"n.a.")</x:f>
        <x:v>24809.58904109589</x:v>
      </x:c>
      <x:c r="K396" s="56" t="n">
        <x:f>Ubicaciones!D6</x:f>
        <x:v>9.34</x:v>
      </x:c>
      <x:c r="L396" s="56" t="n">
        <x:f>Ubicaciones!E6</x:f>
        <x:v>-82.25</x:v>
      </x:c>
      <x:c r="M396" s="38" t="str">
        <x:f>Vulnerabilidad!B22</x:f>
        <x:v>Hormigón armado</x:v>
      </x:c>
      <x:c r="N396" s="38" t="str">
        <x:f>Vulnerabilidad!C22</x:f>
        <x:v>Mampostería de relleno</x:v>
      </x:c>
      <x:c r="O396" s="38" t="str">
        <x:f>Vulnerabilidad!D22</x:f>
        <x:v>Losa de hormigón</x:v>
      </x:c>
      <x:c r="P396" s="38" t="str">
        <x:v>Sin dato</x:v>
      </x:c>
      <x:c r="Q396" s="38" t="n">
        <x:f>IF('Impacto local'!H6="","",'Impacto local'!H6)</x:f>
        <x:v>3</x:v>
      </x:c>
      <x:c r="R396" s="57" t="n">
        <x:f>IF(Q396="","",INDEX(Vulnerabilidad!$B$6:$B$17,Q396))</x:f>
        <x:v>0</x:v>
      </x:c>
      <x:c r="S396" s="55" t="n">
        <x:f>IF(AND(ISNUMBER(J396),ISNUMBER(R396),R396&gt;=0,R396&lt;=1),J396*R396,"n.a.")</x:f>
        <x:v>0</x:v>
      </x:c>
      <x:c r="T396" s="38" t="str">
        <x:f>IF(ISNUMBER(S396),"Calculado ilustrativo","Faltan datos / parámetros inválidos")</x:f>
        <x:v>Calculado ilustrativo</x:v>
      </x:c>
    </x:row>
    <x:row r="397">
      <x:c r="A397" s="38" t="str">
        <x:v>R00392</x:v>
      </x:c>
      <x:c r="B397" s="38" t="str">
        <x:f>'Reparto provincial'!B136</x:f>
        <x:v>C04</x:v>
      </x:c>
      <x:c r="C397" s="38" t="str">
        <x:f>'Reparto provincial'!C136</x:f>
        <x:v>Aseguradora Global, S.A.</x:v>
      </x:c>
      <x:c r="D397" s="38" t="str">
        <x:f>'Reparto provincial'!D136</x:f>
        <x:v>Comercial</x:v>
      </x:c>
      <x:c r="E397" s="38" t="str">
        <x:f>'Reparto provincial'!E136</x:f>
        <x:v>Bocas del Toro</x:v>
      </x:c>
      <x:c r="F397" s="38" t="str">
        <x:f>Ubicaciones!A6</x:f>
        <x:v>L01</x:v>
      </x:c>
      <x:c r="G397" s="38" t="str">
        <x:v>P2</x:v>
      </x:c>
      <x:c r="H397" s="55" t="n">
        <x:f>IF(AND(ISNUMBER('Reparto provincial'!J136),ABS(Construccion!G7-1)&lt;0.0000001,MIN(Construccion!D7:F7)&gt;=0,MAX(Construccion!D7:F7)&lt;=1),ROUND('Reparto provincial'!J136*ROUND(SUM(Construccion!$D$7:E7),12),0)-ROUND('Reparto provincial'!J136*ROUND(SUM(Construccion!$D$7:D7),12),0),"n.a.")</x:f>
        <x:v>1</x:v>
      </x:c>
      <x:c r="I397" s="55" t="n">
        <x:f>'Reparto provincial'!N136</x:f>
        <x:v>24809.58904109589</x:v>
      </x:c>
      <x:c r="J397" s="55" t="n">
        <x:f>IF(AND(ISNUMBER(H397),ISNUMBER(I397)),H397*I397,"n.a.")</x:f>
        <x:v>24809.58904109589</x:v>
      </x:c>
      <x:c r="K397" s="56" t="n">
        <x:f>Ubicaciones!D6</x:f>
        <x:v>9.34</x:v>
      </x:c>
      <x:c r="L397" s="56" t="n">
        <x:f>Ubicaciones!E6</x:f>
        <x:v>-82.25</x:v>
      </x:c>
      <x:c r="M397" s="38" t="str">
        <x:f>Vulnerabilidad!B23</x:f>
        <x:v>Mampostería sin refuerzo</x:v>
      </x:c>
      <x:c r="N397" s="38" t="str">
        <x:f>Vulnerabilidad!C23</x:f>
        <x:v>Bloque / ladrillo</x:v>
      </x:c>
      <x:c r="O397" s="38" t="str">
        <x:f>Vulnerabilidad!D23</x:f>
        <x:v>Metal</x:v>
      </x:c>
      <x:c r="P397" s="38" t="str">
        <x:v>Sin dato</x:v>
      </x:c>
      <x:c r="Q397" s="38" t="n">
        <x:f>IF('Impacto local'!H6="","",'Impacto local'!H6)</x:f>
        <x:v>3</x:v>
      </x:c>
      <x:c r="R397" s="57" t="n">
        <x:f>IF(Q397="","",INDEX(Vulnerabilidad!$C$6:$C$17,Q397))</x:f>
        <x:v>0</x:v>
      </x:c>
      <x:c r="S397" s="55" t="n">
        <x:f>IF(AND(ISNUMBER(J397),ISNUMBER(R397),R397&gt;=0,R397&lt;=1),J397*R397,"n.a.")</x:f>
        <x:v>0</x:v>
      </x:c>
      <x:c r="T397" s="38" t="str">
        <x:f>IF(ISNUMBER(S397),"Calculado ilustrativo","Faltan datos / parámetros inválidos")</x:f>
        <x:v>Calculado ilustrativo</x:v>
      </x:c>
    </x:row>
    <x:row r="398">
      <x:c r="A398" s="38" t="str">
        <x:v>R00393</x:v>
      </x:c>
      <x:c r="B398" s="38" t="str">
        <x:f>'Reparto provincial'!B136</x:f>
        <x:v>C04</x:v>
      </x:c>
      <x:c r="C398" s="38" t="str">
        <x:f>'Reparto provincial'!C136</x:f>
        <x:v>Aseguradora Global, S.A.</x:v>
      </x:c>
      <x:c r="D398" s="38" t="str">
        <x:f>'Reparto provincial'!D136</x:f>
        <x:v>Comercial</x:v>
      </x:c>
      <x:c r="E398" s="38" t="str">
        <x:f>'Reparto provincial'!E136</x:f>
        <x:v>Bocas del Toro</x:v>
      </x:c>
      <x:c r="F398" s="38" t="str">
        <x:f>Ubicaciones!A6</x:f>
        <x:v>L01</x:v>
      </x:c>
      <x:c r="G398" s="38" t="str">
        <x:v>P3</x:v>
      </x:c>
      <x:c r="H398" s="55" t="n">
        <x:f>IF(AND(ISNUMBER('Reparto provincial'!J136),ABS(Construccion!G7-1)&lt;0.0000001,MIN(Construccion!D7:F7)&gt;=0,MAX(Construccion!D7:F7)&lt;=1),ROUND('Reparto provincial'!J136*ROUND(SUM(Construccion!$D$7:F7),12),0)-ROUND('Reparto provincial'!J136*ROUND(SUM(Construccion!$D$7:E7),12),0),"n.a.")</x:f>
        <x:v>0</x:v>
      </x:c>
      <x:c r="I398" s="55" t="n">
        <x:f>'Reparto provincial'!N136</x:f>
        <x:v>24809.58904109589</x:v>
      </x:c>
      <x:c r="J398" s="55" t="n">
        <x:f>IF(AND(ISNUMBER(H398),ISNUMBER(I398)),H398*I398,"n.a.")</x:f>
        <x:v>0</x:v>
      </x:c>
      <x:c r="K398" s="56" t="n">
        <x:f>Ubicaciones!D6</x:f>
        <x:v>9.34</x:v>
      </x:c>
      <x:c r="L398" s="56" t="n">
        <x:f>Ubicaciones!E6</x:f>
        <x:v>-82.25</x:v>
      </x:c>
      <x:c r="M398" s="38" t="str">
        <x:f>Vulnerabilidad!B24</x:f>
        <x:v>Liviana / madera</x:v>
      </x:c>
      <x:c r="N398" s="38" t="str">
        <x:f>Vulnerabilidad!C24</x:f>
        <x:v>Madera / livianas</x:v>
      </x:c>
      <x:c r="O398" s="38" t="str">
        <x:f>Vulnerabilidad!D24</x:f>
        <x:v>Metal</x:v>
      </x:c>
      <x:c r="P398" s="38" t="str">
        <x:v>Sin dato</x:v>
      </x:c>
      <x:c r="Q398" s="38" t="n">
        <x:f>IF('Impacto local'!H6="","",'Impacto local'!H6)</x:f>
        <x:v>3</x:v>
      </x:c>
      <x:c r="R398" s="57" t="n">
        <x:f>IF(Q398="","",INDEX(Vulnerabilidad!$D$6:$D$17,Q398))</x:f>
        <x:v>0</x:v>
      </x:c>
      <x:c r="S398" s="55" t="n">
        <x:f>IF(AND(ISNUMBER(J398),ISNUMBER(R398),R398&gt;=0,R398&lt;=1),J398*R398,"n.a.")</x:f>
        <x:v>0</x:v>
      </x:c>
      <x:c r="T398" s="38" t="str">
        <x:f>IF(ISNUMBER(S398),"Calculado ilustrativo","Faltan datos / parámetros inválidos")</x:f>
        <x:v>Calculado ilustrativo</x:v>
      </x:c>
    </x:row>
    <x:row r="399">
      <x:c r="A399" s="38" t="str">
        <x:v>R00394</x:v>
      </x:c>
      <x:c r="B399" s="38" t="str">
        <x:f>'Reparto provincial'!B137</x:f>
        <x:v>C04</x:v>
      </x:c>
      <x:c r="C399" s="38" t="str">
        <x:f>'Reparto provincial'!C137</x:f>
        <x:v>Aseguradora Global, S.A.</x:v>
      </x:c>
      <x:c r="D399" s="38" t="str">
        <x:f>'Reparto provincial'!D137</x:f>
        <x:v>Comercial</x:v>
      </x:c>
      <x:c r="E399" s="38" t="str">
        <x:f>'Reparto provincial'!E137</x:f>
        <x:v>Coclé</x:v>
      </x:c>
      <x:c r="F399" s="38" t="str">
        <x:f>Ubicaciones!A7</x:f>
        <x:v>L02</x:v>
      </x:c>
      <x:c r="G399" s="38" t="str">
        <x:v>P1</x:v>
      </x:c>
      <x:c r="H399" s="55" t="n">
        <x:f>IF(AND(ISNUMBER('Reparto provincial'!J137),ABS(Construccion!G10-1)&lt;0.0000001,MIN(Construccion!D10:F10)&gt;=0,MAX(Construccion!D10:F10)&lt;=1),ROUND('Reparto provincial'!J137*ROUND(SUM(Construccion!$D$10:D10),12),0)-0,"n.a.")</x:f>
        <x:v>2</x:v>
      </x:c>
      <x:c r="I399" s="55" t="n">
        <x:f>'Reparto provincial'!N137</x:f>
        <x:v>24809.58904109589</x:v>
      </x:c>
      <x:c r="J399" s="55" t="n">
        <x:f>IF(AND(ISNUMBER(H399),ISNUMBER(I399)),H399*I399,"n.a.")</x:f>
        <x:v>49619.17808219178</x:v>
      </x:c>
      <x:c r="K399" s="56" t="n">
        <x:f>Ubicaciones!D7</x:f>
        <x:v>8.52</x:v>
      </x:c>
      <x:c r="L399" s="56" t="n">
        <x:f>Ubicaciones!E7</x:f>
        <x:v>-80.36</x:v>
      </x:c>
      <x:c r="M399" s="38" t="str">
        <x:f>Vulnerabilidad!B22</x:f>
        <x:v>Hormigón armado</x:v>
      </x:c>
      <x:c r="N399" s="38" t="str">
        <x:f>Vulnerabilidad!C22</x:f>
        <x:v>Mampostería de relleno</x:v>
      </x:c>
      <x:c r="O399" s="38" t="str">
        <x:f>Vulnerabilidad!D22</x:f>
        <x:v>Losa de hormigón</x:v>
      </x:c>
      <x:c r="P399" s="38" t="str">
        <x:v>Sin dato</x:v>
      </x:c>
      <x:c r="Q399" s="38" t="n">
        <x:f>IF('Impacto local'!H7="","",'Impacto local'!H7)</x:f>
        <x:v>2</x:v>
      </x:c>
      <x:c r="R399" s="57" t="n">
        <x:f>IF(Q399="","",INDEX(Vulnerabilidad!$B$6:$B$17,Q399))</x:f>
        <x:v>0</x:v>
      </x:c>
      <x:c r="S399" s="55" t="n">
        <x:f>IF(AND(ISNUMBER(J399),ISNUMBER(R399),R399&gt;=0,R399&lt;=1),J399*R399,"n.a.")</x:f>
        <x:v>0</x:v>
      </x:c>
      <x:c r="T399" s="38" t="str">
        <x:f>IF(ISNUMBER(S399),"Calculado ilustrativo","Faltan datos / parámetros inválidos")</x:f>
        <x:v>Calculado ilustrativo</x:v>
      </x:c>
    </x:row>
    <x:row r="400">
      <x:c r="A400" s="38" t="str">
        <x:v>R00395</x:v>
      </x:c>
      <x:c r="B400" s="38" t="str">
        <x:f>'Reparto provincial'!B137</x:f>
        <x:v>C04</x:v>
      </x:c>
      <x:c r="C400" s="38" t="str">
        <x:f>'Reparto provincial'!C137</x:f>
        <x:v>Aseguradora Global, S.A.</x:v>
      </x:c>
      <x:c r="D400" s="38" t="str">
        <x:f>'Reparto provincial'!D137</x:f>
        <x:v>Comercial</x:v>
      </x:c>
      <x:c r="E400" s="38" t="str">
        <x:f>'Reparto provincial'!E137</x:f>
        <x:v>Coclé</x:v>
      </x:c>
      <x:c r="F400" s="38" t="str">
        <x:f>Ubicaciones!A7</x:f>
        <x:v>L02</x:v>
      </x:c>
      <x:c r="G400" s="38" t="str">
        <x:v>P2</x:v>
      </x:c>
      <x:c r="H400" s="55" t="n">
        <x:f>IF(AND(ISNUMBER('Reparto provincial'!J137),ABS(Construccion!G10-1)&lt;0.0000001,MIN(Construccion!D10:F10)&gt;=0,MAX(Construccion!D10:F10)&lt;=1),ROUND('Reparto provincial'!J137*ROUND(SUM(Construccion!$D$10:E10),12),0)-ROUND('Reparto provincial'!J137*ROUND(SUM(Construccion!$D$10:D10),12),0),"n.a.")</x:f>
        <x:v>1</x:v>
      </x:c>
      <x:c r="I400" s="55" t="n">
        <x:f>'Reparto provincial'!N137</x:f>
        <x:v>24809.58904109589</x:v>
      </x:c>
      <x:c r="J400" s="55" t="n">
        <x:f>IF(AND(ISNUMBER(H400),ISNUMBER(I400)),H400*I400,"n.a.")</x:f>
        <x:v>24809.58904109589</x:v>
      </x:c>
      <x:c r="K400" s="56" t="n">
        <x:f>Ubicaciones!D7</x:f>
        <x:v>8.52</x:v>
      </x:c>
      <x:c r="L400" s="56" t="n">
        <x:f>Ubicaciones!E7</x:f>
        <x:v>-80.36</x:v>
      </x:c>
      <x:c r="M400" s="38" t="str">
        <x:f>Vulnerabilidad!B23</x:f>
        <x:v>Mampostería sin refuerzo</x:v>
      </x:c>
      <x:c r="N400" s="38" t="str">
        <x:f>Vulnerabilidad!C23</x:f>
        <x:v>Bloque / ladrillo</x:v>
      </x:c>
      <x:c r="O400" s="38" t="str">
        <x:f>Vulnerabilidad!D23</x:f>
        <x:v>Metal</x:v>
      </x:c>
      <x:c r="P400" s="38" t="str">
        <x:v>Sin dato</x:v>
      </x:c>
      <x:c r="Q400" s="38" t="n">
        <x:f>IF('Impacto local'!H7="","",'Impacto local'!H7)</x:f>
        <x:v>2</x:v>
      </x:c>
      <x:c r="R400" s="57" t="n">
        <x:f>IF(Q400="","",INDEX(Vulnerabilidad!$C$6:$C$17,Q400))</x:f>
        <x:v>0</x:v>
      </x:c>
      <x:c r="S400" s="55" t="n">
        <x:f>IF(AND(ISNUMBER(J400),ISNUMBER(R400),R400&gt;=0,R400&lt;=1),J400*R400,"n.a.")</x:f>
        <x:v>0</x:v>
      </x:c>
      <x:c r="T400" s="38" t="str">
        <x:f>IF(ISNUMBER(S400),"Calculado ilustrativo","Faltan datos / parámetros inválidos")</x:f>
        <x:v>Calculado ilustrativo</x:v>
      </x:c>
    </x:row>
    <x:row r="401">
      <x:c r="A401" s="38" t="str">
        <x:v>R00396</x:v>
      </x:c>
      <x:c r="B401" s="38" t="str">
        <x:f>'Reparto provincial'!B137</x:f>
        <x:v>C04</x:v>
      </x:c>
      <x:c r="C401" s="38" t="str">
        <x:f>'Reparto provincial'!C137</x:f>
        <x:v>Aseguradora Global, S.A.</x:v>
      </x:c>
      <x:c r="D401" s="38" t="str">
        <x:f>'Reparto provincial'!D137</x:f>
        <x:v>Comercial</x:v>
      </x:c>
      <x:c r="E401" s="38" t="str">
        <x:f>'Reparto provincial'!E137</x:f>
        <x:v>Coclé</x:v>
      </x:c>
      <x:c r="F401" s="38" t="str">
        <x:f>Ubicaciones!A7</x:f>
        <x:v>L02</x:v>
      </x:c>
      <x:c r="G401" s="38" t="str">
        <x:v>P3</x:v>
      </x:c>
      <x:c r="H401" s="55" t="n">
        <x:f>IF(AND(ISNUMBER('Reparto provincial'!J137),ABS(Construccion!G10-1)&lt;0.0000001,MIN(Construccion!D10:F10)&gt;=0,MAX(Construccion!D10:F10)&lt;=1),ROUND('Reparto provincial'!J137*ROUND(SUM(Construccion!$D$10:F10),12),0)-ROUND('Reparto provincial'!J137*ROUND(SUM(Construccion!$D$10:E10),12),0),"n.a.")</x:f>
        <x:v>0</x:v>
      </x:c>
      <x:c r="I401" s="55" t="n">
        <x:f>'Reparto provincial'!N137</x:f>
        <x:v>24809.58904109589</x:v>
      </x:c>
      <x:c r="J401" s="55" t="n">
        <x:f>IF(AND(ISNUMBER(H401),ISNUMBER(I401)),H401*I401,"n.a.")</x:f>
        <x:v>0</x:v>
      </x:c>
      <x:c r="K401" s="56" t="n">
        <x:f>Ubicaciones!D7</x:f>
        <x:v>8.52</x:v>
      </x:c>
      <x:c r="L401" s="56" t="n">
        <x:f>Ubicaciones!E7</x:f>
        <x:v>-80.36</x:v>
      </x:c>
      <x:c r="M401" s="38" t="str">
        <x:f>Vulnerabilidad!B24</x:f>
        <x:v>Liviana / madera</x:v>
      </x:c>
      <x:c r="N401" s="38" t="str">
        <x:f>Vulnerabilidad!C24</x:f>
        <x:v>Madera / livianas</x:v>
      </x:c>
      <x:c r="O401" s="38" t="str">
        <x:f>Vulnerabilidad!D24</x:f>
        <x:v>Metal</x:v>
      </x:c>
      <x:c r="P401" s="38" t="str">
        <x:v>Sin dato</x:v>
      </x:c>
      <x:c r="Q401" s="38" t="n">
        <x:f>IF('Impacto local'!H7="","",'Impacto local'!H7)</x:f>
        <x:v>2</x:v>
      </x:c>
      <x:c r="R401" s="57" t="n">
        <x:f>IF(Q401="","",INDEX(Vulnerabilidad!$D$6:$D$17,Q401))</x:f>
        <x:v>0</x:v>
      </x:c>
      <x:c r="S401" s="55" t="n">
        <x:f>IF(AND(ISNUMBER(J401),ISNUMBER(R401),R401&gt;=0,R401&lt;=1),J401*R401,"n.a.")</x:f>
        <x:v>0</x:v>
      </x:c>
      <x:c r="T401" s="38" t="str">
        <x:f>IF(ISNUMBER(S401),"Calculado ilustrativo","Faltan datos / parámetros inválidos")</x:f>
        <x:v>Calculado ilustrativo</x:v>
      </x:c>
    </x:row>
    <x:row r="402">
      <x:c r="A402" s="38" t="str">
        <x:v>R00397</x:v>
      </x:c>
      <x:c r="B402" s="38" t="str">
        <x:f>'Reparto provincial'!B138</x:f>
        <x:v>C04</x:v>
      </x:c>
      <x:c r="C402" s="38" t="str">
        <x:f>'Reparto provincial'!C138</x:f>
        <x:v>Aseguradora Global, S.A.</x:v>
      </x:c>
      <x:c r="D402" s="38" t="str">
        <x:f>'Reparto provincial'!D138</x:f>
        <x:v>Comercial</x:v>
      </x:c>
      <x:c r="E402" s="38" t="str">
        <x:f>'Reparto provincial'!E138</x:f>
        <x:v>Colón</x:v>
      </x:c>
      <x:c r="F402" s="38" t="str">
        <x:f>Ubicaciones!A8</x:f>
        <x:v>L03</x:v>
      </x:c>
      <x:c r="G402" s="38" t="str">
        <x:v>P1</x:v>
      </x:c>
      <x:c r="H402" s="55" t="n">
        <x:f>IF(AND(ISNUMBER('Reparto provincial'!J138),ABS(Construccion!G13-1)&lt;0.0000001,MIN(Construccion!D13:F13)&gt;=0,MAX(Construccion!D13:F13)&lt;=1),ROUND('Reparto provincial'!J138*ROUND(SUM(Construccion!$D$13:D13),12),0)-0,"n.a.")</x:f>
        <x:v>1</x:v>
      </x:c>
      <x:c r="I402" s="55" t="n">
        <x:f>'Reparto provincial'!N138</x:f>
        <x:v>24809.58904109589</x:v>
      </x:c>
      <x:c r="J402" s="55" t="n">
        <x:f>IF(AND(ISNUMBER(H402),ISNUMBER(I402)),H402*I402,"n.a.")</x:f>
        <x:v>24809.58904109589</x:v>
      </x:c>
      <x:c r="K402" s="56" t="n">
        <x:f>Ubicaciones!D8</x:f>
        <x:v>9.36</x:v>
      </x:c>
      <x:c r="L402" s="56" t="n">
        <x:f>Ubicaciones!E8</x:f>
        <x:v>-79.9</x:v>
      </x:c>
      <x:c r="M402" s="38" t="str">
        <x:f>Vulnerabilidad!B22</x:f>
        <x:v>Hormigón armado</x:v>
      </x:c>
      <x:c r="N402" s="38" t="str">
        <x:f>Vulnerabilidad!C22</x:f>
        <x:v>Mampostería de relleno</x:v>
      </x:c>
      <x:c r="O402" s="38" t="str">
        <x:f>Vulnerabilidad!D22</x:f>
        <x:v>Losa de hormigón</x:v>
      </x:c>
      <x:c r="P402" s="38" t="str">
        <x:v>Sin dato</x:v>
      </x:c>
      <x:c r="Q402" s="38" t="n">
        <x:f>IF('Impacto local'!H8="","",'Impacto local'!H8)</x:f>
        <x:v>2</x:v>
      </x:c>
      <x:c r="R402" s="57" t="n">
        <x:f>IF(Q402="","",INDEX(Vulnerabilidad!$B$6:$B$17,Q402))</x:f>
        <x:v>0</x:v>
      </x:c>
      <x:c r="S402" s="55" t="n">
        <x:f>IF(AND(ISNUMBER(J402),ISNUMBER(R402),R402&gt;=0,R402&lt;=1),J402*R402,"n.a.")</x:f>
        <x:v>0</x:v>
      </x:c>
      <x:c r="T402" s="38" t="str">
        <x:f>IF(ISNUMBER(S402),"Calculado ilustrativo","Faltan datos / parámetros inválidos")</x:f>
        <x:v>Calculado ilustrativo</x:v>
      </x:c>
    </x:row>
    <x:row r="403">
      <x:c r="A403" s="38" t="str">
        <x:v>R00398</x:v>
      </x:c>
      <x:c r="B403" s="38" t="str">
        <x:f>'Reparto provincial'!B138</x:f>
        <x:v>C04</x:v>
      </x:c>
      <x:c r="C403" s="38" t="str">
        <x:f>'Reparto provincial'!C138</x:f>
        <x:v>Aseguradora Global, S.A.</x:v>
      </x:c>
      <x:c r="D403" s="38" t="str">
        <x:f>'Reparto provincial'!D138</x:f>
        <x:v>Comercial</x:v>
      </x:c>
      <x:c r="E403" s="38" t="str">
        <x:f>'Reparto provincial'!E138</x:f>
        <x:v>Colón</x:v>
      </x:c>
      <x:c r="F403" s="38" t="str">
        <x:f>Ubicaciones!A8</x:f>
        <x:v>L03</x:v>
      </x:c>
      <x:c r="G403" s="38" t="str">
        <x:v>P2</x:v>
      </x:c>
      <x:c r="H403" s="55" t="n">
        <x:f>IF(AND(ISNUMBER('Reparto provincial'!J138),ABS(Construccion!G13-1)&lt;0.0000001,MIN(Construccion!D13:F13)&gt;=0,MAX(Construccion!D13:F13)&lt;=1),ROUND('Reparto provincial'!J138*ROUND(SUM(Construccion!$D$13:E13),12),0)-ROUND('Reparto provincial'!J138*ROUND(SUM(Construccion!$D$13:D13),12),0),"n.a.")</x:f>
        <x:v>1</x:v>
      </x:c>
      <x:c r="I403" s="55" t="n">
        <x:f>'Reparto provincial'!N138</x:f>
        <x:v>24809.58904109589</x:v>
      </x:c>
      <x:c r="J403" s="55" t="n">
        <x:f>IF(AND(ISNUMBER(H403),ISNUMBER(I403)),H403*I403,"n.a.")</x:f>
        <x:v>24809.58904109589</x:v>
      </x:c>
      <x:c r="K403" s="56" t="n">
        <x:f>Ubicaciones!D8</x:f>
        <x:v>9.36</x:v>
      </x:c>
      <x:c r="L403" s="56" t="n">
        <x:f>Ubicaciones!E8</x:f>
        <x:v>-79.9</x:v>
      </x:c>
      <x:c r="M403" s="38" t="str">
        <x:f>Vulnerabilidad!B23</x:f>
        <x:v>Mampostería sin refuerzo</x:v>
      </x:c>
      <x:c r="N403" s="38" t="str">
        <x:f>Vulnerabilidad!C23</x:f>
        <x:v>Bloque / ladrillo</x:v>
      </x:c>
      <x:c r="O403" s="38" t="str">
        <x:f>Vulnerabilidad!D23</x:f>
        <x:v>Metal</x:v>
      </x:c>
      <x:c r="P403" s="38" t="str">
        <x:v>Sin dato</x:v>
      </x:c>
      <x:c r="Q403" s="38" t="n">
        <x:f>IF('Impacto local'!H8="","",'Impacto local'!H8)</x:f>
        <x:v>2</x:v>
      </x:c>
      <x:c r="R403" s="57" t="n">
        <x:f>IF(Q403="","",INDEX(Vulnerabilidad!$C$6:$C$17,Q403))</x:f>
        <x:v>0</x:v>
      </x:c>
      <x:c r="S403" s="55" t="n">
        <x:f>IF(AND(ISNUMBER(J403),ISNUMBER(R403),R403&gt;=0,R403&lt;=1),J403*R403,"n.a.")</x:f>
        <x:v>0</x:v>
      </x:c>
      <x:c r="T403" s="38" t="str">
        <x:f>IF(ISNUMBER(S403),"Calculado ilustrativo","Faltan datos / parámetros inválidos")</x:f>
        <x:v>Calculado ilustrativo</x:v>
      </x:c>
    </x:row>
    <x:row r="404">
      <x:c r="A404" s="38" t="str">
        <x:v>R00399</x:v>
      </x:c>
      <x:c r="B404" s="38" t="str">
        <x:f>'Reparto provincial'!B138</x:f>
        <x:v>C04</x:v>
      </x:c>
      <x:c r="C404" s="38" t="str">
        <x:f>'Reparto provincial'!C138</x:f>
        <x:v>Aseguradora Global, S.A.</x:v>
      </x:c>
      <x:c r="D404" s="38" t="str">
        <x:f>'Reparto provincial'!D138</x:f>
        <x:v>Comercial</x:v>
      </x:c>
      <x:c r="E404" s="38" t="str">
        <x:f>'Reparto provincial'!E138</x:f>
        <x:v>Colón</x:v>
      </x:c>
      <x:c r="F404" s="38" t="str">
        <x:f>Ubicaciones!A8</x:f>
        <x:v>L03</x:v>
      </x:c>
      <x:c r="G404" s="38" t="str">
        <x:v>P3</x:v>
      </x:c>
      <x:c r="H404" s="55" t="n">
        <x:f>IF(AND(ISNUMBER('Reparto provincial'!J138),ABS(Construccion!G13-1)&lt;0.0000001,MIN(Construccion!D13:F13)&gt;=0,MAX(Construccion!D13:F13)&lt;=1),ROUND('Reparto provincial'!J138*ROUND(SUM(Construccion!$D$13:F13),12),0)-ROUND('Reparto provincial'!J138*ROUND(SUM(Construccion!$D$13:E13),12),0),"n.a.")</x:f>
        <x:v>0</x:v>
      </x:c>
      <x:c r="I404" s="55" t="n">
        <x:f>'Reparto provincial'!N138</x:f>
        <x:v>24809.58904109589</x:v>
      </x:c>
      <x:c r="J404" s="55" t="n">
        <x:f>IF(AND(ISNUMBER(H404),ISNUMBER(I404)),H404*I404,"n.a.")</x:f>
        <x:v>0</x:v>
      </x:c>
      <x:c r="K404" s="56" t="n">
        <x:f>Ubicaciones!D8</x:f>
        <x:v>9.36</x:v>
      </x:c>
      <x:c r="L404" s="56" t="n">
        <x:f>Ubicaciones!E8</x:f>
        <x:v>-79.9</x:v>
      </x:c>
      <x:c r="M404" s="38" t="str">
        <x:f>Vulnerabilidad!B24</x:f>
        <x:v>Liviana / madera</x:v>
      </x:c>
      <x:c r="N404" s="38" t="str">
        <x:f>Vulnerabilidad!C24</x:f>
        <x:v>Madera / livianas</x:v>
      </x:c>
      <x:c r="O404" s="38" t="str">
        <x:f>Vulnerabilidad!D24</x:f>
        <x:v>Metal</x:v>
      </x:c>
      <x:c r="P404" s="38" t="str">
        <x:v>Sin dato</x:v>
      </x:c>
      <x:c r="Q404" s="38" t="n">
        <x:f>IF('Impacto local'!H8="","",'Impacto local'!H8)</x:f>
        <x:v>2</x:v>
      </x:c>
      <x:c r="R404" s="57" t="n">
        <x:f>IF(Q404="","",INDEX(Vulnerabilidad!$D$6:$D$17,Q404))</x:f>
        <x:v>0</x:v>
      </x:c>
      <x:c r="S404" s="55" t="n">
        <x:f>IF(AND(ISNUMBER(J404),ISNUMBER(R404),R404&gt;=0,R404&lt;=1),J404*R404,"n.a.")</x:f>
        <x:v>0</x:v>
      </x:c>
      <x:c r="T404" s="38" t="str">
        <x:f>IF(ISNUMBER(S404),"Calculado ilustrativo","Faltan datos / parámetros inválidos")</x:f>
        <x:v>Calculado ilustrativo</x:v>
      </x:c>
    </x:row>
    <x:row r="405">
      <x:c r="A405" s="38" t="str">
        <x:v>R00400</x:v>
      </x:c>
      <x:c r="B405" s="38" t="str">
        <x:f>'Reparto provincial'!B139</x:f>
        <x:v>C04</x:v>
      </x:c>
      <x:c r="C405" s="38" t="str">
        <x:f>'Reparto provincial'!C139</x:f>
        <x:v>Aseguradora Global, S.A.</x:v>
      </x:c>
      <x:c r="D405" s="38" t="str">
        <x:f>'Reparto provincial'!D139</x:f>
        <x:v>Comercial</x:v>
      </x:c>
      <x:c r="E405" s="38" t="str">
        <x:f>'Reparto provincial'!E139</x:f>
        <x:v>Chiriquí</x:v>
      </x:c>
      <x:c r="F405" s="38" t="str">
        <x:f>Ubicaciones!A9</x:f>
        <x:v>L04</x:v>
      </x:c>
      <x:c r="G405" s="38" t="str">
        <x:v>P1</x:v>
      </x:c>
      <x:c r="H405" s="55" t="n">
        <x:f>IF(AND(ISNUMBER('Reparto provincial'!J139),ABS(Construccion!G16-1)&lt;0.0000001,MIN(Construccion!D16:F16)&gt;=0,MAX(Construccion!D16:F16)&lt;=1),ROUND('Reparto provincial'!J139*ROUND(SUM(Construccion!$D$16:D16),12),0)-0,"n.a.")</x:f>
        <x:v>9</x:v>
      </x:c>
      <x:c r="I405" s="55" t="n">
        <x:f>'Reparto provincial'!N139</x:f>
        <x:v>24809.58904109589</x:v>
      </x:c>
      <x:c r="J405" s="55" t="n">
        <x:f>IF(AND(ISNUMBER(H405),ISNUMBER(I405)),H405*I405,"n.a.")</x:f>
        <x:v>223286.301369863</x:v>
      </x:c>
      <x:c r="K405" s="56" t="n">
        <x:f>Ubicaciones!D9</x:f>
        <x:v>8.43</x:v>
      </x:c>
      <x:c r="L405" s="56" t="n">
        <x:f>Ubicaciones!E9</x:f>
        <x:v>-82.43</x:v>
      </x:c>
      <x:c r="M405" s="38" t="str">
        <x:f>Vulnerabilidad!B22</x:f>
        <x:v>Hormigón armado</x:v>
      </x:c>
      <x:c r="N405" s="38" t="str">
        <x:f>Vulnerabilidad!C22</x:f>
        <x:v>Mampostería de relleno</x:v>
      </x:c>
      <x:c r="O405" s="38" t="str">
        <x:f>Vulnerabilidad!D22</x:f>
        <x:v>Losa de hormigón</x:v>
      </x:c>
      <x:c r="P405" s="38" t="str">
        <x:v>Sin dato</x:v>
      </x:c>
      <x:c r="Q405" s="38" t="n">
        <x:f>IF('Impacto local'!H9="","",'Impacto local'!H9)</x:f>
        <x:v>4</x:v>
      </x:c>
      <x:c r="R405" s="57" t="n">
        <x:f>IF(Q405="","",INDEX(Vulnerabilidad!$B$6:$B$17,Q405))</x:f>
        <x:v>0</x:v>
      </x:c>
      <x:c r="S405" s="55" t="n">
        <x:f>IF(AND(ISNUMBER(J405),ISNUMBER(R405),R405&gt;=0,R405&lt;=1),J405*R405,"n.a.")</x:f>
        <x:v>0</x:v>
      </x:c>
      <x:c r="T405" s="38" t="str">
        <x:f>IF(ISNUMBER(S405),"Calculado ilustrativo","Faltan datos / parámetros inválidos")</x:f>
        <x:v>Calculado ilustrativo</x:v>
      </x:c>
    </x:row>
    <x:row r="406">
      <x:c r="A406" s="38" t="str">
        <x:v>R00401</x:v>
      </x:c>
      <x:c r="B406" s="38" t="str">
        <x:f>'Reparto provincial'!B139</x:f>
        <x:v>C04</x:v>
      </x:c>
      <x:c r="C406" s="38" t="str">
        <x:f>'Reparto provincial'!C139</x:f>
        <x:v>Aseguradora Global, S.A.</x:v>
      </x:c>
      <x:c r="D406" s="38" t="str">
        <x:f>'Reparto provincial'!D139</x:f>
        <x:v>Comercial</x:v>
      </x:c>
      <x:c r="E406" s="38" t="str">
        <x:f>'Reparto provincial'!E139</x:f>
        <x:v>Chiriquí</x:v>
      </x:c>
      <x:c r="F406" s="38" t="str">
        <x:f>Ubicaciones!A9</x:f>
        <x:v>L04</x:v>
      </x:c>
      <x:c r="G406" s="38" t="str">
        <x:v>P2</x:v>
      </x:c>
      <x:c r="H406" s="55" t="n">
        <x:f>IF(AND(ISNUMBER('Reparto provincial'!J139),ABS(Construccion!G16-1)&lt;0.0000001,MIN(Construccion!D16:F16)&gt;=0,MAX(Construccion!D16:F16)&lt;=1),ROUND('Reparto provincial'!J139*ROUND(SUM(Construccion!$D$16:E16),12),0)-ROUND('Reparto provincial'!J139*ROUND(SUM(Construccion!$D$16:D16),12),0),"n.a.")</x:f>
        <x:v>5</x:v>
      </x:c>
      <x:c r="I406" s="55" t="n">
        <x:f>'Reparto provincial'!N139</x:f>
        <x:v>24809.58904109589</x:v>
      </x:c>
      <x:c r="J406" s="55" t="n">
        <x:f>IF(AND(ISNUMBER(H406),ISNUMBER(I406)),H406*I406,"n.a.")</x:f>
        <x:v>124047.94520547945</x:v>
      </x:c>
      <x:c r="K406" s="56" t="n">
        <x:f>Ubicaciones!D9</x:f>
        <x:v>8.43</x:v>
      </x:c>
      <x:c r="L406" s="56" t="n">
        <x:f>Ubicaciones!E9</x:f>
        <x:v>-82.43</x:v>
      </x:c>
      <x:c r="M406" s="38" t="str">
        <x:f>Vulnerabilidad!B23</x:f>
        <x:v>Mampostería sin refuerzo</x:v>
      </x:c>
      <x:c r="N406" s="38" t="str">
        <x:f>Vulnerabilidad!C23</x:f>
        <x:v>Bloque / ladrillo</x:v>
      </x:c>
      <x:c r="O406" s="38" t="str">
        <x:f>Vulnerabilidad!D23</x:f>
        <x:v>Metal</x:v>
      </x:c>
      <x:c r="P406" s="38" t="str">
        <x:v>Sin dato</x:v>
      </x:c>
      <x:c r="Q406" s="38" t="n">
        <x:f>IF('Impacto local'!H9="","",'Impacto local'!H9)</x:f>
        <x:v>4</x:v>
      </x:c>
      <x:c r="R406" s="57" t="n">
        <x:f>IF(Q406="","",INDEX(Vulnerabilidad!$C$6:$C$17,Q406))</x:f>
        <x:v>0.001</x:v>
      </x:c>
      <x:c r="S406" s="55" t="n">
        <x:f>IF(AND(ISNUMBER(J406),ISNUMBER(R406),R406&gt;=0,R406&lt;=1),J406*R406,"n.a.")</x:f>
        <x:v>124.04794520547945</x:v>
      </x:c>
      <x:c r="T406" s="38" t="str">
        <x:f>IF(ISNUMBER(S406),"Calculado ilustrativo","Faltan datos / parámetros inválidos")</x:f>
        <x:v>Calculado ilustrativo</x:v>
      </x:c>
    </x:row>
    <x:row r="407">
      <x:c r="A407" s="38" t="str">
        <x:v>R00402</x:v>
      </x:c>
      <x:c r="B407" s="38" t="str">
        <x:f>'Reparto provincial'!B139</x:f>
        <x:v>C04</x:v>
      </x:c>
      <x:c r="C407" s="38" t="str">
        <x:f>'Reparto provincial'!C139</x:f>
        <x:v>Aseguradora Global, S.A.</x:v>
      </x:c>
      <x:c r="D407" s="38" t="str">
        <x:f>'Reparto provincial'!D139</x:f>
        <x:v>Comercial</x:v>
      </x:c>
      <x:c r="E407" s="38" t="str">
        <x:f>'Reparto provincial'!E139</x:f>
        <x:v>Chiriquí</x:v>
      </x:c>
      <x:c r="F407" s="38" t="str">
        <x:f>Ubicaciones!A9</x:f>
        <x:v>L04</x:v>
      </x:c>
      <x:c r="G407" s="38" t="str">
        <x:v>P3</x:v>
      </x:c>
      <x:c r="H407" s="55" t="n">
        <x:f>IF(AND(ISNUMBER('Reparto provincial'!J139),ABS(Construccion!G16-1)&lt;0.0000001,MIN(Construccion!D16:F16)&gt;=0,MAX(Construccion!D16:F16)&lt;=1),ROUND('Reparto provincial'!J139*ROUND(SUM(Construccion!$D$16:F16),12),0)-ROUND('Reparto provincial'!J139*ROUND(SUM(Construccion!$D$16:E16),12),0),"n.a.")</x:f>
        <x:v>1</x:v>
      </x:c>
      <x:c r="I407" s="55" t="n">
        <x:f>'Reparto provincial'!N139</x:f>
        <x:v>24809.58904109589</x:v>
      </x:c>
      <x:c r="J407" s="55" t="n">
        <x:f>IF(AND(ISNUMBER(H407),ISNUMBER(I407)),H407*I407,"n.a.")</x:f>
        <x:v>24809.58904109589</x:v>
      </x:c>
      <x:c r="K407" s="56" t="n">
        <x:f>Ubicaciones!D9</x:f>
        <x:v>8.43</x:v>
      </x:c>
      <x:c r="L407" s="56" t="n">
        <x:f>Ubicaciones!E9</x:f>
        <x:v>-82.43</x:v>
      </x:c>
      <x:c r="M407" s="38" t="str">
        <x:f>Vulnerabilidad!B24</x:f>
        <x:v>Liviana / madera</x:v>
      </x:c>
      <x:c r="N407" s="38" t="str">
        <x:f>Vulnerabilidad!C24</x:f>
        <x:v>Madera / livianas</x:v>
      </x:c>
      <x:c r="O407" s="38" t="str">
        <x:f>Vulnerabilidad!D24</x:f>
        <x:v>Metal</x:v>
      </x:c>
      <x:c r="P407" s="38" t="str">
        <x:v>Sin dato</x:v>
      </x:c>
      <x:c r="Q407" s="38" t="n">
        <x:f>IF('Impacto local'!H9="","",'Impacto local'!H9)</x:f>
        <x:v>4</x:v>
      </x:c>
      <x:c r="R407" s="57" t="n">
        <x:f>IF(Q407="","",INDEX(Vulnerabilidad!$D$6:$D$17,Q407))</x:f>
        <x:v>0.002</x:v>
      </x:c>
      <x:c r="S407" s="55" t="n">
        <x:f>IF(AND(ISNUMBER(J407),ISNUMBER(R407),R407&gt;=0,R407&lt;=1),J407*R407,"n.a.")</x:f>
        <x:v>49.61917808219178</x:v>
      </x:c>
      <x:c r="T407" s="38" t="str">
        <x:f>IF(ISNUMBER(S407),"Calculado ilustrativo","Faltan datos / parámetros inválidos")</x:f>
        <x:v>Calculado ilustrativo</x:v>
      </x:c>
    </x:row>
    <x:row r="408">
      <x:c r="A408" s="38" t="str">
        <x:v>R00403</x:v>
      </x:c>
      <x:c r="B408" s="38" t="str">
        <x:f>'Reparto provincial'!B140</x:f>
        <x:v>C04</x:v>
      </x:c>
      <x:c r="C408" s="38" t="str">
        <x:f>'Reparto provincial'!C140</x:f>
        <x:v>Aseguradora Global, S.A.</x:v>
      </x:c>
      <x:c r="D408" s="38" t="str">
        <x:f>'Reparto provincial'!D140</x:f>
        <x:v>Comercial</x:v>
      </x:c>
      <x:c r="E408" s="38" t="str">
        <x:f>'Reparto provincial'!E140</x:f>
        <x:v>Darién</x:v>
      </x:c>
      <x:c r="F408" s="38" t="str">
        <x:f>Ubicaciones!A10</x:f>
        <x:v>L05</x:v>
      </x:c>
      <x:c r="G408" s="38" t="str">
        <x:v>P1</x:v>
      </x:c>
      <x:c r="H408" s="55" t="n">
        <x:f>IF(AND(ISNUMBER('Reparto provincial'!J140),ABS(Construccion!G19-1)&lt;0.0000001,MIN(Construccion!D19:F19)&gt;=0,MAX(Construccion!D19:F19)&lt;=1),ROUND('Reparto provincial'!J140*ROUND(SUM(Construccion!$D$19:D19),12),0)-0,"n.a.")</x:f>
        <x:v>0</x:v>
      </x:c>
      <x:c r="I408" s="55" t="n">
        <x:f>'Reparto provincial'!N140</x:f>
        <x:v>24809.58904109589</x:v>
      </x:c>
      <x:c r="J408" s="55" t="n">
        <x:f>IF(AND(ISNUMBER(H408),ISNUMBER(I408)),H408*I408,"n.a.")</x:f>
        <x:v>0</x:v>
      </x:c>
      <x:c r="K408" s="56" t="n">
        <x:f>Ubicaciones!D10</x:f>
        <x:v>8.4</x:v>
      </x:c>
      <x:c r="L408" s="56" t="n">
        <x:f>Ubicaciones!E10</x:f>
        <x:v>-78.15</x:v>
      </x:c>
      <x:c r="M408" s="38" t="str">
        <x:f>Vulnerabilidad!B22</x:f>
        <x:v>Hormigón armado</x:v>
      </x:c>
      <x:c r="N408" s="38" t="str">
        <x:f>Vulnerabilidad!C22</x:f>
        <x:v>Mampostería de relleno</x:v>
      </x:c>
      <x:c r="O408" s="38" t="str">
        <x:f>Vulnerabilidad!D22</x:f>
        <x:v>Losa de hormigón</x:v>
      </x:c>
      <x:c r="P408" s="38" t="str">
        <x:v>Sin dato</x:v>
      </x:c>
      <x:c r="Q408" s="38" t="n">
        <x:f>IF('Impacto local'!H10="","",'Impacto local'!H10)</x:f>
        <x:v>2</x:v>
      </x:c>
      <x:c r="R408" s="57" t="n">
        <x:f>IF(Q408="","",INDEX(Vulnerabilidad!$B$6:$B$17,Q408))</x:f>
        <x:v>0</x:v>
      </x:c>
      <x:c r="S408" s="55" t="n">
        <x:f>IF(AND(ISNUMBER(J408),ISNUMBER(R408),R408&gt;=0,R408&lt;=1),J408*R408,"n.a.")</x:f>
        <x:v>0</x:v>
      </x:c>
      <x:c r="T408" s="38" t="str">
        <x:f>IF(ISNUMBER(S408),"Calculado ilustrativo","Faltan datos / parámetros inválidos")</x:f>
        <x:v>Calculado ilustrativo</x:v>
      </x:c>
    </x:row>
    <x:row r="409">
      <x:c r="A409" s="38" t="str">
        <x:v>R00404</x:v>
      </x:c>
      <x:c r="B409" s="38" t="str">
        <x:f>'Reparto provincial'!B140</x:f>
        <x:v>C04</x:v>
      </x:c>
      <x:c r="C409" s="38" t="str">
        <x:f>'Reparto provincial'!C140</x:f>
        <x:v>Aseguradora Global, S.A.</x:v>
      </x:c>
      <x:c r="D409" s="38" t="str">
        <x:f>'Reparto provincial'!D140</x:f>
        <x:v>Comercial</x:v>
      </x:c>
      <x:c r="E409" s="38" t="str">
        <x:f>'Reparto provincial'!E140</x:f>
        <x:v>Darién</x:v>
      </x:c>
      <x:c r="F409" s="38" t="str">
        <x:f>Ubicaciones!A10</x:f>
        <x:v>L05</x:v>
      </x:c>
      <x:c r="G409" s="38" t="str">
        <x:v>P2</x:v>
      </x:c>
      <x:c r="H409" s="55" t="n">
        <x:f>IF(AND(ISNUMBER('Reparto provincial'!J140),ABS(Construccion!G19-1)&lt;0.0000001,MIN(Construccion!D19:F19)&gt;=0,MAX(Construccion!D19:F19)&lt;=1),ROUND('Reparto provincial'!J140*ROUND(SUM(Construccion!$D$19:E19),12),0)-ROUND('Reparto provincial'!J140*ROUND(SUM(Construccion!$D$19:D19),12),0),"n.a.")</x:f>
        <x:v>0</x:v>
      </x:c>
      <x:c r="I409" s="55" t="n">
        <x:f>'Reparto provincial'!N140</x:f>
        <x:v>24809.58904109589</x:v>
      </x:c>
      <x:c r="J409" s="55" t="n">
        <x:f>IF(AND(ISNUMBER(H409),ISNUMBER(I409)),H409*I409,"n.a.")</x:f>
        <x:v>0</x:v>
      </x:c>
      <x:c r="K409" s="56" t="n">
        <x:f>Ubicaciones!D10</x:f>
        <x:v>8.4</x:v>
      </x:c>
      <x:c r="L409" s="56" t="n">
        <x:f>Ubicaciones!E10</x:f>
        <x:v>-78.15</x:v>
      </x:c>
      <x:c r="M409" s="38" t="str">
        <x:f>Vulnerabilidad!B23</x:f>
        <x:v>Mampostería sin refuerzo</x:v>
      </x:c>
      <x:c r="N409" s="38" t="str">
        <x:f>Vulnerabilidad!C23</x:f>
        <x:v>Bloque / ladrillo</x:v>
      </x:c>
      <x:c r="O409" s="38" t="str">
        <x:f>Vulnerabilidad!D23</x:f>
        <x:v>Metal</x:v>
      </x:c>
      <x:c r="P409" s="38" t="str">
        <x:v>Sin dato</x:v>
      </x:c>
      <x:c r="Q409" s="38" t="n">
        <x:f>IF('Impacto local'!H10="","",'Impacto local'!H10)</x:f>
        <x:v>2</x:v>
      </x:c>
      <x:c r="R409" s="57" t="n">
        <x:f>IF(Q409="","",INDEX(Vulnerabilidad!$C$6:$C$17,Q409))</x:f>
        <x:v>0</x:v>
      </x:c>
      <x:c r="S409" s="55" t="n">
        <x:f>IF(AND(ISNUMBER(J409),ISNUMBER(R409),R409&gt;=0,R409&lt;=1),J409*R409,"n.a.")</x:f>
        <x:v>0</x:v>
      </x:c>
      <x:c r="T409" s="38" t="str">
        <x:f>IF(ISNUMBER(S409),"Calculado ilustrativo","Faltan datos / parámetros inválidos")</x:f>
        <x:v>Calculado ilustrativo</x:v>
      </x:c>
    </x:row>
    <x:row r="410">
      <x:c r="A410" s="38" t="str">
        <x:v>R00405</x:v>
      </x:c>
      <x:c r="B410" s="38" t="str">
        <x:f>'Reparto provincial'!B140</x:f>
        <x:v>C04</x:v>
      </x:c>
      <x:c r="C410" s="38" t="str">
        <x:f>'Reparto provincial'!C140</x:f>
        <x:v>Aseguradora Global, S.A.</x:v>
      </x:c>
      <x:c r="D410" s="38" t="str">
        <x:f>'Reparto provincial'!D140</x:f>
        <x:v>Comercial</x:v>
      </x:c>
      <x:c r="E410" s="38" t="str">
        <x:f>'Reparto provincial'!E140</x:f>
        <x:v>Darién</x:v>
      </x:c>
      <x:c r="F410" s="38" t="str">
        <x:f>Ubicaciones!A10</x:f>
        <x:v>L05</x:v>
      </x:c>
      <x:c r="G410" s="38" t="str">
        <x:v>P3</x:v>
      </x:c>
      <x:c r="H410" s="55" t="n">
        <x:f>IF(AND(ISNUMBER('Reparto provincial'!J140),ABS(Construccion!G19-1)&lt;0.0000001,MIN(Construccion!D19:F19)&gt;=0,MAX(Construccion!D19:F19)&lt;=1),ROUND('Reparto provincial'!J140*ROUND(SUM(Construccion!$D$19:F19),12),0)-ROUND('Reparto provincial'!J140*ROUND(SUM(Construccion!$D$19:E19),12),0),"n.a.")</x:f>
        <x:v>0</x:v>
      </x:c>
      <x:c r="I410" s="55" t="n">
        <x:f>'Reparto provincial'!N140</x:f>
        <x:v>24809.58904109589</x:v>
      </x:c>
      <x:c r="J410" s="55" t="n">
        <x:f>IF(AND(ISNUMBER(H410),ISNUMBER(I410)),H410*I410,"n.a.")</x:f>
        <x:v>0</x:v>
      </x:c>
      <x:c r="K410" s="56" t="n">
        <x:f>Ubicaciones!D10</x:f>
        <x:v>8.4</x:v>
      </x:c>
      <x:c r="L410" s="56" t="n">
        <x:f>Ubicaciones!E10</x:f>
        <x:v>-78.15</x:v>
      </x:c>
      <x:c r="M410" s="38" t="str">
        <x:f>Vulnerabilidad!B24</x:f>
        <x:v>Liviana / madera</x:v>
      </x:c>
      <x:c r="N410" s="38" t="str">
        <x:f>Vulnerabilidad!C24</x:f>
        <x:v>Madera / livianas</x:v>
      </x:c>
      <x:c r="O410" s="38" t="str">
        <x:f>Vulnerabilidad!D24</x:f>
        <x:v>Metal</x:v>
      </x:c>
      <x:c r="P410" s="38" t="str">
        <x:v>Sin dato</x:v>
      </x:c>
      <x:c r="Q410" s="38" t="n">
        <x:f>IF('Impacto local'!H10="","",'Impacto local'!H10)</x:f>
        <x:v>2</x:v>
      </x:c>
      <x:c r="R410" s="57" t="n">
        <x:f>IF(Q410="","",INDEX(Vulnerabilidad!$D$6:$D$17,Q410))</x:f>
        <x:v>0</x:v>
      </x:c>
      <x:c r="S410" s="55" t="n">
        <x:f>IF(AND(ISNUMBER(J410),ISNUMBER(R410),R410&gt;=0,R410&lt;=1),J410*R410,"n.a.")</x:f>
        <x:v>0</x:v>
      </x:c>
      <x:c r="T410" s="38" t="str">
        <x:f>IF(ISNUMBER(S410),"Calculado ilustrativo","Faltan datos / parámetros inválidos")</x:f>
        <x:v>Calculado ilustrativo</x:v>
      </x:c>
    </x:row>
    <x:row r="411">
      <x:c r="A411" s="38" t="str">
        <x:v>R00406</x:v>
      </x:c>
      <x:c r="B411" s="38" t="str">
        <x:f>'Reparto provincial'!B141</x:f>
        <x:v>C04</x:v>
      </x:c>
      <x:c r="C411" s="38" t="str">
        <x:f>'Reparto provincial'!C141</x:f>
        <x:v>Aseguradora Global, S.A.</x:v>
      </x:c>
      <x:c r="D411" s="38" t="str">
        <x:f>'Reparto provincial'!D141</x:f>
        <x:v>Comercial</x:v>
      </x:c>
      <x:c r="E411" s="38" t="str">
        <x:f>'Reparto provincial'!E141</x:f>
        <x:v>Herrera</x:v>
      </x:c>
      <x:c r="F411" s="38" t="str">
        <x:f>Ubicaciones!A11</x:f>
        <x:v>L06</x:v>
      </x:c>
      <x:c r="G411" s="38" t="str">
        <x:v>P1</x:v>
      </x:c>
      <x:c r="H411" s="55" t="n">
        <x:f>IF(AND(ISNUMBER('Reparto provincial'!J141),ABS(Construccion!G22-1)&lt;0.0000001,MIN(Construccion!D22:F22)&gt;=0,MAX(Construccion!D22:F22)&lt;=1),ROUND('Reparto provincial'!J141*ROUND(SUM(Construccion!$D$22:D22),12),0)-0,"n.a.")</x:f>
        <x:v>2</x:v>
      </x:c>
      <x:c r="I411" s="55" t="n">
        <x:f>'Reparto provincial'!N141</x:f>
        <x:v>24809.58904109589</x:v>
      </x:c>
      <x:c r="J411" s="55" t="n">
        <x:f>IF(AND(ISNUMBER(H411),ISNUMBER(I411)),H411*I411,"n.a.")</x:f>
        <x:v>49619.17808219178</x:v>
      </x:c>
      <x:c r="K411" s="56" t="n">
        <x:f>Ubicaciones!D11</x:f>
        <x:v>7.96</x:v>
      </x:c>
      <x:c r="L411" s="56" t="n">
        <x:f>Ubicaciones!E11</x:f>
        <x:v>-80.43</x:v>
      </x:c>
      <x:c r="M411" s="38" t="str">
        <x:f>Vulnerabilidad!B22</x:f>
        <x:v>Hormigón armado</x:v>
      </x:c>
      <x:c r="N411" s="38" t="str">
        <x:f>Vulnerabilidad!C22</x:f>
        <x:v>Mampostería de relleno</x:v>
      </x:c>
      <x:c r="O411" s="38" t="str">
        <x:f>Vulnerabilidad!D22</x:f>
        <x:v>Losa de hormigón</x:v>
      </x:c>
      <x:c r="P411" s="38" t="str">
        <x:v>Sin dato</x:v>
      </x:c>
      <x:c r="Q411" s="38" t="n">
        <x:f>IF('Impacto local'!H11="","",'Impacto local'!H11)</x:f>
        <x:v>3</x:v>
      </x:c>
      <x:c r="R411" s="57" t="n">
        <x:f>IF(Q411="","",INDEX(Vulnerabilidad!$B$6:$B$17,Q411))</x:f>
        <x:v>0</x:v>
      </x:c>
      <x:c r="S411" s="55" t="n">
        <x:f>IF(AND(ISNUMBER(J411),ISNUMBER(R411),R411&gt;=0,R411&lt;=1),J411*R411,"n.a.")</x:f>
        <x:v>0</x:v>
      </x:c>
      <x:c r="T411" s="38" t="str">
        <x:f>IF(ISNUMBER(S411),"Calculado ilustrativo","Faltan datos / parámetros inválidos")</x:f>
        <x:v>Calculado ilustrativo</x:v>
      </x:c>
    </x:row>
    <x:row r="412">
      <x:c r="A412" s="38" t="str">
        <x:v>R00407</x:v>
      </x:c>
      <x:c r="B412" s="38" t="str">
        <x:f>'Reparto provincial'!B141</x:f>
        <x:v>C04</x:v>
      </x:c>
      <x:c r="C412" s="38" t="str">
        <x:f>'Reparto provincial'!C141</x:f>
        <x:v>Aseguradora Global, S.A.</x:v>
      </x:c>
      <x:c r="D412" s="38" t="str">
        <x:f>'Reparto provincial'!D141</x:f>
        <x:v>Comercial</x:v>
      </x:c>
      <x:c r="E412" s="38" t="str">
        <x:f>'Reparto provincial'!E141</x:f>
        <x:v>Herrera</x:v>
      </x:c>
      <x:c r="F412" s="38" t="str">
        <x:f>Ubicaciones!A11</x:f>
        <x:v>L06</x:v>
      </x:c>
      <x:c r="G412" s="38" t="str">
        <x:v>P2</x:v>
      </x:c>
      <x:c r="H412" s="55" t="n">
        <x:f>IF(AND(ISNUMBER('Reparto provincial'!J141),ABS(Construccion!G22-1)&lt;0.0000001,MIN(Construccion!D22:F22)&gt;=0,MAX(Construccion!D22:F22)&lt;=1),ROUND('Reparto provincial'!J141*ROUND(SUM(Construccion!$D$22:E22),12),0)-ROUND('Reparto provincial'!J141*ROUND(SUM(Construccion!$D$22:D22),12),0),"n.a.")</x:f>
        <x:v>2</x:v>
      </x:c>
      <x:c r="I412" s="55" t="n">
        <x:f>'Reparto provincial'!N141</x:f>
        <x:v>24809.58904109589</x:v>
      </x:c>
      <x:c r="J412" s="55" t="n">
        <x:f>IF(AND(ISNUMBER(H412),ISNUMBER(I412)),H412*I412,"n.a.")</x:f>
        <x:v>49619.17808219178</x:v>
      </x:c>
      <x:c r="K412" s="56" t="n">
        <x:f>Ubicaciones!D11</x:f>
        <x:v>7.96</x:v>
      </x:c>
      <x:c r="L412" s="56" t="n">
        <x:f>Ubicaciones!E11</x:f>
        <x:v>-80.43</x:v>
      </x:c>
      <x:c r="M412" s="38" t="str">
        <x:f>Vulnerabilidad!B23</x:f>
        <x:v>Mampostería sin refuerzo</x:v>
      </x:c>
      <x:c r="N412" s="38" t="str">
        <x:f>Vulnerabilidad!C23</x:f>
        <x:v>Bloque / ladrillo</x:v>
      </x:c>
      <x:c r="O412" s="38" t="str">
        <x:f>Vulnerabilidad!D23</x:f>
        <x:v>Metal</x:v>
      </x:c>
      <x:c r="P412" s="38" t="str">
        <x:v>Sin dato</x:v>
      </x:c>
      <x:c r="Q412" s="38" t="n">
        <x:f>IF('Impacto local'!H11="","",'Impacto local'!H11)</x:f>
        <x:v>3</x:v>
      </x:c>
      <x:c r="R412" s="57" t="n">
        <x:f>IF(Q412="","",INDEX(Vulnerabilidad!$C$6:$C$17,Q412))</x:f>
        <x:v>0</x:v>
      </x:c>
      <x:c r="S412" s="55" t="n">
        <x:f>IF(AND(ISNUMBER(J412),ISNUMBER(R412),R412&gt;=0,R412&lt;=1),J412*R412,"n.a.")</x:f>
        <x:v>0</x:v>
      </x:c>
      <x:c r="T412" s="38" t="str">
        <x:f>IF(ISNUMBER(S412),"Calculado ilustrativo","Faltan datos / parámetros inválidos")</x:f>
        <x:v>Calculado ilustrativo</x:v>
      </x:c>
    </x:row>
    <x:row r="413">
      <x:c r="A413" s="38" t="str">
        <x:v>R00408</x:v>
      </x:c>
      <x:c r="B413" s="38" t="str">
        <x:f>'Reparto provincial'!B141</x:f>
        <x:v>C04</x:v>
      </x:c>
      <x:c r="C413" s="38" t="str">
        <x:f>'Reparto provincial'!C141</x:f>
        <x:v>Aseguradora Global, S.A.</x:v>
      </x:c>
      <x:c r="D413" s="38" t="str">
        <x:f>'Reparto provincial'!D141</x:f>
        <x:v>Comercial</x:v>
      </x:c>
      <x:c r="E413" s="38" t="str">
        <x:f>'Reparto provincial'!E141</x:f>
        <x:v>Herrera</x:v>
      </x:c>
      <x:c r="F413" s="38" t="str">
        <x:f>Ubicaciones!A11</x:f>
        <x:v>L06</x:v>
      </x:c>
      <x:c r="G413" s="38" t="str">
        <x:v>P3</x:v>
      </x:c>
      <x:c r="H413" s="55" t="n">
        <x:f>IF(AND(ISNUMBER('Reparto provincial'!J141),ABS(Construccion!G22-1)&lt;0.0000001,MIN(Construccion!D22:F22)&gt;=0,MAX(Construccion!D22:F22)&lt;=1),ROUND('Reparto provincial'!J141*ROUND(SUM(Construccion!$D$22:F22),12),0)-ROUND('Reparto provincial'!J141*ROUND(SUM(Construccion!$D$22:E22),12),0),"n.a.")</x:f>
        <x:v>0</x:v>
      </x:c>
      <x:c r="I413" s="55" t="n">
        <x:f>'Reparto provincial'!N141</x:f>
        <x:v>24809.58904109589</x:v>
      </x:c>
      <x:c r="J413" s="55" t="n">
        <x:f>IF(AND(ISNUMBER(H413),ISNUMBER(I413)),H413*I413,"n.a.")</x:f>
        <x:v>0</x:v>
      </x:c>
      <x:c r="K413" s="56" t="n">
        <x:f>Ubicaciones!D11</x:f>
        <x:v>7.96</x:v>
      </x:c>
      <x:c r="L413" s="56" t="n">
        <x:f>Ubicaciones!E11</x:f>
        <x:v>-80.43</x:v>
      </x:c>
      <x:c r="M413" s="38" t="str">
        <x:f>Vulnerabilidad!B24</x:f>
        <x:v>Liviana / madera</x:v>
      </x:c>
      <x:c r="N413" s="38" t="str">
        <x:f>Vulnerabilidad!C24</x:f>
        <x:v>Madera / livianas</x:v>
      </x:c>
      <x:c r="O413" s="38" t="str">
        <x:f>Vulnerabilidad!D24</x:f>
        <x:v>Metal</x:v>
      </x:c>
      <x:c r="P413" s="38" t="str">
        <x:v>Sin dato</x:v>
      </x:c>
      <x:c r="Q413" s="38" t="n">
        <x:f>IF('Impacto local'!H11="","",'Impacto local'!H11)</x:f>
        <x:v>3</x:v>
      </x:c>
      <x:c r="R413" s="57" t="n">
        <x:f>IF(Q413="","",INDEX(Vulnerabilidad!$D$6:$D$17,Q413))</x:f>
        <x:v>0</x:v>
      </x:c>
      <x:c r="S413" s="55" t="n">
        <x:f>IF(AND(ISNUMBER(J413),ISNUMBER(R413),R413&gt;=0,R413&lt;=1),J413*R413,"n.a.")</x:f>
        <x:v>0</x:v>
      </x:c>
      <x:c r="T413" s="38" t="str">
        <x:f>IF(ISNUMBER(S413),"Calculado ilustrativo","Faltan datos / parámetros inválidos")</x:f>
        <x:v>Calculado ilustrativo</x:v>
      </x:c>
    </x:row>
    <x:row r="414">
      <x:c r="A414" s="38" t="str">
        <x:v>R00409</x:v>
      </x:c>
      <x:c r="B414" s="38" t="str">
        <x:f>'Reparto provincial'!B142</x:f>
        <x:v>C04</x:v>
      </x:c>
      <x:c r="C414" s="38" t="str">
        <x:f>'Reparto provincial'!C142</x:f>
        <x:v>Aseguradora Global, S.A.</x:v>
      </x:c>
      <x:c r="D414" s="38" t="str">
        <x:f>'Reparto provincial'!D142</x:f>
        <x:v>Comercial</x:v>
      </x:c>
      <x:c r="E414" s="38" t="str">
        <x:f>'Reparto provincial'!E142</x:f>
        <x:v>Los Santos</x:v>
      </x:c>
      <x:c r="F414" s="38" t="str">
        <x:f>Ubicaciones!A12</x:f>
        <x:v>L07</x:v>
      </x:c>
      <x:c r="G414" s="38" t="str">
        <x:v>P1</x:v>
      </x:c>
      <x:c r="H414" s="55" t="n">
        <x:f>IF(AND(ISNUMBER('Reparto provincial'!J142),ABS(Construccion!G25-1)&lt;0.0000001,MIN(Construccion!D25:F25)&gt;=0,MAX(Construccion!D25:F25)&lt;=1),ROUND('Reparto provincial'!J142*ROUND(SUM(Construccion!$D$25:D25),12),0)-0,"n.a.")</x:f>
        <x:v>2</x:v>
      </x:c>
      <x:c r="I414" s="55" t="n">
        <x:f>'Reparto provincial'!N142</x:f>
        <x:v>24809.58904109589</x:v>
      </x:c>
      <x:c r="J414" s="55" t="n">
        <x:f>IF(AND(ISNUMBER(H414),ISNUMBER(I414)),H414*I414,"n.a.")</x:f>
        <x:v>49619.17808219178</x:v>
      </x:c>
      <x:c r="K414" s="56" t="n">
        <x:f>Ubicaciones!D12</x:f>
        <x:v>7.77</x:v>
      </x:c>
      <x:c r="L414" s="56" t="n">
        <x:f>Ubicaciones!E12</x:f>
        <x:v>-80.28</x:v>
      </x:c>
      <x:c r="M414" s="38" t="str">
        <x:f>Vulnerabilidad!B22</x:f>
        <x:v>Hormigón armado</x:v>
      </x:c>
      <x:c r="N414" s="38" t="str">
        <x:f>Vulnerabilidad!C22</x:f>
        <x:v>Mampostería de relleno</x:v>
      </x:c>
      <x:c r="O414" s="38" t="str">
        <x:f>Vulnerabilidad!D22</x:f>
        <x:v>Losa de hormigón</x:v>
      </x:c>
      <x:c r="P414" s="38" t="str">
        <x:v>Sin dato</x:v>
      </x:c>
      <x:c r="Q414" s="38" t="n">
        <x:f>IF('Impacto local'!H12="","",'Impacto local'!H12)</x:f>
        <x:v>2</x:v>
      </x:c>
      <x:c r="R414" s="57" t="n">
        <x:f>IF(Q414="","",INDEX(Vulnerabilidad!$B$6:$B$17,Q414))</x:f>
        <x:v>0</x:v>
      </x:c>
      <x:c r="S414" s="55" t="n">
        <x:f>IF(AND(ISNUMBER(J414),ISNUMBER(R414),R414&gt;=0,R414&lt;=1),J414*R414,"n.a.")</x:f>
        <x:v>0</x:v>
      </x:c>
      <x:c r="T414" s="38" t="str">
        <x:f>IF(ISNUMBER(S414),"Calculado ilustrativo","Faltan datos / parámetros inválidos")</x:f>
        <x:v>Calculado ilustrativo</x:v>
      </x:c>
    </x:row>
    <x:row r="415">
      <x:c r="A415" s="38" t="str">
        <x:v>R00410</x:v>
      </x:c>
      <x:c r="B415" s="38" t="str">
        <x:f>'Reparto provincial'!B142</x:f>
        <x:v>C04</x:v>
      </x:c>
      <x:c r="C415" s="38" t="str">
        <x:f>'Reparto provincial'!C142</x:f>
        <x:v>Aseguradora Global, S.A.</x:v>
      </x:c>
      <x:c r="D415" s="38" t="str">
        <x:f>'Reparto provincial'!D142</x:f>
        <x:v>Comercial</x:v>
      </x:c>
      <x:c r="E415" s="38" t="str">
        <x:f>'Reparto provincial'!E142</x:f>
        <x:v>Los Santos</x:v>
      </x:c>
      <x:c r="F415" s="38" t="str">
        <x:f>Ubicaciones!A12</x:f>
        <x:v>L07</x:v>
      </x:c>
      <x:c r="G415" s="38" t="str">
        <x:v>P2</x:v>
      </x:c>
      <x:c r="H415" s="55" t="n">
        <x:f>IF(AND(ISNUMBER('Reparto provincial'!J142),ABS(Construccion!G25-1)&lt;0.0000001,MIN(Construccion!D25:F25)&gt;=0,MAX(Construccion!D25:F25)&lt;=1),ROUND('Reparto provincial'!J142*ROUND(SUM(Construccion!$D$25:E25),12),0)-ROUND('Reparto provincial'!J142*ROUND(SUM(Construccion!$D$25:D25),12),0),"n.a.")</x:f>
        <x:v>1</x:v>
      </x:c>
      <x:c r="I415" s="55" t="n">
        <x:f>'Reparto provincial'!N142</x:f>
        <x:v>24809.58904109589</x:v>
      </x:c>
      <x:c r="J415" s="55" t="n">
        <x:f>IF(AND(ISNUMBER(H415),ISNUMBER(I415)),H415*I415,"n.a.")</x:f>
        <x:v>24809.58904109589</x:v>
      </x:c>
      <x:c r="K415" s="56" t="n">
        <x:f>Ubicaciones!D12</x:f>
        <x:v>7.77</x:v>
      </x:c>
      <x:c r="L415" s="56" t="n">
        <x:f>Ubicaciones!E12</x:f>
        <x:v>-80.28</x:v>
      </x:c>
      <x:c r="M415" s="38" t="str">
        <x:f>Vulnerabilidad!B23</x:f>
        <x:v>Mampostería sin refuerzo</x:v>
      </x:c>
      <x:c r="N415" s="38" t="str">
        <x:f>Vulnerabilidad!C23</x:f>
        <x:v>Bloque / ladrillo</x:v>
      </x:c>
      <x:c r="O415" s="38" t="str">
        <x:f>Vulnerabilidad!D23</x:f>
        <x:v>Metal</x:v>
      </x:c>
      <x:c r="P415" s="38" t="str">
        <x:v>Sin dato</x:v>
      </x:c>
      <x:c r="Q415" s="38" t="n">
        <x:f>IF('Impacto local'!H12="","",'Impacto local'!H12)</x:f>
        <x:v>2</x:v>
      </x:c>
      <x:c r="R415" s="57" t="n">
        <x:f>IF(Q415="","",INDEX(Vulnerabilidad!$C$6:$C$17,Q415))</x:f>
        <x:v>0</x:v>
      </x:c>
      <x:c r="S415" s="55" t="n">
        <x:f>IF(AND(ISNUMBER(J415),ISNUMBER(R415),R415&gt;=0,R415&lt;=1),J415*R415,"n.a.")</x:f>
        <x:v>0</x:v>
      </x:c>
      <x:c r="T415" s="38" t="str">
        <x:f>IF(ISNUMBER(S415),"Calculado ilustrativo","Faltan datos / parámetros inválidos")</x:f>
        <x:v>Calculado ilustrativo</x:v>
      </x:c>
    </x:row>
    <x:row r="416">
      <x:c r="A416" s="38" t="str">
        <x:v>R00411</x:v>
      </x:c>
      <x:c r="B416" s="38" t="str">
        <x:f>'Reparto provincial'!B142</x:f>
        <x:v>C04</x:v>
      </x:c>
      <x:c r="C416" s="38" t="str">
        <x:f>'Reparto provincial'!C142</x:f>
        <x:v>Aseguradora Global, S.A.</x:v>
      </x:c>
      <x:c r="D416" s="38" t="str">
        <x:f>'Reparto provincial'!D142</x:f>
        <x:v>Comercial</x:v>
      </x:c>
      <x:c r="E416" s="38" t="str">
        <x:f>'Reparto provincial'!E142</x:f>
        <x:v>Los Santos</x:v>
      </x:c>
      <x:c r="F416" s="38" t="str">
        <x:f>Ubicaciones!A12</x:f>
        <x:v>L07</x:v>
      </x:c>
      <x:c r="G416" s="38" t="str">
        <x:v>P3</x:v>
      </x:c>
      <x:c r="H416" s="55" t="n">
        <x:f>IF(AND(ISNUMBER('Reparto provincial'!J142),ABS(Construccion!G25-1)&lt;0.0000001,MIN(Construccion!D25:F25)&gt;=0,MAX(Construccion!D25:F25)&lt;=1),ROUND('Reparto provincial'!J142*ROUND(SUM(Construccion!$D$25:F25),12),0)-ROUND('Reparto provincial'!J142*ROUND(SUM(Construccion!$D$25:E25),12),0),"n.a.")</x:f>
        <x:v>0</x:v>
      </x:c>
      <x:c r="I416" s="55" t="n">
        <x:f>'Reparto provincial'!N142</x:f>
        <x:v>24809.58904109589</x:v>
      </x:c>
      <x:c r="J416" s="55" t="n">
        <x:f>IF(AND(ISNUMBER(H416),ISNUMBER(I416)),H416*I416,"n.a.")</x:f>
        <x:v>0</x:v>
      </x:c>
      <x:c r="K416" s="56" t="n">
        <x:f>Ubicaciones!D12</x:f>
        <x:v>7.77</x:v>
      </x:c>
      <x:c r="L416" s="56" t="n">
        <x:f>Ubicaciones!E12</x:f>
        <x:v>-80.28</x:v>
      </x:c>
      <x:c r="M416" s="38" t="str">
        <x:f>Vulnerabilidad!B24</x:f>
        <x:v>Liviana / madera</x:v>
      </x:c>
      <x:c r="N416" s="38" t="str">
        <x:f>Vulnerabilidad!C24</x:f>
        <x:v>Madera / livianas</x:v>
      </x:c>
      <x:c r="O416" s="38" t="str">
        <x:f>Vulnerabilidad!D24</x:f>
        <x:v>Metal</x:v>
      </x:c>
      <x:c r="P416" s="38" t="str">
        <x:v>Sin dato</x:v>
      </x:c>
      <x:c r="Q416" s="38" t="n">
        <x:f>IF('Impacto local'!H12="","",'Impacto local'!H12)</x:f>
        <x:v>2</x:v>
      </x:c>
      <x:c r="R416" s="57" t="n">
        <x:f>IF(Q416="","",INDEX(Vulnerabilidad!$D$6:$D$17,Q416))</x:f>
        <x:v>0</x:v>
      </x:c>
      <x:c r="S416" s="55" t="n">
        <x:f>IF(AND(ISNUMBER(J416),ISNUMBER(R416),R416&gt;=0,R416&lt;=1),J416*R416,"n.a.")</x:f>
        <x:v>0</x:v>
      </x:c>
      <x:c r="T416" s="38" t="str">
        <x:f>IF(ISNUMBER(S416),"Calculado ilustrativo","Faltan datos / parámetros inválidos")</x:f>
        <x:v>Calculado ilustrativo</x:v>
      </x:c>
    </x:row>
    <x:row r="417">
      <x:c r="A417" s="38" t="str">
        <x:v>R00412</x:v>
      </x:c>
      <x:c r="B417" s="38" t="str">
        <x:f>'Reparto provincial'!B143</x:f>
        <x:v>C04</x:v>
      </x:c>
      <x:c r="C417" s="38" t="str">
        <x:f>'Reparto provincial'!C143</x:f>
        <x:v>Aseguradora Global, S.A.</x:v>
      </x:c>
      <x:c r="D417" s="38" t="str">
        <x:f>'Reparto provincial'!D143</x:f>
        <x:v>Comercial</x:v>
      </x:c>
      <x:c r="E417" s="38" t="str">
        <x:f>'Reparto provincial'!E143</x:f>
        <x:v>Panamá</x:v>
      </x:c>
      <x:c r="F417" s="38" t="str">
        <x:f>Ubicaciones!A13</x:f>
        <x:v>L08</x:v>
      </x:c>
      <x:c r="G417" s="38" t="str">
        <x:v>P1</x:v>
      </x:c>
      <x:c r="H417" s="55" t="n">
        <x:f>IF(AND(ISNUMBER('Reparto provincial'!J143),ABS(Construccion!G28-1)&lt;0.0000001,MIN(Construccion!D28:F28)&gt;=0,MAX(Construccion!D28:F28)&lt;=1),ROUND('Reparto provincial'!J143*ROUND(SUM(Construccion!$D$28:D28),12),0)-0,"n.a.")</x:f>
        <x:v>44</x:v>
      </x:c>
      <x:c r="I417" s="55" t="n">
        <x:f>'Reparto provincial'!N143</x:f>
        <x:v>24809.58904109589</x:v>
      </x:c>
      <x:c r="J417" s="55" t="n">
        <x:f>IF(AND(ISNUMBER(H417),ISNUMBER(I417)),H417*I417,"n.a.")</x:f>
        <x:v>1091621.917808219</x:v>
      </x:c>
      <x:c r="K417" s="56" t="n">
        <x:f>Ubicaciones!D13</x:f>
        <x:v>8.98</x:v>
      </x:c>
      <x:c r="L417" s="56" t="n">
        <x:f>Ubicaciones!E13</x:f>
        <x:v>-79.52</x:v>
      </x:c>
      <x:c r="M417" s="38" t="str">
        <x:f>Vulnerabilidad!B22</x:f>
        <x:v>Hormigón armado</x:v>
      </x:c>
      <x:c r="N417" s="38" t="str">
        <x:f>Vulnerabilidad!C22</x:f>
        <x:v>Mampostería de relleno</x:v>
      </x:c>
      <x:c r="O417" s="38" t="str">
        <x:f>Vulnerabilidad!D22</x:f>
        <x:v>Losa de hormigón</x:v>
      </x:c>
      <x:c r="P417" s="38" t="str">
        <x:v>Sin dato</x:v>
      </x:c>
      <x:c r="Q417" s="38" t="n">
        <x:f>IF('Impacto local'!H13="","",'Impacto local'!H13)</x:f>
        <x:v>2</x:v>
      </x:c>
      <x:c r="R417" s="57" t="n">
        <x:f>IF(Q417="","",INDEX(Vulnerabilidad!$B$6:$B$17,Q417))</x:f>
        <x:v>0</x:v>
      </x:c>
      <x:c r="S417" s="55" t="n">
        <x:f>IF(AND(ISNUMBER(J417),ISNUMBER(R417),R417&gt;=0,R417&lt;=1),J417*R417,"n.a.")</x:f>
        <x:v>0</x:v>
      </x:c>
      <x:c r="T417" s="38" t="str">
        <x:f>IF(ISNUMBER(S417),"Calculado ilustrativo","Faltan datos / parámetros inválidos")</x:f>
        <x:v>Calculado ilustrativo</x:v>
      </x:c>
    </x:row>
    <x:row r="418">
      <x:c r="A418" s="38" t="str">
        <x:v>R00413</x:v>
      </x:c>
      <x:c r="B418" s="38" t="str">
        <x:f>'Reparto provincial'!B143</x:f>
        <x:v>C04</x:v>
      </x:c>
      <x:c r="C418" s="38" t="str">
        <x:f>'Reparto provincial'!C143</x:f>
        <x:v>Aseguradora Global, S.A.</x:v>
      </x:c>
      <x:c r="D418" s="38" t="str">
        <x:f>'Reparto provincial'!D143</x:f>
        <x:v>Comercial</x:v>
      </x:c>
      <x:c r="E418" s="38" t="str">
        <x:f>'Reparto provincial'!E143</x:f>
        <x:v>Panamá</x:v>
      </x:c>
      <x:c r="F418" s="38" t="str">
        <x:f>Ubicaciones!A13</x:f>
        <x:v>L08</x:v>
      </x:c>
      <x:c r="G418" s="38" t="str">
        <x:v>P2</x:v>
      </x:c>
      <x:c r="H418" s="55" t="n">
        <x:f>IF(AND(ISNUMBER('Reparto provincial'!J143),ABS(Construccion!G28-1)&lt;0.0000001,MIN(Construccion!D28:F28)&gt;=0,MAX(Construccion!D28:F28)&lt;=1),ROUND('Reparto provincial'!J143*ROUND(SUM(Construccion!$D$28:E28),12),0)-ROUND('Reparto provincial'!J143*ROUND(SUM(Construccion!$D$28:D28),12),0),"n.a.")</x:f>
        <x:v>23</x:v>
      </x:c>
      <x:c r="I418" s="55" t="n">
        <x:f>'Reparto provincial'!N143</x:f>
        <x:v>24809.58904109589</x:v>
      </x:c>
      <x:c r="J418" s="55" t="n">
        <x:f>IF(AND(ISNUMBER(H418),ISNUMBER(I418)),H418*I418,"n.a.")</x:f>
        <x:v>570620.5479452055</x:v>
      </x:c>
      <x:c r="K418" s="56" t="n">
        <x:f>Ubicaciones!D13</x:f>
        <x:v>8.98</x:v>
      </x:c>
      <x:c r="L418" s="56" t="n">
        <x:f>Ubicaciones!E13</x:f>
        <x:v>-79.52</x:v>
      </x:c>
      <x:c r="M418" s="38" t="str">
        <x:f>Vulnerabilidad!B23</x:f>
        <x:v>Mampostería sin refuerzo</x:v>
      </x:c>
      <x:c r="N418" s="38" t="str">
        <x:f>Vulnerabilidad!C23</x:f>
        <x:v>Bloque / ladrillo</x:v>
      </x:c>
      <x:c r="O418" s="38" t="str">
        <x:f>Vulnerabilidad!D23</x:f>
        <x:v>Metal</x:v>
      </x:c>
      <x:c r="P418" s="38" t="str">
        <x:v>Sin dato</x:v>
      </x:c>
      <x:c r="Q418" s="38" t="n">
        <x:f>IF('Impacto local'!H13="","",'Impacto local'!H13)</x:f>
        <x:v>2</x:v>
      </x:c>
      <x:c r="R418" s="57" t="n">
        <x:f>IF(Q418="","",INDEX(Vulnerabilidad!$C$6:$C$17,Q418))</x:f>
        <x:v>0</x:v>
      </x:c>
      <x:c r="S418" s="55" t="n">
        <x:f>IF(AND(ISNUMBER(J418),ISNUMBER(R418),R418&gt;=0,R418&lt;=1),J418*R418,"n.a.")</x:f>
        <x:v>0</x:v>
      </x:c>
      <x:c r="T418" s="38" t="str">
        <x:f>IF(ISNUMBER(S418),"Calculado ilustrativo","Faltan datos / parámetros inválidos")</x:f>
        <x:v>Calculado ilustrativo</x:v>
      </x:c>
    </x:row>
    <x:row r="419">
      <x:c r="A419" s="38" t="str">
        <x:v>R00414</x:v>
      </x:c>
      <x:c r="B419" s="38" t="str">
        <x:f>'Reparto provincial'!B143</x:f>
        <x:v>C04</x:v>
      </x:c>
      <x:c r="C419" s="38" t="str">
        <x:f>'Reparto provincial'!C143</x:f>
        <x:v>Aseguradora Global, S.A.</x:v>
      </x:c>
      <x:c r="D419" s="38" t="str">
        <x:f>'Reparto provincial'!D143</x:f>
        <x:v>Comercial</x:v>
      </x:c>
      <x:c r="E419" s="38" t="str">
        <x:f>'Reparto provincial'!E143</x:f>
        <x:v>Panamá</x:v>
      </x:c>
      <x:c r="F419" s="38" t="str">
        <x:f>Ubicaciones!A13</x:f>
        <x:v>L08</x:v>
      </x:c>
      <x:c r="G419" s="38" t="str">
        <x:v>P3</x:v>
      </x:c>
      <x:c r="H419" s="55" t="n">
        <x:f>IF(AND(ISNUMBER('Reparto provincial'!J143),ABS(Construccion!G28-1)&lt;0.0000001,MIN(Construccion!D28:F28)&gt;=0,MAX(Construccion!D28:F28)&lt;=1),ROUND('Reparto provincial'!J143*ROUND(SUM(Construccion!$D$28:F28),12),0)-ROUND('Reparto provincial'!J143*ROUND(SUM(Construccion!$D$28:E28),12),0),"n.a.")</x:f>
        <x:v>7</x:v>
      </x:c>
      <x:c r="I419" s="55" t="n">
        <x:f>'Reparto provincial'!N143</x:f>
        <x:v>24809.58904109589</x:v>
      </x:c>
      <x:c r="J419" s="55" t="n">
        <x:f>IF(AND(ISNUMBER(H419),ISNUMBER(I419)),H419*I419,"n.a.")</x:f>
        <x:v>173667.12328767122</x:v>
      </x:c>
      <x:c r="K419" s="56" t="n">
        <x:f>Ubicaciones!D13</x:f>
        <x:v>8.98</x:v>
      </x:c>
      <x:c r="L419" s="56" t="n">
        <x:f>Ubicaciones!E13</x:f>
        <x:v>-79.52</x:v>
      </x:c>
      <x:c r="M419" s="38" t="str">
        <x:f>Vulnerabilidad!B24</x:f>
        <x:v>Liviana / madera</x:v>
      </x:c>
      <x:c r="N419" s="38" t="str">
        <x:f>Vulnerabilidad!C24</x:f>
        <x:v>Madera / livianas</x:v>
      </x:c>
      <x:c r="O419" s="38" t="str">
        <x:f>Vulnerabilidad!D24</x:f>
        <x:v>Metal</x:v>
      </x:c>
      <x:c r="P419" s="38" t="str">
        <x:v>Sin dato</x:v>
      </x:c>
      <x:c r="Q419" s="38" t="n">
        <x:f>IF('Impacto local'!H13="","",'Impacto local'!H13)</x:f>
        <x:v>2</x:v>
      </x:c>
      <x:c r="R419" s="57" t="n">
        <x:f>IF(Q419="","",INDEX(Vulnerabilidad!$D$6:$D$17,Q419))</x:f>
        <x:v>0</x:v>
      </x:c>
      <x:c r="S419" s="55" t="n">
        <x:f>IF(AND(ISNUMBER(J419),ISNUMBER(R419),R419&gt;=0,R419&lt;=1),J419*R419,"n.a.")</x:f>
        <x:v>0</x:v>
      </x:c>
      <x:c r="T419" s="38" t="str">
        <x:f>IF(ISNUMBER(S419),"Calculado ilustrativo","Faltan datos / parámetros inválidos")</x:f>
        <x:v>Calculado ilustrativo</x:v>
      </x:c>
    </x:row>
    <x:row r="420">
      <x:c r="A420" s="38" t="str">
        <x:v>R00415</x:v>
      </x:c>
      <x:c r="B420" s="38" t="str">
        <x:f>'Reparto provincial'!B144</x:f>
        <x:v>C04</x:v>
      </x:c>
      <x:c r="C420" s="38" t="str">
        <x:f>'Reparto provincial'!C144</x:f>
        <x:v>Aseguradora Global, S.A.</x:v>
      </x:c>
      <x:c r="D420" s="38" t="str">
        <x:f>'Reparto provincial'!D144</x:f>
        <x:v>Comercial</x:v>
      </x:c>
      <x:c r="E420" s="38" t="str">
        <x:f>'Reparto provincial'!E144</x:f>
        <x:v>Veraguas</x:v>
      </x:c>
      <x:c r="F420" s="38" t="str">
        <x:f>Ubicaciones!A14</x:f>
        <x:v>L09</x:v>
      </x:c>
      <x:c r="G420" s="38" t="str">
        <x:v>P1</x:v>
      </x:c>
      <x:c r="H420" s="55" t="n">
        <x:f>IF(AND(ISNUMBER('Reparto provincial'!J144),ABS(Construccion!G31-1)&lt;0.0000001,MIN(Construccion!D31:F31)&gt;=0,MAX(Construccion!D31:F31)&lt;=1),ROUND('Reparto provincial'!J144*ROUND(SUM(Construccion!$D$31:D31),12),0)-0,"n.a.")</x:f>
        <x:v>3</x:v>
      </x:c>
      <x:c r="I420" s="55" t="n">
        <x:f>'Reparto provincial'!N144</x:f>
        <x:v>24809.58904109589</x:v>
      </x:c>
      <x:c r="J420" s="55" t="n">
        <x:f>IF(AND(ISNUMBER(H420),ISNUMBER(I420)),H420*I420,"n.a.")</x:f>
        <x:v>74428.76712328766</x:v>
      </x:c>
      <x:c r="K420" s="56" t="n">
        <x:f>Ubicaciones!D14</x:f>
        <x:v>8.1</x:v>
      </x:c>
      <x:c r="L420" s="56" t="n">
        <x:f>Ubicaciones!E14</x:f>
        <x:v>-80.97</x:v>
      </x:c>
      <x:c r="M420" s="38" t="str">
        <x:f>Vulnerabilidad!B22</x:f>
        <x:v>Hormigón armado</x:v>
      </x:c>
      <x:c r="N420" s="38" t="str">
        <x:f>Vulnerabilidad!C22</x:f>
        <x:v>Mampostería de relleno</x:v>
      </x:c>
      <x:c r="O420" s="38" t="str">
        <x:f>Vulnerabilidad!D22</x:f>
        <x:v>Losa de hormigón</x:v>
      </x:c>
      <x:c r="P420" s="38" t="str">
        <x:v>Sin dato</x:v>
      </x:c>
      <x:c r="Q420" s="38" t="n">
        <x:f>IF('Impacto local'!H14="","",'Impacto local'!H14)</x:f>
        <x:v>3</x:v>
      </x:c>
      <x:c r="R420" s="57" t="n">
        <x:f>IF(Q420="","",INDEX(Vulnerabilidad!$B$6:$B$17,Q420))</x:f>
        <x:v>0</x:v>
      </x:c>
      <x:c r="S420" s="55" t="n">
        <x:f>IF(AND(ISNUMBER(J420),ISNUMBER(R420),R420&gt;=0,R420&lt;=1),J420*R420,"n.a.")</x:f>
        <x:v>0</x:v>
      </x:c>
      <x:c r="T420" s="38" t="str">
        <x:f>IF(ISNUMBER(S420),"Calculado ilustrativo","Faltan datos / parámetros inválidos")</x:f>
        <x:v>Calculado ilustrativo</x:v>
      </x:c>
    </x:row>
    <x:row r="421">
      <x:c r="A421" s="38" t="str">
        <x:v>R00416</x:v>
      </x:c>
      <x:c r="B421" s="38" t="str">
        <x:f>'Reparto provincial'!B144</x:f>
        <x:v>C04</x:v>
      </x:c>
      <x:c r="C421" s="38" t="str">
        <x:f>'Reparto provincial'!C144</x:f>
        <x:v>Aseguradora Global, S.A.</x:v>
      </x:c>
      <x:c r="D421" s="38" t="str">
        <x:f>'Reparto provincial'!D144</x:f>
        <x:v>Comercial</x:v>
      </x:c>
      <x:c r="E421" s="38" t="str">
        <x:f>'Reparto provincial'!E144</x:f>
        <x:v>Veraguas</x:v>
      </x:c>
      <x:c r="F421" s="38" t="str">
        <x:f>Ubicaciones!A14</x:f>
        <x:v>L09</x:v>
      </x:c>
      <x:c r="G421" s="38" t="str">
        <x:v>P2</x:v>
      </x:c>
      <x:c r="H421" s="55" t="n">
        <x:f>IF(AND(ISNUMBER('Reparto provincial'!J144),ABS(Construccion!G31-1)&lt;0.0000001,MIN(Construccion!D31:F31)&gt;=0,MAX(Construccion!D31:F31)&lt;=1),ROUND('Reparto provincial'!J144*ROUND(SUM(Construccion!$D$31:E31),12),0)-ROUND('Reparto provincial'!J144*ROUND(SUM(Construccion!$D$31:D31),12),0),"n.a.")</x:f>
        <x:v>2</x:v>
      </x:c>
      <x:c r="I421" s="55" t="n">
        <x:f>'Reparto provincial'!N144</x:f>
        <x:v>24809.58904109589</x:v>
      </x:c>
      <x:c r="J421" s="55" t="n">
        <x:f>IF(AND(ISNUMBER(H421),ISNUMBER(I421)),H421*I421,"n.a.")</x:f>
        <x:v>49619.17808219178</x:v>
      </x:c>
      <x:c r="K421" s="56" t="n">
        <x:f>Ubicaciones!D14</x:f>
        <x:v>8.1</x:v>
      </x:c>
      <x:c r="L421" s="56" t="n">
        <x:f>Ubicaciones!E14</x:f>
        <x:v>-80.97</x:v>
      </x:c>
      <x:c r="M421" s="38" t="str">
        <x:f>Vulnerabilidad!B23</x:f>
        <x:v>Mampostería sin refuerzo</x:v>
      </x:c>
      <x:c r="N421" s="38" t="str">
        <x:f>Vulnerabilidad!C23</x:f>
        <x:v>Bloque / ladrillo</x:v>
      </x:c>
      <x:c r="O421" s="38" t="str">
        <x:f>Vulnerabilidad!D23</x:f>
        <x:v>Metal</x:v>
      </x:c>
      <x:c r="P421" s="38" t="str">
        <x:v>Sin dato</x:v>
      </x:c>
      <x:c r="Q421" s="38" t="n">
        <x:f>IF('Impacto local'!H14="","",'Impacto local'!H14)</x:f>
        <x:v>3</x:v>
      </x:c>
      <x:c r="R421" s="57" t="n">
        <x:f>IF(Q421="","",INDEX(Vulnerabilidad!$C$6:$C$17,Q421))</x:f>
        <x:v>0</x:v>
      </x:c>
      <x:c r="S421" s="55" t="n">
        <x:f>IF(AND(ISNUMBER(J421),ISNUMBER(R421),R421&gt;=0,R421&lt;=1),J421*R421,"n.a.")</x:f>
        <x:v>0</x:v>
      </x:c>
      <x:c r="T421" s="38" t="str">
        <x:f>IF(ISNUMBER(S421),"Calculado ilustrativo","Faltan datos / parámetros inválidos")</x:f>
        <x:v>Calculado ilustrativo</x:v>
      </x:c>
    </x:row>
    <x:row r="422">
      <x:c r="A422" s="38" t="str">
        <x:v>R00417</x:v>
      </x:c>
      <x:c r="B422" s="38" t="str">
        <x:f>'Reparto provincial'!B144</x:f>
        <x:v>C04</x:v>
      </x:c>
      <x:c r="C422" s="38" t="str">
        <x:f>'Reparto provincial'!C144</x:f>
        <x:v>Aseguradora Global, S.A.</x:v>
      </x:c>
      <x:c r="D422" s="38" t="str">
        <x:f>'Reparto provincial'!D144</x:f>
        <x:v>Comercial</x:v>
      </x:c>
      <x:c r="E422" s="38" t="str">
        <x:f>'Reparto provincial'!E144</x:f>
        <x:v>Veraguas</x:v>
      </x:c>
      <x:c r="F422" s="38" t="str">
        <x:f>Ubicaciones!A14</x:f>
        <x:v>L09</x:v>
      </x:c>
      <x:c r="G422" s="38" t="str">
        <x:v>P3</x:v>
      </x:c>
      <x:c r="H422" s="55" t="n">
        <x:f>IF(AND(ISNUMBER('Reparto provincial'!J144),ABS(Construccion!G31-1)&lt;0.0000001,MIN(Construccion!D31:F31)&gt;=0,MAX(Construccion!D31:F31)&lt;=1),ROUND('Reparto provincial'!J144*ROUND(SUM(Construccion!$D$31:F31),12),0)-ROUND('Reparto provincial'!J144*ROUND(SUM(Construccion!$D$31:E31),12),0),"n.a.")</x:f>
        <x:v>0</x:v>
      </x:c>
      <x:c r="I422" s="55" t="n">
        <x:f>'Reparto provincial'!N144</x:f>
        <x:v>24809.58904109589</x:v>
      </x:c>
      <x:c r="J422" s="55" t="n">
        <x:f>IF(AND(ISNUMBER(H422),ISNUMBER(I422)),H422*I422,"n.a.")</x:f>
        <x:v>0</x:v>
      </x:c>
      <x:c r="K422" s="56" t="n">
        <x:f>Ubicaciones!D14</x:f>
        <x:v>8.1</x:v>
      </x:c>
      <x:c r="L422" s="56" t="n">
        <x:f>Ubicaciones!E14</x:f>
        <x:v>-80.97</x:v>
      </x:c>
      <x:c r="M422" s="38" t="str">
        <x:f>Vulnerabilidad!B24</x:f>
        <x:v>Liviana / madera</x:v>
      </x:c>
      <x:c r="N422" s="38" t="str">
        <x:f>Vulnerabilidad!C24</x:f>
        <x:v>Madera / livianas</x:v>
      </x:c>
      <x:c r="O422" s="38" t="str">
        <x:f>Vulnerabilidad!D24</x:f>
        <x:v>Metal</x:v>
      </x:c>
      <x:c r="P422" s="38" t="str">
        <x:v>Sin dato</x:v>
      </x:c>
      <x:c r="Q422" s="38" t="n">
        <x:f>IF('Impacto local'!H14="","",'Impacto local'!H14)</x:f>
        <x:v>3</x:v>
      </x:c>
      <x:c r="R422" s="57" t="n">
        <x:f>IF(Q422="","",INDEX(Vulnerabilidad!$D$6:$D$17,Q422))</x:f>
        <x:v>0</x:v>
      </x:c>
      <x:c r="S422" s="55" t="n">
        <x:f>IF(AND(ISNUMBER(J422),ISNUMBER(R422),R422&gt;=0,R422&lt;=1),J422*R422,"n.a.")</x:f>
        <x:v>0</x:v>
      </x:c>
      <x:c r="T422" s="38" t="str">
        <x:f>IF(ISNUMBER(S422),"Calculado ilustrativo","Faltan datos / parámetros inválidos")</x:f>
        <x:v>Calculado ilustrativo</x:v>
      </x:c>
    </x:row>
    <x:row r="423">
      <x:c r="A423" s="38" t="str">
        <x:v>R00418</x:v>
      </x:c>
      <x:c r="B423" s="38" t="str">
        <x:f>'Reparto provincial'!B145</x:f>
        <x:v>C04</x:v>
      </x:c>
      <x:c r="C423" s="38" t="str">
        <x:f>'Reparto provincial'!C145</x:f>
        <x:v>Aseguradora Global, S.A.</x:v>
      </x:c>
      <x:c r="D423" s="38" t="str">
        <x:f>'Reparto provincial'!D145</x:f>
        <x:v>Comercial</x:v>
      </x:c>
      <x:c r="E423" s="38" t="str">
        <x:f>'Reparto provincial'!E145</x:f>
        <x:v>Guna Yala</x:v>
      </x:c>
      <x:c r="F423" s="38" t="str">
        <x:f>Ubicaciones!A15</x:f>
        <x:v>L10</x:v>
      </x:c>
      <x:c r="G423" s="38" t="str">
        <x:v>P1</x:v>
      </x:c>
      <x:c r="H423" s="55" t="n">
        <x:f>IF(AND(ISNUMBER('Reparto provincial'!J145),ABS(Construccion!G34-1)&lt;0.0000001,MIN(Construccion!D34:F34)&gt;=0,MAX(Construccion!D34:F34)&lt;=1),ROUND('Reparto provincial'!J145*ROUND(SUM(Construccion!$D$34:D34),12),0)-0,"n.a.")</x:f>
        <x:v>0</x:v>
      </x:c>
      <x:c r="I423" s="55" t="n">
        <x:f>'Reparto provincial'!N145</x:f>
        <x:v>24809.58904109589</x:v>
      </x:c>
      <x:c r="J423" s="55" t="n">
        <x:f>IF(AND(ISNUMBER(H423),ISNUMBER(I423)),H423*I423,"n.a.")</x:f>
        <x:v>0</x:v>
      </x:c>
      <x:c r="K423" s="56" t="n">
        <x:f>Ubicaciones!D15</x:f>
        <x:v>9.45</x:v>
      </x:c>
      <x:c r="L423" s="56" t="n">
        <x:f>Ubicaciones!E15</x:f>
        <x:v>-78.97</x:v>
      </x:c>
      <x:c r="M423" s="38" t="str">
        <x:f>Vulnerabilidad!B22</x:f>
        <x:v>Hormigón armado</x:v>
      </x:c>
      <x:c r="N423" s="38" t="str">
        <x:f>Vulnerabilidad!C22</x:f>
        <x:v>Mampostería de relleno</x:v>
      </x:c>
      <x:c r="O423" s="38" t="str">
        <x:f>Vulnerabilidad!D22</x:f>
        <x:v>Losa de hormigón</x:v>
      </x:c>
      <x:c r="P423" s="38" t="str">
        <x:v>Sin dato</x:v>
      </x:c>
      <x:c r="Q423" s="38" t="n">
        <x:f>IF('Impacto local'!H15="","",'Impacto local'!H15)</x:f>
        <x:v>2</x:v>
      </x:c>
      <x:c r="R423" s="57" t="n">
        <x:f>IF(Q423="","",INDEX(Vulnerabilidad!$B$6:$B$17,Q423))</x:f>
        <x:v>0</x:v>
      </x:c>
      <x:c r="S423" s="55" t="n">
        <x:f>IF(AND(ISNUMBER(J423),ISNUMBER(R423),R423&gt;=0,R423&lt;=1),J423*R423,"n.a.")</x:f>
        <x:v>0</x:v>
      </x:c>
      <x:c r="T423" s="38" t="str">
        <x:f>IF(ISNUMBER(S423),"Calculado ilustrativo","Faltan datos / parámetros inválidos")</x:f>
        <x:v>Calculado ilustrativo</x:v>
      </x:c>
    </x:row>
    <x:row r="424">
      <x:c r="A424" s="38" t="str">
        <x:v>R00419</x:v>
      </x:c>
      <x:c r="B424" s="38" t="str">
        <x:f>'Reparto provincial'!B145</x:f>
        <x:v>C04</x:v>
      </x:c>
      <x:c r="C424" s="38" t="str">
        <x:f>'Reparto provincial'!C145</x:f>
        <x:v>Aseguradora Global, S.A.</x:v>
      </x:c>
      <x:c r="D424" s="38" t="str">
        <x:f>'Reparto provincial'!D145</x:f>
        <x:v>Comercial</x:v>
      </x:c>
      <x:c r="E424" s="38" t="str">
        <x:f>'Reparto provincial'!E145</x:f>
        <x:v>Guna Yala</x:v>
      </x:c>
      <x:c r="F424" s="38" t="str">
        <x:f>Ubicaciones!A15</x:f>
        <x:v>L10</x:v>
      </x:c>
      <x:c r="G424" s="38" t="str">
        <x:v>P2</x:v>
      </x:c>
      <x:c r="H424" s="55" t="n">
        <x:f>IF(AND(ISNUMBER('Reparto provincial'!J145),ABS(Construccion!G34-1)&lt;0.0000001,MIN(Construccion!D34:F34)&gt;=0,MAX(Construccion!D34:F34)&lt;=1),ROUND('Reparto provincial'!J145*ROUND(SUM(Construccion!$D$34:E34),12),0)-ROUND('Reparto provincial'!J145*ROUND(SUM(Construccion!$D$34:D34),12),0),"n.a.")</x:f>
        <x:v>0</x:v>
      </x:c>
      <x:c r="I424" s="55" t="n">
        <x:f>'Reparto provincial'!N145</x:f>
        <x:v>24809.58904109589</x:v>
      </x:c>
      <x:c r="J424" s="55" t="n">
        <x:f>IF(AND(ISNUMBER(H424),ISNUMBER(I424)),H424*I424,"n.a.")</x:f>
        <x:v>0</x:v>
      </x:c>
      <x:c r="K424" s="56" t="n">
        <x:f>Ubicaciones!D15</x:f>
        <x:v>9.45</x:v>
      </x:c>
      <x:c r="L424" s="56" t="n">
        <x:f>Ubicaciones!E15</x:f>
        <x:v>-78.97</x:v>
      </x:c>
      <x:c r="M424" s="38" t="str">
        <x:f>Vulnerabilidad!B23</x:f>
        <x:v>Mampostería sin refuerzo</x:v>
      </x:c>
      <x:c r="N424" s="38" t="str">
        <x:f>Vulnerabilidad!C23</x:f>
        <x:v>Bloque / ladrillo</x:v>
      </x:c>
      <x:c r="O424" s="38" t="str">
        <x:f>Vulnerabilidad!D23</x:f>
        <x:v>Metal</x:v>
      </x:c>
      <x:c r="P424" s="38" t="str">
        <x:v>Sin dato</x:v>
      </x:c>
      <x:c r="Q424" s="38" t="n">
        <x:f>IF('Impacto local'!H15="","",'Impacto local'!H15)</x:f>
        <x:v>2</x:v>
      </x:c>
      <x:c r="R424" s="57" t="n">
        <x:f>IF(Q424="","",INDEX(Vulnerabilidad!$C$6:$C$17,Q424))</x:f>
        <x:v>0</x:v>
      </x:c>
      <x:c r="S424" s="55" t="n">
        <x:f>IF(AND(ISNUMBER(J424),ISNUMBER(R424),R424&gt;=0,R424&lt;=1),J424*R424,"n.a.")</x:f>
        <x:v>0</x:v>
      </x:c>
      <x:c r="T424" s="38" t="str">
        <x:f>IF(ISNUMBER(S424),"Calculado ilustrativo","Faltan datos / parámetros inválidos")</x:f>
        <x:v>Calculado ilustrativo</x:v>
      </x:c>
    </x:row>
    <x:row r="425">
      <x:c r="A425" s="38" t="str">
        <x:v>R00420</x:v>
      </x:c>
      <x:c r="B425" s="38" t="str">
        <x:f>'Reparto provincial'!B145</x:f>
        <x:v>C04</x:v>
      </x:c>
      <x:c r="C425" s="38" t="str">
        <x:f>'Reparto provincial'!C145</x:f>
        <x:v>Aseguradora Global, S.A.</x:v>
      </x:c>
      <x:c r="D425" s="38" t="str">
        <x:f>'Reparto provincial'!D145</x:f>
        <x:v>Comercial</x:v>
      </x:c>
      <x:c r="E425" s="38" t="str">
        <x:f>'Reparto provincial'!E145</x:f>
        <x:v>Guna Yala</x:v>
      </x:c>
      <x:c r="F425" s="38" t="str">
        <x:f>Ubicaciones!A15</x:f>
        <x:v>L10</x:v>
      </x:c>
      <x:c r="G425" s="38" t="str">
        <x:v>P3</x:v>
      </x:c>
      <x:c r="H425" s="55" t="n">
        <x:f>IF(AND(ISNUMBER('Reparto provincial'!J145),ABS(Construccion!G34-1)&lt;0.0000001,MIN(Construccion!D34:F34)&gt;=0,MAX(Construccion!D34:F34)&lt;=1),ROUND('Reparto provincial'!J145*ROUND(SUM(Construccion!$D$34:F34),12),0)-ROUND('Reparto provincial'!J145*ROUND(SUM(Construccion!$D$34:E34),12),0),"n.a.")</x:f>
        <x:v>0</x:v>
      </x:c>
      <x:c r="I425" s="55" t="n">
        <x:f>'Reparto provincial'!N145</x:f>
        <x:v>24809.58904109589</x:v>
      </x:c>
      <x:c r="J425" s="55" t="n">
        <x:f>IF(AND(ISNUMBER(H425),ISNUMBER(I425)),H425*I425,"n.a.")</x:f>
        <x:v>0</x:v>
      </x:c>
      <x:c r="K425" s="56" t="n">
        <x:f>Ubicaciones!D15</x:f>
        <x:v>9.45</x:v>
      </x:c>
      <x:c r="L425" s="56" t="n">
        <x:f>Ubicaciones!E15</x:f>
        <x:v>-78.97</x:v>
      </x:c>
      <x:c r="M425" s="38" t="str">
        <x:f>Vulnerabilidad!B24</x:f>
        <x:v>Liviana / madera</x:v>
      </x:c>
      <x:c r="N425" s="38" t="str">
        <x:f>Vulnerabilidad!C24</x:f>
        <x:v>Madera / livianas</x:v>
      </x:c>
      <x:c r="O425" s="38" t="str">
        <x:f>Vulnerabilidad!D24</x:f>
        <x:v>Metal</x:v>
      </x:c>
      <x:c r="P425" s="38" t="str">
        <x:v>Sin dato</x:v>
      </x:c>
      <x:c r="Q425" s="38" t="n">
        <x:f>IF('Impacto local'!H15="","",'Impacto local'!H15)</x:f>
        <x:v>2</x:v>
      </x:c>
      <x:c r="R425" s="57" t="n">
        <x:f>IF(Q425="","",INDEX(Vulnerabilidad!$D$6:$D$17,Q425))</x:f>
        <x:v>0</x:v>
      </x:c>
      <x:c r="S425" s="55" t="n">
        <x:f>IF(AND(ISNUMBER(J425),ISNUMBER(R425),R425&gt;=0,R425&lt;=1),J425*R425,"n.a.")</x:f>
        <x:v>0</x:v>
      </x:c>
      <x:c r="T425" s="38" t="str">
        <x:f>IF(ISNUMBER(S425),"Calculado ilustrativo","Faltan datos / parámetros inválidos")</x:f>
        <x:v>Calculado ilustrativo</x:v>
      </x:c>
    </x:row>
    <x:row r="426">
      <x:c r="A426" s="38" t="str">
        <x:v>R00421</x:v>
      </x:c>
      <x:c r="B426" s="38" t="str">
        <x:f>'Reparto provincial'!B146</x:f>
        <x:v>C04</x:v>
      </x:c>
      <x:c r="C426" s="38" t="str">
        <x:f>'Reparto provincial'!C146</x:f>
        <x:v>Aseguradora Global, S.A.</x:v>
      </x:c>
      <x:c r="D426" s="38" t="str">
        <x:f>'Reparto provincial'!D146</x:f>
        <x:v>Comercial</x:v>
      </x:c>
      <x:c r="E426" s="38" t="str">
        <x:f>'Reparto provincial'!E146</x:f>
        <x:v>Emberá-Wounaan</x:v>
      </x:c>
      <x:c r="F426" s="38" t="str">
        <x:f>Ubicaciones!A16</x:f>
        <x:v>L11</x:v>
      </x:c>
      <x:c r="G426" s="38" t="str">
        <x:v>P1</x:v>
      </x:c>
      <x:c r="H426" s="55" t="n">
        <x:f>IF(AND(ISNUMBER('Reparto provincial'!J146),ABS(Construccion!G37-1)&lt;0.0000001,MIN(Construccion!D37:F37)&gt;=0,MAX(Construccion!D37:F37)&lt;=1),ROUND('Reparto provincial'!J146*ROUND(SUM(Construccion!$D$37:D37),12),0)-0,"n.a.")</x:f>
        <x:v>0</x:v>
      </x:c>
      <x:c r="I426" s="55" t="n">
        <x:f>'Reparto provincial'!N146</x:f>
        <x:v>24809.58904109589</x:v>
      </x:c>
      <x:c r="J426" s="55" t="n">
        <x:f>IF(AND(ISNUMBER(H426),ISNUMBER(I426)),H426*I426,"n.a.")</x:f>
        <x:v>0</x:v>
      </x:c>
      <x:c r="K426" s="56" t="n">
        <x:f>Ubicaciones!D16</x:f>
        <x:v>8.25</x:v>
      </x:c>
      <x:c r="L426" s="56" t="n">
        <x:f>Ubicaciones!E16</x:f>
        <x:v>-77.72</x:v>
      </x:c>
      <x:c r="M426" s="38" t="str">
        <x:f>Vulnerabilidad!B22</x:f>
        <x:v>Hormigón armado</x:v>
      </x:c>
      <x:c r="N426" s="38" t="str">
        <x:f>Vulnerabilidad!C22</x:f>
        <x:v>Mampostería de relleno</x:v>
      </x:c>
      <x:c r="O426" s="38" t="str">
        <x:f>Vulnerabilidad!D22</x:f>
        <x:v>Losa de hormigón</x:v>
      </x:c>
      <x:c r="P426" s="38" t="str">
        <x:v>Sin dato</x:v>
      </x:c>
      <x:c r="Q426" s="38" t="n">
        <x:f>IF('Impacto local'!H16="","",'Impacto local'!H16)</x:f>
        <x:v>2</x:v>
      </x:c>
      <x:c r="R426" s="57" t="n">
        <x:f>IF(Q426="","",INDEX(Vulnerabilidad!$B$6:$B$17,Q426))</x:f>
        <x:v>0</x:v>
      </x:c>
      <x:c r="S426" s="55" t="n">
        <x:f>IF(AND(ISNUMBER(J426),ISNUMBER(R426),R426&gt;=0,R426&lt;=1),J426*R426,"n.a.")</x:f>
        <x:v>0</x:v>
      </x:c>
      <x:c r="T426" s="38" t="str">
        <x:f>IF(ISNUMBER(S426),"Calculado ilustrativo","Faltan datos / parámetros inválidos")</x:f>
        <x:v>Calculado ilustrativo</x:v>
      </x:c>
    </x:row>
    <x:row r="427">
      <x:c r="A427" s="38" t="str">
        <x:v>R00422</x:v>
      </x:c>
      <x:c r="B427" s="38" t="str">
        <x:f>'Reparto provincial'!B146</x:f>
        <x:v>C04</x:v>
      </x:c>
      <x:c r="C427" s="38" t="str">
        <x:f>'Reparto provincial'!C146</x:f>
        <x:v>Aseguradora Global, S.A.</x:v>
      </x:c>
      <x:c r="D427" s="38" t="str">
        <x:f>'Reparto provincial'!D146</x:f>
        <x:v>Comercial</x:v>
      </x:c>
      <x:c r="E427" s="38" t="str">
        <x:f>'Reparto provincial'!E146</x:f>
        <x:v>Emberá-Wounaan</x:v>
      </x:c>
      <x:c r="F427" s="38" t="str">
        <x:f>Ubicaciones!A16</x:f>
        <x:v>L11</x:v>
      </x:c>
      <x:c r="G427" s="38" t="str">
        <x:v>P2</x:v>
      </x:c>
      <x:c r="H427" s="55" t="n">
        <x:f>IF(AND(ISNUMBER('Reparto provincial'!J146),ABS(Construccion!G37-1)&lt;0.0000001,MIN(Construccion!D37:F37)&gt;=0,MAX(Construccion!D37:F37)&lt;=1),ROUND('Reparto provincial'!J146*ROUND(SUM(Construccion!$D$37:E37),12),0)-ROUND('Reparto provincial'!J146*ROUND(SUM(Construccion!$D$37:D37),12),0),"n.a.")</x:f>
        <x:v>0</x:v>
      </x:c>
      <x:c r="I427" s="55" t="n">
        <x:f>'Reparto provincial'!N146</x:f>
        <x:v>24809.58904109589</x:v>
      </x:c>
      <x:c r="J427" s="55" t="n">
        <x:f>IF(AND(ISNUMBER(H427),ISNUMBER(I427)),H427*I427,"n.a.")</x:f>
        <x:v>0</x:v>
      </x:c>
      <x:c r="K427" s="56" t="n">
        <x:f>Ubicaciones!D16</x:f>
        <x:v>8.25</x:v>
      </x:c>
      <x:c r="L427" s="56" t="n">
        <x:f>Ubicaciones!E16</x:f>
        <x:v>-77.72</x:v>
      </x:c>
      <x:c r="M427" s="38" t="str">
        <x:f>Vulnerabilidad!B23</x:f>
        <x:v>Mampostería sin refuerzo</x:v>
      </x:c>
      <x:c r="N427" s="38" t="str">
        <x:f>Vulnerabilidad!C23</x:f>
        <x:v>Bloque / ladrillo</x:v>
      </x:c>
      <x:c r="O427" s="38" t="str">
        <x:f>Vulnerabilidad!D23</x:f>
        <x:v>Metal</x:v>
      </x:c>
      <x:c r="P427" s="38" t="str">
        <x:v>Sin dato</x:v>
      </x:c>
      <x:c r="Q427" s="38" t="n">
        <x:f>IF('Impacto local'!H16="","",'Impacto local'!H16)</x:f>
        <x:v>2</x:v>
      </x:c>
      <x:c r="R427" s="57" t="n">
        <x:f>IF(Q427="","",INDEX(Vulnerabilidad!$C$6:$C$17,Q427))</x:f>
        <x:v>0</x:v>
      </x:c>
      <x:c r="S427" s="55" t="n">
        <x:f>IF(AND(ISNUMBER(J427),ISNUMBER(R427),R427&gt;=0,R427&lt;=1),J427*R427,"n.a.")</x:f>
        <x:v>0</x:v>
      </x:c>
      <x:c r="T427" s="38" t="str">
        <x:f>IF(ISNUMBER(S427),"Calculado ilustrativo","Faltan datos / parámetros inválidos")</x:f>
        <x:v>Calculado ilustrativo</x:v>
      </x:c>
    </x:row>
    <x:row r="428">
      <x:c r="A428" s="38" t="str">
        <x:v>R00423</x:v>
      </x:c>
      <x:c r="B428" s="38" t="str">
        <x:f>'Reparto provincial'!B146</x:f>
        <x:v>C04</x:v>
      </x:c>
      <x:c r="C428" s="38" t="str">
        <x:f>'Reparto provincial'!C146</x:f>
        <x:v>Aseguradora Global, S.A.</x:v>
      </x:c>
      <x:c r="D428" s="38" t="str">
        <x:f>'Reparto provincial'!D146</x:f>
        <x:v>Comercial</x:v>
      </x:c>
      <x:c r="E428" s="38" t="str">
        <x:f>'Reparto provincial'!E146</x:f>
        <x:v>Emberá-Wounaan</x:v>
      </x:c>
      <x:c r="F428" s="38" t="str">
        <x:f>Ubicaciones!A16</x:f>
        <x:v>L11</x:v>
      </x:c>
      <x:c r="G428" s="38" t="str">
        <x:v>P3</x:v>
      </x:c>
      <x:c r="H428" s="55" t="n">
        <x:f>IF(AND(ISNUMBER('Reparto provincial'!J146),ABS(Construccion!G37-1)&lt;0.0000001,MIN(Construccion!D37:F37)&gt;=0,MAX(Construccion!D37:F37)&lt;=1),ROUND('Reparto provincial'!J146*ROUND(SUM(Construccion!$D$37:F37),12),0)-ROUND('Reparto provincial'!J146*ROUND(SUM(Construccion!$D$37:E37),12),0),"n.a.")</x:f>
        <x:v>0</x:v>
      </x:c>
      <x:c r="I428" s="55" t="n">
        <x:f>'Reparto provincial'!N146</x:f>
        <x:v>24809.58904109589</x:v>
      </x:c>
      <x:c r="J428" s="55" t="n">
        <x:f>IF(AND(ISNUMBER(H428),ISNUMBER(I428)),H428*I428,"n.a.")</x:f>
        <x:v>0</x:v>
      </x:c>
      <x:c r="K428" s="56" t="n">
        <x:f>Ubicaciones!D16</x:f>
        <x:v>8.25</x:v>
      </x:c>
      <x:c r="L428" s="56" t="n">
        <x:f>Ubicaciones!E16</x:f>
        <x:v>-77.72</x:v>
      </x:c>
      <x:c r="M428" s="38" t="str">
        <x:f>Vulnerabilidad!B24</x:f>
        <x:v>Liviana / madera</x:v>
      </x:c>
      <x:c r="N428" s="38" t="str">
        <x:f>Vulnerabilidad!C24</x:f>
        <x:v>Madera / livianas</x:v>
      </x:c>
      <x:c r="O428" s="38" t="str">
        <x:f>Vulnerabilidad!D24</x:f>
        <x:v>Metal</x:v>
      </x:c>
      <x:c r="P428" s="38" t="str">
        <x:v>Sin dato</x:v>
      </x:c>
      <x:c r="Q428" s="38" t="n">
        <x:f>IF('Impacto local'!H16="","",'Impacto local'!H16)</x:f>
        <x:v>2</x:v>
      </x:c>
      <x:c r="R428" s="57" t="n">
        <x:f>IF(Q428="","",INDEX(Vulnerabilidad!$D$6:$D$17,Q428))</x:f>
        <x:v>0</x:v>
      </x:c>
      <x:c r="S428" s="55" t="n">
        <x:f>IF(AND(ISNUMBER(J428),ISNUMBER(R428),R428&gt;=0,R428&lt;=1),J428*R428,"n.a.")</x:f>
        <x:v>0</x:v>
      </x:c>
      <x:c r="T428" s="38" t="str">
        <x:f>IF(ISNUMBER(S428),"Calculado ilustrativo","Faltan datos / parámetros inválidos")</x:f>
        <x:v>Calculado ilustrativo</x:v>
      </x:c>
    </x:row>
    <x:row r="429">
      <x:c r="A429" s="38" t="str">
        <x:v>R00424</x:v>
      </x:c>
      <x:c r="B429" s="38" t="str">
        <x:f>'Reparto provincial'!B147</x:f>
        <x:v>C04</x:v>
      </x:c>
      <x:c r="C429" s="38" t="str">
        <x:f>'Reparto provincial'!C147</x:f>
        <x:v>Aseguradora Global, S.A.</x:v>
      </x:c>
      <x:c r="D429" s="38" t="str">
        <x:f>'Reparto provincial'!D147</x:f>
        <x:v>Comercial</x:v>
      </x:c>
      <x:c r="E429" s="38" t="str">
        <x:f>'Reparto provincial'!E147</x:f>
        <x:v>Ngäbe-Buglé</x:v>
      </x:c>
      <x:c r="F429" s="38" t="str">
        <x:f>Ubicaciones!A17</x:f>
        <x:v>L12</x:v>
      </x:c>
      <x:c r="G429" s="38" t="str">
        <x:v>P1</x:v>
      </x:c>
      <x:c r="H429" s="55" t="n">
        <x:f>IF(AND(ISNUMBER('Reparto provincial'!J147),ABS(Construccion!G40-1)&lt;0.0000001,MIN(Construccion!D40:F40)&gt;=0,MAX(Construccion!D40:F40)&lt;=1),ROUND('Reparto provincial'!J147*ROUND(SUM(Construccion!$D$40:D40),12),0)-0,"n.a.")</x:f>
        <x:v>0</x:v>
      </x:c>
      <x:c r="I429" s="55" t="n">
        <x:f>'Reparto provincial'!N147</x:f>
        <x:v>24809.58904109589</x:v>
      </x:c>
      <x:c r="J429" s="55" t="n">
        <x:f>IF(AND(ISNUMBER(H429),ISNUMBER(I429)),H429*I429,"n.a.")</x:f>
        <x:v>0</x:v>
      </x:c>
      <x:c r="K429" s="56" t="n">
        <x:f>Ubicaciones!D17</x:f>
        <x:v>8.53</x:v>
      </x:c>
      <x:c r="L429" s="56" t="n">
        <x:f>Ubicaciones!E17</x:f>
        <x:v>-81.7</x:v>
      </x:c>
      <x:c r="M429" s="38" t="str">
        <x:f>Vulnerabilidad!B22</x:f>
        <x:v>Hormigón armado</x:v>
      </x:c>
      <x:c r="N429" s="38" t="str">
        <x:f>Vulnerabilidad!C22</x:f>
        <x:v>Mampostería de relleno</x:v>
      </x:c>
      <x:c r="O429" s="38" t="str">
        <x:f>Vulnerabilidad!D22</x:f>
        <x:v>Losa de hormigón</x:v>
      </x:c>
      <x:c r="P429" s="38" t="str">
        <x:v>Sin dato</x:v>
      </x:c>
      <x:c r="Q429" s="38" t="n">
        <x:f>IF('Impacto local'!H17="","",'Impacto local'!H17)</x:f>
        <x:v>3</x:v>
      </x:c>
      <x:c r="R429" s="57" t="n">
        <x:f>IF(Q429="","",INDEX(Vulnerabilidad!$B$6:$B$17,Q429))</x:f>
        <x:v>0</x:v>
      </x:c>
      <x:c r="S429" s="55" t="n">
        <x:f>IF(AND(ISNUMBER(J429),ISNUMBER(R429),R429&gt;=0,R429&lt;=1),J429*R429,"n.a.")</x:f>
        <x:v>0</x:v>
      </x:c>
      <x:c r="T429" s="38" t="str">
        <x:f>IF(ISNUMBER(S429),"Calculado ilustrativo","Faltan datos / parámetros inválidos")</x:f>
        <x:v>Calculado ilustrativo</x:v>
      </x:c>
    </x:row>
    <x:row r="430">
      <x:c r="A430" s="38" t="str">
        <x:v>R00425</x:v>
      </x:c>
      <x:c r="B430" s="38" t="str">
        <x:f>'Reparto provincial'!B147</x:f>
        <x:v>C04</x:v>
      </x:c>
      <x:c r="C430" s="38" t="str">
        <x:f>'Reparto provincial'!C147</x:f>
        <x:v>Aseguradora Global, S.A.</x:v>
      </x:c>
      <x:c r="D430" s="38" t="str">
        <x:f>'Reparto provincial'!D147</x:f>
        <x:v>Comercial</x:v>
      </x:c>
      <x:c r="E430" s="38" t="str">
        <x:f>'Reparto provincial'!E147</x:f>
        <x:v>Ngäbe-Buglé</x:v>
      </x:c>
      <x:c r="F430" s="38" t="str">
        <x:f>Ubicaciones!A17</x:f>
        <x:v>L12</x:v>
      </x:c>
      <x:c r="G430" s="38" t="str">
        <x:v>P2</x:v>
      </x:c>
      <x:c r="H430" s="55" t="n">
        <x:f>IF(AND(ISNUMBER('Reparto provincial'!J147),ABS(Construccion!G40-1)&lt;0.0000001,MIN(Construccion!D40:F40)&gt;=0,MAX(Construccion!D40:F40)&lt;=1),ROUND('Reparto provincial'!J147*ROUND(SUM(Construccion!$D$40:E40),12),0)-ROUND('Reparto provincial'!J147*ROUND(SUM(Construccion!$D$40:D40),12),0),"n.a.")</x:f>
        <x:v>0</x:v>
      </x:c>
      <x:c r="I430" s="55" t="n">
        <x:f>'Reparto provincial'!N147</x:f>
        <x:v>24809.58904109589</x:v>
      </x:c>
      <x:c r="J430" s="55" t="n">
        <x:f>IF(AND(ISNUMBER(H430),ISNUMBER(I430)),H430*I430,"n.a.")</x:f>
        <x:v>0</x:v>
      </x:c>
      <x:c r="K430" s="56" t="n">
        <x:f>Ubicaciones!D17</x:f>
        <x:v>8.53</x:v>
      </x:c>
      <x:c r="L430" s="56" t="n">
        <x:f>Ubicaciones!E17</x:f>
        <x:v>-81.7</x:v>
      </x:c>
      <x:c r="M430" s="38" t="str">
        <x:f>Vulnerabilidad!B23</x:f>
        <x:v>Mampostería sin refuerzo</x:v>
      </x:c>
      <x:c r="N430" s="38" t="str">
        <x:f>Vulnerabilidad!C23</x:f>
        <x:v>Bloque / ladrillo</x:v>
      </x:c>
      <x:c r="O430" s="38" t="str">
        <x:f>Vulnerabilidad!D23</x:f>
        <x:v>Metal</x:v>
      </x:c>
      <x:c r="P430" s="38" t="str">
        <x:v>Sin dato</x:v>
      </x:c>
      <x:c r="Q430" s="38" t="n">
        <x:f>IF('Impacto local'!H17="","",'Impacto local'!H17)</x:f>
        <x:v>3</x:v>
      </x:c>
      <x:c r="R430" s="57" t="n">
        <x:f>IF(Q430="","",INDEX(Vulnerabilidad!$C$6:$C$17,Q430))</x:f>
        <x:v>0</x:v>
      </x:c>
      <x:c r="S430" s="55" t="n">
        <x:f>IF(AND(ISNUMBER(J430),ISNUMBER(R430),R430&gt;=0,R430&lt;=1),J430*R430,"n.a.")</x:f>
        <x:v>0</x:v>
      </x:c>
      <x:c r="T430" s="38" t="str">
        <x:f>IF(ISNUMBER(S430),"Calculado ilustrativo","Faltan datos / parámetros inválidos")</x:f>
        <x:v>Calculado ilustrativo</x:v>
      </x:c>
    </x:row>
    <x:row r="431">
      <x:c r="A431" s="38" t="str">
        <x:v>R00426</x:v>
      </x:c>
      <x:c r="B431" s="38" t="str">
        <x:f>'Reparto provincial'!B147</x:f>
        <x:v>C04</x:v>
      </x:c>
      <x:c r="C431" s="38" t="str">
        <x:f>'Reparto provincial'!C147</x:f>
        <x:v>Aseguradora Global, S.A.</x:v>
      </x:c>
      <x:c r="D431" s="38" t="str">
        <x:f>'Reparto provincial'!D147</x:f>
        <x:v>Comercial</x:v>
      </x:c>
      <x:c r="E431" s="38" t="str">
        <x:f>'Reparto provincial'!E147</x:f>
        <x:v>Ngäbe-Buglé</x:v>
      </x:c>
      <x:c r="F431" s="38" t="str">
        <x:f>Ubicaciones!A17</x:f>
        <x:v>L12</x:v>
      </x:c>
      <x:c r="G431" s="38" t="str">
        <x:v>P3</x:v>
      </x:c>
      <x:c r="H431" s="55" t="n">
        <x:f>IF(AND(ISNUMBER('Reparto provincial'!J147),ABS(Construccion!G40-1)&lt;0.0000001,MIN(Construccion!D40:F40)&gt;=0,MAX(Construccion!D40:F40)&lt;=1),ROUND('Reparto provincial'!J147*ROUND(SUM(Construccion!$D$40:F40),12),0)-ROUND('Reparto provincial'!J147*ROUND(SUM(Construccion!$D$40:E40),12),0),"n.a.")</x:f>
        <x:v>0</x:v>
      </x:c>
      <x:c r="I431" s="55" t="n">
        <x:f>'Reparto provincial'!N147</x:f>
        <x:v>24809.58904109589</x:v>
      </x:c>
      <x:c r="J431" s="55" t="n">
        <x:f>IF(AND(ISNUMBER(H431),ISNUMBER(I431)),H431*I431,"n.a.")</x:f>
        <x:v>0</x:v>
      </x:c>
      <x:c r="K431" s="56" t="n">
        <x:f>Ubicaciones!D17</x:f>
        <x:v>8.53</x:v>
      </x:c>
      <x:c r="L431" s="56" t="n">
        <x:f>Ubicaciones!E17</x:f>
        <x:v>-81.7</x:v>
      </x:c>
      <x:c r="M431" s="38" t="str">
        <x:f>Vulnerabilidad!B24</x:f>
        <x:v>Liviana / madera</x:v>
      </x:c>
      <x:c r="N431" s="38" t="str">
        <x:f>Vulnerabilidad!C24</x:f>
        <x:v>Madera / livianas</x:v>
      </x:c>
      <x:c r="O431" s="38" t="str">
        <x:f>Vulnerabilidad!D24</x:f>
        <x:v>Metal</x:v>
      </x:c>
      <x:c r="P431" s="38" t="str">
        <x:v>Sin dato</x:v>
      </x:c>
      <x:c r="Q431" s="38" t="n">
        <x:f>IF('Impacto local'!H17="","",'Impacto local'!H17)</x:f>
        <x:v>3</x:v>
      </x:c>
      <x:c r="R431" s="57" t="n">
        <x:f>IF(Q431="","",INDEX(Vulnerabilidad!$D$6:$D$17,Q431))</x:f>
        <x:v>0</x:v>
      </x:c>
      <x:c r="S431" s="55" t="n">
        <x:f>IF(AND(ISNUMBER(J431),ISNUMBER(R431),R431&gt;=0,R431&lt;=1),J431*R431,"n.a.")</x:f>
        <x:v>0</x:v>
      </x:c>
      <x:c r="T431" s="38" t="str">
        <x:f>IF(ISNUMBER(S431),"Calculado ilustrativo","Faltan datos / parámetros inválidos")</x:f>
        <x:v>Calculado ilustrativo</x:v>
      </x:c>
    </x:row>
    <x:row r="432">
      <x:c r="A432" s="38" t="str">
        <x:v>R00427</x:v>
      </x:c>
      <x:c r="B432" s="38" t="str">
        <x:f>'Reparto provincial'!B148</x:f>
        <x:v>C04</x:v>
      </x:c>
      <x:c r="C432" s="38" t="str">
        <x:f>'Reparto provincial'!C148</x:f>
        <x:v>Aseguradora Global, S.A.</x:v>
      </x:c>
      <x:c r="D432" s="38" t="str">
        <x:f>'Reparto provincial'!D148</x:f>
        <x:v>Comercial</x:v>
      </x:c>
      <x:c r="E432" s="38" t="str">
        <x:f>'Reparto provincial'!E148</x:f>
        <x:v>Panamá Oeste</x:v>
      </x:c>
      <x:c r="F432" s="38" t="str">
        <x:f>Ubicaciones!A18</x:f>
        <x:v>L13</x:v>
      </x:c>
      <x:c r="G432" s="38" t="str">
        <x:v>P1</x:v>
      </x:c>
      <x:c r="H432" s="55" t="n">
        <x:f>IF(AND(ISNUMBER('Reparto provincial'!J148),ABS(Construccion!G43-1)&lt;0.0000001,MIN(Construccion!D43:F43)&gt;=0,MAX(Construccion!D43:F43)&lt;=1),ROUND('Reparto provincial'!J148*ROUND(SUM(Construccion!$D$43:D43),12),0)-0,"n.a.")</x:f>
        <x:v>23</x:v>
      </x:c>
      <x:c r="I432" s="55" t="n">
        <x:f>'Reparto provincial'!N148</x:f>
        <x:v>24809.58904109589</x:v>
      </x:c>
      <x:c r="J432" s="55" t="n">
        <x:f>IF(AND(ISNUMBER(H432),ISNUMBER(I432)),H432*I432,"n.a.")</x:f>
        <x:v>570620.5479452055</x:v>
      </x:c>
      <x:c r="K432" s="56" t="n">
        <x:f>Ubicaciones!D18</x:f>
        <x:v>8.88</x:v>
      </x:c>
      <x:c r="L432" s="56" t="n">
        <x:f>Ubicaciones!E18</x:f>
        <x:v>-79.78</x:v>
      </x:c>
      <x:c r="M432" s="38" t="str">
        <x:f>Vulnerabilidad!B22</x:f>
        <x:v>Hormigón armado</x:v>
      </x:c>
      <x:c r="N432" s="38" t="str">
        <x:f>Vulnerabilidad!C22</x:f>
        <x:v>Mampostería de relleno</x:v>
      </x:c>
      <x:c r="O432" s="38" t="str">
        <x:f>Vulnerabilidad!D22</x:f>
        <x:v>Losa de hormigón</x:v>
      </x:c>
      <x:c r="P432" s="38" t="str">
        <x:v>Sin dato</x:v>
      </x:c>
      <x:c r="Q432" s="38" t="n">
        <x:f>IF('Impacto local'!H18="","",'Impacto local'!H18)</x:f>
        <x:v>2</x:v>
      </x:c>
      <x:c r="R432" s="57" t="n">
        <x:f>IF(Q432="","",INDEX(Vulnerabilidad!$B$6:$B$17,Q432))</x:f>
        <x:v>0</x:v>
      </x:c>
      <x:c r="S432" s="55" t="n">
        <x:f>IF(AND(ISNUMBER(J432),ISNUMBER(R432),R432&gt;=0,R432&lt;=1),J432*R432,"n.a.")</x:f>
        <x:v>0</x:v>
      </x:c>
      <x:c r="T432" s="38" t="str">
        <x:f>IF(ISNUMBER(S432),"Calculado ilustrativo","Faltan datos / parámetros inválidos")</x:f>
        <x:v>Calculado ilustrativo</x:v>
      </x:c>
    </x:row>
    <x:row r="433">
      <x:c r="A433" s="38" t="str">
        <x:v>R00428</x:v>
      </x:c>
      <x:c r="B433" s="38" t="str">
        <x:f>'Reparto provincial'!B148</x:f>
        <x:v>C04</x:v>
      </x:c>
      <x:c r="C433" s="38" t="str">
        <x:f>'Reparto provincial'!C148</x:f>
        <x:v>Aseguradora Global, S.A.</x:v>
      </x:c>
      <x:c r="D433" s="38" t="str">
        <x:f>'Reparto provincial'!D148</x:f>
        <x:v>Comercial</x:v>
      </x:c>
      <x:c r="E433" s="38" t="str">
        <x:f>'Reparto provincial'!E148</x:f>
        <x:v>Panamá Oeste</x:v>
      </x:c>
      <x:c r="F433" s="38" t="str">
        <x:f>Ubicaciones!A18</x:f>
        <x:v>L13</x:v>
      </x:c>
      <x:c r="G433" s="38" t="str">
        <x:v>P2</x:v>
      </x:c>
      <x:c r="H433" s="55" t="n">
        <x:f>IF(AND(ISNUMBER('Reparto provincial'!J148),ABS(Construccion!G43-1)&lt;0.0000001,MIN(Construccion!D43:F43)&gt;=0,MAX(Construccion!D43:F43)&lt;=1),ROUND('Reparto provincial'!J148*ROUND(SUM(Construccion!$D$43:E43),12),0)-ROUND('Reparto provincial'!J148*ROUND(SUM(Construccion!$D$43:D43),12),0),"n.a.")</x:f>
        <x:v>11</x:v>
      </x:c>
      <x:c r="I433" s="55" t="n">
        <x:f>'Reparto provincial'!N148</x:f>
        <x:v>24809.58904109589</x:v>
      </x:c>
      <x:c r="J433" s="55" t="n">
        <x:f>IF(AND(ISNUMBER(H433),ISNUMBER(I433)),H433*I433,"n.a.")</x:f>
        <x:v>272905.4794520548</x:v>
      </x:c>
      <x:c r="K433" s="56" t="n">
        <x:f>Ubicaciones!D18</x:f>
        <x:v>8.88</x:v>
      </x:c>
      <x:c r="L433" s="56" t="n">
        <x:f>Ubicaciones!E18</x:f>
        <x:v>-79.78</x:v>
      </x:c>
      <x:c r="M433" s="38" t="str">
        <x:f>Vulnerabilidad!B23</x:f>
        <x:v>Mampostería sin refuerzo</x:v>
      </x:c>
      <x:c r="N433" s="38" t="str">
        <x:f>Vulnerabilidad!C23</x:f>
        <x:v>Bloque / ladrillo</x:v>
      </x:c>
      <x:c r="O433" s="38" t="str">
        <x:f>Vulnerabilidad!D23</x:f>
        <x:v>Metal</x:v>
      </x:c>
      <x:c r="P433" s="38" t="str">
        <x:v>Sin dato</x:v>
      </x:c>
      <x:c r="Q433" s="38" t="n">
        <x:f>IF('Impacto local'!H18="","",'Impacto local'!H18)</x:f>
        <x:v>2</x:v>
      </x:c>
      <x:c r="R433" s="57" t="n">
        <x:f>IF(Q433="","",INDEX(Vulnerabilidad!$C$6:$C$17,Q433))</x:f>
        <x:v>0</x:v>
      </x:c>
      <x:c r="S433" s="55" t="n">
        <x:f>IF(AND(ISNUMBER(J433),ISNUMBER(R433),R433&gt;=0,R433&lt;=1),J433*R433,"n.a.")</x:f>
        <x:v>0</x:v>
      </x:c>
      <x:c r="T433" s="38" t="str">
        <x:f>IF(ISNUMBER(S433),"Calculado ilustrativo","Faltan datos / parámetros inválidos")</x:f>
        <x:v>Calculado ilustrativo</x:v>
      </x:c>
    </x:row>
    <x:row r="434">
      <x:c r="A434" s="38" t="str">
        <x:v>R00429</x:v>
      </x:c>
      <x:c r="B434" s="38" t="str">
        <x:f>'Reparto provincial'!B148</x:f>
        <x:v>C04</x:v>
      </x:c>
      <x:c r="C434" s="38" t="str">
        <x:f>'Reparto provincial'!C148</x:f>
        <x:v>Aseguradora Global, S.A.</x:v>
      </x:c>
      <x:c r="D434" s="38" t="str">
        <x:f>'Reparto provincial'!D148</x:f>
        <x:v>Comercial</x:v>
      </x:c>
      <x:c r="E434" s="38" t="str">
        <x:f>'Reparto provincial'!E148</x:f>
        <x:v>Panamá Oeste</x:v>
      </x:c>
      <x:c r="F434" s="38" t="str">
        <x:f>Ubicaciones!A18</x:f>
        <x:v>L13</x:v>
      </x:c>
      <x:c r="G434" s="38" t="str">
        <x:v>P3</x:v>
      </x:c>
      <x:c r="H434" s="55" t="n">
        <x:f>IF(AND(ISNUMBER('Reparto provincial'!J148),ABS(Construccion!G43-1)&lt;0.0000001,MIN(Construccion!D43:F43)&gt;=0,MAX(Construccion!D43:F43)&lt;=1),ROUND('Reparto provincial'!J148*ROUND(SUM(Construccion!$D$43:F43),12),0)-ROUND('Reparto provincial'!J148*ROUND(SUM(Construccion!$D$43:E43),12),0),"n.a.")</x:f>
        <x:v>4</x:v>
      </x:c>
      <x:c r="I434" s="55" t="n">
        <x:f>'Reparto provincial'!N148</x:f>
        <x:v>24809.58904109589</x:v>
      </x:c>
      <x:c r="J434" s="55" t="n">
        <x:f>IF(AND(ISNUMBER(H434),ISNUMBER(I434)),H434*I434,"n.a.")</x:f>
        <x:v>99238.35616438356</x:v>
      </x:c>
      <x:c r="K434" s="56" t="n">
        <x:f>Ubicaciones!D18</x:f>
        <x:v>8.88</x:v>
      </x:c>
      <x:c r="L434" s="56" t="n">
        <x:f>Ubicaciones!E18</x:f>
        <x:v>-79.78</x:v>
      </x:c>
      <x:c r="M434" s="38" t="str">
        <x:f>Vulnerabilidad!B24</x:f>
        <x:v>Liviana / madera</x:v>
      </x:c>
      <x:c r="N434" s="38" t="str">
        <x:f>Vulnerabilidad!C24</x:f>
        <x:v>Madera / livianas</x:v>
      </x:c>
      <x:c r="O434" s="38" t="str">
        <x:f>Vulnerabilidad!D24</x:f>
        <x:v>Metal</x:v>
      </x:c>
      <x:c r="P434" s="38" t="str">
        <x:v>Sin dato</x:v>
      </x:c>
      <x:c r="Q434" s="38" t="n">
        <x:f>IF('Impacto local'!H18="","",'Impacto local'!H18)</x:f>
        <x:v>2</x:v>
      </x:c>
      <x:c r="R434" s="57" t="n">
        <x:f>IF(Q434="","",INDEX(Vulnerabilidad!$D$6:$D$17,Q434))</x:f>
        <x:v>0</x:v>
      </x:c>
      <x:c r="S434" s="55" t="n">
        <x:f>IF(AND(ISNUMBER(J434),ISNUMBER(R434),R434&gt;=0,R434&lt;=1),J434*R434,"n.a.")</x:f>
        <x:v>0</x:v>
      </x:c>
      <x:c r="T434" s="38" t="str">
        <x:f>IF(ISNUMBER(S434),"Calculado ilustrativo","Faltan datos / parámetros inválidos")</x:f>
        <x:v>Calculado ilustrativo</x:v>
      </x:c>
    </x:row>
    <x:row r="435">
      <x:c r="A435" s="38" t="str">
        <x:v>R00430</x:v>
      </x:c>
      <x:c r="B435" s="38" t="str">
        <x:f>'Reparto provincial'!B149</x:f>
        <x:v>C04</x:v>
      </x:c>
      <x:c r="C435" s="38" t="str">
        <x:f>'Reparto provincial'!C149</x:f>
        <x:v>Aseguradora Global, S.A.</x:v>
      </x:c>
      <x:c r="D435" s="38" t="str">
        <x:f>'Reparto provincial'!D149</x:f>
        <x:v>Industrial</x:v>
      </x:c>
      <x:c r="E435" s="38" t="str">
        <x:f>'Reparto provincial'!E149</x:f>
        <x:v>Bocas del Toro</x:v>
      </x:c>
      <x:c r="F435" s="38" t="str">
        <x:f>Ubicaciones!A6</x:f>
        <x:v>L01</x:v>
      </x:c>
      <x:c r="G435" s="38" t="str">
        <x:v>P1</x:v>
      </x:c>
      <x:c r="H435" s="55" t="n">
        <x:f>IF(AND(ISNUMBER('Reparto provincial'!J149),ABS(Construccion!G8-1)&lt;0.0000001,MIN(Construccion!D8:F8)&gt;=0,MAX(Construccion!D8:F8)&lt;=1),ROUND('Reparto provincial'!J149*ROUND(SUM(Construccion!$D$8:D8),12),0)-0,"n.a.")</x:f>
        <x:v>0</x:v>
      </x:c>
      <x:c r="I435" s="55" t="n">
        <x:f>'Reparto provincial'!N149</x:f>
        <x:v>0</x:v>
      </x:c>
      <x:c r="J435" s="55" t="n">
        <x:f>IF(AND(ISNUMBER(H435),ISNUMBER(I435)),H435*I435,"n.a.")</x:f>
        <x:v>0</x:v>
      </x:c>
      <x:c r="K435" s="56" t="n">
        <x:f>Ubicaciones!D6</x:f>
        <x:v>9.34</x:v>
      </x:c>
      <x:c r="L435" s="56" t="n">
        <x:f>Ubicaciones!E6</x:f>
        <x:v>-82.25</x:v>
      </x:c>
      <x:c r="M435" s="38" t="str">
        <x:f>Vulnerabilidad!B22</x:f>
        <x:v>Hormigón armado</x:v>
      </x:c>
      <x:c r="N435" s="38" t="str">
        <x:f>Vulnerabilidad!C22</x:f>
        <x:v>Mampostería de relleno</x:v>
      </x:c>
      <x:c r="O435" s="38" t="str">
        <x:f>Vulnerabilidad!D22</x:f>
        <x:v>Losa de hormigón</x:v>
      </x:c>
      <x:c r="P435" s="38" t="str">
        <x:v>Sin dato</x:v>
      </x:c>
      <x:c r="Q435" s="38" t="n">
        <x:f>IF('Impacto local'!H6="","",'Impacto local'!H6)</x:f>
        <x:v>3</x:v>
      </x:c>
      <x:c r="R435" s="57" t="n">
        <x:f>IF(Q435="","",INDEX(Vulnerabilidad!$B$6:$B$17,Q435))</x:f>
        <x:v>0</x:v>
      </x:c>
      <x:c r="S435" s="55" t="n">
        <x:f>IF(AND(ISNUMBER(J435),ISNUMBER(R435),R435&gt;=0,R435&lt;=1),J435*R435,"n.a.")</x:f>
        <x:v>0</x:v>
      </x:c>
      <x:c r="T435" s="38" t="str">
        <x:f>IF(ISNUMBER(S435),"Calculado ilustrativo","Faltan datos / parámetros inválidos")</x:f>
        <x:v>Calculado ilustrativo</x:v>
      </x:c>
    </x:row>
    <x:row r="436">
      <x:c r="A436" s="38" t="str">
        <x:v>R00431</x:v>
      </x:c>
      <x:c r="B436" s="38" t="str">
        <x:f>'Reparto provincial'!B149</x:f>
        <x:v>C04</x:v>
      </x:c>
      <x:c r="C436" s="38" t="str">
        <x:f>'Reparto provincial'!C149</x:f>
        <x:v>Aseguradora Global, S.A.</x:v>
      </x:c>
      <x:c r="D436" s="38" t="str">
        <x:f>'Reparto provincial'!D149</x:f>
        <x:v>Industrial</x:v>
      </x:c>
      <x:c r="E436" s="38" t="str">
        <x:f>'Reparto provincial'!E149</x:f>
        <x:v>Bocas del Toro</x:v>
      </x:c>
      <x:c r="F436" s="38" t="str">
        <x:f>Ubicaciones!A6</x:f>
        <x:v>L01</x:v>
      </x:c>
      <x:c r="G436" s="38" t="str">
        <x:v>P2</x:v>
      </x:c>
      <x:c r="H436" s="55" t="n">
        <x:f>IF(AND(ISNUMBER('Reparto provincial'!J149),ABS(Construccion!G8-1)&lt;0.0000001,MIN(Construccion!D8:F8)&gt;=0,MAX(Construccion!D8:F8)&lt;=1),ROUND('Reparto provincial'!J149*ROUND(SUM(Construccion!$D$8:E8),12),0)-ROUND('Reparto provincial'!J149*ROUND(SUM(Construccion!$D$8:D8),12),0),"n.a.")</x:f>
        <x:v>0</x:v>
      </x:c>
      <x:c r="I436" s="55" t="n">
        <x:f>'Reparto provincial'!N149</x:f>
        <x:v>0</x:v>
      </x:c>
      <x:c r="J436" s="55" t="n">
        <x:f>IF(AND(ISNUMBER(H436),ISNUMBER(I436)),H436*I436,"n.a.")</x:f>
        <x:v>0</x:v>
      </x:c>
      <x:c r="K436" s="56" t="n">
        <x:f>Ubicaciones!D6</x:f>
        <x:v>9.34</x:v>
      </x:c>
      <x:c r="L436" s="56" t="n">
        <x:f>Ubicaciones!E6</x:f>
        <x:v>-82.25</x:v>
      </x:c>
      <x:c r="M436" s="38" t="str">
        <x:f>Vulnerabilidad!B23</x:f>
        <x:v>Mampostería sin refuerzo</x:v>
      </x:c>
      <x:c r="N436" s="38" t="str">
        <x:f>Vulnerabilidad!C23</x:f>
        <x:v>Bloque / ladrillo</x:v>
      </x:c>
      <x:c r="O436" s="38" t="str">
        <x:f>Vulnerabilidad!D23</x:f>
        <x:v>Metal</x:v>
      </x:c>
      <x:c r="P436" s="38" t="str">
        <x:v>Sin dato</x:v>
      </x:c>
      <x:c r="Q436" s="38" t="n">
        <x:f>IF('Impacto local'!H6="","",'Impacto local'!H6)</x:f>
        <x:v>3</x:v>
      </x:c>
      <x:c r="R436" s="57" t="n">
        <x:f>IF(Q436="","",INDEX(Vulnerabilidad!$C$6:$C$17,Q436))</x:f>
        <x:v>0</x:v>
      </x:c>
      <x:c r="S436" s="55" t="n">
        <x:f>IF(AND(ISNUMBER(J436),ISNUMBER(R436),R436&gt;=0,R436&lt;=1),J436*R436,"n.a.")</x:f>
        <x:v>0</x:v>
      </x:c>
      <x:c r="T436" s="38" t="str">
        <x:f>IF(ISNUMBER(S436),"Calculado ilustrativo","Faltan datos / parámetros inválidos")</x:f>
        <x:v>Calculado ilustrativo</x:v>
      </x:c>
    </x:row>
    <x:row r="437">
      <x:c r="A437" s="38" t="str">
        <x:v>R00432</x:v>
      </x:c>
      <x:c r="B437" s="38" t="str">
        <x:f>'Reparto provincial'!B149</x:f>
        <x:v>C04</x:v>
      </x:c>
      <x:c r="C437" s="38" t="str">
        <x:f>'Reparto provincial'!C149</x:f>
        <x:v>Aseguradora Global, S.A.</x:v>
      </x:c>
      <x:c r="D437" s="38" t="str">
        <x:f>'Reparto provincial'!D149</x:f>
        <x:v>Industrial</x:v>
      </x:c>
      <x:c r="E437" s="38" t="str">
        <x:f>'Reparto provincial'!E149</x:f>
        <x:v>Bocas del Toro</x:v>
      </x:c>
      <x:c r="F437" s="38" t="str">
        <x:f>Ubicaciones!A6</x:f>
        <x:v>L01</x:v>
      </x:c>
      <x:c r="G437" s="38" t="str">
        <x:v>P3</x:v>
      </x:c>
      <x:c r="H437" s="55" t="n">
        <x:f>IF(AND(ISNUMBER('Reparto provincial'!J149),ABS(Construccion!G8-1)&lt;0.0000001,MIN(Construccion!D8:F8)&gt;=0,MAX(Construccion!D8:F8)&lt;=1),ROUND('Reparto provincial'!J149*ROUND(SUM(Construccion!$D$8:F8),12),0)-ROUND('Reparto provincial'!J149*ROUND(SUM(Construccion!$D$8:E8),12),0),"n.a.")</x:f>
        <x:v>0</x:v>
      </x:c>
      <x:c r="I437" s="55" t="n">
        <x:f>'Reparto provincial'!N149</x:f>
        <x:v>0</x:v>
      </x:c>
      <x:c r="J437" s="55" t="n">
        <x:f>IF(AND(ISNUMBER(H437),ISNUMBER(I437)),H437*I437,"n.a.")</x:f>
        <x:v>0</x:v>
      </x:c>
      <x:c r="K437" s="56" t="n">
        <x:f>Ubicaciones!D6</x:f>
        <x:v>9.34</x:v>
      </x:c>
      <x:c r="L437" s="56" t="n">
        <x:f>Ubicaciones!E6</x:f>
        <x:v>-82.25</x:v>
      </x:c>
      <x:c r="M437" s="38" t="str">
        <x:f>Vulnerabilidad!B24</x:f>
        <x:v>Liviana / madera</x:v>
      </x:c>
      <x:c r="N437" s="38" t="str">
        <x:f>Vulnerabilidad!C24</x:f>
        <x:v>Madera / livianas</x:v>
      </x:c>
      <x:c r="O437" s="38" t="str">
        <x:f>Vulnerabilidad!D24</x:f>
        <x:v>Metal</x:v>
      </x:c>
      <x:c r="P437" s="38" t="str">
        <x:v>Sin dato</x:v>
      </x:c>
      <x:c r="Q437" s="38" t="n">
        <x:f>IF('Impacto local'!H6="","",'Impacto local'!H6)</x:f>
        <x:v>3</x:v>
      </x:c>
      <x:c r="R437" s="57" t="n">
        <x:f>IF(Q437="","",INDEX(Vulnerabilidad!$D$6:$D$17,Q437))</x:f>
        <x:v>0</x:v>
      </x:c>
      <x:c r="S437" s="55" t="n">
        <x:f>IF(AND(ISNUMBER(J437),ISNUMBER(R437),R437&gt;=0,R437&lt;=1),J437*R437,"n.a.")</x:f>
        <x:v>0</x:v>
      </x:c>
      <x:c r="T437" s="38" t="str">
        <x:f>IF(ISNUMBER(S437),"Calculado ilustrativo","Faltan datos / parámetros inválidos")</x:f>
        <x:v>Calculado ilustrativo</x:v>
      </x:c>
    </x:row>
    <x:row r="438">
      <x:c r="A438" s="38" t="str">
        <x:v>R00433</x:v>
      </x:c>
      <x:c r="B438" s="38" t="str">
        <x:f>'Reparto provincial'!B150</x:f>
        <x:v>C04</x:v>
      </x:c>
      <x:c r="C438" s="38" t="str">
        <x:f>'Reparto provincial'!C150</x:f>
        <x:v>Aseguradora Global, S.A.</x:v>
      </x:c>
      <x:c r="D438" s="38" t="str">
        <x:f>'Reparto provincial'!D150</x:f>
        <x:v>Industrial</x:v>
      </x:c>
      <x:c r="E438" s="38" t="str">
        <x:f>'Reparto provincial'!E150</x:f>
        <x:v>Coclé</x:v>
      </x:c>
      <x:c r="F438" s="38" t="str">
        <x:f>Ubicaciones!A7</x:f>
        <x:v>L02</x:v>
      </x:c>
      <x:c r="G438" s="38" t="str">
        <x:v>P1</x:v>
      </x:c>
      <x:c r="H438" s="55" t="n">
        <x:f>IF(AND(ISNUMBER('Reparto provincial'!J150),ABS(Construccion!G11-1)&lt;0.0000001,MIN(Construccion!D11:F11)&gt;=0,MAX(Construccion!D11:F11)&lt;=1),ROUND('Reparto provincial'!J150*ROUND(SUM(Construccion!$D$11:D11),12),0)-0,"n.a.")</x:f>
        <x:v>0</x:v>
      </x:c>
      <x:c r="I438" s="55" t="n">
        <x:f>'Reparto provincial'!N150</x:f>
        <x:v>0</x:v>
      </x:c>
      <x:c r="J438" s="55" t="n">
        <x:f>IF(AND(ISNUMBER(H438),ISNUMBER(I438)),H438*I438,"n.a.")</x:f>
        <x:v>0</x:v>
      </x:c>
      <x:c r="K438" s="56" t="n">
        <x:f>Ubicaciones!D7</x:f>
        <x:v>8.52</x:v>
      </x:c>
      <x:c r="L438" s="56" t="n">
        <x:f>Ubicaciones!E7</x:f>
        <x:v>-80.36</x:v>
      </x:c>
      <x:c r="M438" s="38" t="str">
        <x:f>Vulnerabilidad!B22</x:f>
        <x:v>Hormigón armado</x:v>
      </x:c>
      <x:c r="N438" s="38" t="str">
        <x:f>Vulnerabilidad!C22</x:f>
        <x:v>Mampostería de relleno</x:v>
      </x:c>
      <x:c r="O438" s="38" t="str">
        <x:f>Vulnerabilidad!D22</x:f>
        <x:v>Losa de hormigón</x:v>
      </x:c>
      <x:c r="P438" s="38" t="str">
        <x:v>Sin dato</x:v>
      </x:c>
      <x:c r="Q438" s="38" t="n">
        <x:f>IF('Impacto local'!H7="","",'Impacto local'!H7)</x:f>
        <x:v>2</x:v>
      </x:c>
      <x:c r="R438" s="57" t="n">
        <x:f>IF(Q438="","",INDEX(Vulnerabilidad!$B$6:$B$17,Q438))</x:f>
        <x:v>0</x:v>
      </x:c>
      <x:c r="S438" s="55" t="n">
        <x:f>IF(AND(ISNUMBER(J438),ISNUMBER(R438),R438&gt;=0,R438&lt;=1),J438*R438,"n.a.")</x:f>
        <x:v>0</x:v>
      </x:c>
      <x:c r="T438" s="38" t="str">
        <x:f>IF(ISNUMBER(S438),"Calculado ilustrativo","Faltan datos / parámetros inválidos")</x:f>
        <x:v>Calculado ilustrativo</x:v>
      </x:c>
    </x:row>
    <x:row r="439">
      <x:c r="A439" s="38" t="str">
        <x:v>R00434</x:v>
      </x:c>
      <x:c r="B439" s="38" t="str">
        <x:f>'Reparto provincial'!B150</x:f>
        <x:v>C04</x:v>
      </x:c>
      <x:c r="C439" s="38" t="str">
        <x:f>'Reparto provincial'!C150</x:f>
        <x:v>Aseguradora Global, S.A.</x:v>
      </x:c>
      <x:c r="D439" s="38" t="str">
        <x:f>'Reparto provincial'!D150</x:f>
        <x:v>Industrial</x:v>
      </x:c>
      <x:c r="E439" s="38" t="str">
        <x:f>'Reparto provincial'!E150</x:f>
        <x:v>Coclé</x:v>
      </x:c>
      <x:c r="F439" s="38" t="str">
        <x:f>Ubicaciones!A7</x:f>
        <x:v>L02</x:v>
      </x:c>
      <x:c r="G439" s="38" t="str">
        <x:v>P2</x:v>
      </x:c>
      <x:c r="H439" s="55" t="n">
        <x:f>IF(AND(ISNUMBER('Reparto provincial'!J150),ABS(Construccion!G11-1)&lt;0.0000001,MIN(Construccion!D11:F11)&gt;=0,MAX(Construccion!D11:F11)&lt;=1),ROUND('Reparto provincial'!J150*ROUND(SUM(Construccion!$D$11:E11),12),0)-ROUND('Reparto provincial'!J150*ROUND(SUM(Construccion!$D$11:D11),12),0),"n.a.")</x:f>
        <x:v>0</x:v>
      </x:c>
      <x:c r="I439" s="55" t="n">
        <x:f>'Reparto provincial'!N150</x:f>
        <x:v>0</x:v>
      </x:c>
      <x:c r="J439" s="55" t="n">
        <x:f>IF(AND(ISNUMBER(H439),ISNUMBER(I439)),H439*I439,"n.a.")</x:f>
        <x:v>0</x:v>
      </x:c>
      <x:c r="K439" s="56" t="n">
        <x:f>Ubicaciones!D7</x:f>
        <x:v>8.52</x:v>
      </x:c>
      <x:c r="L439" s="56" t="n">
        <x:f>Ubicaciones!E7</x:f>
        <x:v>-80.36</x:v>
      </x:c>
      <x:c r="M439" s="38" t="str">
        <x:f>Vulnerabilidad!B23</x:f>
        <x:v>Mampostería sin refuerzo</x:v>
      </x:c>
      <x:c r="N439" s="38" t="str">
        <x:f>Vulnerabilidad!C23</x:f>
        <x:v>Bloque / ladrillo</x:v>
      </x:c>
      <x:c r="O439" s="38" t="str">
        <x:f>Vulnerabilidad!D23</x:f>
        <x:v>Metal</x:v>
      </x:c>
      <x:c r="P439" s="38" t="str">
        <x:v>Sin dato</x:v>
      </x:c>
      <x:c r="Q439" s="38" t="n">
        <x:f>IF('Impacto local'!H7="","",'Impacto local'!H7)</x:f>
        <x:v>2</x:v>
      </x:c>
      <x:c r="R439" s="57" t="n">
        <x:f>IF(Q439="","",INDEX(Vulnerabilidad!$C$6:$C$17,Q439))</x:f>
        <x:v>0</x:v>
      </x:c>
      <x:c r="S439" s="55" t="n">
        <x:f>IF(AND(ISNUMBER(J439),ISNUMBER(R439),R439&gt;=0,R439&lt;=1),J439*R439,"n.a.")</x:f>
        <x:v>0</x:v>
      </x:c>
      <x:c r="T439" s="38" t="str">
        <x:f>IF(ISNUMBER(S439),"Calculado ilustrativo","Faltan datos / parámetros inválidos")</x:f>
        <x:v>Calculado ilustrativo</x:v>
      </x:c>
    </x:row>
    <x:row r="440">
      <x:c r="A440" s="38" t="str">
        <x:v>R00435</x:v>
      </x:c>
      <x:c r="B440" s="38" t="str">
        <x:f>'Reparto provincial'!B150</x:f>
        <x:v>C04</x:v>
      </x:c>
      <x:c r="C440" s="38" t="str">
        <x:f>'Reparto provincial'!C150</x:f>
        <x:v>Aseguradora Global, S.A.</x:v>
      </x:c>
      <x:c r="D440" s="38" t="str">
        <x:f>'Reparto provincial'!D150</x:f>
        <x:v>Industrial</x:v>
      </x:c>
      <x:c r="E440" s="38" t="str">
        <x:f>'Reparto provincial'!E150</x:f>
        <x:v>Coclé</x:v>
      </x:c>
      <x:c r="F440" s="38" t="str">
        <x:f>Ubicaciones!A7</x:f>
        <x:v>L02</x:v>
      </x:c>
      <x:c r="G440" s="38" t="str">
        <x:v>P3</x:v>
      </x:c>
      <x:c r="H440" s="55" t="n">
        <x:f>IF(AND(ISNUMBER('Reparto provincial'!J150),ABS(Construccion!G11-1)&lt;0.0000001,MIN(Construccion!D11:F11)&gt;=0,MAX(Construccion!D11:F11)&lt;=1),ROUND('Reparto provincial'!J150*ROUND(SUM(Construccion!$D$11:F11),12),0)-ROUND('Reparto provincial'!J150*ROUND(SUM(Construccion!$D$11:E11),12),0),"n.a.")</x:f>
        <x:v>0</x:v>
      </x:c>
      <x:c r="I440" s="55" t="n">
        <x:f>'Reparto provincial'!N150</x:f>
        <x:v>0</x:v>
      </x:c>
      <x:c r="J440" s="55" t="n">
        <x:f>IF(AND(ISNUMBER(H440),ISNUMBER(I440)),H440*I440,"n.a.")</x:f>
        <x:v>0</x:v>
      </x:c>
      <x:c r="K440" s="56" t="n">
        <x:f>Ubicaciones!D7</x:f>
        <x:v>8.52</x:v>
      </x:c>
      <x:c r="L440" s="56" t="n">
        <x:f>Ubicaciones!E7</x:f>
        <x:v>-80.36</x:v>
      </x:c>
      <x:c r="M440" s="38" t="str">
        <x:f>Vulnerabilidad!B24</x:f>
        <x:v>Liviana / madera</x:v>
      </x:c>
      <x:c r="N440" s="38" t="str">
        <x:f>Vulnerabilidad!C24</x:f>
        <x:v>Madera / livianas</x:v>
      </x:c>
      <x:c r="O440" s="38" t="str">
        <x:f>Vulnerabilidad!D24</x:f>
        <x:v>Metal</x:v>
      </x:c>
      <x:c r="P440" s="38" t="str">
        <x:v>Sin dato</x:v>
      </x:c>
      <x:c r="Q440" s="38" t="n">
        <x:f>IF('Impacto local'!H7="","",'Impacto local'!H7)</x:f>
        <x:v>2</x:v>
      </x:c>
      <x:c r="R440" s="57" t="n">
        <x:f>IF(Q440="","",INDEX(Vulnerabilidad!$D$6:$D$17,Q440))</x:f>
        <x:v>0</x:v>
      </x:c>
      <x:c r="S440" s="55" t="n">
        <x:f>IF(AND(ISNUMBER(J440),ISNUMBER(R440),R440&gt;=0,R440&lt;=1),J440*R440,"n.a.")</x:f>
        <x:v>0</x:v>
      </x:c>
      <x:c r="T440" s="38" t="str">
        <x:f>IF(ISNUMBER(S440),"Calculado ilustrativo","Faltan datos / parámetros inválidos")</x:f>
        <x:v>Calculado ilustrativo</x:v>
      </x:c>
    </x:row>
    <x:row r="441">
      <x:c r="A441" s="38" t="str">
        <x:v>R00436</x:v>
      </x:c>
      <x:c r="B441" s="38" t="str">
        <x:f>'Reparto provincial'!B151</x:f>
        <x:v>C04</x:v>
      </x:c>
      <x:c r="C441" s="38" t="str">
        <x:f>'Reparto provincial'!C151</x:f>
        <x:v>Aseguradora Global, S.A.</x:v>
      </x:c>
      <x:c r="D441" s="38" t="str">
        <x:f>'Reparto provincial'!D151</x:f>
        <x:v>Industrial</x:v>
      </x:c>
      <x:c r="E441" s="38" t="str">
        <x:f>'Reparto provincial'!E151</x:f>
        <x:v>Colón</x:v>
      </x:c>
      <x:c r="F441" s="38" t="str">
        <x:f>Ubicaciones!A8</x:f>
        <x:v>L03</x:v>
      </x:c>
      <x:c r="G441" s="38" t="str">
        <x:v>P1</x:v>
      </x:c>
      <x:c r="H441" s="55" t="n">
        <x:f>IF(AND(ISNUMBER('Reparto provincial'!J151),ABS(Construccion!G14-1)&lt;0.0000001,MIN(Construccion!D14:F14)&gt;=0,MAX(Construccion!D14:F14)&lt;=1),ROUND('Reparto provincial'!J151*ROUND(SUM(Construccion!$D$14:D14),12),0)-0,"n.a.")</x:f>
        <x:v>0</x:v>
      </x:c>
      <x:c r="I441" s="55" t="n">
        <x:f>'Reparto provincial'!N151</x:f>
        <x:v>0</x:v>
      </x:c>
      <x:c r="J441" s="55" t="n">
        <x:f>IF(AND(ISNUMBER(H441),ISNUMBER(I441)),H441*I441,"n.a.")</x:f>
        <x:v>0</x:v>
      </x:c>
      <x:c r="K441" s="56" t="n">
        <x:f>Ubicaciones!D8</x:f>
        <x:v>9.36</x:v>
      </x:c>
      <x:c r="L441" s="56" t="n">
        <x:f>Ubicaciones!E8</x:f>
        <x:v>-79.9</x:v>
      </x:c>
      <x:c r="M441" s="38" t="str">
        <x:f>Vulnerabilidad!B22</x:f>
        <x:v>Hormigón armado</x:v>
      </x:c>
      <x:c r="N441" s="38" t="str">
        <x:f>Vulnerabilidad!C22</x:f>
        <x:v>Mampostería de relleno</x:v>
      </x:c>
      <x:c r="O441" s="38" t="str">
        <x:f>Vulnerabilidad!D22</x:f>
        <x:v>Losa de hormigón</x:v>
      </x:c>
      <x:c r="P441" s="38" t="str">
        <x:v>Sin dato</x:v>
      </x:c>
      <x:c r="Q441" s="38" t="n">
        <x:f>IF('Impacto local'!H8="","",'Impacto local'!H8)</x:f>
        <x:v>2</x:v>
      </x:c>
      <x:c r="R441" s="57" t="n">
        <x:f>IF(Q441="","",INDEX(Vulnerabilidad!$B$6:$B$17,Q441))</x:f>
        <x:v>0</x:v>
      </x:c>
      <x:c r="S441" s="55" t="n">
        <x:f>IF(AND(ISNUMBER(J441),ISNUMBER(R441),R441&gt;=0,R441&lt;=1),J441*R441,"n.a.")</x:f>
        <x:v>0</x:v>
      </x:c>
      <x:c r="T441" s="38" t="str">
        <x:f>IF(ISNUMBER(S441),"Calculado ilustrativo","Faltan datos / parámetros inválidos")</x:f>
        <x:v>Calculado ilustrativo</x:v>
      </x:c>
    </x:row>
    <x:row r="442">
      <x:c r="A442" s="38" t="str">
        <x:v>R00437</x:v>
      </x:c>
      <x:c r="B442" s="38" t="str">
        <x:f>'Reparto provincial'!B151</x:f>
        <x:v>C04</x:v>
      </x:c>
      <x:c r="C442" s="38" t="str">
        <x:f>'Reparto provincial'!C151</x:f>
        <x:v>Aseguradora Global, S.A.</x:v>
      </x:c>
      <x:c r="D442" s="38" t="str">
        <x:f>'Reparto provincial'!D151</x:f>
        <x:v>Industrial</x:v>
      </x:c>
      <x:c r="E442" s="38" t="str">
        <x:f>'Reparto provincial'!E151</x:f>
        <x:v>Colón</x:v>
      </x:c>
      <x:c r="F442" s="38" t="str">
        <x:f>Ubicaciones!A8</x:f>
        <x:v>L03</x:v>
      </x:c>
      <x:c r="G442" s="38" t="str">
        <x:v>P2</x:v>
      </x:c>
      <x:c r="H442" s="55" t="n">
        <x:f>IF(AND(ISNUMBER('Reparto provincial'!J151),ABS(Construccion!G14-1)&lt;0.0000001,MIN(Construccion!D14:F14)&gt;=0,MAX(Construccion!D14:F14)&lt;=1),ROUND('Reparto provincial'!J151*ROUND(SUM(Construccion!$D$14:E14),12),0)-ROUND('Reparto provincial'!J151*ROUND(SUM(Construccion!$D$14:D14),12),0),"n.a.")</x:f>
        <x:v>0</x:v>
      </x:c>
      <x:c r="I442" s="55" t="n">
        <x:f>'Reparto provincial'!N151</x:f>
        <x:v>0</x:v>
      </x:c>
      <x:c r="J442" s="55" t="n">
        <x:f>IF(AND(ISNUMBER(H442),ISNUMBER(I442)),H442*I442,"n.a.")</x:f>
        <x:v>0</x:v>
      </x:c>
      <x:c r="K442" s="56" t="n">
        <x:f>Ubicaciones!D8</x:f>
        <x:v>9.36</x:v>
      </x:c>
      <x:c r="L442" s="56" t="n">
        <x:f>Ubicaciones!E8</x:f>
        <x:v>-79.9</x:v>
      </x:c>
      <x:c r="M442" s="38" t="str">
        <x:f>Vulnerabilidad!B23</x:f>
        <x:v>Mampostería sin refuerzo</x:v>
      </x:c>
      <x:c r="N442" s="38" t="str">
        <x:f>Vulnerabilidad!C23</x:f>
        <x:v>Bloque / ladrillo</x:v>
      </x:c>
      <x:c r="O442" s="38" t="str">
        <x:f>Vulnerabilidad!D23</x:f>
        <x:v>Metal</x:v>
      </x:c>
      <x:c r="P442" s="38" t="str">
        <x:v>Sin dato</x:v>
      </x:c>
      <x:c r="Q442" s="38" t="n">
        <x:f>IF('Impacto local'!H8="","",'Impacto local'!H8)</x:f>
        <x:v>2</x:v>
      </x:c>
      <x:c r="R442" s="57" t="n">
        <x:f>IF(Q442="","",INDEX(Vulnerabilidad!$C$6:$C$17,Q442))</x:f>
        <x:v>0</x:v>
      </x:c>
      <x:c r="S442" s="55" t="n">
        <x:f>IF(AND(ISNUMBER(J442),ISNUMBER(R442),R442&gt;=0,R442&lt;=1),J442*R442,"n.a.")</x:f>
        <x:v>0</x:v>
      </x:c>
      <x:c r="T442" s="38" t="str">
        <x:f>IF(ISNUMBER(S442),"Calculado ilustrativo","Faltan datos / parámetros inválidos")</x:f>
        <x:v>Calculado ilustrativo</x:v>
      </x:c>
    </x:row>
    <x:row r="443">
      <x:c r="A443" s="38" t="str">
        <x:v>R00438</x:v>
      </x:c>
      <x:c r="B443" s="38" t="str">
        <x:f>'Reparto provincial'!B151</x:f>
        <x:v>C04</x:v>
      </x:c>
      <x:c r="C443" s="38" t="str">
        <x:f>'Reparto provincial'!C151</x:f>
        <x:v>Aseguradora Global, S.A.</x:v>
      </x:c>
      <x:c r="D443" s="38" t="str">
        <x:f>'Reparto provincial'!D151</x:f>
        <x:v>Industrial</x:v>
      </x:c>
      <x:c r="E443" s="38" t="str">
        <x:f>'Reparto provincial'!E151</x:f>
        <x:v>Colón</x:v>
      </x:c>
      <x:c r="F443" s="38" t="str">
        <x:f>Ubicaciones!A8</x:f>
        <x:v>L03</x:v>
      </x:c>
      <x:c r="G443" s="38" t="str">
        <x:v>P3</x:v>
      </x:c>
      <x:c r="H443" s="55" t="n">
        <x:f>IF(AND(ISNUMBER('Reparto provincial'!J151),ABS(Construccion!G14-1)&lt;0.0000001,MIN(Construccion!D14:F14)&gt;=0,MAX(Construccion!D14:F14)&lt;=1),ROUND('Reparto provincial'!J151*ROUND(SUM(Construccion!$D$14:F14),12),0)-ROUND('Reparto provincial'!J151*ROUND(SUM(Construccion!$D$14:E14),12),0),"n.a.")</x:f>
        <x:v>0</x:v>
      </x:c>
      <x:c r="I443" s="55" t="n">
        <x:f>'Reparto provincial'!N151</x:f>
        <x:v>0</x:v>
      </x:c>
      <x:c r="J443" s="55" t="n">
        <x:f>IF(AND(ISNUMBER(H443),ISNUMBER(I443)),H443*I443,"n.a.")</x:f>
        <x:v>0</x:v>
      </x:c>
      <x:c r="K443" s="56" t="n">
        <x:f>Ubicaciones!D8</x:f>
        <x:v>9.36</x:v>
      </x:c>
      <x:c r="L443" s="56" t="n">
        <x:f>Ubicaciones!E8</x:f>
        <x:v>-79.9</x:v>
      </x:c>
      <x:c r="M443" s="38" t="str">
        <x:f>Vulnerabilidad!B24</x:f>
        <x:v>Liviana / madera</x:v>
      </x:c>
      <x:c r="N443" s="38" t="str">
        <x:f>Vulnerabilidad!C24</x:f>
        <x:v>Madera / livianas</x:v>
      </x:c>
      <x:c r="O443" s="38" t="str">
        <x:f>Vulnerabilidad!D24</x:f>
        <x:v>Metal</x:v>
      </x:c>
      <x:c r="P443" s="38" t="str">
        <x:v>Sin dato</x:v>
      </x:c>
      <x:c r="Q443" s="38" t="n">
        <x:f>IF('Impacto local'!H8="","",'Impacto local'!H8)</x:f>
        <x:v>2</x:v>
      </x:c>
      <x:c r="R443" s="57" t="n">
        <x:f>IF(Q443="","",INDEX(Vulnerabilidad!$D$6:$D$17,Q443))</x:f>
        <x:v>0</x:v>
      </x:c>
      <x:c r="S443" s="55" t="n">
        <x:f>IF(AND(ISNUMBER(J443),ISNUMBER(R443),R443&gt;=0,R443&lt;=1),J443*R443,"n.a.")</x:f>
        <x:v>0</x:v>
      </x:c>
      <x:c r="T443" s="38" t="str">
        <x:f>IF(ISNUMBER(S443),"Calculado ilustrativo","Faltan datos / parámetros inválidos")</x:f>
        <x:v>Calculado ilustrativo</x:v>
      </x:c>
    </x:row>
    <x:row r="444">
      <x:c r="A444" s="38" t="str">
        <x:v>R00439</x:v>
      </x:c>
      <x:c r="B444" s="38" t="str">
        <x:f>'Reparto provincial'!B152</x:f>
        <x:v>C04</x:v>
      </x:c>
      <x:c r="C444" s="38" t="str">
        <x:f>'Reparto provincial'!C152</x:f>
        <x:v>Aseguradora Global, S.A.</x:v>
      </x:c>
      <x:c r="D444" s="38" t="str">
        <x:f>'Reparto provincial'!D152</x:f>
        <x:v>Industrial</x:v>
      </x:c>
      <x:c r="E444" s="38" t="str">
        <x:f>'Reparto provincial'!E152</x:f>
        <x:v>Chiriquí</x:v>
      </x:c>
      <x:c r="F444" s="38" t="str">
        <x:f>Ubicaciones!A9</x:f>
        <x:v>L04</x:v>
      </x:c>
      <x:c r="G444" s="38" t="str">
        <x:v>P1</x:v>
      </x:c>
      <x:c r="H444" s="55" t="n">
        <x:f>IF(AND(ISNUMBER('Reparto provincial'!J152),ABS(Construccion!G17-1)&lt;0.0000001,MIN(Construccion!D17:F17)&gt;=0,MAX(Construccion!D17:F17)&lt;=1),ROUND('Reparto provincial'!J152*ROUND(SUM(Construccion!$D$17:D17),12),0)-0,"n.a.")</x:f>
        <x:v>0</x:v>
      </x:c>
      <x:c r="I444" s="55" t="n">
        <x:f>'Reparto provincial'!N152</x:f>
        <x:v>0</x:v>
      </x:c>
      <x:c r="J444" s="55" t="n">
        <x:f>IF(AND(ISNUMBER(H444),ISNUMBER(I444)),H444*I444,"n.a.")</x:f>
        <x:v>0</x:v>
      </x:c>
      <x:c r="K444" s="56" t="n">
        <x:f>Ubicaciones!D9</x:f>
        <x:v>8.43</x:v>
      </x:c>
      <x:c r="L444" s="56" t="n">
        <x:f>Ubicaciones!E9</x:f>
        <x:v>-82.43</x:v>
      </x:c>
      <x:c r="M444" s="38" t="str">
        <x:f>Vulnerabilidad!B22</x:f>
        <x:v>Hormigón armado</x:v>
      </x:c>
      <x:c r="N444" s="38" t="str">
        <x:f>Vulnerabilidad!C22</x:f>
        <x:v>Mampostería de relleno</x:v>
      </x:c>
      <x:c r="O444" s="38" t="str">
        <x:f>Vulnerabilidad!D22</x:f>
        <x:v>Losa de hormigón</x:v>
      </x:c>
      <x:c r="P444" s="38" t="str">
        <x:v>Sin dato</x:v>
      </x:c>
      <x:c r="Q444" s="38" t="n">
        <x:f>IF('Impacto local'!H9="","",'Impacto local'!H9)</x:f>
        <x:v>4</x:v>
      </x:c>
      <x:c r="R444" s="57" t="n">
        <x:f>IF(Q444="","",INDEX(Vulnerabilidad!$B$6:$B$17,Q444))</x:f>
        <x:v>0</x:v>
      </x:c>
      <x:c r="S444" s="55" t="n">
        <x:f>IF(AND(ISNUMBER(J444),ISNUMBER(R444),R444&gt;=0,R444&lt;=1),J444*R444,"n.a.")</x:f>
        <x:v>0</x:v>
      </x:c>
      <x:c r="T444" s="38" t="str">
        <x:f>IF(ISNUMBER(S444),"Calculado ilustrativo","Faltan datos / parámetros inválidos")</x:f>
        <x:v>Calculado ilustrativo</x:v>
      </x:c>
    </x:row>
    <x:row r="445">
      <x:c r="A445" s="38" t="str">
        <x:v>R00440</x:v>
      </x:c>
      <x:c r="B445" s="38" t="str">
        <x:f>'Reparto provincial'!B152</x:f>
        <x:v>C04</x:v>
      </x:c>
      <x:c r="C445" s="38" t="str">
        <x:f>'Reparto provincial'!C152</x:f>
        <x:v>Aseguradora Global, S.A.</x:v>
      </x:c>
      <x:c r="D445" s="38" t="str">
        <x:f>'Reparto provincial'!D152</x:f>
        <x:v>Industrial</x:v>
      </x:c>
      <x:c r="E445" s="38" t="str">
        <x:f>'Reparto provincial'!E152</x:f>
        <x:v>Chiriquí</x:v>
      </x:c>
      <x:c r="F445" s="38" t="str">
        <x:f>Ubicaciones!A9</x:f>
        <x:v>L04</x:v>
      </x:c>
      <x:c r="G445" s="38" t="str">
        <x:v>P2</x:v>
      </x:c>
      <x:c r="H445" s="55" t="n">
        <x:f>IF(AND(ISNUMBER('Reparto provincial'!J152),ABS(Construccion!G17-1)&lt;0.0000001,MIN(Construccion!D17:F17)&gt;=0,MAX(Construccion!D17:F17)&lt;=1),ROUND('Reparto provincial'!J152*ROUND(SUM(Construccion!$D$17:E17),12),0)-ROUND('Reparto provincial'!J152*ROUND(SUM(Construccion!$D$17:D17),12),0),"n.a.")</x:f>
        <x:v>0</x:v>
      </x:c>
      <x:c r="I445" s="55" t="n">
        <x:f>'Reparto provincial'!N152</x:f>
        <x:v>0</x:v>
      </x:c>
      <x:c r="J445" s="55" t="n">
        <x:f>IF(AND(ISNUMBER(H445),ISNUMBER(I445)),H445*I445,"n.a.")</x:f>
        <x:v>0</x:v>
      </x:c>
      <x:c r="K445" s="56" t="n">
        <x:f>Ubicaciones!D9</x:f>
        <x:v>8.43</x:v>
      </x:c>
      <x:c r="L445" s="56" t="n">
        <x:f>Ubicaciones!E9</x:f>
        <x:v>-82.43</x:v>
      </x:c>
      <x:c r="M445" s="38" t="str">
        <x:f>Vulnerabilidad!B23</x:f>
        <x:v>Mampostería sin refuerzo</x:v>
      </x:c>
      <x:c r="N445" s="38" t="str">
        <x:f>Vulnerabilidad!C23</x:f>
        <x:v>Bloque / ladrillo</x:v>
      </x:c>
      <x:c r="O445" s="38" t="str">
        <x:f>Vulnerabilidad!D23</x:f>
        <x:v>Metal</x:v>
      </x:c>
      <x:c r="P445" s="38" t="str">
        <x:v>Sin dato</x:v>
      </x:c>
      <x:c r="Q445" s="38" t="n">
        <x:f>IF('Impacto local'!H9="","",'Impacto local'!H9)</x:f>
        <x:v>4</x:v>
      </x:c>
      <x:c r="R445" s="57" t="n">
        <x:f>IF(Q445="","",INDEX(Vulnerabilidad!$C$6:$C$17,Q445))</x:f>
        <x:v>0.001</x:v>
      </x:c>
      <x:c r="S445" s="55" t="n">
        <x:f>IF(AND(ISNUMBER(J445),ISNUMBER(R445),R445&gt;=0,R445&lt;=1),J445*R445,"n.a.")</x:f>
        <x:v>0</x:v>
      </x:c>
      <x:c r="T445" s="38" t="str">
        <x:f>IF(ISNUMBER(S445),"Calculado ilustrativo","Faltan datos / parámetros inválidos")</x:f>
        <x:v>Calculado ilustrativo</x:v>
      </x:c>
    </x:row>
    <x:row r="446">
      <x:c r="A446" s="38" t="str">
        <x:v>R00441</x:v>
      </x:c>
      <x:c r="B446" s="38" t="str">
        <x:f>'Reparto provincial'!B152</x:f>
        <x:v>C04</x:v>
      </x:c>
      <x:c r="C446" s="38" t="str">
        <x:f>'Reparto provincial'!C152</x:f>
        <x:v>Aseguradora Global, S.A.</x:v>
      </x:c>
      <x:c r="D446" s="38" t="str">
        <x:f>'Reparto provincial'!D152</x:f>
        <x:v>Industrial</x:v>
      </x:c>
      <x:c r="E446" s="38" t="str">
        <x:f>'Reparto provincial'!E152</x:f>
        <x:v>Chiriquí</x:v>
      </x:c>
      <x:c r="F446" s="38" t="str">
        <x:f>Ubicaciones!A9</x:f>
        <x:v>L04</x:v>
      </x:c>
      <x:c r="G446" s="38" t="str">
        <x:v>P3</x:v>
      </x:c>
      <x:c r="H446" s="55" t="n">
        <x:f>IF(AND(ISNUMBER('Reparto provincial'!J152),ABS(Construccion!G17-1)&lt;0.0000001,MIN(Construccion!D17:F17)&gt;=0,MAX(Construccion!D17:F17)&lt;=1),ROUND('Reparto provincial'!J152*ROUND(SUM(Construccion!$D$17:F17),12),0)-ROUND('Reparto provincial'!J152*ROUND(SUM(Construccion!$D$17:E17),12),0),"n.a.")</x:f>
        <x:v>0</x:v>
      </x:c>
      <x:c r="I446" s="55" t="n">
        <x:f>'Reparto provincial'!N152</x:f>
        <x:v>0</x:v>
      </x:c>
      <x:c r="J446" s="55" t="n">
        <x:f>IF(AND(ISNUMBER(H446),ISNUMBER(I446)),H446*I446,"n.a.")</x:f>
        <x:v>0</x:v>
      </x:c>
      <x:c r="K446" s="56" t="n">
        <x:f>Ubicaciones!D9</x:f>
        <x:v>8.43</x:v>
      </x:c>
      <x:c r="L446" s="56" t="n">
        <x:f>Ubicaciones!E9</x:f>
        <x:v>-82.43</x:v>
      </x:c>
      <x:c r="M446" s="38" t="str">
        <x:f>Vulnerabilidad!B24</x:f>
        <x:v>Liviana / madera</x:v>
      </x:c>
      <x:c r="N446" s="38" t="str">
        <x:f>Vulnerabilidad!C24</x:f>
        <x:v>Madera / livianas</x:v>
      </x:c>
      <x:c r="O446" s="38" t="str">
        <x:f>Vulnerabilidad!D24</x:f>
        <x:v>Metal</x:v>
      </x:c>
      <x:c r="P446" s="38" t="str">
        <x:v>Sin dato</x:v>
      </x:c>
      <x:c r="Q446" s="38" t="n">
        <x:f>IF('Impacto local'!H9="","",'Impacto local'!H9)</x:f>
        <x:v>4</x:v>
      </x:c>
      <x:c r="R446" s="57" t="n">
        <x:f>IF(Q446="","",INDEX(Vulnerabilidad!$D$6:$D$17,Q446))</x:f>
        <x:v>0.002</x:v>
      </x:c>
      <x:c r="S446" s="55" t="n">
        <x:f>IF(AND(ISNUMBER(J446),ISNUMBER(R446),R446&gt;=0,R446&lt;=1),J446*R446,"n.a.")</x:f>
        <x:v>0</x:v>
      </x:c>
      <x:c r="T446" s="38" t="str">
        <x:f>IF(ISNUMBER(S446),"Calculado ilustrativo","Faltan datos / parámetros inválidos")</x:f>
        <x:v>Calculado ilustrativo</x:v>
      </x:c>
    </x:row>
    <x:row r="447">
      <x:c r="A447" s="38" t="str">
        <x:v>R00442</x:v>
      </x:c>
      <x:c r="B447" s="38" t="str">
        <x:f>'Reparto provincial'!B153</x:f>
        <x:v>C04</x:v>
      </x:c>
      <x:c r="C447" s="38" t="str">
        <x:f>'Reparto provincial'!C153</x:f>
        <x:v>Aseguradora Global, S.A.</x:v>
      </x:c>
      <x:c r="D447" s="38" t="str">
        <x:f>'Reparto provincial'!D153</x:f>
        <x:v>Industrial</x:v>
      </x:c>
      <x:c r="E447" s="38" t="str">
        <x:f>'Reparto provincial'!E153</x:f>
        <x:v>Darién</x:v>
      </x:c>
      <x:c r="F447" s="38" t="str">
        <x:f>Ubicaciones!A10</x:f>
        <x:v>L05</x:v>
      </x:c>
      <x:c r="G447" s="38" t="str">
        <x:v>P1</x:v>
      </x:c>
      <x:c r="H447" s="55" t="n">
        <x:f>IF(AND(ISNUMBER('Reparto provincial'!J153),ABS(Construccion!G20-1)&lt;0.0000001,MIN(Construccion!D20:F20)&gt;=0,MAX(Construccion!D20:F20)&lt;=1),ROUND('Reparto provincial'!J153*ROUND(SUM(Construccion!$D$20:D20),12),0)-0,"n.a.")</x:f>
        <x:v>0</x:v>
      </x:c>
      <x:c r="I447" s="55" t="n">
        <x:f>'Reparto provincial'!N153</x:f>
        <x:v>0</x:v>
      </x:c>
      <x:c r="J447" s="55" t="n">
        <x:f>IF(AND(ISNUMBER(H447),ISNUMBER(I447)),H447*I447,"n.a.")</x:f>
        <x:v>0</x:v>
      </x:c>
      <x:c r="K447" s="56" t="n">
        <x:f>Ubicaciones!D10</x:f>
        <x:v>8.4</x:v>
      </x:c>
      <x:c r="L447" s="56" t="n">
        <x:f>Ubicaciones!E10</x:f>
        <x:v>-78.15</x:v>
      </x:c>
      <x:c r="M447" s="38" t="str">
        <x:f>Vulnerabilidad!B22</x:f>
        <x:v>Hormigón armado</x:v>
      </x:c>
      <x:c r="N447" s="38" t="str">
        <x:f>Vulnerabilidad!C22</x:f>
        <x:v>Mampostería de relleno</x:v>
      </x:c>
      <x:c r="O447" s="38" t="str">
        <x:f>Vulnerabilidad!D22</x:f>
        <x:v>Losa de hormigón</x:v>
      </x:c>
      <x:c r="P447" s="38" t="str">
        <x:v>Sin dato</x:v>
      </x:c>
      <x:c r="Q447" s="38" t="n">
        <x:f>IF('Impacto local'!H10="","",'Impacto local'!H10)</x:f>
        <x:v>2</x:v>
      </x:c>
      <x:c r="R447" s="57" t="n">
        <x:f>IF(Q447="","",INDEX(Vulnerabilidad!$B$6:$B$17,Q447))</x:f>
        <x:v>0</x:v>
      </x:c>
      <x:c r="S447" s="55" t="n">
        <x:f>IF(AND(ISNUMBER(J447),ISNUMBER(R447),R447&gt;=0,R447&lt;=1),J447*R447,"n.a.")</x:f>
        <x:v>0</x:v>
      </x:c>
      <x:c r="T447" s="38" t="str">
        <x:f>IF(ISNUMBER(S447),"Calculado ilustrativo","Faltan datos / parámetros inválidos")</x:f>
        <x:v>Calculado ilustrativo</x:v>
      </x:c>
    </x:row>
    <x:row r="448">
      <x:c r="A448" s="38" t="str">
        <x:v>R00443</x:v>
      </x:c>
      <x:c r="B448" s="38" t="str">
        <x:f>'Reparto provincial'!B153</x:f>
        <x:v>C04</x:v>
      </x:c>
      <x:c r="C448" s="38" t="str">
        <x:f>'Reparto provincial'!C153</x:f>
        <x:v>Aseguradora Global, S.A.</x:v>
      </x:c>
      <x:c r="D448" s="38" t="str">
        <x:f>'Reparto provincial'!D153</x:f>
        <x:v>Industrial</x:v>
      </x:c>
      <x:c r="E448" s="38" t="str">
        <x:f>'Reparto provincial'!E153</x:f>
        <x:v>Darién</x:v>
      </x:c>
      <x:c r="F448" s="38" t="str">
        <x:f>Ubicaciones!A10</x:f>
        <x:v>L05</x:v>
      </x:c>
      <x:c r="G448" s="38" t="str">
        <x:v>P2</x:v>
      </x:c>
      <x:c r="H448" s="55" t="n">
        <x:f>IF(AND(ISNUMBER('Reparto provincial'!J153),ABS(Construccion!G20-1)&lt;0.0000001,MIN(Construccion!D20:F20)&gt;=0,MAX(Construccion!D20:F20)&lt;=1),ROUND('Reparto provincial'!J153*ROUND(SUM(Construccion!$D$20:E20),12),0)-ROUND('Reparto provincial'!J153*ROUND(SUM(Construccion!$D$20:D20),12),0),"n.a.")</x:f>
        <x:v>0</x:v>
      </x:c>
      <x:c r="I448" s="55" t="n">
        <x:f>'Reparto provincial'!N153</x:f>
        <x:v>0</x:v>
      </x:c>
      <x:c r="J448" s="55" t="n">
        <x:f>IF(AND(ISNUMBER(H448),ISNUMBER(I448)),H448*I448,"n.a.")</x:f>
        <x:v>0</x:v>
      </x:c>
      <x:c r="K448" s="56" t="n">
        <x:f>Ubicaciones!D10</x:f>
        <x:v>8.4</x:v>
      </x:c>
      <x:c r="L448" s="56" t="n">
        <x:f>Ubicaciones!E10</x:f>
        <x:v>-78.15</x:v>
      </x:c>
      <x:c r="M448" s="38" t="str">
        <x:f>Vulnerabilidad!B23</x:f>
        <x:v>Mampostería sin refuerzo</x:v>
      </x:c>
      <x:c r="N448" s="38" t="str">
        <x:f>Vulnerabilidad!C23</x:f>
        <x:v>Bloque / ladrillo</x:v>
      </x:c>
      <x:c r="O448" s="38" t="str">
        <x:f>Vulnerabilidad!D23</x:f>
        <x:v>Metal</x:v>
      </x:c>
      <x:c r="P448" s="38" t="str">
        <x:v>Sin dato</x:v>
      </x:c>
      <x:c r="Q448" s="38" t="n">
        <x:f>IF('Impacto local'!H10="","",'Impacto local'!H10)</x:f>
        <x:v>2</x:v>
      </x:c>
      <x:c r="R448" s="57" t="n">
        <x:f>IF(Q448="","",INDEX(Vulnerabilidad!$C$6:$C$17,Q448))</x:f>
        <x:v>0</x:v>
      </x:c>
      <x:c r="S448" s="55" t="n">
        <x:f>IF(AND(ISNUMBER(J448),ISNUMBER(R448),R448&gt;=0,R448&lt;=1),J448*R448,"n.a.")</x:f>
        <x:v>0</x:v>
      </x:c>
      <x:c r="T448" s="38" t="str">
        <x:f>IF(ISNUMBER(S448),"Calculado ilustrativo","Faltan datos / parámetros inválidos")</x:f>
        <x:v>Calculado ilustrativo</x:v>
      </x:c>
    </x:row>
    <x:row r="449">
      <x:c r="A449" s="38" t="str">
        <x:v>R00444</x:v>
      </x:c>
      <x:c r="B449" s="38" t="str">
        <x:f>'Reparto provincial'!B153</x:f>
        <x:v>C04</x:v>
      </x:c>
      <x:c r="C449" s="38" t="str">
        <x:f>'Reparto provincial'!C153</x:f>
        <x:v>Aseguradora Global, S.A.</x:v>
      </x:c>
      <x:c r="D449" s="38" t="str">
        <x:f>'Reparto provincial'!D153</x:f>
        <x:v>Industrial</x:v>
      </x:c>
      <x:c r="E449" s="38" t="str">
        <x:f>'Reparto provincial'!E153</x:f>
        <x:v>Darién</x:v>
      </x:c>
      <x:c r="F449" s="38" t="str">
        <x:f>Ubicaciones!A10</x:f>
        <x:v>L05</x:v>
      </x:c>
      <x:c r="G449" s="38" t="str">
        <x:v>P3</x:v>
      </x:c>
      <x:c r="H449" s="55" t="n">
        <x:f>IF(AND(ISNUMBER('Reparto provincial'!J153),ABS(Construccion!G20-1)&lt;0.0000001,MIN(Construccion!D20:F20)&gt;=0,MAX(Construccion!D20:F20)&lt;=1),ROUND('Reparto provincial'!J153*ROUND(SUM(Construccion!$D$20:F20),12),0)-ROUND('Reparto provincial'!J153*ROUND(SUM(Construccion!$D$20:E20),12),0),"n.a.")</x:f>
        <x:v>0</x:v>
      </x:c>
      <x:c r="I449" s="55" t="n">
        <x:f>'Reparto provincial'!N153</x:f>
        <x:v>0</x:v>
      </x:c>
      <x:c r="J449" s="55" t="n">
        <x:f>IF(AND(ISNUMBER(H449),ISNUMBER(I449)),H449*I449,"n.a.")</x:f>
        <x:v>0</x:v>
      </x:c>
      <x:c r="K449" s="56" t="n">
        <x:f>Ubicaciones!D10</x:f>
        <x:v>8.4</x:v>
      </x:c>
      <x:c r="L449" s="56" t="n">
        <x:f>Ubicaciones!E10</x:f>
        <x:v>-78.15</x:v>
      </x:c>
      <x:c r="M449" s="38" t="str">
        <x:f>Vulnerabilidad!B24</x:f>
        <x:v>Liviana / madera</x:v>
      </x:c>
      <x:c r="N449" s="38" t="str">
        <x:f>Vulnerabilidad!C24</x:f>
        <x:v>Madera / livianas</x:v>
      </x:c>
      <x:c r="O449" s="38" t="str">
        <x:f>Vulnerabilidad!D24</x:f>
        <x:v>Metal</x:v>
      </x:c>
      <x:c r="P449" s="38" t="str">
        <x:v>Sin dato</x:v>
      </x:c>
      <x:c r="Q449" s="38" t="n">
        <x:f>IF('Impacto local'!H10="","",'Impacto local'!H10)</x:f>
        <x:v>2</x:v>
      </x:c>
      <x:c r="R449" s="57" t="n">
        <x:f>IF(Q449="","",INDEX(Vulnerabilidad!$D$6:$D$17,Q449))</x:f>
        <x:v>0</x:v>
      </x:c>
      <x:c r="S449" s="55" t="n">
        <x:f>IF(AND(ISNUMBER(J449),ISNUMBER(R449),R449&gt;=0,R449&lt;=1),J449*R449,"n.a.")</x:f>
        <x:v>0</x:v>
      </x:c>
      <x:c r="T449" s="38" t="str">
        <x:f>IF(ISNUMBER(S449),"Calculado ilustrativo","Faltan datos / parámetros inválidos")</x:f>
        <x:v>Calculado ilustrativo</x:v>
      </x:c>
    </x:row>
    <x:row r="450">
      <x:c r="A450" s="38" t="str">
        <x:v>R00445</x:v>
      </x:c>
      <x:c r="B450" s="38" t="str">
        <x:f>'Reparto provincial'!B154</x:f>
        <x:v>C04</x:v>
      </x:c>
      <x:c r="C450" s="38" t="str">
        <x:f>'Reparto provincial'!C154</x:f>
        <x:v>Aseguradora Global, S.A.</x:v>
      </x:c>
      <x:c r="D450" s="38" t="str">
        <x:f>'Reparto provincial'!D154</x:f>
        <x:v>Industrial</x:v>
      </x:c>
      <x:c r="E450" s="38" t="str">
        <x:f>'Reparto provincial'!E154</x:f>
        <x:v>Herrera</x:v>
      </x:c>
      <x:c r="F450" s="38" t="str">
        <x:f>Ubicaciones!A11</x:f>
        <x:v>L06</x:v>
      </x:c>
      <x:c r="G450" s="38" t="str">
        <x:v>P1</x:v>
      </x:c>
      <x:c r="H450" s="55" t="n">
        <x:f>IF(AND(ISNUMBER('Reparto provincial'!J154),ABS(Construccion!G23-1)&lt;0.0000001,MIN(Construccion!D23:F23)&gt;=0,MAX(Construccion!D23:F23)&lt;=1),ROUND('Reparto provincial'!J154*ROUND(SUM(Construccion!$D$23:D23),12),0)-0,"n.a.")</x:f>
        <x:v>0</x:v>
      </x:c>
      <x:c r="I450" s="55" t="n">
        <x:f>'Reparto provincial'!N154</x:f>
        <x:v>0</x:v>
      </x:c>
      <x:c r="J450" s="55" t="n">
        <x:f>IF(AND(ISNUMBER(H450),ISNUMBER(I450)),H450*I450,"n.a.")</x:f>
        <x:v>0</x:v>
      </x:c>
      <x:c r="K450" s="56" t="n">
        <x:f>Ubicaciones!D11</x:f>
        <x:v>7.96</x:v>
      </x:c>
      <x:c r="L450" s="56" t="n">
        <x:f>Ubicaciones!E11</x:f>
        <x:v>-80.43</x:v>
      </x:c>
      <x:c r="M450" s="38" t="str">
        <x:f>Vulnerabilidad!B22</x:f>
        <x:v>Hormigón armado</x:v>
      </x:c>
      <x:c r="N450" s="38" t="str">
        <x:f>Vulnerabilidad!C22</x:f>
        <x:v>Mampostería de relleno</x:v>
      </x:c>
      <x:c r="O450" s="38" t="str">
        <x:f>Vulnerabilidad!D22</x:f>
        <x:v>Losa de hormigón</x:v>
      </x:c>
      <x:c r="P450" s="38" t="str">
        <x:v>Sin dato</x:v>
      </x:c>
      <x:c r="Q450" s="38" t="n">
        <x:f>IF('Impacto local'!H11="","",'Impacto local'!H11)</x:f>
        <x:v>3</x:v>
      </x:c>
      <x:c r="R450" s="57" t="n">
        <x:f>IF(Q450="","",INDEX(Vulnerabilidad!$B$6:$B$17,Q450))</x:f>
        <x:v>0</x:v>
      </x:c>
      <x:c r="S450" s="55" t="n">
        <x:f>IF(AND(ISNUMBER(J450),ISNUMBER(R450),R450&gt;=0,R450&lt;=1),J450*R450,"n.a.")</x:f>
        <x:v>0</x:v>
      </x:c>
      <x:c r="T450" s="38" t="str">
        <x:f>IF(ISNUMBER(S450),"Calculado ilustrativo","Faltan datos / parámetros inválidos")</x:f>
        <x:v>Calculado ilustrativo</x:v>
      </x:c>
    </x:row>
    <x:row r="451">
      <x:c r="A451" s="38" t="str">
        <x:v>R00446</x:v>
      </x:c>
      <x:c r="B451" s="38" t="str">
        <x:f>'Reparto provincial'!B154</x:f>
        <x:v>C04</x:v>
      </x:c>
      <x:c r="C451" s="38" t="str">
        <x:f>'Reparto provincial'!C154</x:f>
        <x:v>Aseguradora Global, S.A.</x:v>
      </x:c>
      <x:c r="D451" s="38" t="str">
        <x:f>'Reparto provincial'!D154</x:f>
        <x:v>Industrial</x:v>
      </x:c>
      <x:c r="E451" s="38" t="str">
        <x:f>'Reparto provincial'!E154</x:f>
        <x:v>Herrera</x:v>
      </x:c>
      <x:c r="F451" s="38" t="str">
        <x:f>Ubicaciones!A11</x:f>
        <x:v>L06</x:v>
      </x:c>
      <x:c r="G451" s="38" t="str">
        <x:v>P2</x:v>
      </x:c>
      <x:c r="H451" s="55" t="n">
        <x:f>IF(AND(ISNUMBER('Reparto provincial'!J154),ABS(Construccion!G23-1)&lt;0.0000001,MIN(Construccion!D23:F23)&gt;=0,MAX(Construccion!D23:F23)&lt;=1),ROUND('Reparto provincial'!J154*ROUND(SUM(Construccion!$D$23:E23),12),0)-ROUND('Reparto provincial'!J154*ROUND(SUM(Construccion!$D$23:D23),12),0),"n.a.")</x:f>
        <x:v>0</x:v>
      </x:c>
      <x:c r="I451" s="55" t="n">
        <x:f>'Reparto provincial'!N154</x:f>
        <x:v>0</x:v>
      </x:c>
      <x:c r="J451" s="55" t="n">
        <x:f>IF(AND(ISNUMBER(H451),ISNUMBER(I451)),H451*I451,"n.a.")</x:f>
        <x:v>0</x:v>
      </x:c>
      <x:c r="K451" s="56" t="n">
        <x:f>Ubicaciones!D11</x:f>
        <x:v>7.96</x:v>
      </x:c>
      <x:c r="L451" s="56" t="n">
        <x:f>Ubicaciones!E11</x:f>
        <x:v>-80.43</x:v>
      </x:c>
      <x:c r="M451" s="38" t="str">
        <x:f>Vulnerabilidad!B23</x:f>
        <x:v>Mampostería sin refuerzo</x:v>
      </x:c>
      <x:c r="N451" s="38" t="str">
        <x:f>Vulnerabilidad!C23</x:f>
        <x:v>Bloque / ladrillo</x:v>
      </x:c>
      <x:c r="O451" s="38" t="str">
        <x:f>Vulnerabilidad!D23</x:f>
        <x:v>Metal</x:v>
      </x:c>
      <x:c r="P451" s="38" t="str">
        <x:v>Sin dato</x:v>
      </x:c>
      <x:c r="Q451" s="38" t="n">
        <x:f>IF('Impacto local'!H11="","",'Impacto local'!H11)</x:f>
        <x:v>3</x:v>
      </x:c>
      <x:c r="R451" s="57" t="n">
        <x:f>IF(Q451="","",INDEX(Vulnerabilidad!$C$6:$C$17,Q451))</x:f>
        <x:v>0</x:v>
      </x:c>
      <x:c r="S451" s="55" t="n">
        <x:f>IF(AND(ISNUMBER(J451),ISNUMBER(R451),R451&gt;=0,R451&lt;=1),J451*R451,"n.a.")</x:f>
        <x:v>0</x:v>
      </x:c>
      <x:c r="T451" s="38" t="str">
        <x:f>IF(ISNUMBER(S451),"Calculado ilustrativo","Faltan datos / parámetros inválidos")</x:f>
        <x:v>Calculado ilustrativo</x:v>
      </x:c>
    </x:row>
    <x:row r="452">
      <x:c r="A452" s="38" t="str">
        <x:v>R00447</x:v>
      </x:c>
      <x:c r="B452" s="38" t="str">
        <x:f>'Reparto provincial'!B154</x:f>
        <x:v>C04</x:v>
      </x:c>
      <x:c r="C452" s="38" t="str">
        <x:f>'Reparto provincial'!C154</x:f>
        <x:v>Aseguradora Global, S.A.</x:v>
      </x:c>
      <x:c r="D452" s="38" t="str">
        <x:f>'Reparto provincial'!D154</x:f>
        <x:v>Industrial</x:v>
      </x:c>
      <x:c r="E452" s="38" t="str">
        <x:f>'Reparto provincial'!E154</x:f>
        <x:v>Herrera</x:v>
      </x:c>
      <x:c r="F452" s="38" t="str">
        <x:f>Ubicaciones!A11</x:f>
        <x:v>L06</x:v>
      </x:c>
      <x:c r="G452" s="38" t="str">
        <x:v>P3</x:v>
      </x:c>
      <x:c r="H452" s="55" t="n">
        <x:f>IF(AND(ISNUMBER('Reparto provincial'!J154),ABS(Construccion!G23-1)&lt;0.0000001,MIN(Construccion!D23:F23)&gt;=0,MAX(Construccion!D23:F23)&lt;=1),ROUND('Reparto provincial'!J154*ROUND(SUM(Construccion!$D$23:F23),12),0)-ROUND('Reparto provincial'!J154*ROUND(SUM(Construccion!$D$23:E23),12),0),"n.a.")</x:f>
        <x:v>0</x:v>
      </x:c>
      <x:c r="I452" s="55" t="n">
        <x:f>'Reparto provincial'!N154</x:f>
        <x:v>0</x:v>
      </x:c>
      <x:c r="J452" s="55" t="n">
        <x:f>IF(AND(ISNUMBER(H452),ISNUMBER(I452)),H452*I452,"n.a.")</x:f>
        <x:v>0</x:v>
      </x:c>
      <x:c r="K452" s="56" t="n">
        <x:f>Ubicaciones!D11</x:f>
        <x:v>7.96</x:v>
      </x:c>
      <x:c r="L452" s="56" t="n">
        <x:f>Ubicaciones!E11</x:f>
        <x:v>-80.43</x:v>
      </x:c>
      <x:c r="M452" s="38" t="str">
        <x:f>Vulnerabilidad!B24</x:f>
        <x:v>Liviana / madera</x:v>
      </x:c>
      <x:c r="N452" s="38" t="str">
        <x:f>Vulnerabilidad!C24</x:f>
        <x:v>Madera / livianas</x:v>
      </x:c>
      <x:c r="O452" s="38" t="str">
        <x:f>Vulnerabilidad!D24</x:f>
        <x:v>Metal</x:v>
      </x:c>
      <x:c r="P452" s="38" t="str">
        <x:v>Sin dato</x:v>
      </x:c>
      <x:c r="Q452" s="38" t="n">
        <x:f>IF('Impacto local'!H11="","",'Impacto local'!H11)</x:f>
        <x:v>3</x:v>
      </x:c>
      <x:c r="R452" s="57" t="n">
        <x:f>IF(Q452="","",INDEX(Vulnerabilidad!$D$6:$D$17,Q452))</x:f>
        <x:v>0</x:v>
      </x:c>
      <x:c r="S452" s="55" t="n">
        <x:f>IF(AND(ISNUMBER(J452),ISNUMBER(R452),R452&gt;=0,R452&lt;=1),J452*R452,"n.a.")</x:f>
        <x:v>0</x:v>
      </x:c>
      <x:c r="T452" s="38" t="str">
        <x:f>IF(ISNUMBER(S452),"Calculado ilustrativo","Faltan datos / parámetros inválidos")</x:f>
        <x:v>Calculado ilustrativo</x:v>
      </x:c>
    </x:row>
    <x:row r="453">
      <x:c r="A453" s="38" t="str">
        <x:v>R00448</x:v>
      </x:c>
      <x:c r="B453" s="38" t="str">
        <x:f>'Reparto provincial'!B155</x:f>
        <x:v>C04</x:v>
      </x:c>
      <x:c r="C453" s="38" t="str">
        <x:f>'Reparto provincial'!C155</x:f>
        <x:v>Aseguradora Global, S.A.</x:v>
      </x:c>
      <x:c r="D453" s="38" t="str">
        <x:f>'Reparto provincial'!D155</x:f>
        <x:v>Industrial</x:v>
      </x:c>
      <x:c r="E453" s="38" t="str">
        <x:f>'Reparto provincial'!E155</x:f>
        <x:v>Los Santos</x:v>
      </x:c>
      <x:c r="F453" s="38" t="str">
        <x:f>Ubicaciones!A12</x:f>
        <x:v>L07</x:v>
      </x:c>
      <x:c r="G453" s="38" t="str">
        <x:v>P1</x:v>
      </x:c>
      <x:c r="H453" s="55" t="n">
        <x:f>IF(AND(ISNUMBER('Reparto provincial'!J155),ABS(Construccion!G26-1)&lt;0.0000001,MIN(Construccion!D26:F26)&gt;=0,MAX(Construccion!D26:F26)&lt;=1),ROUND('Reparto provincial'!J155*ROUND(SUM(Construccion!$D$26:D26),12),0)-0,"n.a.")</x:f>
        <x:v>0</x:v>
      </x:c>
      <x:c r="I453" s="55" t="n">
        <x:f>'Reparto provincial'!N155</x:f>
        <x:v>0</x:v>
      </x:c>
      <x:c r="J453" s="55" t="n">
        <x:f>IF(AND(ISNUMBER(H453),ISNUMBER(I453)),H453*I453,"n.a.")</x:f>
        <x:v>0</x:v>
      </x:c>
      <x:c r="K453" s="56" t="n">
        <x:f>Ubicaciones!D12</x:f>
        <x:v>7.77</x:v>
      </x:c>
      <x:c r="L453" s="56" t="n">
        <x:f>Ubicaciones!E12</x:f>
        <x:v>-80.28</x:v>
      </x:c>
      <x:c r="M453" s="38" t="str">
        <x:f>Vulnerabilidad!B22</x:f>
        <x:v>Hormigón armado</x:v>
      </x:c>
      <x:c r="N453" s="38" t="str">
        <x:f>Vulnerabilidad!C22</x:f>
        <x:v>Mampostería de relleno</x:v>
      </x:c>
      <x:c r="O453" s="38" t="str">
        <x:f>Vulnerabilidad!D22</x:f>
        <x:v>Losa de hormigón</x:v>
      </x:c>
      <x:c r="P453" s="38" t="str">
        <x:v>Sin dato</x:v>
      </x:c>
      <x:c r="Q453" s="38" t="n">
        <x:f>IF('Impacto local'!H12="","",'Impacto local'!H12)</x:f>
        <x:v>2</x:v>
      </x:c>
      <x:c r="R453" s="57" t="n">
        <x:f>IF(Q453="","",INDEX(Vulnerabilidad!$B$6:$B$17,Q453))</x:f>
        <x:v>0</x:v>
      </x:c>
      <x:c r="S453" s="55" t="n">
        <x:f>IF(AND(ISNUMBER(J453),ISNUMBER(R453),R453&gt;=0,R453&lt;=1),J453*R453,"n.a.")</x:f>
        <x:v>0</x:v>
      </x:c>
      <x:c r="T453" s="38" t="str">
        <x:f>IF(ISNUMBER(S453),"Calculado ilustrativo","Faltan datos / parámetros inválidos")</x:f>
        <x:v>Calculado ilustrativo</x:v>
      </x:c>
    </x:row>
    <x:row r="454">
      <x:c r="A454" s="38" t="str">
        <x:v>R00449</x:v>
      </x:c>
      <x:c r="B454" s="38" t="str">
        <x:f>'Reparto provincial'!B155</x:f>
        <x:v>C04</x:v>
      </x:c>
      <x:c r="C454" s="38" t="str">
        <x:f>'Reparto provincial'!C155</x:f>
        <x:v>Aseguradora Global, S.A.</x:v>
      </x:c>
      <x:c r="D454" s="38" t="str">
        <x:f>'Reparto provincial'!D155</x:f>
        <x:v>Industrial</x:v>
      </x:c>
      <x:c r="E454" s="38" t="str">
        <x:f>'Reparto provincial'!E155</x:f>
        <x:v>Los Santos</x:v>
      </x:c>
      <x:c r="F454" s="38" t="str">
        <x:f>Ubicaciones!A12</x:f>
        <x:v>L07</x:v>
      </x:c>
      <x:c r="G454" s="38" t="str">
        <x:v>P2</x:v>
      </x:c>
      <x:c r="H454" s="55" t="n">
        <x:f>IF(AND(ISNUMBER('Reparto provincial'!J155),ABS(Construccion!G26-1)&lt;0.0000001,MIN(Construccion!D26:F26)&gt;=0,MAX(Construccion!D26:F26)&lt;=1),ROUND('Reparto provincial'!J155*ROUND(SUM(Construccion!$D$26:E26),12),0)-ROUND('Reparto provincial'!J155*ROUND(SUM(Construccion!$D$26:D26),12),0),"n.a.")</x:f>
        <x:v>0</x:v>
      </x:c>
      <x:c r="I454" s="55" t="n">
        <x:f>'Reparto provincial'!N155</x:f>
        <x:v>0</x:v>
      </x:c>
      <x:c r="J454" s="55" t="n">
        <x:f>IF(AND(ISNUMBER(H454),ISNUMBER(I454)),H454*I454,"n.a.")</x:f>
        <x:v>0</x:v>
      </x:c>
      <x:c r="K454" s="56" t="n">
        <x:f>Ubicaciones!D12</x:f>
        <x:v>7.77</x:v>
      </x:c>
      <x:c r="L454" s="56" t="n">
        <x:f>Ubicaciones!E12</x:f>
        <x:v>-80.28</x:v>
      </x:c>
      <x:c r="M454" s="38" t="str">
        <x:f>Vulnerabilidad!B23</x:f>
        <x:v>Mampostería sin refuerzo</x:v>
      </x:c>
      <x:c r="N454" s="38" t="str">
        <x:f>Vulnerabilidad!C23</x:f>
        <x:v>Bloque / ladrillo</x:v>
      </x:c>
      <x:c r="O454" s="38" t="str">
        <x:f>Vulnerabilidad!D23</x:f>
        <x:v>Metal</x:v>
      </x:c>
      <x:c r="P454" s="38" t="str">
        <x:v>Sin dato</x:v>
      </x:c>
      <x:c r="Q454" s="38" t="n">
        <x:f>IF('Impacto local'!H12="","",'Impacto local'!H12)</x:f>
        <x:v>2</x:v>
      </x:c>
      <x:c r="R454" s="57" t="n">
        <x:f>IF(Q454="","",INDEX(Vulnerabilidad!$C$6:$C$17,Q454))</x:f>
        <x:v>0</x:v>
      </x:c>
      <x:c r="S454" s="55" t="n">
        <x:f>IF(AND(ISNUMBER(J454),ISNUMBER(R454),R454&gt;=0,R454&lt;=1),J454*R454,"n.a.")</x:f>
        <x:v>0</x:v>
      </x:c>
      <x:c r="T454" s="38" t="str">
        <x:f>IF(ISNUMBER(S454),"Calculado ilustrativo","Faltan datos / parámetros inválidos")</x:f>
        <x:v>Calculado ilustrativo</x:v>
      </x:c>
    </x:row>
    <x:row r="455">
      <x:c r="A455" s="38" t="str">
        <x:v>R00450</x:v>
      </x:c>
      <x:c r="B455" s="38" t="str">
        <x:f>'Reparto provincial'!B155</x:f>
        <x:v>C04</x:v>
      </x:c>
      <x:c r="C455" s="38" t="str">
        <x:f>'Reparto provincial'!C155</x:f>
        <x:v>Aseguradora Global, S.A.</x:v>
      </x:c>
      <x:c r="D455" s="38" t="str">
        <x:f>'Reparto provincial'!D155</x:f>
        <x:v>Industrial</x:v>
      </x:c>
      <x:c r="E455" s="38" t="str">
        <x:f>'Reparto provincial'!E155</x:f>
        <x:v>Los Santos</x:v>
      </x:c>
      <x:c r="F455" s="38" t="str">
        <x:f>Ubicaciones!A12</x:f>
        <x:v>L07</x:v>
      </x:c>
      <x:c r="G455" s="38" t="str">
        <x:v>P3</x:v>
      </x:c>
      <x:c r="H455" s="55" t="n">
        <x:f>IF(AND(ISNUMBER('Reparto provincial'!J155),ABS(Construccion!G26-1)&lt;0.0000001,MIN(Construccion!D26:F26)&gt;=0,MAX(Construccion!D26:F26)&lt;=1),ROUND('Reparto provincial'!J155*ROUND(SUM(Construccion!$D$26:F26),12),0)-ROUND('Reparto provincial'!J155*ROUND(SUM(Construccion!$D$26:E26),12),0),"n.a.")</x:f>
        <x:v>0</x:v>
      </x:c>
      <x:c r="I455" s="55" t="n">
        <x:f>'Reparto provincial'!N155</x:f>
        <x:v>0</x:v>
      </x:c>
      <x:c r="J455" s="55" t="n">
        <x:f>IF(AND(ISNUMBER(H455),ISNUMBER(I455)),H455*I455,"n.a.")</x:f>
        <x:v>0</x:v>
      </x:c>
      <x:c r="K455" s="56" t="n">
        <x:f>Ubicaciones!D12</x:f>
        <x:v>7.77</x:v>
      </x:c>
      <x:c r="L455" s="56" t="n">
        <x:f>Ubicaciones!E12</x:f>
        <x:v>-80.28</x:v>
      </x:c>
      <x:c r="M455" s="38" t="str">
        <x:f>Vulnerabilidad!B24</x:f>
        <x:v>Liviana / madera</x:v>
      </x:c>
      <x:c r="N455" s="38" t="str">
        <x:f>Vulnerabilidad!C24</x:f>
        <x:v>Madera / livianas</x:v>
      </x:c>
      <x:c r="O455" s="38" t="str">
        <x:f>Vulnerabilidad!D24</x:f>
        <x:v>Metal</x:v>
      </x:c>
      <x:c r="P455" s="38" t="str">
        <x:v>Sin dato</x:v>
      </x:c>
      <x:c r="Q455" s="38" t="n">
        <x:f>IF('Impacto local'!H12="","",'Impacto local'!H12)</x:f>
        <x:v>2</x:v>
      </x:c>
      <x:c r="R455" s="57" t="n">
        <x:f>IF(Q455="","",INDEX(Vulnerabilidad!$D$6:$D$17,Q455))</x:f>
        <x:v>0</x:v>
      </x:c>
      <x:c r="S455" s="55" t="n">
        <x:f>IF(AND(ISNUMBER(J455),ISNUMBER(R455),R455&gt;=0,R455&lt;=1),J455*R455,"n.a.")</x:f>
        <x:v>0</x:v>
      </x:c>
      <x:c r="T455" s="38" t="str">
        <x:f>IF(ISNUMBER(S455),"Calculado ilustrativo","Faltan datos / parámetros inválidos")</x:f>
        <x:v>Calculado ilustrativo</x:v>
      </x:c>
    </x:row>
    <x:row r="456">
      <x:c r="A456" s="38" t="str">
        <x:v>R00451</x:v>
      </x:c>
      <x:c r="B456" s="38" t="str">
        <x:f>'Reparto provincial'!B156</x:f>
        <x:v>C04</x:v>
      </x:c>
      <x:c r="C456" s="38" t="str">
        <x:f>'Reparto provincial'!C156</x:f>
        <x:v>Aseguradora Global, S.A.</x:v>
      </x:c>
      <x:c r="D456" s="38" t="str">
        <x:f>'Reparto provincial'!D156</x:f>
        <x:v>Industrial</x:v>
      </x:c>
      <x:c r="E456" s="38" t="str">
        <x:f>'Reparto provincial'!E156</x:f>
        <x:v>Panamá</x:v>
      </x:c>
      <x:c r="F456" s="38" t="str">
        <x:f>Ubicaciones!A13</x:f>
        <x:v>L08</x:v>
      </x:c>
      <x:c r="G456" s="38" t="str">
        <x:v>P1</x:v>
      </x:c>
      <x:c r="H456" s="55" t="n">
        <x:f>IF(AND(ISNUMBER('Reparto provincial'!J156),ABS(Construccion!G29-1)&lt;0.0000001,MIN(Construccion!D29:F29)&gt;=0,MAX(Construccion!D29:F29)&lt;=1),ROUND('Reparto provincial'!J156*ROUND(SUM(Construccion!$D$29:D29),12),0)-0,"n.a.")</x:f>
        <x:v>0</x:v>
      </x:c>
      <x:c r="I456" s="55" t="n">
        <x:f>'Reparto provincial'!N156</x:f>
        <x:v>0</x:v>
      </x:c>
      <x:c r="J456" s="55" t="n">
        <x:f>IF(AND(ISNUMBER(H456),ISNUMBER(I456)),H456*I456,"n.a.")</x:f>
        <x:v>0</x:v>
      </x:c>
      <x:c r="K456" s="56" t="n">
        <x:f>Ubicaciones!D13</x:f>
        <x:v>8.98</x:v>
      </x:c>
      <x:c r="L456" s="56" t="n">
        <x:f>Ubicaciones!E13</x:f>
        <x:v>-79.52</x:v>
      </x:c>
      <x:c r="M456" s="38" t="str">
        <x:f>Vulnerabilidad!B22</x:f>
        <x:v>Hormigón armado</x:v>
      </x:c>
      <x:c r="N456" s="38" t="str">
        <x:f>Vulnerabilidad!C22</x:f>
        <x:v>Mampostería de relleno</x:v>
      </x:c>
      <x:c r="O456" s="38" t="str">
        <x:f>Vulnerabilidad!D22</x:f>
        <x:v>Losa de hormigón</x:v>
      </x:c>
      <x:c r="P456" s="38" t="str">
        <x:v>Sin dato</x:v>
      </x:c>
      <x:c r="Q456" s="38" t="n">
        <x:f>IF('Impacto local'!H13="","",'Impacto local'!H13)</x:f>
        <x:v>2</x:v>
      </x:c>
      <x:c r="R456" s="57" t="n">
        <x:f>IF(Q456="","",INDEX(Vulnerabilidad!$B$6:$B$17,Q456))</x:f>
        <x:v>0</x:v>
      </x:c>
      <x:c r="S456" s="55" t="n">
        <x:f>IF(AND(ISNUMBER(J456),ISNUMBER(R456),R456&gt;=0,R456&lt;=1),J456*R456,"n.a.")</x:f>
        <x:v>0</x:v>
      </x:c>
      <x:c r="T456" s="38" t="str">
        <x:f>IF(ISNUMBER(S456),"Calculado ilustrativo","Faltan datos / parámetros inválidos")</x:f>
        <x:v>Calculado ilustrativo</x:v>
      </x:c>
    </x:row>
    <x:row r="457">
      <x:c r="A457" s="38" t="str">
        <x:v>R00452</x:v>
      </x:c>
      <x:c r="B457" s="38" t="str">
        <x:f>'Reparto provincial'!B156</x:f>
        <x:v>C04</x:v>
      </x:c>
      <x:c r="C457" s="38" t="str">
        <x:f>'Reparto provincial'!C156</x:f>
        <x:v>Aseguradora Global, S.A.</x:v>
      </x:c>
      <x:c r="D457" s="38" t="str">
        <x:f>'Reparto provincial'!D156</x:f>
        <x:v>Industrial</x:v>
      </x:c>
      <x:c r="E457" s="38" t="str">
        <x:f>'Reparto provincial'!E156</x:f>
        <x:v>Panamá</x:v>
      </x:c>
      <x:c r="F457" s="38" t="str">
        <x:f>Ubicaciones!A13</x:f>
        <x:v>L08</x:v>
      </x:c>
      <x:c r="G457" s="38" t="str">
        <x:v>P2</x:v>
      </x:c>
      <x:c r="H457" s="55" t="n">
        <x:f>IF(AND(ISNUMBER('Reparto provincial'!J156),ABS(Construccion!G29-1)&lt;0.0000001,MIN(Construccion!D29:F29)&gt;=0,MAX(Construccion!D29:F29)&lt;=1),ROUND('Reparto provincial'!J156*ROUND(SUM(Construccion!$D$29:E29),12),0)-ROUND('Reparto provincial'!J156*ROUND(SUM(Construccion!$D$29:D29),12),0),"n.a.")</x:f>
        <x:v>0</x:v>
      </x:c>
      <x:c r="I457" s="55" t="n">
        <x:f>'Reparto provincial'!N156</x:f>
        <x:v>0</x:v>
      </x:c>
      <x:c r="J457" s="55" t="n">
        <x:f>IF(AND(ISNUMBER(H457),ISNUMBER(I457)),H457*I457,"n.a.")</x:f>
        <x:v>0</x:v>
      </x:c>
      <x:c r="K457" s="56" t="n">
        <x:f>Ubicaciones!D13</x:f>
        <x:v>8.98</x:v>
      </x:c>
      <x:c r="L457" s="56" t="n">
        <x:f>Ubicaciones!E13</x:f>
        <x:v>-79.52</x:v>
      </x:c>
      <x:c r="M457" s="38" t="str">
        <x:f>Vulnerabilidad!B23</x:f>
        <x:v>Mampostería sin refuerzo</x:v>
      </x:c>
      <x:c r="N457" s="38" t="str">
        <x:f>Vulnerabilidad!C23</x:f>
        <x:v>Bloque / ladrillo</x:v>
      </x:c>
      <x:c r="O457" s="38" t="str">
        <x:f>Vulnerabilidad!D23</x:f>
        <x:v>Metal</x:v>
      </x:c>
      <x:c r="P457" s="38" t="str">
        <x:v>Sin dato</x:v>
      </x:c>
      <x:c r="Q457" s="38" t="n">
        <x:f>IF('Impacto local'!H13="","",'Impacto local'!H13)</x:f>
        <x:v>2</x:v>
      </x:c>
      <x:c r="R457" s="57" t="n">
        <x:f>IF(Q457="","",INDEX(Vulnerabilidad!$C$6:$C$17,Q457))</x:f>
        <x:v>0</x:v>
      </x:c>
      <x:c r="S457" s="55" t="n">
        <x:f>IF(AND(ISNUMBER(J457),ISNUMBER(R457),R457&gt;=0,R457&lt;=1),J457*R457,"n.a.")</x:f>
        <x:v>0</x:v>
      </x:c>
      <x:c r="T457" s="38" t="str">
        <x:f>IF(ISNUMBER(S457),"Calculado ilustrativo","Faltan datos / parámetros inválidos")</x:f>
        <x:v>Calculado ilustrativo</x:v>
      </x:c>
    </x:row>
    <x:row r="458">
      <x:c r="A458" s="38" t="str">
        <x:v>R00453</x:v>
      </x:c>
      <x:c r="B458" s="38" t="str">
        <x:f>'Reparto provincial'!B156</x:f>
        <x:v>C04</x:v>
      </x:c>
      <x:c r="C458" s="38" t="str">
        <x:f>'Reparto provincial'!C156</x:f>
        <x:v>Aseguradora Global, S.A.</x:v>
      </x:c>
      <x:c r="D458" s="38" t="str">
        <x:f>'Reparto provincial'!D156</x:f>
        <x:v>Industrial</x:v>
      </x:c>
      <x:c r="E458" s="38" t="str">
        <x:f>'Reparto provincial'!E156</x:f>
        <x:v>Panamá</x:v>
      </x:c>
      <x:c r="F458" s="38" t="str">
        <x:f>Ubicaciones!A13</x:f>
        <x:v>L08</x:v>
      </x:c>
      <x:c r="G458" s="38" t="str">
        <x:v>P3</x:v>
      </x:c>
      <x:c r="H458" s="55" t="n">
        <x:f>IF(AND(ISNUMBER('Reparto provincial'!J156),ABS(Construccion!G29-1)&lt;0.0000001,MIN(Construccion!D29:F29)&gt;=0,MAX(Construccion!D29:F29)&lt;=1),ROUND('Reparto provincial'!J156*ROUND(SUM(Construccion!$D$29:F29),12),0)-ROUND('Reparto provincial'!J156*ROUND(SUM(Construccion!$D$29:E29),12),0),"n.a.")</x:f>
        <x:v>0</x:v>
      </x:c>
      <x:c r="I458" s="55" t="n">
        <x:f>'Reparto provincial'!N156</x:f>
        <x:v>0</x:v>
      </x:c>
      <x:c r="J458" s="55" t="n">
        <x:f>IF(AND(ISNUMBER(H458),ISNUMBER(I458)),H458*I458,"n.a.")</x:f>
        <x:v>0</x:v>
      </x:c>
      <x:c r="K458" s="56" t="n">
        <x:f>Ubicaciones!D13</x:f>
        <x:v>8.98</x:v>
      </x:c>
      <x:c r="L458" s="56" t="n">
        <x:f>Ubicaciones!E13</x:f>
        <x:v>-79.52</x:v>
      </x:c>
      <x:c r="M458" s="38" t="str">
        <x:f>Vulnerabilidad!B24</x:f>
        <x:v>Liviana / madera</x:v>
      </x:c>
      <x:c r="N458" s="38" t="str">
        <x:f>Vulnerabilidad!C24</x:f>
        <x:v>Madera / livianas</x:v>
      </x:c>
      <x:c r="O458" s="38" t="str">
        <x:f>Vulnerabilidad!D24</x:f>
        <x:v>Metal</x:v>
      </x:c>
      <x:c r="P458" s="38" t="str">
        <x:v>Sin dato</x:v>
      </x:c>
      <x:c r="Q458" s="38" t="n">
        <x:f>IF('Impacto local'!H13="","",'Impacto local'!H13)</x:f>
        <x:v>2</x:v>
      </x:c>
      <x:c r="R458" s="57" t="n">
        <x:f>IF(Q458="","",INDEX(Vulnerabilidad!$D$6:$D$17,Q458))</x:f>
        <x:v>0</x:v>
      </x:c>
      <x:c r="S458" s="55" t="n">
        <x:f>IF(AND(ISNUMBER(J458),ISNUMBER(R458),R458&gt;=0,R458&lt;=1),J458*R458,"n.a.")</x:f>
        <x:v>0</x:v>
      </x:c>
      <x:c r="T458" s="38" t="str">
        <x:f>IF(ISNUMBER(S458),"Calculado ilustrativo","Faltan datos / parámetros inválidos")</x:f>
        <x:v>Calculado ilustrativo</x:v>
      </x:c>
    </x:row>
    <x:row r="459">
      <x:c r="A459" s="38" t="str">
        <x:v>R00454</x:v>
      </x:c>
      <x:c r="B459" s="38" t="str">
        <x:f>'Reparto provincial'!B157</x:f>
        <x:v>C04</x:v>
      </x:c>
      <x:c r="C459" s="38" t="str">
        <x:f>'Reparto provincial'!C157</x:f>
        <x:v>Aseguradora Global, S.A.</x:v>
      </x:c>
      <x:c r="D459" s="38" t="str">
        <x:f>'Reparto provincial'!D157</x:f>
        <x:v>Industrial</x:v>
      </x:c>
      <x:c r="E459" s="38" t="str">
        <x:f>'Reparto provincial'!E157</x:f>
        <x:v>Veraguas</x:v>
      </x:c>
      <x:c r="F459" s="38" t="str">
        <x:f>Ubicaciones!A14</x:f>
        <x:v>L09</x:v>
      </x:c>
      <x:c r="G459" s="38" t="str">
        <x:v>P1</x:v>
      </x:c>
      <x:c r="H459" s="55" t="n">
        <x:f>IF(AND(ISNUMBER('Reparto provincial'!J157),ABS(Construccion!G32-1)&lt;0.0000001,MIN(Construccion!D32:F32)&gt;=0,MAX(Construccion!D32:F32)&lt;=1),ROUND('Reparto provincial'!J157*ROUND(SUM(Construccion!$D$32:D32),12),0)-0,"n.a.")</x:f>
        <x:v>0</x:v>
      </x:c>
      <x:c r="I459" s="55" t="n">
        <x:f>'Reparto provincial'!N157</x:f>
        <x:v>0</x:v>
      </x:c>
      <x:c r="J459" s="55" t="n">
        <x:f>IF(AND(ISNUMBER(H459),ISNUMBER(I459)),H459*I459,"n.a.")</x:f>
        <x:v>0</x:v>
      </x:c>
      <x:c r="K459" s="56" t="n">
        <x:f>Ubicaciones!D14</x:f>
        <x:v>8.1</x:v>
      </x:c>
      <x:c r="L459" s="56" t="n">
        <x:f>Ubicaciones!E14</x:f>
        <x:v>-80.97</x:v>
      </x:c>
      <x:c r="M459" s="38" t="str">
        <x:f>Vulnerabilidad!B22</x:f>
        <x:v>Hormigón armado</x:v>
      </x:c>
      <x:c r="N459" s="38" t="str">
        <x:f>Vulnerabilidad!C22</x:f>
        <x:v>Mampostería de relleno</x:v>
      </x:c>
      <x:c r="O459" s="38" t="str">
        <x:f>Vulnerabilidad!D22</x:f>
        <x:v>Losa de hormigón</x:v>
      </x:c>
      <x:c r="P459" s="38" t="str">
        <x:v>Sin dato</x:v>
      </x:c>
      <x:c r="Q459" s="38" t="n">
        <x:f>IF('Impacto local'!H14="","",'Impacto local'!H14)</x:f>
        <x:v>3</x:v>
      </x:c>
      <x:c r="R459" s="57" t="n">
        <x:f>IF(Q459="","",INDEX(Vulnerabilidad!$B$6:$B$17,Q459))</x:f>
        <x:v>0</x:v>
      </x:c>
      <x:c r="S459" s="55" t="n">
        <x:f>IF(AND(ISNUMBER(J459),ISNUMBER(R459),R459&gt;=0,R459&lt;=1),J459*R459,"n.a.")</x:f>
        <x:v>0</x:v>
      </x:c>
      <x:c r="T459" s="38" t="str">
        <x:f>IF(ISNUMBER(S459),"Calculado ilustrativo","Faltan datos / parámetros inválidos")</x:f>
        <x:v>Calculado ilustrativo</x:v>
      </x:c>
    </x:row>
    <x:row r="460">
      <x:c r="A460" s="38" t="str">
        <x:v>R00455</x:v>
      </x:c>
      <x:c r="B460" s="38" t="str">
        <x:f>'Reparto provincial'!B157</x:f>
        <x:v>C04</x:v>
      </x:c>
      <x:c r="C460" s="38" t="str">
        <x:f>'Reparto provincial'!C157</x:f>
        <x:v>Aseguradora Global, S.A.</x:v>
      </x:c>
      <x:c r="D460" s="38" t="str">
        <x:f>'Reparto provincial'!D157</x:f>
        <x:v>Industrial</x:v>
      </x:c>
      <x:c r="E460" s="38" t="str">
        <x:f>'Reparto provincial'!E157</x:f>
        <x:v>Veraguas</x:v>
      </x:c>
      <x:c r="F460" s="38" t="str">
        <x:f>Ubicaciones!A14</x:f>
        <x:v>L09</x:v>
      </x:c>
      <x:c r="G460" s="38" t="str">
        <x:v>P2</x:v>
      </x:c>
      <x:c r="H460" s="55" t="n">
        <x:f>IF(AND(ISNUMBER('Reparto provincial'!J157),ABS(Construccion!G32-1)&lt;0.0000001,MIN(Construccion!D32:F32)&gt;=0,MAX(Construccion!D32:F32)&lt;=1),ROUND('Reparto provincial'!J157*ROUND(SUM(Construccion!$D$32:E32),12),0)-ROUND('Reparto provincial'!J157*ROUND(SUM(Construccion!$D$32:D32),12),0),"n.a.")</x:f>
        <x:v>0</x:v>
      </x:c>
      <x:c r="I460" s="55" t="n">
        <x:f>'Reparto provincial'!N157</x:f>
        <x:v>0</x:v>
      </x:c>
      <x:c r="J460" s="55" t="n">
        <x:f>IF(AND(ISNUMBER(H460),ISNUMBER(I460)),H460*I460,"n.a.")</x:f>
        <x:v>0</x:v>
      </x:c>
      <x:c r="K460" s="56" t="n">
        <x:f>Ubicaciones!D14</x:f>
        <x:v>8.1</x:v>
      </x:c>
      <x:c r="L460" s="56" t="n">
        <x:f>Ubicaciones!E14</x:f>
        <x:v>-80.97</x:v>
      </x:c>
      <x:c r="M460" s="38" t="str">
        <x:f>Vulnerabilidad!B23</x:f>
        <x:v>Mampostería sin refuerzo</x:v>
      </x:c>
      <x:c r="N460" s="38" t="str">
        <x:f>Vulnerabilidad!C23</x:f>
        <x:v>Bloque / ladrillo</x:v>
      </x:c>
      <x:c r="O460" s="38" t="str">
        <x:f>Vulnerabilidad!D23</x:f>
        <x:v>Metal</x:v>
      </x:c>
      <x:c r="P460" s="38" t="str">
        <x:v>Sin dato</x:v>
      </x:c>
      <x:c r="Q460" s="38" t="n">
        <x:f>IF('Impacto local'!H14="","",'Impacto local'!H14)</x:f>
        <x:v>3</x:v>
      </x:c>
      <x:c r="R460" s="57" t="n">
        <x:f>IF(Q460="","",INDEX(Vulnerabilidad!$C$6:$C$17,Q460))</x:f>
        <x:v>0</x:v>
      </x:c>
      <x:c r="S460" s="55" t="n">
        <x:f>IF(AND(ISNUMBER(J460),ISNUMBER(R460),R460&gt;=0,R460&lt;=1),J460*R460,"n.a.")</x:f>
        <x:v>0</x:v>
      </x:c>
      <x:c r="T460" s="38" t="str">
        <x:f>IF(ISNUMBER(S460),"Calculado ilustrativo","Faltan datos / parámetros inválidos")</x:f>
        <x:v>Calculado ilustrativo</x:v>
      </x:c>
    </x:row>
    <x:row r="461">
      <x:c r="A461" s="38" t="str">
        <x:v>R00456</x:v>
      </x:c>
      <x:c r="B461" s="38" t="str">
        <x:f>'Reparto provincial'!B157</x:f>
        <x:v>C04</x:v>
      </x:c>
      <x:c r="C461" s="38" t="str">
        <x:f>'Reparto provincial'!C157</x:f>
        <x:v>Aseguradora Global, S.A.</x:v>
      </x:c>
      <x:c r="D461" s="38" t="str">
        <x:f>'Reparto provincial'!D157</x:f>
        <x:v>Industrial</x:v>
      </x:c>
      <x:c r="E461" s="38" t="str">
        <x:f>'Reparto provincial'!E157</x:f>
        <x:v>Veraguas</x:v>
      </x:c>
      <x:c r="F461" s="38" t="str">
        <x:f>Ubicaciones!A14</x:f>
        <x:v>L09</x:v>
      </x:c>
      <x:c r="G461" s="38" t="str">
        <x:v>P3</x:v>
      </x:c>
      <x:c r="H461" s="55" t="n">
        <x:f>IF(AND(ISNUMBER('Reparto provincial'!J157),ABS(Construccion!G32-1)&lt;0.0000001,MIN(Construccion!D32:F32)&gt;=0,MAX(Construccion!D32:F32)&lt;=1),ROUND('Reparto provincial'!J157*ROUND(SUM(Construccion!$D$32:F32),12),0)-ROUND('Reparto provincial'!J157*ROUND(SUM(Construccion!$D$32:E32),12),0),"n.a.")</x:f>
        <x:v>0</x:v>
      </x:c>
      <x:c r="I461" s="55" t="n">
        <x:f>'Reparto provincial'!N157</x:f>
        <x:v>0</x:v>
      </x:c>
      <x:c r="J461" s="55" t="n">
        <x:f>IF(AND(ISNUMBER(H461),ISNUMBER(I461)),H461*I461,"n.a.")</x:f>
        <x:v>0</x:v>
      </x:c>
      <x:c r="K461" s="56" t="n">
        <x:f>Ubicaciones!D14</x:f>
        <x:v>8.1</x:v>
      </x:c>
      <x:c r="L461" s="56" t="n">
        <x:f>Ubicaciones!E14</x:f>
        <x:v>-80.97</x:v>
      </x:c>
      <x:c r="M461" s="38" t="str">
        <x:f>Vulnerabilidad!B24</x:f>
        <x:v>Liviana / madera</x:v>
      </x:c>
      <x:c r="N461" s="38" t="str">
        <x:f>Vulnerabilidad!C24</x:f>
        <x:v>Madera / livianas</x:v>
      </x:c>
      <x:c r="O461" s="38" t="str">
        <x:f>Vulnerabilidad!D24</x:f>
        <x:v>Metal</x:v>
      </x:c>
      <x:c r="P461" s="38" t="str">
        <x:v>Sin dato</x:v>
      </x:c>
      <x:c r="Q461" s="38" t="n">
        <x:f>IF('Impacto local'!H14="","",'Impacto local'!H14)</x:f>
        <x:v>3</x:v>
      </x:c>
      <x:c r="R461" s="57" t="n">
        <x:f>IF(Q461="","",INDEX(Vulnerabilidad!$D$6:$D$17,Q461))</x:f>
        <x:v>0</x:v>
      </x:c>
      <x:c r="S461" s="55" t="n">
        <x:f>IF(AND(ISNUMBER(J461),ISNUMBER(R461),R461&gt;=0,R461&lt;=1),J461*R461,"n.a.")</x:f>
        <x:v>0</x:v>
      </x:c>
      <x:c r="T461" s="38" t="str">
        <x:f>IF(ISNUMBER(S461),"Calculado ilustrativo","Faltan datos / parámetros inválidos")</x:f>
        <x:v>Calculado ilustrativo</x:v>
      </x:c>
    </x:row>
    <x:row r="462">
      <x:c r="A462" s="38" t="str">
        <x:v>R00457</x:v>
      </x:c>
      <x:c r="B462" s="38" t="str">
        <x:f>'Reparto provincial'!B158</x:f>
        <x:v>C04</x:v>
      </x:c>
      <x:c r="C462" s="38" t="str">
        <x:f>'Reparto provincial'!C158</x:f>
        <x:v>Aseguradora Global, S.A.</x:v>
      </x:c>
      <x:c r="D462" s="38" t="str">
        <x:f>'Reparto provincial'!D158</x:f>
        <x:v>Industrial</x:v>
      </x:c>
      <x:c r="E462" s="38" t="str">
        <x:f>'Reparto provincial'!E158</x:f>
        <x:v>Guna Yala</x:v>
      </x:c>
      <x:c r="F462" s="38" t="str">
        <x:f>Ubicaciones!A15</x:f>
        <x:v>L10</x:v>
      </x:c>
      <x:c r="G462" s="38" t="str">
        <x:v>P1</x:v>
      </x:c>
      <x:c r="H462" s="55" t="n">
        <x:f>IF(AND(ISNUMBER('Reparto provincial'!J158),ABS(Construccion!G35-1)&lt;0.0000001,MIN(Construccion!D35:F35)&gt;=0,MAX(Construccion!D35:F35)&lt;=1),ROUND('Reparto provincial'!J158*ROUND(SUM(Construccion!$D$35:D35),12),0)-0,"n.a.")</x:f>
        <x:v>0</x:v>
      </x:c>
      <x:c r="I462" s="55" t="n">
        <x:f>'Reparto provincial'!N158</x:f>
        <x:v>0</x:v>
      </x:c>
      <x:c r="J462" s="55" t="n">
        <x:f>IF(AND(ISNUMBER(H462),ISNUMBER(I462)),H462*I462,"n.a.")</x:f>
        <x:v>0</x:v>
      </x:c>
      <x:c r="K462" s="56" t="n">
        <x:f>Ubicaciones!D15</x:f>
        <x:v>9.45</x:v>
      </x:c>
      <x:c r="L462" s="56" t="n">
        <x:f>Ubicaciones!E15</x:f>
        <x:v>-78.97</x:v>
      </x:c>
      <x:c r="M462" s="38" t="str">
        <x:f>Vulnerabilidad!B22</x:f>
        <x:v>Hormigón armado</x:v>
      </x:c>
      <x:c r="N462" s="38" t="str">
        <x:f>Vulnerabilidad!C22</x:f>
        <x:v>Mampostería de relleno</x:v>
      </x:c>
      <x:c r="O462" s="38" t="str">
        <x:f>Vulnerabilidad!D22</x:f>
        <x:v>Losa de hormigón</x:v>
      </x:c>
      <x:c r="P462" s="38" t="str">
        <x:v>Sin dato</x:v>
      </x:c>
      <x:c r="Q462" s="38" t="n">
        <x:f>IF('Impacto local'!H15="","",'Impacto local'!H15)</x:f>
        <x:v>2</x:v>
      </x:c>
      <x:c r="R462" s="57" t="n">
        <x:f>IF(Q462="","",INDEX(Vulnerabilidad!$B$6:$B$17,Q462))</x:f>
        <x:v>0</x:v>
      </x:c>
      <x:c r="S462" s="55" t="n">
        <x:f>IF(AND(ISNUMBER(J462),ISNUMBER(R462),R462&gt;=0,R462&lt;=1),J462*R462,"n.a.")</x:f>
        <x:v>0</x:v>
      </x:c>
      <x:c r="T462" s="38" t="str">
        <x:f>IF(ISNUMBER(S462),"Calculado ilustrativo","Faltan datos / parámetros inválidos")</x:f>
        <x:v>Calculado ilustrativo</x:v>
      </x:c>
    </x:row>
    <x:row r="463">
      <x:c r="A463" s="38" t="str">
        <x:v>R00458</x:v>
      </x:c>
      <x:c r="B463" s="38" t="str">
        <x:f>'Reparto provincial'!B158</x:f>
        <x:v>C04</x:v>
      </x:c>
      <x:c r="C463" s="38" t="str">
        <x:f>'Reparto provincial'!C158</x:f>
        <x:v>Aseguradora Global, S.A.</x:v>
      </x:c>
      <x:c r="D463" s="38" t="str">
        <x:f>'Reparto provincial'!D158</x:f>
        <x:v>Industrial</x:v>
      </x:c>
      <x:c r="E463" s="38" t="str">
        <x:f>'Reparto provincial'!E158</x:f>
        <x:v>Guna Yala</x:v>
      </x:c>
      <x:c r="F463" s="38" t="str">
        <x:f>Ubicaciones!A15</x:f>
        <x:v>L10</x:v>
      </x:c>
      <x:c r="G463" s="38" t="str">
        <x:v>P2</x:v>
      </x:c>
      <x:c r="H463" s="55" t="n">
        <x:f>IF(AND(ISNUMBER('Reparto provincial'!J158),ABS(Construccion!G35-1)&lt;0.0000001,MIN(Construccion!D35:F35)&gt;=0,MAX(Construccion!D35:F35)&lt;=1),ROUND('Reparto provincial'!J158*ROUND(SUM(Construccion!$D$35:E35),12),0)-ROUND('Reparto provincial'!J158*ROUND(SUM(Construccion!$D$35:D35),12),0),"n.a.")</x:f>
        <x:v>0</x:v>
      </x:c>
      <x:c r="I463" s="55" t="n">
        <x:f>'Reparto provincial'!N158</x:f>
        <x:v>0</x:v>
      </x:c>
      <x:c r="J463" s="55" t="n">
        <x:f>IF(AND(ISNUMBER(H463),ISNUMBER(I463)),H463*I463,"n.a.")</x:f>
        <x:v>0</x:v>
      </x:c>
      <x:c r="K463" s="56" t="n">
        <x:f>Ubicaciones!D15</x:f>
        <x:v>9.45</x:v>
      </x:c>
      <x:c r="L463" s="56" t="n">
        <x:f>Ubicaciones!E15</x:f>
        <x:v>-78.97</x:v>
      </x:c>
      <x:c r="M463" s="38" t="str">
        <x:f>Vulnerabilidad!B23</x:f>
        <x:v>Mampostería sin refuerzo</x:v>
      </x:c>
      <x:c r="N463" s="38" t="str">
        <x:f>Vulnerabilidad!C23</x:f>
        <x:v>Bloque / ladrillo</x:v>
      </x:c>
      <x:c r="O463" s="38" t="str">
        <x:f>Vulnerabilidad!D23</x:f>
        <x:v>Metal</x:v>
      </x:c>
      <x:c r="P463" s="38" t="str">
        <x:v>Sin dato</x:v>
      </x:c>
      <x:c r="Q463" s="38" t="n">
        <x:f>IF('Impacto local'!H15="","",'Impacto local'!H15)</x:f>
        <x:v>2</x:v>
      </x:c>
      <x:c r="R463" s="57" t="n">
        <x:f>IF(Q463="","",INDEX(Vulnerabilidad!$C$6:$C$17,Q463))</x:f>
        <x:v>0</x:v>
      </x:c>
      <x:c r="S463" s="55" t="n">
        <x:f>IF(AND(ISNUMBER(J463),ISNUMBER(R463),R463&gt;=0,R463&lt;=1),J463*R463,"n.a.")</x:f>
        <x:v>0</x:v>
      </x:c>
      <x:c r="T463" s="38" t="str">
        <x:f>IF(ISNUMBER(S463),"Calculado ilustrativo","Faltan datos / parámetros inválidos")</x:f>
        <x:v>Calculado ilustrativo</x:v>
      </x:c>
    </x:row>
    <x:row r="464">
      <x:c r="A464" s="38" t="str">
        <x:v>R00459</x:v>
      </x:c>
      <x:c r="B464" s="38" t="str">
        <x:f>'Reparto provincial'!B158</x:f>
        <x:v>C04</x:v>
      </x:c>
      <x:c r="C464" s="38" t="str">
        <x:f>'Reparto provincial'!C158</x:f>
        <x:v>Aseguradora Global, S.A.</x:v>
      </x:c>
      <x:c r="D464" s="38" t="str">
        <x:f>'Reparto provincial'!D158</x:f>
        <x:v>Industrial</x:v>
      </x:c>
      <x:c r="E464" s="38" t="str">
        <x:f>'Reparto provincial'!E158</x:f>
        <x:v>Guna Yala</x:v>
      </x:c>
      <x:c r="F464" s="38" t="str">
        <x:f>Ubicaciones!A15</x:f>
        <x:v>L10</x:v>
      </x:c>
      <x:c r="G464" s="38" t="str">
        <x:v>P3</x:v>
      </x:c>
      <x:c r="H464" s="55" t="n">
        <x:f>IF(AND(ISNUMBER('Reparto provincial'!J158),ABS(Construccion!G35-1)&lt;0.0000001,MIN(Construccion!D35:F35)&gt;=0,MAX(Construccion!D35:F35)&lt;=1),ROUND('Reparto provincial'!J158*ROUND(SUM(Construccion!$D$35:F35),12),0)-ROUND('Reparto provincial'!J158*ROUND(SUM(Construccion!$D$35:E35),12),0),"n.a.")</x:f>
        <x:v>0</x:v>
      </x:c>
      <x:c r="I464" s="55" t="n">
        <x:f>'Reparto provincial'!N158</x:f>
        <x:v>0</x:v>
      </x:c>
      <x:c r="J464" s="55" t="n">
        <x:f>IF(AND(ISNUMBER(H464),ISNUMBER(I464)),H464*I464,"n.a.")</x:f>
        <x:v>0</x:v>
      </x:c>
      <x:c r="K464" s="56" t="n">
        <x:f>Ubicaciones!D15</x:f>
        <x:v>9.45</x:v>
      </x:c>
      <x:c r="L464" s="56" t="n">
        <x:f>Ubicaciones!E15</x:f>
        <x:v>-78.97</x:v>
      </x:c>
      <x:c r="M464" s="38" t="str">
        <x:f>Vulnerabilidad!B24</x:f>
        <x:v>Liviana / madera</x:v>
      </x:c>
      <x:c r="N464" s="38" t="str">
        <x:f>Vulnerabilidad!C24</x:f>
        <x:v>Madera / livianas</x:v>
      </x:c>
      <x:c r="O464" s="38" t="str">
        <x:f>Vulnerabilidad!D24</x:f>
        <x:v>Metal</x:v>
      </x:c>
      <x:c r="P464" s="38" t="str">
        <x:v>Sin dato</x:v>
      </x:c>
      <x:c r="Q464" s="38" t="n">
        <x:f>IF('Impacto local'!H15="","",'Impacto local'!H15)</x:f>
        <x:v>2</x:v>
      </x:c>
      <x:c r="R464" s="57" t="n">
        <x:f>IF(Q464="","",INDEX(Vulnerabilidad!$D$6:$D$17,Q464))</x:f>
        <x:v>0</x:v>
      </x:c>
      <x:c r="S464" s="55" t="n">
        <x:f>IF(AND(ISNUMBER(J464),ISNUMBER(R464),R464&gt;=0,R464&lt;=1),J464*R464,"n.a.")</x:f>
        <x:v>0</x:v>
      </x:c>
      <x:c r="T464" s="38" t="str">
        <x:f>IF(ISNUMBER(S464),"Calculado ilustrativo","Faltan datos / parámetros inválidos")</x:f>
        <x:v>Calculado ilustrativo</x:v>
      </x:c>
    </x:row>
    <x:row r="465">
      <x:c r="A465" s="38" t="str">
        <x:v>R00460</x:v>
      </x:c>
      <x:c r="B465" s="38" t="str">
        <x:f>'Reparto provincial'!B159</x:f>
        <x:v>C04</x:v>
      </x:c>
      <x:c r="C465" s="38" t="str">
        <x:f>'Reparto provincial'!C159</x:f>
        <x:v>Aseguradora Global, S.A.</x:v>
      </x:c>
      <x:c r="D465" s="38" t="str">
        <x:f>'Reparto provincial'!D159</x:f>
        <x:v>Industrial</x:v>
      </x:c>
      <x:c r="E465" s="38" t="str">
        <x:f>'Reparto provincial'!E159</x:f>
        <x:v>Emberá-Wounaan</x:v>
      </x:c>
      <x:c r="F465" s="38" t="str">
        <x:f>Ubicaciones!A16</x:f>
        <x:v>L11</x:v>
      </x:c>
      <x:c r="G465" s="38" t="str">
        <x:v>P1</x:v>
      </x:c>
      <x:c r="H465" s="55" t="n">
        <x:f>IF(AND(ISNUMBER('Reparto provincial'!J159),ABS(Construccion!G38-1)&lt;0.0000001,MIN(Construccion!D38:F38)&gt;=0,MAX(Construccion!D38:F38)&lt;=1),ROUND('Reparto provincial'!J159*ROUND(SUM(Construccion!$D$38:D38),12),0)-0,"n.a.")</x:f>
        <x:v>0</x:v>
      </x:c>
      <x:c r="I465" s="55" t="n">
        <x:f>'Reparto provincial'!N159</x:f>
        <x:v>0</x:v>
      </x:c>
      <x:c r="J465" s="55" t="n">
        <x:f>IF(AND(ISNUMBER(H465),ISNUMBER(I465)),H465*I465,"n.a.")</x:f>
        <x:v>0</x:v>
      </x:c>
      <x:c r="K465" s="56" t="n">
        <x:f>Ubicaciones!D16</x:f>
        <x:v>8.25</x:v>
      </x:c>
      <x:c r="L465" s="56" t="n">
        <x:f>Ubicaciones!E16</x:f>
        <x:v>-77.72</x:v>
      </x:c>
      <x:c r="M465" s="38" t="str">
        <x:f>Vulnerabilidad!B22</x:f>
        <x:v>Hormigón armado</x:v>
      </x:c>
      <x:c r="N465" s="38" t="str">
        <x:f>Vulnerabilidad!C22</x:f>
        <x:v>Mampostería de relleno</x:v>
      </x:c>
      <x:c r="O465" s="38" t="str">
        <x:f>Vulnerabilidad!D22</x:f>
        <x:v>Losa de hormigón</x:v>
      </x:c>
      <x:c r="P465" s="38" t="str">
        <x:v>Sin dato</x:v>
      </x:c>
      <x:c r="Q465" s="38" t="n">
        <x:f>IF('Impacto local'!H16="","",'Impacto local'!H16)</x:f>
        <x:v>2</x:v>
      </x:c>
      <x:c r="R465" s="57" t="n">
        <x:f>IF(Q465="","",INDEX(Vulnerabilidad!$B$6:$B$17,Q465))</x:f>
        <x:v>0</x:v>
      </x:c>
      <x:c r="S465" s="55" t="n">
        <x:f>IF(AND(ISNUMBER(J465),ISNUMBER(R465),R465&gt;=0,R465&lt;=1),J465*R465,"n.a.")</x:f>
        <x:v>0</x:v>
      </x:c>
      <x:c r="T465" s="38" t="str">
        <x:f>IF(ISNUMBER(S465),"Calculado ilustrativo","Faltan datos / parámetros inválidos")</x:f>
        <x:v>Calculado ilustrativo</x:v>
      </x:c>
    </x:row>
    <x:row r="466">
      <x:c r="A466" s="38" t="str">
        <x:v>R00461</x:v>
      </x:c>
      <x:c r="B466" s="38" t="str">
        <x:f>'Reparto provincial'!B159</x:f>
        <x:v>C04</x:v>
      </x:c>
      <x:c r="C466" s="38" t="str">
        <x:f>'Reparto provincial'!C159</x:f>
        <x:v>Aseguradora Global, S.A.</x:v>
      </x:c>
      <x:c r="D466" s="38" t="str">
        <x:f>'Reparto provincial'!D159</x:f>
        <x:v>Industrial</x:v>
      </x:c>
      <x:c r="E466" s="38" t="str">
        <x:f>'Reparto provincial'!E159</x:f>
        <x:v>Emberá-Wounaan</x:v>
      </x:c>
      <x:c r="F466" s="38" t="str">
        <x:f>Ubicaciones!A16</x:f>
        <x:v>L11</x:v>
      </x:c>
      <x:c r="G466" s="38" t="str">
        <x:v>P2</x:v>
      </x:c>
      <x:c r="H466" s="55" t="n">
        <x:f>IF(AND(ISNUMBER('Reparto provincial'!J159),ABS(Construccion!G38-1)&lt;0.0000001,MIN(Construccion!D38:F38)&gt;=0,MAX(Construccion!D38:F38)&lt;=1),ROUND('Reparto provincial'!J159*ROUND(SUM(Construccion!$D$38:E38),12),0)-ROUND('Reparto provincial'!J159*ROUND(SUM(Construccion!$D$38:D38),12),0),"n.a.")</x:f>
        <x:v>0</x:v>
      </x:c>
      <x:c r="I466" s="55" t="n">
        <x:f>'Reparto provincial'!N159</x:f>
        <x:v>0</x:v>
      </x:c>
      <x:c r="J466" s="55" t="n">
        <x:f>IF(AND(ISNUMBER(H466),ISNUMBER(I466)),H466*I466,"n.a.")</x:f>
        <x:v>0</x:v>
      </x:c>
      <x:c r="K466" s="56" t="n">
        <x:f>Ubicaciones!D16</x:f>
        <x:v>8.25</x:v>
      </x:c>
      <x:c r="L466" s="56" t="n">
        <x:f>Ubicaciones!E16</x:f>
        <x:v>-77.72</x:v>
      </x:c>
      <x:c r="M466" s="38" t="str">
        <x:f>Vulnerabilidad!B23</x:f>
        <x:v>Mampostería sin refuerzo</x:v>
      </x:c>
      <x:c r="N466" s="38" t="str">
        <x:f>Vulnerabilidad!C23</x:f>
        <x:v>Bloque / ladrillo</x:v>
      </x:c>
      <x:c r="O466" s="38" t="str">
        <x:f>Vulnerabilidad!D23</x:f>
        <x:v>Metal</x:v>
      </x:c>
      <x:c r="P466" s="38" t="str">
        <x:v>Sin dato</x:v>
      </x:c>
      <x:c r="Q466" s="38" t="n">
        <x:f>IF('Impacto local'!H16="","",'Impacto local'!H16)</x:f>
        <x:v>2</x:v>
      </x:c>
      <x:c r="R466" s="57" t="n">
        <x:f>IF(Q466="","",INDEX(Vulnerabilidad!$C$6:$C$17,Q466))</x:f>
        <x:v>0</x:v>
      </x:c>
      <x:c r="S466" s="55" t="n">
        <x:f>IF(AND(ISNUMBER(J466),ISNUMBER(R466),R466&gt;=0,R466&lt;=1),J466*R466,"n.a.")</x:f>
        <x:v>0</x:v>
      </x:c>
      <x:c r="T466" s="38" t="str">
        <x:f>IF(ISNUMBER(S466),"Calculado ilustrativo","Faltan datos / parámetros inválidos")</x:f>
        <x:v>Calculado ilustrativo</x:v>
      </x:c>
    </x:row>
    <x:row r="467">
      <x:c r="A467" s="38" t="str">
        <x:v>R00462</x:v>
      </x:c>
      <x:c r="B467" s="38" t="str">
        <x:f>'Reparto provincial'!B159</x:f>
        <x:v>C04</x:v>
      </x:c>
      <x:c r="C467" s="38" t="str">
        <x:f>'Reparto provincial'!C159</x:f>
        <x:v>Aseguradora Global, S.A.</x:v>
      </x:c>
      <x:c r="D467" s="38" t="str">
        <x:f>'Reparto provincial'!D159</x:f>
        <x:v>Industrial</x:v>
      </x:c>
      <x:c r="E467" s="38" t="str">
        <x:f>'Reparto provincial'!E159</x:f>
        <x:v>Emberá-Wounaan</x:v>
      </x:c>
      <x:c r="F467" s="38" t="str">
        <x:f>Ubicaciones!A16</x:f>
        <x:v>L11</x:v>
      </x:c>
      <x:c r="G467" s="38" t="str">
        <x:v>P3</x:v>
      </x:c>
      <x:c r="H467" s="55" t="n">
        <x:f>IF(AND(ISNUMBER('Reparto provincial'!J159),ABS(Construccion!G38-1)&lt;0.0000001,MIN(Construccion!D38:F38)&gt;=0,MAX(Construccion!D38:F38)&lt;=1),ROUND('Reparto provincial'!J159*ROUND(SUM(Construccion!$D$38:F38),12),0)-ROUND('Reparto provincial'!J159*ROUND(SUM(Construccion!$D$38:E38),12),0),"n.a.")</x:f>
        <x:v>0</x:v>
      </x:c>
      <x:c r="I467" s="55" t="n">
        <x:f>'Reparto provincial'!N159</x:f>
        <x:v>0</x:v>
      </x:c>
      <x:c r="J467" s="55" t="n">
        <x:f>IF(AND(ISNUMBER(H467),ISNUMBER(I467)),H467*I467,"n.a.")</x:f>
        <x:v>0</x:v>
      </x:c>
      <x:c r="K467" s="56" t="n">
        <x:f>Ubicaciones!D16</x:f>
        <x:v>8.25</x:v>
      </x:c>
      <x:c r="L467" s="56" t="n">
        <x:f>Ubicaciones!E16</x:f>
        <x:v>-77.72</x:v>
      </x:c>
      <x:c r="M467" s="38" t="str">
        <x:f>Vulnerabilidad!B24</x:f>
        <x:v>Liviana / madera</x:v>
      </x:c>
      <x:c r="N467" s="38" t="str">
        <x:f>Vulnerabilidad!C24</x:f>
        <x:v>Madera / livianas</x:v>
      </x:c>
      <x:c r="O467" s="38" t="str">
        <x:f>Vulnerabilidad!D24</x:f>
        <x:v>Metal</x:v>
      </x:c>
      <x:c r="P467" s="38" t="str">
        <x:v>Sin dato</x:v>
      </x:c>
      <x:c r="Q467" s="38" t="n">
        <x:f>IF('Impacto local'!H16="","",'Impacto local'!H16)</x:f>
        <x:v>2</x:v>
      </x:c>
      <x:c r="R467" s="57" t="n">
        <x:f>IF(Q467="","",INDEX(Vulnerabilidad!$D$6:$D$17,Q467))</x:f>
        <x:v>0</x:v>
      </x:c>
      <x:c r="S467" s="55" t="n">
        <x:f>IF(AND(ISNUMBER(J467),ISNUMBER(R467),R467&gt;=0,R467&lt;=1),J467*R467,"n.a.")</x:f>
        <x:v>0</x:v>
      </x:c>
      <x:c r="T467" s="38" t="str">
        <x:f>IF(ISNUMBER(S467),"Calculado ilustrativo","Faltan datos / parámetros inválidos")</x:f>
        <x:v>Calculado ilustrativo</x:v>
      </x:c>
    </x:row>
    <x:row r="468">
      <x:c r="A468" s="38" t="str">
        <x:v>R00463</x:v>
      </x:c>
      <x:c r="B468" s="38" t="str">
        <x:f>'Reparto provincial'!B160</x:f>
        <x:v>C04</x:v>
      </x:c>
      <x:c r="C468" s="38" t="str">
        <x:f>'Reparto provincial'!C160</x:f>
        <x:v>Aseguradora Global, S.A.</x:v>
      </x:c>
      <x:c r="D468" s="38" t="str">
        <x:f>'Reparto provincial'!D160</x:f>
        <x:v>Industrial</x:v>
      </x:c>
      <x:c r="E468" s="38" t="str">
        <x:f>'Reparto provincial'!E160</x:f>
        <x:v>Ngäbe-Buglé</x:v>
      </x:c>
      <x:c r="F468" s="38" t="str">
        <x:f>Ubicaciones!A17</x:f>
        <x:v>L12</x:v>
      </x:c>
      <x:c r="G468" s="38" t="str">
        <x:v>P1</x:v>
      </x:c>
      <x:c r="H468" s="55" t="n">
        <x:f>IF(AND(ISNUMBER('Reparto provincial'!J160),ABS(Construccion!G41-1)&lt;0.0000001,MIN(Construccion!D41:F41)&gt;=0,MAX(Construccion!D41:F41)&lt;=1),ROUND('Reparto provincial'!J160*ROUND(SUM(Construccion!$D$41:D41),12),0)-0,"n.a.")</x:f>
        <x:v>0</x:v>
      </x:c>
      <x:c r="I468" s="55" t="n">
        <x:f>'Reparto provincial'!N160</x:f>
        <x:v>0</x:v>
      </x:c>
      <x:c r="J468" s="55" t="n">
        <x:f>IF(AND(ISNUMBER(H468),ISNUMBER(I468)),H468*I468,"n.a.")</x:f>
        <x:v>0</x:v>
      </x:c>
      <x:c r="K468" s="56" t="n">
        <x:f>Ubicaciones!D17</x:f>
        <x:v>8.53</x:v>
      </x:c>
      <x:c r="L468" s="56" t="n">
        <x:f>Ubicaciones!E17</x:f>
        <x:v>-81.7</x:v>
      </x:c>
      <x:c r="M468" s="38" t="str">
        <x:f>Vulnerabilidad!B22</x:f>
        <x:v>Hormigón armado</x:v>
      </x:c>
      <x:c r="N468" s="38" t="str">
        <x:f>Vulnerabilidad!C22</x:f>
        <x:v>Mampostería de relleno</x:v>
      </x:c>
      <x:c r="O468" s="38" t="str">
        <x:f>Vulnerabilidad!D22</x:f>
        <x:v>Losa de hormigón</x:v>
      </x:c>
      <x:c r="P468" s="38" t="str">
        <x:v>Sin dato</x:v>
      </x:c>
      <x:c r="Q468" s="38" t="n">
        <x:f>IF('Impacto local'!H17="","",'Impacto local'!H17)</x:f>
        <x:v>3</x:v>
      </x:c>
      <x:c r="R468" s="57" t="n">
        <x:f>IF(Q468="","",INDEX(Vulnerabilidad!$B$6:$B$17,Q468))</x:f>
        <x:v>0</x:v>
      </x:c>
      <x:c r="S468" s="55" t="n">
        <x:f>IF(AND(ISNUMBER(J468),ISNUMBER(R468),R468&gt;=0,R468&lt;=1),J468*R468,"n.a.")</x:f>
        <x:v>0</x:v>
      </x:c>
      <x:c r="T468" s="38" t="str">
        <x:f>IF(ISNUMBER(S468),"Calculado ilustrativo","Faltan datos / parámetros inválidos")</x:f>
        <x:v>Calculado ilustrativo</x:v>
      </x:c>
    </x:row>
    <x:row r="469">
      <x:c r="A469" s="38" t="str">
        <x:v>R00464</x:v>
      </x:c>
      <x:c r="B469" s="38" t="str">
        <x:f>'Reparto provincial'!B160</x:f>
        <x:v>C04</x:v>
      </x:c>
      <x:c r="C469" s="38" t="str">
        <x:f>'Reparto provincial'!C160</x:f>
        <x:v>Aseguradora Global, S.A.</x:v>
      </x:c>
      <x:c r="D469" s="38" t="str">
        <x:f>'Reparto provincial'!D160</x:f>
        <x:v>Industrial</x:v>
      </x:c>
      <x:c r="E469" s="38" t="str">
        <x:f>'Reparto provincial'!E160</x:f>
        <x:v>Ngäbe-Buglé</x:v>
      </x:c>
      <x:c r="F469" s="38" t="str">
        <x:f>Ubicaciones!A17</x:f>
        <x:v>L12</x:v>
      </x:c>
      <x:c r="G469" s="38" t="str">
        <x:v>P2</x:v>
      </x:c>
      <x:c r="H469" s="55" t="n">
        <x:f>IF(AND(ISNUMBER('Reparto provincial'!J160),ABS(Construccion!G41-1)&lt;0.0000001,MIN(Construccion!D41:F41)&gt;=0,MAX(Construccion!D41:F41)&lt;=1),ROUND('Reparto provincial'!J160*ROUND(SUM(Construccion!$D$41:E41),12),0)-ROUND('Reparto provincial'!J160*ROUND(SUM(Construccion!$D$41:D41),12),0),"n.a.")</x:f>
        <x:v>0</x:v>
      </x:c>
      <x:c r="I469" s="55" t="n">
        <x:f>'Reparto provincial'!N160</x:f>
        <x:v>0</x:v>
      </x:c>
      <x:c r="J469" s="55" t="n">
        <x:f>IF(AND(ISNUMBER(H469),ISNUMBER(I469)),H469*I469,"n.a.")</x:f>
        <x:v>0</x:v>
      </x:c>
      <x:c r="K469" s="56" t="n">
        <x:f>Ubicaciones!D17</x:f>
        <x:v>8.53</x:v>
      </x:c>
      <x:c r="L469" s="56" t="n">
        <x:f>Ubicaciones!E17</x:f>
        <x:v>-81.7</x:v>
      </x:c>
      <x:c r="M469" s="38" t="str">
        <x:f>Vulnerabilidad!B23</x:f>
        <x:v>Mampostería sin refuerzo</x:v>
      </x:c>
      <x:c r="N469" s="38" t="str">
        <x:f>Vulnerabilidad!C23</x:f>
        <x:v>Bloque / ladrillo</x:v>
      </x:c>
      <x:c r="O469" s="38" t="str">
        <x:f>Vulnerabilidad!D23</x:f>
        <x:v>Metal</x:v>
      </x:c>
      <x:c r="P469" s="38" t="str">
        <x:v>Sin dato</x:v>
      </x:c>
      <x:c r="Q469" s="38" t="n">
        <x:f>IF('Impacto local'!H17="","",'Impacto local'!H17)</x:f>
        <x:v>3</x:v>
      </x:c>
      <x:c r="R469" s="57" t="n">
        <x:f>IF(Q469="","",INDEX(Vulnerabilidad!$C$6:$C$17,Q469))</x:f>
        <x:v>0</x:v>
      </x:c>
      <x:c r="S469" s="55" t="n">
        <x:f>IF(AND(ISNUMBER(J469),ISNUMBER(R469),R469&gt;=0,R469&lt;=1),J469*R469,"n.a.")</x:f>
        <x:v>0</x:v>
      </x:c>
      <x:c r="T469" s="38" t="str">
        <x:f>IF(ISNUMBER(S469),"Calculado ilustrativo","Faltan datos / parámetros inválidos")</x:f>
        <x:v>Calculado ilustrativo</x:v>
      </x:c>
    </x:row>
    <x:row r="470">
      <x:c r="A470" s="38" t="str">
        <x:v>R00465</x:v>
      </x:c>
      <x:c r="B470" s="38" t="str">
        <x:f>'Reparto provincial'!B160</x:f>
        <x:v>C04</x:v>
      </x:c>
      <x:c r="C470" s="38" t="str">
        <x:f>'Reparto provincial'!C160</x:f>
        <x:v>Aseguradora Global, S.A.</x:v>
      </x:c>
      <x:c r="D470" s="38" t="str">
        <x:f>'Reparto provincial'!D160</x:f>
        <x:v>Industrial</x:v>
      </x:c>
      <x:c r="E470" s="38" t="str">
        <x:f>'Reparto provincial'!E160</x:f>
        <x:v>Ngäbe-Buglé</x:v>
      </x:c>
      <x:c r="F470" s="38" t="str">
        <x:f>Ubicaciones!A17</x:f>
        <x:v>L12</x:v>
      </x:c>
      <x:c r="G470" s="38" t="str">
        <x:v>P3</x:v>
      </x:c>
      <x:c r="H470" s="55" t="n">
        <x:f>IF(AND(ISNUMBER('Reparto provincial'!J160),ABS(Construccion!G41-1)&lt;0.0000001,MIN(Construccion!D41:F41)&gt;=0,MAX(Construccion!D41:F41)&lt;=1),ROUND('Reparto provincial'!J160*ROUND(SUM(Construccion!$D$41:F41),12),0)-ROUND('Reparto provincial'!J160*ROUND(SUM(Construccion!$D$41:E41),12),0),"n.a.")</x:f>
        <x:v>0</x:v>
      </x:c>
      <x:c r="I470" s="55" t="n">
        <x:f>'Reparto provincial'!N160</x:f>
        <x:v>0</x:v>
      </x:c>
      <x:c r="J470" s="55" t="n">
        <x:f>IF(AND(ISNUMBER(H470),ISNUMBER(I470)),H470*I470,"n.a.")</x:f>
        <x:v>0</x:v>
      </x:c>
      <x:c r="K470" s="56" t="n">
        <x:f>Ubicaciones!D17</x:f>
        <x:v>8.53</x:v>
      </x:c>
      <x:c r="L470" s="56" t="n">
        <x:f>Ubicaciones!E17</x:f>
        <x:v>-81.7</x:v>
      </x:c>
      <x:c r="M470" s="38" t="str">
        <x:f>Vulnerabilidad!B24</x:f>
        <x:v>Liviana / madera</x:v>
      </x:c>
      <x:c r="N470" s="38" t="str">
        <x:f>Vulnerabilidad!C24</x:f>
        <x:v>Madera / livianas</x:v>
      </x:c>
      <x:c r="O470" s="38" t="str">
        <x:f>Vulnerabilidad!D24</x:f>
        <x:v>Metal</x:v>
      </x:c>
      <x:c r="P470" s="38" t="str">
        <x:v>Sin dato</x:v>
      </x:c>
      <x:c r="Q470" s="38" t="n">
        <x:f>IF('Impacto local'!H17="","",'Impacto local'!H17)</x:f>
        <x:v>3</x:v>
      </x:c>
      <x:c r="R470" s="57" t="n">
        <x:f>IF(Q470="","",INDEX(Vulnerabilidad!$D$6:$D$17,Q470))</x:f>
        <x:v>0</x:v>
      </x:c>
      <x:c r="S470" s="55" t="n">
        <x:f>IF(AND(ISNUMBER(J470),ISNUMBER(R470),R470&gt;=0,R470&lt;=1),J470*R470,"n.a.")</x:f>
        <x:v>0</x:v>
      </x:c>
      <x:c r="T470" s="38" t="str">
        <x:f>IF(ISNUMBER(S470),"Calculado ilustrativo","Faltan datos / parámetros inválidos")</x:f>
        <x:v>Calculado ilustrativo</x:v>
      </x:c>
    </x:row>
    <x:row r="471">
      <x:c r="A471" s="38" t="str">
        <x:v>R00466</x:v>
      </x:c>
      <x:c r="B471" s="38" t="str">
        <x:f>'Reparto provincial'!B161</x:f>
        <x:v>C04</x:v>
      </x:c>
      <x:c r="C471" s="38" t="str">
        <x:f>'Reparto provincial'!C161</x:f>
        <x:v>Aseguradora Global, S.A.</x:v>
      </x:c>
      <x:c r="D471" s="38" t="str">
        <x:f>'Reparto provincial'!D161</x:f>
        <x:v>Industrial</x:v>
      </x:c>
      <x:c r="E471" s="38" t="str">
        <x:f>'Reparto provincial'!E161</x:f>
        <x:v>Panamá Oeste</x:v>
      </x:c>
      <x:c r="F471" s="38" t="str">
        <x:f>Ubicaciones!A18</x:f>
        <x:v>L13</x:v>
      </x:c>
      <x:c r="G471" s="38" t="str">
        <x:v>P1</x:v>
      </x:c>
      <x:c r="H471" s="55" t="n">
        <x:f>IF(AND(ISNUMBER('Reparto provincial'!J161),ABS(Construccion!G44-1)&lt;0.0000001,MIN(Construccion!D44:F44)&gt;=0,MAX(Construccion!D44:F44)&lt;=1),ROUND('Reparto provincial'!J161*ROUND(SUM(Construccion!$D$44:D44),12),0)-0,"n.a.")</x:f>
        <x:v>0</x:v>
      </x:c>
      <x:c r="I471" s="55" t="n">
        <x:f>'Reparto provincial'!N161</x:f>
        <x:v>0</x:v>
      </x:c>
      <x:c r="J471" s="55" t="n">
        <x:f>IF(AND(ISNUMBER(H471),ISNUMBER(I471)),H471*I471,"n.a.")</x:f>
        <x:v>0</x:v>
      </x:c>
      <x:c r="K471" s="56" t="n">
        <x:f>Ubicaciones!D18</x:f>
        <x:v>8.88</x:v>
      </x:c>
      <x:c r="L471" s="56" t="n">
        <x:f>Ubicaciones!E18</x:f>
        <x:v>-79.78</x:v>
      </x:c>
      <x:c r="M471" s="38" t="str">
        <x:f>Vulnerabilidad!B22</x:f>
        <x:v>Hormigón armado</x:v>
      </x:c>
      <x:c r="N471" s="38" t="str">
        <x:f>Vulnerabilidad!C22</x:f>
        <x:v>Mampostería de relleno</x:v>
      </x:c>
      <x:c r="O471" s="38" t="str">
        <x:f>Vulnerabilidad!D22</x:f>
        <x:v>Losa de hormigón</x:v>
      </x:c>
      <x:c r="P471" s="38" t="str">
        <x:v>Sin dato</x:v>
      </x:c>
      <x:c r="Q471" s="38" t="n">
        <x:f>IF('Impacto local'!H18="","",'Impacto local'!H18)</x:f>
        <x:v>2</x:v>
      </x:c>
      <x:c r="R471" s="57" t="n">
        <x:f>IF(Q471="","",INDEX(Vulnerabilidad!$B$6:$B$17,Q471))</x:f>
        <x:v>0</x:v>
      </x:c>
      <x:c r="S471" s="55" t="n">
        <x:f>IF(AND(ISNUMBER(J471),ISNUMBER(R471),R471&gt;=0,R471&lt;=1),J471*R471,"n.a.")</x:f>
        <x:v>0</x:v>
      </x:c>
      <x:c r="T471" s="38" t="str">
        <x:f>IF(ISNUMBER(S471),"Calculado ilustrativo","Faltan datos / parámetros inválidos")</x:f>
        <x:v>Calculado ilustrativo</x:v>
      </x:c>
    </x:row>
    <x:row r="472">
      <x:c r="A472" s="38" t="str">
        <x:v>R00467</x:v>
      </x:c>
      <x:c r="B472" s="38" t="str">
        <x:f>'Reparto provincial'!B161</x:f>
        <x:v>C04</x:v>
      </x:c>
      <x:c r="C472" s="38" t="str">
        <x:f>'Reparto provincial'!C161</x:f>
        <x:v>Aseguradora Global, S.A.</x:v>
      </x:c>
      <x:c r="D472" s="38" t="str">
        <x:f>'Reparto provincial'!D161</x:f>
        <x:v>Industrial</x:v>
      </x:c>
      <x:c r="E472" s="38" t="str">
        <x:f>'Reparto provincial'!E161</x:f>
        <x:v>Panamá Oeste</x:v>
      </x:c>
      <x:c r="F472" s="38" t="str">
        <x:f>Ubicaciones!A18</x:f>
        <x:v>L13</x:v>
      </x:c>
      <x:c r="G472" s="38" t="str">
        <x:v>P2</x:v>
      </x:c>
      <x:c r="H472" s="55" t="n">
        <x:f>IF(AND(ISNUMBER('Reparto provincial'!J161),ABS(Construccion!G44-1)&lt;0.0000001,MIN(Construccion!D44:F44)&gt;=0,MAX(Construccion!D44:F44)&lt;=1),ROUND('Reparto provincial'!J161*ROUND(SUM(Construccion!$D$44:E44),12),0)-ROUND('Reparto provincial'!J161*ROUND(SUM(Construccion!$D$44:D44),12),0),"n.a.")</x:f>
        <x:v>0</x:v>
      </x:c>
      <x:c r="I472" s="55" t="n">
        <x:f>'Reparto provincial'!N161</x:f>
        <x:v>0</x:v>
      </x:c>
      <x:c r="J472" s="55" t="n">
        <x:f>IF(AND(ISNUMBER(H472),ISNUMBER(I472)),H472*I472,"n.a.")</x:f>
        <x:v>0</x:v>
      </x:c>
      <x:c r="K472" s="56" t="n">
        <x:f>Ubicaciones!D18</x:f>
        <x:v>8.88</x:v>
      </x:c>
      <x:c r="L472" s="56" t="n">
        <x:f>Ubicaciones!E18</x:f>
        <x:v>-79.78</x:v>
      </x:c>
      <x:c r="M472" s="38" t="str">
        <x:f>Vulnerabilidad!B23</x:f>
        <x:v>Mampostería sin refuerzo</x:v>
      </x:c>
      <x:c r="N472" s="38" t="str">
        <x:f>Vulnerabilidad!C23</x:f>
        <x:v>Bloque / ladrillo</x:v>
      </x:c>
      <x:c r="O472" s="38" t="str">
        <x:f>Vulnerabilidad!D23</x:f>
        <x:v>Metal</x:v>
      </x:c>
      <x:c r="P472" s="38" t="str">
        <x:v>Sin dato</x:v>
      </x:c>
      <x:c r="Q472" s="38" t="n">
        <x:f>IF('Impacto local'!H18="","",'Impacto local'!H18)</x:f>
        <x:v>2</x:v>
      </x:c>
      <x:c r="R472" s="57" t="n">
        <x:f>IF(Q472="","",INDEX(Vulnerabilidad!$C$6:$C$17,Q472))</x:f>
        <x:v>0</x:v>
      </x:c>
      <x:c r="S472" s="55" t="n">
        <x:f>IF(AND(ISNUMBER(J472),ISNUMBER(R472),R472&gt;=0,R472&lt;=1),J472*R472,"n.a.")</x:f>
        <x:v>0</x:v>
      </x:c>
      <x:c r="T472" s="38" t="str">
        <x:f>IF(ISNUMBER(S472),"Calculado ilustrativo","Faltan datos / parámetros inválidos")</x:f>
        <x:v>Calculado ilustrativo</x:v>
      </x:c>
    </x:row>
    <x:row r="473">
      <x:c r="A473" s="38" t="str">
        <x:v>R00468</x:v>
      </x:c>
      <x:c r="B473" s="38" t="str">
        <x:f>'Reparto provincial'!B161</x:f>
        <x:v>C04</x:v>
      </x:c>
      <x:c r="C473" s="38" t="str">
        <x:f>'Reparto provincial'!C161</x:f>
        <x:v>Aseguradora Global, S.A.</x:v>
      </x:c>
      <x:c r="D473" s="38" t="str">
        <x:f>'Reparto provincial'!D161</x:f>
        <x:v>Industrial</x:v>
      </x:c>
      <x:c r="E473" s="38" t="str">
        <x:f>'Reparto provincial'!E161</x:f>
        <x:v>Panamá Oeste</x:v>
      </x:c>
      <x:c r="F473" s="38" t="str">
        <x:f>Ubicaciones!A18</x:f>
        <x:v>L13</x:v>
      </x:c>
      <x:c r="G473" s="38" t="str">
        <x:v>P3</x:v>
      </x:c>
      <x:c r="H473" s="55" t="n">
        <x:f>IF(AND(ISNUMBER('Reparto provincial'!J161),ABS(Construccion!G44-1)&lt;0.0000001,MIN(Construccion!D44:F44)&gt;=0,MAX(Construccion!D44:F44)&lt;=1),ROUND('Reparto provincial'!J161*ROUND(SUM(Construccion!$D$44:F44),12),0)-ROUND('Reparto provincial'!J161*ROUND(SUM(Construccion!$D$44:E44),12),0),"n.a.")</x:f>
        <x:v>0</x:v>
      </x:c>
      <x:c r="I473" s="55" t="n">
        <x:f>'Reparto provincial'!N161</x:f>
        <x:v>0</x:v>
      </x:c>
      <x:c r="J473" s="55" t="n">
        <x:f>IF(AND(ISNUMBER(H473),ISNUMBER(I473)),H473*I473,"n.a.")</x:f>
        <x:v>0</x:v>
      </x:c>
      <x:c r="K473" s="56" t="n">
        <x:f>Ubicaciones!D18</x:f>
        <x:v>8.88</x:v>
      </x:c>
      <x:c r="L473" s="56" t="n">
        <x:f>Ubicaciones!E18</x:f>
        <x:v>-79.78</x:v>
      </x:c>
      <x:c r="M473" s="38" t="str">
        <x:f>Vulnerabilidad!B24</x:f>
        <x:v>Liviana / madera</x:v>
      </x:c>
      <x:c r="N473" s="38" t="str">
        <x:f>Vulnerabilidad!C24</x:f>
        <x:v>Madera / livianas</x:v>
      </x:c>
      <x:c r="O473" s="38" t="str">
        <x:f>Vulnerabilidad!D24</x:f>
        <x:v>Metal</x:v>
      </x:c>
      <x:c r="P473" s="38" t="str">
        <x:v>Sin dato</x:v>
      </x:c>
      <x:c r="Q473" s="38" t="n">
        <x:f>IF('Impacto local'!H18="","",'Impacto local'!H18)</x:f>
        <x:v>2</x:v>
      </x:c>
      <x:c r="R473" s="57" t="n">
        <x:f>IF(Q473="","",INDEX(Vulnerabilidad!$D$6:$D$17,Q473))</x:f>
        <x:v>0</x:v>
      </x:c>
      <x:c r="S473" s="55" t="n">
        <x:f>IF(AND(ISNUMBER(J473),ISNUMBER(R473),R473&gt;=0,R473&lt;=1),J473*R473,"n.a.")</x:f>
        <x:v>0</x:v>
      </x:c>
      <x:c r="T473" s="38" t="str">
        <x:f>IF(ISNUMBER(S473),"Calculado ilustrativo","Faltan datos / parámetros inválidos")</x:f>
        <x:v>Calculado ilustrativo</x:v>
      </x:c>
    </x:row>
    <x:row r="474">
      <x:c r="A474" s="38" t="str">
        <x:v>R00469</x:v>
      </x:c>
      <x:c r="B474" s="38" t="str">
        <x:f>'Reparto provincial'!B162</x:f>
        <x:v>C05</x:v>
      </x:c>
      <x:c r="C474" s="38" t="str">
        <x:f>'Reparto provincial'!C162</x:f>
        <x:v>ASSA Compañía de Seguros, S.A.</x:v>
      </x:c>
      <x:c r="D474" s="38" t="str">
        <x:f>'Reparto provincial'!D162</x:f>
        <x:v>Residencial</x:v>
      </x:c>
      <x:c r="E474" s="38" t="str">
        <x:f>'Reparto provincial'!E162</x:f>
        <x:v>Bocas del Toro</x:v>
      </x:c>
      <x:c r="F474" s="38" t="str">
        <x:f>Ubicaciones!A6</x:f>
        <x:v>L01</x:v>
      </x:c>
      <x:c r="G474" s="38" t="str">
        <x:v>P1</x:v>
      </x:c>
      <x:c r="H474" s="55" t="n">
        <x:f>IF(AND(ISNUMBER('Reparto provincial'!J162),ABS(Construccion!G6-1)&lt;0.0000001,MIN(Construccion!D6:F6)&gt;=0,MAX(Construccion!D6:F6)&lt;=1),ROUND('Reparto provincial'!J162*ROUND(SUM(Construccion!$D$6:D6),12),0)-0,"n.a.")</x:f>
        <x:v>356</x:v>
      </x:c>
      <x:c r="I474" s="55" t="n">
        <x:f>'Reparto provincial'!N162</x:f>
        <x:v>12557.30516999661</x:v>
      </x:c>
      <x:c r="J474" s="55" t="n">
        <x:f>IF(AND(ISNUMBER(H474),ISNUMBER(I474)),H474*I474,"n.a.")</x:f>
        <x:v>4470400.640518794</x:v>
      </x:c>
      <x:c r="K474" s="56" t="n">
        <x:f>Ubicaciones!D6</x:f>
        <x:v>9.34</x:v>
      </x:c>
      <x:c r="L474" s="56" t="n">
        <x:f>Ubicaciones!E6</x:f>
        <x:v>-82.25</x:v>
      </x:c>
      <x:c r="M474" s="38" t="str">
        <x:f>Vulnerabilidad!B22</x:f>
        <x:v>Hormigón armado</x:v>
      </x:c>
      <x:c r="N474" s="38" t="str">
        <x:f>Vulnerabilidad!C22</x:f>
        <x:v>Mampostería de relleno</x:v>
      </x:c>
      <x:c r="O474" s="38" t="str">
        <x:f>Vulnerabilidad!D22</x:f>
        <x:v>Losa de hormigón</x:v>
      </x:c>
      <x:c r="P474" s="38" t="str">
        <x:v>Sin dato</x:v>
      </x:c>
      <x:c r="Q474" s="38" t="n">
        <x:f>IF('Impacto local'!H6="","",'Impacto local'!H6)</x:f>
        <x:v>3</x:v>
      </x:c>
      <x:c r="R474" s="57" t="n">
        <x:f>IF(Q474="","",INDEX(Vulnerabilidad!$B$6:$B$17,Q474))</x:f>
        <x:v>0</x:v>
      </x:c>
      <x:c r="S474" s="55" t="n">
        <x:f>IF(AND(ISNUMBER(J474),ISNUMBER(R474),R474&gt;=0,R474&lt;=1),J474*R474,"n.a.")</x:f>
        <x:v>0</x:v>
      </x:c>
      <x:c r="T474" s="38" t="str">
        <x:f>IF(ISNUMBER(S474),"Calculado ilustrativo","Faltan datos / parámetros inválidos")</x:f>
        <x:v>Calculado ilustrativo</x:v>
      </x:c>
    </x:row>
    <x:row r="475">
      <x:c r="A475" s="38" t="str">
        <x:v>R00470</x:v>
      </x:c>
      <x:c r="B475" s="38" t="str">
        <x:f>'Reparto provincial'!B162</x:f>
        <x:v>C05</x:v>
      </x:c>
      <x:c r="C475" s="38" t="str">
        <x:f>'Reparto provincial'!C162</x:f>
        <x:v>ASSA Compañía de Seguros, S.A.</x:v>
      </x:c>
      <x:c r="D475" s="38" t="str">
        <x:f>'Reparto provincial'!D162</x:f>
        <x:v>Residencial</x:v>
      </x:c>
      <x:c r="E475" s="38" t="str">
        <x:f>'Reparto provincial'!E162</x:f>
        <x:v>Bocas del Toro</x:v>
      </x:c>
      <x:c r="F475" s="38" t="str">
        <x:f>Ubicaciones!A6</x:f>
        <x:v>L01</x:v>
      </x:c>
      <x:c r="G475" s="38" t="str">
        <x:v>P2</x:v>
      </x:c>
      <x:c r="H475" s="55" t="n">
        <x:f>IF(AND(ISNUMBER('Reparto provincial'!J162),ABS(Construccion!G6-1)&lt;0.0000001,MIN(Construccion!D6:F6)&gt;=0,MAX(Construccion!D6:F6)&lt;=1),ROUND('Reparto provincial'!J162*ROUND(SUM(Construccion!$D$6:E6),12),0)-ROUND('Reparto provincial'!J162*ROUND(SUM(Construccion!$D$6:D6),12),0),"n.a.")</x:f>
        <x:v>178</x:v>
      </x:c>
      <x:c r="I475" s="55" t="n">
        <x:f>'Reparto provincial'!N162</x:f>
        <x:v>12557.30516999661</x:v>
      </x:c>
      <x:c r="J475" s="55" t="n">
        <x:f>IF(AND(ISNUMBER(H475),ISNUMBER(I475)),H475*I475,"n.a.")</x:f>
        <x:v>2235200.320259397</x:v>
      </x:c>
      <x:c r="K475" s="56" t="n">
        <x:f>Ubicaciones!D6</x:f>
        <x:v>9.34</x:v>
      </x:c>
      <x:c r="L475" s="56" t="n">
        <x:f>Ubicaciones!E6</x:f>
        <x:v>-82.25</x:v>
      </x:c>
      <x:c r="M475" s="38" t="str">
        <x:f>Vulnerabilidad!B23</x:f>
        <x:v>Mampostería sin refuerzo</x:v>
      </x:c>
      <x:c r="N475" s="38" t="str">
        <x:f>Vulnerabilidad!C23</x:f>
        <x:v>Bloque / ladrillo</x:v>
      </x:c>
      <x:c r="O475" s="38" t="str">
        <x:f>Vulnerabilidad!D23</x:f>
        <x:v>Metal</x:v>
      </x:c>
      <x:c r="P475" s="38" t="str">
        <x:v>Sin dato</x:v>
      </x:c>
      <x:c r="Q475" s="38" t="n">
        <x:f>IF('Impacto local'!H6="","",'Impacto local'!H6)</x:f>
        <x:v>3</x:v>
      </x:c>
      <x:c r="R475" s="57" t="n">
        <x:f>IF(Q475="","",INDEX(Vulnerabilidad!$C$6:$C$17,Q475))</x:f>
        <x:v>0</x:v>
      </x:c>
      <x:c r="S475" s="55" t="n">
        <x:f>IF(AND(ISNUMBER(J475),ISNUMBER(R475),R475&gt;=0,R475&lt;=1),J475*R475,"n.a.")</x:f>
        <x:v>0</x:v>
      </x:c>
      <x:c r="T475" s="38" t="str">
        <x:f>IF(ISNUMBER(S475),"Calculado ilustrativo","Faltan datos / parámetros inválidos")</x:f>
        <x:v>Calculado ilustrativo</x:v>
      </x:c>
    </x:row>
    <x:row r="476">
      <x:c r="A476" s="38" t="str">
        <x:v>R00471</x:v>
      </x:c>
      <x:c r="B476" s="38" t="str">
        <x:f>'Reparto provincial'!B162</x:f>
        <x:v>C05</x:v>
      </x:c>
      <x:c r="C476" s="38" t="str">
        <x:f>'Reparto provincial'!C162</x:f>
        <x:v>ASSA Compañía de Seguros, S.A.</x:v>
      </x:c>
      <x:c r="D476" s="38" t="str">
        <x:f>'Reparto provincial'!D162</x:f>
        <x:v>Residencial</x:v>
      </x:c>
      <x:c r="E476" s="38" t="str">
        <x:f>'Reparto provincial'!E162</x:f>
        <x:v>Bocas del Toro</x:v>
      </x:c>
      <x:c r="F476" s="38" t="str">
        <x:f>Ubicaciones!A6</x:f>
        <x:v>L01</x:v>
      </x:c>
      <x:c r="G476" s="38" t="str">
        <x:v>P3</x:v>
      </x:c>
      <x:c r="H476" s="55" t="n">
        <x:f>IF(AND(ISNUMBER('Reparto provincial'!J162),ABS(Construccion!G6-1)&lt;0.0000001,MIN(Construccion!D6:F6)&gt;=0,MAX(Construccion!D6:F6)&lt;=1),ROUND('Reparto provincial'!J162*ROUND(SUM(Construccion!$D$6:F6),12),0)-ROUND('Reparto provincial'!J162*ROUND(SUM(Construccion!$D$6:E6),12),0),"n.a.")</x:f>
        <x:v>59</x:v>
      </x:c>
      <x:c r="I476" s="55" t="n">
        <x:f>'Reparto provincial'!N162</x:f>
        <x:v>12557.30516999661</x:v>
      </x:c>
      <x:c r="J476" s="55" t="n">
        <x:f>IF(AND(ISNUMBER(H476),ISNUMBER(I476)),H476*I476,"n.a.")</x:f>
        <x:v>740881.0050298</x:v>
      </x:c>
      <x:c r="K476" s="56" t="n">
        <x:f>Ubicaciones!D6</x:f>
        <x:v>9.34</x:v>
      </x:c>
      <x:c r="L476" s="56" t="n">
        <x:f>Ubicaciones!E6</x:f>
        <x:v>-82.25</x:v>
      </x:c>
      <x:c r="M476" s="38" t="str">
        <x:f>Vulnerabilidad!B24</x:f>
        <x:v>Liviana / madera</x:v>
      </x:c>
      <x:c r="N476" s="38" t="str">
        <x:f>Vulnerabilidad!C24</x:f>
        <x:v>Madera / livianas</x:v>
      </x:c>
      <x:c r="O476" s="38" t="str">
        <x:f>Vulnerabilidad!D24</x:f>
        <x:v>Metal</x:v>
      </x:c>
      <x:c r="P476" s="38" t="str">
        <x:v>Sin dato</x:v>
      </x:c>
      <x:c r="Q476" s="38" t="n">
        <x:f>IF('Impacto local'!H6="","",'Impacto local'!H6)</x:f>
        <x:v>3</x:v>
      </x:c>
      <x:c r="R476" s="57" t="n">
        <x:f>IF(Q476="","",INDEX(Vulnerabilidad!$D$6:$D$17,Q476))</x:f>
        <x:v>0</x:v>
      </x:c>
      <x:c r="S476" s="55" t="n">
        <x:f>IF(AND(ISNUMBER(J476),ISNUMBER(R476),R476&gt;=0,R476&lt;=1),J476*R476,"n.a.")</x:f>
        <x:v>0</x:v>
      </x:c>
      <x:c r="T476" s="38" t="str">
        <x:f>IF(ISNUMBER(S476),"Calculado ilustrativo","Faltan datos / parámetros inválidos")</x:f>
        <x:v>Calculado ilustrativo</x:v>
      </x:c>
    </x:row>
    <x:row r="477">
      <x:c r="A477" s="38" t="str">
        <x:v>R00472</x:v>
      </x:c>
      <x:c r="B477" s="38" t="str">
        <x:f>'Reparto provincial'!B163</x:f>
        <x:v>C05</x:v>
      </x:c>
      <x:c r="C477" s="38" t="str">
        <x:f>'Reparto provincial'!C163</x:f>
        <x:v>ASSA Compañía de Seguros, S.A.</x:v>
      </x:c>
      <x:c r="D477" s="38" t="str">
        <x:f>'Reparto provincial'!D163</x:f>
        <x:v>Residencial</x:v>
      </x:c>
      <x:c r="E477" s="38" t="str">
        <x:f>'Reparto provincial'!E163</x:f>
        <x:v>Coclé</x:v>
      </x:c>
      <x:c r="F477" s="38" t="str">
        <x:f>Ubicaciones!A7</x:f>
        <x:v>L02</x:v>
      </x:c>
      <x:c r="G477" s="38" t="str">
        <x:v>P1</x:v>
      </x:c>
      <x:c r="H477" s="55" t="n">
        <x:f>IF(AND(ISNUMBER('Reparto provincial'!J163),ABS(Construccion!G9-1)&lt;0.0000001,MIN(Construccion!D9:F9)&gt;=0,MAX(Construccion!D9:F9)&lt;=1),ROUND('Reparto provincial'!J163*ROUND(SUM(Construccion!$D$9:D9),12),0)-0,"n.a.")</x:f>
        <x:v>1807</x:v>
      </x:c>
      <x:c r="I477" s="55" t="n">
        <x:f>'Reparto provincial'!N163</x:f>
        <x:v>12557.30516999661</x:v>
      </x:c>
      <x:c r="J477" s="55" t="n">
        <x:f>IF(AND(ISNUMBER(H477),ISNUMBER(I477)),H477*I477,"n.a.")</x:f>
        <x:v>22691050.442183875</x:v>
      </x:c>
      <x:c r="K477" s="56" t="n">
        <x:f>Ubicaciones!D7</x:f>
        <x:v>8.52</x:v>
      </x:c>
      <x:c r="L477" s="56" t="n">
        <x:f>Ubicaciones!E7</x:f>
        <x:v>-80.36</x:v>
      </x:c>
      <x:c r="M477" s="38" t="str">
        <x:f>Vulnerabilidad!B22</x:f>
        <x:v>Hormigón armado</x:v>
      </x:c>
      <x:c r="N477" s="38" t="str">
        <x:f>Vulnerabilidad!C22</x:f>
        <x:v>Mampostería de relleno</x:v>
      </x:c>
      <x:c r="O477" s="38" t="str">
        <x:f>Vulnerabilidad!D22</x:f>
        <x:v>Losa de hormigón</x:v>
      </x:c>
      <x:c r="P477" s="38" t="str">
        <x:v>Sin dato</x:v>
      </x:c>
      <x:c r="Q477" s="38" t="n">
        <x:f>IF('Impacto local'!H7="","",'Impacto local'!H7)</x:f>
        <x:v>2</x:v>
      </x:c>
      <x:c r="R477" s="57" t="n">
        <x:f>IF(Q477="","",INDEX(Vulnerabilidad!$B$6:$B$17,Q477))</x:f>
        <x:v>0</x:v>
      </x:c>
      <x:c r="S477" s="55" t="n">
        <x:f>IF(AND(ISNUMBER(J477),ISNUMBER(R477),R477&gt;=0,R477&lt;=1),J477*R477,"n.a.")</x:f>
        <x:v>0</x:v>
      </x:c>
      <x:c r="T477" s="38" t="str">
        <x:f>IF(ISNUMBER(S477),"Calculado ilustrativo","Faltan datos / parámetros inválidos")</x:f>
        <x:v>Calculado ilustrativo</x:v>
      </x:c>
    </x:row>
    <x:row r="478">
      <x:c r="A478" s="38" t="str">
        <x:v>R00473</x:v>
      </x:c>
      <x:c r="B478" s="38" t="str">
        <x:f>'Reparto provincial'!B163</x:f>
        <x:v>C05</x:v>
      </x:c>
      <x:c r="C478" s="38" t="str">
        <x:f>'Reparto provincial'!C163</x:f>
        <x:v>ASSA Compañía de Seguros, S.A.</x:v>
      </x:c>
      <x:c r="D478" s="38" t="str">
        <x:f>'Reparto provincial'!D163</x:f>
        <x:v>Residencial</x:v>
      </x:c>
      <x:c r="E478" s="38" t="str">
        <x:f>'Reparto provincial'!E163</x:f>
        <x:v>Coclé</x:v>
      </x:c>
      <x:c r="F478" s="38" t="str">
        <x:f>Ubicaciones!A7</x:f>
        <x:v>L02</x:v>
      </x:c>
      <x:c r="G478" s="38" t="str">
        <x:v>P2</x:v>
      </x:c>
      <x:c r="H478" s="55" t="n">
        <x:f>IF(AND(ISNUMBER('Reparto provincial'!J163),ABS(Construccion!G9-1)&lt;0.0000001,MIN(Construccion!D9:F9)&gt;=0,MAX(Construccion!D9:F9)&lt;=1),ROUND('Reparto provincial'!J163*ROUND(SUM(Construccion!$D$9:E9),12),0)-ROUND('Reparto provincial'!J163*ROUND(SUM(Construccion!$D$9:D9),12),0),"n.a.")</x:f>
        <x:v>904</x:v>
      </x:c>
      <x:c r="I478" s="55" t="n">
        <x:f>'Reparto provincial'!N163</x:f>
        <x:v>12557.30516999661</x:v>
      </x:c>
      <x:c r="J478" s="55" t="n">
        <x:f>IF(AND(ISNUMBER(H478),ISNUMBER(I478)),H478*I478,"n.a.")</x:f>
        <x:v>11351803.873676937</x:v>
      </x:c>
      <x:c r="K478" s="56" t="n">
        <x:f>Ubicaciones!D7</x:f>
        <x:v>8.52</x:v>
      </x:c>
      <x:c r="L478" s="56" t="n">
        <x:f>Ubicaciones!E7</x:f>
        <x:v>-80.36</x:v>
      </x:c>
      <x:c r="M478" s="38" t="str">
        <x:f>Vulnerabilidad!B23</x:f>
        <x:v>Mampostería sin refuerzo</x:v>
      </x:c>
      <x:c r="N478" s="38" t="str">
        <x:f>Vulnerabilidad!C23</x:f>
        <x:v>Bloque / ladrillo</x:v>
      </x:c>
      <x:c r="O478" s="38" t="str">
        <x:f>Vulnerabilidad!D23</x:f>
        <x:v>Metal</x:v>
      </x:c>
      <x:c r="P478" s="38" t="str">
        <x:v>Sin dato</x:v>
      </x:c>
      <x:c r="Q478" s="38" t="n">
        <x:f>IF('Impacto local'!H7="","",'Impacto local'!H7)</x:f>
        <x:v>2</x:v>
      </x:c>
      <x:c r="R478" s="57" t="n">
        <x:f>IF(Q478="","",INDEX(Vulnerabilidad!$C$6:$C$17,Q478))</x:f>
        <x:v>0</x:v>
      </x:c>
      <x:c r="S478" s="55" t="n">
        <x:f>IF(AND(ISNUMBER(J478),ISNUMBER(R478),R478&gt;=0,R478&lt;=1),J478*R478,"n.a.")</x:f>
        <x:v>0</x:v>
      </x:c>
      <x:c r="T478" s="38" t="str">
        <x:f>IF(ISNUMBER(S478),"Calculado ilustrativo","Faltan datos / parámetros inválidos")</x:f>
        <x:v>Calculado ilustrativo</x:v>
      </x:c>
    </x:row>
    <x:row r="479">
      <x:c r="A479" s="38" t="str">
        <x:v>R00474</x:v>
      </x:c>
      <x:c r="B479" s="38" t="str">
        <x:f>'Reparto provincial'!B163</x:f>
        <x:v>C05</x:v>
      </x:c>
      <x:c r="C479" s="38" t="str">
        <x:f>'Reparto provincial'!C163</x:f>
        <x:v>ASSA Compañía de Seguros, S.A.</x:v>
      </x:c>
      <x:c r="D479" s="38" t="str">
        <x:f>'Reparto provincial'!D163</x:f>
        <x:v>Residencial</x:v>
      </x:c>
      <x:c r="E479" s="38" t="str">
        <x:f>'Reparto provincial'!E163</x:f>
        <x:v>Coclé</x:v>
      </x:c>
      <x:c r="F479" s="38" t="str">
        <x:f>Ubicaciones!A7</x:f>
        <x:v>L02</x:v>
      </x:c>
      <x:c r="G479" s="38" t="str">
        <x:v>P3</x:v>
      </x:c>
      <x:c r="H479" s="55" t="n">
        <x:f>IF(AND(ISNUMBER('Reparto provincial'!J163),ABS(Construccion!G9-1)&lt;0.0000001,MIN(Construccion!D9:F9)&gt;=0,MAX(Construccion!D9:F9)&lt;=1),ROUND('Reparto provincial'!J163*ROUND(SUM(Construccion!$D$9:F9),12),0)-ROUND('Reparto provincial'!J163*ROUND(SUM(Construccion!$D$9:E9),12),0),"n.a.")</x:f>
        <x:v>301</x:v>
      </x:c>
      <x:c r="I479" s="55" t="n">
        <x:f>'Reparto provincial'!N163</x:f>
        <x:v>12557.30516999661</x:v>
      </x:c>
      <x:c r="J479" s="55" t="n">
        <x:f>IF(AND(ISNUMBER(H479),ISNUMBER(I479)),H479*I479,"n.a.")</x:f>
        <x:v>3779748.85616898</x:v>
      </x:c>
      <x:c r="K479" s="56" t="n">
        <x:f>Ubicaciones!D7</x:f>
        <x:v>8.52</x:v>
      </x:c>
      <x:c r="L479" s="56" t="n">
        <x:f>Ubicaciones!E7</x:f>
        <x:v>-80.36</x:v>
      </x:c>
      <x:c r="M479" s="38" t="str">
        <x:f>Vulnerabilidad!B24</x:f>
        <x:v>Liviana / madera</x:v>
      </x:c>
      <x:c r="N479" s="38" t="str">
        <x:f>Vulnerabilidad!C24</x:f>
        <x:v>Madera / livianas</x:v>
      </x:c>
      <x:c r="O479" s="38" t="str">
        <x:f>Vulnerabilidad!D24</x:f>
        <x:v>Metal</x:v>
      </x:c>
      <x:c r="P479" s="38" t="str">
        <x:v>Sin dato</x:v>
      </x:c>
      <x:c r="Q479" s="38" t="n">
        <x:f>IF('Impacto local'!H7="","",'Impacto local'!H7)</x:f>
        <x:v>2</x:v>
      </x:c>
      <x:c r="R479" s="57" t="n">
        <x:f>IF(Q479="","",INDEX(Vulnerabilidad!$D$6:$D$17,Q479))</x:f>
        <x:v>0</x:v>
      </x:c>
      <x:c r="S479" s="55" t="n">
        <x:f>IF(AND(ISNUMBER(J479),ISNUMBER(R479),R479&gt;=0,R479&lt;=1),J479*R479,"n.a.")</x:f>
        <x:v>0</x:v>
      </x:c>
      <x:c r="T479" s="38" t="str">
        <x:f>IF(ISNUMBER(S479),"Calculado ilustrativo","Faltan datos / parámetros inválidos")</x:f>
        <x:v>Calculado ilustrativo</x:v>
      </x:c>
    </x:row>
    <x:row r="480">
      <x:c r="A480" s="38" t="str">
        <x:v>R00475</x:v>
      </x:c>
      <x:c r="B480" s="38" t="str">
        <x:f>'Reparto provincial'!B164</x:f>
        <x:v>C05</x:v>
      </x:c>
      <x:c r="C480" s="38" t="str">
        <x:f>'Reparto provincial'!C164</x:f>
        <x:v>ASSA Compañía de Seguros, S.A.</x:v>
      </x:c>
      <x:c r="D480" s="38" t="str">
        <x:f>'Reparto provincial'!D164</x:f>
        <x:v>Residencial</x:v>
      </x:c>
      <x:c r="E480" s="38" t="str">
        <x:f>'Reparto provincial'!E164</x:f>
        <x:v>Colón</x:v>
      </x:c>
      <x:c r="F480" s="38" t="str">
        <x:f>Ubicaciones!A8</x:f>
        <x:v>L03</x:v>
      </x:c>
      <x:c r="G480" s="38" t="str">
        <x:v>P1</x:v>
      </x:c>
      <x:c r="H480" s="55" t="n">
        <x:f>IF(AND(ISNUMBER('Reparto provincial'!J164),ABS(Construccion!G12-1)&lt;0.0000001,MIN(Construccion!D12:F12)&gt;=0,MAX(Construccion!D12:F12)&lt;=1),ROUND('Reparto provincial'!J164*ROUND(SUM(Construccion!$D$12:D12),12),0)-0,"n.a.")</x:f>
        <x:v>1641</x:v>
      </x:c>
      <x:c r="I480" s="55" t="n">
        <x:f>'Reparto provincial'!N164</x:f>
        <x:v>12557.30516999661</x:v>
      </x:c>
      <x:c r="J480" s="55" t="n">
        <x:f>IF(AND(ISNUMBER(H480),ISNUMBER(I480)),H480*I480,"n.a.")</x:f>
        <x:v>20606537.78396444</x:v>
      </x:c>
      <x:c r="K480" s="56" t="n">
        <x:f>Ubicaciones!D8</x:f>
        <x:v>9.36</x:v>
      </x:c>
      <x:c r="L480" s="56" t="n">
        <x:f>Ubicaciones!E8</x:f>
        <x:v>-79.9</x:v>
      </x:c>
      <x:c r="M480" s="38" t="str">
        <x:f>Vulnerabilidad!B22</x:f>
        <x:v>Hormigón armado</x:v>
      </x:c>
      <x:c r="N480" s="38" t="str">
        <x:f>Vulnerabilidad!C22</x:f>
        <x:v>Mampostería de relleno</x:v>
      </x:c>
      <x:c r="O480" s="38" t="str">
        <x:f>Vulnerabilidad!D22</x:f>
        <x:v>Losa de hormigón</x:v>
      </x:c>
      <x:c r="P480" s="38" t="str">
        <x:v>Sin dato</x:v>
      </x:c>
      <x:c r="Q480" s="38" t="n">
        <x:f>IF('Impacto local'!H8="","",'Impacto local'!H8)</x:f>
        <x:v>2</x:v>
      </x:c>
      <x:c r="R480" s="57" t="n">
        <x:f>IF(Q480="","",INDEX(Vulnerabilidad!$B$6:$B$17,Q480))</x:f>
        <x:v>0</x:v>
      </x:c>
      <x:c r="S480" s="55" t="n">
        <x:f>IF(AND(ISNUMBER(J480),ISNUMBER(R480),R480&gt;=0,R480&lt;=1),J480*R480,"n.a.")</x:f>
        <x:v>0</x:v>
      </x:c>
      <x:c r="T480" s="38" t="str">
        <x:f>IF(ISNUMBER(S480),"Calculado ilustrativo","Faltan datos / parámetros inválidos")</x:f>
        <x:v>Calculado ilustrativo</x:v>
      </x:c>
    </x:row>
    <x:row r="481">
      <x:c r="A481" s="38" t="str">
        <x:v>R00476</x:v>
      </x:c>
      <x:c r="B481" s="38" t="str">
        <x:f>'Reparto provincial'!B164</x:f>
        <x:v>C05</x:v>
      </x:c>
      <x:c r="C481" s="38" t="str">
        <x:f>'Reparto provincial'!C164</x:f>
        <x:v>ASSA Compañía de Seguros, S.A.</x:v>
      </x:c>
      <x:c r="D481" s="38" t="str">
        <x:f>'Reparto provincial'!D164</x:f>
        <x:v>Residencial</x:v>
      </x:c>
      <x:c r="E481" s="38" t="str">
        <x:f>'Reparto provincial'!E164</x:f>
        <x:v>Colón</x:v>
      </x:c>
      <x:c r="F481" s="38" t="str">
        <x:f>Ubicaciones!A8</x:f>
        <x:v>L03</x:v>
      </x:c>
      <x:c r="G481" s="38" t="str">
        <x:v>P2</x:v>
      </x:c>
      <x:c r="H481" s="55" t="n">
        <x:f>IF(AND(ISNUMBER('Reparto provincial'!J164),ABS(Construccion!G12-1)&lt;0.0000001,MIN(Construccion!D12:F12)&gt;=0,MAX(Construccion!D12:F12)&lt;=1),ROUND('Reparto provincial'!J164*ROUND(SUM(Construccion!$D$12:E12),12),0)-ROUND('Reparto provincial'!J164*ROUND(SUM(Construccion!$D$12:D12),12),0),"n.a.")</x:f>
        <x:v>821</x:v>
      </x:c>
      <x:c r="I481" s="55" t="n">
        <x:f>'Reparto provincial'!N164</x:f>
        <x:v>12557.30516999661</x:v>
      </x:c>
      <x:c r="J481" s="55" t="n">
        <x:f>IF(AND(ISNUMBER(H481),ISNUMBER(I481)),H481*I481,"n.a.")</x:f>
        <x:v>10309547.544567218</x:v>
      </x:c>
      <x:c r="K481" s="56" t="n">
        <x:f>Ubicaciones!D8</x:f>
        <x:v>9.36</x:v>
      </x:c>
      <x:c r="L481" s="56" t="n">
        <x:f>Ubicaciones!E8</x:f>
        <x:v>-79.9</x:v>
      </x:c>
      <x:c r="M481" s="38" t="str">
        <x:f>Vulnerabilidad!B23</x:f>
        <x:v>Mampostería sin refuerzo</x:v>
      </x:c>
      <x:c r="N481" s="38" t="str">
        <x:f>Vulnerabilidad!C23</x:f>
        <x:v>Bloque / ladrillo</x:v>
      </x:c>
      <x:c r="O481" s="38" t="str">
        <x:f>Vulnerabilidad!D23</x:f>
        <x:v>Metal</x:v>
      </x:c>
      <x:c r="P481" s="38" t="str">
        <x:v>Sin dato</x:v>
      </x:c>
      <x:c r="Q481" s="38" t="n">
        <x:f>IF('Impacto local'!H8="","",'Impacto local'!H8)</x:f>
        <x:v>2</x:v>
      </x:c>
      <x:c r="R481" s="57" t="n">
        <x:f>IF(Q481="","",INDEX(Vulnerabilidad!$C$6:$C$17,Q481))</x:f>
        <x:v>0</x:v>
      </x:c>
      <x:c r="S481" s="55" t="n">
        <x:f>IF(AND(ISNUMBER(J481),ISNUMBER(R481),R481&gt;=0,R481&lt;=1),J481*R481,"n.a.")</x:f>
        <x:v>0</x:v>
      </x:c>
      <x:c r="T481" s="38" t="str">
        <x:f>IF(ISNUMBER(S481),"Calculado ilustrativo","Faltan datos / parámetros inválidos")</x:f>
        <x:v>Calculado ilustrativo</x:v>
      </x:c>
    </x:row>
    <x:row r="482">
      <x:c r="A482" s="38" t="str">
        <x:v>R00477</x:v>
      </x:c>
      <x:c r="B482" s="38" t="str">
        <x:f>'Reparto provincial'!B164</x:f>
        <x:v>C05</x:v>
      </x:c>
      <x:c r="C482" s="38" t="str">
        <x:f>'Reparto provincial'!C164</x:f>
        <x:v>ASSA Compañía de Seguros, S.A.</x:v>
      </x:c>
      <x:c r="D482" s="38" t="str">
        <x:f>'Reparto provincial'!D164</x:f>
        <x:v>Residencial</x:v>
      </x:c>
      <x:c r="E482" s="38" t="str">
        <x:f>'Reparto provincial'!E164</x:f>
        <x:v>Colón</x:v>
      </x:c>
      <x:c r="F482" s="38" t="str">
        <x:f>Ubicaciones!A8</x:f>
        <x:v>L03</x:v>
      </x:c>
      <x:c r="G482" s="38" t="str">
        <x:v>P3</x:v>
      </x:c>
      <x:c r="H482" s="55" t="n">
        <x:f>IF(AND(ISNUMBER('Reparto provincial'!J164),ABS(Construccion!G12-1)&lt;0.0000001,MIN(Construccion!D12:F12)&gt;=0,MAX(Construccion!D12:F12)&lt;=1),ROUND('Reparto provincial'!J164*ROUND(SUM(Construccion!$D$12:F12),12),0)-ROUND('Reparto provincial'!J164*ROUND(SUM(Construccion!$D$12:E12),12),0),"n.a.")</x:f>
        <x:v>273</x:v>
      </x:c>
      <x:c r="I482" s="55" t="n">
        <x:f>'Reparto provincial'!N164</x:f>
        <x:v>12557.30516999661</x:v>
      </x:c>
      <x:c r="J482" s="55" t="n">
        <x:f>IF(AND(ISNUMBER(H482),ISNUMBER(I482)),H482*I482,"n.a.")</x:f>
        <x:v>3428144.311409075</x:v>
      </x:c>
      <x:c r="K482" s="56" t="n">
        <x:f>Ubicaciones!D8</x:f>
        <x:v>9.36</x:v>
      </x:c>
      <x:c r="L482" s="56" t="n">
        <x:f>Ubicaciones!E8</x:f>
        <x:v>-79.9</x:v>
      </x:c>
      <x:c r="M482" s="38" t="str">
        <x:f>Vulnerabilidad!B24</x:f>
        <x:v>Liviana / madera</x:v>
      </x:c>
      <x:c r="N482" s="38" t="str">
        <x:f>Vulnerabilidad!C24</x:f>
        <x:v>Madera / livianas</x:v>
      </x:c>
      <x:c r="O482" s="38" t="str">
        <x:f>Vulnerabilidad!D24</x:f>
        <x:v>Metal</x:v>
      </x:c>
      <x:c r="P482" s="38" t="str">
        <x:v>Sin dato</x:v>
      </x:c>
      <x:c r="Q482" s="38" t="n">
        <x:f>IF('Impacto local'!H8="","",'Impacto local'!H8)</x:f>
        <x:v>2</x:v>
      </x:c>
      <x:c r="R482" s="57" t="n">
        <x:f>IF(Q482="","",INDEX(Vulnerabilidad!$D$6:$D$17,Q482))</x:f>
        <x:v>0</x:v>
      </x:c>
      <x:c r="S482" s="55" t="n">
        <x:f>IF(AND(ISNUMBER(J482),ISNUMBER(R482),R482&gt;=0,R482&lt;=1),J482*R482,"n.a.")</x:f>
        <x:v>0</x:v>
      </x:c>
      <x:c r="T482" s="38" t="str">
        <x:f>IF(ISNUMBER(S482),"Calculado ilustrativo","Faltan datos / parámetros inválidos")</x:f>
        <x:v>Calculado ilustrativo</x:v>
      </x:c>
    </x:row>
    <x:row r="483">
      <x:c r="A483" s="38" t="str">
        <x:v>R00478</x:v>
      </x:c>
      <x:c r="B483" s="38" t="str">
        <x:f>'Reparto provincial'!B165</x:f>
        <x:v>C05</x:v>
      </x:c>
      <x:c r="C483" s="38" t="str">
        <x:f>'Reparto provincial'!C165</x:f>
        <x:v>ASSA Compañía de Seguros, S.A.</x:v>
      </x:c>
      <x:c r="D483" s="38" t="str">
        <x:f>'Reparto provincial'!D165</x:f>
        <x:v>Residencial</x:v>
      </x:c>
      <x:c r="E483" s="38" t="str">
        <x:f>'Reparto provincial'!E165</x:f>
        <x:v>Chiriquí</x:v>
      </x:c>
      <x:c r="F483" s="38" t="str">
        <x:f>Ubicaciones!A9</x:f>
        <x:v>L04</x:v>
      </x:c>
      <x:c r="G483" s="38" t="str">
        <x:v>P1</x:v>
      </x:c>
      <x:c r="H483" s="55" t="n">
        <x:f>IF(AND(ISNUMBER('Reparto provincial'!J165),ABS(Construccion!G15-1)&lt;0.0000001,MIN(Construccion!D15:F15)&gt;=0,MAX(Construccion!D15:F15)&lt;=1),ROUND('Reparto provincial'!J165*ROUND(SUM(Construccion!$D$15:D15),12),0)-0,"n.a.")</x:f>
        <x:v>4147</x:v>
      </x:c>
      <x:c r="I483" s="55" t="n">
        <x:f>'Reparto provincial'!N165</x:f>
        <x:v>12557.30516999661</x:v>
      </x:c>
      <x:c r="J483" s="55" t="n">
        <x:f>IF(AND(ISNUMBER(H483),ISNUMBER(I483)),H483*I483,"n.a.")</x:f>
        <x:v>52075144.53997595</x:v>
      </x:c>
      <x:c r="K483" s="56" t="n">
        <x:f>Ubicaciones!D9</x:f>
        <x:v>8.43</x:v>
      </x:c>
      <x:c r="L483" s="56" t="n">
        <x:f>Ubicaciones!E9</x:f>
        <x:v>-82.43</x:v>
      </x:c>
      <x:c r="M483" s="38" t="str">
        <x:f>Vulnerabilidad!B22</x:f>
        <x:v>Hormigón armado</x:v>
      </x:c>
      <x:c r="N483" s="38" t="str">
        <x:f>Vulnerabilidad!C22</x:f>
        <x:v>Mampostería de relleno</x:v>
      </x:c>
      <x:c r="O483" s="38" t="str">
        <x:f>Vulnerabilidad!D22</x:f>
        <x:v>Losa de hormigón</x:v>
      </x:c>
      <x:c r="P483" s="38" t="str">
        <x:v>Sin dato</x:v>
      </x:c>
      <x:c r="Q483" s="38" t="n">
        <x:f>IF('Impacto local'!H9="","",'Impacto local'!H9)</x:f>
        <x:v>4</x:v>
      </x:c>
      <x:c r="R483" s="57" t="n">
        <x:f>IF(Q483="","",INDEX(Vulnerabilidad!$B$6:$B$17,Q483))</x:f>
        <x:v>0</x:v>
      </x:c>
      <x:c r="S483" s="55" t="n">
        <x:f>IF(AND(ISNUMBER(J483),ISNUMBER(R483),R483&gt;=0,R483&lt;=1),J483*R483,"n.a.")</x:f>
        <x:v>0</x:v>
      </x:c>
      <x:c r="T483" s="38" t="str">
        <x:f>IF(ISNUMBER(S483),"Calculado ilustrativo","Faltan datos / parámetros inválidos")</x:f>
        <x:v>Calculado ilustrativo</x:v>
      </x:c>
    </x:row>
    <x:row r="484">
      <x:c r="A484" s="38" t="str">
        <x:v>R00479</x:v>
      </x:c>
      <x:c r="B484" s="38" t="str">
        <x:f>'Reparto provincial'!B165</x:f>
        <x:v>C05</x:v>
      </x:c>
      <x:c r="C484" s="38" t="str">
        <x:f>'Reparto provincial'!C165</x:f>
        <x:v>ASSA Compañía de Seguros, S.A.</x:v>
      </x:c>
      <x:c r="D484" s="38" t="str">
        <x:f>'Reparto provincial'!D165</x:f>
        <x:v>Residencial</x:v>
      </x:c>
      <x:c r="E484" s="38" t="str">
        <x:f>'Reparto provincial'!E165</x:f>
        <x:v>Chiriquí</x:v>
      </x:c>
      <x:c r="F484" s="38" t="str">
        <x:f>Ubicaciones!A9</x:f>
        <x:v>L04</x:v>
      </x:c>
      <x:c r="G484" s="38" t="str">
        <x:v>P2</x:v>
      </x:c>
      <x:c r="H484" s="55" t="n">
        <x:f>IF(AND(ISNUMBER('Reparto provincial'!J165),ABS(Construccion!G15-1)&lt;0.0000001,MIN(Construccion!D15:F15)&gt;=0,MAX(Construccion!D15:F15)&lt;=1),ROUND('Reparto provincial'!J165*ROUND(SUM(Construccion!$D$15:E15),12),0)-ROUND('Reparto provincial'!J165*ROUND(SUM(Construccion!$D$15:D15),12),0),"n.a.")</x:f>
        <x:v>2073</x:v>
      </x:c>
      <x:c r="I484" s="55" t="n">
        <x:f>'Reparto provincial'!N165</x:f>
        <x:v>12557.30516999661</x:v>
      </x:c>
      <x:c r="J484" s="55" t="n">
        <x:f>IF(AND(ISNUMBER(H484),ISNUMBER(I484)),H484*I484,"n.a.")</x:f>
        <x:v>26031293.617402975</x:v>
      </x:c>
      <x:c r="K484" s="56" t="n">
        <x:f>Ubicaciones!D9</x:f>
        <x:v>8.43</x:v>
      </x:c>
      <x:c r="L484" s="56" t="n">
        <x:f>Ubicaciones!E9</x:f>
        <x:v>-82.43</x:v>
      </x:c>
      <x:c r="M484" s="38" t="str">
        <x:f>Vulnerabilidad!B23</x:f>
        <x:v>Mampostería sin refuerzo</x:v>
      </x:c>
      <x:c r="N484" s="38" t="str">
        <x:f>Vulnerabilidad!C23</x:f>
        <x:v>Bloque / ladrillo</x:v>
      </x:c>
      <x:c r="O484" s="38" t="str">
        <x:f>Vulnerabilidad!D23</x:f>
        <x:v>Metal</x:v>
      </x:c>
      <x:c r="P484" s="38" t="str">
        <x:v>Sin dato</x:v>
      </x:c>
      <x:c r="Q484" s="38" t="n">
        <x:f>IF('Impacto local'!H9="","",'Impacto local'!H9)</x:f>
        <x:v>4</x:v>
      </x:c>
      <x:c r="R484" s="57" t="n">
        <x:f>IF(Q484="","",INDEX(Vulnerabilidad!$C$6:$C$17,Q484))</x:f>
        <x:v>0.001</x:v>
      </x:c>
      <x:c r="S484" s="55" t="n">
        <x:f>IF(AND(ISNUMBER(J484),ISNUMBER(R484),R484&gt;=0,R484&lt;=1),J484*R484,"n.a.")</x:f>
        <x:v>26031.293617402975</x:v>
      </x:c>
      <x:c r="T484" s="38" t="str">
        <x:f>IF(ISNUMBER(S484),"Calculado ilustrativo","Faltan datos / parámetros inválidos")</x:f>
        <x:v>Calculado ilustrativo</x:v>
      </x:c>
    </x:row>
    <x:row r="485">
      <x:c r="A485" s="38" t="str">
        <x:v>R00480</x:v>
      </x:c>
      <x:c r="B485" s="38" t="str">
        <x:f>'Reparto provincial'!B165</x:f>
        <x:v>C05</x:v>
      </x:c>
      <x:c r="C485" s="38" t="str">
        <x:f>'Reparto provincial'!C165</x:f>
        <x:v>ASSA Compañía de Seguros, S.A.</x:v>
      </x:c>
      <x:c r="D485" s="38" t="str">
        <x:f>'Reparto provincial'!D165</x:f>
        <x:v>Residencial</x:v>
      </x:c>
      <x:c r="E485" s="38" t="str">
        <x:f>'Reparto provincial'!E165</x:f>
        <x:v>Chiriquí</x:v>
      </x:c>
      <x:c r="F485" s="38" t="str">
        <x:f>Ubicaciones!A9</x:f>
        <x:v>L04</x:v>
      </x:c>
      <x:c r="G485" s="38" t="str">
        <x:v>P3</x:v>
      </x:c>
      <x:c r="H485" s="55" t="n">
        <x:f>IF(AND(ISNUMBER('Reparto provincial'!J165),ABS(Construccion!G15-1)&lt;0.0000001,MIN(Construccion!D15:F15)&gt;=0,MAX(Construccion!D15:F15)&lt;=1),ROUND('Reparto provincial'!J165*ROUND(SUM(Construccion!$D$15:F15),12),0)-ROUND('Reparto provincial'!J165*ROUND(SUM(Construccion!$D$15:E15),12),0),"n.a.")</x:f>
        <x:v>691</x:v>
      </x:c>
      <x:c r="I485" s="55" t="n">
        <x:f>'Reparto provincial'!N165</x:f>
        <x:v>12557.30516999661</x:v>
      </x:c>
      <x:c r="J485" s="55" t="n">
        <x:f>IF(AND(ISNUMBER(H485),ISNUMBER(I485)),H485*I485,"n.a.")</x:f>
        <x:v>8677097.872467658</x:v>
      </x:c>
      <x:c r="K485" s="56" t="n">
        <x:f>Ubicaciones!D9</x:f>
        <x:v>8.43</x:v>
      </x:c>
      <x:c r="L485" s="56" t="n">
        <x:f>Ubicaciones!E9</x:f>
        <x:v>-82.43</x:v>
      </x:c>
      <x:c r="M485" s="38" t="str">
        <x:f>Vulnerabilidad!B24</x:f>
        <x:v>Liviana / madera</x:v>
      </x:c>
      <x:c r="N485" s="38" t="str">
        <x:f>Vulnerabilidad!C24</x:f>
        <x:v>Madera / livianas</x:v>
      </x:c>
      <x:c r="O485" s="38" t="str">
        <x:f>Vulnerabilidad!D24</x:f>
        <x:v>Metal</x:v>
      </x:c>
      <x:c r="P485" s="38" t="str">
        <x:v>Sin dato</x:v>
      </x:c>
      <x:c r="Q485" s="38" t="n">
        <x:f>IF('Impacto local'!H9="","",'Impacto local'!H9)</x:f>
        <x:v>4</x:v>
      </x:c>
      <x:c r="R485" s="57" t="n">
        <x:f>IF(Q485="","",INDEX(Vulnerabilidad!$D$6:$D$17,Q485))</x:f>
        <x:v>0.002</x:v>
      </x:c>
      <x:c r="S485" s="55" t="n">
        <x:f>IF(AND(ISNUMBER(J485),ISNUMBER(R485),R485&gt;=0,R485&lt;=1),J485*R485,"n.a.")</x:f>
        <x:v>17354.195744935314</x:v>
      </x:c>
      <x:c r="T485" s="38" t="str">
        <x:f>IF(ISNUMBER(S485),"Calculado ilustrativo","Faltan datos / parámetros inválidos")</x:f>
        <x:v>Calculado ilustrativo</x:v>
      </x:c>
    </x:row>
    <x:row r="486">
      <x:c r="A486" s="38" t="str">
        <x:v>R00481</x:v>
      </x:c>
      <x:c r="B486" s="38" t="str">
        <x:f>'Reparto provincial'!B166</x:f>
        <x:v>C05</x:v>
      </x:c>
      <x:c r="C486" s="38" t="str">
        <x:f>'Reparto provincial'!C166</x:f>
        <x:v>ASSA Compañía de Seguros, S.A.</x:v>
      </x:c>
      <x:c r="D486" s="38" t="str">
        <x:f>'Reparto provincial'!D166</x:f>
        <x:v>Residencial</x:v>
      </x:c>
      <x:c r="E486" s="38" t="str">
        <x:f>'Reparto provincial'!E166</x:f>
        <x:v>Darién</x:v>
      </x:c>
      <x:c r="F486" s="38" t="str">
        <x:f>Ubicaciones!A10</x:f>
        <x:v>L05</x:v>
      </x:c>
      <x:c r="G486" s="38" t="str">
        <x:v>P1</x:v>
      </x:c>
      <x:c r="H486" s="55" t="n">
        <x:f>IF(AND(ISNUMBER('Reparto provincial'!J166),ABS(Construccion!G18-1)&lt;0.0000001,MIN(Construccion!D18:F18)&gt;=0,MAX(Construccion!D18:F18)&lt;=1),ROUND('Reparto provincial'!J166*ROUND(SUM(Construccion!$D$18:D18),12),0)-0,"n.a.")</x:f>
        <x:v>65</x:v>
      </x:c>
      <x:c r="I486" s="55" t="n">
        <x:f>'Reparto provincial'!N166</x:f>
        <x:v>12557.30516999661</x:v>
      </x:c>
      <x:c r="J486" s="55" t="n">
        <x:f>IF(AND(ISNUMBER(H486),ISNUMBER(I486)),H486*I486,"n.a.")</x:f>
        <x:v>816224.8360497797</x:v>
      </x:c>
      <x:c r="K486" s="56" t="n">
        <x:f>Ubicaciones!D10</x:f>
        <x:v>8.4</x:v>
      </x:c>
      <x:c r="L486" s="56" t="n">
        <x:f>Ubicaciones!E10</x:f>
        <x:v>-78.15</x:v>
      </x:c>
      <x:c r="M486" s="38" t="str">
        <x:f>Vulnerabilidad!B22</x:f>
        <x:v>Hormigón armado</x:v>
      </x:c>
      <x:c r="N486" s="38" t="str">
        <x:f>Vulnerabilidad!C22</x:f>
        <x:v>Mampostería de relleno</x:v>
      </x:c>
      <x:c r="O486" s="38" t="str">
        <x:f>Vulnerabilidad!D22</x:f>
        <x:v>Losa de hormigón</x:v>
      </x:c>
      <x:c r="P486" s="38" t="str">
        <x:v>Sin dato</x:v>
      </x:c>
      <x:c r="Q486" s="38" t="n">
        <x:f>IF('Impacto local'!H10="","",'Impacto local'!H10)</x:f>
        <x:v>2</x:v>
      </x:c>
      <x:c r="R486" s="57" t="n">
        <x:f>IF(Q486="","",INDEX(Vulnerabilidad!$B$6:$B$17,Q486))</x:f>
        <x:v>0</x:v>
      </x:c>
      <x:c r="S486" s="55" t="n">
        <x:f>IF(AND(ISNUMBER(J486),ISNUMBER(R486),R486&gt;=0,R486&lt;=1),J486*R486,"n.a.")</x:f>
        <x:v>0</x:v>
      </x:c>
      <x:c r="T486" s="38" t="str">
        <x:f>IF(ISNUMBER(S486),"Calculado ilustrativo","Faltan datos / parámetros inválidos")</x:f>
        <x:v>Calculado ilustrativo</x:v>
      </x:c>
    </x:row>
    <x:row r="487">
      <x:c r="A487" s="38" t="str">
        <x:v>R00482</x:v>
      </x:c>
      <x:c r="B487" s="38" t="str">
        <x:f>'Reparto provincial'!B166</x:f>
        <x:v>C05</x:v>
      </x:c>
      <x:c r="C487" s="38" t="str">
        <x:f>'Reparto provincial'!C166</x:f>
        <x:v>ASSA Compañía de Seguros, S.A.</x:v>
      </x:c>
      <x:c r="D487" s="38" t="str">
        <x:f>'Reparto provincial'!D166</x:f>
        <x:v>Residencial</x:v>
      </x:c>
      <x:c r="E487" s="38" t="str">
        <x:f>'Reparto provincial'!E166</x:f>
        <x:v>Darién</x:v>
      </x:c>
      <x:c r="F487" s="38" t="str">
        <x:f>Ubicaciones!A10</x:f>
        <x:v>L05</x:v>
      </x:c>
      <x:c r="G487" s="38" t="str">
        <x:v>P2</x:v>
      </x:c>
      <x:c r="H487" s="55" t="n">
        <x:f>IF(AND(ISNUMBER('Reparto provincial'!J166),ABS(Construccion!G18-1)&lt;0.0000001,MIN(Construccion!D18:F18)&gt;=0,MAX(Construccion!D18:F18)&lt;=1),ROUND('Reparto provincial'!J166*ROUND(SUM(Construccion!$D$18:E18),12),0)-ROUND('Reparto provincial'!J166*ROUND(SUM(Construccion!$D$18:D18),12),0),"n.a.")</x:f>
        <x:v>32</x:v>
      </x:c>
      <x:c r="I487" s="55" t="n">
        <x:f>'Reparto provincial'!N166</x:f>
        <x:v>12557.30516999661</x:v>
      </x:c>
      <x:c r="J487" s="55" t="n">
        <x:f>IF(AND(ISNUMBER(H487),ISNUMBER(I487)),H487*I487,"n.a.")</x:f>
        <x:v>401833.76543989155</x:v>
      </x:c>
      <x:c r="K487" s="56" t="n">
        <x:f>Ubicaciones!D10</x:f>
        <x:v>8.4</x:v>
      </x:c>
      <x:c r="L487" s="56" t="n">
        <x:f>Ubicaciones!E10</x:f>
        <x:v>-78.15</x:v>
      </x:c>
      <x:c r="M487" s="38" t="str">
        <x:f>Vulnerabilidad!B23</x:f>
        <x:v>Mampostería sin refuerzo</x:v>
      </x:c>
      <x:c r="N487" s="38" t="str">
        <x:f>Vulnerabilidad!C23</x:f>
        <x:v>Bloque / ladrillo</x:v>
      </x:c>
      <x:c r="O487" s="38" t="str">
        <x:f>Vulnerabilidad!D23</x:f>
        <x:v>Metal</x:v>
      </x:c>
      <x:c r="P487" s="38" t="str">
        <x:v>Sin dato</x:v>
      </x:c>
      <x:c r="Q487" s="38" t="n">
        <x:f>IF('Impacto local'!H10="","",'Impacto local'!H10)</x:f>
        <x:v>2</x:v>
      </x:c>
      <x:c r="R487" s="57" t="n">
        <x:f>IF(Q487="","",INDEX(Vulnerabilidad!$C$6:$C$17,Q487))</x:f>
        <x:v>0</x:v>
      </x:c>
      <x:c r="S487" s="55" t="n">
        <x:f>IF(AND(ISNUMBER(J487),ISNUMBER(R487),R487&gt;=0,R487&lt;=1),J487*R487,"n.a.")</x:f>
        <x:v>0</x:v>
      </x:c>
      <x:c r="T487" s="38" t="str">
        <x:f>IF(ISNUMBER(S487),"Calculado ilustrativo","Faltan datos / parámetros inválidos")</x:f>
        <x:v>Calculado ilustrativo</x:v>
      </x:c>
    </x:row>
    <x:row r="488">
      <x:c r="A488" s="38" t="str">
        <x:v>R00483</x:v>
      </x:c>
      <x:c r="B488" s="38" t="str">
        <x:f>'Reparto provincial'!B166</x:f>
        <x:v>C05</x:v>
      </x:c>
      <x:c r="C488" s="38" t="str">
        <x:f>'Reparto provincial'!C166</x:f>
        <x:v>ASSA Compañía de Seguros, S.A.</x:v>
      </x:c>
      <x:c r="D488" s="38" t="str">
        <x:f>'Reparto provincial'!D166</x:f>
        <x:v>Residencial</x:v>
      </x:c>
      <x:c r="E488" s="38" t="str">
        <x:f>'Reparto provincial'!E166</x:f>
        <x:v>Darién</x:v>
      </x:c>
      <x:c r="F488" s="38" t="str">
        <x:f>Ubicaciones!A10</x:f>
        <x:v>L05</x:v>
      </x:c>
      <x:c r="G488" s="38" t="str">
        <x:v>P3</x:v>
      </x:c>
      <x:c r="H488" s="55" t="n">
        <x:f>IF(AND(ISNUMBER('Reparto provincial'!J166),ABS(Construccion!G18-1)&lt;0.0000001,MIN(Construccion!D18:F18)&gt;=0,MAX(Construccion!D18:F18)&lt;=1),ROUND('Reparto provincial'!J166*ROUND(SUM(Construccion!$D$18:F18),12),0)-ROUND('Reparto provincial'!J166*ROUND(SUM(Construccion!$D$18:E18),12),0),"n.a.")</x:f>
        <x:v>11</x:v>
      </x:c>
      <x:c r="I488" s="55" t="n">
        <x:f>'Reparto provincial'!N166</x:f>
        <x:v>12557.30516999661</x:v>
      </x:c>
      <x:c r="J488" s="55" t="n">
        <x:f>IF(AND(ISNUMBER(H488),ISNUMBER(I488)),H488*I488,"n.a.")</x:f>
        <x:v>138130.3568699627</x:v>
      </x:c>
      <x:c r="K488" s="56" t="n">
        <x:f>Ubicaciones!D10</x:f>
        <x:v>8.4</x:v>
      </x:c>
      <x:c r="L488" s="56" t="n">
        <x:f>Ubicaciones!E10</x:f>
        <x:v>-78.15</x:v>
      </x:c>
      <x:c r="M488" s="38" t="str">
        <x:f>Vulnerabilidad!B24</x:f>
        <x:v>Liviana / madera</x:v>
      </x:c>
      <x:c r="N488" s="38" t="str">
        <x:f>Vulnerabilidad!C24</x:f>
        <x:v>Madera / livianas</x:v>
      </x:c>
      <x:c r="O488" s="38" t="str">
        <x:f>Vulnerabilidad!D24</x:f>
        <x:v>Metal</x:v>
      </x:c>
      <x:c r="P488" s="38" t="str">
        <x:v>Sin dato</x:v>
      </x:c>
      <x:c r="Q488" s="38" t="n">
        <x:f>IF('Impacto local'!H10="","",'Impacto local'!H10)</x:f>
        <x:v>2</x:v>
      </x:c>
      <x:c r="R488" s="57" t="n">
        <x:f>IF(Q488="","",INDEX(Vulnerabilidad!$D$6:$D$17,Q488))</x:f>
        <x:v>0</x:v>
      </x:c>
      <x:c r="S488" s="55" t="n">
        <x:f>IF(AND(ISNUMBER(J488),ISNUMBER(R488),R488&gt;=0,R488&lt;=1),J488*R488,"n.a.")</x:f>
        <x:v>0</x:v>
      </x:c>
      <x:c r="T488" s="38" t="str">
        <x:f>IF(ISNUMBER(S488),"Calculado ilustrativo","Faltan datos / parámetros inválidos")</x:f>
        <x:v>Calculado ilustrativo</x:v>
      </x:c>
    </x:row>
    <x:row r="489">
      <x:c r="A489" s="38" t="str">
        <x:v>R00484</x:v>
      </x:c>
      <x:c r="B489" s="38" t="str">
        <x:f>'Reparto provincial'!B167</x:f>
        <x:v>C05</x:v>
      </x:c>
      <x:c r="C489" s="38" t="str">
        <x:f>'Reparto provincial'!C167</x:f>
        <x:v>ASSA Compañía de Seguros, S.A.</x:v>
      </x:c>
      <x:c r="D489" s="38" t="str">
        <x:f>'Reparto provincial'!D167</x:f>
        <x:v>Residencial</x:v>
      </x:c>
      <x:c r="E489" s="38" t="str">
        <x:f>'Reparto provincial'!E167</x:f>
        <x:v>Herrera</x:v>
      </x:c>
      <x:c r="F489" s="38" t="str">
        <x:f>Ubicaciones!A11</x:f>
        <x:v>L06</x:v>
      </x:c>
      <x:c r="G489" s="38" t="str">
        <x:v>P1</x:v>
      </x:c>
      <x:c r="H489" s="55" t="n">
        <x:f>IF(AND(ISNUMBER('Reparto provincial'!J167),ABS(Construccion!G21-1)&lt;0.0000001,MIN(Construccion!D21:F21)&gt;=0,MAX(Construccion!D21:F21)&lt;=1),ROUND('Reparto provincial'!J167*ROUND(SUM(Construccion!$D$21:D21),12),0)-0,"n.a.")</x:f>
        <x:v>1207</x:v>
      </x:c>
      <x:c r="I489" s="55" t="n">
        <x:f>'Reparto provincial'!N167</x:f>
        <x:v>12557.30516999661</x:v>
      </x:c>
      <x:c r="J489" s="55" t="n">
        <x:f>IF(AND(ISNUMBER(H489),ISNUMBER(I489)),H489*I489,"n.a.")</x:f>
        <x:v>15156667.340185909</x:v>
      </x:c>
      <x:c r="K489" s="56" t="n">
        <x:f>Ubicaciones!D11</x:f>
        <x:v>7.96</x:v>
      </x:c>
      <x:c r="L489" s="56" t="n">
        <x:f>Ubicaciones!E11</x:f>
        <x:v>-80.43</x:v>
      </x:c>
      <x:c r="M489" s="38" t="str">
        <x:f>Vulnerabilidad!B22</x:f>
        <x:v>Hormigón armado</x:v>
      </x:c>
      <x:c r="N489" s="38" t="str">
        <x:f>Vulnerabilidad!C22</x:f>
        <x:v>Mampostería de relleno</x:v>
      </x:c>
      <x:c r="O489" s="38" t="str">
        <x:f>Vulnerabilidad!D22</x:f>
        <x:v>Losa de hormigón</x:v>
      </x:c>
      <x:c r="P489" s="38" t="str">
        <x:v>Sin dato</x:v>
      </x:c>
      <x:c r="Q489" s="38" t="n">
        <x:f>IF('Impacto local'!H11="","",'Impacto local'!H11)</x:f>
        <x:v>3</x:v>
      </x:c>
      <x:c r="R489" s="57" t="n">
        <x:f>IF(Q489="","",INDEX(Vulnerabilidad!$B$6:$B$17,Q489))</x:f>
        <x:v>0</x:v>
      </x:c>
      <x:c r="S489" s="55" t="n">
        <x:f>IF(AND(ISNUMBER(J489),ISNUMBER(R489),R489&gt;=0,R489&lt;=1),J489*R489,"n.a.")</x:f>
        <x:v>0</x:v>
      </x:c>
      <x:c r="T489" s="38" t="str">
        <x:f>IF(ISNUMBER(S489),"Calculado ilustrativo","Faltan datos / parámetros inválidos")</x:f>
        <x:v>Calculado ilustrativo</x:v>
      </x:c>
    </x:row>
    <x:row r="490">
      <x:c r="A490" s="38" t="str">
        <x:v>R00485</x:v>
      </x:c>
      <x:c r="B490" s="38" t="str">
        <x:f>'Reparto provincial'!B167</x:f>
        <x:v>C05</x:v>
      </x:c>
      <x:c r="C490" s="38" t="str">
        <x:f>'Reparto provincial'!C167</x:f>
        <x:v>ASSA Compañía de Seguros, S.A.</x:v>
      </x:c>
      <x:c r="D490" s="38" t="str">
        <x:f>'Reparto provincial'!D167</x:f>
        <x:v>Residencial</x:v>
      </x:c>
      <x:c r="E490" s="38" t="str">
        <x:f>'Reparto provincial'!E167</x:f>
        <x:v>Herrera</x:v>
      </x:c>
      <x:c r="F490" s="38" t="str">
        <x:f>Ubicaciones!A11</x:f>
        <x:v>L06</x:v>
      </x:c>
      <x:c r="G490" s="38" t="str">
        <x:v>P2</x:v>
      </x:c>
      <x:c r="H490" s="55" t="n">
        <x:f>IF(AND(ISNUMBER('Reparto provincial'!J167),ABS(Construccion!G21-1)&lt;0.0000001,MIN(Construccion!D21:F21)&gt;=0,MAX(Construccion!D21:F21)&lt;=1),ROUND('Reparto provincial'!J167*ROUND(SUM(Construccion!$D$21:E21),12),0)-ROUND('Reparto provincial'!J167*ROUND(SUM(Construccion!$D$21:D21),12),0),"n.a.")</x:f>
        <x:v>603</x:v>
      </x:c>
      <x:c r="I490" s="55" t="n">
        <x:f>'Reparto provincial'!N167</x:f>
        <x:v>12557.30516999661</x:v>
      </x:c>
      <x:c r="J490" s="55" t="n">
        <x:f>IF(AND(ISNUMBER(H490),ISNUMBER(I490)),H490*I490,"n.a.")</x:f>
        <x:v>7572055.017507956</x:v>
      </x:c>
      <x:c r="K490" s="56" t="n">
        <x:f>Ubicaciones!D11</x:f>
        <x:v>7.96</x:v>
      </x:c>
      <x:c r="L490" s="56" t="n">
        <x:f>Ubicaciones!E11</x:f>
        <x:v>-80.43</x:v>
      </x:c>
      <x:c r="M490" s="38" t="str">
        <x:f>Vulnerabilidad!B23</x:f>
        <x:v>Mampostería sin refuerzo</x:v>
      </x:c>
      <x:c r="N490" s="38" t="str">
        <x:f>Vulnerabilidad!C23</x:f>
        <x:v>Bloque / ladrillo</x:v>
      </x:c>
      <x:c r="O490" s="38" t="str">
        <x:f>Vulnerabilidad!D23</x:f>
        <x:v>Metal</x:v>
      </x:c>
      <x:c r="P490" s="38" t="str">
        <x:v>Sin dato</x:v>
      </x:c>
      <x:c r="Q490" s="38" t="n">
        <x:f>IF('Impacto local'!H11="","",'Impacto local'!H11)</x:f>
        <x:v>3</x:v>
      </x:c>
      <x:c r="R490" s="57" t="n">
        <x:f>IF(Q490="","",INDEX(Vulnerabilidad!$C$6:$C$17,Q490))</x:f>
        <x:v>0</x:v>
      </x:c>
      <x:c r="S490" s="55" t="n">
        <x:f>IF(AND(ISNUMBER(J490),ISNUMBER(R490),R490&gt;=0,R490&lt;=1),J490*R490,"n.a.")</x:f>
        <x:v>0</x:v>
      </x:c>
      <x:c r="T490" s="38" t="str">
        <x:f>IF(ISNUMBER(S490),"Calculado ilustrativo","Faltan datos / parámetros inválidos")</x:f>
        <x:v>Calculado ilustrativo</x:v>
      </x:c>
    </x:row>
    <x:row r="491">
      <x:c r="A491" s="38" t="str">
        <x:v>R00486</x:v>
      </x:c>
      <x:c r="B491" s="38" t="str">
        <x:f>'Reparto provincial'!B167</x:f>
        <x:v>C05</x:v>
      </x:c>
      <x:c r="C491" s="38" t="str">
        <x:f>'Reparto provincial'!C167</x:f>
        <x:v>ASSA Compañía de Seguros, S.A.</x:v>
      </x:c>
      <x:c r="D491" s="38" t="str">
        <x:f>'Reparto provincial'!D167</x:f>
        <x:v>Residencial</x:v>
      </x:c>
      <x:c r="E491" s="38" t="str">
        <x:f>'Reparto provincial'!E167</x:f>
        <x:v>Herrera</x:v>
      </x:c>
      <x:c r="F491" s="38" t="str">
        <x:f>Ubicaciones!A11</x:f>
        <x:v>L06</x:v>
      </x:c>
      <x:c r="G491" s="38" t="str">
        <x:v>P3</x:v>
      </x:c>
      <x:c r="H491" s="55" t="n">
        <x:f>IF(AND(ISNUMBER('Reparto provincial'!J167),ABS(Construccion!G21-1)&lt;0.0000001,MIN(Construccion!D21:F21)&gt;=0,MAX(Construccion!D21:F21)&lt;=1),ROUND('Reparto provincial'!J167*ROUND(SUM(Construccion!$D$21:F21),12),0)-ROUND('Reparto provincial'!J167*ROUND(SUM(Construccion!$D$21:E21),12),0),"n.a.")</x:f>
        <x:v>201</x:v>
      </x:c>
      <x:c r="I491" s="55" t="n">
        <x:f>'Reparto provincial'!N167</x:f>
        <x:v>12557.30516999661</x:v>
      </x:c>
      <x:c r="J491" s="55" t="n">
        <x:f>IF(AND(ISNUMBER(H491),ISNUMBER(I491)),H491*I491,"n.a.")</x:f>
        <x:v>2524018.339169319</x:v>
      </x:c>
      <x:c r="K491" s="56" t="n">
        <x:f>Ubicaciones!D11</x:f>
        <x:v>7.96</x:v>
      </x:c>
      <x:c r="L491" s="56" t="n">
        <x:f>Ubicaciones!E11</x:f>
        <x:v>-80.43</x:v>
      </x:c>
      <x:c r="M491" s="38" t="str">
        <x:f>Vulnerabilidad!B24</x:f>
        <x:v>Liviana / madera</x:v>
      </x:c>
      <x:c r="N491" s="38" t="str">
        <x:f>Vulnerabilidad!C24</x:f>
        <x:v>Madera / livianas</x:v>
      </x:c>
      <x:c r="O491" s="38" t="str">
        <x:f>Vulnerabilidad!D24</x:f>
        <x:v>Metal</x:v>
      </x:c>
      <x:c r="P491" s="38" t="str">
        <x:v>Sin dato</x:v>
      </x:c>
      <x:c r="Q491" s="38" t="n">
        <x:f>IF('Impacto local'!H11="","",'Impacto local'!H11)</x:f>
        <x:v>3</x:v>
      </x:c>
      <x:c r="R491" s="57" t="n">
        <x:f>IF(Q491="","",INDEX(Vulnerabilidad!$D$6:$D$17,Q491))</x:f>
        <x:v>0</x:v>
      </x:c>
      <x:c r="S491" s="55" t="n">
        <x:f>IF(AND(ISNUMBER(J491),ISNUMBER(R491),R491&gt;=0,R491&lt;=1),J491*R491,"n.a.")</x:f>
        <x:v>0</x:v>
      </x:c>
      <x:c r="T491" s="38" t="str">
        <x:f>IF(ISNUMBER(S491),"Calculado ilustrativo","Faltan datos / parámetros inválidos")</x:f>
        <x:v>Calculado ilustrativo</x:v>
      </x:c>
    </x:row>
    <x:row r="492">
      <x:c r="A492" s="38" t="str">
        <x:v>R00487</x:v>
      </x:c>
      <x:c r="B492" s="38" t="str">
        <x:f>'Reparto provincial'!B168</x:f>
        <x:v>C05</x:v>
      </x:c>
      <x:c r="C492" s="38" t="str">
        <x:f>'Reparto provincial'!C168</x:f>
        <x:v>ASSA Compañía de Seguros, S.A.</x:v>
      </x:c>
      <x:c r="D492" s="38" t="str">
        <x:f>'Reparto provincial'!D168</x:f>
        <x:v>Residencial</x:v>
      </x:c>
      <x:c r="E492" s="38" t="str">
        <x:f>'Reparto provincial'!E168</x:f>
        <x:v>Los Santos</x:v>
      </x:c>
      <x:c r="F492" s="38" t="str">
        <x:f>Ubicaciones!A12</x:f>
        <x:v>L07</x:v>
      </x:c>
      <x:c r="G492" s="38" t="str">
        <x:v>P1</x:v>
      </x:c>
      <x:c r="H492" s="55" t="n">
        <x:f>IF(AND(ISNUMBER('Reparto provincial'!J168),ABS(Construccion!G24-1)&lt;0.0000001,MIN(Construccion!D24:F24)&gt;=0,MAX(Construccion!D24:F24)&lt;=1),ROUND('Reparto provincial'!J168*ROUND(SUM(Construccion!$D$24:D24),12),0)-0,"n.a.")</x:f>
        <x:v>755</x:v>
      </x:c>
      <x:c r="I492" s="55" t="n">
        <x:f>'Reparto provincial'!N168</x:f>
        <x:v>12557.30516999661</x:v>
      </x:c>
      <x:c r="J492" s="55" t="n">
        <x:f>IF(AND(ISNUMBER(H492),ISNUMBER(I492)),H492*I492,"n.a.")</x:f>
        <x:v>9480765.403347442</x:v>
      </x:c>
      <x:c r="K492" s="56" t="n">
        <x:f>Ubicaciones!D12</x:f>
        <x:v>7.77</x:v>
      </x:c>
      <x:c r="L492" s="56" t="n">
        <x:f>Ubicaciones!E12</x:f>
        <x:v>-80.28</x:v>
      </x:c>
      <x:c r="M492" s="38" t="str">
        <x:f>Vulnerabilidad!B22</x:f>
        <x:v>Hormigón armado</x:v>
      </x:c>
      <x:c r="N492" s="38" t="str">
        <x:f>Vulnerabilidad!C22</x:f>
        <x:v>Mampostería de relleno</x:v>
      </x:c>
      <x:c r="O492" s="38" t="str">
        <x:f>Vulnerabilidad!D22</x:f>
        <x:v>Losa de hormigón</x:v>
      </x:c>
      <x:c r="P492" s="38" t="str">
        <x:v>Sin dato</x:v>
      </x:c>
      <x:c r="Q492" s="38" t="n">
        <x:f>IF('Impacto local'!H12="","",'Impacto local'!H12)</x:f>
        <x:v>2</x:v>
      </x:c>
      <x:c r="R492" s="57" t="n">
        <x:f>IF(Q492="","",INDEX(Vulnerabilidad!$B$6:$B$17,Q492))</x:f>
        <x:v>0</x:v>
      </x:c>
      <x:c r="S492" s="55" t="n">
        <x:f>IF(AND(ISNUMBER(J492),ISNUMBER(R492),R492&gt;=0,R492&lt;=1),J492*R492,"n.a.")</x:f>
        <x:v>0</x:v>
      </x:c>
      <x:c r="T492" s="38" t="str">
        <x:f>IF(ISNUMBER(S492),"Calculado ilustrativo","Faltan datos / parámetros inválidos")</x:f>
        <x:v>Calculado ilustrativo</x:v>
      </x:c>
    </x:row>
    <x:row r="493">
      <x:c r="A493" s="38" t="str">
        <x:v>R00488</x:v>
      </x:c>
      <x:c r="B493" s="38" t="str">
        <x:f>'Reparto provincial'!B168</x:f>
        <x:v>C05</x:v>
      </x:c>
      <x:c r="C493" s="38" t="str">
        <x:f>'Reparto provincial'!C168</x:f>
        <x:v>ASSA Compañía de Seguros, S.A.</x:v>
      </x:c>
      <x:c r="D493" s="38" t="str">
        <x:f>'Reparto provincial'!D168</x:f>
        <x:v>Residencial</x:v>
      </x:c>
      <x:c r="E493" s="38" t="str">
        <x:f>'Reparto provincial'!E168</x:f>
        <x:v>Los Santos</x:v>
      </x:c>
      <x:c r="F493" s="38" t="str">
        <x:f>Ubicaciones!A12</x:f>
        <x:v>L07</x:v>
      </x:c>
      <x:c r="G493" s="38" t="str">
        <x:v>P2</x:v>
      </x:c>
      <x:c r="H493" s="55" t="n">
        <x:f>IF(AND(ISNUMBER('Reparto provincial'!J168),ABS(Construccion!G24-1)&lt;0.0000001,MIN(Construccion!D24:F24)&gt;=0,MAX(Construccion!D24:F24)&lt;=1),ROUND('Reparto provincial'!J168*ROUND(SUM(Construccion!$D$24:E24),12),0)-ROUND('Reparto provincial'!J168*ROUND(SUM(Construccion!$D$24:D24),12),0),"n.a.")</x:f>
        <x:v>378</x:v>
      </x:c>
      <x:c r="I493" s="55" t="n">
        <x:f>'Reparto provincial'!N168</x:f>
        <x:v>12557.30516999661</x:v>
      </x:c>
      <x:c r="J493" s="55" t="n">
        <x:f>IF(AND(ISNUMBER(H493),ISNUMBER(I493)),H493*I493,"n.a.")</x:f>
        <x:v>4746661.354258719</x:v>
      </x:c>
      <x:c r="K493" s="56" t="n">
        <x:f>Ubicaciones!D12</x:f>
        <x:v>7.77</x:v>
      </x:c>
      <x:c r="L493" s="56" t="n">
        <x:f>Ubicaciones!E12</x:f>
        <x:v>-80.28</x:v>
      </x:c>
      <x:c r="M493" s="38" t="str">
        <x:f>Vulnerabilidad!B23</x:f>
        <x:v>Mampostería sin refuerzo</x:v>
      </x:c>
      <x:c r="N493" s="38" t="str">
        <x:f>Vulnerabilidad!C23</x:f>
        <x:v>Bloque / ladrillo</x:v>
      </x:c>
      <x:c r="O493" s="38" t="str">
        <x:f>Vulnerabilidad!D23</x:f>
        <x:v>Metal</x:v>
      </x:c>
      <x:c r="P493" s="38" t="str">
        <x:v>Sin dato</x:v>
      </x:c>
      <x:c r="Q493" s="38" t="n">
        <x:f>IF('Impacto local'!H12="","",'Impacto local'!H12)</x:f>
        <x:v>2</x:v>
      </x:c>
      <x:c r="R493" s="57" t="n">
        <x:f>IF(Q493="","",INDEX(Vulnerabilidad!$C$6:$C$17,Q493))</x:f>
        <x:v>0</x:v>
      </x:c>
      <x:c r="S493" s="55" t="n">
        <x:f>IF(AND(ISNUMBER(J493),ISNUMBER(R493),R493&gt;=0,R493&lt;=1),J493*R493,"n.a.")</x:f>
        <x:v>0</x:v>
      </x:c>
      <x:c r="T493" s="38" t="str">
        <x:f>IF(ISNUMBER(S493),"Calculado ilustrativo","Faltan datos / parámetros inválidos")</x:f>
        <x:v>Calculado ilustrativo</x:v>
      </x:c>
    </x:row>
    <x:row r="494">
      <x:c r="A494" s="38" t="str">
        <x:v>R00489</x:v>
      </x:c>
      <x:c r="B494" s="38" t="str">
        <x:f>'Reparto provincial'!B168</x:f>
        <x:v>C05</x:v>
      </x:c>
      <x:c r="C494" s="38" t="str">
        <x:f>'Reparto provincial'!C168</x:f>
        <x:v>ASSA Compañía de Seguros, S.A.</x:v>
      </x:c>
      <x:c r="D494" s="38" t="str">
        <x:f>'Reparto provincial'!D168</x:f>
        <x:v>Residencial</x:v>
      </x:c>
      <x:c r="E494" s="38" t="str">
        <x:f>'Reparto provincial'!E168</x:f>
        <x:v>Los Santos</x:v>
      </x:c>
      <x:c r="F494" s="38" t="str">
        <x:f>Ubicaciones!A12</x:f>
        <x:v>L07</x:v>
      </x:c>
      <x:c r="G494" s="38" t="str">
        <x:v>P3</x:v>
      </x:c>
      <x:c r="H494" s="55" t="n">
        <x:f>IF(AND(ISNUMBER('Reparto provincial'!J168),ABS(Construccion!G24-1)&lt;0.0000001,MIN(Construccion!D24:F24)&gt;=0,MAX(Construccion!D24:F24)&lt;=1),ROUND('Reparto provincial'!J168*ROUND(SUM(Construccion!$D$24:F24),12),0)-ROUND('Reparto provincial'!J168*ROUND(SUM(Construccion!$D$24:E24),12),0),"n.a.")</x:f>
        <x:v>126</x:v>
      </x:c>
      <x:c r="I494" s="55" t="n">
        <x:f>'Reparto provincial'!N168</x:f>
        <x:v>12557.30516999661</x:v>
      </x:c>
      <x:c r="J494" s="55" t="n">
        <x:f>IF(AND(ISNUMBER(H494),ISNUMBER(I494)),H494*I494,"n.a.")</x:f>
        <x:v>1582220.451419573</x:v>
      </x:c>
      <x:c r="K494" s="56" t="n">
        <x:f>Ubicaciones!D12</x:f>
        <x:v>7.77</x:v>
      </x:c>
      <x:c r="L494" s="56" t="n">
        <x:f>Ubicaciones!E12</x:f>
        <x:v>-80.28</x:v>
      </x:c>
      <x:c r="M494" s="38" t="str">
        <x:f>Vulnerabilidad!B24</x:f>
        <x:v>Liviana / madera</x:v>
      </x:c>
      <x:c r="N494" s="38" t="str">
        <x:f>Vulnerabilidad!C24</x:f>
        <x:v>Madera / livianas</x:v>
      </x:c>
      <x:c r="O494" s="38" t="str">
        <x:f>Vulnerabilidad!D24</x:f>
        <x:v>Metal</x:v>
      </x:c>
      <x:c r="P494" s="38" t="str">
        <x:v>Sin dato</x:v>
      </x:c>
      <x:c r="Q494" s="38" t="n">
        <x:f>IF('Impacto local'!H12="","",'Impacto local'!H12)</x:f>
        <x:v>2</x:v>
      </x:c>
      <x:c r="R494" s="57" t="n">
        <x:f>IF(Q494="","",INDEX(Vulnerabilidad!$D$6:$D$17,Q494))</x:f>
        <x:v>0</x:v>
      </x:c>
      <x:c r="S494" s="55" t="n">
        <x:f>IF(AND(ISNUMBER(J494),ISNUMBER(R494),R494&gt;=0,R494&lt;=1),J494*R494,"n.a.")</x:f>
        <x:v>0</x:v>
      </x:c>
      <x:c r="T494" s="38" t="str">
        <x:f>IF(ISNUMBER(S494),"Calculado ilustrativo","Faltan datos / parámetros inválidos")</x:f>
        <x:v>Calculado ilustrativo</x:v>
      </x:c>
    </x:row>
    <x:row r="495">
      <x:c r="A495" s="38" t="str">
        <x:v>R00490</x:v>
      </x:c>
      <x:c r="B495" s="38" t="str">
        <x:f>'Reparto provincial'!B169</x:f>
        <x:v>C05</x:v>
      </x:c>
      <x:c r="C495" s="38" t="str">
        <x:f>'Reparto provincial'!C169</x:f>
        <x:v>ASSA Compañía de Seguros, S.A.</x:v>
      </x:c>
      <x:c r="D495" s="38" t="str">
        <x:f>'Reparto provincial'!D169</x:f>
        <x:v>Residencial</x:v>
      </x:c>
      <x:c r="E495" s="38" t="str">
        <x:f>'Reparto provincial'!E169</x:f>
        <x:v>Panamá</x:v>
      </x:c>
      <x:c r="F495" s="38" t="str">
        <x:f>Ubicaciones!A13</x:f>
        <x:v>L08</x:v>
      </x:c>
      <x:c r="G495" s="38" t="str">
        <x:v>P1</x:v>
      </x:c>
      <x:c r="H495" s="55" t="n">
        <x:f>IF(AND(ISNUMBER('Reparto provincial'!J169),ABS(Construccion!G27-1)&lt;0.0000001,MIN(Construccion!D27:F27)&gt;=0,MAX(Construccion!D27:F27)&lt;=1),ROUND('Reparto provincial'!J169*ROUND(SUM(Construccion!$D$27:D27),12),0)-0,"n.a.")</x:f>
        <x:v>69477</x:v>
      </x:c>
      <x:c r="I495" s="55" t="n">
        <x:f>'Reparto provincial'!N169</x:f>
        <x:v>12557.30516999661</x:v>
      </x:c>
      <x:c r="J495" s="55" t="n">
        <x:f>IF(AND(ISNUMBER(H495),ISNUMBER(I495)),H495*I495,"n.a.")</x:f>
        <x:v>872443891.2958546</x:v>
      </x:c>
      <x:c r="K495" s="56" t="n">
        <x:f>Ubicaciones!D13</x:f>
        <x:v>8.98</x:v>
      </x:c>
      <x:c r="L495" s="56" t="n">
        <x:f>Ubicaciones!E13</x:f>
        <x:v>-79.52</x:v>
      </x:c>
      <x:c r="M495" s="38" t="str">
        <x:f>Vulnerabilidad!B22</x:f>
        <x:v>Hormigón armado</x:v>
      </x:c>
      <x:c r="N495" s="38" t="str">
        <x:f>Vulnerabilidad!C22</x:f>
        <x:v>Mampostería de relleno</x:v>
      </x:c>
      <x:c r="O495" s="38" t="str">
        <x:f>Vulnerabilidad!D22</x:f>
        <x:v>Losa de hormigón</x:v>
      </x:c>
      <x:c r="P495" s="38" t="str">
        <x:v>Sin dato</x:v>
      </x:c>
      <x:c r="Q495" s="38" t="n">
        <x:f>IF('Impacto local'!H13="","",'Impacto local'!H13)</x:f>
        <x:v>2</x:v>
      </x:c>
      <x:c r="R495" s="57" t="n">
        <x:f>IF(Q495="","",INDEX(Vulnerabilidad!$B$6:$B$17,Q495))</x:f>
        <x:v>0</x:v>
      </x:c>
      <x:c r="S495" s="55" t="n">
        <x:f>IF(AND(ISNUMBER(J495),ISNUMBER(R495),R495&gt;=0,R495&lt;=1),J495*R495,"n.a.")</x:f>
        <x:v>0</x:v>
      </x:c>
      <x:c r="T495" s="38" t="str">
        <x:f>IF(ISNUMBER(S495),"Calculado ilustrativo","Faltan datos / parámetros inválidos")</x:f>
        <x:v>Calculado ilustrativo</x:v>
      </x:c>
    </x:row>
    <x:row r="496">
      <x:c r="A496" s="38" t="str">
        <x:v>R00491</x:v>
      </x:c>
      <x:c r="B496" s="38" t="str">
        <x:f>'Reparto provincial'!B169</x:f>
        <x:v>C05</x:v>
      </x:c>
      <x:c r="C496" s="38" t="str">
        <x:f>'Reparto provincial'!C169</x:f>
        <x:v>ASSA Compañía de Seguros, S.A.</x:v>
      </x:c>
      <x:c r="D496" s="38" t="str">
        <x:f>'Reparto provincial'!D169</x:f>
        <x:v>Residencial</x:v>
      </x:c>
      <x:c r="E496" s="38" t="str">
        <x:f>'Reparto provincial'!E169</x:f>
        <x:v>Panamá</x:v>
      </x:c>
      <x:c r="F496" s="38" t="str">
        <x:f>Ubicaciones!A13</x:f>
        <x:v>L08</x:v>
      </x:c>
      <x:c r="G496" s="38" t="str">
        <x:v>P2</x:v>
      </x:c>
      <x:c r="H496" s="55" t="n">
        <x:f>IF(AND(ISNUMBER('Reparto provincial'!J169),ABS(Construccion!G27-1)&lt;0.0000001,MIN(Construccion!D27:F27)&gt;=0,MAX(Construccion!D27:F27)&lt;=1),ROUND('Reparto provincial'!J169*ROUND(SUM(Construccion!$D$27:E27),12),0)-ROUND('Reparto provincial'!J169*ROUND(SUM(Construccion!$D$27:D27),12),0),"n.a.")</x:f>
        <x:v>34739</x:v>
      </x:c>
      <x:c r="I496" s="55" t="n">
        <x:f>'Reparto provincial'!N169</x:f>
        <x:v>12557.30516999661</x:v>
      </x:c>
      <x:c r="J496" s="55" t="n">
        <x:f>IF(AND(ISNUMBER(H496),ISNUMBER(I496)),H496*I496,"n.a.")</x:f>
        <x:v>436228224.30051225</x:v>
      </x:c>
      <x:c r="K496" s="56" t="n">
        <x:f>Ubicaciones!D13</x:f>
        <x:v>8.98</x:v>
      </x:c>
      <x:c r="L496" s="56" t="n">
        <x:f>Ubicaciones!E13</x:f>
        <x:v>-79.52</x:v>
      </x:c>
      <x:c r="M496" s="38" t="str">
        <x:f>Vulnerabilidad!B23</x:f>
        <x:v>Mampostería sin refuerzo</x:v>
      </x:c>
      <x:c r="N496" s="38" t="str">
        <x:f>Vulnerabilidad!C23</x:f>
        <x:v>Bloque / ladrillo</x:v>
      </x:c>
      <x:c r="O496" s="38" t="str">
        <x:f>Vulnerabilidad!D23</x:f>
        <x:v>Metal</x:v>
      </x:c>
      <x:c r="P496" s="38" t="str">
        <x:v>Sin dato</x:v>
      </x:c>
      <x:c r="Q496" s="38" t="n">
        <x:f>IF('Impacto local'!H13="","",'Impacto local'!H13)</x:f>
        <x:v>2</x:v>
      </x:c>
      <x:c r="R496" s="57" t="n">
        <x:f>IF(Q496="","",INDEX(Vulnerabilidad!$C$6:$C$17,Q496))</x:f>
        <x:v>0</x:v>
      </x:c>
      <x:c r="S496" s="55" t="n">
        <x:f>IF(AND(ISNUMBER(J496),ISNUMBER(R496),R496&gt;=0,R496&lt;=1),J496*R496,"n.a.")</x:f>
        <x:v>0</x:v>
      </x:c>
      <x:c r="T496" s="38" t="str">
        <x:f>IF(ISNUMBER(S496),"Calculado ilustrativo","Faltan datos / parámetros inválidos")</x:f>
        <x:v>Calculado ilustrativo</x:v>
      </x:c>
    </x:row>
    <x:row r="497">
      <x:c r="A497" s="38" t="str">
        <x:v>R00492</x:v>
      </x:c>
      <x:c r="B497" s="38" t="str">
        <x:f>'Reparto provincial'!B169</x:f>
        <x:v>C05</x:v>
      </x:c>
      <x:c r="C497" s="38" t="str">
        <x:f>'Reparto provincial'!C169</x:f>
        <x:v>ASSA Compañía de Seguros, S.A.</x:v>
      </x:c>
      <x:c r="D497" s="38" t="str">
        <x:f>'Reparto provincial'!D169</x:f>
        <x:v>Residencial</x:v>
      </x:c>
      <x:c r="E497" s="38" t="str">
        <x:f>'Reparto provincial'!E169</x:f>
        <x:v>Panamá</x:v>
      </x:c>
      <x:c r="F497" s="38" t="str">
        <x:f>Ubicaciones!A13</x:f>
        <x:v>L08</x:v>
      </x:c>
      <x:c r="G497" s="38" t="str">
        <x:v>P3</x:v>
      </x:c>
      <x:c r="H497" s="55" t="n">
        <x:f>IF(AND(ISNUMBER('Reparto provincial'!J169),ABS(Construccion!G27-1)&lt;0.0000001,MIN(Construccion!D27:F27)&gt;=0,MAX(Construccion!D27:F27)&lt;=1),ROUND('Reparto provincial'!J169*ROUND(SUM(Construccion!$D$27:F27),12),0)-ROUND('Reparto provincial'!J169*ROUND(SUM(Construccion!$D$27:E27),12),0),"n.a.")</x:f>
        <x:v>11579</x:v>
      </x:c>
      <x:c r="I497" s="55" t="n">
        <x:f>'Reparto provincial'!N169</x:f>
        <x:v>12557.30516999661</x:v>
      </x:c>
      <x:c r="J497" s="55" t="n">
        <x:f>IF(AND(ISNUMBER(H497),ISNUMBER(I497)),H497*I497,"n.a.")</x:f>
        <x:v>145401036.56339076</x:v>
      </x:c>
      <x:c r="K497" s="56" t="n">
        <x:f>Ubicaciones!D13</x:f>
        <x:v>8.98</x:v>
      </x:c>
      <x:c r="L497" s="56" t="n">
        <x:f>Ubicaciones!E13</x:f>
        <x:v>-79.52</x:v>
      </x:c>
      <x:c r="M497" s="38" t="str">
        <x:f>Vulnerabilidad!B24</x:f>
        <x:v>Liviana / madera</x:v>
      </x:c>
      <x:c r="N497" s="38" t="str">
        <x:f>Vulnerabilidad!C24</x:f>
        <x:v>Madera / livianas</x:v>
      </x:c>
      <x:c r="O497" s="38" t="str">
        <x:f>Vulnerabilidad!D24</x:f>
        <x:v>Metal</x:v>
      </x:c>
      <x:c r="P497" s="38" t="str">
        <x:v>Sin dato</x:v>
      </x:c>
      <x:c r="Q497" s="38" t="n">
        <x:f>IF('Impacto local'!H13="","",'Impacto local'!H13)</x:f>
        <x:v>2</x:v>
      </x:c>
      <x:c r="R497" s="57" t="n">
        <x:f>IF(Q497="","",INDEX(Vulnerabilidad!$D$6:$D$17,Q497))</x:f>
        <x:v>0</x:v>
      </x:c>
      <x:c r="S497" s="55" t="n">
        <x:f>IF(AND(ISNUMBER(J497),ISNUMBER(R497),R497&gt;=0,R497&lt;=1),J497*R497,"n.a.")</x:f>
        <x:v>0</x:v>
      </x:c>
      <x:c r="T497" s="38" t="str">
        <x:f>IF(ISNUMBER(S497),"Calculado ilustrativo","Faltan datos / parámetros inválidos")</x:f>
        <x:v>Calculado ilustrativo</x:v>
      </x:c>
    </x:row>
    <x:row r="498">
      <x:c r="A498" s="38" t="str">
        <x:v>R00493</x:v>
      </x:c>
      <x:c r="B498" s="38" t="str">
        <x:f>'Reparto provincial'!B170</x:f>
        <x:v>C05</x:v>
      </x:c>
      <x:c r="C498" s="38" t="str">
        <x:f>'Reparto provincial'!C170</x:f>
        <x:v>ASSA Compañía de Seguros, S.A.</x:v>
      </x:c>
      <x:c r="D498" s="38" t="str">
        <x:f>'Reparto provincial'!D170</x:f>
        <x:v>Residencial</x:v>
      </x:c>
      <x:c r="E498" s="38" t="str">
        <x:f>'Reparto provincial'!E170</x:f>
        <x:v>Veraguas</x:v>
      </x:c>
      <x:c r="F498" s="38" t="str">
        <x:f>Ubicaciones!A14</x:f>
        <x:v>L09</x:v>
      </x:c>
      <x:c r="G498" s="38" t="str">
        <x:v>P1</x:v>
      </x:c>
      <x:c r="H498" s="55" t="n">
        <x:f>IF(AND(ISNUMBER('Reparto provincial'!J170),ABS(Construccion!G30-1)&lt;0.0000001,MIN(Construccion!D30:F30)&gt;=0,MAX(Construccion!D30:F30)&lt;=1),ROUND('Reparto provincial'!J170*ROUND(SUM(Construccion!$D$30:D30),12),0)-0,"n.a.")</x:f>
        <x:v>2522</x:v>
      </x:c>
      <x:c r="I498" s="55" t="n">
        <x:f>'Reparto provincial'!N170</x:f>
        <x:v>12557.30516999661</x:v>
      </x:c>
      <x:c r="J498" s="55" t="n">
        <x:f>IF(AND(ISNUMBER(H498),ISNUMBER(I498)),H498*I498,"n.a.")</x:f>
        <x:v>31669523.638731454</x:v>
      </x:c>
      <x:c r="K498" s="56" t="n">
        <x:f>Ubicaciones!D14</x:f>
        <x:v>8.1</x:v>
      </x:c>
      <x:c r="L498" s="56" t="n">
        <x:f>Ubicaciones!E14</x:f>
        <x:v>-80.97</x:v>
      </x:c>
      <x:c r="M498" s="38" t="str">
        <x:f>Vulnerabilidad!B22</x:f>
        <x:v>Hormigón armado</x:v>
      </x:c>
      <x:c r="N498" s="38" t="str">
        <x:f>Vulnerabilidad!C22</x:f>
        <x:v>Mampostería de relleno</x:v>
      </x:c>
      <x:c r="O498" s="38" t="str">
        <x:f>Vulnerabilidad!D22</x:f>
        <x:v>Losa de hormigón</x:v>
      </x:c>
      <x:c r="P498" s="38" t="str">
        <x:v>Sin dato</x:v>
      </x:c>
      <x:c r="Q498" s="38" t="n">
        <x:f>IF('Impacto local'!H14="","",'Impacto local'!H14)</x:f>
        <x:v>3</x:v>
      </x:c>
      <x:c r="R498" s="57" t="n">
        <x:f>IF(Q498="","",INDEX(Vulnerabilidad!$B$6:$B$17,Q498))</x:f>
        <x:v>0</x:v>
      </x:c>
      <x:c r="S498" s="55" t="n">
        <x:f>IF(AND(ISNUMBER(J498),ISNUMBER(R498),R498&gt;=0,R498&lt;=1),J498*R498,"n.a.")</x:f>
        <x:v>0</x:v>
      </x:c>
      <x:c r="T498" s="38" t="str">
        <x:f>IF(ISNUMBER(S498),"Calculado ilustrativo","Faltan datos / parámetros inválidos")</x:f>
        <x:v>Calculado ilustrativo</x:v>
      </x:c>
    </x:row>
    <x:row r="499">
      <x:c r="A499" s="38" t="str">
        <x:v>R00494</x:v>
      </x:c>
      <x:c r="B499" s="38" t="str">
        <x:f>'Reparto provincial'!B170</x:f>
        <x:v>C05</x:v>
      </x:c>
      <x:c r="C499" s="38" t="str">
        <x:f>'Reparto provincial'!C170</x:f>
        <x:v>ASSA Compañía de Seguros, S.A.</x:v>
      </x:c>
      <x:c r="D499" s="38" t="str">
        <x:f>'Reparto provincial'!D170</x:f>
        <x:v>Residencial</x:v>
      </x:c>
      <x:c r="E499" s="38" t="str">
        <x:f>'Reparto provincial'!E170</x:f>
        <x:v>Veraguas</x:v>
      </x:c>
      <x:c r="F499" s="38" t="str">
        <x:f>Ubicaciones!A14</x:f>
        <x:v>L09</x:v>
      </x:c>
      <x:c r="G499" s="38" t="str">
        <x:v>P2</x:v>
      </x:c>
      <x:c r="H499" s="55" t="n">
        <x:f>IF(AND(ISNUMBER('Reparto provincial'!J170),ABS(Construccion!G30-1)&lt;0.0000001,MIN(Construccion!D30:F30)&gt;=0,MAX(Construccion!D30:F30)&lt;=1),ROUND('Reparto provincial'!J170*ROUND(SUM(Construccion!$D$30:E30),12),0)-ROUND('Reparto provincial'!J170*ROUND(SUM(Construccion!$D$30:D30),12),0),"n.a.")</x:f>
        <x:v>1261</x:v>
      </x:c>
      <x:c r="I499" s="55" t="n">
        <x:f>'Reparto provincial'!N170</x:f>
        <x:v>12557.30516999661</x:v>
      </x:c>
      <x:c r="J499" s="55" t="n">
        <x:f>IF(AND(ISNUMBER(H499),ISNUMBER(I499)),H499*I499,"n.a.")</x:f>
        <x:v>15834761.819365727</x:v>
      </x:c>
      <x:c r="K499" s="56" t="n">
        <x:f>Ubicaciones!D14</x:f>
        <x:v>8.1</x:v>
      </x:c>
      <x:c r="L499" s="56" t="n">
        <x:f>Ubicaciones!E14</x:f>
        <x:v>-80.97</x:v>
      </x:c>
      <x:c r="M499" s="38" t="str">
        <x:f>Vulnerabilidad!B23</x:f>
        <x:v>Mampostería sin refuerzo</x:v>
      </x:c>
      <x:c r="N499" s="38" t="str">
        <x:f>Vulnerabilidad!C23</x:f>
        <x:v>Bloque / ladrillo</x:v>
      </x:c>
      <x:c r="O499" s="38" t="str">
        <x:f>Vulnerabilidad!D23</x:f>
        <x:v>Metal</x:v>
      </x:c>
      <x:c r="P499" s="38" t="str">
        <x:v>Sin dato</x:v>
      </x:c>
      <x:c r="Q499" s="38" t="n">
        <x:f>IF('Impacto local'!H14="","",'Impacto local'!H14)</x:f>
        <x:v>3</x:v>
      </x:c>
      <x:c r="R499" s="57" t="n">
        <x:f>IF(Q499="","",INDEX(Vulnerabilidad!$C$6:$C$17,Q499))</x:f>
        <x:v>0</x:v>
      </x:c>
      <x:c r="S499" s="55" t="n">
        <x:f>IF(AND(ISNUMBER(J499),ISNUMBER(R499),R499&gt;=0,R499&lt;=1),J499*R499,"n.a.")</x:f>
        <x:v>0</x:v>
      </x:c>
      <x:c r="T499" s="38" t="str">
        <x:f>IF(ISNUMBER(S499),"Calculado ilustrativo","Faltan datos / parámetros inválidos")</x:f>
        <x:v>Calculado ilustrativo</x:v>
      </x:c>
    </x:row>
    <x:row r="500">
      <x:c r="A500" s="38" t="str">
        <x:v>R00495</x:v>
      </x:c>
      <x:c r="B500" s="38" t="str">
        <x:f>'Reparto provincial'!B170</x:f>
        <x:v>C05</x:v>
      </x:c>
      <x:c r="C500" s="38" t="str">
        <x:f>'Reparto provincial'!C170</x:f>
        <x:v>ASSA Compañía de Seguros, S.A.</x:v>
      </x:c>
      <x:c r="D500" s="38" t="str">
        <x:f>'Reparto provincial'!D170</x:f>
        <x:v>Residencial</x:v>
      </x:c>
      <x:c r="E500" s="38" t="str">
        <x:f>'Reparto provincial'!E170</x:f>
        <x:v>Veraguas</x:v>
      </x:c>
      <x:c r="F500" s="38" t="str">
        <x:f>Ubicaciones!A14</x:f>
        <x:v>L09</x:v>
      </x:c>
      <x:c r="G500" s="38" t="str">
        <x:v>P3</x:v>
      </x:c>
      <x:c r="H500" s="55" t="n">
        <x:f>IF(AND(ISNUMBER('Reparto provincial'!J170),ABS(Construccion!G30-1)&lt;0.0000001,MIN(Construccion!D30:F30)&gt;=0,MAX(Construccion!D30:F30)&lt;=1),ROUND('Reparto provincial'!J170*ROUND(SUM(Construccion!$D$30:F30),12),0)-ROUND('Reparto provincial'!J170*ROUND(SUM(Construccion!$D$30:E30),12),0),"n.a.")</x:f>
        <x:v>420</x:v>
      </x:c>
      <x:c r="I500" s="55" t="n">
        <x:f>'Reparto provincial'!N170</x:f>
        <x:v>12557.30516999661</x:v>
      </x:c>
      <x:c r="J500" s="55" t="n">
        <x:f>IF(AND(ISNUMBER(H500),ISNUMBER(I500)),H500*I500,"n.a.")</x:f>
        <x:v>5274068.171398576</x:v>
      </x:c>
      <x:c r="K500" s="56" t="n">
        <x:f>Ubicaciones!D14</x:f>
        <x:v>8.1</x:v>
      </x:c>
      <x:c r="L500" s="56" t="n">
        <x:f>Ubicaciones!E14</x:f>
        <x:v>-80.97</x:v>
      </x:c>
      <x:c r="M500" s="38" t="str">
        <x:f>Vulnerabilidad!B24</x:f>
        <x:v>Liviana / madera</x:v>
      </x:c>
      <x:c r="N500" s="38" t="str">
        <x:f>Vulnerabilidad!C24</x:f>
        <x:v>Madera / livianas</x:v>
      </x:c>
      <x:c r="O500" s="38" t="str">
        <x:f>Vulnerabilidad!D24</x:f>
        <x:v>Metal</x:v>
      </x:c>
      <x:c r="P500" s="38" t="str">
        <x:v>Sin dato</x:v>
      </x:c>
      <x:c r="Q500" s="38" t="n">
        <x:f>IF('Impacto local'!H14="","",'Impacto local'!H14)</x:f>
        <x:v>3</x:v>
      </x:c>
      <x:c r="R500" s="57" t="n">
        <x:f>IF(Q500="","",INDEX(Vulnerabilidad!$D$6:$D$17,Q500))</x:f>
        <x:v>0</x:v>
      </x:c>
      <x:c r="S500" s="55" t="n">
        <x:f>IF(AND(ISNUMBER(J500),ISNUMBER(R500),R500&gt;=0,R500&lt;=1),J500*R500,"n.a.")</x:f>
        <x:v>0</x:v>
      </x:c>
      <x:c r="T500" s="38" t="str">
        <x:f>IF(ISNUMBER(S500),"Calculado ilustrativo","Faltan datos / parámetros inválidos")</x:f>
        <x:v>Calculado ilustrativo</x:v>
      </x:c>
    </x:row>
    <x:row r="501">
      <x:c r="A501" s="38" t="str">
        <x:v>R00496</x:v>
      </x:c>
      <x:c r="B501" s="38" t="str">
        <x:f>'Reparto provincial'!B171</x:f>
        <x:v>C05</x:v>
      </x:c>
      <x:c r="C501" s="38" t="str">
        <x:f>'Reparto provincial'!C171</x:f>
        <x:v>ASSA Compañía de Seguros, S.A.</x:v>
      </x:c>
      <x:c r="D501" s="38" t="str">
        <x:f>'Reparto provincial'!D171</x:f>
        <x:v>Residencial</x:v>
      </x:c>
      <x:c r="E501" s="38" t="str">
        <x:f>'Reparto provincial'!E171</x:f>
        <x:v>Guna Yala</x:v>
      </x:c>
      <x:c r="F501" s="38" t="str">
        <x:f>Ubicaciones!A15</x:f>
        <x:v>L10</x:v>
      </x:c>
      <x:c r="G501" s="38" t="str">
        <x:v>P1</x:v>
      </x:c>
      <x:c r="H501" s="55" t="n">
        <x:f>IF(AND(ISNUMBER('Reparto provincial'!J171),ABS(Construccion!G33-1)&lt;0.0000001,MIN(Construccion!D33:F33)&gt;=0,MAX(Construccion!D33:F33)&lt;=1),ROUND('Reparto provincial'!J171*ROUND(SUM(Construccion!$D$33:D33),12),0)-0,"n.a.")</x:f>
        <x:v>3</x:v>
      </x:c>
      <x:c r="I501" s="55" t="n">
        <x:f>'Reparto provincial'!N171</x:f>
        <x:v>12557.30516999661</x:v>
      </x:c>
      <x:c r="J501" s="55" t="n">
        <x:f>IF(AND(ISNUMBER(H501),ISNUMBER(I501)),H501*I501,"n.a.")</x:f>
        <x:v>37671.915509989834</x:v>
      </x:c>
      <x:c r="K501" s="56" t="n">
        <x:f>Ubicaciones!D15</x:f>
        <x:v>9.45</x:v>
      </x:c>
      <x:c r="L501" s="56" t="n">
        <x:f>Ubicaciones!E15</x:f>
        <x:v>-78.97</x:v>
      </x:c>
      <x:c r="M501" s="38" t="str">
        <x:f>Vulnerabilidad!B22</x:f>
        <x:v>Hormigón armado</x:v>
      </x:c>
      <x:c r="N501" s="38" t="str">
        <x:f>Vulnerabilidad!C22</x:f>
        <x:v>Mampostería de relleno</x:v>
      </x:c>
      <x:c r="O501" s="38" t="str">
        <x:f>Vulnerabilidad!D22</x:f>
        <x:v>Losa de hormigón</x:v>
      </x:c>
      <x:c r="P501" s="38" t="str">
        <x:v>Sin dato</x:v>
      </x:c>
      <x:c r="Q501" s="38" t="n">
        <x:f>IF('Impacto local'!H15="","",'Impacto local'!H15)</x:f>
        <x:v>2</x:v>
      </x:c>
      <x:c r="R501" s="57" t="n">
        <x:f>IF(Q501="","",INDEX(Vulnerabilidad!$B$6:$B$17,Q501))</x:f>
        <x:v>0</x:v>
      </x:c>
      <x:c r="S501" s="55" t="n">
        <x:f>IF(AND(ISNUMBER(J501),ISNUMBER(R501),R501&gt;=0,R501&lt;=1),J501*R501,"n.a.")</x:f>
        <x:v>0</x:v>
      </x:c>
      <x:c r="T501" s="38" t="str">
        <x:f>IF(ISNUMBER(S501),"Calculado ilustrativo","Faltan datos / parámetros inválidos")</x:f>
        <x:v>Calculado ilustrativo</x:v>
      </x:c>
    </x:row>
    <x:row r="502">
      <x:c r="A502" s="38" t="str">
        <x:v>R00497</x:v>
      </x:c>
      <x:c r="B502" s="38" t="str">
        <x:f>'Reparto provincial'!B171</x:f>
        <x:v>C05</x:v>
      </x:c>
      <x:c r="C502" s="38" t="str">
        <x:f>'Reparto provincial'!C171</x:f>
        <x:v>ASSA Compañía de Seguros, S.A.</x:v>
      </x:c>
      <x:c r="D502" s="38" t="str">
        <x:f>'Reparto provincial'!D171</x:f>
        <x:v>Residencial</x:v>
      </x:c>
      <x:c r="E502" s="38" t="str">
        <x:f>'Reparto provincial'!E171</x:f>
        <x:v>Guna Yala</x:v>
      </x:c>
      <x:c r="F502" s="38" t="str">
        <x:f>Ubicaciones!A15</x:f>
        <x:v>L10</x:v>
      </x:c>
      <x:c r="G502" s="38" t="str">
        <x:v>P2</x:v>
      </x:c>
      <x:c r="H502" s="55" t="n">
        <x:f>IF(AND(ISNUMBER('Reparto provincial'!J171),ABS(Construccion!G33-1)&lt;0.0000001,MIN(Construccion!D33:F33)&gt;=0,MAX(Construccion!D33:F33)&lt;=1),ROUND('Reparto provincial'!J171*ROUND(SUM(Construccion!$D$33:E33),12),0)-ROUND('Reparto provincial'!J171*ROUND(SUM(Construccion!$D$33:D33),12),0),"n.a.")</x:f>
        <x:v>2</x:v>
      </x:c>
      <x:c r="I502" s="55" t="n">
        <x:f>'Reparto provincial'!N171</x:f>
        <x:v>12557.30516999661</x:v>
      </x:c>
      <x:c r="J502" s="55" t="n">
        <x:f>IF(AND(ISNUMBER(H502),ISNUMBER(I502)),H502*I502,"n.a.")</x:f>
        <x:v>25114.61033999322</x:v>
      </x:c>
      <x:c r="K502" s="56" t="n">
        <x:f>Ubicaciones!D15</x:f>
        <x:v>9.45</x:v>
      </x:c>
      <x:c r="L502" s="56" t="n">
        <x:f>Ubicaciones!E15</x:f>
        <x:v>-78.97</x:v>
      </x:c>
      <x:c r="M502" s="38" t="str">
        <x:f>Vulnerabilidad!B23</x:f>
        <x:v>Mampostería sin refuerzo</x:v>
      </x:c>
      <x:c r="N502" s="38" t="str">
        <x:f>Vulnerabilidad!C23</x:f>
        <x:v>Bloque / ladrillo</x:v>
      </x:c>
      <x:c r="O502" s="38" t="str">
        <x:f>Vulnerabilidad!D23</x:f>
        <x:v>Metal</x:v>
      </x:c>
      <x:c r="P502" s="38" t="str">
        <x:v>Sin dato</x:v>
      </x:c>
      <x:c r="Q502" s="38" t="n">
        <x:f>IF('Impacto local'!H15="","",'Impacto local'!H15)</x:f>
        <x:v>2</x:v>
      </x:c>
      <x:c r="R502" s="57" t="n">
        <x:f>IF(Q502="","",INDEX(Vulnerabilidad!$C$6:$C$17,Q502))</x:f>
        <x:v>0</x:v>
      </x:c>
      <x:c r="S502" s="55" t="n">
        <x:f>IF(AND(ISNUMBER(J502),ISNUMBER(R502),R502&gt;=0,R502&lt;=1),J502*R502,"n.a.")</x:f>
        <x:v>0</x:v>
      </x:c>
      <x:c r="T502" s="38" t="str">
        <x:f>IF(ISNUMBER(S502),"Calculado ilustrativo","Faltan datos / parámetros inválidos")</x:f>
        <x:v>Calculado ilustrativo</x:v>
      </x:c>
    </x:row>
    <x:row r="503">
      <x:c r="A503" s="38" t="str">
        <x:v>R00498</x:v>
      </x:c>
      <x:c r="B503" s="38" t="str">
        <x:f>'Reparto provincial'!B171</x:f>
        <x:v>C05</x:v>
      </x:c>
      <x:c r="C503" s="38" t="str">
        <x:f>'Reparto provincial'!C171</x:f>
        <x:v>ASSA Compañía de Seguros, S.A.</x:v>
      </x:c>
      <x:c r="D503" s="38" t="str">
        <x:f>'Reparto provincial'!D171</x:f>
        <x:v>Residencial</x:v>
      </x:c>
      <x:c r="E503" s="38" t="str">
        <x:f>'Reparto provincial'!E171</x:f>
        <x:v>Guna Yala</x:v>
      </x:c>
      <x:c r="F503" s="38" t="str">
        <x:f>Ubicaciones!A15</x:f>
        <x:v>L10</x:v>
      </x:c>
      <x:c r="G503" s="38" t="str">
        <x:v>P3</x:v>
      </x:c>
      <x:c r="H503" s="55" t="n">
        <x:f>IF(AND(ISNUMBER('Reparto provincial'!J171),ABS(Construccion!G33-1)&lt;0.0000001,MIN(Construccion!D33:F33)&gt;=0,MAX(Construccion!D33:F33)&lt;=1),ROUND('Reparto provincial'!J171*ROUND(SUM(Construccion!$D$33:F33),12),0)-ROUND('Reparto provincial'!J171*ROUND(SUM(Construccion!$D$33:E33),12),0),"n.a.")</x:f>
        <x:v>0</x:v>
      </x:c>
      <x:c r="I503" s="55" t="n">
        <x:f>'Reparto provincial'!N171</x:f>
        <x:v>12557.30516999661</x:v>
      </x:c>
      <x:c r="J503" s="55" t="n">
        <x:f>IF(AND(ISNUMBER(H503),ISNUMBER(I503)),H503*I503,"n.a.")</x:f>
        <x:v>0</x:v>
      </x:c>
      <x:c r="K503" s="56" t="n">
        <x:f>Ubicaciones!D15</x:f>
        <x:v>9.45</x:v>
      </x:c>
      <x:c r="L503" s="56" t="n">
        <x:f>Ubicaciones!E15</x:f>
        <x:v>-78.97</x:v>
      </x:c>
      <x:c r="M503" s="38" t="str">
        <x:f>Vulnerabilidad!B24</x:f>
        <x:v>Liviana / madera</x:v>
      </x:c>
      <x:c r="N503" s="38" t="str">
        <x:f>Vulnerabilidad!C24</x:f>
        <x:v>Madera / livianas</x:v>
      </x:c>
      <x:c r="O503" s="38" t="str">
        <x:f>Vulnerabilidad!D24</x:f>
        <x:v>Metal</x:v>
      </x:c>
      <x:c r="P503" s="38" t="str">
        <x:v>Sin dato</x:v>
      </x:c>
      <x:c r="Q503" s="38" t="n">
        <x:f>IF('Impacto local'!H15="","",'Impacto local'!H15)</x:f>
        <x:v>2</x:v>
      </x:c>
      <x:c r="R503" s="57" t="n">
        <x:f>IF(Q503="","",INDEX(Vulnerabilidad!$D$6:$D$17,Q503))</x:f>
        <x:v>0</x:v>
      </x:c>
      <x:c r="S503" s="55" t="n">
        <x:f>IF(AND(ISNUMBER(J503),ISNUMBER(R503),R503&gt;=0,R503&lt;=1),J503*R503,"n.a.")</x:f>
        <x:v>0</x:v>
      </x:c>
      <x:c r="T503" s="38" t="str">
        <x:f>IF(ISNUMBER(S503),"Calculado ilustrativo","Faltan datos / parámetros inválidos")</x:f>
        <x:v>Calculado ilustrativo</x:v>
      </x:c>
    </x:row>
    <x:row r="504">
      <x:c r="A504" s="38" t="str">
        <x:v>R00499</x:v>
      </x:c>
      <x:c r="B504" s="38" t="str">
        <x:f>'Reparto provincial'!B172</x:f>
        <x:v>C05</x:v>
      </x:c>
      <x:c r="C504" s="38" t="str">
        <x:f>'Reparto provincial'!C172</x:f>
        <x:v>ASSA Compañía de Seguros, S.A.</x:v>
      </x:c>
      <x:c r="D504" s="38" t="str">
        <x:f>'Reparto provincial'!D172</x:f>
        <x:v>Residencial</x:v>
      </x:c>
      <x:c r="E504" s="38" t="str">
        <x:f>'Reparto provincial'!E172</x:f>
        <x:v>Emberá-Wounaan</x:v>
      </x:c>
      <x:c r="F504" s="38" t="str">
        <x:f>Ubicaciones!A16</x:f>
        <x:v>L11</x:v>
      </x:c>
      <x:c r="G504" s="38" t="str">
        <x:v>P1</x:v>
      </x:c>
      <x:c r="H504" s="55" t="n">
        <x:f>IF(AND(ISNUMBER('Reparto provincial'!J172),ABS(Construccion!G36-1)&lt;0.0000001,MIN(Construccion!D36:F36)&gt;=0,MAX(Construccion!D36:F36)&lt;=1),ROUND('Reparto provincial'!J172*ROUND(SUM(Construccion!$D$36:D36),12),0)-0,"n.a.")</x:f>
        <x:v>1</x:v>
      </x:c>
      <x:c r="I504" s="55" t="n">
        <x:f>'Reparto provincial'!N172</x:f>
        <x:v>12557.30516999661</x:v>
      </x:c>
      <x:c r="J504" s="55" t="n">
        <x:f>IF(AND(ISNUMBER(H504),ISNUMBER(I504)),H504*I504,"n.a.")</x:f>
        <x:v>12557.30516999661</x:v>
      </x:c>
      <x:c r="K504" s="56" t="n">
        <x:f>Ubicaciones!D16</x:f>
        <x:v>8.25</x:v>
      </x:c>
      <x:c r="L504" s="56" t="n">
        <x:f>Ubicaciones!E16</x:f>
        <x:v>-77.72</x:v>
      </x:c>
      <x:c r="M504" s="38" t="str">
        <x:f>Vulnerabilidad!B22</x:f>
        <x:v>Hormigón armado</x:v>
      </x:c>
      <x:c r="N504" s="38" t="str">
        <x:f>Vulnerabilidad!C22</x:f>
        <x:v>Mampostería de relleno</x:v>
      </x:c>
      <x:c r="O504" s="38" t="str">
        <x:f>Vulnerabilidad!D22</x:f>
        <x:v>Losa de hormigón</x:v>
      </x:c>
      <x:c r="P504" s="38" t="str">
        <x:v>Sin dato</x:v>
      </x:c>
      <x:c r="Q504" s="38" t="n">
        <x:f>IF('Impacto local'!H16="","",'Impacto local'!H16)</x:f>
        <x:v>2</x:v>
      </x:c>
      <x:c r="R504" s="57" t="n">
        <x:f>IF(Q504="","",INDEX(Vulnerabilidad!$B$6:$B$17,Q504))</x:f>
        <x:v>0</x:v>
      </x:c>
      <x:c r="S504" s="55" t="n">
        <x:f>IF(AND(ISNUMBER(J504),ISNUMBER(R504),R504&gt;=0,R504&lt;=1),J504*R504,"n.a.")</x:f>
        <x:v>0</x:v>
      </x:c>
      <x:c r="T504" s="38" t="str">
        <x:f>IF(ISNUMBER(S504),"Calculado ilustrativo","Faltan datos / parámetros inválidos")</x:f>
        <x:v>Calculado ilustrativo</x:v>
      </x:c>
    </x:row>
    <x:row r="505">
      <x:c r="A505" s="38" t="str">
        <x:v>R00500</x:v>
      </x:c>
      <x:c r="B505" s="38" t="str">
        <x:f>'Reparto provincial'!B172</x:f>
        <x:v>C05</x:v>
      </x:c>
      <x:c r="C505" s="38" t="str">
        <x:f>'Reparto provincial'!C172</x:f>
        <x:v>ASSA Compañía de Seguros, S.A.</x:v>
      </x:c>
      <x:c r="D505" s="38" t="str">
        <x:f>'Reparto provincial'!D172</x:f>
        <x:v>Residencial</x:v>
      </x:c>
      <x:c r="E505" s="38" t="str">
        <x:f>'Reparto provincial'!E172</x:f>
        <x:v>Emberá-Wounaan</x:v>
      </x:c>
      <x:c r="F505" s="38" t="str">
        <x:f>Ubicaciones!A16</x:f>
        <x:v>L11</x:v>
      </x:c>
      <x:c r="G505" s="38" t="str">
        <x:v>P2</x:v>
      </x:c>
      <x:c r="H505" s="55" t="n">
        <x:f>IF(AND(ISNUMBER('Reparto provincial'!J172),ABS(Construccion!G36-1)&lt;0.0000001,MIN(Construccion!D36:F36)&gt;=0,MAX(Construccion!D36:F36)&lt;=1),ROUND('Reparto provincial'!J172*ROUND(SUM(Construccion!$D$36:E36),12),0)-ROUND('Reparto provincial'!J172*ROUND(SUM(Construccion!$D$36:D36),12),0),"n.a.")</x:f>
        <x:v>1</x:v>
      </x:c>
      <x:c r="I505" s="55" t="n">
        <x:f>'Reparto provincial'!N172</x:f>
        <x:v>12557.30516999661</x:v>
      </x:c>
      <x:c r="J505" s="55" t="n">
        <x:f>IF(AND(ISNUMBER(H505),ISNUMBER(I505)),H505*I505,"n.a.")</x:f>
        <x:v>12557.30516999661</x:v>
      </x:c>
      <x:c r="K505" s="56" t="n">
        <x:f>Ubicaciones!D16</x:f>
        <x:v>8.25</x:v>
      </x:c>
      <x:c r="L505" s="56" t="n">
        <x:f>Ubicaciones!E16</x:f>
        <x:v>-77.72</x:v>
      </x:c>
      <x:c r="M505" s="38" t="str">
        <x:f>Vulnerabilidad!B23</x:f>
        <x:v>Mampostería sin refuerzo</x:v>
      </x:c>
      <x:c r="N505" s="38" t="str">
        <x:f>Vulnerabilidad!C23</x:f>
        <x:v>Bloque / ladrillo</x:v>
      </x:c>
      <x:c r="O505" s="38" t="str">
        <x:f>Vulnerabilidad!D23</x:f>
        <x:v>Metal</x:v>
      </x:c>
      <x:c r="P505" s="38" t="str">
        <x:v>Sin dato</x:v>
      </x:c>
      <x:c r="Q505" s="38" t="n">
        <x:f>IF('Impacto local'!H16="","",'Impacto local'!H16)</x:f>
        <x:v>2</x:v>
      </x:c>
      <x:c r="R505" s="57" t="n">
        <x:f>IF(Q505="","",INDEX(Vulnerabilidad!$C$6:$C$17,Q505))</x:f>
        <x:v>0</x:v>
      </x:c>
      <x:c r="S505" s="55" t="n">
        <x:f>IF(AND(ISNUMBER(J505),ISNUMBER(R505),R505&gt;=0,R505&lt;=1),J505*R505,"n.a.")</x:f>
        <x:v>0</x:v>
      </x:c>
      <x:c r="T505" s="38" t="str">
        <x:f>IF(ISNUMBER(S505),"Calculado ilustrativo","Faltan datos / parámetros inválidos")</x:f>
        <x:v>Calculado ilustrativo</x:v>
      </x:c>
    </x:row>
    <x:row r="506">
      <x:c r="A506" s="38" t="str">
        <x:v>R00501</x:v>
      </x:c>
      <x:c r="B506" s="38" t="str">
        <x:f>'Reparto provincial'!B172</x:f>
        <x:v>C05</x:v>
      </x:c>
      <x:c r="C506" s="38" t="str">
        <x:f>'Reparto provincial'!C172</x:f>
        <x:v>ASSA Compañía de Seguros, S.A.</x:v>
      </x:c>
      <x:c r="D506" s="38" t="str">
        <x:f>'Reparto provincial'!D172</x:f>
        <x:v>Residencial</x:v>
      </x:c>
      <x:c r="E506" s="38" t="str">
        <x:f>'Reparto provincial'!E172</x:f>
        <x:v>Emberá-Wounaan</x:v>
      </x:c>
      <x:c r="F506" s="38" t="str">
        <x:f>Ubicaciones!A16</x:f>
        <x:v>L11</x:v>
      </x:c>
      <x:c r="G506" s="38" t="str">
        <x:v>P3</x:v>
      </x:c>
      <x:c r="H506" s="55" t="n">
        <x:f>IF(AND(ISNUMBER('Reparto provincial'!J172),ABS(Construccion!G36-1)&lt;0.0000001,MIN(Construccion!D36:F36)&gt;=0,MAX(Construccion!D36:F36)&lt;=1),ROUND('Reparto provincial'!J172*ROUND(SUM(Construccion!$D$36:F36),12),0)-ROUND('Reparto provincial'!J172*ROUND(SUM(Construccion!$D$36:E36),12),0),"n.a.")</x:f>
        <x:v>0</x:v>
      </x:c>
      <x:c r="I506" s="55" t="n">
        <x:f>'Reparto provincial'!N172</x:f>
        <x:v>12557.30516999661</x:v>
      </x:c>
      <x:c r="J506" s="55" t="n">
        <x:f>IF(AND(ISNUMBER(H506),ISNUMBER(I506)),H506*I506,"n.a.")</x:f>
        <x:v>0</x:v>
      </x:c>
      <x:c r="K506" s="56" t="n">
        <x:f>Ubicaciones!D16</x:f>
        <x:v>8.25</x:v>
      </x:c>
      <x:c r="L506" s="56" t="n">
        <x:f>Ubicaciones!E16</x:f>
        <x:v>-77.72</x:v>
      </x:c>
      <x:c r="M506" s="38" t="str">
        <x:f>Vulnerabilidad!B24</x:f>
        <x:v>Liviana / madera</x:v>
      </x:c>
      <x:c r="N506" s="38" t="str">
        <x:f>Vulnerabilidad!C24</x:f>
        <x:v>Madera / livianas</x:v>
      </x:c>
      <x:c r="O506" s="38" t="str">
        <x:f>Vulnerabilidad!D24</x:f>
        <x:v>Metal</x:v>
      </x:c>
      <x:c r="P506" s="38" t="str">
        <x:v>Sin dato</x:v>
      </x:c>
      <x:c r="Q506" s="38" t="n">
        <x:f>IF('Impacto local'!H16="","",'Impacto local'!H16)</x:f>
        <x:v>2</x:v>
      </x:c>
      <x:c r="R506" s="57" t="n">
        <x:f>IF(Q506="","",INDEX(Vulnerabilidad!$D$6:$D$17,Q506))</x:f>
        <x:v>0</x:v>
      </x:c>
      <x:c r="S506" s="55" t="n">
        <x:f>IF(AND(ISNUMBER(J506),ISNUMBER(R506),R506&gt;=0,R506&lt;=1),J506*R506,"n.a.")</x:f>
        <x:v>0</x:v>
      </x:c>
      <x:c r="T506" s="38" t="str">
        <x:f>IF(ISNUMBER(S506),"Calculado ilustrativo","Faltan datos / parámetros inválidos")</x:f>
        <x:v>Calculado ilustrativo</x:v>
      </x:c>
    </x:row>
    <x:row r="507">
      <x:c r="A507" s="38" t="str">
        <x:v>R00502</x:v>
      </x:c>
      <x:c r="B507" s="38" t="str">
        <x:f>'Reparto provincial'!B173</x:f>
        <x:v>C05</x:v>
      </x:c>
      <x:c r="C507" s="38" t="str">
        <x:f>'Reparto provincial'!C173</x:f>
        <x:v>ASSA Compañía de Seguros, S.A.</x:v>
      </x:c>
      <x:c r="D507" s="38" t="str">
        <x:f>'Reparto provincial'!D173</x:f>
        <x:v>Residencial</x:v>
      </x:c>
      <x:c r="E507" s="38" t="str">
        <x:f>'Reparto provincial'!E173</x:f>
        <x:v>Ngäbe-Buglé</x:v>
      </x:c>
      <x:c r="F507" s="38" t="str">
        <x:f>Ubicaciones!A17</x:f>
        <x:v>L12</x:v>
      </x:c>
      <x:c r="G507" s="38" t="str">
        <x:v>P1</x:v>
      </x:c>
      <x:c r="H507" s="55" t="n">
        <x:f>IF(AND(ISNUMBER('Reparto provincial'!J173),ABS(Construccion!G39-1)&lt;0.0000001,MIN(Construccion!D39:F39)&gt;=0,MAX(Construccion!D39:F39)&lt;=1),ROUND('Reparto provincial'!J173*ROUND(SUM(Construccion!$D$39:D39),12),0)-0,"n.a.")</x:f>
        <x:v>23</x:v>
      </x:c>
      <x:c r="I507" s="55" t="n">
        <x:f>'Reparto provincial'!N173</x:f>
        <x:v>12557.30516999661</x:v>
      </x:c>
      <x:c r="J507" s="55" t="n">
        <x:f>IF(AND(ISNUMBER(H507),ISNUMBER(I507)),H507*I507,"n.a.")</x:f>
        <x:v>288818.01890992204</x:v>
      </x:c>
      <x:c r="K507" s="56" t="n">
        <x:f>Ubicaciones!D17</x:f>
        <x:v>8.53</x:v>
      </x:c>
      <x:c r="L507" s="56" t="n">
        <x:f>Ubicaciones!E17</x:f>
        <x:v>-81.7</x:v>
      </x:c>
      <x:c r="M507" s="38" t="str">
        <x:f>Vulnerabilidad!B22</x:f>
        <x:v>Hormigón armado</x:v>
      </x:c>
      <x:c r="N507" s="38" t="str">
        <x:f>Vulnerabilidad!C22</x:f>
        <x:v>Mampostería de relleno</x:v>
      </x:c>
      <x:c r="O507" s="38" t="str">
        <x:f>Vulnerabilidad!D22</x:f>
        <x:v>Losa de hormigón</x:v>
      </x:c>
      <x:c r="P507" s="38" t="str">
        <x:v>Sin dato</x:v>
      </x:c>
      <x:c r="Q507" s="38" t="n">
        <x:f>IF('Impacto local'!H17="","",'Impacto local'!H17)</x:f>
        <x:v>3</x:v>
      </x:c>
      <x:c r="R507" s="57" t="n">
        <x:f>IF(Q507="","",INDEX(Vulnerabilidad!$B$6:$B$17,Q507))</x:f>
        <x:v>0</x:v>
      </x:c>
      <x:c r="S507" s="55" t="n">
        <x:f>IF(AND(ISNUMBER(J507),ISNUMBER(R507),R507&gt;=0,R507&lt;=1),J507*R507,"n.a.")</x:f>
        <x:v>0</x:v>
      </x:c>
      <x:c r="T507" s="38" t="str">
        <x:f>IF(ISNUMBER(S507),"Calculado ilustrativo","Faltan datos / parámetros inválidos")</x:f>
        <x:v>Calculado ilustrativo</x:v>
      </x:c>
    </x:row>
    <x:row r="508">
      <x:c r="A508" s="38" t="str">
        <x:v>R00503</x:v>
      </x:c>
      <x:c r="B508" s="38" t="str">
        <x:f>'Reparto provincial'!B173</x:f>
        <x:v>C05</x:v>
      </x:c>
      <x:c r="C508" s="38" t="str">
        <x:f>'Reparto provincial'!C173</x:f>
        <x:v>ASSA Compañía de Seguros, S.A.</x:v>
      </x:c>
      <x:c r="D508" s="38" t="str">
        <x:f>'Reparto provincial'!D173</x:f>
        <x:v>Residencial</x:v>
      </x:c>
      <x:c r="E508" s="38" t="str">
        <x:f>'Reparto provincial'!E173</x:f>
        <x:v>Ngäbe-Buglé</x:v>
      </x:c>
      <x:c r="F508" s="38" t="str">
        <x:f>Ubicaciones!A17</x:f>
        <x:v>L12</x:v>
      </x:c>
      <x:c r="G508" s="38" t="str">
        <x:v>P2</x:v>
      </x:c>
      <x:c r="H508" s="55" t="n">
        <x:f>IF(AND(ISNUMBER('Reparto provincial'!J173),ABS(Construccion!G39-1)&lt;0.0000001,MIN(Construccion!D39:F39)&gt;=0,MAX(Construccion!D39:F39)&lt;=1),ROUND('Reparto provincial'!J173*ROUND(SUM(Construccion!$D$39:E39),12),0)-ROUND('Reparto provincial'!J173*ROUND(SUM(Construccion!$D$39:D39),12),0),"n.a.")</x:f>
        <x:v>12</x:v>
      </x:c>
      <x:c r="I508" s="55" t="n">
        <x:f>'Reparto provincial'!N173</x:f>
        <x:v>12557.30516999661</x:v>
      </x:c>
      <x:c r="J508" s="55" t="n">
        <x:f>IF(AND(ISNUMBER(H508),ISNUMBER(I508)),H508*I508,"n.a.")</x:f>
        <x:v>150687.66203995934</x:v>
      </x:c>
      <x:c r="K508" s="56" t="n">
        <x:f>Ubicaciones!D17</x:f>
        <x:v>8.53</x:v>
      </x:c>
      <x:c r="L508" s="56" t="n">
        <x:f>Ubicaciones!E17</x:f>
        <x:v>-81.7</x:v>
      </x:c>
      <x:c r="M508" s="38" t="str">
        <x:f>Vulnerabilidad!B23</x:f>
        <x:v>Mampostería sin refuerzo</x:v>
      </x:c>
      <x:c r="N508" s="38" t="str">
        <x:f>Vulnerabilidad!C23</x:f>
        <x:v>Bloque / ladrillo</x:v>
      </x:c>
      <x:c r="O508" s="38" t="str">
        <x:f>Vulnerabilidad!D23</x:f>
        <x:v>Metal</x:v>
      </x:c>
      <x:c r="P508" s="38" t="str">
        <x:v>Sin dato</x:v>
      </x:c>
      <x:c r="Q508" s="38" t="n">
        <x:f>IF('Impacto local'!H17="","",'Impacto local'!H17)</x:f>
        <x:v>3</x:v>
      </x:c>
      <x:c r="R508" s="57" t="n">
        <x:f>IF(Q508="","",INDEX(Vulnerabilidad!$C$6:$C$17,Q508))</x:f>
        <x:v>0</x:v>
      </x:c>
      <x:c r="S508" s="55" t="n">
        <x:f>IF(AND(ISNUMBER(J508),ISNUMBER(R508),R508&gt;=0,R508&lt;=1),J508*R508,"n.a.")</x:f>
        <x:v>0</x:v>
      </x:c>
      <x:c r="T508" s="38" t="str">
        <x:f>IF(ISNUMBER(S508),"Calculado ilustrativo","Faltan datos / parámetros inválidos")</x:f>
        <x:v>Calculado ilustrativo</x:v>
      </x:c>
    </x:row>
    <x:row r="509">
      <x:c r="A509" s="38" t="str">
        <x:v>R00504</x:v>
      </x:c>
      <x:c r="B509" s="38" t="str">
        <x:f>'Reparto provincial'!B173</x:f>
        <x:v>C05</x:v>
      </x:c>
      <x:c r="C509" s="38" t="str">
        <x:f>'Reparto provincial'!C173</x:f>
        <x:v>ASSA Compañía de Seguros, S.A.</x:v>
      </x:c>
      <x:c r="D509" s="38" t="str">
        <x:f>'Reparto provincial'!D173</x:f>
        <x:v>Residencial</x:v>
      </x:c>
      <x:c r="E509" s="38" t="str">
        <x:f>'Reparto provincial'!E173</x:f>
        <x:v>Ngäbe-Buglé</x:v>
      </x:c>
      <x:c r="F509" s="38" t="str">
        <x:f>Ubicaciones!A17</x:f>
        <x:v>L12</x:v>
      </x:c>
      <x:c r="G509" s="38" t="str">
        <x:v>P3</x:v>
      </x:c>
      <x:c r="H509" s="55" t="n">
        <x:f>IF(AND(ISNUMBER('Reparto provincial'!J173),ABS(Construccion!G39-1)&lt;0.0000001,MIN(Construccion!D39:F39)&gt;=0,MAX(Construccion!D39:F39)&lt;=1),ROUND('Reparto provincial'!J173*ROUND(SUM(Construccion!$D$39:F39),12),0)-ROUND('Reparto provincial'!J173*ROUND(SUM(Construccion!$D$39:E39),12),0),"n.a.")</x:f>
        <x:v>4</x:v>
      </x:c>
      <x:c r="I509" s="55" t="n">
        <x:f>'Reparto provincial'!N173</x:f>
        <x:v>12557.30516999661</x:v>
      </x:c>
      <x:c r="J509" s="55" t="n">
        <x:f>IF(AND(ISNUMBER(H509),ISNUMBER(I509)),H509*I509,"n.a.")</x:f>
        <x:v>50229.22067998644</x:v>
      </x:c>
      <x:c r="K509" s="56" t="n">
        <x:f>Ubicaciones!D17</x:f>
        <x:v>8.53</x:v>
      </x:c>
      <x:c r="L509" s="56" t="n">
        <x:f>Ubicaciones!E17</x:f>
        <x:v>-81.7</x:v>
      </x:c>
      <x:c r="M509" s="38" t="str">
        <x:f>Vulnerabilidad!B24</x:f>
        <x:v>Liviana / madera</x:v>
      </x:c>
      <x:c r="N509" s="38" t="str">
        <x:f>Vulnerabilidad!C24</x:f>
        <x:v>Madera / livianas</x:v>
      </x:c>
      <x:c r="O509" s="38" t="str">
        <x:f>Vulnerabilidad!D24</x:f>
        <x:v>Metal</x:v>
      </x:c>
      <x:c r="P509" s="38" t="str">
        <x:v>Sin dato</x:v>
      </x:c>
      <x:c r="Q509" s="38" t="n">
        <x:f>IF('Impacto local'!H17="","",'Impacto local'!H17)</x:f>
        <x:v>3</x:v>
      </x:c>
      <x:c r="R509" s="57" t="n">
        <x:f>IF(Q509="","",INDEX(Vulnerabilidad!$D$6:$D$17,Q509))</x:f>
        <x:v>0</x:v>
      </x:c>
      <x:c r="S509" s="55" t="n">
        <x:f>IF(AND(ISNUMBER(J509),ISNUMBER(R509),R509&gt;=0,R509&lt;=1),J509*R509,"n.a.")</x:f>
        <x:v>0</x:v>
      </x:c>
      <x:c r="T509" s="38" t="str">
        <x:f>IF(ISNUMBER(S509),"Calculado ilustrativo","Faltan datos / parámetros inválidos")</x:f>
        <x:v>Calculado ilustrativo</x:v>
      </x:c>
    </x:row>
    <x:row r="510">
      <x:c r="A510" s="38" t="str">
        <x:v>R00505</x:v>
      </x:c>
      <x:c r="B510" s="38" t="str">
        <x:f>'Reparto provincial'!B174</x:f>
        <x:v>C05</x:v>
      </x:c>
      <x:c r="C510" s="38" t="str">
        <x:f>'Reparto provincial'!C174</x:f>
        <x:v>ASSA Compañía de Seguros, S.A.</x:v>
      </x:c>
      <x:c r="D510" s="38" t="str">
        <x:f>'Reparto provincial'!D174</x:f>
        <x:v>Residencial</x:v>
      </x:c>
      <x:c r="E510" s="38" t="str">
        <x:f>'Reparto provincial'!E174</x:f>
        <x:v>Panamá Oeste</x:v>
      </x:c>
      <x:c r="F510" s="38" t="str">
        <x:f>Ubicaciones!A18</x:f>
        <x:v>L13</x:v>
      </x:c>
      <x:c r="G510" s="38" t="str">
        <x:v>P1</x:v>
      </x:c>
      <x:c r="H510" s="55" t="n">
        <x:f>IF(AND(ISNUMBER('Reparto provincial'!J174),ABS(Construccion!G42-1)&lt;0.0000001,MIN(Construccion!D42:F42)&gt;=0,MAX(Construccion!D42:F42)&lt;=1),ROUND('Reparto provincial'!J174*ROUND(SUM(Construccion!$D$42:D42),12),0)-0,"n.a.")</x:f>
        <x:v>8298</x:v>
      </x:c>
      <x:c r="I510" s="55" t="n">
        <x:f>'Reparto provincial'!N174</x:f>
        <x:v>12557.30516999661</x:v>
      </x:c>
      <x:c r="J510" s="55" t="n">
        <x:f>IF(AND(ISNUMBER(H510),ISNUMBER(I510)),H510*I510,"n.a.")</x:f>
        <x:v>104200518.30063188</x:v>
      </x:c>
      <x:c r="K510" s="56" t="n">
        <x:f>Ubicaciones!D18</x:f>
        <x:v>8.88</x:v>
      </x:c>
      <x:c r="L510" s="56" t="n">
        <x:f>Ubicaciones!E18</x:f>
        <x:v>-79.78</x:v>
      </x:c>
      <x:c r="M510" s="38" t="str">
        <x:f>Vulnerabilidad!B22</x:f>
        <x:v>Hormigón armado</x:v>
      </x:c>
      <x:c r="N510" s="38" t="str">
        <x:f>Vulnerabilidad!C22</x:f>
        <x:v>Mampostería de relleno</x:v>
      </x:c>
      <x:c r="O510" s="38" t="str">
        <x:f>Vulnerabilidad!D22</x:f>
        <x:v>Losa de hormigón</x:v>
      </x:c>
      <x:c r="P510" s="38" t="str">
        <x:v>Sin dato</x:v>
      </x:c>
      <x:c r="Q510" s="38" t="n">
        <x:f>IF('Impacto local'!H18="","",'Impacto local'!H18)</x:f>
        <x:v>2</x:v>
      </x:c>
      <x:c r="R510" s="57" t="n">
        <x:f>IF(Q510="","",INDEX(Vulnerabilidad!$B$6:$B$17,Q510))</x:f>
        <x:v>0</x:v>
      </x:c>
      <x:c r="S510" s="55" t="n">
        <x:f>IF(AND(ISNUMBER(J510),ISNUMBER(R510),R510&gt;=0,R510&lt;=1),J510*R510,"n.a.")</x:f>
        <x:v>0</x:v>
      </x:c>
      <x:c r="T510" s="38" t="str">
        <x:f>IF(ISNUMBER(S510),"Calculado ilustrativo","Faltan datos / parámetros inválidos")</x:f>
        <x:v>Calculado ilustrativo</x:v>
      </x:c>
    </x:row>
    <x:row r="511">
      <x:c r="A511" s="38" t="str">
        <x:v>R00506</x:v>
      </x:c>
      <x:c r="B511" s="38" t="str">
        <x:f>'Reparto provincial'!B174</x:f>
        <x:v>C05</x:v>
      </x:c>
      <x:c r="C511" s="38" t="str">
        <x:f>'Reparto provincial'!C174</x:f>
        <x:v>ASSA Compañía de Seguros, S.A.</x:v>
      </x:c>
      <x:c r="D511" s="38" t="str">
        <x:f>'Reparto provincial'!D174</x:f>
        <x:v>Residencial</x:v>
      </x:c>
      <x:c r="E511" s="38" t="str">
        <x:f>'Reparto provincial'!E174</x:f>
        <x:v>Panamá Oeste</x:v>
      </x:c>
      <x:c r="F511" s="38" t="str">
        <x:f>Ubicaciones!A18</x:f>
        <x:v>L13</x:v>
      </x:c>
      <x:c r="G511" s="38" t="str">
        <x:v>P2</x:v>
      </x:c>
      <x:c r="H511" s="55" t="n">
        <x:f>IF(AND(ISNUMBER('Reparto provincial'!J174),ABS(Construccion!G42-1)&lt;0.0000001,MIN(Construccion!D42:F42)&gt;=0,MAX(Construccion!D42:F42)&lt;=1),ROUND('Reparto provincial'!J174*ROUND(SUM(Construccion!$D$42:E42),12),0)-ROUND('Reparto provincial'!J174*ROUND(SUM(Construccion!$D$42:D42),12),0),"n.a.")</x:f>
        <x:v>4149</x:v>
      </x:c>
      <x:c r="I511" s="55" t="n">
        <x:f>'Reparto provincial'!N174</x:f>
        <x:v>12557.30516999661</x:v>
      </x:c>
      <x:c r="J511" s="55" t="n">
        <x:f>IF(AND(ISNUMBER(H511),ISNUMBER(I511)),H511*I511,"n.a.")</x:f>
        <x:v>52100259.15031594</x:v>
      </x:c>
      <x:c r="K511" s="56" t="n">
        <x:f>Ubicaciones!D18</x:f>
        <x:v>8.88</x:v>
      </x:c>
      <x:c r="L511" s="56" t="n">
        <x:f>Ubicaciones!E18</x:f>
        <x:v>-79.78</x:v>
      </x:c>
      <x:c r="M511" s="38" t="str">
        <x:f>Vulnerabilidad!B23</x:f>
        <x:v>Mampostería sin refuerzo</x:v>
      </x:c>
      <x:c r="N511" s="38" t="str">
        <x:f>Vulnerabilidad!C23</x:f>
        <x:v>Bloque / ladrillo</x:v>
      </x:c>
      <x:c r="O511" s="38" t="str">
        <x:f>Vulnerabilidad!D23</x:f>
        <x:v>Metal</x:v>
      </x:c>
      <x:c r="P511" s="38" t="str">
        <x:v>Sin dato</x:v>
      </x:c>
      <x:c r="Q511" s="38" t="n">
        <x:f>IF('Impacto local'!H18="","",'Impacto local'!H18)</x:f>
        <x:v>2</x:v>
      </x:c>
      <x:c r="R511" s="57" t="n">
        <x:f>IF(Q511="","",INDEX(Vulnerabilidad!$C$6:$C$17,Q511))</x:f>
        <x:v>0</x:v>
      </x:c>
      <x:c r="S511" s="55" t="n">
        <x:f>IF(AND(ISNUMBER(J511),ISNUMBER(R511),R511&gt;=0,R511&lt;=1),J511*R511,"n.a.")</x:f>
        <x:v>0</x:v>
      </x:c>
      <x:c r="T511" s="38" t="str">
        <x:f>IF(ISNUMBER(S511),"Calculado ilustrativo","Faltan datos / parámetros inválidos")</x:f>
        <x:v>Calculado ilustrativo</x:v>
      </x:c>
    </x:row>
    <x:row r="512">
      <x:c r="A512" s="38" t="str">
        <x:v>R00507</x:v>
      </x:c>
      <x:c r="B512" s="38" t="str">
        <x:f>'Reparto provincial'!B174</x:f>
        <x:v>C05</x:v>
      </x:c>
      <x:c r="C512" s="38" t="str">
        <x:f>'Reparto provincial'!C174</x:f>
        <x:v>ASSA Compañía de Seguros, S.A.</x:v>
      </x:c>
      <x:c r="D512" s="38" t="str">
        <x:f>'Reparto provincial'!D174</x:f>
        <x:v>Residencial</x:v>
      </x:c>
      <x:c r="E512" s="38" t="str">
        <x:f>'Reparto provincial'!E174</x:f>
        <x:v>Panamá Oeste</x:v>
      </x:c>
      <x:c r="F512" s="38" t="str">
        <x:f>Ubicaciones!A18</x:f>
        <x:v>L13</x:v>
      </x:c>
      <x:c r="G512" s="38" t="str">
        <x:v>P3</x:v>
      </x:c>
      <x:c r="H512" s="55" t="n">
        <x:f>IF(AND(ISNUMBER('Reparto provincial'!J174),ABS(Construccion!G42-1)&lt;0.0000001,MIN(Construccion!D42:F42)&gt;=0,MAX(Construccion!D42:F42)&lt;=1),ROUND('Reparto provincial'!J174*ROUND(SUM(Construccion!$D$42:F42),12),0)-ROUND('Reparto provincial'!J174*ROUND(SUM(Construccion!$D$42:E42),12),0),"n.a.")</x:f>
        <x:v>1383</x:v>
      </x:c>
      <x:c r="I512" s="55" t="n">
        <x:f>'Reparto provincial'!N174</x:f>
        <x:v>12557.30516999661</x:v>
      </x:c>
      <x:c r="J512" s="55" t="n">
        <x:f>IF(AND(ISNUMBER(H512),ISNUMBER(I512)),H512*I512,"n.a.")</x:f>
        <x:v>17366753.05010531</x:v>
      </x:c>
      <x:c r="K512" s="56" t="n">
        <x:f>Ubicaciones!D18</x:f>
        <x:v>8.88</x:v>
      </x:c>
      <x:c r="L512" s="56" t="n">
        <x:f>Ubicaciones!E18</x:f>
        <x:v>-79.78</x:v>
      </x:c>
      <x:c r="M512" s="38" t="str">
        <x:f>Vulnerabilidad!B24</x:f>
        <x:v>Liviana / madera</x:v>
      </x:c>
      <x:c r="N512" s="38" t="str">
        <x:f>Vulnerabilidad!C24</x:f>
        <x:v>Madera / livianas</x:v>
      </x:c>
      <x:c r="O512" s="38" t="str">
        <x:f>Vulnerabilidad!D24</x:f>
        <x:v>Metal</x:v>
      </x:c>
      <x:c r="P512" s="38" t="str">
        <x:v>Sin dato</x:v>
      </x:c>
      <x:c r="Q512" s="38" t="n">
        <x:f>IF('Impacto local'!H18="","",'Impacto local'!H18)</x:f>
        <x:v>2</x:v>
      </x:c>
      <x:c r="R512" s="57" t="n">
        <x:f>IF(Q512="","",INDEX(Vulnerabilidad!$D$6:$D$17,Q512))</x:f>
        <x:v>0</x:v>
      </x:c>
      <x:c r="S512" s="55" t="n">
        <x:f>IF(AND(ISNUMBER(J512),ISNUMBER(R512),R512&gt;=0,R512&lt;=1),J512*R512,"n.a.")</x:f>
        <x:v>0</x:v>
      </x:c>
      <x:c r="T512" s="38" t="str">
        <x:f>IF(ISNUMBER(S512),"Calculado ilustrativo","Faltan datos / parámetros inválidos")</x:f>
        <x:v>Calculado ilustrativo</x:v>
      </x:c>
    </x:row>
    <x:row r="513">
      <x:c r="A513" s="38" t="str">
        <x:v>R00508</x:v>
      </x:c>
      <x:c r="B513" s="38" t="str">
        <x:f>'Reparto provincial'!B175</x:f>
        <x:v>C05</x:v>
      </x:c>
      <x:c r="C513" s="38" t="str">
        <x:f>'Reparto provincial'!C175</x:f>
        <x:v>ASSA Compañía de Seguros, S.A.</x:v>
      </x:c>
      <x:c r="D513" s="38" t="str">
        <x:f>'Reparto provincial'!D175</x:f>
        <x:v>Comercial</x:v>
      </x:c>
      <x:c r="E513" s="38" t="str">
        <x:f>'Reparto provincial'!E175</x:f>
        <x:v>Bocas del Toro</x:v>
      </x:c>
      <x:c r="F513" s="38" t="str">
        <x:f>Ubicaciones!A6</x:f>
        <x:v>L01</x:v>
      </x:c>
      <x:c r="G513" s="38" t="str">
        <x:v>P1</x:v>
      </x:c>
      <x:c r="H513" s="55" t="n">
        <x:f>IF(AND(ISNUMBER('Reparto provincial'!J175),ABS(Construccion!G7-1)&lt;0.0000001,MIN(Construccion!D7:F7)&gt;=0,MAX(Construccion!D7:F7)&lt;=1),ROUND('Reparto provincial'!J175*ROUND(SUM(Construccion!$D$7:D7),12),0)-0,"n.a.")</x:f>
        <x:v>99</x:v>
      </x:c>
      <x:c r="I513" s="55" t="n">
        <x:f>'Reparto provincial'!N175</x:f>
        <x:v>122441.74523235553</x:v>
      </x:c>
      <x:c r="J513" s="55" t="n">
        <x:f>IF(AND(ISNUMBER(H513),ISNUMBER(I513)),H513*I513,"n.a.")</x:f>
        <x:v>12121732.778003197</x:v>
      </x:c>
      <x:c r="K513" s="56" t="n">
        <x:f>Ubicaciones!D6</x:f>
        <x:v>9.34</x:v>
      </x:c>
      <x:c r="L513" s="56" t="n">
        <x:f>Ubicaciones!E6</x:f>
        <x:v>-82.25</x:v>
      </x:c>
      <x:c r="M513" s="38" t="str">
        <x:f>Vulnerabilidad!B22</x:f>
        <x:v>Hormigón armado</x:v>
      </x:c>
      <x:c r="N513" s="38" t="str">
        <x:f>Vulnerabilidad!C22</x:f>
        <x:v>Mampostería de relleno</x:v>
      </x:c>
      <x:c r="O513" s="38" t="str">
        <x:f>Vulnerabilidad!D22</x:f>
        <x:v>Losa de hormigón</x:v>
      </x:c>
      <x:c r="P513" s="38" t="str">
        <x:v>Sin dato</x:v>
      </x:c>
      <x:c r="Q513" s="38" t="n">
        <x:f>IF('Impacto local'!H6="","",'Impacto local'!H6)</x:f>
        <x:v>3</x:v>
      </x:c>
      <x:c r="R513" s="57" t="n">
        <x:f>IF(Q513="","",INDEX(Vulnerabilidad!$B$6:$B$17,Q513))</x:f>
        <x:v>0</x:v>
      </x:c>
      <x:c r="S513" s="55" t="n">
        <x:f>IF(AND(ISNUMBER(J513),ISNUMBER(R513),R513&gt;=0,R513&lt;=1),J513*R513,"n.a.")</x:f>
        <x:v>0</x:v>
      </x:c>
      <x:c r="T513" s="38" t="str">
        <x:f>IF(ISNUMBER(S513),"Calculado ilustrativo","Faltan datos / parámetros inválidos")</x:f>
        <x:v>Calculado ilustrativo</x:v>
      </x:c>
    </x:row>
    <x:row r="514">
      <x:c r="A514" s="38" t="str">
        <x:v>R00509</x:v>
      </x:c>
      <x:c r="B514" s="38" t="str">
        <x:f>'Reparto provincial'!B175</x:f>
        <x:v>C05</x:v>
      </x:c>
      <x:c r="C514" s="38" t="str">
        <x:f>'Reparto provincial'!C175</x:f>
        <x:v>ASSA Compañía de Seguros, S.A.</x:v>
      </x:c>
      <x:c r="D514" s="38" t="str">
        <x:f>'Reparto provincial'!D175</x:f>
        <x:v>Comercial</x:v>
      </x:c>
      <x:c r="E514" s="38" t="str">
        <x:f>'Reparto provincial'!E175</x:f>
        <x:v>Bocas del Toro</x:v>
      </x:c>
      <x:c r="F514" s="38" t="str">
        <x:f>Ubicaciones!A6</x:f>
        <x:v>L01</x:v>
      </x:c>
      <x:c r="G514" s="38" t="str">
        <x:v>P2</x:v>
      </x:c>
      <x:c r="H514" s="55" t="n">
        <x:f>IF(AND(ISNUMBER('Reparto provincial'!J175),ABS(Construccion!G7-1)&lt;0.0000001,MIN(Construccion!D7:F7)&gt;=0,MAX(Construccion!D7:F7)&lt;=1),ROUND('Reparto provincial'!J175*ROUND(SUM(Construccion!$D$7:E7),12),0)-ROUND('Reparto provincial'!J175*ROUND(SUM(Construccion!$D$7:D7),12),0),"n.a.")</x:f>
        <x:v>50</x:v>
      </x:c>
      <x:c r="I514" s="55" t="n">
        <x:f>'Reparto provincial'!N175</x:f>
        <x:v>122441.74523235553</x:v>
      </x:c>
      <x:c r="J514" s="55" t="n">
        <x:f>IF(AND(ISNUMBER(H514),ISNUMBER(I514)),H514*I514,"n.a.")</x:f>
        <x:v>6122087.261617777</x:v>
      </x:c>
      <x:c r="K514" s="56" t="n">
        <x:f>Ubicaciones!D6</x:f>
        <x:v>9.34</x:v>
      </x:c>
      <x:c r="L514" s="56" t="n">
        <x:f>Ubicaciones!E6</x:f>
        <x:v>-82.25</x:v>
      </x:c>
      <x:c r="M514" s="38" t="str">
        <x:f>Vulnerabilidad!B23</x:f>
        <x:v>Mampostería sin refuerzo</x:v>
      </x:c>
      <x:c r="N514" s="38" t="str">
        <x:f>Vulnerabilidad!C23</x:f>
        <x:v>Bloque / ladrillo</x:v>
      </x:c>
      <x:c r="O514" s="38" t="str">
        <x:f>Vulnerabilidad!D23</x:f>
        <x:v>Metal</x:v>
      </x:c>
      <x:c r="P514" s="38" t="str">
        <x:v>Sin dato</x:v>
      </x:c>
      <x:c r="Q514" s="38" t="n">
        <x:f>IF('Impacto local'!H6="","",'Impacto local'!H6)</x:f>
        <x:v>3</x:v>
      </x:c>
      <x:c r="R514" s="57" t="n">
        <x:f>IF(Q514="","",INDEX(Vulnerabilidad!$C$6:$C$17,Q514))</x:f>
        <x:v>0</x:v>
      </x:c>
      <x:c r="S514" s="55" t="n">
        <x:f>IF(AND(ISNUMBER(J514),ISNUMBER(R514),R514&gt;=0,R514&lt;=1),J514*R514,"n.a.")</x:f>
        <x:v>0</x:v>
      </x:c>
      <x:c r="T514" s="38" t="str">
        <x:f>IF(ISNUMBER(S514),"Calculado ilustrativo","Faltan datos / parámetros inválidos")</x:f>
        <x:v>Calculado ilustrativo</x:v>
      </x:c>
    </x:row>
    <x:row r="515">
      <x:c r="A515" s="38" t="str">
        <x:v>R00510</x:v>
      </x:c>
      <x:c r="B515" s="38" t="str">
        <x:f>'Reparto provincial'!B175</x:f>
        <x:v>C05</x:v>
      </x:c>
      <x:c r="C515" s="38" t="str">
        <x:f>'Reparto provincial'!C175</x:f>
        <x:v>ASSA Compañía de Seguros, S.A.</x:v>
      </x:c>
      <x:c r="D515" s="38" t="str">
        <x:f>'Reparto provincial'!D175</x:f>
        <x:v>Comercial</x:v>
      </x:c>
      <x:c r="E515" s="38" t="str">
        <x:f>'Reparto provincial'!E175</x:f>
        <x:v>Bocas del Toro</x:v>
      </x:c>
      <x:c r="F515" s="38" t="str">
        <x:f>Ubicaciones!A6</x:f>
        <x:v>L01</x:v>
      </x:c>
      <x:c r="G515" s="38" t="str">
        <x:v>P3</x:v>
      </x:c>
      <x:c r="H515" s="55" t="n">
        <x:f>IF(AND(ISNUMBER('Reparto provincial'!J175),ABS(Construccion!G7-1)&lt;0.0000001,MIN(Construccion!D7:F7)&gt;=0,MAX(Construccion!D7:F7)&lt;=1),ROUND('Reparto provincial'!J175*ROUND(SUM(Construccion!$D$7:F7),12),0)-ROUND('Reparto provincial'!J175*ROUND(SUM(Construccion!$D$7:E7),12),0),"n.a.")</x:f>
        <x:v>16</x:v>
      </x:c>
      <x:c r="I515" s="55" t="n">
        <x:f>'Reparto provincial'!N175</x:f>
        <x:v>122441.74523235553</x:v>
      </x:c>
      <x:c r="J515" s="55" t="n">
        <x:f>IF(AND(ISNUMBER(H515),ISNUMBER(I515)),H515*I515,"n.a.")</x:f>
        <x:v>1959067.9237176885</x:v>
      </x:c>
      <x:c r="K515" s="56" t="n">
        <x:f>Ubicaciones!D6</x:f>
        <x:v>9.34</x:v>
      </x:c>
      <x:c r="L515" s="56" t="n">
        <x:f>Ubicaciones!E6</x:f>
        <x:v>-82.25</x:v>
      </x:c>
      <x:c r="M515" s="38" t="str">
        <x:f>Vulnerabilidad!B24</x:f>
        <x:v>Liviana / madera</x:v>
      </x:c>
      <x:c r="N515" s="38" t="str">
        <x:f>Vulnerabilidad!C24</x:f>
        <x:v>Madera / livianas</x:v>
      </x:c>
      <x:c r="O515" s="38" t="str">
        <x:f>Vulnerabilidad!D24</x:f>
        <x:v>Metal</x:v>
      </x:c>
      <x:c r="P515" s="38" t="str">
        <x:v>Sin dato</x:v>
      </x:c>
      <x:c r="Q515" s="38" t="n">
        <x:f>IF('Impacto local'!H6="","",'Impacto local'!H6)</x:f>
        <x:v>3</x:v>
      </x:c>
      <x:c r="R515" s="57" t="n">
        <x:f>IF(Q515="","",INDEX(Vulnerabilidad!$D$6:$D$17,Q515))</x:f>
        <x:v>0</x:v>
      </x:c>
      <x:c r="S515" s="55" t="n">
        <x:f>IF(AND(ISNUMBER(J515),ISNUMBER(R515),R515&gt;=0,R515&lt;=1),J515*R515,"n.a.")</x:f>
        <x:v>0</x:v>
      </x:c>
      <x:c r="T515" s="38" t="str">
        <x:f>IF(ISNUMBER(S515),"Calculado ilustrativo","Faltan datos / parámetros inválidos")</x:f>
        <x:v>Calculado ilustrativo</x:v>
      </x:c>
    </x:row>
    <x:row r="516">
      <x:c r="A516" s="38" t="str">
        <x:v>R00511</x:v>
      </x:c>
      <x:c r="B516" s="38" t="str">
        <x:f>'Reparto provincial'!B176</x:f>
        <x:v>C05</x:v>
      </x:c>
      <x:c r="C516" s="38" t="str">
        <x:f>'Reparto provincial'!C176</x:f>
        <x:v>ASSA Compañía de Seguros, S.A.</x:v>
      </x:c>
      <x:c r="D516" s="38" t="str">
        <x:f>'Reparto provincial'!D176</x:f>
        <x:v>Comercial</x:v>
      </x:c>
      <x:c r="E516" s="38" t="str">
        <x:f>'Reparto provincial'!E176</x:f>
        <x:v>Coclé</x:v>
      </x:c>
      <x:c r="F516" s="38" t="str">
        <x:f>Ubicaciones!A7</x:f>
        <x:v>L02</x:v>
      </x:c>
      <x:c r="G516" s="38" t="str">
        <x:v>P1</x:v>
      </x:c>
      <x:c r="H516" s="55" t="n">
        <x:f>IF(AND(ISNUMBER('Reparto provincial'!J176),ABS(Construccion!G10-1)&lt;0.0000001,MIN(Construccion!D10:F10)&gt;=0,MAX(Construccion!D10:F10)&lt;=1),ROUND('Reparto provincial'!J176*ROUND(SUM(Construccion!$D$10:D10),12),0)-0,"n.a.")</x:f>
        <x:v>503</x:v>
      </x:c>
      <x:c r="I516" s="55" t="n">
        <x:f>'Reparto provincial'!N176</x:f>
        <x:v>122441.74523235553</x:v>
      </x:c>
      <x:c r="J516" s="55" t="n">
        <x:f>IF(AND(ISNUMBER(H516),ISNUMBER(I516)),H516*I516,"n.a.")</x:f>
        <x:v>61588197.851874836</x:v>
      </x:c>
      <x:c r="K516" s="56" t="n">
        <x:f>Ubicaciones!D7</x:f>
        <x:v>8.52</x:v>
      </x:c>
      <x:c r="L516" s="56" t="n">
        <x:f>Ubicaciones!E7</x:f>
        <x:v>-80.36</x:v>
      </x:c>
      <x:c r="M516" s="38" t="str">
        <x:f>Vulnerabilidad!B22</x:f>
        <x:v>Hormigón armado</x:v>
      </x:c>
      <x:c r="N516" s="38" t="str">
        <x:f>Vulnerabilidad!C22</x:f>
        <x:v>Mampostería de relleno</x:v>
      </x:c>
      <x:c r="O516" s="38" t="str">
        <x:f>Vulnerabilidad!D22</x:f>
        <x:v>Losa de hormigón</x:v>
      </x:c>
      <x:c r="P516" s="38" t="str">
        <x:v>Sin dato</x:v>
      </x:c>
      <x:c r="Q516" s="38" t="n">
        <x:f>IF('Impacto local'!H7="","",'Impacto local'!H7)</x:f>
        <x:v>2</x:v>
      </x:c>
      <x:c r="R516" s="57" t="n">
        <x:f>IF(Q516="","",INDEX(Vulnerabilidad!$B$6:$B$17,Q516))</x:f>
        <x:v>0</x:v>
      </x:c>
      <x:c r="S516" s="55" t="n">
        <x:f>IF(AND(ISNUMBER(J516),ISNUMBER(R516),R516&gt;=0,R516&lt;=1),J516*R516,"n.a.")</x:f>
        <x:v>0</x:v>
      </x:c>
      <x:c r="T516" s="38" t="str">
        <x:f>IF(ISNUMBER(S516),"Calculado ilustrativo","Faltan datos / parámetros inválidos")</x:f>
        <x:v>Calculado ilustrativo</x:v>
      </x:c>
    </x:row>
    <x:row r="517">
      <x:c r="A517" s="38" t="str">
        <x:v>R00512</x:v>
      </x:c>
      <x:c r="B517" s="38" t="str">
        <x:f>'Reparto provincial'!B176</x:f>
        <x:v>C05</x:v>
      </x:c>
      <x:c r="C517" s="38" t="str">
        <x:f>'Reparto provincial'!C176</x:f>
        <x:v>ASSA Compañía de Seguros, S.A.</x:v>
      </x:c>
      <x:c r="D517" s="38" t="str">
        <x:f>'Reparto provincial'!D176</x:f>
        <x:v>Comercial</x:v>
      </x:c>
      <x:c r="E517" s="38" t="str">
        <x:f>'Reparto provincial'!E176</x:f>
        <x:v>Coclé</x:v>
      </x:c>
      <x:c r="F517" s="38" t="str">
        <x:f>Ubicaciones!A7</x:f>
        <x:v>L02</x:v>
      </x:c>
      <x:c r="G517" s="38" t="str">
        <x:v>P2</x:v>
      </x:c>
      <x:c r="H517" s="55" t="n">
        <x:f>IF(AND(ISNUMBER('Reparto provincial'!J176),ABS(Construccion!G10-1)&lt;0.0000001,MIN(Construccion!D10:F10)&gt;=0,MAX(Construccion!D10:F10)&lt;=1),ROUND('Reparto provincial'!J176*ROUND(SUM(Construccion!$D$10:E10),12),0)-ROUND('Reparto provincial'!J176*ROUND(SUM(Construccion!$D$10:D10),12),0),"n.a.")</x:f>
        <x:v>252</x:v>
      </x:c>
      <x:c r="I517" s="55" t="n">
        <x:f>'Reparto provincial'!N176</x:f>
        <x:v>122441.74523235553</x:v>
      </x:c>
      <x:c r="J517" s="55" t="n">
        <x:f>IF(AND(ISNUMBER(H517),ISNUMBER(I517)),H517*I517,"n.a.")</x:f>
        <x:v>30855319.798553593</x:v>
      </x:c>
      <x:c r="K517" s="56" t="n">
        <x:f>Ubicaciones!D7</x:f>
        <x:v>8.52</x:v>
      </x:c>
      <x:c r="L517" s="56" t="n">
        <x:f>Ubicaciones!E7</x:f>
        <x:v>-80.36</x:v>
      </x:c>
      <x:c r="M517" s="38" t="str">
        <x:f>Vulnerabilidad!B23</x:f>
        <x:v>Mampostería sin refuerzo</x:v>
      </x:c>
      <x:c r="N517" s="38" t="str">
        <x:f>Vulnerabilidad!C23</x:f>
        <x:v>Bloque / ladrillo</x:v>
      </x:c>
      <x:c r="O517" s="38" t="str">
        <x:f>Vulnerabilidad!D23</x:f>
        <x:v>Metal</x:v>
      </x:c>
      <x:c r="P517" s="38" t="str">
        <x:v>Sin dato</x:v>
      </x:c>
      <x:c r="Q517" s="38" t="n">
        <x:f>IF('Impacto local'!H7="","",'Impacto local'!H7)</x:f>
        <x:v>2</x:v>
      </x:c>
      <x:c r="R517" s="57" t="n">
        <x:f>IF(Q517="","",INDEX(Vulnerabilidad!$C$6:$C$17,Q517))</x:f>
        <x:v>0</x:v>
      </x:c>
      <x:c r="S517" s="55" t="n">
        <x:f>IF(AND(ISNUMBER(J517),ISNUMBER(R517),R517&gt;=0,R517&lt;=1),J517*R517,"n.a.")</x:f>
        <x:v>0</x:v>
      </x:c>
      <x:c r="T517" s="38" t="str">
        <x:f>IF(ISNUMBER(S517),"Calculado ilustrativo","Faltan datos / parámetros inválidos")</x:f>
        <x:v>Calculado ilustrativo</x:v>
      </x:c>
    </x:row>
    <x:row r="518">
      <x:c r="A518" s="38" t="str">
        <x:v>R00513</x:v>
      </x:c>
      <x:c r="B518" s="38" t="str">
        <x:f>'Reparto provincial'!B176</x:f>
        <x:v>C05</x:v>
      </x:c>
      <x:c r="C518" s="38" t="str">
        <x:f>'Reparto provincial'!C176</x:f>
        <x:v>ASSA Compañía de Seguros, S.A.</x:v>
      </x:c>
      <x:c r="D518" s="38" t="str">
        <x:f>'Reparto provincial'!D176</x:f>
        <x:v>Comercial</x:v>
      </x:c>
      <x:c r="E518" s="38" t="str">
        <x:f>'Reparto provincial'!E176</x:f>
        <x:v>Coclé</x:v>
      </x:c>
      <x:c r="F518" s="38" t="str">
        <x:f>Ubicaciones!A7</x:f>
        <x:v>L02</x:v>
      </x:c>
      <x:c r="G518" s="38" t="str">
        <x:v>P3</x:v>
      </x:c>
      <x:c r="H518" s="55" t="n">
        <x:f>IF(AND(ISNUMBER('Reparto provincial'!J176),ABS(Construccion!G10-1)&lt;0.0000001,MIN(Construccion!D10:F10)&gt;=0,MAX(Construccion!D10:F10)&lt;=1),ROUND('Reparto provincial'!J176*ROUND(SUM(Construccion!$D$10:F10),12),0)-ROUND('Reparto provincial'!J176*ROUND(SUM(Construccion!$D$10:E10),12),0),"n.a.")</x:f>
        <x:v>84</x:v>
      </x:c>
      <x:c r="I518" s="55" t="n">
        <x:f>'Reparto provincial'!N176</x:f>
        <x:v>122441.74523235553</x:v>
      </x:c>
      <x:c r="J518" s="55" t="n">
        <x:f>IF(AND(ISNUMBER(H518),ISNUMBER(I518)),H518*I518,"n.a.")</x:f>
        <x:v>10285106.599517865</x:v>
      </x:c>
      <x:c r="K518" s="56" t="n">
        <x:f>Ubicaciones!D7</x:f>
        <x:v>8.52</x:v>
      </x:c>
      <x:c r="L518" s="56" t="n">
        <x:f>Ubicaciones!E7</x:f>
        <x:v>-80.36</x:v>
      </x:c>
      <x:c r="M518" s="38" t="str">
        <x:f>Vulnerabilidad!B24</x:f>
        <x:v>Liviana / madera</x:v>
      </x:c>
      <x:c r="N518" s="38" t="str">
        <x:f>Vulnerabilidad!C24</x:f>
        <x:v>Madera / livianas</x:v>
      </x:c>
      <x:c r="O518" s="38" t="str">
        <x:f>Vulnerabilidad!D24</x:f>
        <x:v>Metal</x:v>
      </x:c>
      <x:c r="P518" s="38" t="str">
        <x:v>Sin dato</x:v>
      </x:c>
      <x:c r="Q518" s="38" t="n">
        <x:f>IF('Impacto local'!H7="","",'Impacto local'!H7)</x:f>
        <x:v>2</x:v>
      </x:c>
      <x:c r="R518" s="57" t="n">
        <x:f>IF(Q518="","",INDEX(Vulnerabilidad!$D$6:$D$17,Q518))</x:f>
        <x:v>0</x:v>
      </x:c>
      <x:c r="S518" s="55" t="n">
        <x:f>IF(AND(ISNUMBER(J518),ISNUMBER(R518),R518&gt;=0,R518&lt;=1),J518*R518,"n.a.")</x:f>
        <x:v>0</x:v>
      </x:c>
      <x:c r="T518" s="38" t="str">
        <x:f>IF(ISNUMBER(S518),"Calculado ilustrativo","Faltan datos / parámetros inválidos")</x:f>
        <x:v>Calculado ilustrativo</x:v>
      </x:c>
    </x:row>
    <x:row r="519">
      <x:c r="A519" s="38" t="str">
        <x:v>R00514</x:v>
      </x:c>
      <x:c r="B519" s="38" t="str">
        <x:f>'Reparto provincial'!B177</x:f>
        <x:v>C05</x:v>
      </x:c>
      <x:c r="C519" s="38" t="str">
        <x:f>'Reparto provincial'!C177</x:f>
        <x:v>ASSA Compañía de Seguros, S.A.</x:v>
      </x:c>
      <x:c r="D519" s="38" t="str">
        <x:f>'Reparto provincial'!D177</x:f>
        <x:v>Comercial</x:v>
      </x:c>
      <x:c r="E519" s="38" t="str">
        <x:f>'Reparto provincial'!E177</x:f>
        <x:v>Colón</x:v>
      </x:c>
      <x:c r="F519" s="38" t="str">
        <x:f>Ubicaciones!A8</x:f>
        <x:v>L03</x:v>
      </x:c>
      <x:c r="G519" s="38" t="str">
        <x:v>P1</x:v>
      </x:c>
      <x:c r="H519" s="55" t="n">
        <x:f>IF(AND(ISNUMBER('Reparto provincial'!J177),ABS(Construccion!G13-1)&lt;0.0000001,MIN(Construccion!D13:F13)&gt;=0,MAX(Construccion!D13:F13)&lt;=1),ROUND('Reparto provincial'!J177*ROUND(SUM(Construccion!$D$13:D13),12),0)-0,"n.a.")</x:f>
        <x:v>457</x:v>
      </x:c>
      <x:c r="I519" s="55" t="n">
        <x:f>'Reparto provincial'!N177</x:f>
        <x:v>122441.74523235553</x:v>
      </x:c>
      <x:c r="J519" s="55" t="n">
        <x:f>IF(AND(ISNUMBER(H519),ISNUMBER(I519)),H519*I519,"n.a.")</x:f>
        <x:v>55955877.571186475</x:v>
      </x:c>
      <x:c r="K519" s="56" t="n">
        <x:f>Ubicaciones!D8</x:f>
        <x:v>9.36</x:v>
      </x:c>
      <x:c r="L519" s="56" t="n">
        <x:f>Ubicaciones!E8</x:f>
        <x:v>-79.9</x:v>
      </x:c>
      <x:c r="M519" s="38" t="str">
        <x:f>Vulnerabilidad!B22</x:f>
        <x:v>Hormigón armado</x:v>
      </x:c>
      <x:c r="N519" s="38" t="str">
        <x:f>Vulnerabilidad!C22</x:f>
        <x:v>Mampostería de relleno</x:v>
      </x:c>
      <x:c r="O519" s="38" t="str">
        <x:f>Vulnerabilidad!D22</x:f>
        <x:v>Losa de hormigón</x:v>
      </x:c>
      <x:c r="P519" s="38" t="str">
        <x:v>Sin dato</x:v>
      </x:c>
      <x:c r="Q519" s="38" t="n">
        <x:f>IF('Impacto local'!H8="","",'Impacto local'!H8)</x:f>
        <x:v>2</x:v>
      </x:c>
      <x:c r="R519" s="57" t="n">
        <x:f>IF(Q519="","",INDEX(Vulnerabilidad!$B$6:$B$17,Q519))</x:f>
        <x:v>0</x:v>
      </x:c>
      <x:c r="S519" s="55" t="n">
        <x:f>IF(AND(ISNUMBER(J519),ISNUMBER(R519),R519&gt;=0,R519&lt;=1),J519*R519,"n.a.")</x:f>
        <x:v>0</x:v>
      </x:c>
      <x:c r="T519" s="38" t="str">
        <x:f>IF(ISNUMBER(S519),"Calculado ilustrativo","Faltan datos / parámetros inválidos")</x:f>
        <x:v>Calculado ilustrativo</x:v>
      </x:c>
    </x:row>
    <x:row r="520">
      <x:c r="A520" s="38" t="str">
        <x:v>R00515</x:v>
      </x:c>
      <x:c r="B520" s="38" t="str">
        <x:f>'Reparto provincial'!B177</x:f>
        <x:v>C05</x:v>
      </x:c>
      <x:c r="C520" s="38" t="str">
        <x:f>'Reparto provincial'!C177</x:f>
        <x:v>ASSA Compañía de Seguros, S.A.</x:v>
      </x:c>
      <x:c r="D520" s="38" t="str">
        <x:f>'Reparto provincial'!D177</x:f>
        <x:v>Comercial</x:v>
      </x:c>
      <x:c r="E520" s="38" t="str">
        <x:f>'Reparto provincial'!E177</x:f>
        <x:v>Colón</x:v>
      </x:c>
      <x:c r="F520" s="38" t="str">
        <x:f>Ubicaciones!A8</x:f>
        <x:v>L03</x:v>
      </x:c>
      <x:c r="G520" s="38" t="str">
        <x:v>P2</x:v>
      </x:c>
      <x:c r="H520" s="55" t="n">
        <x:f>IF(AND(ISNUMBER('Reparto provincial'!J177),ABS(Construccion!G13-1)&lt;0.0000001,MIN(Construccion!D13:F13)&gt;=0,MAX(Construccion!D13:F13)&lt;=1),ROUND('Reparto provincial'!J177*ROUND(SUM(Construccion!$D$13:E13),12),0)-ROUND('Reparto provincial'!J177*ROUND(SUM(Construccion!$D$13:D13),12),0),"n.a.")</x:f>
        <x:v>228</x:v>
      </x:c>
      <x:c r="I520" s="55" t="n">
        <x:f>'Reparto provincial'!N177</x:f>
        <x:v>122441.74523235553</x:v>
      </x:c>
      <x:c r="J520" s="55" t="n">
        <x:f>IF(AND(ISNUMBER(H520),ISNUMBER(I520)),H520*I520,"n.a.")</x:f>
        <x:v>27916717.912977062</x:v>
      </x:c>
      <x:c r="K520" s="56" t="n">
        <x:f>Ubicaciones!D8</x:f>
        <x:v>9.36</x:v>
      </x:c>
      <x:c r="L520" s="56" t="n">
        <x:f>Ubicaciones!E8</x:f>
        <x:v>-79.9</x:v>
      </x:c>
      <x:c r="M520" s="38" t="str">
        <x:f>Vulnerabilidad!B23</x:f>
        <x:v>Mampostería sin refuerzo</x:v>
      </x:c>
      <x:c r="N520" s="38" t="str">
        <x:f>Vulnerabilidad!C23</x:f>
        <x:v>Bloque / ladrillo</x:v>
      </x:c>
      <x:c r="O520" s="38" t="str">
        <x:f>Vulnerabilidad!D23</x:f>
        <x:v>Metal</x:v>
      </x:c>
      <x:c r="P520" s="38" t="str">
        <x:v>Sin dato</x:v>
      </x:c>
      <x:c r="Q520" s="38" t="n">
        <x:f>IF('Impacto local'!H8="","",'Impacto local'!H8)</x:f>
        <x:v>2</x:v>
      </x:c>
      <x:c r="R520" s="57" t="n">
        <x:f>IF(Q520="","",INDEX(Vulnerabilidad!$C$6:$C$17,Q520))</x:f>
        <x:v>0</x:v>
      </x:c>
      <x:c r="S520" s="55" t="n">
        <x:f>IF(AND(ISNUMBER(J520),ISNUMBER(R520),R520&gt;=0,R520&lt;=1),J520*R520,"n.a.")</x:f>
        <x:v>0</x:v>
      </x:c>
      <x:c r="T520" s="38" t="str">
        <x:f>IF(ISNUMBER(S520),"Calculado ilustrativo","Faltan datos / parámetros inválidos")</x:f>
        <x:v>Calculado ilustrativo</x:v>
      </x:c>
    </x:row>
    <x:row r="521">
      <x:c r="A521" s="38" t="str">
        <x:v>R00516</x:v>
      </x:c>
      <x:c r="B521" s="38" t="str">
        <x:f>'Reparto provincial'!B177</x:f>
        <x:v>C05</x:v>
      </x:c>
      <x:c r="C521" s="38" t="str">
        <x:f>'Reparto provincial'!C177</x:f>
        <x:v>ASSA Compañía de Seguros, S.A.</x:v>
      </x:c>
      <x:c r="D521" s="38" t="str">
        <x:f>'Reparto provincial'!D177</x:f>
        <x:v>Comercial</x:v>
      </x:c>
      <x:c r="E521" s="38" t="str">
        <x:f>'Reparto provincial'!E177</x:f>
        <x:v>Colón</x:v>
      </x:c>
      <x:c r="F521" s="38" t="str">
        <x:f>Ubicaciones!A8</x:f>
        <x:v>L03</x:v>
      </x:c>
      <x:c r="G521" s="38" t="str">
        <x:v>P3</x:v>
      </x:c>
      <x:c r="H521" s="55" t="n">
        <x:f>IF(AND(ISNUMBER('Reparto provincial'!J177),ABS(Construccion!G13-1)&lt;0.0000001,MIN(Construccion!D13:F13)&gt;=0,MAX(Construccion!D13:F13)&lt;=1),ROUND('Reparto provincial'!J177*ROUND(SUM(Construccion!$D$13:F13),12),0)-ROUND('Reparto provincial'!J177*ROUND(SUM(Construccion!$D$13:E13),12),0),"n.a.")</x:f>
        <x:v>76</x:v>
      </x:c>
      <x:c r="I521" s="55" t="n">
        <x:f>'Reparto provincial'!N177</x:f>
        <x:v>122441.74523235553</x:v>
      </x:c>
      <x:c r="J521" s="55" t="n">
        <x:f>IF(AND(ISNUMBER(H521),ISNUMBER(I521)),H521*I521,"n.a.")</x:f>
        <x:v>9305572.63765902</x:v>
      </x:c>
      <x:c r="K521" s="56" t="n">
        <x:f>Ubicaciones!D8</x:f>
        <x:v>9.36</x:v>
      </x:c>
      <x:c r="L521" s="56" t="n">
        <x:f>Ubicaciones!E8</x:f>
        <x:v>-79.9</x:v>
      </x:c>
      <x:c r="M521" s="38" t="str">
        <x:f>Vulnerabilidad!B24</x:f>
        <x:v>Liviana / madera</x:v>
      </x:c>
      <x:c r="N521" s="38" t="str">
        <x:f>Vulnerabilidad!C24</x:f>
        <x:v>Madera / livianas</x:v>
      </x:c>
      <x:c r="O521" s="38" t="str">
        <x:f>Vulnerabilidad!D24</x:f>
        <x:v>Metal</x:v>
      </x:c>
      <x:c r="P521" s="38" t="str">
        <x:v>Sin dato</x:v>
      </x:c>
      <x:c r="Q521" s="38" t="n">
        <x:f>IF('Impacto local'!H8="","",'Impacto local'!H8)</x:f>
        <x:v>2</x:v>
      </x:c>
      <x:c r="R521" s="57" t="n">
        <x:f>IF(Q521="","",INDEX(Vulnerabilidad!$D$6:$D$17,Q521))</x:f>
        <x:v>0</x:v>
      </x:c>
      <x:c r="S521" s="55" t="n">
        <x:f>IF(AND(ISNUMBER(J521),ISNUMBER(R521),R521&gt;=0,R521&lt;=1),J521*R521,"n.a.")</x:f>
        <x:v>0</x:v>
      </x:c>
      <x:c r="T521" s="38" t="str">
        <x:f>IF(ISNUMBER(S521),"Calculado ilustrativo","Faltan datos / parámetros inválidos")</x:f>
        <x:v>Calculado ilustrativo</x:v>
      </x:c>
    </x:row>
    <x:row r="522">
      <x:c r="A522" s="38" t="str">
        <x:v>R00517</x:v>
      </x:c>
      <x:c r="B522" s="38" t="str">
        <x:f>'Reparto provincial'!B178</x:f>
        <x:v>C05</x:v>
      </x:c>
      <x:c r="C522" s="38" t="str">
        <x:f>'Reparto provincial'!C178</x:f>
        <x:v>ASSA Compañía de Seguros, S.A.</x:v>
      </x:c>
      <x:c r="D522" s="38" t="str">
        <x:f>'Reparto provincial'!D178</x:f>
        <x:v>Comercial</x:v>
      </x:c>
      <x:c r="E522" s="38" t="str">
        <x:f>'Reparto provincial'!E178</x:f>
        <x:v>Chiriquí</x:v>
      </x:c>
      <x:c r="F522" s="38" t="str">
        <x:f>Ubicaciones!A9</x:f>
        <x:v>L04</x:v>
      </x:c>
      <x:c r="G522" s="38" t="str">
        <x:v>P1</x:v>
      </x:c>
      <x:c r="H522" s="55" t="n">
        <x:f>IF(AND(ISNUMBER('Reparto provincial'!J178),ABS(Construccion!G16-1)&lt;0.0000001,MIN(Construccion!D16:F16)&gt;=0,MAX(Construccion!D16:F16)&lt;=1),ROUND('Reparto provincial'!J178*ROUND(SUM(Construccion!$D$16:D16),12),0)-0,"n.a.")</x:f>
        <x:v>1154</x:v>
      </x:c>
      <x:c r="I522" s="55" t="n">
        <x:f>'Reparto provincial'!N178</x:f>
        <x:v>122441.74523235553</x:v>
      </x:c>
      <x:c r="J522" s="55" t="n">
        <x:f>IF(AND(ISNUMBER(H522),ISNUMBER(I522)),H522*I522,"n.a.")</x:f>
        <x:v>141297773.99813828</x:v>
      </x:c>
      <x:c r="K522" s="56" t="n">
        <x:f>Ubicaciones!D9</x:f>
        <x:v>8.43</x:v>
      </x:c>
      <x:c r="L522" s="56" t="n">
        <x:f>Ubicaciones!E9</x:f>
        <x:v>-82.43</x:v>
      </x:c>
      <x:c r="M522" s="38" t="str">
        <x:f>Vulnerabilidad!B22</x:f>
        <x:v>Hormigón armado</x:v>
      </x:c>
      <x:c r="N522" s="38" t="str">
        <x:f>Vulnerabilidad!C22</x:f>
        <x:v>Mampostería de relleno</x:v>
      </x:c>
      <x:c r="O522" s="38" t="str">
        <x:f>Vulnerabilidad!D22</x:f>
        <x:v>Losa de hormigón</x:v>
      </x:c>
      <x:c r="P522" s="38" t="str">
        <x:v>Sin dato</x:v>
      </x:c>
      <x:c r="Q522" s="38" t="n">
        <x:f>IF('Impacto local'!H9="","",'Impacto local'!H9)</x:f>
        <x:v>4</x:v>
      </x:c>
      <x:c r="R522" s="57" t="n">
        <x:f>IF(Q522="","",INDEX(Vulnerabilidad!$B$6:$B$17,Q522))</x:f>
        <x:v>0</x:v>
      </x:c>
      <x:c r="S522" s="55" t="n">
        <x:f>IF(AND(ISNUMBER(J522),ISNUMBER(R522),R522&gt;=0,R522&lt;=1),J522*R522,"n.a.")</x:f>
        <x:v>0</x:v>
      </x:c>
      <x:c r="T522" s="38" t="str">
        <x:f>IF(ISNUMBER(S522),"Calculado ilustrativo","Faltan datos / parámetros inválidos")</x:f>
        <x:v>Calculado ilustrativo</x:v>
      </x:c>
    </x:row>
    <x:row r="523">
      <x:c r="A523" s="38" t="str">
        <x:v>R00518</x:v>
      </x:c>
      <x:c r="B523" s="38" t="str">
        <x:f>'Reparto provincial'!B178</x:f>
        <x:v>C05</x:v>
      </x:c>
      <x:c r="C523" s="38" t="str">
        <x:f>'Reparto provincial'!C178</x:f>
        <x:v>ASSA Compañía de Seguros, S.A.</x:v>
      </x:c>
      <x:c r="D523" s="38" t="str">
        <x:f>'Reparto provincial'!D178</x:f>
        <x:v>Comercial</x:v>
      </x:c>
      <x:c r="E523" s="38" t="str">
        <x:f>'Reparto provincial'!E178</x:f>
        <x:v>Chiriquí</x:v>
      </x:c>
      <x:c r="F523" s="38" t="str">
        <x:f>Ubicaciones!A9</x:f>
        <x:v>L04</x:v>
      </x:c>
      <x:c r="G523" s="38" t="str">
        <x:v>P2</x:v>
      </x:c>
      <x:c r="H523" s="55" t="n">
        <x:f>IF(AND(ISNUMBER('Reparto provincial'!J178),ABS(Construccion!G16-1)&lt;0.0000001,MIN(Construccion!D16:F16)&gt;=0,MAX(Construccion!D16:F16)&lt;=1),ROUND('Reparto provincial'!J178*ROUND(SUM(Construccion!$D$16:E16),12),0)-ROUND('Reparto provincial'!J178*ROUND(SUM(Construccion!$D$16:D16),12),0),"n.a.")</x:f>
        <x:v>578</x:v>
      </x:c>
      <x:c r="I523" s="55" t="n">
        <x:f>'Reparto provincial'!N178</x:f>
        <x:v>122441.74523235553</x:v>
      </x:c>
      <x:c r="J523" s="55" t="n">
        <x:f>IF(AND(ISNUMBER(H523),ISNUMBER(I523)),H523*I523,"n.a.")</x:f>
        <x:v>70771328.7443015</x:v>
      </x:c>
      <x:c r="K523" s="56" t="n">
        <x:f>Ubicaciones!D9</x:f>
        <x:v>8.43</x:v>
      </x:c>
      <x:c r="L523" s="56" t="n">
        <x:f>Ubicaciones!E9</x:f>
        <x:v>-82.43</x:v>
      </x:c>
      <x:c r="M523" s="38" t="str">
        <x:f>Vulnerabilidad!B23</x:f>
        <x:v>Mampostería sin refuerzo</x:v>
      </x:c>
      <x:c r="N523" s="38" t="str">
        <x:f>Vulnerabilidad!C23</x:f>
        <x:v>Bloque / ladrillo</x:v>
      </x:c>
      <x:c r="O523" s="38" t="str">
        <x:f>Vulnerabilidad!D23</x:f>
        <x:v>Metal</x:v>
      </x:c>
      <x:c r="P523" s="38" t="str">
        <x:v>Sin dato</x:v>
      </x:c>
      <x:c r="Q523" s="38" t="n">
        <x:f>IF('Impacto local'!H9="","",'Impacto local'!H9)</x:f>
        <x:v>4</x:v>
      </x:c>
      <x:c r="R523" s="57" t="n">
        <x:f>IF(Q523="","",INDEX(Vulnerabilidad!$C$6:$C$17,Q523))</x:f>
        <x:v>0.001</x:v>
      </x:c>
      <x:c r="S523" s="55" t="n">
        <x:f>IF(AND(ISNUMBER(J523),ISNUMBER(R523),R523&gt;=0,R523&lt;=1),J523*R523,"n.a.")</x:f>
        <x:v>70771.3287443015</x:v>
      </x:c>
      <x:c r="T523" s="38" t="str">
        <x:f>IF(ISNUMBER(S523),"Calculado ilustrativo","Faltan datos / parámetros inválidos")</x:f>
        <x:v>Calculado ilustrativo</x:v>
      </x:c>
    </x:row>
    <x:row r="524">
      <x:c r="A524" s="38" t="str">
        <x:v>R00519</x:v>
      </x:c>
      <x:c r="B524" s="38" t="str">
        <x:f>'Reparto provincial'!B178</x:f>
        <x:v>C05</x:v>
      </x:c>
      <x:c r="C524" s="38" t="str">
        <x:f>'Reparto provincial'!C178</x:f>
        <x:v>ASSA Compañía de Seguros, S.A.</x:v>
      </x:c>
      <x:c r="D524" s="38" t="str">
        <x:f>'Reparto provincial'!D178</x:f>
        <x:v>Comercial</x:v>
      </x:c>
      <x:c r="E524" s="38" t="str">
        <x:f>'Reparto provincial'!E178</x:f>
        <x:v>Chiriquí</x:v>
      </x:c>
      <x:c r="F524" s="38" t="str">
        <x:f>Ubicaciones!A9</x:f>
        <x:v>L04</x:v>
      </x:c>
      <x:c r="G524" s="38" t="str">
        <x:v>P3</x:v>
      </x:c>
      <x:c r="H524" s="55" t="n">
        <x:f>IF(AND(ISNUMBER('Reparto provincial'!J178),ABS(Construccion!G16-1)&lt;0.0000001,MIN(Construccion!D16:F16)&gt;=0,MAX(Construccion!D16:F16)&lt;=1),ROUND('Reparto provincial'!J178*ROUND(SUM(Construccion!$D$16:F16),12),0)-ROUND('Reparto provincial'!J178*ROUND(SUM(Construccion!$D$16:E16),12),0),"n.a.")</x:f>
        <x:v>192</x:v>
      </x:c>
      <x:c r="I524" s="55" t="n">
        <x:f>'Reparto provincial'!N178</x:f>
        <x:v>122441.74523235553</x:v>
      </x:c>
      <x:c r="J524" s="55" t="n">
        <x:f>IF(AND(ISNUMBER(H524),ISNUMBER(I524)),H524*I524,"n.a.")</x:f>
        <x:v>23508815.08461226</x:v>
      </x:c>
      <x:c r="K524" s="56" t="n">
        <x:f>Ubicaciones!D9</x:f>
        <x:v>8.43</x:v>
      </x:c>
      <x:c r="L524" s="56" t="n">
        <x:f>Ubicaciones!E9</x:f>
        <x:v>-82.43</x:v>
      </x:c>
      <x:c r="M524" s="38" t="str">
        <x:f>Vulnerabilidad!B24</x:f>
        <x:v>Liviana / madera</x:v>
      </x:c>
      <x:c r="N524" s="38" t="str">
        <x:f>Vulnerabilidad!C24</x:f>
        <x:v>Madera / livianas</x:v>
      </x:c>
      <x:c r="O524" s="38" t="str">
        <x:f>Vulnerabilidad!D24</x:f>
        <x:v>Metal</x:v>
      </x:c>
      <x:c r="P524" s="38" t="str">
        <x:v>Sin dato</x:v>
      </x:c>
      <x:c r="Q524" s="38" t="n">
        <x:f>IF('Impacto local'!H9="","",'Impacto local'!H9)</x:f>
        <x:v>4</x:v>
      </x:c>
      <x:c r="R524" s="57" t="n">
        <x:f>IF(Q524="","",INDEX(Vulnerabilidad!$D$6:$D$17,Q524))</x:f>
        <x:v>0.002</x:v>
      </x:c>
      <x:c r="S524" s="55" t="n">
        <x:f>IF(AND(ISNUMBER(J524),ISNUMBER(R524),R524&gt;=0,R524&lt;=1),J524*R524,"n.a.")</x:f>
        <x:v>47017.630169224525</x:v>
      </x:c>
      <x:c r="T524" s="38" t="str">
        <x:f>IF(ISNUMBER(S524),"Calculado ilustrativo","Faltan datos / parámetros inválidos")</x:f>
        <x:v>Calculado ilustrativo</x:v>
      </x:c>
    </x:row>
    <x:row r="525">
      <x:c r="A525" s="38" t="str">
        <x:v>R00520</x:v>
      </x:c>
      <x:c r="B525" s="38" t="str">
        <x:f>'Reparto provincial'!B179</x:f>
        <x:v>C05</x:v>
      </x:c>
      <x:c r="C525" s="38" t="str">
        <x:f>'Reparto provincial'!C179</x:f>
        <x:v>ASSA Compañía de Seguros, S.A.</x:v>
      </x:c>
      <x:c r="D525" s="38" t="str">
        <x:f>'Reparto provincial'!D179</x:f>
        <x:v>Comercial</x:v>
      </x:c>
      <x:c r="E525" s="38" t="str">
        <x:f>'Reparto provincial'!E179</x:f>
        <x:v>Darién</x:v>
      </x:c>
      <x:c r="F525" s="38" t="str">
        <x:f>Ubicaciones!A10</x:f>
        <x:v>L05</x:v>
      </x:c>
      <x:c r="G525" s="38" t="str">
        <x:v>P1</x:v>
      </x:c>
      <x:c r="H525" s="55" t="n">
        <x:f>IF(AND(ISNUMBER('Reparto provincial'!J179),ABS(Construccion!G19-1)&lt;0.0000001,MIN(Construccion!D19:F19)&gt;=0,MAX(Construccion!D19:F19)&lt;=1),ROUND('Reparto provincial'!J179*ROUND(SUM(Construccion!$D$19:D19),12),0)-0,"n.a.")</x:f>
        <x:v>18</x:v>
      </x:c>
      <x:c r="I525" s="55" t="n">
        <x:f>'Reparto provincial'!N179</x:f>
        <x:v>122441.74523235553</x:v>
      </x:c>
      <x:c r="J525" s="55" t="n">
        <x:f>IF(AND(ISNUMBER(H525),ISNUMBER(I525)),H525*I525,"n.a.")</x:f>
        <x:v>2203951.4141823994</x:v>
      </x:c>
      <x:c r="K525" s="56" t="n">
        <x:f>Ubicaciones!D10</x:f>
        <x:v>8.4</x:v>
      </x:c>
      <x:c r="L525" s="56" t="n">
        <x:f>Ubicaciones!E10</x:f>
        <x:v>-78.15</x:v>
      </x:c>
      <x:c r="M525" s="38" t="str">
        <x:f>Vulnerabilidad!B22</x:f>
        <x:v>Hormigón armado</x:v>
      </x:c>
      <x:c r="N525" s="38" t="str">
        <x:f>Vulnerabilidad!C22</x:f>
        <x:v>Mampostería de relleno</x:v>
      </x:c>
      <x:c r="O525" s="38" t="str">
        <x:f>Vulnerabilidad!D22</x:f>
        <x:v>Losa de hormigón</x:v>
      </x:c>
      <x:c r="P525" s="38" t="str">
        <x:v>Sin dato</x:v>
      </x:c>
      <x:c r="Q525" s="38" t="n">
        <x:f>IF('Impacto local'!H10="","",'Impacto local'!H10)</x:f>
        <x:v>2</x:v>
      </x:c>
      <x:c r="R525" s="57" t="n">
        <x:f>IF(Q525="","",INDEX(Vulnerabilidad!$B$6:$B$17,Q525))</x:f>
        <x:v>0</x:v>
      </x:c>
      <x:c r="S525" s="55" t="n">
        <x:f>IF(AND(ISNUMBER(J525),ISNUMBER(R525),R525&gt;=0,R525&lt;=1),J525*R525,"n.a.")</x:f>
        <x:v>0</x:v>
      </x:c>
      <x:c r="T525" s="38" t="str">
        <x:f>IF(ISNUMBER(S525),"Calculado ilustrativo","Faltan datos / parámetros inválidos")</x:f>
        <x:v>Calculado ilustrativo</x:v>
      </x:c>
    </x:row>
    <x:row r="526">
      <x:c r="A526" s="38" t="str">
        <x:v>R00521</x:v>
      </x:c>
      <x:c r="B526" s="38" t="str">
        <x:f>'Reparto provincial'!B179</x:f>
        <x:v>C05</x:v>
      </x:c>
      <x:c r="C526" s="38" t="str">
        <x:f>'Reparto provincial'!C179</x:f>
        <x:v>ASSA Compañía de Seguros, S.A.</x:v>
      </x:c>
      <x:c r="D526" s="38" t="str">
        <x:f>'Reparto provincial'!D179</x:f>
        <x:v>Comercial</x:v>
      </x:c>
      <x:c r="E526" s="38" t="str">
        <x:f>'Reparto provincial'!E179</x:f>
        <x:v>Darién</x:v>
      </x:c>
      <x:c r="F526" s="38" t="str">
        <x:f>Ubicaciones!A10</x:f>
        <x:v>L05</x:v>
      </x:c>
      <x:c r="G526" s="38" t="str">
        <x:v>P2</x:v>
      </x:c>
      <x:c r="H526" s="55" t="n">
        <x:f>IF(AND(ISNUMBER('Reparto provincial'!J179),ABS(Construccion!G19-1)&lt;0.0000001,MIN(Construccion!D19:F19)&gt;=0,MAX(Construccion!D19:F19)&lt;=1),ROUND('Reparto provincial'!J179*ROUND(SUM(Construccion!$D$19:E19),12),0)-ROUND('Reparto provincial'!J179*ROUND(SUM(Construccion!$D$19:D19),12),0),"n.a.")</x:f>
        <x:v>9</x:v>
      </x:c>
      <x:c r="I526" s="55" t="n">
        <x:f>'Reparto provincial'!N179</x:f>
        <x:v>122441.74523235553</x:v>
      </x:c>
      <x:c r="J526" s="55" t="n">
        <x:f>IF(AND(ISNUMBER(H526),ISNUMBER(I526)),H526*I526,"n.a.")</x:f>
        <x:v>1101975.7070911997</x:v>
      </x:c>
      <x:c r="K526" s="56" t="n">
        <x:f>Ubicaciones!D10</x:f>
        <x:v>8.4</x:v>
      </x:c>
      <x:c r="L526" s="56" t="n">
        <x:f>Ubicaciones!E10</x:f>
        <x:v>-78.15</x:v>
      </x:c>
      <x:c r="M526" s="38" t="str">
        <x:f>Vulnerabilidad!B23</x:f>
        <x:v>Mampostería sin refuerzo</x:v>
      </x:c>
      <x:c r="N526" s="38" t="str">
        <x:f>Vulnerabilidad!C23</x:f>
        <x:v>Bloque / ladrillo</x:v>
      </x:c>
      <x:c r="O526" s="38" t="str">
        <x:f>Vulnerabilidad!D23</x:f>
        <x:v>Metal</x:v>
      </x:c>
      <x:c r="P526" s="38" t="str">
        <x:v>Sin dato</x:v>
      </x:c>
      <x:c r="Q526" s="38" t="n">
        <x:f>IF('Impacto local'!H10="","",'Impacto local'!H10)</x:f>
        <x:v>2</x:v>
      </x:c>
      <x:c r="R526" s="57" t="n">
        <x:f>IF(Q526="","",INDEX(Vulnerabilidad!$C$6:$C$17,Q526))</x:f>
        <x:v>0</x:v>
      </x:c>
      <x:c r="S526" s="55" t="n">
        <x:f>IF(AND(ISNUMBER(J526),ISNUMBER(R526),R526&gt;=0,R526&lt;=1),J526*R526,"n.a.")</x:f>
        <x:v>0</x:v>
      </x:c>
      <x:c r="T526" s="38" t="str">
        <x:f>IF(ISNUMBER(S526),"Calculado ilustrativo","Faltan datos / parámetros inválidos")</x:f>
        <x:v>Calculado ilustrativo</x:v>
      </x:c>
    </x:row>
    <x:row r="527">
      <x:c r="A527" s="38" t="str">
        <x:v>R00522</x:v>
      </x:c>
      <x:c r="B527" s="38" t="str">
        <x:f>'Reparto provincial'!B179</x:f>
        <x:v>C05</x:v>
      </x:c>
      <x:c r="C527" s="38" t="str">
        <x:f>'Reparto provincial'!C179</x:f>
        <x:v>ASSA Compañía de Seguros, S.A.</x:v>
      </x:c>
      <x:c r="D527" s="38" t="str">
        <x:f>'Reparto provincial'!D179</x:f>
        <x:v>Comercial</x:v>
      </x:c>
      <x:c r="E527" s="38" t="str">
        <x:f>'Reparto provincial'!E179</x:f>
        <x:v>Darién</x:v>
      </x:c>
      <x:c r="F527" s="38" t="str">
        <x:f>Ubicaciones!A10</x:f>
        <x:v>L05</x:v>
      </x:c>
      <x:c r="G527" s="38" t="str">
        <x:v>P3</x:v>
      </x:c>
      <x:c r="H527" s="55" t="n">
        <x:f>IF(AND(ISNUMBER('Reparto provincial'!J179),ABS(Construccion!G19-1)&lt;0.0000001,MIN(Construccion!D19:F19)&gt;=0,MAX(Construccion!D19:F19)&lt;=1),ROUND('Reparto provincial'!J179*ROUND(SUM(Construccion!$D$19:F19),12),0)-ROUND('Reparto provincial'!J179*ROUND(SUM(Construccion!$D$19:E19),12),0),"n.a.")</x:f>
        <x:v>3</x:v>
      </x:c>
      <x:c r="I527" s="55" t="n">
        <x:f>'Reparto provincial'!N179</x:f>
        <x:v>122441.74523235553</x:v>
      </x:c>
      <x:c r="J527" s="55" t="n">
        <x:f>IF(AND(ISNUMBER(H527),ISNUMBER(I527)),H527*I527,"n.a.")</x:f>
        <x:v>367325.2356970666</x:v>
      </x:c>
      <x:c r="K527" s="56" t="n">
        <x:f>Ubicaciones!D10</x:f>
        <x:v>8.4</x:v>
      </x:c>
      <x:c r="L527" s="56" t="n">
        <x:f>Ubicaciones!E10</x:f>
        <x:v>-78.15</x:v>
      </x:c>
      <x:c r="M527" s="38" t="str">
        <x:f>Vulnerabilidad!B24</x:f>
        <x:v>Liviana / madera</x:v>
      </x:c>
      <x:c r="N527" s="38" t="str">
        <x:f>Vulnerabilidad!C24</x:f>
        <x:v>Madera / livianas</x:v>
      </x:c>
      <x:c r="O527" s="38" t="str">
        <x:f>Vulnerabilidad!D24</x:f>
        <x:v>Metal</x:v>
      </x:c>
      <x:c r="P527" s="38" t="str">
        <x:v>Sin dato</x:v>
      </x:c>
      <x:c r="Q527" s="38" t="n">
        <x:f>IF('Impacto local'!H10="","",'Impacto local'!H10)</x:f>
        <x:v>2</x:v>
      </x:c>
      <x:c r="R527" s="57" t="n">
        <x:f>IF(Q527="","",INDEX(Vulnerabilidad!$D$6:$D$17,Q527))</x:f>
        <x:v>0</x:v>
      </x:c>
      <x:c r="S527" s="55" t="n">
        <x:f>IF(AND(ISNUMBER(J527),ISNUMBER(R527),R527&gt;=0,R527&lt;=1),J527*R527,"n.a.")</x:f>
        <x:v>0</x:v>
      </x:c>
      <x:c r="T527" s="38" t="str">
        <x:f>IF(ISNUMBER(S527),"Calculado ilustrativo","Faltan datos / parámetros inválidos")</x:f>
        <x:v>Calculado ilustrativo</x:v>
      </x:c>
    </x:row>
    <x:row r="528">
      <x:c r="A528" s="38" t="str">
        <x:v>R00523</x:v>
      </x:c>
      <x:c r="B528" s="38" t="str">
        <x:f>'Reparto provincial'!B180</x:f>
        <x:v>C05</x:v>
      </x:c>
      <x:c r="C528" s="38" t="str">
        <x:f>'Reparto provincial'!C180</x:f>
        <x:v>ASSA Compañía de Seguros, S.A.</x:v>
      </x:c>
      <x:c r="D528" s="38" t="str">
        <x:f>'Reparto provincial'!D180</x:f>
        <x:v>Comercial</x:v>
      </x:c>
      <x:c r="E528" s="38" t="str">
        <x:f>'Reparto provincial'!E180</x:f>
        <x:v>Herrera</x:v>
      </x:c>
      <x:c r="F528" s="38" t="str">
        <x:f>Ubicaciones!A11</x:f>
        <x:v>L06</x:v>
      </x:c>
      <x:c r="G528" s="38" t="str">
        <x:v>P1</x:v>
      </x:c>
      <x:c r="H528" s="55" t="n">
        <x:f>IF(AND(ISNUMBER('Reparto provincial'!J180),ABS(Construccion!G22-1)&lt;0.0000001,MIN(Construccion!D22:F22)&gt;=0,MAX(Construccion!D22:F22)&lt;=1),ROUND('Reparto provincial'!J180*ROUND(SUM(Construccion!$D$22:D22),12),0)-0,"n.a.")</x:f>
        <x:v>336</x:v>
      </x:c>
      <x:c r="I528" s="55" t="n">
        <x:f>'Reparto provincial'!N180</x:f>
        <x:v>122441.74523235553</x:v>
      </x:c>
      <x:c r="J528" s="55" t="n">
        <x:f>IF(AND(ISNUMBER(H528),ISNUMBER(I528)),H528*I528,"n.a.")</x:f>
        <x:v>41140426.39807146</x:v>
      </x:c>
      <x:c r="K528" s="56" t="n">
        <x:f>Ubicaciones!D11</x:f>
        <x:v>7.96</x:v>
      </x:c>
      <x:c r="L528" s="56" t="n">
        <x:f>Ubicaciones!E11</x:f>
        <x:v>-80.43</x:v>
      </x:c>
      <x:c r="M528" s="38" t="str">
        <x:f>Vulnerabilidad!B22</x:f>
        <x:v>Hormigón armado</x:v>
      </x:c>
      <x:c r="N528" s="38" t="str">
        <x:f>Vulnerabilidad!C22</x:f>
        <x:v>Mampostería de relleno</x:v>
      </x:c>
      <x:c r="O528" s="38" t="str">
        <x:f>Vulnerabilidad!D22</x:f>
        <x:v>Losa de hormigón</x:v>
      </x:c>
      <x:c r="P528" s="38" t="str">
        <x:v>Sin dato</x:v>
      </x:c>
      <x:c r="Q528" s="38" t="n">
        <x:f>IF('Impacto local'!H11="","",'Impacto local'!H11)</x:f>
        <x:v>3</x:v>
      </x:c>
      <x:c r="R528" s="57" t="n">
        <x:f>IF(Q528="","",INDEX(Vulnerabilidad!$B$6:$B$17,Q528))</x:f>
        <x:v>0</x:v>
      </x:c>
      <x:c r="S528" s="55" t="n">
        <x:f>IF(AND(ISNUMBER(J528),ISNUMBER(R528),R528&gt;=0,R528&lt;=1),J528*R528,"n.a.")</x:f>
        <x:v>0</x:v>
      </x:c>
      <x:c r="T528" s="38" t="str">
        <x:f>IF(ISNUMBER(S528),"Calculado ilustrativo","Faltan datos / parámetros inválidos")</x:f>
        <x:v>Calculado ilustrativo</x:v>
      </x:c>
    </x:row>
    <x:row r="529">
      <x:c r="A529" s="38" t="str">
        <x:v>R00524</x:v>
      </x:c>
      <x:c r="B529" s="38" t="str">
        <x:f>'Reparto provincial'!B180</x:f>
        <x:v>C05</x:v>
      </x:c>
      <x:c r="C529" s="38" t="str">
        <x:f>'Reparto provincial'!C180</x:f>
        <x:v>ASSA Compañía de Seguros, S.A.</x:v>
      </x:c>
      <x:c r="D529" s="38" t="str">
        <x:f>'Reparto provincial'!D180</x:f>
        <x:v>Comercial</x:v>
      </x:c>
      <x:c r="E529" s="38" t="str">
        <x:f>'Reparto provincial'!E180</x:f>
        <x:v>Herrera</x:v>
      </x:c>
      <x:c r="F529" s="38" t="str">
        <x:f>Ubicaciones!A11</x:f>
        <x:v>L06</x:v>
      </x:c>
      <x:c r="G529" s="38" t="str">
        <x:v>P2</x:v>
      </x:c>
      <x:c r="H529" s="55" t="n">
        <x:f>IF(AND(ISNUMBER('Reparto provincial'!J180),ABS(Construccion!G22-1)&lt;0.0000001,MIN(Construccion!D22:F22)&gt;=0,MAX(Construccion!D22:F22)&lt;=1),ROUND('Reparto provincial'!J180*ROUND(SUM(Construccion!$D$22:E22),12),0)-ROUND('Reparto provincial'!J180*ROUND(SUM(Construccion!$D$22:D22),12),0),"n.a.")</x:f>
        <x:v>168</x:v>
      </x:c>
      <x:c r="I529" s="55" t="n">
        <x:f>'Reparto provincial'!N180</x:f>
        <x:v>122441.74523235553</x:v>
      </x:c>
      <x:c r="J529" s="55" t="n">
        <x:f>IF(AND(ISNUMBER(H529),ISNUMBER(I529)),H529*I529,"n.a.")</x:f>
        <x:v>20570213.19903573</x:v>
      </x:c>
      <x:c r="K529" s="56" t="n">
        <x:f>Ubicaciones!D11</x:f>
        <x:v>7.96</x:v>
      </x:c>
      <x:c r="L529" s="56" t="n">
        <x:f>Ubicaciones!E11</x:f>
        <x:v>-80.43</x:v>
      </x:c>
      <x:c r="M529" s="38" t="str">
        <x:f>Vulnerabilidad!B23</x:f>
        <x:v>Mampostería sin refuerzo</x:v>
      </x:c>
      <x:c r="N529" s="38" t="str">
        <x:f>Vulnerabilidad!C23</x:f>
        <x:v>Bloque / ladrillo</x:v>
      </x:c>
      <x:c r="O529" s="38" t="str">
        <x:f>Vulnerabilidad!D23</x:f>
        <x:v>Metal</x:v>
      </x:c>
      <x:c r="P529" s="38" t="str">
        <x:v>Sin dato</x:v>
      </x:c>
      <x:c r="Q529" s="38" t="n">
        <x:f>IF('Impacto local'!H11="","",'Impacto local'!H11)</x:f>
        <x:v>3</x:v>
      </x:c>
      <x:c r="R529" s="57" t="n">
        <x:f>IF(Q529="","",INDEX(Vulnerabilidad!$C$6:$C$17,Q529))</x:f>
        <x:v>0</x:v>
      </x:c>
      <x:c r="S529" s="55" t="n">
        <x:f>IF(AND(ISNUMBER(J529),ISNUMBER(R529),R529&gt;=0,R529&lt;=1),J529*R529,"n.a.")</x:f>
        <x:v>0</x:v>
      </x:c>
      <x:c r="T529" s="38" t="str">
        <x:f>IF(ISNUMBER(S529),"Calculado ilustrativo","Faltan datos / parámetros inválidos")</x:f>
        <x:v>Calculado ilustrativo</x:v>
      </x:c>
    </x:row>
    <x:row r="530">
      <x:c r="A530" s="38" t="str">
        <x:v>R00525</x:v>
      </x:c>
      <x:c r="B530" s="38" t="str">
        <x:f>'Reparto provincial'!B180</x:f>
        <x:v>C05</x:v>
      </x:c>
      <x:c r="C530" s="38" t="str">
        <x:f>'Reparto provincial'!C180</x:f>
        <x:v>ASSA Compañía de Seguros, S.A.</x:v>
      </x:c>
      <x:c r="D530" s="38" t="str">
        <x:f>'Reparto provincial'!D180</x:f>
        <x:v>Comercial</x:v>
      </x:c>
      <x:c r="E530" s="38" t="str">
        <x:f>'Reparto provincial'!E180</x:f>
        <x:v>Herrera</x:v>
      </x:c>
      <x:c r="F530" s="38" t="str">
        <x:f>Ubicaciones!A11</x:f>
        <x:v>L06</x:v>
      </x:c>
      <x:c r="G530" s="38" t="str">
        <x:v>P3</x:v>
      </x:c>
      <x:c r="H530" s="55" t="n">
        <x:f>IF(AND(ISNUMBER('Reparto provincial'!J180),ABS(Construccion!G22-1)&lt;0.0000001,MIN(Construccion!D22:F22)&gt;=0,MAX(Construccion!D22:F22)&lt;=1),ROUND('Reparto provincial'!J180*ROUND(SUM(Construccion!$D$22:F22),12),0)-ROUND('Reparto provincial'!J180*ROUND(SUM(Construccion!$D$22:E22),12),0),"n.a.")</x:f>
        <x:v>56</x:v>
      </x:c>
      <x:c r="I530" s="55" t="n">
        <x:f>'Reparto provincial'!N180</x:f>
        <x:v>122441.74523235553</x:v>
      </x:c>
      <x:c r="J530" s="55" t="n">
        <x:f>IF(AND(ISNUMBER(H530),ISNUMBER(I530)),H530*I530,"n.a.")</x:f>
        <x:v>6856737.73301191</x:v>
      </x:c>
      <x:c r="K530" s="56" t="n">
        <x:f>Ubicaciones!D11</x:f>
        <x:v>7.96</x:v>
      </x:c>
      <x:c r="L530" s="56" t="n">
        <x:f>Ubicaciones!E11</x:f>
        <x:v>-80.43</x:v>
      </x:c>
      <x:c r="M530" s="38" t="str">
        <x:f>Vulnerabilidad!B24</x:f>
        <x:v>Liviana / madera</x:v>
      </x:c>
      <x:c r="N530" s="38" t="str">
        <x:f>Vulnerabilidad!C24</x:f>
        <x:v>Madera / livianas</x:v>
      </x:c>
      <x:c r="O530" s="38" t="str">
        <x:f>Vulnerabilidad!D24</x:f>
        <x:v>Metal</x:v>
      </x:c>
      <x:c r="P530" s="38" t="str">
        <x:v>Sin dato</x:v>
      </x:c>
      <x:c r="Q530" s="38" t="n">
        <x:f>IF('Impacto local'!H11="","",'Impacto local'!H11)</x:f>
        <x:v>3</x:v>
      </x:c>
      <x:c r="R530" s="57" t="n">
        <x:f>IF(Q530="","",INDEX(Vulnerabilidad!$D$6:$D$17,Q530))</x:f>
        <x:v>0</x:v>
      </x:c>
      <x:c r="S530" s="55" t="n">
        <x:f>IF(AND(ISNUMBER(J530),ISNUMBER(R530),R530&gt;=0,R530&lt;=1),J530*R530,"n.a.")</x:f>
        <x:v>0</x:v>
      </x:c>
      <x:c r="T530" s="38" t="str">
        <x:f>IF(ISNUMBER(S530),"Calculado ilustrativo","Faltan datos / parámetros inválidos")</x:f>
        <x:v>Calculado ilustrativo</x:v>
      </x:c>
    </x:row>
    <x:row r="531">
      <x:c r="A531" s="38" t="str">
        <x:v>R00526</x:v>
      </x:c>
      <x:c r="B531" s="38" t="str">
        <x:f>'Reparto provincial'!B181</x:f>
        <x:v>C05</x:v>
      </x:c>
      <x:c r="C531" s="38" t="str">
        <x:f>'Reparto provincial'!C181</x:f>
        <x:v>ASSA Compañía de Seguros, S.A.</x:v>
      </x:c>
      <x:c r="D531" s="38" t="str">
        <x:f>'Reparto provincial'!D181</x:f>
        <x:v>Comercial</x:v>
      </x:c>
      <x:c r="E531" s="38" t="str">
        <x:f>'Reparto provincial'!E181</x:f>
        <x:v>Los Santos</x:v>
      </x:c>
      <x:c r="F531" s="38" t="str">
        <x:f>Ubicaciones!A12</x:f>
        <x:v>L07</x:v>
      </x:c>
      <x:c r="G531" s="38" t="str">
        <x:v>P1</x:v>
      </x:c>
      <x:c r="H531" s="55" t="n">
        <x:f>IF(AND(ISNUMBER('Reparto provincial'!J181),ABS(Construccion!G25-1)&lt;0.0000001,MIN(Construccion!D25:F25)&gt;=0,MAX(Construccion!D25:F25)&lt;=1),ROUND('Reparto provincial'!J181*ROUND(SUM(Construccion!$D$25:D25),12),0)-0,"n.a.")</x:f>
        <x:v>210</x:v>
      </x:c>
      <x:c r="I531" s="55" t="n">
        <x:f>'Reparto provincial'!N181</x:f>
        <x:v>122441.74523235553</x:v>
      </x:c>
      <x:c r="J531" s="55" t="n">
        <x:f>IF(AND(ISNUMBER(H531),ISNUMBER(I531)),H531*I531,"n.a.")</x:f>
        <x:v>25712766.498794664</x:v>
      </x:c>
      <x:c r="K531" s="56" t="n">
        <x:f>Ubicaciones!D12</x:f>
        <x:v>7.77</x:v>
      </x:c>
      <x:c r="L531" s="56" t="n">
        <x:f>Ubicaciones!E12</x:f>
        <x:v>-80.28</x:v>
      </x:c>
      <x:c r="M531" s="38" t="str">
        <x:f>Vulnerabilidad!B22</x:f>
        <x:v>Hormigón armado</x:v>
      </x:c>
      <x:c r="N531" s="38" t="str">
        <x:f>Vulnerabilidad!C22</x:f>
        <x:v>Mampostería de relleno</x:v>
      </x:c>
      <x:c r="O531" s="38" t="str">
        <x:f>Vulnerabilidad!D22</x:f>
        <x:v>Losa de hormigón</x:v>
      </x:c>
      <x:c r="P531" s="38" t="str">
        <x:v>Sin dato</x:v>
      </x:c>
      <x:c r="Q531" s="38" t="n">
        <x:f>IF('Impacto local'!H12="","",'Impacto local'!H12)</x:f>
        <x:v>2</x:v>
      </x:c>
      <x:c r="R531" s="57" t="n">
        <x:f>IF(Q531="","",INDEX(Vulnerabilidad!$B$6:$B$17,Q531))</x:f>
        <x:v>0</x:v>
      </x:c>
      <x:c r="S531" s="55" t="n">
        <x:f>IF(AND(ISNUMBER(J531),ISNUMBER(R531),R531&gt;=0,R531&lt;=1),J531*R531,"n.a.")</x:f>
        <x:v>0</x:v>
      </x:c>
      <x:c r="T531" s="38" t="str">
        <x:f>IF(ISNUMBER(S531),"Calculado ilustrativo","Faltan datos / parámetros inválidos")</x:f>
        <x:v>Calculado ilustrativo</x:v>
      </x:c>
    </x:row>
    <x:row r="532">
      <x:c r="A532" s="38" t="str">
        <x:v>R00527</x:v>
      </x:c>
      <x:c r="B532" s="38" t="str">
        <x:f>'Reparto provincial'!B181</x:f>
        <x:v>C05</x:v>
      </x:c>
      <x:c r="C532" s="38" t="str">
        <x:f>'Reparto provincial'!C181</x:f>
        <x:v>ASSA Compañía de Seguros, S.A.</x:v>
      </x:c>
      <x:c r="D532" s="38" t="str">
        <x:f>'Reparto provincial'!D181</x:f>
        <x:v>Comercial</x:v>
      </x:c>
      <x:c r="E532" s="38" t="str">
        <x:f>'Reparto provincial'!E181</x:f>
        <x:v>Los Santos</x:v>
      </x:c>
      <x:c r="F532" s="38" t="str">
        <x:f>Ubicaciones!A12</x:f>
        <x:v>L07</x:v>
      </x:c>
      <x:c r="G532" s="38" t="str">
        <x:v>P2</x:v>
      </x:c>
      <x:c r="H532" s="55" t="n">
        <x:f>IF(AND(ISNUMBER('Reparto provincial'!J181),ABS(Construccion!G25-1)&lt;0.0000001,MIN(Construccion!D25:F25)&gt;=0,MAX(Construccion!D25:F25)&lt;=1),ROUND('Reparto provincial'!J181*ROUND(SUM(Construccion!$D$25:E25),12),0)-ROUND('Reparto provincial'!J181*ROUND(SUM(Construccion!$D$25:D25),12),0),"n.a.")</x:f>
        <x:v>105</x:v>
      </x:c>
      <x:c r="I532" s="55" t="n">
        <x:f>'Reparto provincial'!N181</x:f>
        <x:v>122441.74523235553</x:v>
      </x:c>
      <x:c r="J532" s="55" t="n">
        <x:f>IF(AND(ISNUMBER(H532),ISNUMBER(I532)),H532*I532,"n.a.")</x:f>
        <x:v>12856383.249397332</x:v>
      </x:c>
      <x:c r="K532" s="56" t="n">
        <x:f>Ubicaciones!D12</x:f>
        <x:v>7.77</x:v>
      </x:c>
      <x:c r="L532" s="56" t="n">
        <x:f>Ubicaciones!E12</x:f>
        <x:v>-80.28</x:v>
      </x:c>
      <x:c r="M532" s="38" t="str">
        <x:f>Vulnerabilidad!B23</x:f>
        <x:v>Mampostería sin refuerzo</x:v>
      </x:c>
      <x:c r="N532" s="38" t="str">
        <x:f>Vulnerabilidad!C23</x:f>
        <x:v>Bloque / ladrillo</x:v>
      </x:c>
      <x:c r="O532" s="38" t="str">
        <x:f>Vulnerabilidad!D23</x:f>
        <x:v>Metal</x:v>
      </x:c>
      <x:c r="P532" s="38" t="str">
        <x:v>Sin dato</x:v>
      </x:c>
      <x:c r="Q532" s="38" t="n">
        <x:f>IF('Impacto local'!H12="","",'Impacto local'!H12)</x:f>
        <x:v>2</x:v>
      </x:c>
      <x:c r="R532" s="57" t="n">
        <x:f>IF(Q532="","",INDEX(Vulnerabilidad!$C$6:$C$17,Q532))</x:f>
        <x:v>0</x:v>
      </x:c>
      <x:c r="S532" s="55" t="n">
        <x:f>IF(AND(ISNUMBER(J532),ISNUMBER(R532),R532&gt;=0,R532&lt;=1),J532*R532,"n.a.")</x:f>
        <x:v>0</x:v>
      </x:c>
      <x:c r="T532" s="38" t="str">
        <x:f>IF(ISNUMBER(S532),"Calculado ilustrativo","Faltan datos / parámetros inválidos")</x:f>
        <x:v>Calculado ilustrativo</x:v>
      </x:c>
    </x:row>
    <x:row r="533">
      <x:c r="A533" s="38" t="str">
        <x:v>R00528</x:v>
      </x:c>
      <x:c r="B533" s="38" t="str">
        <x:f>'Reparto provincial'!B181</x:f>
        <x:v>C05</x:v>
      </x:c>
      <x:c r="C533" s="38" t="str">
        <x:f>'Reparto provincial'!C181</x:f>
        <x:v>ASSA Compañía de Seguros, S.A.</x:v>
      </x:c>
      <x:c r="D533" s="38" t="str">
        <x:f>'Reparto provincial'!D181</x:f>
        <x:v>Comercial</x:v>
      </x:c>
      <x:c r="E533" s="38" t="str">
        <x:f>'Reparto provincial'!E181</x:f>
        <x:v>Los Santos</x:v>
      </x:c>
      <x:c r="F533" s="38" t="str">
        <x:f>Ubicaciones!A12</x:f>
        <x:v>L07</x:v>
      </x:c>
      <x:c r="G533" s="38" t="str">
        <x:v>P3</x:v>
      </x:c>
      <x:c r="H533" s="55" t="n">
        <x:f>IF(AND(ISNUMBER('Reparto provincial'!J181),ABS(Construccion!G25-1)&lt;0.0000001,MIN(Construccion!D25:F25)&gt;=0,MAX(Construccion!D25:F25)&lt;=1),ROUND('Reparto provincial'!J181*ROUND(SUM(Construccion!$D$25:F25),12),0)-ROUND('Reparto provincial'!J181*ROUND(SUM(Construccion!$D$25:E25),12),0),"n.a.")</x:f>
        <x:v>35</x:v>
      </x:c>
      <x:c r="I533" s="55" t="n">
        <x:f>'Reparto provincial'!N181</x:f>
        <x:v>122441.74523235553</x:v>
      </x:c>
      <x:c r="J533" s="55" t="n">
        <x:f>IF(AND(ISNUMBER(H533),ISNUMBER(I533)),H533*I533,"n.a.")</x:f>
        <x:v>4285461.083132444</x:v>
      </x:c>
      <x:c r="K533" s="56" t="n">
        <x:f>Ubicaciones!D12</x:f>
        <x:v>7.77</x:v>
      </x:c>
      <x:c r="L533" s="56" t="n">
        <x:f>Ubicaciones!E12</x:f>
        <x:v>-80.28</x:v>
      </x:c>
      <x:c r="M533" s="38" t="str">
        <x:f>Vulnerabilidad!B24</x:f>
        <x:v>Liviana / madera</x:v>
      </x:c>
      <x:c r="N533" s="38" t="str">
        <x:f>Vulnerabilidad!C24</x:f>
        <x:v>Madera / livianas</x:v>
      </x:c>
      <x:c r="O533" s="38" t="str">
        <x:f>Vulnerabilidad!D24</x:f>
        <x:v>Metal</x:v>
      </x:c>
      <x:c r="P533" s="38" t="str">
        <x:v>Sin dato</x:v>
      </x:c>
      <x:c r="Q533" s="38" t="n">
        <x:f>IF('Impacto local'!H12="","",'Impacto local'!H12)</x:f>
        <x:v>2</x:v>
      </x:c>
      <x:c r="R533" s="57" t="n">
        <x:f>IF(Q533="","",INDEX(Vulnerabilidad!$D$6:$D$17,Q533))</x:f>
        <x:v>0</x:v>
      </x:c>
      <x:c r="S533" s="55" t="n">
        <x:f>IF(AND(ISNUMBER(J533),ISNUMBER(R533),R533&gt;=0,R533&lt;=1),J533*R533,"n.a.")</x:f>
        <x:v>0</x:v>
      </x:c>
      <x:c r="T533" s="38" t="str">
        <x:f>IF(ISNUMBER(S533),"Calculado ilustrativo","Faltan datos / parámetros inválidos")</x:f>
        <x:v>Calculado ilustrativo</x:v>
      </x:c>
    </x:row>
    <x:row r="534">
      <x:c r="A534" s="38" t="str">
        <x:v>R00529</x:v>
      </x:c>
      <x:c r="B534" s="38" t="str">
        <x:f>'Reparto provincial'!B182</x:f>
        <x:v>C05</x:v>
      </x:c>
      <x:c r="C534" s="38" t="str">
        <x:f>'Reparto provincial'!C182</x:f>
        <x:v>ASSA Compañía de Seguros, S.A.</x:v>
      </x:c>
      <x:c r="D534" s="38" t="str">
        <x:f>'Reparto provincial'!D182</x:f>
        <x:v>Comercial</x:v>
      </x:c>
      <x:c r="E534" s="38" t="str">
        <x:f>'Reparto provincial'!E182</x:f>
        <x:v>Panamá</x:v>
      </x:c>
      <x:c r="F534" s="38" t="str">
        <x:f>Ubicaciones!A13</x:f>
        <x:v>L08</x:v>
      </x:c>
      <x:c r="G534" s="38" t="str">
        <x:v>P1</x:v>
      </x:c>
      <x:c r="H534" s="55" t="n">
        <x:f>IF(AND(ISNUMBER('Reparto provincial'!J182),ABS(Construccion!G28-1)&lt;0.0000001,MIN(Construccion!D28:F28)&gt;=0,MAX(Construccion!D28:F28)&lt;=1),ROUND('Reparto provincial'!J182*ROUND(SUM(Construccion!$D$28:D28),12),0)-0,"n.a.")</x:f>
        <x:v>19341</x:v>
      </x:c>
      <x:c r="I534" s="55" t="n">
        <x:f>'Reparto provincial'!N182</x:f>
        <x:v>122441.74523235553</x:v>
      </x:c>
      <x:c r="J534" s="55" t="n">
        <x:f>IF(AND(ISNUMBER(H534),ISNUMBER(I534)),H534*I534,"n.a.")</x:f>
        <x:v>2368145794.5389886</x:v>
      </x:c>
      <x:c r="K534" s="56" t="n">
        <x:f>Ubicaciones!D13</x:f>
        <x:v>8.98</x:v>
      </x:c>
      <x:c r="L534" s="56" t="n">
        <x:f>Ubicaciones!E13</x:f>
        <x:v>-79.52</x:v>
      </x:c>
      <x:c r="M534" s="38" t="str">
        <x:f>Vulnerabilidad!B22</x:f>
        <x:v>Hormigón armado</x:v>
      </x:c>
      <x:c r="N534" s="38" t="str">
        <x:f>Vulnerabilidad!C22</x:f>
        <x:v>Mampostería de relleno</x:v>
      </x:c>
      <x:c r="O534" s="38" t="str">
        <x:f>Vulnerabilidad!D22</x:f>
        <x:v>Losa de hormigón</x:v>
      </x:c>
      <x:c r="P534" s="38" t="str">
        <x:v>Sin dato</x:v>
      </x:c>
      <x:c r="Q534" s="38" t="n">
        <x:f>IF('Impacto local'!H13="","",'Impacto local'!H13)</x:f>
        <x:v>2</x:v>
      </x:c>
      <x:c r="R534" s="57" t="n">
        <x:f>IF(Q534="","",INDEX(Vulnerabilidad!$B$6:$B$17,Q534))</x:f>
        <x:v>0</x:v>
      </x:c>
      <x:c r="S534" s="55" t="n">
        <x:f>IF(AND(ISNUMBER(J534),ISNUMBER(R534),R534&gt;=0,R534&lt;=1),J534*R534,"n.a.")</x:f>
        <x:v>0</x:v>
      </x:c>
      <x:c r="T534" s="38" t="str">
        <x:f>IF(ISNUMBER(S534),"Calculado ilustrativo","Faltan datos / parámetros inválidos")</x:f>
        <x:v>Calculado ilustrativo</x:v>
      </x:c>
    </x:row>
    <x:row r="535">
      <x:c r="A535" s="38" t="str">
        <x:v>R00530</x:v>
      </x:c>
      <x:c r="B535" s="38" t="str">
        <x:f>'Reparto provincial'!B182</x:f>
        <x:v>C05</x:v>
      </x:c>
      <x:c r="C535" s="38" t="str">
        <x:f>'Reparto provincial'!C182</x:f>
        <x:v>ASSA Compañía de Seguros, S.A.</x:v>
      </x:c>
      <x:c r="D535" s="38" t="str">
        <x:f>'Reparto provincial'!D182</x:f>
        <x:v>Comercial</x:v>
      </x:c>
      <x:c r="E535" s="38" t="str">
        <x:f>'Reparto provincial'!E182</x:f>
        <x:v>Panamá</x:v>
      </x:c>
      <x:c r="F535" s="38" t="str">
        <x:f>Ubicaciones!A13</x:f>
        <x:v>L08</x:v>
      </x:c>
      <x:c r="G535" s="38" t="str">
        <x:v>P2</x:v>
      </x:c>
      <x:c r="H535" s="55" t="n">
        <x:f>IF(AND(ISNUMBER('Reparto provincial'!J182),ABS(Construccion!G28-1)&lt;0.0000001,MIN(Construccion!D28:F28)&gt;=0,MAX(Construccion!D28:F28)&lt;=1),ROUND('Reparto provincial'!J182*ROUND(SUM(Construccion!$D$28:E28),12),0)-ROUND('Reparto provincial'!J182*ROUND(SUM(Construccion!$D$28:D28),12),0),"n.a.")</x:f>
        <x:v>9671</x:v>
      </x:c>
      <x:c r="I535" s="55" t="n">
        <x:f>'Reparto provincial'!N182</x:f>
        <x:v>122441.74523235553</x:v>
      </x:c>
      <x:c r="J535" s="55" t="n">
        <x:f>IF(AND(ISNUMBER(H535),ISNUMBER(I535)),H535*I535,"n.a.")</x:f>
        <x:v>1184134118.1421103</x:v>
      </x:c>
      <x:c r="K535" s="56" t="n">
        <x:f>Ubicaciones!D13</x:f>
        <x:v>8.98</x:v>
      </x:c>
      <x:c r="L535" s="56" t="n">
        <x:f>Ubicaciones!E13</x:f>
        <x:v>-79.52</x:v>
      </x:c>
      <x:c r="M535" s="38" t="str">
        <x:f>Vulnerabilidad!B23</x:f>
        <x:v>Mampostería sin refuerzo</x:v>
      </x:c>
      <x:c r="N535" s="38" t="str">
        <x:f>Vulnerabilidad!C23</x:f>
        <x:v>Bloque / ladrillo</x:v>
      </x:c>
      <x:c r="O535" s="38" t="str">
        <x:f>Vulnerabilidad!D23</x:f>
        <x:v>Metal</x:v>
      </x:c>
      <x:c r="P535" s="38" t="str">
        <x:v>Sin dato</x:v>
      </x:c>
      <x:c r="Q535" s="38" t="n">
        <x:f>IF('Impacto local'!H13="","",'Impacto local'!H13)</x:f>
        <x:v>2</x:v>
      </x:c>
      <x:c r="R535" s="57" t="n">
        <x:f>IF(Q535="","",INDEX(Vulnerabilidad!$C$6:$C$17,Q535))</x:f>
        <x:v>0</x:v>
      </x:c>
      <x:c r="S535" s="55" t="n">
        <x:f>IF(AND(ISNUMBER(J535),ISNUMBER(R535),R535&gt;=0,R535&lt;=1),J535*R535,"n.a.")</x:f>
        <x:v>0</x:v>
      </x:c>
      <x:c r="T535" s="38" t="str">
        <x:f>IF(ISNUMBER(S535),"Calculado ilustrativo","Faltan datos / parámetros inválidos")</x:f>
        <x:v>Calculado ilustrativo</x:v>
      </x:c>
    </x:row>
    <x:row r="536">
      <x:c r="A536" s="38" t="str">
        <x:v>R00531</x:v>
      </x:c>
      <x:c r="B536" s="38" t="str">
        <x:f>'Reparto provincial'!B182</x:f>
        <x:v>C05</x:v>
      </x:c>
      <x:c r="C536" s="38" t="str">
        <x:f>'Reparto provincial'!C182</x:f>
        <x:v>ASSA Compañía de Seguros, S.A.</x:v>
      </x:c>
      <x:c r="D536" s="38" t="str">
        <x:f>'Reparto provincial'!D182</x:f>
        <x:v>Comercial</x:v>
      </x:c>
      <x:c r="E536" s="38" t="str">
        <x:f>'Reparto provincial'!E182</x:f>
        <x:v>Panamá</x:v>
      </x:c>
      <x:c r="F536" s="38" t="str">
        <x:f>Ubicaciones!A13</x:f>
        <x:v>L08</x:v>
      </x:c>
      <x:c r="G536" s="38" t="str">
        <x:v>P3</x:v>
      </x:c>
      <x:c r="H536" s="55" t="n">
        <x:f>IF(AND(ISNUMBER('Reparto provincial'!J182),ABS(Construccion!G28-1)&lt;0.0000001,MIN(Construccion!D28:F28)&gt;=0,MAX(Construccion!D28:F28)&lt;=1),ROUND('Reparto provincial'!J182*ROUND(SUM(Construccion!$D$28:F28),12),0)-ROUND('Reparto provincial'!J182*ROUND(SUM(Construccion!$D$28:E28),12),0),"n.a.")</x:f>
        <x:v>3223</x:v>
      </x:c>
      <x:c r="I536" s="55" t="n">
        <x:f>'Reparto provincial'!N182</x:f>
        <x:v>122441.74523235553</x:v>
      </x:c>
      <x:c r="J536" s="55" t="n">
        <x:f>IF(AND(ISNUMBER(H536),ISNUMBER(I536)),H536*I536,"n.a.")</x:f>
        <x:v>394629744.88388187</x:v>
      </x:c>
      <x:c r="K536" s="56" t="n">
        <x:f>Ubicaciones!D13</x:f>
        <x:v>8.98</x:v>
      </x:c>
      <x:c r="L536" s="56" t="n">
        <x:f>Ubicaciones!E13</x:f>
        <x:v>-79.52</x:v>
      </x:c>
      <x:c r="M536" s="38" t="str">
        <x:f>Vulnerabilidad!B24</x:f>
        <x:v>Liviana / madera</x:v>
      </x:c>
      <x:c r="N536" s="38" t="str">
        <x:f>Vulnerabilidad!C24</x:f>
        <x:v>Madera / livianas</x:v>
      </x:c>
      <x:c r="O536" s="38" t="str">
        <x:f>Vulnerabilidad!D24</x:f>
        <x:v>Metal</x:v>
      </x:c>
      <x:c r="P536" s="38" t="str">
        <x:v>Sin dato</x:v>
      </x:c>
      <x:c r="Q536" s="38" t="n">
        <x:f>IF('Impacto local'!H13="","",'Impacto local'!H13)</x:f>
        <x:v>2</x:v>
      </x:c>
      <x:c r="R536" s="57" t="n">
        <x:f>IF(Q536="","",INDEX(Vulnerabilidad!$D$6:$D$17,Q536))</x:f>
        <x:v>0</x:v>
      </x:c>
      <x:c r="S536" s="55" t="n">
        <x:f>IF(AND(ISNUMBER(J536),ISNUMBER(R536),R536&gt;=0,R536&lt;=1),J536*R536,"n.a.")</x:f>
        <x:v>0</x:v>
      </x:c>
      <x:c r="T536" s="38" t="str">
        <x:f>IF(ISNUMBER(S536),"Calculado ilustrativo","Faltan datos / parámetros inválidos")</x:f>
        <x:v>Calculado ilustrativo</x:v>
      </x:c>
    </x:row>
    <x:row r="537">
      <x:c r="A537" s="38" t="str">
        <x:v>R00532</x:v>
      </x:c>
      <x:c r="B537" s="38" t="str">
        <x:f>'Reparto provincial'!B183</x:f>
        <x:v>C05</x:v>
      </x:c>
      <x:c r="C537" s="38" t="str">
        <x:f>'Reparto provincial'!C183</x:f>
        <x:v>ASSA Compañía de Seguros, S.A.</x:v>
      </x:c>
      <x:c r="D537" s="38" t="str">
        <x:f>'Reparto provincial'!D183</x:f>
        <x:v>Comercial</x:v>
      </x:c>
      <x:c r="E537" s="38" t="str">
        <x:f>'Reparto provincial'!E183</x:f>
        <x:v>Veraguas</x:v>
      </x:c>
      <x:c r="F537" s="38" t="str">
        <x:f>Ubicaciones!A14</x:f>
        <x:v>L09</x:v>
      </x:c>
      <x:c r="G537" s="38" t="str">
        <x:v>P1</x:v>
      </x:c>
      <x:c r="H537" s="55" t="n">
        <x:f>IF(AND(ISNUMBER('Reparto provincial'!J183),ABS(Construccion!G31-1)&lt;0.0000001,MIN(Construccion!D31:F31)&gt;=0,MAX(Construccion!D31:F31)&lt;=1),ROUND('Reparto provincial'!J183*ROUND(SUM(Construccion!$D$31:D31),12),0)-0,"n.a.")</x:f>
        <x:v>702</x:v>
      </x:c>
      <x:c r="I537" s="55" t="n">
        <x:f>'Reparto provincial'!N183</x:f>
        <x:v>122441.74523235553</x:v>
      </x:c>
      <x:c r="J537" s="55" t="n">
        <x:f>IF(AND(ISNUMBER(H537),ISNUMBER(I537)),H537*I537,"n.a.")</x:f>
        <x:v>85954105.15311359</x:v>
      </x:c>
      <x:c r="K537" s="56" t="n">
        <x:f>Ubicaciones!D14</x:f>
        <x:v>8.1</x:v>
      </x:c>
      <x:c r="L537" s="56" t="n">
        <x:f>Ubicaciones!E14</x:f>
        <x:v>-80.97</x:v>
      </x:c>
      <x:c r="M537" s="38" t="str">
        <x:f>Vulnerabilidad!B22</x:f>
        <x:v>Hormigón armado</x:v>
      </x:c>
      <x:c r="N537" s="38" t="str">
        <x:f>Vulnerabilidad!C22</x:f>
        <x:v>Mampostería de relleno</x:v>
      </x:c>
      <x:c r="O537" s="38" t="str">
        <x:f>Vulnerabilidad!D22</x:f>
        <x:v>Losa de hormigón</x:v>
      </x:c>
      <x:c r="P537" s="38" t="str">
        <x:v>Sin dato</x:v>
      </x:c>
      <x:c r="Q537" s="38" t="n">
        <x:f>IF('Impacto local'!H14="","",'Impacto local'!H14)</x:f>
        <x:v>3</x:v>
      </x:c>
      <x:c r="R537" s="57" t="n">
        <x:f>IF(Q537="","",INDEX(Vulnerabilidad!$B$6:$B$17,Q537))</x:f>
        <x:v>0</x:v>
      </x:c>
      <x:c r="S537" s="55" t="n">
        <x:f>IF(AND(ISNUMBER(J537),ISNUMBER(R537),R537&gt;=0,R537&lt;=1),J537*R537,"n.a.")</x:f>
        <x:v>0</x:v>
      </x:c>
      <x:c r="T537" s="38" t="str">
        <x:f>IF(ISNUMBER(S537),"Calculado ilustrativo","Faltan datos / parámetros inválidos")</x:f>
        <x:v>Calculado ilustrativo</x:v>
      </x:c>
    </x:row>
    <x:row r="538">
      <x:c r="A538" s="38" t="str">
        <x:v>R00533</x:v>
      </x:c>
      <x:c r="B538" s="38" t="str">
        <x:f>'Reparto provincial'!B183</x:f>
        <x:v>C05</x:v>
      </x:c>
      <x:c r="C538" s="38" t="str">
        <x:f>'Reparto provincial'!C183</x:f>
        <x:v>ASSA Compañía de Seguros, S.A.</x:v>
      </x:c>
      <x:c r="D538" s="38" t="str">
        <x:f>'Reparto provincial'!D183</x:f>
        <x:v>Comercial</x:v>
      </x:c>
      <x:c r="E538" s="38" t="str">
        <x:f>'Reparto provincial'!E183</x:f>
        <x:v>Veraguas</x:v>
      </x:c>
      <x:c r="F538" s="38" t="str">
        <x:f>Ubicaciones!A14</x:f>
        <x:v>L09</x:v>
      </x:c>
      <x:c r="G538" s="38" t="str">
        <x:v>P2</x:v>
      </x:c>
      <x:c r="H538" s="55" t="n">
        <x:f>IF(AND(ISNUMBER('Reparto provincial'!J183),ABS(Construccion!G31-1)&lt;0.0000001,MIN(Construccion!D31:F31)&gt;=0,MAX(Construccion!D31:F31)&lt;=1),ROUND('Reparto provincial'!J183*ROUND(SUM(Construccion!$D$31:E31),12),0)-ROUND('Reparto provincial'!J183*ROUND(SUM(Construccion!$D$31:D31),12),0),"n.a.")</x:f>
        <x:v>351</x:v>
      </x:c>
      <x:c r="I538" s="55" t="n">
        <x:f>'Reparto provincial'!N183</x:f>
        <x:v>122441.74523235553</x:v>
      </x:c>
      <x:c r="J538" s="55" t="n">
        <x:f>IF(AND(ISNUMBER(H538),ISNUMBER(I538)),H538*I538,"n.a.")</x:f>
        <x:v>42977052.576556794</x:v>
      </x:c>
      <x:c r="K538" s="56" t="n">
        <x:f>Ubicaciones!D14</x:f>
        <x:v>8.1</x:v>
      </x:c>
      <x:c r="L538" s="56" t="n">
        <x:f>Ubicaciones!E14</x:f>
        <x:v>-80.97</x:v>
      </x:c>
      <x:c r="M538" s="38" t="str">
        <x:f>Vulnerabilidad!B23</x:f>
        <x:v>Mampostería sin refuerzo</x:v>
      </x:c>
      <x:c r="N538" s="38" t="str">
        <x:f>Vulnerabilidad!C23</x:f>
        <x:v>Bloque / ladrillo</x:v>
      </x:c>
      <x:c r="O538" s="38" t="str">
        <x:f>Vulnerabilidad!D23</x:f>
        <x:v>Metal</x:v>
      </x:c>
      <x:c r="P538" s="38" t="str">
        <x:v>Sin dato</x:v>
      </x:c>
      <x:c r="Q538" s="38" t="n">
        <x:f>IF('Impacto local'!H14="","",'Impacto local'!H14)</x:f>
        <x:v>3</x:v>
      </x:c>
      <x:c r="R538" s="57" t="n">
        <x:f>IF(Q538="","",INDEX(Vulnerabilidad!$C$6:$C$17,Q538))</x:f>
        <x:v>0</x:v>
      </x:c>
      <x:c r="S538" s="55" t="n">
        <x:f>IF(AND(ISNUMBER(J538),ISNUMBER(R538),R538&gt;=0,R538&lt;=1),J538*R538,"n.a.")</x:f>
        <x:v>0</x:v>
      </x:c>
      <x:c r="T538" s="38" t="str">
        <x:f>IF(ISNUMBER(S538),"Calculado ilustrativo","Faltan datos / parámetros inválidos")</x:f>
        <x:v>Calculado ilustrativo</x:v>
      </x:c>
    </x:row>
    <x:row r="539">
      <x:c r="A539" s="38" t="str">
        <x:v>R00534</x:v>
      </x:c>
      <x:c r="B539" s="38" t="str">
        <x:f>'Reparto provincial'!B183</x:f>
        <x:v>C05</x:v>
      </x:c>
      <x:c r="C539" s="38" t="str">
        <x:f>'Reparto provincial'!C183</x:f>
        <x:v>ASSA Compañía de Seguros, S.A.</x:v>
      </x:c>
      <x:c r="D539" s="38" t="str">
        <x:f>'Reparto provincial'!D183</x:f>
        <x:v>Comercial</x:v>
      </x:c>
      <x:c r="E539" s="38" t="str">
        <x:f>'Reparto provincial'!E183</x:f>
        <x:v>Veraguas</x:v>
      </x:c>
      <x:c r="F539" s="38" t="str">
        <x:f>Ubicaciones!A14</x:f>
        <x:v>L09</x:v>
      </x:c>
      <x:c r="G539" s="38" t="str">
        <x:v>P3</x:v>
      </x:c>
      <x:c r="H539" s="55" t="n">
        <x:f>IF(AND(ISNUMBER('Reparto provincial'!J183),ABS(Construccion!G31-1)&lt;0.0000001,MIN(Construccion!D31:F31)&gt;=0,MAX(Construccion!D31:F31)&lt;=1),ROUND('Reparto provincial'!J183*ROUND(SUM(Construccion!$D$31:F31),12),0)-ROUND('Reparto provincial'!J183*ROUND(SUM(Construccion!$D$31:E31),12),0),"n.a.")</x:f>
        <x:v>117</x:v>
      </x:c>
      <x:c r="I539" s="55" t="n">
        <x:f>'Reparto provincial'!N183</x:f>
        <x:v>122441.74523235553</x:v>
      </x:c>
      <x:c r="J539" s="55" t="n">
        <x:f>IF(AND(ISNUMBER(H539),ISNUMBER(I539)),H539*I539,"n.a.")</x:f>
        <x:v>14325684.192185597</x:v>
      </x:c>
      <x:c r="K539" s="56" t="n">
        <x:f>Ubicaciones!D14</x:f>
        <x:v>8.1</x:v>
      </x:c>
      <x:c r="L539" s="56" t="n">
        <x:f>Ubicaciones!E14</x:f>
        <x:v>-80.97</x:v>
      </x:c>
      <x:c r="M539" s="38" t="str">
        <x:f>Vulnerabilidad!B24</x:f>
        <x:v>Liviana / madera</x:v>
      </x:c>
      <x:c r="N539" s="38" t="str">
        <x:f>Vulnerabilidad!C24</x:f>
        <x:v>Madera / livianas</x:v>
      </x:c>
      <x:c r="O539" s="38" t="str">
        <x:f>Vulnerabilidad!D24</x:f>
        <x:v>Metal</x:v>
      </x:c>
      <x:c r="P539" s="38" t="str">
        <x:v>Sin dato</x:v>
      </x:c>
      <x:c r="Q539" s="38" t="n">
        <x:f>IF('Impacto local'!H14="","",'Impacto local'!H14)</x:f>
        <x:v>3</x:v>
      </x:c>
      <x:c r="R539" s="57" t="n">
        <x:f>IF(Q539="","",INDEX(Vulnerabilidad!$D$6:$D$17,Q539))</x:f>
        <x:v>0</x:v>
      </x:c>
      <x:c r="S539" s="55" t="n">
        <x:f>IF(AND(ISNUMBER(J539),ISNUMBER(R539),R539&gt;=0,R539&lt;=1),J539*R539,"n.a.")</x:f>
        <x:v>0</x:v>
      </x:c>
      <x:c r="T539" s="38" t="str">
        <x:f>IF(ISNUMBER(S539),"Calculado ilustrativo","Faltan datos / parámetros inválidos")</x:f>
        <x:v>Calculado ilustrativo</x:v>
      </x:c>
    </x:row>
    <x:row r="540">
      <x:c r="A540" s="38" t="str">
        <x:v>R00535</x:v>
      </x:c>
      <x:c r="B540" s="38" t="str">
        <x:f>'Reparto provincial'!B184</x:f>
        <x:v>C05</x:v>
      </x:c>
      <x:c r="C540" s="38" t="str">
        <x:f>'Reparto provincial'!C184</x:f>
        <x:v>ASSA Compañía de Seguros, S.A.</x:v>
      </x:c>
      <x:c r="D540" s="38" t="str">
        <x:f>'Reparto provincial'!D184</x:f>
        <x:v>Comercial</x:v>
      </x:c>
      <x:c r="E540" s="38" t="str">
        <x:f>'Reparto provincial'!E184</x:f>
        <x:v>Guna Yala</x:v>
      </x:c>
      <x:c r="F540" s="38" t="str">
        <x:f>Ubicaciones!A15</x:f>
        <x:v>L10</x:v>
      </x:c>
      <x:c r="G540" s="38" t="str">
        <x:v>P1</x:v>
      </x:c>
      <x:c r="H540" s="55" t="n">
        <x:f>IF(AND(ISNUMBER('Reparto provincial'!J184),ABS(Construccion!G34-1)&lt;0.0000001,MIN(Construccion!D34:F34)&gt;=0,MAX(Construccion!D34:F34)&lt;=1),ROUND('Reparto provincial'!J184*ROUND(SUM(Construccion!$D$34:D34),12),0)-0,"n.a.")</x:f>
        <x:v>1</x:v>
      </x:c>
      <x:c r="I540" s="55" t="n">
        <x:f>'Reparto provincial'!N184</x:f>
        <x:v>122441.74523235553</x:v>
      </x:c>
      <x:c r="J540" s="55" t="n">
        <x:f>IF(AND(ISNUMBER(H540),ISNUMBER(I540)),H540*I540,"n.a.")</x:f>
        <x:v>122441.74523235553</x:v>
      </x:c>
      <x:c r="K540" s="56" t="n">
        <x:f>Ubicaciones!D15</x:f>
        <x:v>9.45</x:v>
      </x:c>
      <x:c r="L540" s="56" t="n">
        <x:f>Ubicaciones!E15</x:f>
        <x:v>-78.97</x:v>
      </x:c>
      <x:c r="M540" s="38" t="str">
        <x:f>Vulnerabilidad!B22</x:f>
        <x:v>Hormigón armado</x:v>
      </x:c>
      <x:c r="N540" s="38" t="str">
        <x:f>Vulnerabilidad!C22</x:f>
        <x:v>Mampostería de relleno</x:v>
      </x:c>
      <x:c r="O540" s="38" t="str">
        <x:f>Vulnerabilidad!D22</x:f>
        <x:v>Losa de hormigón</x:v>
      </x:c>
      <x:c r="P540" s="38" t="str">
        <x:v>Sin dato</x:v>
      </x:c>
      <x:c r="Q540" s="38" t="n">
        <x:f>IF('Impacto local'!H15="","",'Impacto local'!H15)</x:f>
        <x:v>2</x:v>
      </x:c>
      <x:c r="R540" s="57" t="n">
        <x:f>IF(Q540="","",INDEX(Vulnerabilidad!$B$6:$B$17,Q540))</x:f>
        <x:v>0</x:v>
      </x:c>
      <x:c r="S540" s="55" t="n">
        <x:f>IF(AND(ISNUMBER(J540),ISNUMBER(R540),R540&gt;=0,R540&lt;=1),J540*R540,"n.a.")</x:f>
        <x:v>0</x:v>
      </x:c>
      <x:c r="T540" s="38" t="str">
        <x:f>IF(ISNUMBER(S540),"Calculado ilustrativo","Faltan datos / parámetros inválidos")</x:f>
        <x:v>Calculado ilustrativo</x:v>
      </x:c>
    </x:row>
    <x:row r="541">
      <x:c r="A541" s="38" t="str">
        <x:v>R00536</x:v>
      </x:c>
      <x:c r="B541" s="38" t="str">
        <x:f>'Reparto provincial'!B184</x:f>
        <x:v>C05</x:v>
      </x:c>
      <x:c r="C541" s="38" t="str">
        <x:f>'Reparto provincial'!C184</x:f>
        <x:v>ASSA Compañía de Seguros, S.A.</x:v>
      </x:c>
      <x:c r="D541" s="38" t="str">
        <x:f>'Reparto provincial'!D184</x:f>
        <x:v>Comercial</x:v>
      </x:c>
      <x:c r="E541" s="38" t="str">
        <x:f>'Reparto provincial'!E184</x:f>
        <x:v>Guna Yala</x:v>
      </x:c>
      <x:c r="F541" s="38" t="str">
        <x:f>Ubicaciones!A15</x:f>
        <x:v>L10</x:v>
      </x:c>
      <x:c r="G541" s="38" t="str">
        <x:v>P2</x:v>
      </x:c>
      <x:c r="H541" s="55" t="n">
        <x:f>IF(AND(ISNUMBER('Reparto provincial'!J184),ABS(Construccion!G34-1)&lt;0.0000001,MIN(Construccion!D34:F34)&gt;=0,MAX(Construccion!D34:F34)&lt;=1),ROUND('Reparto provincial'!J184*ROUND(SUM(Construccion!$D$34:E34),12),0)-ROUND('Reparto provincial'!J184*ROUND(SUM(Construccion!$D$34:D34),12),0),"n.a.")</x:f>
        <x:v>1</x:v>
      </x:c>
      <x:c r="I541" s="55" t="n">
        <x:f>'Reparto provincial'!N184</x:f>
        <x:v>122441.74523235553</x:v>
      </x:c>
      <x:c r="J541" s="55" t="n">
        <x:f>IF(AND(ISNUMBER(H541),ISNUMBER(I541)),H541*I541,"n.a.")</x:f>
        <x:v>122441.74523235553</x:v>
      </x:c>
      <x:c r="K541" s="56" t="n">
        <x:f>Ubicaciones!D15</x:f>
        <x:v>9.45</x:v>
      </x:c>
      <x:c r="L541" s="56" t="n">
        <x:f>Ubicaciones!E15</x:f>
        <x:v>-78.97</x:v>
      </x:c>
      <x:c r="M541" s="38" t="str">
        <x:f>Vulnerabilidad!B23</x:f>
        <x:v>Mampostería sin refuerzo</x:v>
      </x:c>
      <x:c r="N541" s="38" t="str">
        <x:f>Vulnerabilidad!C23</x:f>
        <x:v>Bloque / ladrillo</x:v>
      </x:c>
      <x:c r="O541" s="38" t="str">
        <x:f>Vulnerabilidad!D23</x:f>
        <x:v>Metal</x:v>
      </x:c>
      <x:c r="P541" s="38" t="str">
        <x:v>Sin dato</x:v>
      </x:c>
      <x:c r="Q541" s="38" t="n">
        <x:f>IF('Impacto local'!H15="","",'Impacto local'!H15)</x:f>
        <x:v>2</x:v>
      </x:c>
      <x:c r="R541" s="57" t="n">
        <x:f>IF(Q541="","",INDEX(Vulnerabilidad!$C$6:$C$17,Q541))</x:f>
        <x:v>0</x:v>
      </x:c>
      <x:c r="S541" s="55" t="n">
        <x:f>IF(AND(ISNUMBER(J541),ISNUMBER(R541),R541&gt;=0,R541&lt;=1),J541*R541,"n.a.")</x:f>
        <x:v>0</x:v>
      </x:c>
      <x:c r="T541" s="38" t="str">
        <x:f>IF(ISNUMBER(S541),"Calculado ilustrativo","Faltan datos / parámetros inválidos")</x:f>
        <x:v>Calculado ilustrativo</x:v>
      </x:c>
    </x:row>
    <x:row r="542">
      <x:c r="A542" s="38" t="str">
        <x:v>R00537</x:v>
      </x:c>
      <x:c r="B542" s="38" t="str">
        <x:f>'Reparto provincial'!B184</x:f>
        <x:v>C05</x:v>
      </x:c>
      <x:c r="C542" s="38" t="str">
        <x:f>'Reparto provincial'!C184</x:f>
        <x:v>ASSA Compañía de Seguros, S.A.</x:v>
      </x:c>
      <x:c r="D542" s="38" t="str">
        <x:f>'Reparto provincial'!D184</x:f>
        <x:v>Comercial</x:v>
      </x:c>
      <x:c r="E542" s="38" t="str">
        <x:f>'Reparto provincial'!E184</x:f>
        <x:v>Guna Yala</x:v>
      </x:c>
      <x:c r="F542" s="38" t="str">
        <x:f>Ubicaciones!A15</x:f>
        <x:v>L10</x:v>
      </x:c>
      <x:c r="G542" s="38" t="str">
        <x:v>P3</x:v>
      </x:c>
      <x:c r="H542" s="55" t="n">
        <x:f>IF(AND(ISNUMBER('Reparto provincial'!J184),ABS(Construccion!G34-1)&lt;0.0000001,MIN(Construccion!D34:F34)&gt;=0,MAX(Construccion!D34:F34)&lt;=1),ROUND('Reparto provincial'!J184*ROUND(SUM(Construccion!$D$34:F34),12),0)-ROUND('Reparto provincial'!J184*ROUND(SUM(Construccion!$D$34:E34),12),0),"n.a.")</x:f>
        <x:v>0</x:v>
      </x:c>
      <x:c r="I542" s="55" t="n">
        <x:f>'Reparto provincial'!N184</x:f>
        <x:v>122441.74523235553</x:v>
      </x:c>
      <x:c r="J542" s="55" t="n">
        <x:f>IF(AND(ISNUMBER(H542),ISNUMBER(I542)),H542*I542,"n.a.")</x:f>
        <x:v>0</x:v>
      </x:c>
      <x:c r="K542" s="56" t="n">
        <x:f>Ubicaciones!D15</x:f>
        <x:v>9.45</x:v>
      </x:c>
      <x:c r="L542" s="56" t="n">
        <x:f>Ubicaciones!E15</x:f>
        <x:v>-78.97</x:v>
      </x:c>
      <x:c r="M542" s="38" t="str">
        <x:f>Vulnerabilidad!B24</x:f>
        <x:v>Liviana / madera</x:v>
      </x:c>
      <x:c r="N542" s="38" t="str">
        <x:f>Vulnerabilidad!C24</x:f>
        <x:v>Madera / livianas</x:v>
      </x:c>
      <x:c r="O542" s="38" t="str">
        <x:f>Vulnerabilidad!D24</x:f>
        <x:v>Metal</x:v>
      </x:c>
      <x:c r="P542" s="38" t="str">
        <x:v>Sin dato</x:v>
      </x:c>
      <x:c r="Q542" s="38" t="n">
        <x:f>IF('Impacto local'!H15="","",'Impacto local'!H15)</x:f>
        <x:v>2</x:v>
      </x:c>
      <x:c r="R542" s="57" t="n">
        <x:f>IF(Q542="","",INDEX(Vulnerabilidad!$D$6:$D$17,Q542))</x:f>
        <x:v>0</x:v>
      </x:c>
      <x:c r="S542" s="55" t="n">
        <x:f>IF(AND(ISNUMBER(J542),ISNUMBER(R542),R542&gt;=0,R542&lt;=1),J542*R542,"n.a.")</x:f>
        <x:v>0</x:v>
      </x:c>
      <x:c r="T542" s="38" t="str">
        <x:f>IF(ISNUMBER(S542),"Calculado ilustrativo","Faltan datos / parámetros inválidos")</x:f>
        <x:v>Calculado ilustrativo</x:v>
      </x:c>
    </x:row>
    <x:row r="543">
      <x:c r="A543" s="38" t="str">
        <x:v>R00538</x:v>
      </x:c>
      <x:c r="B543" s="38" t="str">
        <x:f>'Reparto provincial'!B185</x:f>
        <x:v>C05</x:v>
      </x:c>
      <x:c r="C543" s="38" t="str">
        <x:f>'Reparto provincial'!C185</x:f>
        <x:v>ASSA Compañía de Seguros, S.A.</x:v>
      </x:c>
      <x:c r="D543" s="38" t="str">
        <x:f>'Reparto provincial'!D185</x:f>
        <x:v>Comercial</x:v>
      </x:c>
      <x:c r="E543" s="38" t="str">
        <x:f>'Reparto provincial'!E185</x:f>
        <x:v>Emberá-Wounaan</x:v>
      </x:c>
      <x:c r="F543" s="38" t="str">
        <x:f>Ubicaciones!A16</x:f>
        <x:v>L11</x:v>
      </x:c>
      <x:c r="G543" s="38" t="str">
        <x:v>P1</x:v>
      </x:c>
      <x:c r="H543" s="55" t="n">
        <x:f>IF(AND(ISNUMBER('Reparto provincial'!J185),ABS(Construccion!G37-1)&lt;0.0000001,MIN(Construccion!D37:F37)&gt;=0,MAX(Construccion!D37:F37)&lt;=1),ROUND('Reparto provincial'!J185*ROUND(SUM(Construccion!$D$37:D37),12),0)-0,"n.a.")</x:f>
        <x:v>0</x:v>
      </x:c>
      <x:c r="I543" s="55" t="n">
        <x:f>'Reparto provincial'!N185</x:f>
        <x:v>122441.74523235553</x:v>
      </x:c>
      <x:c r="J543" s="55" t="n">
        <x:f>IF(AND(ISNUMBER(H543),ISNUMBER(I543)),H543*I543,"n.a.")</x:f>
        <x:v>0</x:v>
      </x:c>
      <x:c r="K543" s="56" t="n">
        <x:f>Ubicaciones!D16</x:f>
        <x:v>8.25</x:v>
      </x:c>
      <x:c r="L543" s="56" t="n">
        <x:f>Ubicaciones!E16</x:f>
        <x:v>-77.72</x:v>
      </x:c>
      <x:c r="M543" s="38" t="str">
        <x:f>Vulnerabilidad!B22</x:f>
        <x:v>Hormigón armado</x:v>
      </x:c>
      <x:c r="N543" s="38" t="str">
        <x:f>Vulnerabilidad!C22</x:f>
        <x:v>Mampostería de relleno</x:v>
      </x:c>
      <x:c r="O543" s="38" t="str">
        <x:f>Vulnerabilidad!D22</x:f>
        <x:v>Losa de hormigón</x:v>
      </x:c>
      <x:c r="P543" s="38" t="str">
        <x:v>Sin dato</x:v>
      </x:c>
      <x:c r="Q543" s="38" t="n">
        <x:f>IF('Impacto local'!H16="","",'Impacto local'!H16)</x:f>
        <x:v>2</x:v>
      </x:c>
      <x:c r="R543" s="57" t="n">
        <x:f>IF(Q543="","",INDEX(Vulnerabilidad!$B$6:$B$17,Q543))</x:f>
        <x:v>0</x:v>
      </x:c>
      <x:c r="S543" s="55" t="n">
        <x:f>IF(AND(ISNUMBER(J543),ISNUMBER(R543),R543&gt;=0,R543&lt;=1),J543*R543,"n.a.")</x:f>
        <x:v>0</x:v>
      </x:c>
      <x:c r="T543" s="38" t="str">
        <x:f>IF(ISNUMBER(S543),"Calculado ilustrativo","Faltan datos / parámetros inválidos")</x:f>
        <x:v>Calculado ilustrativo</x:v>
      </x:c>
    </x:row>
    <x:row r="544">
      <x:c r="A544" s="38" t="str">
        <x:v>R00539</x:v>
      </x:c>
      <x:c r="B544" s="38" t="str">
        <x:f>'Reparto provincial'!B185</x:f>
        <x:v>C05</x:v>
      </x:c>
      <x:c r="C544" s="38" t="str">
        <x:f>'Reparto provincial'!C185</x:f>
        <x:v>ASSA Compañía de Seguros, S.A.</x:v>
      </x:c>
      <x:c r="D544" s="38" t="str">
        <x:f>'Reparto provincial'!D185</x:f>
        <x:v>Comercial</x:v>
      </x:c>
      <x:c r="E544" s="38" t="str">
        <x:f>'Reparto provincial'!E185</x:f>
        <x:v>Emberá-Wounaan</x:v>
      </x:c>
      <x:c r="F544" s="38" t="str">
        <x:f>Ubicaciones!A16</x:f>
        <x:v>L11</x:v>
      </x:c>
      <x:c r="G544" s="38" t="str">
        <x:v>P2</x:v>
      </x:c>
      <x:c r="H544" s="55" t="n">
        <x:f>IF(AND(ISNUMBER('Reparto provincial'!J185),ABS(Construccion!G37-1)&lt;0.0000001,MIN(Construccion!D37:F37)&gt;=0,MAX(Construccion!D37:F37)&lt;=1),ROUND('Reparto provincial'!J185*ROUND(SUM(Construccion!$D$37:E37),12),0)-ROUND('Reparto provincial'!J185*ROUND(SUM(Construccion!$D$37:D37),12),0),"n.a.")</x:f>
        <x:v>0</x:v>
      </x:c>
      <x:c r="I544" s="55" t="n">
        <x:f>'Reparto provincial'!N185</x:f>
        <x:v>122441.74523235553</x:v>
      </x:c>
      <x:c r="J544" s="55" t="n">
        <x:f>IF(AND(ISNUMBER(H544),ISNUMBER(I544)),H544*I544,"n.a.")</x:f>
        <x:v>0</x:v>
      </x:c>
      <x:c r="K544" s="56" t="n">
        <x:f>Ubicaciones!D16</x:f>
        <x:v>8.25</x:v>
      </x:c>
      <x:c r="L544" s="56" t="n">
        <x:f>Ubicaciones!E16</x:f>
        <x:v>-77.72</x:v>
      </x:c>
      <x:c r="M544" s="38" t="str">
        <x:f>Vulnerabilidad!B23</x:f>
        <x:v>Mampostería sin refuerzo</x:v>
      </x:c>
      <x:c r="N544" s="38" t="str">
        <x:f>Vulnerabilidad!C23</x:f>
        <x:v>Bloque / ladrillo</x:v>
      </x:c>
      <x:c r="O544" s="38" t="str">
        <x:f>Vulnerabilidad!D23</x:f>
        <x:v>Metal</x:v>
      </x:c>
      <x:c r="P544" s="38" t="str">
        <x:v>Sin dato</x:v>
      </x:c>
      <x:c r="Q544" s="38" t="n">
        <x:f>IF('Impacto local'!H16="","",'Impacto local'!H16)</x:f>
        <x:v>2</x:v>
      </x:c>
      <x:c r="R544" s="57" t="n">
        <x:f>IF(Q544="","",INDEX(Vulnerabilidad!$C$6:$C$17,Q544))</x:f>
        <x:v>0</x:v>
      </x:c>
      <x:c r="S544" s="55" t="n">
        <x:f>IF(AND(ISNUMBER(J544),ISNUMBER(R544),R544&gt;=0,R544&lt;=1),J544*R544,"n.a.")</x:f>
        <x:v>0</x:v>
      </x:c>
      <x:c r="T544" s="38" t="str">
        <x:f>IF(ISNUMBER(S544),"Calculado ilustrativo","Faltan datos / parámetros inválidos")</x:f>
        <x:v>Calculado ilustrativo</x:v>
      </x:c>
    </x:row>
    <x:row r="545">
      <x:c r="A545" s="38" t="str">
        <x:v>R00540</x:v>
      </x:c>
      <x:c r="B545" s="38" t="str">
        <x:f>'Reparto provincial'!B185</x:f>
        <x:v>C05</x:v>
      </x:c>
      <x:c r="C545" s="38" t="str">
        <x:f>'Reparto provincial'!C185</x:f>
        <x:v>ASSA Compañía de Seguros, S.A.</x:v>
      </x:c>
      <x:c r="D545" s="38" t="str">
        <x:f>'Reparto provincial'!D185</x:f>
        <x:v>Comercial</x:v>
      </x:c>
      <x:c r="E545" s="38" t="str">
        <x:f>'Reparto provincial'!E185</x:f>
        <x:v>Emberá-Wounaan</x:v>
      </x:c>
      <x:c r="F545" s="38" t="str">
        <x:f>Ubicaciones!A16</x:f>
        <x:v>L11</x:v>
      </x:c>
      <x:c r="G545" s="38" t="str">
        <x:v>P3</x:v>
      </x:c>
      <x:c r="H545" s="55" t="n">
        <x:f>IF(AND(ISNUMBER('Reparto provincial'!J185),ABS(Construccion!G37-1)&lt;0.0000001,MIN(Construccion!D37:F37)&gt;=0,MAX(Construccion!D37:F37)&lt;=1),ROUND('Reparto provincial'!J185*ROUND(SUM(Construccion!$D$37:F37),12),0)-ROUND('Reparto provincial'!J185*ROUND(SUM(Construccion!$D$37:E37),12),0),"n.a.")</x:f>
        <x:v>0</x:v>
      </x:c>
      <x:c r="I545" s="55" t="n">
        <x:f>'Reparto provincial'!N185</x:f>
        <x:v>122441.74523235553</x:v>
      </x:c>
      <x:c r="J545" s="55" t="n">
        <x:f>IF(AND(ISNUMBER(H545),ISNUMBER(I545)),H545*I545,"n.a.")</x:f>
        <x:v>0</x:v>
      </x:c>
      <x:c r="K545" s="56" t="n">
        <x:f>Ubicaciones!D16</x:f>
        <x:v>8.25</x:v>
      </x:c>
      <x:c r="L545" s="56" t="n">
        <x:f>Ubicaciones!E16</x:f>
        <x:v>-77.72</x:v>
      </x:c>
      <x:c r="M545" s="38" t="str">
        <x:f>Vulnerabilidad!B24</x:f>
        <x:v>Liviana / madera</x:v>
      </x:c>
      <x:c r="N545" s="38" t="str">
        <x:f>Vulnerabilidad!C24</x:f>
        <x:v>Madera / livianas</x:v>
      </x:c>
      <x:c r="O545" s="38" t="str">
        <x:f>Vulnerabilidad!D24</x:f>
        <x:v>Metal</x:v>
      </x:c>
      <x:c r="P545" s="38" t="str">
        <x:v>Sin dato</x:v>
      </x:c>
      <x:c r="Q545" s="38" t="n">
        <x:f>IF('Impacto local'!H16="","",'Impacto local'!H16)</x:f>
        <x:v>2</x:v>
      </x:c>
      <x:c r="R545" s="57" t="n">
        <x:f>IF(Q545="","",INDEX(Vulnerabilidad!$D$6:$D$17,Q545))</x:f>
        <x:v>0</x:v>
      </x:c>
      <x:c r="S545" s="55" t="n">
        <x:f>IF(AND(ISNUMBER(J545),ISNUMBER(R545),R545&gt;=0,R545&lt;=1),J545*R545,"n.a.")</x:f>
        <x:v>0</x:v>
      </x:c>
      <x:c r="T545" s="38" t="str">
        <x:f>IF(ISNUMBER(S545),"Calculado ilustrativo","Faltan datos / parámetros inválidos")</x:f>
        <x:v>Calculado ilustrativo</x:v>
      </x:c>
    </x:row>
    <x:row r="546">
      <x:c r="A546" s="38" t="str">
        <x:v>R00541</x:v>
      </x:c>
      <x:c r="B546" s="38" t="str">
        <x:f>'Reparto provincial'!B186</x:f>
        <x:v>C05</x:v>
      </x:c>
      <x:c r="C546" s="38" t="str">
        <x:f>'Reparto provincial'!C186</x:f>
        <x:v>ASSA Compañía de Seguros, S.A.</x:v>
      </x:c>
      <x:c r="D546" s="38" t="str">
        <x:f>'Reparto provincial'!D186</x:f>
        <x:v>Comercial</x:v>
      </x:c>
      <x:c r="E546" s="38" t="str">
        <x:f>'Reparto provincial'!E186</x:f>
        <x:v>Ngäbe-Buglé</x:v>
      </x:c>
      <x:c r="F546" s="38" t="str">
        <x:f>Ubicaciones!A17</x:f>
        <x:v>L12</x:v>
      </x:c>
      <x:c r="G546" s="38" t="str">
        <x:v>P1</x:v>
      </x:c>
      <x:c r="H546" s="55" t="n">
        <x:f>IF(AND(ISNUMBER('Reparto provincial'!J186),ABS(Construccion!G40-1)&lt;0.0000001,MIN(Construccion!D40:F40)&gt;=0,MAX(Construccion!D40:F40)&lt;=1),ROUND('Reparto provincial'!J186*ROUND(SUM(Construccion!$D$40:D40),12),0)-0,"n.a.")</x:f>
        <x:v>7</x:v>
      </x:c>
      <x:c r="I546" s="55" t="n">
        <x:f>'Reparto provincial'!N186</x:f>
        <x:v>122441.74523235553</x:v>
      </x:c>
      <x:c r="J546" s="55" t="n">
        <x:f>IF(AND(ISNUMBER(H546),ISNUMBER(I546)),H546*I546,"n.a.")</x:f>
        <x:v>857092.2166264887</x:v>
      </x:c>
      <x:c r="K546" s="56" t="n">
        <x:f>Ubicaciones!D17</x:f>
        <x:v>8.53</x:v>
      </x:c>
      <x:c r="L546" s="56" t="n">
        <x:f>Ubicaciones!E17</x:f>
        <x:v>-81.7</x:v>
      </x:c>
      <x:c r="M546" s="38" t="str">
        <x:f>Vulnerabilidad!B22</x:f>
        <x:v>Hormigón armado</x:v>
      </x:c>
      <x:c r="N546" s="38" t="str">
        <x:f>Vulnerabilidad!C22</x:f>
        <x:v>Mampostería de relleno</x:v>
      </x:c>
      <x:c r="O546" s="38" t="str">
        <x:f>Vulnerabilidad!D22</x:f>
        <x:v>Losa de hormigón</x:v>
      </x:c>
      <x:c r="P546" s="38" t="str">
        <x:v>Sin dato</x:v>
      </x:c>
      <x:c r="Q546" s="38" t="n">
        <x:f>IF('Impacto local'!H17="","",'Impacto local'!H17)</x:f>
        <x:v>3</x:v>
      </x:c>
      <x:c r="R546" s="57" t="n">
        <x:f>IF(Q546="","",INDEX(Vulnerabilidad!$B$6:$B$17,Q546))</x:f>
        <x:v>0</x:v>
      </x:c>
      <x:c r="S546" s="55" t="n">
        <x:f>IF(AND(ISNUMBER(J546),ISNUMBER(R546),R546&gt;=0,R546&lt;=1),J546*R546,"n.a.")</x:f>
        <x:v>0</x:v>
      </x:c>
      <x:c r="T546" s="38" t="str">
        <x:f>IF(ISNUMBER(S546),"Calculado ilustrativo","Faltan datos / parámetros inválidos")</x:f>
        <x:v>Calculado ilustrativo</x:v>
      </x:c>
    </x:row>
    <x:row r="547">
      <x:c r="A547" s="38" t="str">
        <x:v>R00542</x:v>
      </x:c>
      <x:c r="B547" s="38" t="str">
        <x:f>'Reparto provincial'!B186</x:f>
        <x:v>C05</x:v>
      </x:c>
      <x:c r="C547" s="38" t="str">
        <x:f>'Reparto provincial'!C186</x:f>
        <x:v>ASSA Compañía de Seguros, S.A.</x:v>
      </x:c>
      <x:c r="D547" s="38" t="str">
        <x:f>'Reparto provincial'!D186</x:f>
        <x:v>Comercial</x:v>
      </x:c>
      <x:c r="E547" s="38" t="str">
        <x:f>'Reparto provincial'!E186</x:f>
        <x:v>Ngäbe-Buglé</x:v>
      </x:c>
      <x:c r="F547" s="38" t="str">
        <x:f>Ubicaciones!A17</x:f>
        <x:v>L12</x:v>
      </x:c>
      <x:c r="G547" s="38" t="str">
        <x:v>P2</x:v>
      </x:c>
      <x:c r="H547" s="55" t="n">
        <x:f>IF(AND(ISNUMBER('Reparto provincial'!J186),ABS(Construccion!G40-1)&lt;0.0000001,MIN(Construccion!D40:F40)&gt;=0,MAX(Construccion!D40:F40)&lt;=1),ROUND('Reparto provincial'!J186*ROUND(SUM(Construccion!$D$40:E40),12),0)-ROUND('Reparto provincial'!J186*ROUND(SUM(Construccion!$D$40:D40),12),0),"n.a.")</x:f>
        <x:v>3</x:v>
      </x:c>
      <x:c r="I547" s="55" t="n">
        <x:f>'Reparto provincial'!N186</x:f>
        <x:v>122441.74523235553</x:v>
      </x:c>
      <x:c r="J547" s="55" t="n">
        <x:f>IF(AND(ISNUMBER(H547),ISNUMBER(I547)),H547*I547,"n.a.")</x:f>
        <x:v>367325.2356970666</x:v>
      </x:c>
      <x:c r="K547" s="56" t="n">
        <x:f>Ubicaciones!D17</x:f>
        <x:v>8.53</x:v>
      </x:c>
      <x:c r="L547" s="56" t="n">
        <x:f>Ubicaciones!E17</x:f>
        <x:v>-81.7</x:v>
      </x:c>
      <x:c r="M547" s="38" t="str">
        <x:f>Vulnerabilidad!B23</x:f>
        <x:v>Mampostería sin refuerzo</x:v>
      </x:c>
      <x:c r="N547" s="38" t="str">
        <x:f>Vulnerabilidad!C23</x:f>
        <x:v>Bloque / ladrillo</x:v>
      </x:c>
      <x:c r="O547" s="38" t="str">
        <x:f>Vulnerabilidad!D23</x:f>
        <x:v>Metal</x:v>
      </x:c>
      <x:c r="P547" s="38" t="str">
        <x:v>Sin dato</x:v>
      </x:c>
      <x:c r="Q547" s="38" t="n">
        <x:f>IF('Impacto local'!H17="","",'Impacto local'!H17)</x:f>
        <x:v>3</x:v>
      </x:c>
      <x:c r="R547" s="57" t="n">
        <x:f>IF(Q547="","",INDEX(Vulnerabilidad!$C$6:$C$17,Q547))</x:f>
        <x:v>0</x:v>
      </x:c>
      <x:c r="S547" s="55" t="n">
        <x:f>IF(AND(ISNUMBER(J547),ISNUMBER(R547),R547&gt;=0,R547&lt;=1),J547*R547,"n.a.")</x:f>
        <x:v>0</x:v>
      </x:c>
      <x:c r="T547" s="38" t="str">
        <x:f>IF(ISNUMBER(S547),"Calculado ilustrativo","Faltan datos / parámetros inválidos")</x:f>
        <x:v>Calculado ilustrativo</x:v>
      </x:c>
    </x:row>
    <x:row r="548">
      <x:c r="A548" s="38" t="str">
        <x:v>R00543</x:v>
      </x:c>
      <x:c r="B548" s="38" t="str">
        <x:f>'Reparto provincial'!B186</x:f>
        <x:v>C05</x:v>
      </x:c>
      <x:c r="C548" s="38" t="str">
        <x:f>'Reparto provincial'!C186</x:f>
        <x:v>ASSA Compañía de Seguros, S.A.</x:v>
      </x:c>
      <x:c r="D548" s="38" t="str">
        <x:f>'Reparto provincial'!D186</x:f>
        <x:v>Comercial</x:v>
      </x:c>
      <x:c r="E548" s="38" t="str">
        <x:f>'Reparto provincial'!E186</x:f>
        <x:v>Ngäbe-Buglé</x:v>
      </x:c>
      <x:c r="F548" s="38" t="str">
        <x:f>Ubicaciones!A17</x:f>
        <x:v>L12</x:v>
      </x:c>
      <x:c r="G548" s="38" t="str">
        <x:v>P3</x:v>
      </x:c>
      <x:c r="H548" s="55" t="n">
        <x:f>IF(AND(ISNUMBER('Reparto provincial'!J186),ABS(Construccion!G40-1)&lt;0.0000001,MIN(Construccion!D40:F40)&gt;=0,MAX(Construccion!D40:F40)&lt;=1),ROUND('Reparto provincial'!J186*ROUND(SUM(Construccion!$D$40:F40),12),0)-ROUND('Reparto provincial'!J186*ROUND(SUM(Construccion!$D$40:E40),12),0),"n.a.")</x:f>
        <x:v>1</x:v>
      </x:c>
      <x:c r="I548" s="55" t="n">
        <x:f>'Reparto provincial'!N186</x:f>
        <x:v>122441.74523235553</x:v>
      </x:c>
      <x:c r="J548" s="55" t="n">
        <x:f>IF(AND(ISNUMBER(H548),ISNUMBER(I548)),H548*I548,"n.a.")</x:f>
        <x:v>122441.74523235553</x:v>
      </x:c>
      <x:c r="K548" s="56" t="n">
        <x:f>Ubicaciones!D17</x:f>
        <x:v>8.53</x:v>
      </x:c>
      <x:c r="L548" s="56" t="n">
        <x:f>Ubicaciones!E17</x:f>
        <x:v>-81.7</x:v>
      </x:c>
      <x:c r="M548" s="38" t="str">
        <x:f>Vulnerabilidad!B24</x:f>
        <x:v>Liviana / madera</x:v>
      </x:c>
      <x:c r="N548" s="38" t="str">
        <x:f>Vulnerabilidad!C24</x:f>
        <x:v>Madera / livianas</x:v>
      </x:c>
      <x:c r="O548" s="38" t="str">
        <x:f>Vulnerabilidad!D24</x:f>
        <x:v>Metal</x:v>
      </x:c>
      <x:c r="P548" s="38" t="str">
        <x:v>Sin dato</x:v>
      </x:c>
      <x:c r="Q548" s="38" t="n">
        <x:f>IF('Impacto local'!H17="","",'Impacto local'!H17)</x:f>
        <x:v>3</x:v>
      </x:c>
      <x:c r="R548" s="57" t="n">
        <x:f>IF(Q548="","",INDEX(Vulnerabilidad!$D$6:$D$17,Q548))</x:f>
        <x:v>0</x:v>
      </x:c>
      <x:c r="S548" s="55" t="n">
        <x:f>IF(AND(ISNUMBER(J548),ISNUMBER(R548),R548&gt;=0,R548&lt;=1),J548*R548,"n.a.")</x:f>
        <x:v>0</x:v>
      </x:c>
      <x:c r="T548" s="38" t="str">
        <x:f>IF(ISNUMBER(S548),"Calculado ilustrativo","Faltan datos / parámetros inválidos")</x:f>
        <x:v>Calculado ilustrativo</x:v>
      </x:c>
    </x:row>
    <x:row r="549">
      <x:c r="A549" s="38" t="str">
        <x:v>R00544</x:v>
      </x:c>
      <x:c r="B549" s="38" t="str">
        <x:f>'Reparto provincial'!B187</x:f>
        <x:v>C05</x:v>
      </x:c>
      <x:c r="C549" s="38" t="str">
        <x:f>'Reparto provincial'!C187</x:f>
        <x:v>ASSA Compañía de Seguros, S.A.</x:v>
      </x:c>
      <x:c r="D549" s="38" t="str">
        <x:f>'Reparto provincial'!D187</x:f>
        <x:v>Comercial</x:v>
      </x:c>
      <x:c r="E549" s="38" t="str">
        <x:f>'Reparto provincial'!E187</x:f>
        <x:v>Panamá Oeste</x:v>
      </x:c>
      <x:c r="F549" s="38" t="str">
        <x:f>Ubicaciones!A18</x:f>
        <x:v>L13</x:v>
      </x:c>
      <x:c r="G549" s="38" t="str">
        <x:v>P1</x:v>
      </x:c>
      <x:c r="H549" s="55" t="n">
        <x:f>IF(AND(ISNUMBER('Reparto provincial'!J187),ABS(Construccion!G43-1)&lt;0.0000001,MIN(Construccion!D43:F43)&gt;=0,MAX(Construccion!D43:F43)&lt;=1),ROUND('Reparto provincial'!J187*ROUND(SUM(Construccion!$D$43:D43),12),0)-0,"n.a.")</x:f>
        <x:v>2310</x:v>
      </x:c>
      <x:c r="I549" s="55" t="n">
        <x:f>'Reparto provincial'!N187</x:f>
        <x:v>122441.74523235553</x:v>
      </x:c>
      <x:c r="J549" s="55" t="n">
        <x:f>IF(AND(ISNUMBER(H549),ISNUMBER(I549)),H549*I549,"n.a.")</x:f>
        <x:v>282840431.4867413</x:v>
      </x:c>
      <x:c r="K549" s="56" t="n">
        <x:f>Ubicaciones!D18</x:f>
        <x:v>8.88</x:v>
      </x:c>
      <x:c r="L549" s="56" t="n">
        <x:f>Ubicaciones!E18</x:f>
        <x:v>-79.78</x:v>
      </x:c>
      <x:c r="M549" s="38" t="str">
        <x:f>Vulnerabilidad!B22</x:f>
        <x:v>Hormigón armado</x:v>
      </x:c>
      <x:c r="N549" s="38" t="str">
        <x:f>Vulnerabilidad!C22</x:f>
        <x:v>Mampostería de relleno</x:v>
      </x:c>
      <x:c r="O549" s="38" t="str">
        <x:f>Vulnerabilidad!D22</x:f>
        <x:v>Losa de hormigón</x:v>
      </x:c>
      <x:c r="P549" s="38" t="str">
        <x:v>Sin dato</x:v>
      </x:c>
      <x:c r="Q549" s="38" t="n">
        <x:f>IF('Impacto local'!H18="","",'Impacto local'!H18)</x:f>
        <x:v>2</x:v>
      </x:c>
      <x:c r="R549" s="57" t="n">
        <x:f>IF(Q549="","",INDEX(Vulnerabilidad!$B$6:$B$17,Q549))</x:f>
        <x:v>0</x:v>
      </x:c>
      <x:c r="S549" s="55" t="n">
        <x:f>IF(AND(ISNUMBER(J549),ISNUMBER(R549),R549&gt;=0,R549&lt;=1),J549*R549,"n.a.")</x:f>
        <x:v>0</x:v>
      </x:c>
      <x:c r="T549" s="38" t="str">
        <x:f>IF(ISNUMBER(S549),"Calculado ilustrativo","Faltan datos / parámetros inválidos")</x:f>
        <x:v>Calculado ilustrativo</x:v>
      </x:c>
    </x:row>
    <x:row r="550">
      <x:c r="A550" s="38" t="str">
        <x:v>R00545</x:v>
      </x:c>
      <x:c r="B550" s="38" t="str">
        <x:f>'Reparto provincial'!B187</x:f>
        <x:v>C05</x:v>
      </x:c>
      <x:c r="C550" s="38" t="str">
        <x:f>'Reparto provincial'!C187</x:f>
        <x:v>ASSA Compañía de Seguros, S.A.</x:v>
      </x:c>
      <x:c r="D550" s="38" t="str">
        <x:f>'Reparto provincial'!D187</x:f>
        <x:v>Comercial</x:v>
      </x:c>
      <x:c r="E550" s="38" t="str">
        <x:f>'Reparto provincial'!E187</x:f>
        <x:v>Panamá Oeste</x:v>
      </x:c>
      <x:c r="F550" s="38" t="str">
        <x:f>Ubicaciones!A18</x:f>
        <x:v>L13</x:v>
      </x:c>
      <x:c r="G550" s="38" t="str">
        <x:v>P2</x:v>
      </x:c>
      <x:c r="H550" s="55" t="n">
        <x:f>IF(AND(ISNUMBER('Reparto provincial'!J187),ABS(Construccion!G43-1)&lt;0.0000001,MIN(Construccion!D43:F43)&gt;=0,MAX(Construccion!D43:F43)&lt;=1),ROUND('Reparto provincial'!J187*ROUND(SUM(Construccion!$D$43:E43),12),0)-ROUND('Reparto provincial'!J187*ROUND(SUM(Construccion!$D$43:D43),12),0),"n.a.")</x:f>
        <x:v>1155</x:v>
      </x:c>
      <x:c r="I550" s="55" t="n">
        <x:f>'Reparto provincial'!N187</x:f>
        <x:v>122441.74523235553</x:v>
      </x:c>
      <x:c r="J550" s="55" t="n">
        <x:f>IF(AND(ISNUMBER(H550),ISNUMBER(I550)),H550*I550,"n.a.")</x:f>
        <x:v>141420215.74337065</x:v>
      </x:c>
      <x:c r="K550" s="56" t="n">
        <x:f>Ubicaciones!D18</x:f>
        <x:v>8.88</x:v>
      </x:c>
      <x:c r="L550" s="56" t="n">
        <x:f>Ubicaciones!E18</x:f>
        <x:v>-79.78</x:v>
      </x:c>
      <x:c r="M550" s="38" t="str">
        <x:f>Vulnerabilidad!B23</x:f>
        <x:v>Mampostería sin refuerzo</x:v>
      </x:c>
      <x:c r="N550" s="38" t="str">
        <x:f>Vulnerabilidad!C23</x:f>
        <x:v>Bloque / ladrillo</x:v>
      </x:c>
      <x:c r="O550" s="38" t="str">
        <x:f>Vulnerabilidad!D23</x:f>
        <x:v>Metal</x:v>
      </x:c>
      <x:c r="P550" s="38" t="str">
        <x:v>Sin dato</x:v>
      </x:c>
      <x:c r="Q550" s="38" t="n">
        <x:f>IF('Impacto local'!H18="","",'Impacto local'!H18)</x:f>
        <x:v>2</x:v>
      </x:c>
      <x:c r="R550" s="57" t="n">
        <x:f>IF(Q550="","",INDEX(Vulnerabilidad!$C$6:$C$17,Q550))</x:f>
        <x:v>0</x:v>
      </x:c>
      <x:c r="S550" s="55" t="n">
        <x:f>IF(AND(ISNUMBER(J550),ISNUMBER(R550),R550&gt;=0,R550&lt;=1),J550*R550,"n.a.")</x:f>
        <x:v>0</x:v>
      </x:c>
      <x:c r="T550" s="38" t="str">
        <x:f>IF(ISNUMBER(S550),"Calculado ilustrativo","Faltan datos / parámetros inválidos")</x:f>
        <x:v>Calculado ilustrativo</x:v>
      </x:c>
    </x:row>
    <x:row r="551">
      <x:c r="A551" s="38" t="str">
        <x:v>R00546</x:v>
      </x:c>
      <x:c r="B551" s="38" t="str">
        <x:f>'Reparto provincial'!B187</x:f>
        <x:v>C05</x:v>
      </x:c>
      <x:c r="C551" s="38" t="str">
        <x:f>'Reparto provincial'!C187</x:f>
        <x:v>ASSA Compañía de Seguros, S.A.</x:v>
      </x:c>
      <x:c r="D551" s="38" t="str">
        <x:f>'Reparto provincial'!D187</x:f>
        <x:v>Comercial</x:v>
      </x:c>
      <x:c r="E551" s="38" t="str">
        <x:f>'Reparto provincial'!E187</x:f>
        <x:v>Panamá Oeste</x:v>
      </x:c>
      <x:c r="F551" s="38" t="str">
        <x:f>Ubicaciones!A18</x:f>
        <x:v>L13</x:v>
      </x:c>
      <x:c r="G551" s="38" t="str">
        <x:v>P3</x:v>
      </x:c>
      <x:c r="H551" s="55" t="n">
        <x:f>IF(AND(ISNUMBER('Reparto provincial'!J187),ABS(Construccion!G43-1)&lt;0.0000001,MIN(Construccion!D43:F43)&gt;=0,MAX(Construccion!D43:F43)&lt;=1),ROUND('Reparto provincial'!J187*ROUND(SUM(Construccion!$D$43:F43),12),0)-ROUND('Reparto provincial'!J187*ROUND(SUM(Construccion!$D$43:E43),12),0),"n.a.")</x:f>
        <x:v>385</x:v>
      </x:c>
      <x:c r="I551" s="55" t="n">
        <x:f>'Reparto provincial'!N187</x:f>
        <x:v>122441.74523235553</x:v>
      </x:c>
      <x:c r="J551" s="55" t="n">
        <x:f>IF(AND(ISNUMBER(H551),ISNUMBER(I551)),H551*I551,"n.a.")</x:f>
        <x:v>47140071.91445688</x:v>
      </x:c>
      <x:c r="K551" s="56" t="n">
        <x:f>Ubicaciones!D18</x:f>
        <x:v>8.88</x:v>
      </x:c>
      <x:c r="L551" s="56" t="n">
        <x:f>Ubicaciones!E18</x:f>
        <x:v>-79.78</x:v>
      </x:c>
      <x:c r="M551" s="38" t="str">
        <x:f>Vulnerabilidad!B24</x:f>
        <x:v>Liviana / madera</x:v>
      </x:c>
      <x:c r="N551" s="38" t="str">
        <x:f>Vulnerabilidad!C24</x:f>
        <x:v>Madera / livianas</x:v>
      </x:c>
      <x:c r="O551" s="38" t="str">
        <x:f>Vulnerabilidad!D24</x:f>
        <x:v>Metal</x:v>
      </x:c>
      <x:c r="P551" s="38" t="str">
        <x:v>Sin dato</x:v>
      </x:c>
      <x:c r="Q551" s="38" t="n">
        <x:f>IF('Impacto local'!H18="","",'Impacto local'!H18)</x:f>
        <x:v>2</x:v>
      </x:c>
      <x:c r="R551" s="57" t="n">
        <x:f>IF(Q551="","",INDEX(Vulnerabilidad!$D$6:$D$17,Q551))</x:f>
        <x:v>0</x:v>
      </x:c>
      <x:c r="S551" s="55" t="n">
        <x:f>IF(AND(ISNUMBER(J551),ISNUMBER(R551),R551&gt;=0,R551&lt;=1),J551*R551,"n.a.")</x:f>
        <x:v>0</x:v>
      </x:c>
      <x:c r="T551" s="38" t="str">
        <x:f>IF(ISNUMBER(S551),"Calculado ilustrativo","Faltan datos / parámetros inválidos")</x:f>
        <x:v>Calculado ilustrativo</x:v>
      </x:c>
    </x:row>
    <x:row r="552">
      <x:c r="A552" s="38" t="str">
        <x:v>R00547</x:v>
      </x:c>
      <x:c r="B552" s="38" t="str">
        <x:f>'Reparto provincial'!B188</x:f>
        <x:v>C05</x:v>
      </x:c>
      <x:c r="C552" s="38" t="str">
        <x:f>'Reparto provincial'!C188</x:f>
        <x:v>ASSA Compañía de Seguros, S.A.</x:v>
      </x:c>
      <x:c r="D552" s="38" t="str">
        <x:f>'Reparto provincial'!D188</x:f>
        <x:v>Industrial</x:v>
      </x:c>
      <x:c r="E552" s="38" t="str">
        <x:f>'Reparto provincial'!E188</x:f>
        <x:v>Bocas del Toro</x:v>
      </x:c>
      <x:c r="F552" s="38" t="str">
        <x:f>Ubicaciones!A6</x:f>
        <x:v>L01</x:v>
      </x:c>
      <x:c r="G552" s="38" t="str">
        <x:v>P1</x:v>
      </x:c>
      <x:c r="H552" s="55" t="n">
        <x:f>IF(AND(ISNUMBER('Reparto provincial'!J188),ABS(Construccion!G8-1)&lt;0.0000001,MIN(Construccion!D8:F8)&gt;=0,MAX(Construccion!D8:F8)&lt;=1),ROUND('Reparto provincial'!J188*ROUND(SUM(Construccion!$D$8:D8),12),0)-0,"n.a.")</x:f>
        <x:v>0</x:v>
      </x:c>
      <x:c r="I552" s="55" t="n">
        <x:f>'Reparto provincial'!N188</x:f>
        <x:v>0</x:v>
      </x:c>
      <x:c r="J552" s="55" t="n">
        <x:f>IF(AND(ISNUMBER(H552),ISNUMBER(I552)),H552*I552,"n.a.")</x:f>
        <x:v>0</x:v>
      </x:c>
      <x:c r="K552" s="56" t="n">
        <x:f>Ubicaciones!D6</x:f>
        <x:v>9.34</x:v>
      </x:c>
      <x:c r="L552" s="56" t="n">
        <x:f>Ubicaciones!E6</x:f>
        <x:v>-82.25</x:v>
      </x:c>
      <x:c r="M552" s="38" t="str">
        <x:f>Vulnerabilidad!B22</x:f>
        <x:v>Hormigón armado</x:v>
      </x:c>
      <x:c r="N552" s="38" t="str">
        <x:f>Vulnerabilidad!C22</x:f>
        <x:v>Mampostería de relleno</x:v>
      </x:c>
      <x:c r="O552" s="38" t="str">
        <x:f>Vulnerabilidad!D22</x:f>
        <x:v>Losa de hormigón</x:v>
      </x:c>
      <x:c r="P552" s="38" t="str">
        <x:v>Sin dato</x:v>
      </x:c>
      <x:c r="Q552" s="38" t="n">
        <x:f>IF('Impacto local'!H6="","",'Impacto local'!H6)</x:f>
        <x:v>3</x:v>
      </x:c>
      <x:c r="R552" s="57" t="n">
        <x:f>IF(Q552="","",INDEX(Vulnerabilidad!$B$6:$B$17,Q552))</x:f>
        <x:v>0</x:v>
      </x:c>
      <x:c r="S552" s="55" t="n">
        <x:f>IF(AND(ISNUMBER(J552),ISNUMBER(R552),R552&gt;=0,R552&lt;=1),J552*R552,"n.a.")</x:f>
        <x:v>0</x:v>
      </x:c>
      <x:c r="T552" s="38" t="str">
        <x:f>IF(ISNUMBER(S552),"Calculado ilustrativo","Faltan datos / parámetros inválidos")</x:f>
        <x:v>Calculado ilustrativo</x:v>
      </x:c>
    </x:row>
    <x:row r="553">
      <x:c r="A553" s="38" t="str">
        <x:v>R00548</x:v>
      </x:c>
      <x:c r="B553" s="38" t="str">
        <x:f>'Reparto provincial'!B188</x:f>
        <x:v>C05</x:v>
      </x:c>
      <x:c r="C553" s="38" t="str">
        <x:f>'Reparto provincial'!C188</x:f>
        <x:v>ASSA Compañía de Seguros, S.A.</x:v>
      </x:c>
      <x:c r="D553" s="38" t="str">
        <x:f>'Reparto provincial'!D188</x:f>
        <x:v>Industrial</x:v>
      </x:c>
      <x:c r="E553" s="38" t="str">
        <x:f>'Reparto provincial'!E188</x:f>
        <x:v>Bocas del Toro</x:v>
      </x:c>
      <x:c r="F553" s="38" t="str">
        <x:f>Ubicaciones!A6</x:f>
        <x:v>L01</x:v>
      </x:c>
      <x:c r="G553" s="38" t="str">
        <x:v>P2</x:v>
      </x:c>
      <x:c r="H553" s="55" t="n">
        <x:f>IF(AND(ISNUMBER('Reparto provincial'!J188),ABS(Construccion!G8-1)&lt;0.0000001,MIN(Construccion!D8:F8)&gt;=0,MAX(Construccion!D8:F8)&lt;=1),ROUND('Reparto provincial'!J188*ROUND(SUM(Construccion!$D$8:E8),12),0)-ROUND('Reparto provincial'!J188*ROUND(SUM(Construccion!$D$8:D8),12),0),"n.a.")</x:f>
        <x:v>0</x:v>
      </x:c>
      <x:c r="I553" s="55" t="n">
        <x:f>'Reparto provincial'!N188</x:f>
        <x:v>0</x:v>
      </x:c>
      <x:c r="J553" s="55" t="n">
        <x:f>IF(AND(ISNUMBER(H553),ISNUMBER(I553)),H553*I553,"n.a.")</x:f>
        <x:v>0</x:v>
      </x:c>
      <x:c r="K553" s="56" t="n">
        <x:f>Ubicaciones!D6</x:f>
        <x:v>9.34</x:v>
      </x:c>
      <x:c r="L553" s="56" t="n">
        <x:f>Ubicaciones!E6</x:f>
        <x:v>-82.25</x:v>
      </x:c>
      <x:c r="M553" s="38" t="str">
        <x:f>Vulnerabilidad!B23</x:f>
        <x:v>Mampostería sin refuerzo</x:v>
      </x:c>
      <x:c r="N553" s="38" t="str">
        <x:f>Vulnerabilidad!C23</x:f>
        <x:v>Bloque / ladrillo</x:v>
      </x:c>
      <x:c r="O553" s="38" t="str">
        <x:f>Vulnerabilidad!D23</x:f>
        <x:v>Metal</x:v>
      </x:c>
      <x:c r="P553" s="38" t="str">
        <x:v>Sin dato</x:v>
      </x:c>
      <x:c r="Q553" s="38" t="n">
        <x:f>IF('Impacto local'!H6="","",'Impacto local'!H6)</x:f>
        <x:v>3</x:v>
      </x:c>
      <x:c r="R553" s="57" t="n">
        <x:f>IF(Q553="","",INDEX(Vulnerabilidad!$C$6:$C$17,Q553))</x:f>
        <x:v>0</x:v>
      </x:c>
      <x:c r="S553" s="55" t="n">
        <x:f>IF(AND(ISNUMBER(J553),ISNUMBER(R553),R553&gt;=0,R553&lt;=1),J553*R553,"n.a.")</x:f>
        <x:v>0</x:v>
      </x:c>
      <x:c r="T553" s="38" t="str">
        <x:f>IF(ISNUMBER(S553),"Calculado ilustrativo","Faltan datos / parámetros inválidos")</x:f>
        <x:v>Calculado ilustrativo</x:v>
      </x:c>
    </x:row>
    <x:row r="554">
      <x:c r="A554" s="38" t="str">
        <x:v>R00549</x:v>
      </x:c>
      <x:c r="B554" s="38" t="str">
        <x:f>'Reparto provincial'!B188</x:f>
        <x:v>C05</x:v>
      </x:c>
      <x:c r="C554" s="38" t="str">
        <x:f>'Reparto provincial'!C188</x:f>
        <x:v>ASSA Compañía de Seguros, S.A.</x:v>
      </x:c>
      <x:c r="D554" s="38" t="str">
        <x:f>'Reparto provincial'!D188</x:f>
        <x:v>Industrial</x:v>
      </x:c>
      <x:c r="E554" s="38" t="str">
        <x:f>'Reparto provincial'!E188</x:f>
        <x:v>Bocas del Toro</x:v>
      </x:c>
      <x:c r="F554" s="38" t="str">
        <x:f>Ubicaciones!A6</x:f>
        <x:v>L01</x:v>
      </x:c>
      <x:c r="G554" s="38" t="str">
        <x:v>P3</x:v>
      </x:c>
      <x:c r="H554" s="55" t="n">
        <x:f>IF(AND(ISNUMBER('Reparto provincial'!J188),ABS(Construccion!G8-1)&lt;0.0000001,MIN(Construccion!D8:F8)&gt;=0,MAX(Construccion!D8:F8)&lt;=1),ROUND('Reparto provincial'!J188*ROUND(SUM(Construccion!$D$8:F8),12),0)-ROUND('Reparto provincial'!J188*ROUND(SUM(Construccion!$D$8:E8),12),0),"n.a.")</x:f>
        <x:v>0</x:v>
      </x:c>
      <x:c r="I554" s="55" t="n">
        <x:f>'Reparto provincial'!N188</x:f>
        <x:v>0</x:v>
      </x:c>
      <x:c r="J554" s="55" t="n">
        <x:f>IF(AND(ISNUMBER(H554),ISNUMBER(I554)),H554*I554,"n.a.")</x:f>
        <x:v>0</x:v>
      </x:c>
      <x:c r="K554" s="56" t="n">
        <x:f>Ubicaciones!D6</x:f>
        <x:v>9.34</x:v>
      </x:c>
      <x:c r="L554" s="56" t="n">
        <x:f>Ubicaciones!E6</x:f>
        <x:v>-82.25</x:v>
      </x:c>
      <x:c r="M554" s="38" t="str">
        <x:f>Vulnerabilidad!B24</x:f>
        <x:v>Liviana / madera</x:v>
      </x:c>
      <x:c r="N554" s="38" t="str">
        <x:f>Vulnerabilidad!C24</x:f>
        <x:v>Madera / livianas</x:v>
      </x:c>
      <x:c r="O554" s="38" t="str">
        <x:f>Vulnerabilidad!D24</x:f>
        <x:v>Metal</x:v>
      </x:c>
      <x:c r="P554" s="38" t="str">
        <x:v>Sin dato</x:v>
      </x:c>
      <x:c r="Q554" s="38" t="n">
        <x:f>IF('Impacto local'!H6="","",'Impacto local'!H6)</x:f>
        <x:v>3</x:v>
      </x:c>
      <x:c r="R554" s="57" t="n">
        <x:f>IF(Q554="","",INDEX(Vulnerabilidad!$D$6:$D$17,Q554))</x:f>
        <x:v>0</x:v>
      </x:c>
      <x:c r="S554" s="55" t="n">
        <x:f>IF(AND(ISNUMBER(J554),ISNUMBER(R554),R554&gt;=0,R554&lt;=1),J554*R554,"n.a.")</x:f>
        <x:v>0</x:v>
      </x:c>
      <x:c r="T554" s="38" t="str">
        <x:f>IF(ISNUMBER(S554),"Calculado ilustrativo","Faltan datos / parámetros inválidos")</x:f>
        <x:v>Calculado ilustrativo</x:v>
      </x:c>
    </x:row>
    <x:row r="555">
      <x:c r="A555" s="38" t="str">
        <x:v>R00550</x:v>
      </x:c>
      <x:c r="B555" s="38" t="str">
        <x:f>'Reparto provincial'!B189</x:f>
        <x:v>C05</x:v>
      </x:c>
      <x:c r="C555" s="38" t="str">
        <x:f>'Reparto provincial'!C189</x:f>
        <x:v>ASSA Compañía de Seguros, S.A.</x:v>
      </x:c>
      <x:c r="D555" s="38" t="str">
        <x:f>'Reparto provincial'!D189</x:f>
        <x:v>Industrial</x:v>
      </x:c>
      <x:c r="E555" s="38" t="str">
        <x:f>'Reparto provincial'!E189</x:f>
        <x:v>Coclé</x:v>
      </x:c>
      <x:c r="F555" s="38" t="str">
        <x:f>Ubicaciones!A7</x:f>
        <x:v>L02</x:v>
      </x:c>
      <x:c r="G555" s="38" t="str">
        <x:v>P1</x:v>
      </x:c>
      <x:c r="H555" s="55" t="n">
        <x:f>IF(AND(ISNUMBER('Reparto provincial'!J189),ABS(Construccion!G11-1)&lt;0.0000001,MIN(Construccion!D11:F11)&gt;=0,MAX(Construccion!D11:F11)&lt;=1),ROUND('Reparto provincial'!J189*ROUND(SUM(Construccion!$D$11:D11),12),0)-0,"n.a.")</x:f>
        <x:v>0</x:v>
      </x:c>
      <x:c r="I555" s="55" t="n">
        <x:f>'Reparto provincial'!N189</x:f>
        <x:v>0</x:v>
      </x:c>
      <x:c r="J555" s="55" t="n">
        <x:f>IF(AND(ISNUMBER(H555),ISNUMBER(I555)),H555*I555,"n.a.")</x:f>
        <x:v>0</x:v>
      </x:c>
      <x:c r="K555" s="56" t="n">
        <x:f>Ubicaciones!D7</x:f>
        <x:v>8.52</x:v>
      </x:c>
      <x:c r="L555" s="56" t="n">
        <x:f>Ubicaciones!E7</x:f>
        <x:v>-80.36</x:v>
      </x:c>
      <x:c r="M555" s="38" t="str">
        <x:f>Vulnerabilidad!B22</x:f>
        <x:v>Hormigón armado</x:v>
      </x:c>
      <x:c r="N555" s="38" t="str">
        <x:f>Vulnerabilidad!C22</x:f>
        <x:v>Mampostería de relleno</x:v>
      </x:c>
      <x:c r="O555" s="38" t="str">
        <x:f>Vulnerabilidad!D22</x:f>
        <x:v>Losa de hormigón</x:v>
      </x:c>
      <x:c r="P555" s="38" t="str">
        <x:v>Sin dato</x:v>
      </x:c>
      <x:c r="Q555" s="38" t="n">
        <x:f>IF('Impacto local'!H7="","",'Impacto local'!H7)</x:f>
        <x:v>2</x:v>
      </x:c>
      <x:c r="R555" s="57" t="n">
        <x:f>IF(Q555="","",INDEX(Vulnerabilidad!$B$6:$B$17,Q555))</x:f>
        <x:v>0</x:v>
      </x:c>
      <x:c r="S555" s="55" t="n">
        <x:f>IF(AND(ISNUMBER(J555),ISNUMBER(R555),R555&gt;=0,R555&lt;=1),J555*R555,"n.a.")</x:f>
        <x:v>0</x:v>
      </x:c>
      <x:c r="T555" s="38" t="str">
        <x:f>IF(ISNUMBER(S555),"Calculado ilustrativo","Faltan datos / parámetros inválidos")</x:f>
        <x:v>Calculado ilustrativo</x:v>
      </x:c>
    </x:row>
    <x:row r="556">
      <x:c r="A556" s="38" t="str">
        <x:v>R00551</x:v>
      </x:c>
      <x:c r="B556" s="38" t="str">
        <x:f>'Reparto provincial'!B189</x:f>
        <x:v>C05</x:v>
      </x:c>
      <x:c r="C556" s="38" t="str">
        <x:f>'Reparto provincial'!C189</x:f>
        <x:v>ASSA Compañía de Seguros, S.A.</x:v>
      </x:c>
      <x:c r="D556" s="38" t="str">
        <x:f>'Reparto provincial'!D189</x:f>
        <x:v>Industrial</x:v>
      </x:c>
      <x:c r="E556" s="38" t="str">
        <x:f>'Reparto provincial'!E189</x:f>
        <x:v>Coclé</x:v>
      </x:c>
      <x:c r="F556" s="38" t="str">
        <x:f>Ubicaciones!A7</x:f>
        <x:v>L02</x:v>
      </x:c>
      <x:c r="G556" s="38" t="str">
        <x:v>P2</x:v>
      </x:c>
      <x:c r="H556" s="55" t="n">
        <x:f>IF(AND(ISNUMBER('Reparto provincial'!J189),ABS(Construccion!G11-1)&lt;0.0000001,MIN(Construccion!D11:F11)&gt;=0,MAX(Construccion!D11:F11)&lt;=1),ROUND('Reparto provincial'!J189*ROUND(SUM(Construccion!$D$11:E11),12),0)-ROUND('Reparto provincial'!J189*ROUND(SUM(Construccion!$D$11:D11),12),0),"n.a.")</x:f>
        <x:v>0</x:v>
      </x:c>
      <x:c r="I556" s="55" t="n">
        <x:f>'Reparto provincial'!N189</x:f>
        <x:v>0</x:v>
      </x:c>
      <x:c r="J556" s="55" t="n">
        <x:f>IF(AND(ISNUMBER(H556),ISNUMBER(I556)),H556*I556,"n.a.")</x:f>
        <x:v>0</x:v>
      </x:c>
      <x:c r="K556" s="56" t="n">
        <x:f>Ubicaciones!D7</x:f>
        <x:v>8.52</x:v>
      </x:c>
      <x:c r="L556" s="56" t="n">
        <x:f>Ubicaciones!E7</x:f>
        <x:v>-80.36</x:v>
      </x:c>
      <x:c r="M556" s="38" t="str">
        <x:f>Vulnerabilidad!B23</x:f>
        <x:v>Mampostería sin refuerzo</x:v>
      </x:c>
      <x:c r="N556" s="38" t="str">
        <x:f>Vulnerabilidad!C23</x:f>
        <x:v>Bloque / ladrillo</x:v>
      </x:c>
      <x:c r="O556" s="38" t="str">
        <x:f>Vulnerabilidad!D23</x:f>
        <x:v>Metal</x:v>
      </x:c>
      <x:c r="P556" s="38" t="str">
        <x:v>Sin dato</x:v>
      </x:c>
      <x:c r="Q556" s="38" t="n">
        <x:f>IF('Impacto local'!H7="","",'Impacto local'!H7)</x:f>
        <x:v>2</x:v>
      </x:c>
      <x:c r="R556" s="57" t="n">
        <x:f>IF(Q556="","",INDEX(Vulnerabilidad!$C$6:$C$17,Q556))</x:f>
        <x:v>0</x:v>
      </x:c>
      <x:c r="S556" s="55" t="n">
        <x:f>IF(AND(ISNUMBER(J556),ISNUMBER(R556),R556&gt;=0,R556&lt;=1),J556*R556,"n.a.")</x:f>
        <x:v>0</x:v>
      </x:c>
      <x:c r="T556" s="38" t="str">
        <x:f>IF(ISNUMBER(S556),"Calculado ilustrativo","Faltan datos / parámetros inválidos")</x:f>
        <x:v>Calculado ilustrativo</x:v>
      </x:c>
    </x:row>
    <x:row r="557">
      <x:c r="A557" s="38" t="str">
        <x:v>R00552</x:v>
      </x:c>
      <x:c r="B557" s="38" t="str">
        <x:f>'Reparto provincial'!B189</x:f>
        <x:v>C05</x:v>
      </x:c>
      <x:c r="C557" s="38" t="str">
        <x:f>'Reparto provincial'!C189</x:f>
        <x:v>ASSA Compañía de Seguros, S.A.</x:v>
      </x:c>
      <x:c r="D557" s="38" t="str">
        <x:f>'Reparto provincial'!D189</x:f>
        <x:v>Industrial</x:v>
      </x:c>
      <x:c r="E557" s="38" t="str">
        <x:f>'Reparto provincial'!E189</x:f>
        <x:v>Coclé</x:v>
      </x:c>
      <x:c r="F557" s="38" t="str">
        <x:f>Ubicaciones!A7</x:f>
        <x:v>L02</x:v>
      </x:c>
      <x:c r="G557" s="38" t="str">
        <x:v>P3</x:v>
      </x:c>
      <x:c r="H557" s="55" t="n">
        <x:f>IF(AND(ISNUMBER('Reparto provincial'!J189),ABS(Construccion!G11-1)&lt;0.0000001,MIN(Construccion!D11:F11)&gt;=0,MAX(Construccion!D11:F11)&lt;=1),ROUND('Reparto provincial'!J189*ROUND(SUM(Construccion!$D$11:F11),12),0)-ROUND('Reparto provincial'!J189*ROUND(SUM(Construccion!$D$11:E11),12),0),"n.a.")</x:f>
        <x:v>0</x:v>
      </x:c>
      <x:c r="I557" s="55" t="n">
        <x:f>'Reparto provincial'!N189</x:f>
        <x:v>0</x:v>
      </x:c>
      <x:c r="J557" s="55" t="n">
        <x:f>IF(AND(ISNUMBER(H557),ISNUMBER(I557)),H557*I557,"n.a.")</x:f>
        <x:v>0</x:v>
      </x:c>
      <x:c r="K557" s="56" t="n">
        <x:f>Ubicaciones!D7</x:f>
        <x:v>8.52</x:v>
      </x:c>
      <x:c r="L557" s="56" t="n">
        <x:f>Ubicaciones!E7</x:f>
        <x:v>-80.36</x:v>
      </x:c>
      <x:c r="M557" s="38" t="str">
        <x:f>Vulnerabilidad!B24</x:f>
        <x:v>Liviana / madera</x:v>
      </x:c>
      <x:c r="N557" s="38" t="str">
        <x:f>Vulnerabilidad!C24</x:f>
        <x:v>Madera / livianas</x:v>
      </x:c>
      <x:c r="O557" s="38" t="str">
        <x:f>Vulnerabilidad!D24</x:f>
        <x:v>Metal</x:v>
      </x:c>
      <x:c r="P557" s="38" t="str">
        <x:v>Sin dato</x:v>
      </x:c>
      <x:c r="Q557" s="38" t="n">
        <x:f>IF('Impacto local'!H7="","",'Impacto local'!H7)</x:f>
        <x:v>2</x:v>
      </x:c>
      <x:c r="R557" s="57" t="n">
        <x:f>IF(Q557="","",INDEX(Vulnerabilidad!$D$6:$D$17,Q557))</x:f>
        <x:v>0</x:v>
      </x:c>
      <x:c r="S557" s="55" t="n">
        <x:f>IF(AND(ISNUMBER(J557),ISNUMBER(R557),R557&gt;=0,R557&lt;=1),J557*R557,"n.a.")</x:f>
        <x:v>0</x:v>
      </x:c>
      <x:c r="T557" s="38" t="str">
        <x:f>IF(ISNUMBER(S557),"Calculado ilustrativo","Faltan datos / parámetros inválidos")</x:f>
        <x:v>Calculado ilustrativo</x:v>
      </x:c>
    </x:row>
    <x:row r="558">
      <x:c r="A558" s="38" t="str">
        <x:v>R00553</x:v>
      </x:c>
      <x:c r="B558" s="38" t="str">
        <x:f>'Reparto provincial'!B190</x:f>
        <x:v>C05</x:v>
      </x:c>
      <x:c r="C558" s="38" t="str">
        <x:f>'Reparto provincial'!C190</x:f>
        <x:v>ASSA Compañía de Seguros, S.A.</x:v>
      </x:c>
      <x:c r="D558" s="38" t="str">
        <x:f>'Reparto provincial'!D190</x:f>
        <x:v>Industrial</x:v>
      </x:c>
      <x:c r="E558" s="38" t="str">
        <x:f>'Reparto provincial'!E190</x:f>
        <x:v>Colón</x:v>
      </x:c>
      <x:c r="F558" s="38" t="str">
        <x:f>Ubicaciones!A8</x:f>
        <x:v>L03</x:v>
      </x:c>
      <x:c r="G558" s="38" t="str">
        <x:v>P1</x:v>
      </x:c>
      <x:c r="H558" s="55" t="n">
        <x:f>IF(AND(ISNUMBER('Reparto provincial'!J190),ABS(Construccion!G14-1)&lt;0.0000001,MIN(Construccion!D14:F14)&gt;=0,MAX(Construccion!D14:F14)&lt;=1),ROUND('Reparto provincial'!J190*ROUND(SUM(Construccion!$D$14:D14),12),0)-0,"n.a.")</x:f>
        <x:v>0</x:v>
      </x:c>
      <x:c r="I558" s="55" t="n">
        <x:f>'Reparto provincial'!N190</x:f>
        <x:v>0</x:v>
      </x:c>
      <x:c r="J558" s="55" t="n">
        <x:f>IF(AND(ISNUMBER(H558),ISNUMBER(I558)),H558*I558,"n.a.")</x:f>
        <x:v>0</x:v>
      </x:c>
      <x:c r="K558" s="56" t="n">
        <x:f>Ubicaciones!D8</x:f>
        <x:v>9.36</x:v>
      </x:c>
      <x:c r="L558" s="56" t="n">
        <x:f>Ubicaciones!E8</x:f>
        <x:v>-79.9</x:v>
      </x:c>
      <x:c r="M558" s="38" t="str">
        <x:f>Vulnerabilidad!B22</x:f>
        <x:v>Hormigón armado</x:v>
      </x:c>
      <x:c r="N558" s="38" t="str">
        <x:f>Vulnerabilidad!C22</x:f>
        <x:v>Mampostería de relleno</x:v>
      </x:c>
      <x:c r="O558" s="38" t="str">
        <x:f>Vulnerabilidad!D22</x:f>
        <x:v>Losa de hormigón</x:v>
      </x:c>
      <x:c r="P558" s="38" t="str">
        <x:v>Sin dato</x:v>
      </x:c>
      <x:c r="Q558" s="38" t="n">
        <x:f>IF('Impacto local'!H8="","",'Impacto local'!H8)</x:f>
        <x:v>2</x:v>
      </x:c>
      <x:c r="R558" s="57" t="n">
        <x:f>IF(Q558="","",INDEX(Vulnerabilidad!$B$6:$B$17,Q558))</x:f>
        <x:v>0</x:v>
      </x:c>
      <x:c r="S558" s="55" t="n">
        <x:f>IF(AND(ISNUMBER(J558),ISNUMBER(R558),R558&gt;=0,R558&lt;=1),J558*R558,"n.a.")</x:f>
        <x:v>0</x:v>
      </x:c>
      <x:c r="T558" s="38" t="str">
        <x:f>IF(ISNUMBER(S558),"Calculado ilustrativo","Faltan datos / parámetros inválidos")</x:f>
        <x:v>Calculado ilustrativo</x:v>
      </x:c>
    </x:row>
    <x:row r="559">
      <x:c r="A559" s="38" t="str">
        <x:v>R00554</x:v>
      </x:c>
      <x:c r="B559" s="38" t="str">
        <x:f>'Reparto provincial'!B190</x:f>
        <x:v>C05</x:v>
      </x:c>
      <x:c r="C559" s="38" t="str">
        <x:f>'Reparto provincial'!C190</x:f>
        <x:v>ASSA Compañía de Seguros, S.A.</x:v>
      </x:c>
      <x:c r="D559" s="38" t="str">
        <x:f>'Reparto provincial'!D190</x:f>
        <x:v>Industrial</x:v>
      </x:c>
      <x:c r="E559" s="38" t="str">
        <x:f>'Reparto provincial'!E190</x:f>
        <x:v>Colón</x:v>
      </x:c>
      <x:c r="F559" s="38" t="str">
        <x:f>Ubicaciones!A8</x:f>
        <x:v>L03</x:v>
      </x:c>
      <x:c r="G559" s="38" t="str">
        <x:v>P2</x:v>
      </x:c>
      <x:c r="H559" s="55" t="n">
        <x:f>IF(AND(ISNUMBER('Reparto provincial'!J190),ABS(Construccion!G14-1)&lt;0.0000001,MIN(Construccion!D14:F14)&gt;=0,MAX(Construccion!D14:F14)&lt;=1),ROUND('Reparto provincial'!J190*ROUND(SUM(Construccion!$D$14:E14),12),0)-ROUND('Reparto provincial'!J190*ROUND(SUM(Construccion!$D$14:D14),12),0),"n.a.")</x:f>
        <x:v>0</x:v>
      </x:c>
      <x:c r="I559" s="55" t="n">
        <x:f>'Reparto provincial'!N190</x:f>
        <x:v>0</x:v>
      </x:c>
      <x:c r="J559" s="55" t="n">
        <x:f>IF(AND(ISNUMBER(H559),ISNUMBER(I559)),H559*I559,"n.a.")</x:f>
        <x:v>0</x:v>
      </x:c>
      <x:c r="K559" s="56" t="n">
        <x:f>Ubicaciones!D8</x:f>
        <x:v>9.36</x:v>
      </x:c>
      <x:c r="L559" s="56" t="n">
        <x:f>Ubicaciones!E8</x:f>
        <x:v>-79.9</x:v>
      </x:c>
      <x:c r="M559" s="38" t="str">
        <x:f>Vulnerabilidad!B23</x:f>
        <x:v>Mampostería sin refuerzo</x:v>
      </x:c>
      <x:c r="N559" s="38" t="str">
        <x:f>Vulnerabilidad!C23</x:f>
        <x:v>Bloque / ladrillo</x:v>
      </x:c>
      <x:c r="O559" s="38" t="str">
        <x:f>Vulnerabilidad!D23</x:f>
        <x:v>Metal</x:v>
      </x:c>
      <x:c r="P559" s="38" t="str">
        <x:v>Sin dato</x:v>
      </x:c>
      <x:c r="Q559" s="38" t="n">
        <x:f>IF('Impacto local'!H8="","",'Impacto local'!H8)</x:f>
        <x:v>2</x:v>
      </x:c>
      <x:c r="R559" s="57" t="n">
        <x:f>IF(Q559="","",INDEX(Vulnerabilidad!$C$6:$C$17,Q559))</x:f>
        <x:v>0</x:v>
      </x:c>
      <x:c r="S559" s="55" t="n">
        <x:f>IF(AND(ISNUMBER(J559),ISNUMBER(R559),R559&gt;=0,R559&lt;=1),J559*R559,"n.a.")</x:f>
        <x:v>0</x:v>
      </x:c>
      <x:c r="T559" s="38" t="str">
        <x:f>IF(ISNUMBER(S559),"Calculado ilustrativo","Faltan datos / parámetros inválidos")</x:f>
        <x:v>Calculado ilustrativo</x:v>
      </x:c>
    </x:row>
    <x:row r="560">
      <x:c r="A560" s="38" t="str">
        <x:v>R00555</x:v>
      </x:c>
      <x:c r="B560" s="38" t="str">
        <x:f>'Reparto provincial'!B190</x:f>
        <x:v>C05</x:v>
      </x:c>
      <x:c r="C560" s="38" t="str">
        <x:f>'Reparto provincial'!C190</x:f>
        <x:v>ASSA Compañía de Seguros, S.A.</x:v>
      </x:c>
      <x:c r="D560" s="38" t="str">
        <x:f>'Reparto provincial'!D190</x:f>
        <x:v>Industrial</x:v>
      </x:c>
      <x:c r="E560" s="38" t="str">
        <x:f>'Reparto provincial'!E190</x:f>
        <x:v>Colón</x:v>
      </x:c>
      <x:c r="F560" s="38" t="str">
        <x:f>Ubicaciones!A8</x:f>
        <x:v>L03</x:v>
      </x:c>
      <x:c r="G560" s="38" t="str">
        <x:v>P3</x:v>
      </x:c>
      <x:c r="H560" s="55" t="n">
        <x:f>IF(AND(ISNUMBER('Reparto provincial'!J190),ABS(Construccion!G14-1)&lt;0.0000001,MIN(Construccion!D14:F14)&gt;=0,MAX(Construccion!D14:F14)&lt;=1),ROUND('Reparto provincial'!J190*ROUND(SUM(Construccion!$D$14:F14),12),0)-ROUND('Reparto provincial'!J190*ROUND(SUM(Construccion!$D$14:E14),12),0),"n.a.")</x:f>
        <x:v>0</x:v>
      </x:c>
      <x:c r="I560" s="55" t="n">
        <x:f>'Reparto provincial'!N190</x:f>
        <x:v>0</x:v>
      </x:c>
      <x:c r="J560" s="55" t="n">
        <x:f>IF(AND(ISNUMBER(H560),ISNUMBER(I560)),H560*I560,"n.a.")</x:f>
        <x:v>0</x:v>
      </x:c>
      <x:c r="K560" s="56" t="n">
        <x:f>Ubicaciones!D8</x:f>
        <x:v>9.36</x:v>
      </x:c>
      <x:c r="L560" s="56" t="n">
        <x:f>Ubicaciones!E8</x:f>
        <x:v>-79.9</x:v>
      </x:c>
      <x:c r="M560" s="38" t="str">
        <x:f>Vulnerabilidad!B24</x:f>
        <x:v>Liviana / madera</x:v>
      </x:c>
      <x:c r="N560" s="38" t="str">
        <x:f>Vulnerabilidad!C24</x:f>
        <x:v>Madera / livianas</x:v>
      </x:c>
      <x:c r="O560" s="38" t="str">
        <x:f>Vulnerabilidad!D24</x:f>
        <x:v>Metal</x:v>
      </x:c>
      <x:c r="P560" s="38" t="str">
        <x:v>Sin dato</x:v>
      </x:c>
      <x:c r="Q560" s="38" t="n">
        <x:f>IF('Impacto local'!H8="","",'Impacto local'!H8)</x:f>
        <x:v>2</x:v>
      </x:c>
      <x:c r="R560" s="57" t="n">
        <x:f>IF(Q560="","",INDEX(Vulnerabilidad!$D$6:$D$17,Q560))</x:f>
        <x:v>0</x:v>
      </x:c>
      <x:c r="S560" s="55" t="n">
        <x:f>IF(AND(ISNUMBER(J560),ISNUMBER(R560),R560&gt;=0,R560&lt;=1),J560*R560,"n.a.")</x:f>
        <x:v>0</x:v>
      </x:c>
      <x:c r="T560" s="38" t="str">
        <x:f>IF(ISNUMBER(S560),"Calculado ilustrativo","Faltan datos / parámetros inválidos")</x:f>
        <x:v>Calculado ilustrativo</x:v>
      </x:c>
    </x:row>
    <x:row r="561">
      <x:c r="A561" s="38" t="str">
        <x:v>R00556</x:v>
      </x:c>
      <x:c r="B561" s="38" t="str">
        <x:f>'Reparto provincial'!B191</x:f>
        <x:v>C05</x:v>
      </x:c>
      <x:c r="C561" s="38" t="str">
        <x:f>'Reparto provincial'!C191</x:f>
        <x:v>ASSA Compañía de Seguros, S.A.</x:v>
      </x:c>
      <x:c r="D561" s="38" t="str">
        <x:f>'Reparto provincial'!D191</x:f>
        <x:v>Industrial</x:v>
      </x:c>
      <x:c r="E561" s="38" t="str">
        <x:f>'Reparto provincial'!E191</x:f>
        <x:v>Chiriquí</x:v>
      </x:c>
      <x:c r="F561" s="38" t="str">
        <x:f>Ubicaciones!A9</x:f>
        <x:v>L04</x:v>
      </x:c>
      <x:c r="G561" s="38" t="str">
        <x:v>P1</x:v>
      </x:c>
      <x:c r="H561" s="55" t="n">
        <x:f>IF(AND(ISNUMBER('Reparto provincial'!J191),ABS(Construccion!G17-1)&lt;0.0000001,MIN(Construccion!D17:F17)&gt;=0,MAX(Construccion!D17:F17)&lt;=1),ROUND('Reparto provincial'!J191*ROUND(SUM(Construccion!$D$17:D17),12),0)-0,"n.a.")</x:f>
        <x:v>0</x:v>
      </x:c>
      <x:c r="I561" s="55" t="n">
        <x:f>'Reparto provincial'!N191</x:f>
        <x:v>0</x:v>
      </x:c>
      <x:c r="J561" s="55" t="n">
        <x:f>IF(AND(ISNUMBER(H561),ISNUMBER(I561)),H561*I561,"n.a.")</x:f>
        <x:v>0</x:v>
      </x:c>
      <x:c r="K561" s="56" t="n">
        <x:f>Ubicaciones!D9</x:f>
        <x:v>8.43</x:v>
      </x:c>
      <x:c r="L561" s="56" t="n">
        <x:f>Ubicaciones!E9</x:f>
        <x:v>-82.43</x:v>
      </x:c>
      <x:c r="M561" s="38" t="str">
        <x:f>Vulnerabilidad!B22</x:f>
        <x:v>Hormigón armado</x:v>
      </x:c>
      <x:c r="N561" s="38" t="str">
        <x:f>Vulnerabilidad!C22</x:f>
        <x:v>Mampostería de relleno</x:v>
      </x:c>
      <x:c r="O561" s="38" t="str">
        <x:f>Vulnerabilidad!D22</x:f>
        <x:v>Losa de hormigón</x:v>
      </x:c>
      <x:c r="P561" s="38" t="str">
        <x:v>Sin dato</x:v>
      </x:c>
      <x:c r="Q561" s="38" t="n">
        <x:f>IF('Impacto local'!H9="","",'Impacto local'!H9)</x:f>
        <x:v>4</x:v>
      </x:c>
      <x:c r="R561" s="57" t="n">
        <x:f>IF(Q561="","",INDEX(Vulnerabilidad!$B$6:$B$17,Q561))</x:f>
        <x:v>0</x:v>
      </x:c>
      <x:c r="S561" s="55" t="n">
        <x:f>IF(AND(ISNUMBER(J561),ISNUMBER(R561),R561&gt;=0,R561&lt;=1),J561*R561,"n.a.")</x:f>
        <x:v>0</x:v>
      </x:c>
      <x:c r="T561" s="38" t="str">
        <x:f>IF(ISNUMBER(S561),"Calculado ilustrativo","Faltan datos / parámetros inválidos")</x:f>
        <x:v>Calculado ilustrativo</x:v>
      </x:c>
    </x:row>
    <x:row r="562">
      <x:c r="A562" s="38" t="str">
        <x:v>R00557</x:v>
      </x:c>
      <x:c r="B562" s="38" t="str">
        <x:f>'Reparto provincial'!B191</x:f>
        <x:v>C05</x:v>
      </x:c>
      <x:c r="C562" s="38" t="str">
        <x:f>'Reparto provincial'!C191</x:f>
        <x:v>ASSA Compañía de Seguros, S.A.</x:v>
      </x:c>
      <x:c r="D562" s="38" t="str">
        <x:f>'Reparto provincial'!D191</x:f>
        <x:v>Industrial</x:v>
      </x:c>
      <x:c r="E562" s="38" t="str">
        <x:f>'Reparto provincial'!E191</x:f>
        <x:v>Chiriquí</x:v>
      </x:c>
      <x:c r="F562" s="38" t="str">
        <x:f>Ubicaciones!A9</x:f>
        <x:v>L04</x:v>
      </x:c>
      <x:c r="G562" s="38" t="str">
        <x:v>P2</x:v>
      </x:c>
      <x:c r="H562" s="55" t="n">
        <x:f>IF(AND(ISNUMBER('Reparto provincial'!J191),ABS(Construccion!G17-1)&lt;0.0000001,MIN(Construccion!D17:F17)&gt;=0,MAX(Construccion!D17:F17)&lt;=1),ROUND('Reparto provincial'!J191*ROUND(SUM(Construccion!$D$17:E17),12),0)-ROUND('Reparto provincial'!J191*ROUND(SUM(Construccion!$D$17:D17),12),0),"n.a.")</x:f>
        <x:v>0</x:v>
      </x:c>
      <x:c r="I562" s="55" t="n">
        <x:f>'Reparto provincial'!N191</x:f>
        <x:v>0</x:v>
      </x:c>
      <x:c r="J562" s="55" t="n">
        <x:f>IF(AND(ISNUMBER(H562),ISNUMBER(I562)),H562*I562,"n.a.")</x:f>
        <x:v>0</x:v>
      </x:c>
      <x:c r="K562" s="56" t="n">
        <x:f>Ubicaciones!D9</x:f>
        <x:v>8.43</x:v>
      </x:c>
      <x:c r="L562" s="56" t="n">
        <x:f>Ubicaciones!E9</x:f>
        <x:v>-82.43</x:v>
      </x:c>
      <x:c r="M562" s="38" t="str">
        <x:f>Vulnerabilidad!B23</x:f>
        <x:v>Mampostería sin refuerzo</x:v>
      </x:c>
      <x:c r="N562" s="38" t="str">
        <x:f>Vulnerabilidad!C23</x:f>
        <x:v>Bloque / ladrillo</x:v>
      </x:c>
      <x:c r="O562" s="38" t="str">
        <x:f>Vulnerabilidad!D23</x:f>
        <x:v>Metal</x:v>
      </x:c>
      <x:c r="P562" s="38" t="str">
        <x:v>Sin dato</x:v>
      </x:c>
      <x:c r="Q562" s="38" t="n">
        <x:f>IF('Impacto local'!H9="","",'Impacto local'!H9)</x:f>
        <x:v>4</x:v>
      </x:c>
      <x:c r="R562" s="57" t="n">
        <x:f>IF(Q562="","",INDEX(Vulnerabilidad!$C$6:$C$17,Q562))</x:f>
        <x:v>0.001</x:v>
      </x:c>
      <x:c r="S562" s="55" t="n">
        <x:f>IF(AND(ISNUMBER(J562),ISNUMBER(R562),R562&gt;=0,R562&lt;=1),J562*R562,"n.a.")</x:f>
        <x:v>0</x:v>
      </x:c>
      <x:c r="T562" s="38" t="str">
        <x:f>IF(ISNUMBER(S562),"Calculado ilustrativo","Faltan datos / parámetros inválidos")</x:f>
        <x:v>Calculado ilustrativo</x:v>
      </x:c>
    </x:row>
    <x:row r="563">
      <x:c r="A563" s="38" t="str">
        <x:v>R00558</x:v>
      </x:c>
      <x:c r="B563" s="38" t="str">
        <x:f>'Reparto provincial'!B191</x:f>
        <x:v>C05</x:v>
      </x:c>
      <x:c r="C563" s="38" t="str">
        <x:f>'Reparto provincial'!C191</x:f>
        <x:v>ASSA Compañía de Seguros, S.A.</x:v>
      </x:c>
      <x:c r="D563" s="38" t="str">
        <x:f>'Reparto provincial'!D191</x:f>
        <x:v>Industrial</x:v>
      </x:c>
      <x:c r="E563" s="38" t="str">
        <x:f>'Reparto provincial'!E191</x:f>
        <x:v>Chiriquí</x:v>
      </x:c>
      <x:c r="F563" s="38" t="str">
        <x:f>Ubicaciones!A9</x:f>
        <x:v>L04</x:v>
      </x:c>
      <x:c r="G563" s="38" t="str">
        <x:v>P3</x:v>
      </x:c>
      <x:c r="H563" s="55" t="n">
        <x:f>IF(AND(ISNUMBER('Reparto provincial'!J191),ABS(Construccion!G17-1)&lt;0.0000001,MIN(Construccion!D17:F17)&gt;=0,MAX(Construccion!D17:F17)&lt;=1),ROUND('Reparto provincial'!J191*ROUND(SUM(Construccion!$D$17:F17),12),0)-ROUND('Reparto provincial'!J191*ROUND(SUM(Construccion!$D$17:E17),12),0),"n.a.")</x:f>
        <x:v>0</x:v>
      </x:c>
      <x:c r="I563" s="55" t="n">
        <x:f>'Reparto provincial'!N191</x:f>
        <x:v>0</x:v>
      </x:c>
      <x:c r="J563" s="55" t="n">
        <x:f>IF(AND(ISNUMBER(H563),ISNUMBER(I563)),H563*I563,"n.a.")</x:f>
        <x:v>0</x:v>
      </x:c>
      <x:c r="K563" s="56" t="n">
        <x:f>Ubicaciones!D9</x:f>
        <x:v>8.43</x:v>
      </x:c>
      <x:c r="L563" s="56" t="n">
        <x:f>Ubicaciones!E9</x:f>
        <x:v>-82.43</x:v>
      </x:c>
      <x:c r="M563" s="38" t="str">
        <x:f>Vulnerabilidad!B24</x:f>
        <x:v>Liviana / madera</x:v>
      </x:c>
      <x:c r="N563" s="38" t="str">
        <x:f>Vulnerabilidad!C24</x:f>
        <x:v>Madera / livianas</x:v>
      </x:c>
      <x:c r="O563" s="38" t="str">
        <x:f>Vulnerabilidad!D24</x:f>
        <x:v>Metal</x:v>
      </x:c>
      <x:c r="P563" s="38" t="str">
        <x:v>Sin dato</x:v>
      </x:c>
      <x:c r="Q563" s="38" t="n">
        <x:f>IF('Impacto local'!H9="","",'Impacto local'!H9)</x:f>
        <x:v>4</x:v>
      </x:c>
      <x:c r="R563" s="57" t="n">
        <x:f>IF(Q563="","",INDEX(Vulnerabilidad!$D$6:$D$17,Q563))</x:f>
        <x:v>0.002</x:v>
      </x:c>
      <x:c r="S563" s="55" t="n">
        <x:f>IF(AND(ISNUMBER(J563),ISNUMBER(R563),R563&gt;=0,R563&lt;=1),J563*R563,"n.a.")</x:f>
        <x:v>0</x:v>
      </x:c>
      <x:c r="T563" s="38" t="str">
        <x:f>IF(ISNUMBER(S563),"Calculado ilustrativo","Faltan datos / parámetros inválidos")</x:f>
        <x:v>Calculado ilustrativo</x:v>
      </x:c>
    </x:row>
    <x:row r="564">
      <x:c r="A564" s="38" t="str">
        <x:v>R00559</x:v>
      </x:c>
      <x:c r="B564" s="38" t="str">
        <x:f>'Reparto provincial'!B192</x:f>
        <x:v>C05</x:v>
      </x:c>
      <x:c r="C564" s="38" t="str">
        <x:f>'Reparto provincial'!C192</x:f>
        <x:v>ASSA Compañía de Seguros, S.A.</x:v>
      </x:c>
      <x:c r="D564" s="38" t="str">
        <x:f>'Reparto provincial'!D192</x:f>
        <x:v>Industrial</x:v>
      </x:c>
      <x:c r="E564" s="38" t="str">
        <x:f>'Reparto provincial'!E192</x:f>
        <x:v>Darién</x:v>
      </x:c>
      <x:c r="F564" s="38" t="str">
        <x:f>Ubicaciones!A10</x:f>
        <x:v>L05</x:v>
      </x:c>
      <x:c r="G564" s="38" t="str">
        <x:v>P1</x:v>
      </x:c>
      <x:c r="H564" s="55" t="n">
        <x:f>IF(AND(ISNUMBER('Reparto provincial'!J192),ABS(Construccion!G20-1)&lt;0.0000001,MIN(Construccion!D20:F20)&gt;=0,MAX(Construccion!D20:F20)&lt;=1),ROUND('Reparto provincial'!J192*ROUND(SUM(Construccion!$D$20:D20),12),0)-0,"n.a.")</x:f>
        <x:v>0</x:v>
      </x:c>
      <x:c r="I564" s="55" t="n">
        <x:f>'Reparto provincial'!N192</x:f>
        <x:v>0</x:v>
      </x:c>
      <x:c r="J564" s="55" t="n">
        <x:f>IF(AND(ISNUMBER(H564),ISNUMBER(I564)),H564*I564,"n.a.")</x:f>
        <x:v>0</x:v>
      </x:c>
      <x:c r="K564" s="56" t="n">
        <x:f>Ubicaciones!D10</x:f>
        <x:v>8.4</x:v>
      </x:c>
      <x:c r="L564" s="56" t="n">
        <x:f>Ubicaciones!E10</x:f>
        <x:v>-78.15</x:v>
      </x:c>
      <x:c r="M564" s="38" t="str">
        <x:f>Vulnerabilidad!B22</x:f>
        <x:v>Hormigón armado</x:v>
      </x:c>
      <x:c r="N564" s="38" t="str">
        <x:f>Vulnerabilidad!C22</x:f>
        <x:v>Mampostería de relleno</x:v>
      </x:c>
      <x:c r="O564" s="38" t="str">
        <x:f>Vulnerabilidad!D22</x:f>
        <x:v>Losa de hormigón</x:v>
      </x:c>
      <x:c r="P564" s="38" t="str">
        <x:v>Sin dato</x:v>
      </x:c>
      <x:c r="Q564" s="38" t="n">
        <x:f>IF('Impacto local'!H10="","",'Impacto local'!H10)</x:f>
        <x:v>2</x:v>
      </x:c>
      <x:c r="R564" s="57" t="n">
        <x:f>IF(Q564="","",INDEX(Vulnerabilidad!$B$6:$B$17,Q564))</x:f>
        <x:v>0</x:v>
      </x:c>
      <x:c r="S564" s="55" t="n">
        <x:f>IF(AND(ISNUMBER(J564),ISNUMBER(R564),R564&gt;=0,R564&lt;=1),J564*R564,"n.a.")</x:f>
        <x:v>0</x:v>
      </x:c>
      <x:c r="T564" s="38" t="str">
        <x:f>IF(ISNUMBER(S564),"Calculado ilustrativo","Faltan datos / parámetros inválidos")</x:f>
        <x:v>Calculado ilustrativo</x:v>
      </x:c>
    </x:row>
    <x:row r="565">
      <x:c r="A565" s="38" t="str">
        <x:v>R00560</x:v>
      </x:c>
      <x:c r="B565" s="38" t="str">
        <x:f>'Reparto provincial'!B192</x:f>
        <x:v>C05</x:v>
      </x:c>
      <x:c r="C565" s="38" t="str">
        <x:f>'Reparto provincial'!C192</x:f>
        <x:v>ASSA Compañía de Seguros, S.A.</x:v>
      </x:c>
      <x:c r="D565" s="38" t="str">
        <x:f>'Reparto provincial'!D192</x:f>
        <x:v>Industrial</x:v>
      </x:c>
      <x:c r="E565" s="38" t="str">
        <x:f>'Reparto provincial'!E192</x:f>
        <x:v>Darién</x:v>
      </x:c>
      <x:c r="F565" s="38" t="str">
        <x:f>Ubicaciones!A10</x:f>
        <x:v>L05</x:v>
      </x:c>
      <x:c r="G565" s="38" t="str">
        <x:v>P2</x:v>
      </x:c>
      <x:c r="H565" s="55" t="n">
        <x:f>IF(AND(ISNUMBER('Reparto provincial'!J192),ABS(Construccion!G20-1)&lt;0.0000001,MIN(Construccion!D20:F20)&gt;=0,MAX(Construccion!D20:F20)&lt;=1),ROUND('Reparto provincial'!J192*ROUND(SUM(Construccion!$D$20:E20),12),0)-ROUND('Reparto provincial'!J192*ROUND(SUM(Construccion!$D$20:D20),12),0),"n.a.")</x:f>
        <x:v>0</x:v>
      </x:c>
      <x:c r="I565" s="55" t="n">
        <x:f>'Reparto provincial'!N192</x:f>
        <x:v>0</x:v>
      </x:c>
      <x:c r="J565" s="55" t="n">
        <x:f>IF(AND(ISNUMBER(H565),ISNUMBER(I565)),H565*I565,"n.a.")</x:f>
        <x:v>0</x:v>
      </x:c>
      <x:c r="K565" s="56" t="n">
        <x:f>Ubicaciones!D10</x:f>
        <x:v>8.4</x:v>
      </x:c>
      <x:c r="L565" s="56" t="n">
        <x:f>Ubicaciones!E10</x:f>
        <x:v>-78.15</x:v>
      </x:c>
      <x:c r="M565" s="38" t="str">
        <x:f>Vulnerabilidad!B23</x:f>
        <x:v>Mampostería sin refuerzo</x:v>
      </x:c>
      <x:c r="N565" s="38" t="str">
        <x:f>Vulnerabilidad!C23</x:f>
        <x:v>Bloque / ladrillo</x:v>
      </x:c>
      <x:c r="O565" s="38" t="str">
        <x:f>Vulnerabilidad!D23</x:f>
        <x:v>Metal</x:v>
      </x:c>
      <x:c r="P565" s="38" t="str">
        <x:v>Sin dato</x:v>
      </x:c>
      <x:c r="Q565" s="38" t="n">
        <x:f>IF('Impacto local'!H10="","",'Impacto local'!H10)</x:f>
        <x:v>2</x:v>
      </x:c>
      <x:c r="R565" s="57" t="n">
        <x:f>IF(Q565="","",INDEX(Vulnerabilidad!$C$6:$C$17,Q565))</x:f>
        <x:v>0</x:v>
      </x:c>
      <x:c r="S565" s="55" t="n">
        <x:f>IF(AND(ISNUMBER(J565),ISNUMBER(R565),R565&gt;=0,R565&lt;=1),J565*R565,"n.a.")</x:f>
        <x:v>0</x:v>
      </x:c>
      <x:c r="T565" s="38" t="str">
        <x:f>IF(ISNUMBER(S565),"Calculado ilustrativo","Faltan datos / parámetros inválidos")</x:f>
        <x:v>Calculado ilustrativo</x:v>
      </x:c>
    </x:row>
    <x:row r="566">
      <x:c r="A566" s="38" t="str">
        <x:v>R00561</x:v>
      </x:c>
      <x:c r="B566" s="38" t="str">
        <x:f>'Reparto provincial'!B192</x:f>
        <x:v>C05</x:v>
      </x:c>
      <x:c r="C566" s="38" t="str">
        <x:f>'Reparto provincial'!C192</x:f>
        <x:v>ASSA Compañía de Seguros, S.A.</x:v>
      </x:c>
      <x:c r="D566" s="38" t="str">
        <x:f>'Reparto provincial'!D192</x:f>
        <x:v>Industrial</x:v>
      </x:c>
      <x:c r="E566" s="38" t="str">
        <x:f>'Reparto provincial'!E192</x:f>
        <x:v>Darién</x:v>
      </x:c>
      <x:c r="F566" s="38" t="str">
        <x:f>Ubicaciones!A10</x:f>
        <x:v>L05</x:v>
      </x:c>
      <x:c r="G566" s="38" t="str">
        <x:v>P3</x:v>
      </x:c>
      <x:c r="H566" s="55" t="n">
        <x:f>IF(AND(ISNUMBER('Reparto provincial'!J192),ABS(Construccion!G20-1)&lt;0.0000001,MIN(Construccion!D20:F20)&gt;=0,MAX(Construccion!D20:F20)&lt;=1),ROUND('Reparto provincial'!J192*ROUND(SUM(Construccion!$D$20:F20),12),0)-ROUND('Reparto provincial'!J192*ROUND(SUM(Construccion!$D$20:E20),12),0),"n.a.")</x:f>
        <x:v>0</x:v>
      </x:c>
      <x:c r="I566" s="55" t="n">
        <x:f>'Reparto provincial'!N192</x:f>
        <x:v>0</x:v>
      </x:c>
      <x:c r="J566" s="55" t="n">
        <x:f>IF(AND(ISNUMBER(H566),ISNUMBER(I566)),H566*I566,"n.a.")</x:f>
        <x:v>0</x:v>
      </x:c>
      <x:c r="K566" s="56" t="n">
        <x:f>Ubicaciones!D10</x:f>
        <x:v>8.4</x:v>
      </x:c>
      <x:c r="L566" s="56" t="n">
        <x:f>Ubicaciones!E10</x:f>
        <x:v>-78.15</x:v>
      </x:c>
      <x:c r="M566" s="38" t="str">
        <x:f>Vulnerabilidad!B24</x:f>
        <x:v>Liviana / madera</x:v>
      </x:c>
      <x:c r="N566" s="38" t="str">
        <x:f>Vulnerabilidad!C24</x:f>
        <x:v>Madera / livianas</x:v>
      </x:c>
      <x:c r="O566" s="38" t="str">
        <x:f>Vulnerabilidad!D24</x:f>
        <x:v>Metal</x:v>
      </x:c>
      <x:c r="P566" s="38" t="str">
        <x:v>Sin dato</x:v>
      </x:c>
      <x:c r="Q566" s="38" t="n">
        <x:f>IF('Impacto local'!H10="","",'Impacto local'!H10)</x:f>
        <x:v>2</x:v>
      </x:c>
      <x:c r="R566" s="57" t="n">
        <x:f>IF(Q566="","",INDEX(Vulnerabilidad!$D$6:$D$17,Q566))</x:f>
        <x:v>0</x:v>
      </x:c>
      <x:c r="S566" s="55" t="n">
        <x:f>IF(AND(ISNUMBER(J566),ISNUMBER(R566),R566&gt;=0,R566&lt;=1),J566*R566,"n.a.")</x:f>
        <x:v>0</x:v>
      </x:c>
      <x:c r="T566" s="38" t="str">
        <x:f>IF(ISNUMBER(S566),"Calculado ilustrativo","Faltan datos / parámetros inválidos")</x:f>
        <x:v>Calculado ilustrativo</x:v>
      </x:c>
    </x:row>
    <x:row r="567">
      <x:c r="A567" s="38" t="str">
        <x:v>R00562</x:v>
      </x:c>
      <x:c r="B567" s="38" t="str">
        <x:f>'Reparto provincial'!B193</x:f>
        <x:v>C05</x:v>
      </x:c>
      <x:c r="C567" s="38" t="str">
        <x:f>'Reparto provincial'!C193</x:f>
        <x:v>ASSA Compañía de Seguros, S.A.</x:v>
      </x:c>
      <x:c r="D567" s="38" t="str">
        <x:f>'Reparto provincial'!D193</x:f>
        <x:v>Industrial</x:v>
      </x:c>
      <x:c r="E567" s="38" t="str">
        <x:f>'Reparto provincial'!E193</x:f>
        <x:v>Herrera</x:v>
      </x:c>
      <x:c r="F567" s="38" t="str">
        <x:f>Ubicaciones!A11</x:f>
        <x:v>L06</x:v>
      </x:c>
      <x:c r="G567" s="38" t="str">
        <x:v>P1</x:v>
      </x:c>
      <x:c r="H567" s="55" t="n">
        <x:f>IF(AND(ISNUMBER('Reparto provincial'!J193),ABS(Construccion!G23-1)&lt;0.0000001,MIN(Construccion!D23:F23)&gt;=0,MAX(Construccion!D23:F23)&lt;=1),ROUND('Reparto provincial'!J193*ROUND(SUM(Construccion!$D$23:D23),12),0)-0,"n.a.")</x:f>
        <x:v>0</x:v>
      </x:c>
      <x:c r="I567" s="55" t="n">
        <x:f>'Reparto provincial'!N193</x:f>
        <x:v>0</x:v>
      </x:c>
      <x:c r="J567" s="55" t="n">
        <x:f>IF(AND(ISNUMBER(H567),ISNUMBER(I567)),H567*I567,"n.a.")</x:f>
        <x:v>0</x:v>
      </x:c>
      <x:c r="K567" s="56" t="n">
        <x:f>Ubicaciones!D11</x:f>
        <x:v>7.96</x:v>
      </x:c>
      <x:c r="L567" s="56" t="n">
        <x:f>Ubicaciones!E11</x:f>
        <x:v>-80.43</x:v>
      </x:c>
      <x:c r="M567" s="38" t="str">
        <x:f>Vulnerabilidad!B22</x:f>
        <x:v>Hormigón armado</x:v>
      </x:c>
      <x:c r="N567" s="38" t="str">
        <x:f>Vulnerabilidad!C22</x:f>
        <x:v>Mampostería de relleno</x:v>
      </x:c>
      <x:c r="O567" s="38" t="str">
        <x:f>Vulnerabilidad!D22</x:f>
        <x:v>Losa de hormigón</x:v>
      </x:c>
      <x:c r="P567" s="38" t="str">
        <x:v>Sin dato</x:v>
      </x:c>
      <x:c r="Q567" s="38" t="n">
        <x:f>IF('Impacto local'!H11="","",'Impacto local'!H11)</x:f>
        <x:v>3</x:v>
      </x:c>
      <x:c r="R567" s="57" t="n">
        <x:f>IF(Q567="","",INDEX(Vulnerabilidad!$B$6:$B$17,Q567))</x:f>
        <x:v>0</x:v>
      </x:c>
      <x:c r="S567" s="55" t="n">
        <x:f>IF(AND(ISNUMBER(J567),ISNUMBER(R567),R567&gt;=0,R567&lt;=1),J567*R567,"n.a.")</x:f>
        <x:v>0</x:v>
      </x:c>
      <x:c r="T567" s="38" t="str">
        <x:f>IF(ISNUMBER(S567),"Calculado ilustrativo","Faltan datos / parámetros inválidos")</x:f>
        <x:v>Calculado ilustrativo</x:v>
      </x:c>
    </x:row>
    <x:row r="568">
      <x:c r="A568" s="38" t="str">
        <x:v>R00563</x:v>
      </x:c>
      <x:c r="B568" s="38" t="str">
        <x:f>'Reparto provincial'!B193</x:f>
        <x:v>C05</x:v>
      </x:c>
      <x:c r="C568" s="38" t="str">
        <x:f>'Reparto provincial'!C193</x:f>
        <x:v>ASSA Compañía de Seguros, S.A.</x:v>
      </x:c>
      <x:c r="D568" s="38" t="str">
        <x:f>'Reparto provincial'!D193</x:f>
        <x:v>Industrial</x:v>
      </x:c>
      <x:c r="E568" s="38" t="str">
        <x:f>'Reparto provincial'!E193</x:f>
        <x:v>Herrera</x:v>
      </x:c>
      <x:c r="F568" s="38" t="str">
        <x:f>Ubicaciones!A11</x:f>
        <x:v>L06</x:v>
      </x:c>
      <x:c r="G568" s="38" t="str">
        <x:v>P2</x:v>
      </x:c>
      <x:c r="H568" s="55" t="n">
        <x:f>IF(AND(ISNUMBER('Reparto provincial'!J193),ABS(Construccion!G23-1)&lt;0.0000001,MIN(Construccion!D23:F23)&gt;=0,MAX(Construccion!D23:F23)&lt;=1),ROUND('Reparto provincial'!J193*ROUND(SUM(Construccion!$D$23:E23),12),0)-ROUND('Reparto provincial'!J193*ROUND(SUM(Construccion!$D$23:D23),12),0),"n.a.")</x:f>
        <x:v>0</x:v>
      </x:c>
      <x:c r="I568" s="55" t="n">
        <x:f>'Reparto provincial'!N193</x:f>
        <x:v>0</x:v>
      </x:c>
      <x:c r="J568" s="55" t="n">
        <x:f>IF(AND(ISNUMBER(H568),ISNUMBER(I568)),H568*I568,"n.a.")</x:f>
        <x:v>0</x:v>
      </x:c>
      <x:c r="K568" s="56" t="n">
        <x:f>Ubicaciones!D11</x:f>
        <x:v>7.96</x:v>
      </x:c>
      <x:c r="L568" s="56" t="n">
        <x:f>Ubicaciones!E11</x:f>
        <x:v>-80.43</x:v>
      </x:c>
      <x:c r="M568" s="38" t="str">
        <x:f>Vulnerabilidad!B23</x:f>
        <x:v>Mampostería sin refuerzo</x:v>
      </x:c>
      <x:c r="N568" s="38" t="str">
        <x:f>Vulnerabilidad!C23</x:f>
        <x:v>Bloque / ladrillo</x:v>
      </x:c>
      <x:c r="O568" s="38" t="str">
        <x:f>Vulnerabilidad!D23</x:f>
        <x:v>Metal</x:v>
      </x:c>
      <x:c r="P568" s="38" t="str">
        <x:v>Sin dato</x:v>
      </x:c>
      <x:c r="Q568" s="38" t="n">
        <x:f>IF('Impacto local'!H11="","",'Impacto local'!H11)</x:f>
        <x:v>3</x:v>
      </x:c>
      <x:c r="R568" s="57" t="n">
        <x:f>IF(Q568="","",INDEX(Vulnerabilidad!$C$6:$C$17,Q568))</x:f>
        <x:v>0</x:v>
      </x:c>
      <x:c r="S568" s="55" t="n">
        <x:f>IF(AND(ISNUMBER(J568),ISNUMBER(R568),R568&gt;=0,R568&lt;=1),J568*R568,"n.a.")</x:f>
        <x:v>0</x:v>
      </x:c>
      <x:c r="T568" s="38" t="str">
        <x:f>IF(ISNUMBER(S568),"Calculado ilustrativo","Faltan datos / parámetros inválidos")</x:f>
        <x:v>Calculado ilustrativo</x:v>
      </x:c>
    </x:row>
    <x:row r="569">
      <x:c r="A569" s="38" t="str">
        <x:v>R00564</x:v>
      </x:c>
      <x:c r="B569" s="38" t="str">
        <x:f>'Reparto provincial'!B193</x:f>
        <x:v>C05</x:v>
      </x:c>
      <x:c r="C569" s="38" t="str">
        <x:f>'Reparto provincial'!C193</x:f>
        <x:v>ASSA Compañía de Seguros, S.A.</x:v>
      </x:c>
      <x:c r="D569" s="38" t="str">
        <x:f>'Reparto provincial'!D193</x:f>
        <x:v>Industrial</x:v>
      </x:c>
      <x:c r="E569" s="38" t="str">
        <x:f>'Reparto provincial'!E193</x:f>
        <x:v>Herrera</x:v>
      </x:c>
      <x:c r="F569" s="38" t="str">
        <x:f>Ubicaciones!A11</x:f>
        <x:v>L06</x:v>
      </x:c>
      <x:c r="G569" s="38" t="str">
        <x:v>P3</x:v>
      </x:c>
      <x:c r="H569" s="55" t="n">
        <x:f>IF(AND(ISNUMBER('Reparto provincial'!J193),ABS(Construccion!G23-1)&lt;0.0000001,MIN(Construccion!D23:F23)&gt;=0,MAX(Construccion!D23:F23)&lt;=1),ROUND('Reparto provincial'!J193*ROUND(SUM(Construccion!$D$23:F23),12),0)-ROUND('Reparto provincial'!J193*ROUND(SUM(Construccion!$D$23:E23),12),0),"n.a.")</x:f>
        <x:v>0</x:v>
      </x:c>
      <x:c r="I569" s="55" t="n">
        <x:f>'Reparto provincial'!N193</x:f>
        <x:v>0</x:v>
      </x:c>
      <x:c r="J569" s="55" t="n">
        <x:f>IF(AND(ISNUMBER(H569),ISNUMBER(I569)),H569*I569,"n.a.")</x:f>
        <x:v>0</x:v>
      </x:c>
      <x:c r="K569" s="56" t="n">
        <x:f>Ubicaciones!D11</x:f>
        <x:v>7.96</x:v>
      </x:c>
      <x:c r="L569" s="56" t="n">
        <x:f>Ubicaciones!E11</x:f>
        <x:v>-80.43</x:v>
      </x:c>
      <x:c r="M569" s="38" t="str">
        <x:f>Vulnerabilidad!B24</x:f>
        <x:v>Liviana / madera</x:v>
      </x:c>
      <x:c r="N569" s="38" t="str">
        <x:f>Vulnerabilidad!C24</x:f>
        <x:v>Madera / livianas</x:v>
      </x:c>
      <x:c r="O569" s="38" t="str">
        <x:f>Vulnerabilidad!D24</x:f>
        <x:v>Metal</x:v>
      </x:c>
      <x:c r="P569" s="38" t="str">
        <x:v>Sin dato</x:v>
      </x:c>
      <x:c r="Q569" s="38" t="n">
        <x:f>IF('Impacto local'!H11="","",'Impacto local'!H11)</x:f>
        <x:v>3</x:v>
      </x:c>
      <x:c r="R569" s="57" t="n">
        <x:f>IF(Q569="","",INDEX(Vulnerabilidad!$D$6:$D$17,Q569))</x:f>
        <x:v>0</x:v>
      </x:c>
      <x:c r="S569" s="55" t="n">
        <x:f>IF(AND(ISNUMBER(J569),ISNUMBER(R569),R569&gt;=0,R569&lt;=1),J569*R569,"n.a.")</x:f>
        <x:v>0</x:v>
      </x:c>
      <x:c r="T569" s="38" t="str">
        <x:f>IF(ISNUMBER(S569),"Calculado ilustrativo","Faltan datos / parámetros inválidos")</x:f>
        <x:v>Calculado ilustrativo</x:v>
      </x:c>
    </x:row>
    <x:row r="570">
      <x:c r="A570" s="38" t="str">
        <x:v>R00565</x:v>
      </x:c>
      <x:c r="B570" s="38" t="str">
        <x:f>'Reparto provincial'!B194</x:f>
        <x:v>C05</x:v>
      </x:c>
      <x:c r="C570" s="38" t="str">
        <x:f>'Reparto provincial'!C194</x:f>
        <x:v>ASSA Compañía de Seguros, S.A.</x:v>
      </x:c>
      <x:c r="D570" s="38" t="str">
        <x:f>'Reparto provincial'!D194</x:f>
        <x:v>Industrial</x:v>
      </x:c>
      <x:c r="E570" s="38" t="str">
        <x:f>'Reparto provincial'!E194</x:f>
        <x:v>Los Santos</x:v>
      </x:c>
      <x:c r="F570" s="38" t="str">
        <x:f>Ubicaciones!A12</x:f>
        <x:v>L07</x:v>
      </x:c>
      <x:c r="G570" s="38" t="str">
        <x:v>P1</x:v>
      </x:c>
      <x:c r="H570" s="55" t="n">
        <x:f>IF(AND(ISNUMBER('Reparto provincial'!J194),ABS(Construccion!G26-1)&lt;0.0000001,MIN(Construccion!D26:F26)&gt;=0,MAX(Construccion!D26:F26)&lt;=1),ROUND('Reparto provincial'!J194*ROUND(SUM(Construccion!$D$26:D26),12),0)-0,"n.a.")</x:f>
        <x:v>0</x:v>
      </x:c>
      <x:c r="I570" s="55" t="n">
        <x:f>'Reparto provincial'!N194</x:f>
        <x:v>0</x:v>
      </x:c>
      <x:c r="J570" s="55" t="n">
        <x:f>IF(AND(ISNUMBER(H570),ISNUMBER(I570)),H570*I570,"n.a.")</x:f>
        <x:v>0</x:v>
      </x:c>
      <x:c r="K570" s="56" t="n">
        <x:f>Ubicaciones!D12</x:f>
        <x:v>7.77</x:v>
      </x:c>
      <x:c r="L570" s="56" t="n">
        <x:f>Ubicaciones!E12</x:f>
        <x:v>-80.28</x:v>
      </x:c>
      <x:c r="M570" s="38" t="str">
        <x:f>Vulnerabilidad!B22</x:f>
        <x:v>Hormigón armado</x:v>
      </x:c>
      <x:c r="N570" s="38" t="str">
        <x:f>Vulnerabilidad!C22</x:f>
        <x:v>Mampostería de relleno</x:v>
      </x:c>
      <x:c r="O570" s="38" t="str">
        <x:f>Vulnerabilidad!D22</x:f>
        <x:v>Losa de hormigón</x:v>
      </x:c>
      <x:c r="P570" s="38" t="str">
        <x:v>Sin dato</x:v>
      </x:c>
      <x:c r="Q570" s="38" t="n">
        <x:f>IF('Impacto local'!H12="","",'Impacto local'!H12)</x:f>
        <x:v>2</x:v>
      </x:c>
      <x:c r="R570" s="57" t="n">
        <x:f>IF(Q570="","",INDEX(Vulnerabilidad!$B$6:$B$17,Q570))</x:f>
        <x:v>0</x:v>
      </x:c>
      <x:c r="S570" s="55" t="n">
        <x:f>IF(AND(ISNUMBER(J570),ISNUMBER(R570),R570&gt;=0,R570&lt;=1),J570*R570,"n.a.")</x:f>
        <x:v>0</x:v>
      </x:c>
      <x:c r="T570" s="38" t="str">
        <x:f>IF(ISNUMBER(S570),"Calculado ilustrativo","Faltan datos / parámetros inválidos")</x:f>
        <x:v>Calculado ilustrativo</x:v>
      </x:c>
    </x:row>
    <x:row r="571">
      <x:c r="A571" s="38" t="str">
        <x:v>R00566</x:v>
      </x:c>
      <x:c r="B571" s="38" t="str">
        <x:f>'Reparto provincial'!B194</x:f>
        <x:v>C05</x:v>
      </x:c>
      <x:c r="C571" s="38" t="str">
        <x:f>'Reparto provincial'!C194</x:f>
        <x:v>ASSA Compañía de Seguros, S.A.</x:v>
      </x:c>
      <x:c r="D571" s="38" t="str">
        <x:f>'Reparto provincial'!D194</x:f>
        <x:v>Industrial</x:v>
      </x:c>
      <x:c r="E571" s="38" t="str">
        <x:f>'Reparto provincial'!E194</x:f>
        <x:v>Los Santos</x:v>
      </x:c>
      <x:c r="F571" s="38" t="str">
        <x:f>Ubicaciones!A12</x:f>
        <x:v>L07</x:v>
      </x:c>
      <x:c r="G571" s="38" t="str">
        <x:v>P2</x:v>
      </x:c>
      <x:c r="H571" s="55" t="n">
        <x:f>IF(AND(ISNUMBER('Reparto provincial'!J194),ABS(Construccion!G26-1)&lt;0.0000001,MIN(Construccion!D26:F26)&gt;=0,MAX(Construccion!D26:F26)&lt;=1),ROUND('Reparto provincial'!J194*ROUND(SUM(Construccion!$D$26:E26),12),0)-ROUND('Reparto provincial'!J194*ROUND(SUM(Construccion!$D$26:D26),12),0),"n.a.")</x:f>
        <x:v>0</x:v>
      </x:c>
      <x:c r="I571" s="55" t="n">
        <x:f>'Reparto provincial'!N194</x:f>
        <x:v>0</x:v>
      </x:c>
      <x:c r="J571" s="55" t="n">
        <x:f>IF(AND(ISNUMBER(H571),ISNUMBER(I571)),H571*I571,"n.a.")</x:f>
        <x:v>0</x:v>
      </x:c>
      <x:c r="K571" s="56" t="n">
        <x:f>Ubicaciones!D12</x:f>
        <x:v>7.77</x:v>
      </x:c>
      <x:c r="L571" s="56" t="n">
        <x:f>Ubicaciones!E12</x:f>
        <x:v>-80.28</x:v>
      </x:c>
      <x:c r="M571" s="38" t="str">
        <x:f>Vulnerabilidad!B23</x:f>
        <x:v>Mampostería sin refuerzo</x:v>
      </x:c>
      <x:c r="N571" s="38" t="str">
        <x:f>Vulnerabilidad!C23</x:f>
        <x:v>Bloque / ladrillo</x:v>
      </x:c>
      <x:c r="O571" s="38" t="str">
        <x:f>Vulnerabilidad!D23</x:f>
        <x:v>Metal</x:v>
      </x:c>
      <x:c r="P571" s="38" t="str">
        <x:v>Sin dato</x:v>
      </x:c>
      <x:c r="Q571" s="38" t="n">
        <x:f>IF('Impacto local'!H12="","",'Impacto local'!H12)</x:f>
        <x:v>2</x:v>
      </x:c>
      <x:c r="R571" s="57" t="n">
        <x:f>IF(Q571="","",INDEX(Vulnerabilidad!$C$6:$C$17,Q571))</x:f>
        <x:v>0</x:v>
      </x:c>
      <x:c r="S571" s="55" t="n">
        <x:f>IF(AND(ISNUMBER(J571),ISNUMBER(R571),R571&gt;=0,R571&lt;=1),J571*R571,"n.a.")</x:f>
        <x:v>0</x:v>
      </x:c>
      <x:c r="T571" s="38" t="str">
        <x:f>IF(ISNUMBER(S571),"Calculado ilustrativo","Faltan datos / parámetros inválidos")</x:f>
        <x:v>Calculado ilustrativo</x:v>
      </x:c>
    </x:row>
    <x:row r="572">
      <x:c r="A572" s="38" t="str">
        <x:v>R00567</x:v>
      </x:c>
      <x:c r="B572" s="38" t="str">
        <x:f>'Reparto provincial'!B194</x:f>
        <x:v>C05</x:v>
      </x:c>
      <x:c r="C572" s="38" t="str">
        <x:f>'Reparto provincial'!C194</x:f>
        <x:v>ASSA Compañía de Seguros, S.A.</x:v>
      </x:c>
      <x:c r="D572" s="38" t="str">
        <x:f>'Reparto provincial'!D194</x:f>
        <x:v>Industrial</x:v>
      </x:c>
      <x:c r="E572" s="38" t="str">
        <x:f>'Reparto provincial'!E194</x:f>
        <x:v>Los Santos</x:v>
      </x:c>
      <x:c r="F572" s="38" t="str">
        <x:f>Ubicaciones!A12</x:f>
        <x:v>L07</x:v>
      </x:c>
      <x:c r="G572" s="38" t="str">
        <x:v>P3</x:v>
      </x:c>
      <x:c r="H572" s="55" t="n">
        <x:f>IF(AND(ISNUMBER('Reparto provincial'!J194),ABS(Construccion!G26-1)&lt;0.0000001,MIN(Construccion!D26:F26)&gt;=0,MAX(Construccion!D26:F26)&lt;=1),ROUND('Reparto provincial'!J194*ROUND(SUM(Construccion!$D$26:F26),12),0)-ROUND('Reparto provincial'!J194*ROUND(SUM(Construccion!$D$26:E26),12),0),"n.a.")</x:f>
        <x:v>0</x:v>
      </x:c>
      <x:c r="I572" s="55" t="n">
        <x:f>'Reparto provincial'!N194</x:f>
        <x:v>0</x:v>
      </x:c>
      <x:c r="J572" s="55" t="n">
        <x:f>IF(AND(ISNUMBER(H572),ISNUMBER(I572)),H572*I572,"n.a.")</x:f>
        <x:v>0</x:v>
      </x:c>
      <x:c r="K572" s="56" t="n">
        <x:f>Ubicaciones!D12</x:f>
        <x:v>7.77</x:v>
      </x:c>
      <x:c r="L572" s="56" t="n">
        <x:f>Ubicaciones!E12</x:f>
        <x:v>-80.28</x:v>
      </x:c>
      <x:c r="M572" s="38" t="str">
        <x:f>Vulnerabilidad!B24</x:f>
        <x:v>Liviana / madera</x:v>
      </x:c>
      <x:c r="N572" s="38" t="str">
        <x:f>Vulnerabilidad!C24</x:f>
        <x:v>Madera / livianas</x:v>
      </x:c>
      <x:c r="O572" s="38" t="str">
        <x:f>Vulnerabilidad!D24</x:f>
        <x:v>Metal</x:v>
      </x:c>
      <x:c r="P572" s="38" t="str">
        <x:v>Sin dato</x:v>
      </x:c>
      <x:c r="Q572" s="38" t="n">
        <x:f>IF('Impacto local'!H12="","",'Impacto local'!H12)</x:f>
        <x:v>2</x:v>
      </x:c>
      <x:c r="R572" s="57" t="n">
        <x:f>IF(Q572="","",INDEX(Vulnerabilidad!$D$6:$D$17,Q572))</x:f>
        <x:v>0</x:v>
      </x:c>
      <x:c r="S572" s="55" t="n">
        <x:f>IF(AND(ISNUMBER(J572),ISNUMBER(R572),R572&gt;=0,R572&lt;=1),J572*R572,"n.a.")</x:f>
        <x:v>0</x:v>
      </x:c>
      <x:c r="T572" s="38" t="str">
        <x:f>IF(ISNUMBER(S572),"Calculado ilustrativo","Faltan datos / parámetros inválidos")</x:f>
        <x:v>Calculado ilustrativo</x:v>
      </x:c>
    </x:row>
    <x:row r="573">
      <x:c r="A573" s="38" t="str">
        <x:v>R00568</x:v>
      </x:c>
      <x:c r="B573" s="38" t="str">
        <x:f>'Reparto provincial'!B195</x:f>
        <x:v>C05</x:v>
      </x:c>
      <x:c r="C573" s="38" t="str">
        <x:f>'Reparto provincial'!C195</x:f>
        <x:v>ASSA Compañía de Seguros, S.A.</x:v>
      </x:c>
      <x:c r="D573" s="38" t="str">
        <x:f>'Reparto provincial'!D195</x:f>
        <x:v>Industrial</x:v>
      </x:c>
      <x:c r="E573" s="38" t="str">
        <x:f>'Reparto provincial'!E195</x:f>
        <x:v>Panamá</x:v>
      </x:c>
      <x:c r="F573" s="38" t="str">
        <x:f>Ubicaciones!A13</x:f>
        <x:v>L08</x:v>
      </x:c>
      <x:c r="G573" s="38" t="str">
        <x:v>P1</x:v>
      </x:c>
      <x:c r="H573" s="55" t="n">
        <x:f>IF(AND(ISNUMBER('Reparto provincial'!J195),ABS(Construccion!G29-1)&lt;0.0000001,MIN(Construccion!D29:F29)&gt;=0,MAX(Construccion!D29:F29)&lt;=1),ROUND('Reparto provincial'!J195*ROUND(SUM(Construccion!$D$29:D29),12),0)-0,"n.a.")</x:f>
        <x:v>0</x:v>
      </x:c>
      <x:c r="I573" s="55" t="n">
        <x:f>'Reparto provincial'!N195</x:f>
        <x:v>0</x:v>
      </x:c>
      <x:c r="J573" s="55" t="n">
        <x:f>IF(AND(ISNUMBER(H573),ISNUMBER(I573)),H573*I573,"n.a.")</x:f>
        <x:v>0</x:v>
      </x:c>
      <x:c r="K573" s="56" t="n">
        <x:f>Ubicaciones!D13</x:f>
        <x:v>8.98</x:v>
      </x:c>
      <x:c r="L573" s="56" t="n">
        <x:f>Ubicaciones!E13</x:f>
        <x:v>-79.52</x:v>
      </x:c>
      <x:c r="M573" s="38" t="str">
        <x:f>Vulnerabilidad!B22</x:f>
        <x:v>Hormigón armado</x:v>
      </x:c>
      <x:c r="N573" s="38" t="str">
        <x:f>Vulnerabilidad!C22</x:f>
        <x:v>Mampostería de relleno</x:v>
      </x:c>
      <x:c r="O573" s="38" t="str">
        <x:f>Vulnerabilidad!D22</x:f>
        <x:v>Losa de hormigón</x:v>
      </x:c>
      <x:c r="P573" s="38" t="str">
        <x:v>Sin dato</x:v>
      </x:c>
      <x:c r="Q573" s="38" t="n">
        <x:f>IF('Impacto local'!H13="","",'Impacto local'!H13)</x:f>
        <x:v>2</x:v>
      </x:c>
      <x:c r="R573" s="57" t="n">
        <x:f>IF(Q573="","",INDEX(Vulnerabilidad!$B$6:$B$17,Q573))</x:f>
        <x:v>0</x:v>
      </x:c>
      <x:c r="S573" s="55" t="n">
        <x:f>IF(AND(ISNUMBER(J573),ISNUMBER(R573),R573&gt;=0,R573&lt;=1),J573*R573,"n.a.")</x:f>
        <x:v>0</x:v>
      </x:c>
      <x:c r="T573" s="38" t="str">
        <x:f>IF(ISNUMBER(S573),"Calculado ilustrativo","Faltan datos / parámetros inválidos")</x:f>
        <x:v>Calculado ilustrativo</x:v>
      </x:c>
    </x:row>
    <x:row r="574">
      <x:c r="A574" s="38" t="str">
        <x:v>R00569</x:v>
      </x:c>
      <x:c r="B574" s="38" t="str">
        <x:f>'Reparto provincial'!B195</x:f>
        <x:v>C05</x:v>
      </x:c>
      <x:c r="C574" s="38" t="str">
        <x:f>'Reparto provincial'!C195</x:f>
        <x:v>ASSA Compañía de Seguros, S.A.</x:v>
      </x:c>
      <x:c r="D574" s="38" t="str">
        <x:f>'Reparto provincial'!D195</x:f>
        <x:v>Industrial</x:v>
      </x:c>
      <x:c r="E574" s="38" t="str">
        <x:f>'Reparto provincial'!E195</x:f>
        <x:v>Panamá</x:v>
      </x:c>
      <x:c r="F574" s="38" t="str">
        <x:f>Ubicaciones!A13</x:f>
        <x:v>L08</x:v>
      </x:c>
      <x:c r="G574" s="38" t="str">
        <x:v>P2</x:v>
      </x:c>
      <x:c r="H574" s="55" t="n">
        <x:f>IF(AND(ISNUMBER('Reparto provincial'!J195),ABS(Construccion!G29-1)&lt;0.0000001,MIN(Construccion!D29:F29)&gt;=0,MAX(Construccion!D29:F29)&lt;=1),ROUND('Reparto provincial'!J195*ROUND(SUM(Construccion!$D$29:E29),12),0)-ROUND('Reparto provincial'!J195*ROUND(SUM(Construccion!$D$29:D29),12),0),"n.a.")</x:f>
        <x:v>0</x:v>
      </x:c>
      <x:c r="I574" s="55" t="n">
        <x:f>'Reparto provincial'!N195</x:f>
        <x:v>0</x:v>
      </x:c>
      <x:c r="J574" s="55" t="n">
        <x:f>IF(AND(ISNUMBER(H574),ISNUMBER(I574)),H574*I574,"n.a.")</x:f>
        <x:v>0</x:v>
      </x:c>
      <x:c r="K574" s="56" t="n">
        <x:f>Ubicaciones!D13</x:f>
        <x:v>8.98</x:v>
      </x:c>
      <x:c r="L574" s="56" t="n">
        <x:f>Ubicaciones!E13</x:f>
        <x:v>-79.52</x:v>
      </x:c>
      <x:c r="M574" s="38" t="str">
        <x:f>Vulnerabilidad!B23</x:f>
        <x:v>Mampostería sin refuerzo</x:v>
      </x:c>
      <x:c r="N574" s="38" t="str">
        <x:f>Vulnerabilidad!C23</x:f>
        <x:v>Bloque / ladrillo</x:v>
      </x:c>
      <x:c r="O574" s="38" t="str">
        <x:f>Vulnerabilidad!D23</x:f>
        <x:v>Metal</x:v>
      </x:c>
      <x:c r="P574" s="38" t="str">
        <x:v>Sin dato</x:v>
      </x:c>
      <x:c r="Q574" s="38" t="n">
        <x:f>IF('Impacto local'!H13="","",'Impacto local'!H13)</x:f>
        <x:v>2</x:v>
      </x:c>
      <x:c r="R574" s="57" t="n">
        <x:f>IF(Q574="","",INDEX(Vulnerabilidad!$C$6:$C$17,Q574))</x:f>
        <x:v>0</x:v>
      </x:c>
      <x:c r="S574" s="55" t="n">
        <x:f>IF(AND(ISNUMBER(J574),ISNUMBER(R574),R574&gt;=0,R574&lt;=1),J574*R574,"n.a.")</x:f>
        <x:v>0</x:v>
      </x:c>
      <x:c r="T574" s="38" t="str">
        <x:f>IF(ISNUMBER(S574),"Calculado ilustrativo","Faltan datos / parámetros inválidos")</x:f>
        <x:v>Calculado ilustrativo</x:v>
      </x:c>
    </x:row>
    <x:row r="575">
      <x:c r="A575" s="38" t="str">
        <x:v>R00570</x:v>
      </x:c>
      <x:c r="B575" s="38" t="str">
        <x:f>'Reparto provincial'!B195</x:f>
        <x:v>C05</x:v>
      </x:c>
      <x:c r="C575" s="38" t="str">
        <x:f>'Reparto provincial'!C195</x:f>
        <x:v>ASSA Compañía de Seguros, S.A.</x:v>
      </x:c>
      <x:c r="D575" s="38" t="str">
        <x:f>'Reparto provincial'!D195</x:f>
        <x:v>Industrial</x:v>
      </x:c>
      <x:c r="E575" s="38" t="str">
        <x:f>'Reparto provincial'!E195</x:f>
        <x:v>Panamá</x:v>
      </x:c>
      <x:c r="F575" s="38" t="str">
        <x:f>Ubicaciones!A13</x:f>
        <x:v>L08</x:v>
      </x:c>
      <x:c r="G575" s="38" t="str">
        <x:v>P3</x:v>
      </x:c>
      <x:c r="H575" s="55" t="n">
        <x:f>IF(AND(ISNUMBER('Reparto provincial'!J195),ABS(Construccion!G29-1)&lt;0.0000001,MIN(Construccion!D29:F29)&gt;=0,MAX(Construccion!D29:F29)&lt;=1),ROUND('Reparto provincial'!J195*ROUND(SUM(Construccion!$D$29:F29),12),0)-ROUND('Reparto provincial'!J195*ROUND(SUM(Construccion!$D$29:E29),12),0),"n.a.")</x:f>
        <x:v>0</x:v>
      </x:c>
      <x:c r="I575" s="55" t="n">
        <x:f>'Reparto provincial'!N195</x:f>
        <x:v>0</x:v>
      </x:c>
      <x:c r="J575" s="55" t="n">
        <x:f>IF(AND(ISNUMBER(H575),ISNUMBER(I575)),H575*I575,"n.a.")</x:f>
        <x:v>0</x:v>
      </x:c>
      <x:c r="K575" s="56" t="n">
        <x:f>Ubicaciones!D13</x:f>
        <x:v>8.98</x:v>
      </x:c>
      <x:c r="L575" s="56" t="n">
        <x:f>Ubicaciones!E13</x:f>
        <x:v>-79.52</x:v>
      </x:c>
      <x:c r="M575" s="38" t="str">
        <x:f>Vulnerabilidad!B24</x:f>
        <x:v>Liviana / madera</x:v>
      </x:c>
      <x:c r="N575" s="38" t="str">
        <x:f>Vulnerabilidad!C24</x:f>
        <x:v>Madera / livianas</x:v>
      </x:c>
      <x:c r="O575" s="38" t="str">
        <x:f>Vulnerabilidad!D24</x:f>
        <x:v>Metal</x:v>
      </x:c>
      <x:c r="P575" s="38" t="str">
        <x:v>Sin dato</x:v>
      </x:c>
      <x:c r="Q575" s="38" t="n">
        <x:f>IF('Impacto local'!H13="","",'Impacto local'!H13)</x:f>
        <x:v>2</x:v>
      </x:c>
      <x:c r="R575" s="57" t="n">
        <x:f>IF(Q575="","",INDEX(Vulnerabilidad!$D$6:$D$17,Q575))</x:f>
        <x:v>0</x:v>
      </x:c>
      <x:c r="S575" s="55" t="n">
        <x:f>IF(AND(ISNUMBER(J575),ISNUMBER(R575),R575&gt;=0,R575&lt;=1),J575*R575,"n.a.")</x:f>
        <x:v>0</x:v>
      </x:c>
      <x:c r="T575" s="38" t="str">
        <x:f>IF(ISNUMBER(S575),"Calculado ilustrativo","Faltan datos / parámetros inválidos")</x:f>
        <x:v>Calculado ilustrativo</x:v>
      </x:c>
    </x:row>
    <x:row r="576">
      <x:c r="A576" s="38" t="str">
        <x:v>R00571</x:v>
      </x:c>
      <x:c r="B576" s="38" t="str">
        <x:f>'Reparto provincial'!B196</x:f>
        <x:v>C05</x:v>
      </x:c>
      <x:c r="C576" s="38" t="str">
        <x:f>'Reparto provincial'!C196</x:f>
        <x:v>ASSA Compañía de Seguros, S.A.</x:v>
      </x:c>
      <x:c r="D576" s="38" t="str">
        <x:f>'Reparto provincial'!D196</x:f>
        <x:v>Industrial</x:v>
      </x:c>
      <x:c r="E576" s="38" t="str">
        <x:f>'Reparto provincial'!E196</x:f>
        <x:v>Veraguas</x:v>
      </x:c>
      <x:c r="F576" s="38" t="str">
        <x:f>Ubicaciones!A14</x:f>
        <x:v>L09</x:v>
      </x:c>
      <x:c r="G576" s="38" t="str">
        <x:v>P1</x:v>
      </x:c>
      <x:c r="H576" s="55" t="n">
        <x:f>IF(AND(ISNUMBER('Reparto provincial'!J196),ABS(Construccion!G32-1)&lt;0.0000001,MIN(Construccion!D32:F32)&gt;=0,MAX(Construccion!D32:F32)&lt;=1),ROUND('Reparto provincial'!J196*ROUND(SUM(Construccion!$D$32:D32),12),0)-0,"n.a.")</x:f>
        <x:v>0</x:v>
      </x:c>
      <x:c r="I576" s="55" t="n">
        <x:f>'Reparto provincial'!N196</x:f>
        <x:v>0</x:v>
      </x:c>
      <x:c r="J576" s="55" t="n">
        <x:f>IF(AND(ISNUMBER(H576),ISNUMBER(I576)),H576*I576,"n.a.")</x:f>
        <x:v>0</x:v>
      </x:c>
      <x:c r="K576" s="56" t="n">
        <x:f>Ubicaciones!D14</x:f>
        <x:v>8.1</x:v>
      </x:c>
      <x:c r="L576" s="56" t="n">
        <x:f>Ubicaciones!E14</x:f>
        <x:v>-80.97</x:v>
      </x:c>
      <x:c r="M576" s="38" t="str">
        <x:f>Vulnerabilidad!B22</x:f>
        <x:v>Hormigón armado</x:v>
      </x:c>
      <x:c r="N576" s="38" t="str">
        <x:f>Vulnerabilidad!C22</x:f>
        <x:v>Mampostería de relleno</x:v>
      </x:c>
      <x:c r="O576" s="38" t="str">
        <x:f>Vulnerabilidad!D22</x:f>
        <x:v>Losa de hormigón</x:v>
      </x:c>
      <x:c r="P576" s="38" t="str">
        <x:v>Sin dato</x:v>
      </x:c>
      <x:c r="Q576" s="38" t="n">
        <x:f>IF('Impacto local'!H14="","",'Impacto local'!H14)</x:f>
        <x:v>3</x:v>
      </x:c>
      <x:c r="R576" s="57" t="n">
        <x:f>IF(Q576="","",INDEX(Vulnerabilidad!$B$6:$B$17,Q576))</x:f>
        <x:v>0</x:v>
      </x:c>
      <x:c r="S576" s="55" t="n">
        <x:f>IF(AND(ISNUMBER(J576),ISNUMBER(R576),R576&gt;=0,R576&lt;=1),J576*R576,"n.a.")</x:f>
        <x:v>0</x:v>
      </x:c>
      <x:c r="T576" s="38" t="str">
        <x:f>IF(ISNUMBER(S576),"Calculado ilustrativo","Faltan datos / parámetros inválidos")</x:f>
        <x:v>Calculado ilustrativo</x:v>
      </x:c>
    </x:row>
    <x:row r="577">
      <x:c r="A577" s="38" t="str">
        <x:v>R00572</x:v>
      </x:c>
      <x:c r="B577" s="38" t="str">
        <x:f>'Reparto provincial'!B196</x:f>
        <x:v>C05</x:v>
      </x:c>
      <x:c r="C577" s="38" t="str">
        <x:f>'Reparto provincial'!C196</x:f>
        <x:v>ASSA Compañía de Seguros, S.A.</x:v>
      </x:c>
      <x:c r="D577" s="38" t="str">
        <x:f>'Reparto provincial'!D196</x:f>
        <x:v>Industrial</x:v>
      </x:c>
      <x:c r="E577" s="38" t="str">
        <x:f>'Reparto provincial'!E196</x:f>
        <x:v>Veraguas</x:v>
      </x:c>
      <x:c r="F577" s="38" t="str">
        <x:f>Ubicaciones!A14</x:f>
        <x:v>L09</x:v>
      </x:c>
      <x:c r="G577" s="38" t="str">
        <x:v>P2</x:v>
      </x:c>
      <x:c r="H577" s="55" t="n">
        <x:f>IF(AND(ISNUMBER('Reparto provincial'!J196),ABS(Construccion!G32-1)&lt;0.0000001,MIN(Construccion!D32:F32)&gt;=0,MAX(Construccion!D32:F32)&lt;=1),ROUND('Reparto provincial'!J196*ROUND(SUM(Construccion!$D$32:E32),12),0)-ROUND('Reparto provincial'!J196*ROUND(SUM(Construccion!$D$32:D32),12),0),"n.a.")</x:f>
        <x:v>0</x:v>
      </x:c>
      <x:c r="I577" s="55" t="n">
        <x:f>'Reparto provincial'!N196</x:f>
        <x:v>0</x:v>
      </x:c>
      <x:c r="J577" s="55" t="n">
        <x:f>IF(AND(ISNUMBER(H577),ISNUMBER(I577)),H577*I577,"n.a.")</x:f>
        <x:v>0</x:v>
      </x:c>
      <x:c r="K577" s="56" t="n">
        <x:f>Ubicaciones!D14</x:f>
        <x:v>8.1</x:v>
      </x:c>
      <x:c r="L577" s="56" t="n">
        <x:f>Ubicaciones!E14</x:f>
        <x:v>-80.97</x:v>
      </x:c>
      <x:c r="M577" s="38" t="str">
        <x:f>Vulnerabilidad!B23</x:f>
        <x:v>Mampostería sin refuerzo</x:v>
      </x:c>
      <x:c r="N577" s="38" t="str">
        <x:f>Vulnerabilidad!C23</x:f>
        <x:v>Bloque / ladrillo</x:v>
      </x:c>
      <x:c r="O577" s="38" t="str">
        <x:f>Vulnerabilidad!D23</x:f>
        <x:v>Metal</x:v>
      </x:c>
      <x:c r="P577" s="38" t="str">
        <x:v>Sin dato</x:v>
      </x:c>
      <x:c r="Q577" s="38" t="n">
        <x:f>IF('Impacto local'!H14="","",'Impacto local'!H14)</x:f>
        <x:v>3</x:v>
      </x:c>
      <x:c r="R577" s="57" t="n">
        <x:f>IF(Q577="","",INDEX(Vulnerabilidad!$C$6:$C$17,Q577))</x:f>
        <x:v>0</x:v>
      </x:c>
      <x:c r="S577" s="55" t="n">
        <x:f>IF(AND(ISNUMBER(J577),ISNUMBER(R577),R577&gt;=0,R577&lt;=1),J577*R577,"n.a.")</x:f>
        <x:v>0</x:v>
      </x:c>
      <x:c r="T577" s="38" t="str">
        <x:f>IF(ISNUMBER(S577),"Calculado ilustrativo","Faltan datos / parámetros inválidos")</x:f>
        <x:v>Calculado ilustrativo</x:v>
      </x:c>
    </x:row>
    <x:row r="578">
      <x:c r="A578" s="38" t="str">
        <x:v>R00573</x:v>
      </x:c>
      <x:c r="B578" s="38" t="str">
        <x:f>'Reparto provincial'!B196</x:f>
        <x:v>C05</x:v>
      </x:c>
      <x:c r="C578" s="38" t="str">
        <x:f>'Reparto provincial'!C196</x:f>
        <x:v>ASSA Compañía de Seguros, S.A.</x:v>
      </x:c>
      <x:c r="D578" s="38" t="str">
        <x:f>'Reparto provincial'!D196</x:f>
        <x:v>Industrial</x:v>
      </x:c>
      <x:c r="E578" s="38" t="str">
        <x:f>'Reparto provincial'!E196</x:f>
        <x:v>Veraguas</x:v>
      </x:c>
      <x:c r="F578" s="38" t="str">
        <x:f>Ubicaciones!A14</x:f>
        <x:v>L09</x:v>
      </x:c>
      <x:c r="G578" s="38" t="str">
        <x:v>P3</x:v>
      </x:c>
      <x:c r="H578" s="55" t="n">
        <x:f>IF(AND(ISNUMBER('Reparto provincial'!J196),ABS(Construccion!G32-1)&lt;0.0000001,MIN(Construccion!D32:F32)&gt;=0,MAX(Construccion!D32:F32)&lt;=1),ROUND('Reparto provincial'!J196*ROUND(SUM(Construccion!$D$32:F32),12),0)-ROUND('Reparto provincial'!J196*ROUND(SUM(Construccion!$D$32:E32),12),0),"n.a.")</x:f>
        <x:v>0</x:v>
      </x:c>
      <x:c r="I578" s="55" t="n">
        <x:f>'Reparto provincial'!N196</x:f>
        <x:v>0</x:v>
      </x:c>
      <x:c r="J578" s="55" t="n">
        <x:f>IF(AND(ISNUMBER(H578),ISNUMBER(I578)),H578*I578,"n.a.")</x:f>
        <x:v>0</x:v>
      </x:c>
      <x:c r="K578" s="56" t="n">
        <x:f>Ubicaciones!D14</x:f>
        <x:v>8.1</x:v>
      </x:c>
      <x:c r="L578" s="56" t="n">
        <x:f>Ubicaciones!E14</x:f>
        <x:v>-80.97</x:v>
      </x:c>
      <x:c r="M578" s="38" t="str">
        <x:f>Vulnerabilidad!B24</x:f>
        <x:v>Liviana / madera</x:v>
      </x:c>
      <x:c r="N578" s="38" t="str">
        <x:f>Vulnerabilidad!C24</x:f>
        <x:v>Madera / livianas</x:v>
      </x:c>
      <x:c r="O578" s="38" t="str">
        <x:f>Vulnerabilidad!D24</x:f>
        <x:v>Metal</x:v>
      </x:c>
      <x:c r="P578" s="38" t="str">
        <x:v>Sin dato</x:v>
      </x:c>
      <x:c r="Q578" s="38" t="n">
        <x:f>IF('Impacto local'!H14="","",'Impacto local'!H14)</x:f>
        <x:v>3</x:v>
      </x:c>
      <x:c r="R578" s="57" t="n">
        <x:f>IF(Q578="","",INDEX(Vulnerabilidad!$D$6:$D$17,Q578))</x:f>
        <x:v>0</x:v>
      </x:c>
      <x:c r="S578" s="55" t="n">
        <x:f>IF(AND(ISNUMBER(J578),ISNUMBER(R578),R578&gt;=0,R578&lt;=1),J578*R578,"n.a.")</x:f>
        <x:v>0</x:v>
      </x:c>
      <x:c r="T578" s="38" t="str">
        <x:f>IF(ISNUMBER(S578),"Calculado ilustrativo","Faltan datos / parámetros inválidos")</x:f>
        <x:v>Calculado ilustrativo</x:v>
      </x:c>
    </x:row>
    <x:row r="579">
      <x:c r="A579" s="38" t="str">
        <x:v>R00574</x:v>
      </x:c>
      <x:c r="B579" s="38" t="str">
        <x:f>'Reparto provincial'!B197</x:f>
        <x:v>C05</x:v>
      </x:c>
      <x:c r="C579" s="38" t="str">
        <x:f>'Reparto provincial'!C197</x:f>
        <x:v>ASSA Compañía de Seguros, S.A.</x:v>
      </x:c>
      <x:c r="D579" s="38" t="str">
        <x:f>'Reparto provincial'!D197</x:f>
        <x:v>Industrial</x:v>
      </x:c>
      <x:c r="E579" s="38" t="str">
        <x:f>'Reparto provincial'!E197</x:f>
        <x:v>Guna Yala</x:v>
      </x:c>
      <x:c r="F579" s="38" t="str">
        <x:f>Ubicaciones!A15</x:f>
        <x:v>L10</x:v>
      </x:c>
      <x:c r="G579" s="38" t="str">
        <x:v>P1</x:v>
      </x:c>
      <x:c r="H579" s="55" t="n">
        <x:f>IF(AND(ISNUMBER('Reparto provincial'!J197),ABS(Construccion!G35-1)&lt;0.0000001,MIN(Construccion!D35:F35)&gt;=0,MAX(Construccion!D35:F35)&lt;=1),ROUND('Reparto provincial'!J197*ROUND(SUM(Construccion!$D$35:D35),12),0)-0,"n.a.")</x:f>
        <x:v>0</x:v>
      </x:c>
      <x:c r="I579" s="55" t="n">
        <x:f>'Reparto provincial'!N197</x:f>
        <x:v>0</x:v>
      </x:c>
      <x:c r="J579" s="55" t="n">
        <x:f>IF(AND(ISNUMBER(H579),ISNUMBER(I579)),H579*I579,"n.a.")</x:f>
        <x:v>0</x:v>
      </x:c>
      <x:c r="K579" s="56" t="n">
        <x:f>Ubicaciones!D15</x:f>
        <x:v>9.45</x:v>
      </x:c>
      <x:c r="L579" s="56" t="n">
        <x:f>Ubicaciones!E15</x:f>
        <x:v>-78.97</x:v>
      </x:c>
      <x:c r="M579" s="38" t="str">
        <x:f>Vulnerabilidad!B22</x:f>
        <x:v>Hormigón armado</x:v>
      </x:c>
      <x:c r="N579" s="38" t="str">
        <x:f>Vulnerabilidad!C22</x:f>
        <x:v>Mampostería de relleno</x:v>
      </x:c>
      <x:c r="O579" s="38" t="str">
        <x:f>Vulnerabilidad!D22</x:f>
        <x:v>Losa de hormigón</x:v>
      </x:c>
      <x:c r="P579" s="38" t="str">
        <x:v>Sin dato</x:v>
      </x:c>
      <x:c r="Q579" s="38" t="n">
        <x:f>IF('Impacto local'!H15="","",'Impacto local'!H15)</x:f>
        <x:v>2</x:v>
      </x:c>
      <x:c r="R579" s="57" t="n">
        <x:f>IF(Q579="","",INDEX(Vulnerabilidad!$B$6:$B$17,Q579))</x:f>
        <x:v>0</x:v>
      </x:c>
      <x:c r="S579" s="55" t="n">
        <x:f>IF(AND(ISNUMBER(J579),ISNUMBER(R579),R579&gt;=0,R579&lt;=1),J579*R579,"n.a.")</x:f>
        <x:v>0</x:v>
      </x:c>
      <x:c r="T579" s="38" t="str">
        <x:f>IF(ISNUMBER(S579),"Calculado ilustrativo","Faltan datos / parámetros inválidos")</x:f>
        <x:v>Calculado ilustrativo</x:v>
      </x:c>
    </x:row>
    <x:row r="580">
      <x:c r="A580" s="38" t="str">
        <x:v>R00575</x:v>
      </x:c>
      <x:c r="B580" s="38" t="str">
        <x:f>'Reparto provincial'!B197</x:f>
        <x:v>C05</x:v>
      </x:c>
      <x:c r="C580" s="38" t="str">
        <x:f>'Reparto provincial'!C197</x:f>
        <x:v>ASSA Compañía de Seguros, S.A.</x:v>
      </x:c>
      <x:c r="D580" s="38" t="str">
        <x:f>'Reparto provincial'!D197</x:f>
        <x:v>Industrial</x:v>
      </x:c>
      <x:c r="E580" s="38" t="str">
        <x:f>'Reparto provincial'!E197</x:f>
        <x:v>Guna Yala</x:v>
      </x:c>
      <x:c r="F580" s="38" t="str">
        <x:f>Ubicaciones!A15</x:f>
        <x:v>L10</x:v>
      </x:c>
      <x:c r="G580" s="38" t="str">
        <x:v>P2</x:v>
      </x:c>
      <x:c r="H580" s="55" t="n">
        <x:f>IF(AND(ISNUMBER('Reparto provincial'!J197),ABS(Construccion!G35-1)&lt;0.0000001,MIN(Construccion!D35:F35)&gt;=0,MAX(Construccion!D35:F35)&lt;=1),ROUND('Reparto provincial'!J197*ROUND(SUM(Construccion!$D$35:E35),12),0)-ROUND('Reparto provincial'!J197*ROUND(SUM(Construccion!$D$35:D35),12),0),"n.a.")</x:f>
        <x:v>0</x:v>
      </x:c>
      <x:c r="I580" s="55" t="n">
        <x:f>'Reparto provincial'!N197</x:f>
        <x:v>0</x:v>
      </x:c>
      <x:c r="J580" s="55" t="n">
        <x:f>IF(AND(ISNUMBER(H580),ISNUMBER(I580)),H580*I580,"n.a.")</x:f>
        <x:v>0</x:v>
      </x:c>
      <x:c r="K580" s="56" t="n">
        <x:f>Ubicaciones!D15</x:f>
        <x:v>9.45</x:v>
      </x:c>
      <x:c r="L580" s="56" t="n">
        <x:f>Ubicaciones!E15</x:f>
        <x:v>-78.97</x:v>
      </x:c>
      <x:c r="M580" s="38" t="str">
        <x:f>Vulnerabilidad!B23</x:f>
        <x:v>Mampostería sin refuerzo</x:v>
      </x:c>
      <x:c r="N580" s="38" t="str">
        <x:f>Vulnerabilidad!C23</x:f>
        <x:v>Bloque / ladrillo</x:v>
      </x:c>
      <x:c r="O580" s="38" t="str">
        <x:f>Vulnerabilidad!D23</x:f>
        <x:v>Metal</x:v>
      </x:c>
      <x:c r="P580" s="38" t="str">
        <x:v>Sin dato</x:v>
      </x:c>
      <x:c r="Q580" s="38" t="n">
        <x:f>IF('Impacto local'!H15="","",'Impacto local'!H15)</x:f>
        <x:v>2</x:v>
      </x:c>
      <x:c r="R580" s="57" t="n">
        <x:f>IF(Q580="","",INDEX(Vulnerabilidad!$C$6:$C$17,Q580))</x:f>
        <x:v>0</x:v>
      </x:c>
      <x:c r="S580" s="55" t="n">
        <x:f>IF(AND(ISNUMBER(J580),ISNUMBER(R580),R580&gt;=0,R580&lt;=1),J580*R580,"n.a.")</x:f>
        <x:v>0</x:v>
      </x:c>
      <x:c r="T580" s="38" t="str">
        <x:f>IF(ISNUMBER(S580),"Calculado ilustrativo","Faltan datos / parámetros inválidos")</x:f>
        <x:v>Calculado ilustrativo</x:v>
      </x:c>
    </x:row>
    <x:row r="581">
      <x:c r="A581" s="38" t="str">
        <x:v>R00576</x:v>
      </x:c>
      <x:c r="B581" s="38" t="str">
        <x:f>'Reparto provincial'!B197</x:f>
        <x:v>C05</x:v>
      </x:c>
      <x:c r="C581" s="38" t="str">
        <x:f>'Reparto provincial'!C197</x:f>
        <x:v>ASSA Compañía de Seguros, S.A.</x:v>
      </x:c>
      <x:c r="D581" s="38" t="str">
        <x:f>'Reparto provincial'!D197</x:f>
        <x:v>Industrial</x:v>
      </x:c>
      <x:c r="E581" s="38" t="str">
        <x:f>'Reparto provincial'!E197</x:f>
        <x:v>Guna Yala</x:v>
      </x:c>
      <x:c r="F581" s="38" t="str">
        <x:f>Ubicaciones!A15</x:f>
        <x:v>L10</x:v>
      </x:c>
      <x:c r="G581" s="38" t="str">
        <x:v>P3</x:v>
      </x:c>
      <x:c r="H581" s="55" t="n">
        <x:f>IF(AND(ISNUMBER('Reparto provincial'!J197),ABS(Construccion!G35-1)&lt;0.0000001,MIN(Construccion!D35:F35)&gt;=0,MAX(Construccion!D35:F35)&lt;=1),ROUND('Reparto provincial'!J197*ROUND(SUM(Construccion!$D$35:F35),12),0)-ROUND('Reparto provincial'!J197*ROUND(SUM(Construccion!$D$35:E35),12),0),"n.a.")</x:f>
        <x:v>0</x:v>
      </x:c>
      <x:c r="I581" s="55" t="n">
        <x:f>'Reparto provincial'!N197</x:f>
        <x:v>0</x:v>
      </x:c>
      <x:c r="J581" s="55" t="n">
        <x:f>IF(AND(ISNUMBER(H581),ISNUMBER(I581)),H581*I581,"n.a.")</x:f>
        <x:v>0</x:v>
      </x:c>
      <x:c r="K581" s="56" t="n">
        <x:f>Ubicaciones!D15</x:f>
        <x:v>9.45</x:v>
      </x:c>
      <x:c r="L581" s="56" t="n">
        <x:f>Ubicaciones!E15</x:f>
        <x:v>-78.97</x:v>
      </x:c>
      <x:c r="M581" s="38" t="str">
        <x:f>Vulnerabilidad!B24</x:f>
        <x:v>Liviana / madera</x:v>
      </x:c>
      <x:c r="N581" s="38" t="str">
        <x:f>Vulnerabilidad!C24</x:f>
        <x:v>Madera / livianas</x:v>
      </x:c>
      <x:c r="O581" s="38" t="str">
        <x:f>Vulnerabilidad!D24</x:f>
        <x:v>Metal</x:v>
      </x:c>
      <x:c r="P581" s="38" t="str">
        <x:v>Sin dato</x:v>
      </x:c>
      <x:c r="Q581" s="38" t="n">
        <x:f>IF('Impacto local'!H15="","",'Impacto local'!H15)</x:f>
        <x:v>2</x:v>
      </x:c>
      <x:c r="R581" s="57" t="n">
        <x:f>IF(Q581="","",INDEX(Vulnerabilidad!$D$6:$D$17,Q581))</x:f>
        <x:v>0</x:v>
      </x:c>
      <x:c r="S581" s="55" t="n">
        <x:f>IF(AND(ISNUMBER(J581),ISNUMBER(R581),R581&gt;=0,R581&lt;=1),J581*R581,"n.a.")</x:f>
        <x:v>0</x:v>
      </x:c>
      <x:c r="T581" s="38" t="str">
        <x:f>IF(ISNUMBER(S581),"Calculado ilustrativo","Faltan datos / parámetros inválidos")</x:f>
        <x:v>Calculado ilustrativo</x:v>
      </x:c>
    </x:row>
    <x:row r="582">
      <x:c r="A582" s="38" t="str">
        <x:v>R00577</x:v>
      </x:c>
      <x:c r="B582" s="38" t="str">
        <x:f>'Reparto provincial'!B198</x:f>
        <x:v>C05</x:v>
      </x:c>
      <x:c r="C582" s="38" t="str">
        <x:f>'Reparto provincial'!C198</x:f>
        <x:v>ASSA Compañía de Seguros, S.A.</x:v>
      </x:c>
      <x:c r="D582" s="38" t="str">
        <x:f>'Reparto provincial'!D198</x:f>
        <x:v>Industrial</x:v>
      </x:c>
      <x:c r="E582" s="38" t="str">
        <x:f>'Reparto provincial'!E198</x:f>
        <x:v>Emberá-Wounaan</x:v>
      </x:c>
      <x:c r="F582" s="38" t="str">
        <x:f>Ubicaciones!A16</x:f>
        <x:v>L11</x:v>
      </x:c>
      <x:c r="G582" s="38" t="str">
        <x:v>P1</x:v>
      </x:c>
      <x:c r="H582" s="55" t="n">
        <x:f>IF(AND(ISNUMBER('Reparto provincial'!J198),ABS(Construccion!G38-1)&lt;0.0000001,MIN(Construccion!D38:F38)&gt;=0,MAX(Construccion!D38:F38)&lt;=1),ROUND('Reparto provincial'!J198*ROUND(SUM(Construccion!$D$38:D38),12),0)-0,"n.a.")</x:f>
        <x:v>0</x:v>
      </x:c>
      <x:c r="I582" s="55" t="n">
        <x:f>'Reparto provincial'!N198</x:f>
        <x:v>0</x:v>
      </x:c>
      <x:c r="J582" s="55" t="n">
        <x:f>IF(AND(ISNUMBER(H582),ISNUMBER(I582)),H582*I582,"n.a.")</x:f>
        <x:v>0</x:v>
      </x:c>
      <x:c r="K582" s="56" t="n">
        <x:f>Ubicaciones!D16</x:f>
        <x:v>8.25</x:v>
      </x:c>
      <x:c r="L582" s="56" t="n">
        <x:f>Ubicaciones!E16</x:f>
        <x:v>-77.72</x:v>
      </x:c>
      <x:c r="M582" s="38" t="str">
        <x:f>Vulnerabilidad!B22</x:f>
        <x:v>Hormigón armado</x:v>
      </x:c>
      <x:c r="N582" s="38" t="str">
        <x:f>Vulnerabilidad!C22</x:f>
        <x:v>Mampostería de relleno</x:v>
      </x:c>
      <x:c r="O582" s="38" t="str">
        <x:f>Vulnerabilidad!D22</x:f>
        <x:v>Losa de hormigón</x:v>
      </x:c>
      <x:c r="P582" s="38" t="str">
        <x:v>Sin dato</x:v>
      </x:c>
      <x:c r="Q582" s="38" t="n">
        <x:f>IF('Impacto local'!H16="","",'Impacto local'!H16)</x:f>
        <x:v>2</x:v>
      </x:c>
      <x:c r="R582" s="57" t="n">
        <x:f>IF(Q582="","",INDEX(Vulnerabilidad!$B$6:$B$17,Q582))</x:f>
        <x:v>0</x:v>
      </x:c>
      <x:c r="S582" s="55" t="n">
        <x:f>IF(AND(ISNUMBER(J582),ISNUMBER(R582),R582&gt;=0,R582&lt;=1),J582*R582,"n.a.")</x:f>
        <x:v>0</x:v>
      </x:c>
      <x:c r="T582" s="38" t="str">
        <x:f>IF(ISNUMBER(S582),"Calculado ilustrativo","Faltan datos / parámetros inválidos")</x:f>
        <x:v>Calculado ilustrativo</x:v>
      </x:c>
    </x:row>
    <x:row r="583">
      <x:c r="A583" s="38" t="str">
        <x:v>R00578</x:v>
      </x:c>
      <x:c r="B583" s="38" t="str">
        <x:f>'Reparto provincial'!B198</x:f>
        <x:v>C05</x:v>
      </x:c>
      <x:c r="C583" s="38" t="str">
        <x:f>'Reparto provincial'!C198</x:f>
        <x:v>ASSA Compañía de Seguros, S.A.</x:v>
      </x:c>
      <x:c r="D583" s="38" t="str">
        <x:f>'Reparto provincial'!D198</x:f>
        <x:v>Industrial</x:v>
      </x:c>
      <x:c r="E583" s="38" t="str">
        <x:f>'Reparto provincial'!E198</x:f>
        <x:v>Emberá-Wounaan</x:v>
      </x:c>
      <x:c r="F583" s="38" t="str">
        <x:f>Ubicaciones!A16</x:f>
        <x:v>L11</x:v>
      </x:c>
      <x:c r="G583" s="38" t="str">
        <x:v>P2</x:v>
      </x:c>
      <x:c r="H583" s="55" t="n">
        <x:f>IF(AND(ISNUMBER('Reparto provincial'!J198),ABS(Construccion!G38-1)&lt;0.0000001,MIN(Construccion!D38:F38)&gt;=0,MAX(Construccion!D38:F38)&lt;=1),ROUND('Reparto provincial'!J198*ROUND(SUM(Construccion!$D$38:E38),12),0)-ROUND('Reparto provincial'!J198*ROUND(SUM(Construccion!$D$38:D38),12),0),"n.a.")</x:f>
        <x:v>0</x:v>
      </x:c>
      <x:c r="I583" s="55" t="n">
        <x:f>'Reparto provincial'!N198</x:f>
        <x:v>0</x:v>
      </x:c>
      <x:c r="J583" s="55" t="n">
        <x:f>IF(AND(ISNUMBER(H583),ISNUMBER(I583)),H583*I583,"n.a.")</x:f>
        <x:v>0</x:v>
      </x:c>
      <x:c r="K583" s="56" t="n">
        <x:f>Ubicaciones!D16</x:f>
        <x:v>8.25</x:v>
      </x:c>
      <x:c r="L583" s="56" t="n">
        <x:f>Ubicaciones!E16</x:f>
        <x:v>-77.72</x:v>
      </x:c>
      <x:c r="M583" s="38" t="str">
        <x:f>Vulnerabilidad!B23</x:f>
        <x:v>Mampostería sin refuerzo</x:v>
      </x:c>
      <x:c r="N583" s="38" t="str">
        <x:f>Vulnerabilidad!C23</x:f>
        <x:v>Bloque / ladrillo</x:v>
      </x:c>
      <x:c r="O583" s="38" t="str">
        <x:f>Vulnerabilidad!D23</x:f>
        <x:v>Metal</x:v>
      </x:c>
      <x:c r="P583" s="38" t="str">
        <x:v>Sin dato</x:v>
      </x:c>
      <x:c r="Q583" s="38" t="n">
        <x:f>IF('Impacto local'!H16="","",'Impacto local'!H16)</x:f>
        <x:v>2</x:v>
      </x:c>
      <x:c r="R583" s="57" t="n">
        <x:f>IF(Q583="","",INDEX(Vulnerabilidad!$C$6:$C$17,Q583))</x:f>
        <x:v>0</x:v>
      </x:c>
      <x:c r="S583" s="55" t="n">
        <x:f>IF(AND(ISNUMBER(J583),ISNUMBER(R583),R583&gt;=0,R583&lt;=1),J583*R583,"n.a.")</x:f>
        <x:v>0</x:v>
      </x:c>
      <x:c r="T583" s="38" t="str">
        <x:f>IF(ISNUMBER(S583),"Calculado ilustrativo","Faltan datos / parámetros inválidos")</x:f>
        <x:v>Calculado ilustrativo</x:v>
      </x:c>
    </x:row>
    <x:row r="584">
      <x:c r="A584" s="38" t="str">
        <x:v>R00579</x:v>
      </x:c>
      <x:c r="B584" s="38" t="str">
        <x:f>'Reparto provincial'!B198</x:f>
        <x:v>C05</x:v>
      </x:c>
      <x:c r="C584" s="38" t="str">
        <x:f>'Reparto provincial'!C198</x:f>
        <x:v>ASSA Compañía de Seguros, S.A.</x:v>
      </x:c>
      <x:c r="D584" s="38" t="str">
        <x:f>'Reparto provincial'!D198</x:f>
        <x:v>Industrial</x:v>
      </x:c>
      <x:c r="E584" s="38" t="str">
        <x:f>'Reparto provincial'!E198</x:f>
        <x:v>Emberá-Wounaan</x:v>
      </x:c>
      <x:c r="F584" s="38" t="str">
        <x:f>Ubicaciones!A16</x:f>
        <x:v>L11</x:v>
      </x:c>
      <x:c r="G584" s="38" t="str">
        <x:v>P3</x:v>
      </x:c>
      <x:c r="H584" s="55" t="n">
        <x:f>IF(AND(ISNUMBER('Reparto provincial'!J198),ABS(Construccion!G38-1)&lt;0.0000001,MIN(Construccion!D38:F38)&gt;=0,MAX(Construccion!D38:F38)&lt;=1),ROUND('Reparto provincial'!J198*ROUND(SUM(Construccion!$D$38:F38),12),0)-ROUND('Reparto provincial'!J198*ROUND(SUM(Construccion!$D$38:E38),12),0),"n.a.")</x:f>
        <x:v>0</x:v>
      </x:c>
      <x:c r="I584" s="55" t="n">
        <x:f>'Reparto provincial'!N198</x:f>
        <x:v>0</x:v>
      </x:c>
      <x:c r="J584" s="55" t="n">
        <x:f>IF(AND(ISNUMBER(H584),ISNUMBER(I584)),H584*I584,"n.a.")</x:f>
        <x:v>0</x:v>
      </x:c>
      <x:c r="K584" s="56" t="n">
        <x:f>Ubicaciones!D16</x:f>
        <x:v>8.25</x:v>
      </x:c>
      <x:c r="L584" s="56" t="n">
        <x:f>Ubicaciones!E16</x:f>
        <x:v>-77.72</x:v>
      </x:c>
      <x:c r="M584" s="38" t="str">
        <x:f>Vulnerabilidad!B24</x:f>
        <x:v>Liviana / madera</x:v>
      </x:c>
      <x:c r="N584" s="38" t="str">
        <x:f>Vulnerabilidad!C24</x:f>
        <x:v>Madera / livianas</x:v>
      </x:c>
      <x:c r="O584" s="38" t="str">
        <x:f>Vulnerabilidad!D24</x:f>
        <x:v>Metal</x:v>
      </x:c>
      <x:c r="P584" s="38" t="str">
        <x:v>Sin dato</x:v>
      </x:c>
      <x:c r="Q584" s="38" t="n">
        <x:f>IF('Impacto local'!H16="","",'Impacto local'!H16)</x:f>
        <x:v>2</x:v>
      </x:c>
      <x:c r="R584" s="57" t="n">
        <x:f>IF(Q584="","",INDEX(Vulnerabilidad!$D$6:$D$17,Q584))</x:f>
        <x:v>0</x:v>
      </x:c>
      <x:c r="S584" s="55" t="n">
        <x:f>IF(AND(ISNUMBER(J584),ISNUMBER(R584),R584&gt;=0,R584&lt;=1),J584*R584,"n.a.")</x:f>
        <x:v>0</x:v>
      </x:c>
      <x:c r="T584" s="38" t="str">
        <x:f>IF(ISNUMBER(S584),"Calculado ilustrativo","Faltan datos / parámetros inválidos")</x:f>
        <x:v>Calculado ilustrativo</x:v>
      </x:c>
    </x:row>
    <x:row r="585">
      <x:c r="A585" s="38" t="str">
        <x:v>R00580</x:v>
      </x:c>
      <x:c r="B585" s="38" t="str">
        <x:f>'Reparto provincial'!B199</x:f>
        <x:v>C05</x:v>
      </x:c>
      <x:c r="C585" s="38" t="str">
        <x:f>'Reparto provincial'!C199</x:f>
        <x:v>ASSA Compañía de Seguros, S.A.</x:v>
      </x:c>
      <x:c r="D585" s="38" t="str">
        <x:f>'Reparto provincial'!D199</x:f>
        <x:v>Industrial</x:v>
      </x:c>
      <x:c r="E585" s="38" t="str">
        <x:f>'Reparto provincial'!E199</x:f>
        <x:v>Ngäbe-Buglé</x:v>
      </x:c>
      <x:c r="F585" s="38" t="str">
        <x:f>Ubicaciones!A17</x:f>
        <x:v>L12</x:v>
      </x:c>
      <x:c r="G585" s="38" t="str">
        <x:v>P1</x:v>
      </x:c>
      <x:c r="H585" s="55" t="n">
        <x:f>IF(AND(ISNUMBER('Reparto provincial'!J199),ABS(Construccion!G41-1)&lt;0.0000001,MIN(Construccion!D41:F41)&gt;=0,MAX(Construccion!D41:F41)&lt;=1),ROUND('Reparto provincial'!J199*ROUND(SUM(Construccion!$D$41:D41),12),0)-0,"n.a.")</x:f>
        <x:v>0</x:v>
      </x:c>
      <x:c r="I585" s="55" t="n">
        <x:f>'Reparto provincial'!N199</x:f>
        <x:v>0</x:v>
      </x:c>
      <x:c r="J585" s="55" t="n">
        <x:f>IF(AND(ISNUMBER(H585),ISNUMBER(I585)),H585*I585,"n.a.")</x:f>
        <x:v>0</x:v>
      </x:c>
      <x:c r="K585" s="56" t="n">
        <x:f>Ubicaciones!D17</x:f>
        <x:v>8.53</x:v>
      </x:c>
      <x:c r="L585" s="56" t="n">
        <x:f>Ubicaciones!E17</x:f>
        <x:v>-81.7</x:v>
      </x:c>
      <x:c r="M585" s="38" t="str">
        <x:f>Vulnerabilidad!B22</x:f>
        <x:v>Hormigón armado</x:v>
      </x:c>
      <x:c r="N585" s="38" t="str">
        <x:f>Vulnerabilidad!C22</x:f>
        <x:v>Mampostería de relleno</x:v>
      </x:c>
      <x:c r="O585" s="38" t="str">
        <x:f>Vulnerabilidad!D22</x:f>
        <x:v>Losa de hormigón</x:v>
      </x:c>
      <x:c r="P585" s="38" t="str">
        <x:v>Sin dato</x:v>
      </x:c>
      <x:c r="Q585" s="38" t="n">
        <x:f>IF('Impacto local'!H17="","",'Impacto local'!H17)</x:f>
        <x:v>3</x:v>
      </x:c>
      <x:c r="R585" s="57" t="n">
        <x:f>IF(Q585="","",INDEX(Vulnerabilidad!$B$6:$B$17,Q585))</x:f>
        <x:v>0</x:v>
      </x:c>
      <x:c r="S585" s="55" t="n">
        <x:f>IF(AND(ISNUMBER(J585),ISNUMBER(R585),R585&gt;=0,R585&lt;=1),J585*R585,"n.a.")</x:f>
        <x:v>0</x:v>
      </x:c>
      <x:c r="T585" s="38" t="str">
        <x:f>IF(ISNUMBER(S585),"Calculado ilustrativo","Faltan datos / parámetros inválidos")</x:f>
        <x:v>Calculado ilustrativo</x:v>
      </x:c>
    </x:row>
    <x:row r="586">
      <x:c r="A586" s="38" t="str">
        <x:v>R00581</x:v>
      </x:c>
      <x:c r="B586" s="38" t="str">
        <x:f>'Reparto provincial'!B199</x:f>
        <x:v>C05</x:v>
      </x:c>
      <x:c r="C586" s="38" t="str">
        <x:f>'Reparto provincial'!C199</x:f>
        <x:v>ASSA Compañía de Seguros, S.A.</x:v>
      </x:c>
      <x:c r="D586" s="38" t="str">
        <x:f>'Reparto provincial'!D199</x:f>
        <x:v>Industrial</x:v>
      </x:c>
      <x:c r="E586" s="38" t="str">
        <x:f>'Reparto provincial'!E199</x:f>
        <x:v>Ngäbe-Buglé</x:v>
      </x:c>
      <x:c r="F586" s="38" t="str">
        <x:f>Ubicaciones!A17</x:f>
        <x:v>L12</x:v>
      </x:c>
      <x:c r="G586" s="38" t="str">
        <x:v>P2</x:v>
      </x:c>
      <x:c r="H586" s="55" t="n">
        <x:f>IF(AND(ISNUMBER('Reparto provincial'!J199),ABS(Construccion!G41-1)&lt;0.0000001,MIN(Construccion!D41:F41)&gt;=0,MAX(Construccion!D41:F41)&lt;=1),ROUND('Reparto provincial'!J199*ROUND(SUM(Construccion!$D$41:E41),12),0)-ROUND('Reparto provincial'!J199*ROUND(SUM(Construccion!$D$41:D41),12),0),"n.a.")</x:f>
        <x:v>0</x:v>
      </x:c>
      <x:c r="I586" s="55" t="n">
        <x:f>'Reparto provincial'!N199</x:f>
        <x:v>0</x:v>
      </x:c>
      <x:c r="J586" s="55" t="n">
        <x:f>IF(AND(ISNUMBER(H586),ISNUMBER(I586)),H586*I586,"n.a.")</x:f>
        <x:v>0</x:v>
      </x:c>
      <x:c r="K586" s="56" t="n">
        <x:f>Ubicaciones!D17</x:f>
        <x:v>8.53</x:v>
      </x:c>
      <x:c r="L586" s="56" t="n">
        <x:f>Ubicaciones!E17</x:f>
        <x:v>-81.7</x:v>
      </x:c>
      <x:c r="M586" s="38" t="str">
        <x:f>Vulnerabilidad!B23</x:f>
        <x:v>Mampostería sin refuerzo</x:v>
      </x:c>
      <x:c r="N586" s="38" t="str">
        <x:f>Vulnerabilidad!C23</x:f>
        <x:v>Bloque / ladrillo</x:v>
      </x:c>
      <x:c r="O586" s="38" t="str">
        <x:f>Vulnerabilidad!D23</x:f>
        <x:v>Metal</x:v>
      </x:c>
      <x:c r="P586" s="38" t="str">
        <x:v>Sin dato</x:v>
      </x:c>
      <x:c r="Q586" s="38" t="n">
        <x:f>IF('Impacto local'!H17="","",'Impacto local'!H17)</x:f>
        <x:v>3</x:v>
      </x:c>
      <x:c r="R586" s="57" t="n">
        <x:f>IF(Q586="","",INDEX(Vulnerabilidad!$C$6:$C$17,Q586))</x:f>
        <x:v>0</x:v>
      </x:c>
      <x:c r="S586" s="55" t="n">
        <x:f>IF(AND(ISNUMBER(J586),ISNUMBER(R586),R586&gt;=0,R586&lt;=1),J586*R586,"n.a.")</x:f>
        <x:v>0</x:v>
      </x:c>
      <x:c r="T586" s="38" t="str">
        <x:f>IF(ISNUMBER(S586),"Calculado ilustrativo","Faltan datos / parámetros inválidos")</x:f>
        <x:v>Calculado ilustrativo</x:v>
      </x:c>
    </x:row>
    <x:row r="587">
      <x:c r="A587" s="38" t="str">
        <x:v>R00582</x:v>
      </x:c>
      <x:c r="B587" s="38" t="str">
        <x:f>'Reparto provincial'!B199</x:f>
        <x:v>C05</x:v>
      </x:c>
      <x:c r="C587" s="38" t="str">
        <x:f>'Reparto provincial'!C199</x:f>
        <x:v>ASSA Compañía de Seguros, S.A.</x:v>
      </x:c>
      <x:c r="D587" s="38" t="str">
        <x:f>'Reparto provincial'!D199</x:f>
        <x:v>Industrial</x:v>
      </x:c>
      <x:c r="E587" s="38" t="str">
        <x:f>'Reparto provincial'!E199</x:f>
        <x:v>Ngäbe-Buglé</x:v>
      </x:c>
      <x:c r="F587" s="38" t="str">
        <x:f>Ubicaciones!A17</x:f>
        <x:v>L12</x:v>
      </x:c>
      <x:c r="G587" s="38" t="str">
        <x:v>P3</x:v>
      </x:c>
      <x:c r="H587" s="55" t="n">
        <x:f>IF(AND(ISNUMBER('Reparto provincial'!J199),ABS(Construccion!G41-1)&lt;0.0000001,MIN(Construccion!D41:F41)&gt;=0,MAX(Construccion!D41:F41)&lt;=1),ROUND('Reparto provincial'!J199*ROUND(SUM(Construccion!$D$41:F41),12),0)-ROUND('Reparto provincial'!J199*ROUND(SUM(Construccion!$D$41:E41),12),0),"n.a.")</x:f>
        <x:v>0</x:v>
      </x:c>
      <x:c r="I587" s="55" t="n">
        <x:f>'Reparto provincial'!N199</x:f>
        <x:v>0</x:v>
      </x:c>
      <x:c r="J587" s="55" t="n">
        <x:f>IF(AND(ISNUMBER(H587),ISNUMBER(I587)),H587*I587,"n.a.")</x:f>
        <x:v>0</x:v>
      </x:c>
      <x:c r="K587" s="56" t="n">
        <x:f>Ubicaciones!D17</x:f>
        <x:v>8.53</x:v>
      </x:c>
      <x:c r="L587" s="56" t="n">
        <x:f>Ubicaciones!E17</x:f>
        <x:v>-81.7</x:v>
      </x:c>
      <x:c r="M587" s="38" t="str">
        <x:f>Vulnerabilidad!B24</x:f>
        <x:v>Liviana / madera</x:v>
      </x:c>
      <x:c r="N587" s="38" t="str">
        <x:f>Vulnerabilidad!C24</x:f>
        <x:v>Madera / livianas</x:v>
      </x:c>
      <x:c r="O587" s="38" t="str">
        <x:f>Vulnerabilidad!D24</x:f>
        <x:v>Metal</x:v>
      </x:c>
      <x:c r="P587" s="38" t="str">
        <x:v>Sin dato</x:v>
      </x:c>
      <x:c r="Q587" s="38" t="n">
        <x:f>IF('Impacto local'!H17="","",'Impacto local'!H17)</x:f>
        <x:v>3</x:v>
      </x:c>
      <x:c r="R587" s="57" t="n">
        <x:f>IF(Q587="","",INDEX(Vulnerabilidad!$D$6:$D$17,Q587))</x:f>
        <x:v>0</x:v>
      </x:c>
      <x:c r="S587" s="55" t="n">
        <x:f>IF(AND(ISNUMBER(J587),ISNUMBER(R587),R587&gt;=0,R587&lt;=1),J587*R587,"n.a.")</x:f>
        <x:v>0</x:v>
      </x:c>
      <x:c r="T587" s="38" t="str">
        <x:f>IF(ISNUMBER(S587),"Calculado ilustrativo","Faltan datos / parámetros inválidos")</x:f>
        <x:v>Calculado ilustrativo</x:v>
      </x:c>
    </x:row>
    <x:row r="588">
      <x:c r="A588" s="38" t="str">
        <x:v>R00583</x:v>
      </x:c>
      <x:c r="B588" s="38" t="str">
        <x:f>'Reparto provincial'!B200</x:f>
        <x:v>C05</x:v>
      </x:c>
      <x:c r="C588" s="38" t="str">
        <x:f>'Reparto provincial'!C200</x:f>
        <x:v>ASSA Compañía de Seguros, S.A.</x:v>
      </x:c>
      <x:c r="D588" s="38" t="str">
        <x:f>'Reparto provincial'!D200</x:f>
        <x:v>Industrial</x:v>
      </x:c>
      <x:c r="E588" s="38" t="str">
        <x:f>'Reparto provincial'!E200</x:f>
        <x:v>Panamá Oeste</x:v>
      </x:c>
      <x:c r="F588" s="38" t="str">
        <x:f>Ubicaciones!A18</x:f>
        <x:v>L13</x:v>
      </x:c>
      <x:c r="G588" s="38" t="str">
        <x:v>P1</x:v>
      </x:c>
      <x:c r="H588" s="55" t="n">
        <x:f>IF(AND(ISNUMBER('Reparto provincial'!J200),ABS(Construccion!G44-1)&lt;0.0000001,MIN(Construccion!D44:F44)&gt;=0,MAX(Construccion!D44:F44)&lt;=1),ROUND('Reparto provincial'!J200*ROUND(SUM(Construccion!$D$44:D44),12),0)-0,"n.a.")</x:f>
        <x:v>0</x:v>
      </x:c>
      <x:c r="I588" s="55" t="n">
        <x:f>'Reparto provincial'!N200</x:f>
        <x:v>0</x:v>
      </x:c>
      <x:c r="J588" s="55" t="n">
        <x:f>IF(AND(ISNUMBER(H588),ISNUMBER(I588)),H588*I588,"n.a.")</x:f>
        <x:v>0</x:v>
      </x:c>
      <x:c r="K588" s="56" t="n">
        <x:f>Ubicaciones!D18</x:f>
        <x:v>8.88</x:v>
      </x:c>
      <x:c r="L588" s="56" t="n">
        <x:f>Ubicaciones!E18</x:f>
        <x:v>-79.78</x:v>
      </x:c>
      <x:c r="M588" s="38" t="str">
        <x:f>Vulnerabilidad!B22</x:f>
        <x:v>Hormigón armado</x:v>
      </x:c>
      <x:c r="N588" s="38" t="str">
        <x:f>Vulnerabilidad!C22</x:f>
        <x:v>Mampostería de relleno</x:v>
      </x:c>
      <x:c r="O588" s="38" t="str">
        <x:f>Vulnerabilidad!D22</x:f>
        <x:v>Losa de hormigón</x:v>
      </x:c>
      <x:c r="P588" s="38" t="str">
        <x:v>Sin dato</x:v>
      </x:c>
      <x:c r="Q588" s="38" t="n">
        <x:f>IF('Impacto local'!H18="","",'Impacto local'!H18)</x:f>
        <x:v>2</x:v>
      </x:c>
      <x:c r="R588" s="57" t="n">
        <x:f>IF(Q588="","",INDEX(Vulnerabilidad!$B$6:$B$17,Q588))</x:f>
        <x:v>0</x:v>
      </x:c>
      <x:c r="S588" s="55" t="n">
        <x:f>IF(AND(ISNUMBER(J588),ISNUMBER(R588),R588&gt;=0,R588&lt;=1),J588*R588,"n.a.")</x:f>
        <x:v>0</x:v>
      </x:c>
      <x:c r="T588" s="38" t="str">
        <x:f>IF(ISNUMBER(S588),"Calculado ilustrativo","Faltan datos / parámetros inválidos")</x:f>
        <x:v>Calculado ilustrativo</x:v>
      </x:c>
    </x:row>
    <x:row r="589">
      <x:c r="A589" s="38" t="str">
        <x:v>R00584</x:v>
      </x:c>
      <x:c r="B589" s="38" t="str">
        <x:f>'Reparto provincial'!B200</x:f>
        <x:v>C05</x:v>
      </x:c>
      <x:c r="C589" s="38" t="str">
        <x:f>'Reparto provincial'!C200</x:f>
        <x:v>ASSA Compañía de Seguros, S.A.</x:v>
      </x:c>
      <x:c r="D589" s="38" t="str">
        <x:f>'Reparto provincial'!D200</x:f>
        <x:v>Industrial</x:v>
      </x:c>
      <x:c r="E589" s="38" t="str">
        <x:f>'Reparto provincial'!E200</x:f>
        <x:v>Panamá Oeste</x:v>
      </x:c>
      <x:c r="F589" s="38" t="str">
        <x:f>Ubicaciones!A18</x:f>
        <x:v>L13</x:v>
      </x:c>
      <x:c r="G589" s="38" t="str">
        <x:v>P2</x:v>
      </x:c>
      <x:c r="H589" s="55" t="n">
        <x:f>IF(AND(ISNUMBER('Reparto provincial'!J200),ABS(Construccion!G44-1)&lt;0.0000001,MIN(Construccion!D44:F44)&gt;=0,MAX(Construccion!D44:F44)&lt;=1),ROUND('Reparto provincial'!J200*ROUND(SUM(Construccion!$D$44:E44),12),0)-ROUND('Reparto provincial'!J200*ROUND(SUM(Construccion!$D$44:D44),12),0),"n.a.")</x:f>
        <x:v>0</x:v>
      </x:c>
      <x:c r="I589" s="55" t="n">
        <x:f>'Reparto provincial'!N200</x:f>
        <x:v>0</x:v>
      </x:c>
      <x:c r="J589" s="55" t="n">
        <x:f>IF(AND(ISNUMBER(H589),ISNUMBER(I589)),H589*I589,"n.a.")</x:f>
        <x:v>0</x:v>
      </x:c>
      <x:c r="K589" s="56" t="n">
        <x:f>Ubicaciones!D18</x:f>
        <x:v>8.88</x:v>
      </x:c>
      <x:c r="L589" s="56" t="n">
        <x:f>Ubicaciones!E18</x:f>
        <x:v>-79.78</x:v>
      </x:c>
      <x:c r="M589" s="38" t="str">
        <x:f>Vulnerabilidad!B23</x:f>
        <x:v>Mampostería sin refuerzo</x:v>
      </x:c>
      <x:c r="N589" s="38" t="str">
        <x:f>Vulnerabilidad!C23</x:f>
        <x:v>Bloque / ladrillo</x:v>
      </x:c>
      <x:c r="O589" s="38" t="str">
        <x:f>Vulnerabilidad!D23</x:f>
        <x:v>Metal</x:v>
      </x:c>
      <x:c r="P589" s="38" t="str">
        <x:v>Sin dato</x:v>
      </x:c>
      <x:c r="Q589" s="38" t="n">
        <x:f>IF('Impacto local'!H18="","",'Impacto local'!H18)</x:f>
        <x:v>2</x:v>
      </x:c>
      <x:c r="R589" s="57" t="n">
        <x:f>IF(Q589="","",INDEX(Vulnerabilidad!$C$6:$C$17,Q589))</x:f>
        <x:v>0</x:v>
      </x:c>
      <x:c r="S589" s="55" t="n">
        <x:f>IF(AND(ISNUMBER(J589),ISNUMBER(R589),R589&gt;=0,R589&lt;=1),J589*R589,"n.a.")</x:f>
        <x:v>0</x:v>
      </x:c>
      <x:c r="T589" s="38" t="str">
        <x:f>IF(ISNUMBER(S589),"Calculado ilustrativo","Faltan datos / parámetros inválidos")</x:f>
        <x:v>Calculado ilustrativo</x:v>
      </x:c>
    </x:row>
    <x:row r="590">
      <x:c r="A590" s="38" t="str">
        <x:v>R00585</x:v>
      </x:c>
      <x:c r="B590" s="38" t="str">
        <x:f>'Reparto provincial'!B200</x:f>
        <x:v>C05</x:v>
      </x:c>
      <x:c r="C590" s="38" t="str">
        <x:f>'Reparto provincial'!C200</x:f>
        <x:v>ASSA Compañía de Seguros, S.A.</x:v>
      </x:c>
      <x:c r="D590" s="38" t="str">
        <x:f>'Reparto provincial'!D200</x:f>
        <x:v>Industrial</x:v>
      </x:c>
      <x:c r="E590" s="38" t="str">
        <x:f>'Reparto provincial'!E200</x:f>
        <x:v>Panamá Oeste</x:v>
      </x:c>
      <x:c r="F590" s="38" t="str">
        <x:f>Ubicaciones!A18</x:f>
        <x:v>L13</x:v>
      </x:c>
      <x:c r="G590" s="38" t="str">
        <x:v>P3</x:v>
      </x:c>
      <x:c r="H590" s="55" t="n">
        <x:f>IF(AND(ISNUMBER('Reparto provincial'!J200),ABS(Construccion!G44-1)&lt;0.0000001,MIN(Construccion!D44:F44)&gt;=0,MAX(Construccion!D44:F44)&lt;=1),ROUND('Reparto provincial'!J200*ROUND(SUM(Construccion!$D$44:F44),12),0)-ROUND('Reparto provincial'!J200*ROUND(SUM(Construccion!$D$44:E44),12),0),"n.a.")</x:f>
        <x:v>0</x:v>
      </x:c>
      <x:c r="I590" s="55" t="n">
        <x:f>'Reparto provincial'!N200</x:f>
        <x:v>0</x:v>
      </x:c>
      <x:c r="J590" s="55" t="n">
        <x:f>IF(AND(ISNUMBER(H590),ISNUMBER(I590)),H590*I590,"n.a.")</x:f>
        <x:v>0</x:v>
      </x:c>
      <x:c r="K590" s="56" t="n">
        <x:f>Ubicaciones!D18</x:f>
        <x:v>8.88</x:v>
      </x:c>
      <x:c r="L590" s="56" t="n">
        <x:f>Ubicaciones!E18</x:f>
        <x:v>-79.78</x:v>
      </x:c>
      <x:c r="M590" s="38" t="str">
        <x:f>Vulnerabilidad!B24</x:f>
        <x:v>Liviana / madera</x:v>
      </x:c>
      <x:c r="N590" s="38" t="str">
        <x:f>Vulnerabilidad!C24</x:f>
        <x:v>Madera / livianas</x:v>
      </x:c>
      <x:c r="O590" s="38" t="str">
        <x:f>Vulnerabilidad!D24</x:f>
        <x:v>Metal</x:v>
      </x:c>
      <x:c r="P590" s="38" t="str">
        <x:v>Sin dato</x:v>
      </x:c>
      <x:c r="Q590" s="38" t="n">
        <x:f>IF('Impacto local'!H18="","",'Impacto local'!H18)</x:f>
        <x:v>2</x:v>
      </x:c>
      <x:c r="R590" s="57" t="n">
        <x:f>IF(Q590="","",INDEX(Vulnerabilidad!$D$6:$D$17,Q590))</x:f>
        <x:v>0</x:v>
      </x:c>
      <x:c r="S590" s="55" t="n">
        <x:f>IF(AND(ISNUMBER(J590),ISNUMBER(R590),R590&gt;=0,R590&lt;=1),J590*R590,"n.a.")</x:f>
        <x:v>0</x:v>
      </x:c>
      <x:c r="T590" s="38" t="str">
        <x:f>IF(ISNUMBER(S590),"Calculado ilustrativo","Faltan datos / parámetros inválidos")</x:f>
        <x:v>Calculado ilustrativo</x:v>
      </x:c>
    </x:row>
    <x:row r="591">
      <x:c r="A591" s="38" t="str">
        <x:v>R00586</x:v>
      </x:c>
      <x:c r="B591" s="38" t="str">
        <x:f>'Reparto provincial'!B201</x:f>
        <x:v>C06</x:v>
      </x:c>
      <x:c r="C591" s="38" t="str">
        <x:f>'Reparto provincial'!C201</x:f>
        <x:v>Banesco Seguros, S.A.</x:v>
      </x:c>
      <x:c r="D591" s="38" t="str">
        <x:f>'Reparto provincial'!D201</x:f>
        <x:v>Residencial</x:v>
      </x:c>
      <x:c r="E591" s="38" t="str">
        <x:f>'Reparto provincial'!E201</x:f>
        <x:v>Bocas del Toro</x:v>
      </x:c>
      <x:c r="F591" s="38" t="str">
        <x:f>Ubicaciones!A6</x:f>
        <x:v>L01</x:v>
      </x:c>
      <x:c r="G591" s="38" t="str">
        <x:v>P1</x:v>
      </x:c>
      <x:c r="H591" s="55" t="n">
        <x:f>IF(AND(ISNUMBER('Reparto provincial'!J201),ABS(Construccion!G6-1)&lt;0.0000001,MIN(Construccion!D6:F6)&gt;=0,MAX(Construccion!D6:F6)&lt;=1),ROUND('Reparto provincial'!J201*ROUND(SUM(Construccion!$D$6:D6),12),0)-0,"n.a.")</x:f>
        <x:v>0</x:v>
      </x:c>
      <x:c r="I591" s="55" t="n">
        <x:f>'Reparto provincial'!N201</x:f>
        <x:v>0</x:v>
      </x:c>
      <x:c r="J591" s="55" t="n">
        <x:f>IF(AND(ISNUMBER(H591),ISNUMBER(I591)),H591*I591,"n.a.")</x:f>
        <x:v>0</x:v>
      </x:c>
      <x:c r="K591" s="56" t="n">
        <x:f>Ubicaciones!D6</x:f>
        <x:v>9.34</x:v>
      </x:c>
      <x:c r="L591" s="56" t="n">
        <x:f>Ubicaciones!E6</x:f>
        <x:v>-82.25</x:v>
      </x:c>
      <x:c r="M591" s="38" t="str">
        <x:f>Vulnerabilidad!B22</x:f>
        <x:v>Hormigón armado</x:v>
      </x:c>
      <x:c r="N591" s="38" t="str">
        <x:f>Vulnerabilidad!C22</x:f>
        <x:v>Mampostería de relleno</x:v>
      </x:c>
      <x:c r="O591" s="38" t="str">
        <x:f>Vulnerabilidad!D22</x:f>
        <x:v>Losa de hormigón</x:v>
      </x:c>
      <x:c r="P591" s="38" t="str">
        <x:v>Sin dato</x:v>
      </x:c>
      <x:c r="Q591" s="38" t="n">
        <x:f>IF('Impacto local'!H6="","",'Impacto local'!H6)</x:f>
        <x:v>3</x:v>
      </x:c>
      <x:c r="R591" s="57" t="n">
        <x:f>IF(Q591="","",INDEX(Vulnerabilidad!$B$6:$B$17,Q591))</x:f>
        <x:v>0</x:v>
      </x:c>
      <x:c r="S591" s="55" t="n">
        <x:f>IF(AND(ISNUMBER(J591),ISNUMBER(R591),R591&gt;=0,R591&lt;=1),J591*R591,"n.a.")</x:f>
        <x:v>0</x:v>
      </x:c>
      <x:c r="T591" s="38" t="str">
        <x:f>IF(ISNUMBER(S591),"Calculado ilustrativo","Faltan datos / parámetros inválidos")</x:f>
        <x:v>Calculado ilustrativo</x:v>
      </x:c>
    </x:row>
    <x:row r="592">
      <x:c r="A592" s="38" t="str">
        <x:v>R00587</x:v>
      </x:c>
      <x:c r="B592" s="38" t="str">
        <x:f>'Reparto provincial'!B201</x:f>
        <x:v>C06</x:v>
      </x:c>
      <x:c r="C592" s="38" t="str">
        <x:f>'Reparto provincial'!C201</x:f>
        <x:v>Banesco Seguros, S.A.</x:v>
      </x:c>
      <x:c r="D592" s="38" t="str">
        <x:f>'Reparto provincial'!D201</x:f>
        <x:v>Residencial</x:v>
      </x:c>
      <x:c r="E592" s="38" t="str">
        <x:f>'Reparto provincial'!E201</x:f>
        <x:v>Bocas del Toro</x:v>
      </x:c>
      <x:c r="F592" s="38" t="str">
        <x:f>Ubicaciones!A6</x:f>
        <x:v>L01</x:v>
      </x:c>
      <x:c r="G592" s="38" t="str">
        <x:v>P2</x:v>
      </x:c>
      <x:c r="H592" s="55" t="n">
        <x:f>IF(AND(ISNUMBER('Reparto provincial'!J201),ABS(Construccion!G6-1)&lt;0.0000001,MIN(Construccion!D6:F6)&gt;=0,MAX(Construccion!D6:F6)&lt;=1),ROUND('Reparto provincial'!J201*ROUND(SUM(Construccion!$D$6:E6),12),0)-ROUND('Reparto provincial'!J201*ROUND(SUM(Construccion!$D$6:D6),12),0),"n.a.")</x:f>
        <x:v>0</x:v>
      </x:c>
      <x:c r="I592" s="55" t="n">
        <x:f>'Reparto provincial'!N201</x:f>
        <x:v>0</x:v>
      </x:c>
      <x:c r="J592" s="55" t="n">
        <x:f>IF(AND(ISNUMBER(H592),ISNUMBER(I592)),H592*I592,"n.a.")</x:f>
        <x:v>0</x:v>
      </x:c>
      <x:c r="K592" s="56" t="n">
        <x:f>Ubicaciones!D6</x:f>
        <x:v>9.34</x:v>
      </x:c>
      <x:c r="L592" s="56" t="n">
        <x:f>Ubicaciones!E6</x:f>
        <x:v>-82.25</x:v>
      </x:c>
      <x:c r="M592" s="38" t="str">
        <x:f>Vulnerabilidad!B23</x:f>
        <x:v>Mampostería sin refuerzo</x:v>
      </x:c>
      <x:c r="N592" s="38" t="str">
        <x:f>Vulnerabilidad!C23</x:f>
        <x:v>Bloque / ladrillo</x:v>
      </x:c>
      <x:c r="O592" s="38" t="str">
        <x:f>Vulnerabilidad!D23</x:f>
        <x:v>Metal</x:v>
      </x:c>
      <x:c r="P592" s="38" t="str">
        <x:v>Sin dato</x:v>
      </x:c>
      <x:c r="Q592" s="38" t="n">
        <x:f>IF('Impacto local'!H6="","",'Impacto local'!H6)</x:f>
        <x:v>3</x:v>
      </x:c>
      <x:c r="R592" s="57" t="n">
        <x:f>IF(Q592="","",INDEX(Vulnerabilidad!$C$6:$C$17,Q592))</x:f>
        <x:v>0</x:v>
      </x:c>
      <x:c r="S592" s="55" t="n">
        <x:f>IF(AND(ISNUMBER(J592),ISNUMBER(R592),R592&gt;=0,R592&lt;=1),J592*R592,"n.a.")</x:f>
        <x:v>0</x:v>
      </x:c>
      <x:c r="T592" s="38" t="str">
        <x:f>IF(ISNUMBER(S592),"Calculado ilustrativo","Faltan datos / parámetros inválidos")</x:f>
        <x:v>Calculado ilustrativo</x:v>
      </x:c>
    </x:row>
    <x:row r="593">
      <x:c r="A593" s="38" t="str">
        <x:v>R00588</x:v>
      </x:c>
      <x:c r="B593" s="38" t="str">
        <x:f>'Reparto provincial'!B201</x:f>
        <x:v>C06</x:v>
      </x:c>
      <x:c r="C593" s="38" t="str">
        <x:f>'Reparto provincial'!C201</x:f>
        <x:v>Banesco Seguros, S.A.</x:v>
      </x:c>
      <x:c r="D593" s="38" t="str">
        <x:f>'Reparto provincial'!D201</x:f>
        <x:v>Residencial</x:v>
      </x:c>
      <x:c r="E593" s="38" t="str">
        <x:f>'Reparto provincial'!E201</x:f>
        <x:v>Bocas del Toro</x:v>
      </x:c>
      <x:c r="F593" s="38" t="str">
        <x:f>Ubicaciones!A6</x:f>
        <x:v>L01</x:v>
      </x:c>
      <x:c r="G593" s="38" t="str">
        <x:v>P3</x:v>
      </x:c>
      <x:c r="H593" s="55" t="n">
        <x:f>IF(AND(ISNUMBER('Reparto provincial'!J201),ABS(Construccion!G6-1)&lt;0.0000001,MIN(Construccion!D6:F6)&gt;=0,MAX(Construccion!D6:F6)&lt;=1),ROUND('Reparto provincial'!J201*ROUND(SUM(Construccion!$D$6:F6),12),0)-ROUND('Reparto provincial'!J201*ROUND(SUM(Construccion!$D$6:E6),12),0),"n.a.")</x:f>
        <x:v>0</x:v>
      </x:c>
      <x:c r="I593" s="55" t="n">
        <x:f>'Reparto provincial'!N201</x:f>
        <x:v>0</x:v>
      </x:c>
      <x:c r="J593" s="55" t="n">
        <x:f>IF(AND(ISNUMBER(H593),ISNUMBER(I593)),H593*I593,"n.a.")</x:f>
        <x:v>0</x:v>
      </x:c>
      <x:c r="K593" s="56" t="n">
        <x:f>Ubicaciones!D6</x:f>
        <x:v>9.34</x:v>
      </x:c>
      <x:c r="L593" s="56" t="n">
        <x:f>Ubicaciones!E6</x:f>
        <x:v>-82.25</x:v>
      </x:c>
      <x:c r="M593" s="38" t="str">
        <x:f>Vulnerabilidad!B24</x:f>
        <x:v>Liviana / madera</x:v>
      </x:c>
      <x:c r="N593" s="38" t="str">
        <x:f>Vulnerabilidad!C24</x:f>
        <x:v>Madera / livianas</x:v>
      </x:c>
      <x:c r="O593" s="38" t="str">
        <x:f>Vulnerabilidad!D24</x:f>
        <x:v>Metal</x:v>
      </x:c>
      <x:c r="P593" s="38" t="str">
        <x:v>Sin dato</x:v>
      </x:c>
      <x:c r="Q593" s="38" t="n">
        <x:f>IF('Impacto local'!H6="","",'Impacto local'!H6)</x:f>
        <x:v>3</x:v>
      </x:c>
      <x:c r="R593" s="57" t="n">
        <x:f>IF(Q593="","",INDEX(Vulnerabilidad!$D$6:$D$17,Q593))</x:f>
        <x:v>0</x:v>
      </x:c>
      <x:c r="S593" s="55" t="n">
        <x:f>IF(AND(ISNUMBER(J593),ISNUMBER(R593),R593&gt;=0,R593&lt;=1),J593*R593,"n.a.")</x:f>
        <x:v>0</x:v>
      </x:c>
      <x:c r="T593" s="38" t="str">
        <x:f>IF(ISNUMBER(S593),"Calculado ilustrativo","Faltan datos / parámetros inválidos")</x:f>
        <x:v>Calculado ilustrativo</x:v>
      </x:c>
    </x:row>
    <x:row r="594">
      <x:c r="A594" s="38" t="str">
        <x:v>R00589</x:v>
      </x:c>
      <x:c r="B594" s="38" t="str">
        <x:f>'Reparto provincial'!B202</x:f>
        <x:v>C06</x:v>
      </x:c>
      <x:c r="C594" s="38" t="str">
        <x:f>'Reparto provincial'!C202</x:f>
        <x:v>Banesco Seguros, S.A.</x:v>
      </x:c>
      <x:c r="D594" s="38" t="str">
        <x:f>'Reparto provincial'!D202</x:f>
        <x:v>Residencial</x:v>
      </x:c>
      <x:c r="E594" s="38" t="str">
        <x:f>'Reparto provincial'!E202</x:f>
        <x:v>Coclé</x:v>
      </x:c>
      <x:c r="F594" s="38" t="str">
        <x:f>Ubicaciones!A7</x:f>
        <x:v>L02</x:v>
      </x:c>
      <x:c r="G594" s="38" t="str">
        <x:v>P1</x:v>
      </x:c>
      <x:c r="H594" s="55" t="n">
        <x:f>IF(AND(ISNUMBER('Reparto provincial'!J202),ABS(Construccion!G9-1)&lt;0.0000001,MIN(Construccion!D9:F9)&gt;=0,MAX(Construccion!D9:F9)&lt;=1),ROUND('Reparto provincial'!J202*ROUND(SUM(Construccion!$D$9:D9),12),0)-0,"n.a.")</x:f>
        <x:v>0</x:v>
      </x:c>
      <x:c r="I594" s="55" t="n">
        <x:f>'Reparto provincial'!N202</x:f>
        <x:v>0</x:v>
      </x:c>
      <x:c r="J594" s="55" t="n">
        <x:f>IF(AND(ISNUMBER(H594),ISNUMBER(I594)),H594*I594,"n.a.")</x:f>
        <x:v>0</x:v>
      </x:c>
      <x:c r="K594" s="56" t="n">
        <x:f>Ubicaciones!D7</x:f>
        <x:v>8.52</x:v>
      </x:c>
      <x:c r="L594" s="56" t="n">
        <x:f>Ubicaciones!E7</x:f>
        <x:v>-80.36</x:v>
      </x:c>
      <x:c r="M594" s="38" t="str">
        <x:f>Vulnerabilidad!B22</x:f>
        <x:v>Hormigón armado</x:v>
      </x:c>
      <x:c r="N594" s="38" t="str">
        <x:f>Vulnerabilidad!C22</x:f>
        <x:v>Mampostería de relleno</x:v>
      </x:c>
      <x:c r="O594" s="38" t="str">
        <x:f>Vulnerabilidad!D22</x:f>
        <x:v>Losa de hormigón</x:v>
      </x:c>
      <x:c r="P594" s="38" t="str">
        <x:v>Sin dato</x:v>
      </x:c>
      <x:c r="Q594" s="38" t="n">
        <x:f>IF('Impacto local'!H7="","",'Impacto local'!H7)</x:f>
        <x:v>2</x:v>
      </x:c>
      <x:c r="R594" s="57" t="n">
        <x:f>IF(Q594="","",INDEX(Vulnerabilidad!$B$6:$B$17,Q594))</x:f>
        <x:v>0</x:v>
      </x:c>
      <x:c r="S594" s="55" t="n">
        <x:f>IF(AND(ISNUMBER(J594),ISNUMBER(R594),R594&gt;=0,R594&lt;=1),J594*R594,"n.a.")</x:f>
        <x:v>0</x:v>
      </x:c>
      <x:c r="T594" s="38" t="str">
        <x:f>IF(ISNUMBER(S594),"Calculado ilustrativo","Faltan datos / parámetros inválidos")</x:f>
        <x:v>Calculado ilustrativo</x:v>
      </x:c>
    </x:row>
    <x:row r="595">
      <x:c r="A595" s="38" t="str">
        <x:v>R00590</x:v>
      </x:c>
      <x:c r="B595" s="38" t="str">
        <x:f>'Reparto provincial'!B202</x:f>
        <x:v>C06</x:v>
      </x:c>
      <x:c r="C595" s="38" t="str">
        <x:f>'Reparto provincial'!C202</x:f>
        <x:v>Banesco Seguros, S.A.</x:v>
      </x:c>
      <x:c r="D595" s="38" t="str">
        <x:f>'Reparto provincial'!D202</x:f>
        <x:v>Residencial</x:v>
      </x:c>
      <x:c r="E595" s="38" t="str">
        <x:f>'Reparto provincial'!E202</x:f>
        <x:v>Coclé</x:v>
      </x:c>
      <x:c r="F595" s="38" t="str">
        <x:f>Ubicaciones!A7</x:f>
        <x:v>L02</x:v>
      </x:c>
      <x:c r="G595" s="38" t="str">
        <x:v>P2</x:v>
      </x:c>
      <x:c r="H595" s="55" t="n">
        <x:f>IF(AND(ISNUMBER('Reparto provincial'!J202),ABS(Construccion!G9-1)&lt;0.0000001,MIN(Construccion!D9:F9)&gt;=0,MAX(Construccion!D9:F9)&lt;=1),ROUND('Reparto provincial'!J202*ROUND(SUM(Construccion!$D$9:E9),12),0)-ROUND('Reparto provincial'!J202*ROUND(SUM(Construccion!$D$9:D9),12),0),"n.a.")</x:f>
        <x:v>0</x:v>
      </x:c>
      <x:c r="I595" s="55" t="n">
        <x:f>'Reparto provincial'!N202</x:f>
        <x:v>0</x:v>
      </x:c>
      <x:c r="J595" s="55" t="n">
        <x:f>IF(AND(ISNUMBER(H595),ISNUMBER(I595)),H595*I595,"n.a.")</x:f>
        <x:v>0</x:v>
      </x:c>
      <x:c r="K595" s="56" t="n">
        <x:f>Ubicaciones!D7</x:f>
        <x:v>8.52</x:v>
      </x:c>
      <x:c r="L595" s="56" t="n">
        <x:f>Ubicaciones!E7</x:f>
        <x:v>-80.36</x:v>
      </x:c>
      <x:c r="M595" s="38" t="str">
        <x:f>Vulnerabilidad!B23</x:f>
        <x:v>Mampostería sin refuerzo</x:v>
      </x:c>
      <x:c r="N595" s="38" t="str">
        <x:f>Vulnerabilidad!C23</x:f>
        <x:v>Bloque / ladrillo</x:v>
      </x:c>
      <x:c r="O595" s="38" t="str">
        <x:f>Vulnerabilidad!D23</x:f>
        <x:v>Metal</x:v>
      </x:c>
      <x:c r="P595" s="38" t="str">
        <x:v>Sin dato</x:v>
      </x:c>
      <x:c r="Q595" s="38" t="n">
        <x:f>IF('Impacto local'!H7="","",'Impacto local'!H7)</x:f>
        <x:v>2</x:v>
      </x:c>
      <x:c r="R595" s="57" t="n">
        <x:f>IF(Q595="","",INDEX(Vulnerabilidad!$C$6:$C$17,Q595))</x:f>
        <x:v>0</x:v>
      </x:c>
      <x:c r="S595" s="55" t="n">
        <x:f>IF(AND(ISNUMBER(J595),ISNUMBER(R595),R595&gt;=0,R595&lt;=1),J595*R595,"n.a.")</x:f>
        <x:v>0</x:v>
      </x:c>
      <x:c r="T595" s="38" t="str">
        <x:f>IF(ISNUMBER(S595),"Calculado ilustrativo","Faltan datos / parámetros inválidos")</x:f>
        <x:v>Calculado ilustrativo</x:v>
      </x:c>
    </x:row>
    <x:row r="596">
      <x:c r="A596" s="38" t="str">
        <x:v>R00591</x:v>
      </x:c>
      <x:c r="B596" s="38" t="str">
        <x:f>'Reparto provincial'!B202</x:f>
        <x:v>C06</x:v>
      </x:c>
      <x:c r="C596" s="38" t="str">
        <x:f>'Reparto provincial'!C202</x:f>
        <x:v>Banesco Seguros, S.A.</x:v>
      </x:c>
      <x:c r="D596" s="38" t="str">
        <x:f>'Reparto provincial'!D202</x:f>
        <x:v>Residencial</x:v>
      </x:c>
      <x:c r="E596" s="38" t="str">
        <x:f>'Reparto provincial'!E202</x:f>
        <x:v>Coclé</x:v>
      </x:c>
      <x:c r="F596" s="38" t="str">
        <x:f>Ubicaciones!A7</x:f>
        <x:v>L02</x:v>
      </x:c>
      <x:c r="G596" s="38" t="str">
        <x:v>P3</x:v>
      </x:c>
      <x:c r="H596" s="55" t="n">
        <x:f>IF(AND(ISNUMBER('Reparto provincial'!J202),ABS(Construccion!G9-1)&lt;0.0000001,MIN(Construccion!D9:F9)&gt;=0,MAX(Construccion!D9:F9)&lt;=1),ROUND('Reparto provincial'!J202*ROUND(SUM(Construccion!$D$9:F9),12),0)-ROUND('Reparto provincial'!J202*ROUND(SUM(Construccion!$D$9:E9),12),0),"n.a.")</x:f>
        <x:v>0</x:v>
      </x:c>
      <x:c r="I596" s="55" t="n">
        <x:f>'Reparto provincial'!N202</x:f>
        <x:v>0</x:v>
      </x:c>
      <x:c r="J596" s="55" t="n">
        <x:f>IF(AND(ISNUMBER(H596),ISNUMBER(I596)),H596*I596,"n.a.")</x:f>
        <x:v>0</x:v>
      </x:c>
      <x:c r="K596" s="56" t="n">
        <x:f>Ubicaciones!D7</x:f>
        <x:v>8.52</x:v>
      </x:c>
      <x:c r="L596" s="56" t="n">
        <x:f>Ubicaciones!E7</x:f>
        <x:v>-80.36</x:v>
      </x:c>
      <x:c r="M596" s="38" t="str">
        <x:f>Vulnerabilidad!B24</x:f>
        <x:v>Liviana / madera</x:v>
      </x:c>
      <x:c r="N596" s="38" t="str">
        <x:f>Vulnerabilidad!C24</x:f>
        <x:v>Madera / livianas</x:v>
      </x:c>
      <x:c r="O596" s="38" t="str">
        <x:f>Vulnerabilidad!D24</x:f>
        <x:v>Metal</x:v>
      </x:c>
      <x:c r="P596" s="38" t="str">
        <x:v>Sin dato</x:v>
      </x:c>
      <x:c r="Q596" s="38" t="n">
        <x:f>IF('Impacto local'!H7="","",'Impacto local'!H7)</x:f>
        <x:v>2</x:v>
      </x:c>
      <x:c r="R596" s="57" t="n">
        <x:f>IF(Q596="","",INDEX(Vulnerabilidad!$D$6:$D$17,Q596))</x:f>
        <x:v>0</x:v>
      </x:c>
      <x:c r="S596" s="55" t="n">
        <x:f>IF(AND(ISNUMBER(J596),ISNUMBER(R596),R596&gt;=0,R596&lt;=1),J596*R596,"n.a.")</x:f>
        <x:v>0</x:v>
      </x:c>
      <x:c r="T596" s="38" t="str">
        <x:f>IF(ISNUMBER(S596),"Calculado ilustrativo","Faltan datos / parámetros inválidos")</x:f>
        <x:v>Calculado ilustrativo</x:v>
      </x:c>
    </x:row>
    <x:row r="597">
      <x:c r="A597" s="38" t="str">
        <x:v>R00592</x:v>
      </x:c>
      <x:c r="B597" s="38" t="str">
        <x:f>'Reparto provincial'!B203</x:f>
        <x:v>C06</x:v>
      </x:c>
      <x:c r="C597" s="38" t="str">
        <x:f>'Reparto provincial'!C203</x:f>
        <x:v>Banesco Seguros, S.A.</x:v>
      </x:c>
      <x:c r="D597" s="38" t="str">
        <x:f>'Reparto provincial'!D203</x:f>
        <x:v>Residencial</x:v>
      </x:c>
      <x:c r="E597" s="38" t="str">
        <x:f>'Reparto provincial'!E203</x:f>
        <x:v>Colón</x:v>
      </x:c>
      <x:c r="F597" s="38" t="str">
        <x:f>Ubicaciones!A8</x:f>
        <x:v>L03</x:v>
      </x:c>
      <x:c r="G597" s="38" t="str">
        <x:v>P1</x:v>
      </x:c>
      <x:c r="H597" s="55" t="n">
        <x:f>IF(AND(ISNUMBER('Reparto provincial'!J203),ABS(Construccion!G12-1)&lt;0.0000001,MIN(Construccion!D12:F12)&gt;=0,MAX(Construccion!D12:F12)&lt;=1),ROUND('Reparto provincial'!J203*ROUND(SUM(Construccion!$D$12:D12),12),0)-0,"n.a.")</x:f>
        <x:v>0</x:v>
      </x:c>
      <x:c r="I597" s="55" t="n">
        <x:f>'Reparto provincial'!N203</x:f>
        <x:v>0</x:v>
      </x:c>
      <x:c r="J597" s="55" t="n">
        <x:f>IF(AND(ISNUMBER(H597),ISNUMBER(I597)),H597*I597,"n.a.")</x:f>
        <x:v>0</x:v>
      </x:c>
      <x:c r="K597" s="56" t="n">
        <x:f>Ubicaciones!D8</x:f>
        <x:v>9.36</x:v>
      </x:c>
      <x:c r="L597" s="56" t="n">
        <x:f>Ubicaciones!E8</x:f>
        <x:v>-79.9</x:v>
      </x:c>
      <x:c r="M597" s="38" t="str">
        <x:f>Vulnerabilidad!B22</x:f>
        <x:v>Hormigón armado</x:v>
      </x:c>
      <x:c r="N597" s="38" t="str">
        <x:f>Vulnerabilidad!C22</x:f>
        <x:v>Mampostería de relleno</x:v>
      </x:c>
      <x:c r="O597" s="38" t="str">
        <x:f>Vulnerabilidad!D22</x:f>
        <x:v>Losa de hormigón</x:v>
      </x:c>
      <x:c r="P597" s="38" t="str">
        <x:v>Sin dato</x:v>
      </x:c>
      <x:c r="Q597" s="38" t="n">
        <x:f>IF('Impacto local'!H8="","",'Impacto local'!H8)</x:f>
        <x:v>2</x:v>
      </x:c>
      <x:c r="R597" s="57" t="n">
        <x:f>IF(Q597="","",INDEX(Vulnerabilidad!$B$6:$B$17,Q597))</x:f>
        <x:v>0</x:v>
      </x:c>
      <x:c r="S597" s="55" t="n">
        <x:f>IF(AND(ISNUMBER(J597),ISNUMBER(R597),R597&gt;=0,R597&lt;=1),J597*R597,"n.a.")</x:f>
        <x:v>0</x:v>
      </x:c>
      <x:c r="T597" s="38" t="str">
        <x:f>IF(ISNUMBER(S597),"Calculado ilustrativo","Faltan datos / parámetros inválidos")</x:f>
        <x:v>Calculado ilustrativo</x:v>
      </x:c>
    </x:row>
    <x:row r="598">
      <x:c r="A598" s="38" t="str">
        <x:v>R00593</x:v>
      </x:c>
      <x:c r="B598" s="38" t="str">
        <x:f>'Reparto provincial'!B203</x:f>
        <x:v>C06</x:v>
      </x:c>
      <x:c r="C598" s="38" t="str">
        <x:f>'Reparto provincial'!C203</x:f>
        <x:v>Banesco Seguros, S.A.</x:v>
      </x:c>
      <x:c r="D598" s="38" t="str">
        <x:f>'Reparto provincial'!D203</x:f>
        <x:v>Residencial</x:v>
      </x:c>
      <x:c r="E598" s="38" t="str">
        <x:f>'Reparto provincial'!E203</x:f>
        <x:v>Colón</x:v>
      </x:c>
      <x:c r="F598" s="38" t="str">
        <x:f>Ubicaciones!A8</x:f>
        <x:v>L03</x:v>
      </x:c>
      <x:c r="G598" s="38" t="str">
        <x:v>P2</x:v>
      </x:c>
      <x:c r="H598" s="55" t="n">
        <x:f>IF(AND(ISNUMBER('Reparto provincial'!J203),ABS(Construccion!G12-1)&lt;0.0000001,MIN(Construccion!D12:F12)&gt;=0,MAX(Construccion!D12:F12)&lt;=1),ROUND('Reparto provincial'!J203*ROUND(SUM(Construccion!$D$12:E12),12),0)-ROUND('Reparto provincial'!J203*ROUND(SUM(Construccion!$D$12:D12),12),0),"n.a.")</x:f>
        <x:v>0</x:v>
      </x:c>
      <x:c r="I598" s="55" t="n">
        <x:f>'Reparto provincial'!N203</x:f>
        <x:v>0</x:v>
      </x:c>
      <x:c r="J598" s="55" t="n">
        <x:f>IF(AND(ISNUMBER(H598),ISNUMBER(I598)),H598*I598,"n.a.")</x:f>
        <x:v>0</x:v>
      </x:c>
      <x:c r="K598" s="56" t="n">
        <x:f>Ubicaciones!D8</x:f>
        <x:v>9.36</x:v>
      </x:c>
      <x:c r="L598" s="56" t="n">
        <x:f>Ubicaciones!E8</x:f>
        <x:v>-79.9</x:v>
      </x:c>
      <x:c r="M598" s="38" t="str">
        <x:f>Vulnerabilidad!B23</x:f>
        <x:v>Mampostería sin refuerzo</x:v>
      </x:c>
      <x:c r="N598" s="38" t="str">
        <x:f>Vulnerabilidad!C23</x:f>
        <x:v>Bloque / ladrillo</x:v>
      </x:c>
      <x:c r="O598" s="38" t="str">
        <x:f>Vulnerabilidad!D23</x:f>
        <x:v>Metal</x:v>
      </x:c>
      <x:c r="P598" s="38" t="str">
        <x:v>Sin dato</x:v>
      </x:c>
      <x:c r="Q598" s="38" t="n">
        <x:f>IF('Impacto local'!H8="","",'Impacto local'!H8)</x:f>
        <x:v>2</x:v>
      </x:c>
      <x:c r="R598" s="57" t="n">
        <x:f>IF(Q598="","",INDEX(Vulnerabilidad!$C$6:$C$17,Q598))</x:f>
        <x:v>0</x:v>
      </x:c>
      <x:c r="S598" s="55" t="n">
        <x:f>IF(AND(ISNUMBER(J598),ISNUMBER(R598),R598&gt;=0,R598&lt;=1),J598*R598,"n.a.")</x:f>
        <x:v>0</x:v>
      </x:c>
      <x:c r="T598" s="38" t="str">
        <x:f>IF(ISNUMBER(S598),"Calculado ilustrativo","Faltan datos / parámetros inválidos")</x:f>
        <x:v>Calculado ilustrativo</x:v>
      </x:c>
    </x:row>
    <x:row r="599">
      <x:c r="A599" s="38" t="str">
        <x:v>R00594</x:v>
      </x:c>
      <x:c r="B599" s="38" t="str">
        <x:f>'Reparto provincial'!B203</x:f>
        <x:v>C06</x:v>
      </x:c>
      <x:c r="C599" s="38" t="str">
        <x:f>'Reparto provincial'!C203</x:f>
        <x:v>Banesco Seguros, S.A.</x:v>
      </x:c>
      <x:c r="D599" s="38" t="str">
        <x:f>'Reparto provincial'!D203</x:f>
        <x:v>Residencial</x:v>
      </x:c>
      <x:c r="E599" s="38" t="str">
        <x:f>'Reparto provincial'!E203</x:f>
        <x:v>Colón</x:v>
      </x:c>
      <x:c r="F599" s="38" t="str">
        <x:f>Ubicaciones!A8</x:f>
        <x:v>L03</x:v>
      </x:c>
      <x:c r="G599" s="38" t="str">
        <x:v>P3</x:v>
      </x:c>
      <x:c r="H599" s="55" t="n">
        <x:f>IF(AND(ISNUMBER('Reparto provincial'!J203),ABS(Construccion!G12-1)&lt;0.0000001,MIN(Construccion!D12:F12)&gt;=0,MAX(Construccion!D12:F12)&lt;=1),ROUND('Reparto provincial'!J203*ROUND(SUM(Construccion!$D$12:F12),12),0)-ROUND('Reparto provincial'!J203*ROUND(SUM(Construccion!$D$12:E12),12),0),"n.a.")</x:f>
        <x:v>0</x:v>
      </x:c>
      <x:c r="I599" s="55" t="n">
        <x:f>'Reparto provincial'!N203</x:f>
        <x:v>0</x:v>
      </x:c>
      <x:c r="J599" s="55" t="n">
        <x:f>IF(AND(ISNUMBER(H599),ISNUMBER(I599)),H599*I599,"n.a.")</x:f>
        <x:v>0</x:v>
      </x:c>
      <x:c r="K599" s="56" t="n">
        <x:f>Ubicaciones!D8</x:f>
        <x:v>9.36</x:v>
      </x:c>
      <x:c r="L599" s="56" t="n">
        <x:f>Ubicaciones!E8</x:f>
        <x:v>-79.9</x:v>
      </x:c>
      <x:c r="M599" s="38" t="str">
        <x:f>Vulnerabilidad!B24</x:f>
        <x:v>Liviana / madera</x:v>
      </x:c>
      <x:c r="N599" s="38" t="str">
        <x:f>Vulnerabilidad!C24</x:f>
        <x:v>Madera / livianas</x:v>
      </x:c>
      <x:c r="O599" s="38" t="str">
        <x:f>Vulnerabilidad!D24</x:f>
        <x:v>Metal</x:v>
      </x:c>
      <x:c r="P599" s="38" t="str">
        <x:v>Sin dato</x:v>
      </x:c>
      <x:c r="Q599" s="38" t="n">
        <x:f>IF('Impacto local'!H8="","",'Impacto local'!H8)</x:f>
        <x:v>2</x:v>
      </x:c>
      <x:c r="R599" s="57" t="n">
        <x:f>IF(Q599="","",INDEX(Vulnerabilidad!$D$6:$D$17,Q599))</x:f>
        <x:v>0</x:v>
      </x:c>
      <x:c r="S599" s="55" t="n">
        <x:f>IF(AND(ISNUMBER(J599),ISNUMBER(R599),R599&gt;=0,R599&lt;=1),J599*R599,"n.a.")</x:f>
        <x:v>0</x:v>
      </x:c>
      <x:c r="T599" s="38" t="str">
        <x:f>IF(ISNUMBER(S599),"Calculado ilustrativo","Faltan datos / parámetros inválidos")</x:f>
        <x:v>Calculado ilustrativo</x:v>
      </x:c>
    </x:row>
    <x:row r="600">
      <x:c r="A600" s="38" t="str">
        <x:v>R00595</x:v>
      </x:c>
      <x:c r="B600" s="38" t="str">
        <x:f>'Reparto provincial'!B204</x:f>
        <x:v>C06</x:v>
      </x:c>
      <x:c r="C600" s="38" t="str">
        <x:f>'Reparto provincial'!C204</x:f>
        <x:v>Banesco Seguros, S.A.</x:v>
      </x:c>
      <x:c r="D600" s="38" t="str">
        <x:f>'Reparto provincial'!D204</x:f>
        <x:v>Residencial</x:v>
      </x:c>
      <x:c r="E600" s="38" t="str">
        <x:f>'Reparto provincial'!E204</x:f>
        <x:v>Chiriquí</x:v>
      </x:c>
      <x:c r="F600" s="38" t="str">
        <x:f>Ubicaciones!A9</x:f>
        <x:v>L04</x:v>
      </x:c>
      <x:c r="G600" s="38" t="str">
        <x:v>P1</x:v>
      </x:c>
      <x:c r="H600" s="55" t="n">
        <x:f>IF(AND(ISNUMBER('Reparto provincial'!J204),ABS(Construccion!G15-1)&lt;0.0000001,MIN(Construccion!D15:F15)&gt;=0,MAX(Construccion!D15:F15)&lt;=1),ROUND('Reparto provincial'!J204*ROUND(SUM(Construccion!$D$15:D15),12),0)-0,"n.a.")</x:f>
        <x:v>0</x:v>
      </x:c>
      <x:c r="I600" s="55" t="n">
        <x:f>'Reparto provincial'!N204</x:f>
        <x:v>0</x:v>
      </x:c>
      <x:c r="J600" s="55" t="n">
        <x:f>IF(AND(ISNUMBER(H600),ISNUMBER(I600)),H600*I600,"n.a.")</x:f>
        <x:v>0</x:v>
      </x:c>
      <x:c r="K600" s="56" t="n">
        <x:f>Ubicaciones!D9</x:f>
        <x:v>8.43</x:v>
      </x:c>
      <x:c r="L600" s="56" t="n">
        <x:f>Ubicaciones!E9</x:f>
        <x:v>-82.43</x:v>
      </x:c>
      <x:c r="M600" s="38" t="str">
        <x:f>Vulnerabilidad!B22</x:f>
        <x:v>Hormigón armado</x:v>
      </x:c>
      <x:c r="N600" s="38" t="str">
        <x:f>Vulnerabilidad!C22</x:f>
        <x:v>Mampostería de relleno</x:v>
      </x:c>
      <x:c r="O600" s="38" t="str">
        <x:f>Vulnerabilidad!D22</x:f>
        <x:v>Losa de hormigón</x:v>
      </x:c>
      <x:c r="P600" s="38" t="str">
        <x:v>Sin dato</x:v>
      </x:c>
      <x:c r="Q600" s="38" t="n">
        <x:f>IF('Impacto local'!H9="","",'Impacto local'!H9)</x:f>
        <x:v>4</x:v>
      </x:c>
      <x:c r="R600" s="57" t="n">
        <x:f>IF(Q600="","",INDEX(Vulnerabilidad!$B$6:$B$17,Q600))</x:f>
        <x:v>0</x:v>
      </x:c>
      <x:c r="S600" s="55" t="n">
        <x:f>IF(AND(ISNUMBER(J600),ISNUMBER(R600),R600&gt;=0,R600&lt;=1),J600*R600,"n.a.")</x:f>
        <x:v>0</x:v>
      </x:c>
      <x:c r="T600" s="38" t="str">
        <x:f>IF(ISNUMBER(S600),"Calculado ilustrativo","Faltan datos / parámetros inválidos")</x:f>
        <x:v>Calculado ilustrativo</x:v>
      </x:c>
    </x:row>
    <x:row r="601">
      <x:c r="A601" s="38" t="str">
        <x:v>R00596</x:v>
      </x:c>
      <x:c r="B601" s="38" t="str">
        <x:f>'Reparto provincial'!B204</x:f>
        <x:v>C06</x:v>
      </x:c>
      <x:c r="C601" s="38" t="str">
        <x:f>'Reparto provincial'!C204</x:f>
        <x:v>Banesco Seguros, S.A.</x:v>
      </x:c>
      <x:c r="D601" s="38" t="str">
        <x:f>'Reparto provincial'!D204</x:f>
        <x:v>Residencial</x:v>
      </x:c>
      <x:c r="E601" s="38" t="str">
        <x:f>'Reparto provincial'!E204</x:f>
        <x:v>Chiriquí</x:v>
      </x:c>
      <x:c r="F601" s="38" t="str">
        <x:f>Ubicaciones!A9</x:f>
        <x:v>L04</x:v>
      </x:c>
      <x:c r="G601" s="38" t="str">
        <x:v>P2</x:v>
      </x:c>
      <x:c r="H601" s="55" t="n">
        <x:f>IF(AND(ISNUMBER('Reparto provincial'!J204),ABS(Construccion!G15-1)&lt;0.0000001,MIN(Construccion!D15:F15)&gt;=0,MAX(Construccion!D15:F15)&lt;=1),ROUND('Reparto provincial'!J204*ROUND(SUM(Construccion!$D$15:E15),12),0)-ROUND('Reparto provincial'!J204*ROUND(SUM(Construccion!$D$15:D15),12),0),"n.a.")</x:f>
        <x:v>0</x:v>
      </x:c>
      <x:c r="I601" s="55" t="n">
        <x:f>'Reparto provincial'!N204</x:f>
        <x:v>0</x:v>
      </x:c>
      <x:c r="J601" s="55" t="n">
        <x:f>IF(AND(ISNUMBER(H601),ISNUMBER(I601)),H601*I601,"n.a.")</x:f>
        <x:v>0</x:v>
      </x:c>
      <x:c r="K601" s="56" t="n">
        <x:f>Ubicaciones!D9</x:f>
        <x:v>8.43</x:v>
      </x:c>
      <x:c r="L601" s="56" t="n">
        <x:f>Ubicaciones!E9</x:f>
        <x:v>-82.43</x:v>
      </x:c>
      <x:c r="M601" s="38" t="str">
        <x:f>Vulnerabilidad!B23</x:f>
        <x:v>Mampostería sin refuerzo</x:v>
      </x:c>
      <x:c r="N601" s="38" t="str">
        <x:f>Vulnerabilidad!C23</x:f>
        <x:v>Bloque / ladrillo</x:v>
      </x:c>
      <x:c r="O601" s="38" t="str">
        <x:f>Vulnerabilidad!D23</x:f>
        <x:v>Metal</x:v>
      </x:c>
      <x:c r="P601" s="38" t="str">
        <x:v>Sin dato</x:v>
      </x:c>
      <x:c r="Q601" s="38" t="n">
        <x:f>IF('Impacto local'!H9="","",'Impacto local'!H9)</x:f>
        <x:v>4</x:v>
      </x:c>
      <x:c r="R601" s="57" t="n">
        <x:f>IF(Q601="","",INDEX(Vulnerabilidad!$C$6:$C$17,Q601))</x:f>
        <x:v>0.001</x:v>
      </x:c>
      <x:c r="S601" s="55" t="n">
        <x:f>IF(AND(ISNUMBER(J601),ISNUMBER(R601),R601&gt;=0,R601&lt;=1),J601*R601,"n.a.")</x:f>
        <x:v>0</x:v>
      </x:c>
      <x:c r="T601" s="38" t="str">
        <x:f>IF(ISNUMBER(S601),"Calculado ilustrativo","Faltan datos / parámetros inválidos")</x:f>
        <x:v>Calculado ilustrativo</x:v>
      </x:c>
    </x:row>
    <x:row r="602">
      <x:c r="A602" s="38" t="str">
        <x:v>R00597</x:v>
      </x:c>
      <x:c r="B602" s="38" t="str">
        <x:f>'Reparto provincial'!B204</x:f>
        <x:v>C06</x:v>
      </x:c>
      <x:c r="C602" s="38" t="str">
        <x:f>'Reparto provincial'!C204</x:f>
        <x:v>Banesco Seguros, S.A.</x:v>
      </x:c>
      <x:c r="D602" s="38" t="str">
        <x:f>'Reparto provincial'!D204</x:f>
        <x:v>Residencial</x:v>
      </x:c>
      <x:c r="E602" s="38" t="str">
        <x:f>'Reparto provincial'!E204</x:f>
        <x:v>Chiriquí</x:v>
      </x:c>
      <x:c r="F602" s="38" t="str">
        <x:f>Ubicaciones!A9</x:f>
        <x:v>L04</x:v>
      </x:c>
      <x:c r="G602" s="38" t="str">
        <x:v>P3</x:v>
      </x:c>
      <x:c r="H602" s="55" t="n">
        <x:f>IF(AND(ISNUMBER('Reparto provincial'!J204),ABS(Construccion!G15-1)&lt;0.0000001,MIN(Construccion!D15:F15)&gt;=0,MAX(Construccion!D15:F15)&lt;=1),ROUND('Reparto provincial'!J204*ROUND(SUM(Construccion!$D$15:F15),12),0)-ROUND('Reparto provincial'!J204*ROUND(SUM(Construccion!$D$15:E15),12),0),"n.a.")</x:f>
        <x:v>0</x:v>
      </x:c>
      <x:c r="I602" s="55" t="n">
        <x:f>'Reparto provincial'!N204</x:f>
        <x:v>0</x:v>
      </x:c>
      <x:c r="J602" s="55" t="n">
        <x:f>IF(AND(ISNUMBER(H602),ISNUMBER(I602)),H602*I602,"n.a.")</x:f>
        <x:v>0</x:v>
      </x:c>
      <x:c r="K602" s="56" t="n">
        <x:f>Ubicaciones!D9</x:f>
        <x:v>8.43</x:v>
      </x:c>
      <x:c r="L602" s="56" t="n">
        <x:f>Ubicaciones!E9</x:f>
        <x:v>-82.43</x:v>
      </x:c>
      <x:c r="M602" s="38" t="str">
        <x:f>Vulnerabilidad!B24</x:f>
        <x:v>Liviana / madera</x:v>
      </x:c>
      <x:c r="N602" s="38" t="str">
        <x:f>Vulnerabilidad!C24</x:f>
        <x:v>Madera / livianas</x:v>
      </x:c>
      <x:c r="O602" s="38" t="str">
        <x:f>Vulnerabilidad!D24</x:f>
        <x:v>Metal</x:v>
      </x:c>
      <x:c r="P602" s="38" t="str">
        <x:v>Sin dato</x:v>
      </x:c>
      <x:c r="Q602" s="38" t="n">
        <x:f>IF('Impacto local'!H9="","",'Impacto local'!H9)</x:f>
        <x:v>4</x:v>
      </x:c>
      <x:c r="R602" s="57" t="n">
        <x:f>IF(Q602="","",INDEX(Vulnerabilidad!$D$6:$D$17,Q602))</x:f>
        <x:v>0.002</x:v>
      </x:c>
      <x:c r="S602" s="55" t="n">
        <x:f>IF(AND(ISNUMBER(J602),ISNUMBER(R602),R602&gt;=0,R602&lt;=1),J602*R602,"n.a.")</x:f>
        <x:v>0</x:v>
      </x:c>
      <x:c r="T602" s="38" t="str">
        <x:f>IF(ISNUMBER(S602),"Calculado ilustrativo","Faltan datos / parámetros inválidos")</x:f>
        <x:v>Calculado ilustrativo</x:v>
      </x:c>
    </x:row>
    <x:row r="603">
      <x:c r="A603" s="38" t="str">
        <x:v>R00598</x:v>
      </x:c>
      <x:c r="B603" s="38" t="str">
        <x:f>'Reparto provincial'!B205</x:f>
        <x:v>C06</x:v>
      </x:c>
      <x:c r="C603" s="38" t="str">
        <x:f>'Reparto provincial'!C205</x:f>
        <x:v>Banesco Seguros, S.A.</x:v>
      </x:c>
      <x:c r="D603" s="38" t="str">
        <x:f>'Reparto provincial'!D205</x:f>
        <x:v>Residencial</x:v>
      </x:c>
      <x:c r="E603" s="38" t="str">
        <x:f>'Reparto provincial'!E205</x:f>
        <x:v>Darién</x:v>
      </x:c>
      <x:c r="F603" s="38" t="str">
        <x:f>Ubicaciones!A10</x:f>
        <x:v>L05</x:v>
      </x:c>
      <x:c r="G603" s="38" t="str">
        <x:v>P1</x:v>
      </x:c>
      <x:c r="H603" s="55" t="n">
        <x:f>IF(AND(ISNUMBER('Reparto provincial'!J205),ABS(Construccion!G18-1)&lt;0.0000001,MIN(Construccion!D18:F18)&gt;=0,MAX(Construccion!D18:F18)&lt;=1),ROUND('Reparto provincial'!J205*ROUND(SUM(Construccion!$D$18:D18),12),0)-0,"n.a.")</x:f>
        <x:v>0</x:v>
      </x:c>
      <x:c r="I603" s="55" t="n">
        <x:f>'Reparto provincial'!N205</x:f>
        <x:v>0</x:v>
      </x:c>
      <x:c r="J603" s="55" t="n">
        <x:f>IF(AND(ISNUMBER(H603),ISNUMBER(I603)),H603*I603,"n.a.")</x:f>
        <x:v>0</x:v>
      </x:c>
      <x:c r="K603" s="56" t="n">
        <x:f>Ubicaciones!D10</x:f>
        <x:v>8.4</x:v>
      </x:c>
      <x:c r="L603" s="56" t="n">
        <x:f>Ubicaciones!E10</x:f>
        <x:v>-78.15</x:v>
      </x:c>
      <x:c r="M603" s="38" t="str">
        <x:f>Vulnerabilidad!B22</x:f>
        <x:v>Hormigón armado</x:v>
      </x:c>
      <x:c r="N603" s="38" t="str">
        <x:f>Vulnerabilidad!C22</x:f>
        <x:v>Mampostería de relleno</x:v>
      </x:c>
      <x:c r="O603" s="38" t="str">
        <x:f>Vulnerabilidad!D22</x:f>
        <x:v>Losa de hormigón</x:v>
      </x:c>
      <x:c r="P603" s="38" t="str">
        <x:v>Sin dato</x:v>
      </x:c>
      <x:c r="Q603" s="38" t="n">
        <x:f>IF('Impacto local'!H10="","",'Impacto local'!H10)</x:f>
        <x:v>2</x:v>
      </x:c>
      <x:c r="R603" s="57" t="n">
        <x:f>IF(Q603="","",INDEX(Vulnerabilidad!$B$6:$B$17,Q603))</x:f>
        <x:v>0</x:v>
      </x:c>
      <x:c r="S603" s="55" t="n">
        <x:f>IF(AND(ISNUMBER(J603),ISNUMBER(R603),R603&gt;=0,R603&lt;=1),J603*R603,"n.a.")</x:f>
        <x:v>0</x:v>
      </x:c>
      <x:c r="T603" s="38" t="str">
        <x:f>IF(ISNUMBER(S603),"Calculado ilustrativo","Faltan datos / parámetros inválidos")</x:f>
        <x:v>Calculado ilustrativo</x:v>
      </x:c>
    </x:row>
    <x:row r="604">
      <x:c r="A604" s="38" t="str">
        <x:v>R00599</x:v>
      </x:c>
      <x:c r="B604" s="38" t="str">
        <x:f>'Reparto provincial'!B205</x:f>
        <x:v>C06</x:v>
      </x:c>
      <x:c r="C604" s="38" t="str">
        <x:f>'Reparto provincial'!C205</x:f>
        <x:v>Banesco Seguros, S.A.</x:v>
      </x:c>
      <x:c r="D604" s="38" t="str">
        <x:f>'Reparto provincial'!D205</x:f>
        <x:v>Residencial</x:v>
      </x:c>
      <x:c r="E604" s="38" t="str">
        <x:f>'Reparto provincial'!E205</x:f>
        <x:v>Darién</x:v>
      </x:c>
      <x:c r="F604" s="38" t="str">
        <x:f>Ubicaciones!A10</x:f>
        <x:v>L05</x:v>
      </x:c>
      <x:c r="G604" s="38" t="str">
        <x:v>P2</x:v>
      </x:c>
      <x:c r="H604" s="55" t="n">
        <x:f>IF(AND(ISNUMBER('Reparto provincial'!J205),ABS(Construccion!G18-1)&lt;0.0000001,MIN(Construccion!D18:F18)&gt;=0,MAX(Construccion!D18:F18)&lt;=1),ROUND('Reparto provincial'!J205*ROUND(SUM(Construccion!$D$18:E18),12),0)-ROUND('Reparto provincial'!J205*ROUND(SUM(Construccion!$D$18:D18),12),0),"n.a.")</x:f>
        <x:v>0</x:v>
      </x:c>
      <x:c r="I604" s="55" t="n">
        <x:f>'Reparto provincial'!N205</x:f>
        <x:v>0</x:v>
      </x:c>
      <x:c r="J604" s="55" t="n">
        <x:f>IF(AND(ISNUMBER(H604),ISNUMBER(I604)),H604*I604,"n.a.")</x:f>
        <x:v>0</x:v>
      </x:c>
      <x:c r="K604" s="56" t="n">
        <x:f>Ubicaciones!D10</x:f>
        <x:v>8.4</x:v>
      </x:c>
      <x:c r="L604" s="56" t="n">
        <x:f>Ubicaciones!E10</x:f>
        <x:v>-78.15</x:v>
      </x:c>
      <x:c r="M604" s="38" t="str">
        <x:f>Vulnerabilidad!B23</x:f>
        <x:v>Mampostería sin refuerzo</x:v>
      </x:c>
      <x:c r="N604" s="38" t="str">
        <x:f>Vulnerabilidad!C23</x:f>
        <x:v>Bloque / ladrillo</x:v>
      </x:c>
      <x:c r="O604" s="38" t="str">
        <x:f>Vulnerabilidad!D23</x:f>
        <x:v>Metal</x:v>
      </x:c>
      <x:c r="P604" s="38" t="str">
        <x:v>Sin dato</x:v>
      </x:c>
      <x:c r="Q604" s="38" t="n">
        <x:f>IF('Impacto local'!H10="","",'Impacto local'!H10)</x:f>
        <x:v>2</x:v>
      </x:c>
      <x:c r="R604" s="57" t="n">
        <x:f>IF(Q604="","",INDEX(Vulnerabilidad!$C$6:$C$17,Q604))</x:f>
        <x:v>0</x:v>
      </x:c>
      <x:c r="S604" s="55" t="n">
        <x:f>IF(AND(ISNUMBER(J604),ISNUMBER(R604),R604&gt;=0,R604&lt;=1),J604*R604,"n.a.")</x:f>
        <x:v>0</x:v>
      </x:c>
      <x:c r="T604" s="38" t="str">
        <x:f>IF(ISNUMBER(S604),"Calculado ilustrativo","Faltan datos / parámetros inválidos")</x:f>
        <x:v>Calculado ilustrativo</x:v>
      </x:c>
    </x:row>
    <x:row r="605">
      <x:c r="A605" s="38" t="str">
        <x:v>R00600</x:v>
      </x:c>
      <x:c r="B605" s="38" t="str">
        <x:f>'Reparto provincial'!B205</x:f>
        <x:v>C06</x:v>
      </x:c>
      <x:c r="C605" s="38" t="str">
        <x:f>'Reparto provincial'!C205</x:f>
        <x:v>Banesco Seguros, S.A.</x:v>
      </x:c>
      <x:c r="D605" s="38" t="str">
        <x:f>'Reparto provincial'!D205</x:f>
        <x:v>Residencial</x:v>
      </x:c>
      <x:c r="E605" s="38" t="str">
        <x:f>'Reparto provincial'!E205</x:f>
        <x:v>Darién</x:v>
      </x:c>
      <x:c r="F605" s="38" t="str">
        <x:f>Ubicaciones!A10</x:f>
        <x:v>L05</x:v>
      </x:c>
      <x:c r="G605" s="38" t="str">
        <x:v>P3</x:v>
      </x:c>
      <x:c r="H605" s="55" t="n">
        <x:f>IF(AND(ISNUMBER('Reparto provincial'!J205),ABS(Construccion!G18-1)&lt;0.0000001,MIN(Construccion!D18:F18)&gt;=0,MAX(Construccion!D18:F18)&lt;=1),ROUND('Reparto provincial'!J205*ROUND(SUM(Construccion!$D$18:F18),12),0)-ROUND('Reparto provincial'!J205*ROUND(SUM(Construccion!$D$18:E18),12),0),"n.a.")</x:f>
        <x:v>0</x:v>
      </x:c>
      <x:c r="I605" s="55" t="n">
        <x:f>'Reparto provincial'!N205</x:f>
        <x:v>0</x:v>
      </x:c>
      <x:c r="J605" s="55" t="n">
        <x:f>IF(AND(ISNUMBER(H605),ISNUMBER(I605)),H605*I605,"n.a.")</x:f>
        <x:v>0</x:v>
      </x:c>
      <x:c r="K605" s="56" t="n">
        <x:f>Ubicaciones!D10</x:f>
        <x:v>8.4</x:v>
      </x:c>
      <x:c r="L605" s="56" t="n">
        <x:f>Ubicaciones!E10</x:f>
        <x:v>-78.15</x:v>
      </x:c>
      <x:c r="M605" s="38" t="str">
        <x:f>Vulnerabilidad!B24</x:f>
        <x:v>Liviana / madera</x:v>
      </x:c>
      <x:c r="N605" s="38" t="str">
        <x:f>Vulnerabilidad!C24</x:f>
        <x:v>Madera / livianas</x:v>
      </x:c>
      <x:c r="O605" s="38" t="str">
        <x:f>Vulnerabilidad!D24</x:f>
        <x:v>Metal</x:v>
      </x:c>
      <x:c r="P605" s="38" t="str">
        <x:v>Sin dato</x:v>
      </x:c>
      <x:c r="Q605" s="38" t="n">
        <x:f>IF('Impacto local'!H10="","",'Impacto local'!H10)</x:f>
        <x:v>2</x:v>
      </x:c>
      <x:c r="R605" s="57" t="n">
        <x:f>IF(Q605="","",INDEX(Vulnerabilidad!$D$6:$D$17,Q605))</x:f>
        <x:v>0</x:v>
      </x:c>
      <x:c r="S605" s="55" t="n">
        <x:f>IF(AND(ISNUMBER(J605),ISNUMBER(R605),R605&gt;=0,R605&lt;=1),J605*R605,"n.a.")</x:f>
        <x:v>0</x:v>
      </x:c>
      <x:c r="T605" s="38" t="str">
        <x:f>IF(ISNUMBER(S605),"Calculado ilustrativo","Faltan datos / parámetros inválidos")</x:f>
        <x:v>Calculado ilustrativo</x:v>
      </x:c>
    </x:row>
    <x:row r="606">
      <x:c r="A606" s="38" t="str">
        <x:v>R00601</x:v>
      </x:c>
      <x:c r="B606" s="38" t="str">
        <x:f>'Reparto provincial'!B206</x:f>
        <x:v>C06</x:v>
      </x:c>
      <x:c r="C606" s="38" t="str">
        <x:f>'Reparto provincial'!C206</x:f>
        <x:v>Banesco Seguros, S.A.</x:v>
      </x:c>
      <x:c r="D606" s="38" t="str">
        <x:f>'Reparto provincial'!D206</x:f>
        <x:v>Residencial</x:v>
      </x:c>
      <x:c r="E606" s="38" t="str">
        <x:f>'Reparto provincial'!E206</x:f>
        <x:v>Herrera</x:v>
      </x:c>
      <x:c r="F606" s="38" t="str">
        <x:f>Ubicaciones!A11</x:f>
        <x:v>L06</x:v>
      </x:c>
      <x:c r="G606" s="38" t="str">
        <x:v>P1</x:v>
      </x:c>
      <x:c r="H606" s="55" t="n">
        <x:f>IF(AND(ISNUMBER('Reparto provincial'!J206),ABS(Construccion!G21-1)&lt;0.0000001,MIN(Construccion!D21:F21)&gt;=0,MAX(Construccion!D21:F21)&lt;=1),ROUND('Reparto provincial'!J206*ROUND(SUM(Construccion!$D$21:D21),12),0)-0,"n.a.")</x:f>
        <x:v>0</x:v>
      </x:c>
      <x:c r="I606" s="55" t="n">
        <x:f>'Reparto provincial'!N206</x:f>
        <x:v>0</x:v>
      </x:c>
      <x:c r="J606" s="55" t="n">
        <x:f>IF(AND(ISNUMBER(H606),ISNUMBER(I606)),H606*I606,"n.a.")</x:f>
        <x:v>0</x:v>
      </x:c>
      <x:c r="K606" s="56" t="n">
        <x:f>Ubicaciones!D11</x:f>
        <x:v>7.96</x:v>
      </x:c>
      <x:c r="L606" s="56" t="n">
        <x:f>Ubicaciones!E11</x:f>
        <x:v>-80.43</x:v>
      </x:c>
      <x:c r="M606" s="38" t="str">
        <x:f>Vulnerabilidad!B22</x:f>
        <x:v>Hormigón armado</x:v>
      </x:c>
      <x:c r="N606" s="38" t="str">
        <x:f>Vulnerabilidad!C22</x:f>
        <x:v>Mampostería de relleno</x:v>
      </x:c>
      <x:c r="O606" s="38" t="str">
        <x:f>Vulnerabilidad!D22</x:f>
        <x:v>Losa de hormigón</x:v>
      </x:c>
      <x:c r="P606" s="38" t="str">
        <x:v>Sin dato</x:v>
      </x:c>
      <x:c r="Q606" s="38" t="n">
        <x:f>IF('Impacto local'!H11="","",'Impacto local'!H11)</x:f>
        <x:v>3</x:v>
      </x:c>
      <x:c r="R606" s="57" t="n">
        <x:f>IF(Q606="","",INDEX(Vulnerabilidad!$B$6:$B$17,Q606))</x:f>
        <x:v>0</x:v>
      </x:c>
      <x:c r="S606" s="55" t="n">
        <x:f>IF(AND(ISNUMBER(J606),ISNUMBER(R606),R606&gt;=0,R606&lt;=1),J606*R606,"n.a.")</x:f>
        <x:v>0</x:v>
      </x:c>
      <x:c r="T606" s="38" t="str">
        <x:f>IF(ISNUMBER(S606),"Calculado ilustrativo","Faltan datos / parámetros inválidos")</x:f>
        <x:v>Calculado ilustrativo</x:v>
      </x:c>
    </x:row>
    <x:row r="607">
      <x:c r="A607" s="38" t="str">
        <x:v>R00602</x:v>
      </x:c>
      <x:c r="B607" s="38" t="str">
        <x:f>'Reparto provincial'!B206</x:f>
        <x:v>C06</x:v>
      </x:c>
      <x:c r="C607" s="38" t="str">
        <x:f>'Reparto provincial'!C206</x:f>
        <x:v>Banesco Seguros, S.A.</x:v>
      </x:c>
      <x:c r="D607" s="38" t="str">
        <x:f>'Reparto provincial'!D206</x:f>
        <x:v>Residencial</x:v>
      </x:c>
      <x:c r="E607" s="38" t="str">
        <x:f>'Reparto provincial'!E206</x:f>
        <x:v>Herrera</x:v>
      </x:c>
      <x:c r="F607" s="38" t="str">
        <x:f>Ubicaciones!A11</x:f>
        <x:v>L06</x:v>
      </x:c>
      <x:c r="G607" s="38" t="str">
        <x:v>P2</x:v>
      </x:c>
      <x:c r="H607" s="55" t="n">
        <x:f>IF(AND(ISNUMBER('Reparto provincial'!J206),ABS(Construccion!G21-1)&lt;0.0000001,MIN(Construccion!D21:F21)&gt;=0,MAX(Construccion!D21:F21)&lt;=1),ROUND('Reparto provincial'!J206*ROUND(SUM(Construccion!$D$21:E21),12),0)-ROUND('Reparto provincial'!J206*ROUND(SUM(Construccion!$D$21:D21),12),0),"n.a.")</x:f>
        <x:v>0</x:v>
      </x:c>
      <x:c r="I607" s="55" t="n">
        <x:f>'Reparto provincial'!N206</x:f>
        <x:v>0</x:v>
      </x:c>
      <x:c r="J607" s="55" t="n">
        <x:f>IF(AND(ISNUMBER(H607),ISNUMBER(I607)),H607*I607,"n.a.")</x:f>
        <x:v>0</x:v>
      </x:c>
      <x:c r="K607" s="56" t="n">
        <x:f>Ubicaciones!D11</x:f>
        <x:v>7.96</x:v>
      </x:c>
      <x:c r="L607" s="56" t="n">
        <x:f>Ubicaciones!E11</x:f>
        <x:v>-80.43</x:v>
      </x:c>
      <x:c r="M607" s="38" t="str">
        <x:f>Vulnerabilidad!B23</x:f>
        <x:v>Mampostería sin refuerzo</x:v>
      </x:c>
      <x:c r="N607" s="38" t="str">
        <x:f>Vulnerabilidad!C23</x:f>
        <x:v>Bloque / ladrillo</x:v>
      </x:c>
      <x:c r="O607" s="38" t="str">
        <x:f>Vulnerabilidad!D23</x:f>
        <x:v>Metal</x:v>
      </x:c>
      <x:c r="P607" s="38" t="str">
        <x:v>Sin dato</x:v>
      </x:c>
      <x:c r="Q607" s="38" t="n">
        <x:f>IF('Impacto local'!H11="","",'Impacto local'!H11)</x:f>
        <x:v>3</x:v>
      </x:c>
      <x:c r="R607" s="57" t="n">
        <x:f>IF(Q607="","",INDEX(Vulnerabilidad!$C$6:$C$17,Q607))</x:f>
        <x:v>0</x:v>
      </x:c>
      <x:c r="S607" s="55" t="n">
        <x:f>IF(AND(ISNUMBER(J607),ISNUMBER(R607),R607&gt;=0,R607&lt;=1),J607*R607,"n.a.")</x:f>
        <x:v>0</x:v>
      </x:c>
      <x:c r="T607" s="38" t="str">
        <x:f>IF(ISNUMBER(S607),"Calculado ilustrativo","Faltan datos / parámetros inválidos")</x:f>
        <x:v>Calculado ilustrativo</x:v>
      </x:c>
    </x:row>
    <x:row r="608">
      <x:c r="A608" s="38" t="str">
        <x:v>R00603</x:v>
      </x:c>
      <x:c r="B608" s="38" t="str">
        <x:f>'Reparto provincial'!B206</x:f>
        <x:v>C06</x:v>
      </x:c>
      <x:c r="C608" s="38" t="str">
        <x:f>'Reparto provincial'!C206</x:f>
        <x:v>Banesco Seguros, S.A.</x:v>
      </x:c>
      <x:c r="D608" s="38" t="str">
        <x:f>'Reparto provincial'!D206</x:f>
        <x:v>Residencial</x:v>
      </x:c>
      <x:c r="E608" s="38" t="str">
        <x:f>'Reparto provincial'!E206</x:f>
        <x:v>Herrera</x:v>
      </x:c>
      <x:c r="F608" s="38" t="str">
        <x:f>Ubicaciones!A11</x:f>
        <x:v>L06</x:v>
      </x:c>
      <x:c r="G608" s="38" t="str">
        <x:v>P3</x:v>
      </x:c>
      <x:c r="H608" s="55" t="n">
        <x:f>IF(AND(ISNUMBER('Reparto provincial'!J206),ABS(Construccion!G21-1)&lt;0.0000001,MIN(Construccion!D21:F21)&gt;=0,MAX(Construccion!D21:F21)&lt;=1),ROUND('Reparto provincial'!J206*ROUND(SUM(Construccion!$D$21:F21),12),0)-ROUND('Reparto provincial'!J206*ROUND(SUM(Construccion!$D$21:E21),12),0),"n.a.")</x:f>
        <x:v>0</x:v>
      </x:c>
      <x:c r="I608" s="55" t="n">
        <x:f>'Reparto provincial'!N206</x:f>
        <x:v>0</x:v>
      </x:c>
      <x:c r="J608" s="55" t="n">
        <x:f>IF(AND(ISNUMBER(H608),ISNUMBER(I608)),H608*I608,"n.a.")</x:f>
        <x:v>0</x:v>
      </x:c>
      <x:c r="K608" s="56" t="n">
        <x:f>Ubicaciones!D11</x:f>
        <x:v>7.96</x:v>
      </x:c>
      <x:c r="L608" s="56" t="n">
        <x:f>Ubicaciones!E11</x:f>
        <x:v>-80.43</x:v>
      </x:c>
      <x:c r="M608" s="38" t="str">
        <x:f>Vulnerabilidad!B24</x:f>
        <x:v>Liviana / madera</x:v>
      </x:c>
      <x:c r="N608" s="38" t="str">
        <x:f>Vulnerabilidad!C24</x:f>
        <x:v>Madera / livianas</x:v>
      </x:c>
      <x:c r="O608" s="38" t="str">
        <x:f>Vulnerabilidad!D24</x:f>
        <x:v>Metal</x:v>
      </x:c>
      <x:c r="P608" s="38" t="str">
        <x:v>Sin dato</x:v>
      </x:c>
      <x:c r="Q608" s="38" t="n">
        <x:f>IF('Impacto local'!H11="","",'Impacto local'!H11)</x:f>
        <x:v>3</x:v>
      </x:c>
      <x:c r="R608" s="57" t="n">
        <x:f>IF(Q608="","",INDEX(Vulnerabilidad!$D$6:$D$17,Q608))</x:f>
        <x:v>0</x:v>
      </x:c>
      <x:c r="S608" s="55" t="n">
        <x:f>IF(AND(ISNUMBER(J608),ISNUMBER(R608),R608&gt;=0,R608&lt;=1),J608*R608,"n.a.")</x:f>
        <x:v>0</x:v>
      </x:c>
      <x:c r="T608" s="38" t="str">
        <x:f>IF(ISNUMBER(S608),"Calculado ilustrativo","Faltan datos / parámetros inválidos")</x:f>
        <x:v>Calculado ilustrativo</x:v>
      </x:c>
    </x:row>
    <x:row r="609">
      <x:c r="A609" s="38" t="str">
        <x:v>R00604</x:v>
      </x:c>
      <x:c r="B609" s="38" t="str">
        <x:f>'Reparto provincial'!B207</x:f>
        <x:v>C06</x:v>
      </x:c>
      <x:c r="C609" s="38" t="str">
        <x:f>'Reparto provincial'!C207</x:f>
        <x:v>Banesco Seguros, S.A.</x:v>
      </x:c>
      <x:c r="D609" s="38" t="str">
        <x:f>'Reparto provincial'!D207</x:f>
        <x:v>Residencial</x:v>
      </x:c>
      <x:c r="E609" s="38" t="str">
        <x:f>'Reparto provincial'!E207</x:f>
        <x:v>Los Santos</x:v>
      </x:c>
      <x:c r="F609" s="38" t="str">
        <x:f>Ubicaciones!A12</x:f>
        <x:v>L07</x:v>
      </x:c>
      <x:c r="G609" s="38" t="str">
        <x:v>P1</x:v>
      </x:c>
      <x:c r="H609" s="55" t="n">
        <x:f>IF(AND(ISNUMBER('Reparto provincial'!J207),ABS(Construccion!G24-1)&lt;0.0000001,MIN(Construccion!D24:F24)&gt;=0,MAX(Construccion!D24:F24)&lt;=1),ROUND('Reparto provincial'!J207*ROUND(SUM(Construccion!$D$24:D24),12),0)-0,"n.a.")</x:f>
        <x:v>0</x:v>
      </x:c>
      <x:c r="I609" s="55" t="n">
        <x:f>'Reparto provincial'!N207</x:f>
        <x:v>0</x:v>
      </x:c>
      <x:c r="J609" s="55" t="n">
        <x:f>IF(AND(ISNUMBER(H609),ISNUMBER(I609)),H609*I609,"n.a.")</x:f>
        <x:v>0</x:v>
      </x:c>
      <x:c r="K609" s="56" t="n">
        <x:f>Ubicaciones!D12</x:f>
        <x:v>7.77</x:v>
      </x:c>
      <x:c r="L609" s="56" t="n">
        <x:f>Ubicaciones!E12</x:f>
        <x:v>-80.28</x:v>
      </x:c>
      <x:c r="M609" s="38" t="str">
        <x:f>Vulnerabilidad!B22</x:f>
        <x:v>Hormigón armado</x:v>
      </x:c>
      <x:c r="N609" s="38" t="str">
        <x:f>Vulnerabilidad!C22</x:f>
        <x:v>Mampostería de relleno</x:v>
      </x:c>
      <x:c r="O609" s="38" t="str">
        <x:f>Vulnerabilidad!D22</x:f>
        <x:v>Losa de hormigón</x:v>
      </x:c>
      <x:c r="P609" s="38" t="str">
        <x:v>Sin dato</x:v>
      </x:c>
      <x:c r="Q609" s="38" t="n">
        <x:f>IF('Impacto local'!H12="","",'Impacto local'!H12)</x:f>
        <x:v>2</x:v>
      </x:c>
      <x:c r="R609" s="57" t="n">
        <x:f>IF(Q609="","",INDEX(Vulnerabilidad!$B$6:$B$17,Q609))</x:f>
        <x:v>0</x:v>
      </x:c>
      <x:c r="S609" s="55" t="n">
        <x:f>IF(AND(ISNUMBER(J609),ISNUMBER(R609),R609&gt;=0,R609&lt;=1),J609*R609,"n.a.")</x:f>
        <x:v>0</x:v>
      </x:c>
      <x:c r="T609" s="38" t="str">
        <x:f>IF(ISNUMBER(S609),"Calculado ilustrativo","Faltan datos / parámetros inválidos")</x:f>
        <x:v>Calculado ilustrativo</x:v>
      </x:c>
    </x:row>
    <x:row r="610">
      <x:c r="A610" s="38" t="str">
        <x:v>R00605</x:v>
      </x:c>
      <x:c r="B610" s="38" t="str">
        <x:f>'Reparto provincial'!B207</x:f>
        <x:v>C06</x:v>
      </x:c>
      <x:c r="C610" s="38" t="str">
        <x:f>'Reparto provincial'!C207</x:f>
        <x:v>Banesco Seguros, S.A.</x:v>
      </x:c>
      <x:c r="D610" s="38" t="str">
        <x:f>'Reparto provincial'!D207</x:f>
        <x:v>Residencial</x:v>
      </x:c>
      <x:c r="E610" s="38" t="str">
        <x:f>'Reparto provincial'!E207</x:f>
        <x:v>Los Santos</x:v>
      </x:c>
      <x:c r="F610" s="38" t="str">
        <x:f>Ubicaciones!A12</x:f>
        <x:v>L07</x:v>
      </x:c>
      <x:c r="G610" s="38" t="str">
        <x:v>P2</x:v>
      </x:c>
      <x:c r="H610" s="55" t="n">
        <x:f>IF(AND(ISNUMBER('Reparto provincial'!J207),ABS(Construccion!G24-1)&lt;0.0000001,MIN(Construccion!D24:F24)&gt;=0,MAX(Construccion!D24:F24)&lt;=1),ROUND('Reparto provincial'!J207*ROUND(SUM(Construccion!$D$24:E24),12),0)-ROUND('Reparto provincial'!J207*ROUND(SUM(Construccion!$D$24:D24),12),0),"n.a.")</x:f>
        <x:v>0</x:v>
      </x:c>
      <x:c r="I610" s="55" t="n">
        <x:f>'Reparto provincial'!N207</x:f>
        <x:v>0</x:v>
      </x:c>
      <x:c r="J610" s="55" t="n">
        <x:f>IF(AND(ISNUMBER(H610),ISNUMBER(I610)),H610*I610,"n.a.")</x:f>
        <x:v>0</x:v>
      </x:c>
      <x:c r="K610" s="56" t="n">
        <x:f>Ubicaciones!D12</x:f>
        <x:v>7.77</x:v>
      </x:c>
      <x:c r="L610" s="56" t="n">
        <x:f>Ubicaciones!E12</x:f>
        <x:v>-80.28</x:v>
      </x:c>
      <x:c r="M610" s="38" t="str">
        <x:f>Vulnerabilidad!B23</x:f>
        <x:v>Mampostería sin refuerzo</x:v>
      </x:c>
      <x:c r="N610" s="38" t="str">
        <x:f>Vulnerabilidad!C23</x:f>
        <x:v>Bloque / ladrillo</x:v>
      </x:c>
      <x:c r="O610" s="38" t="str">
        <x:f>Vulnerabilidad!D23</x:f>
        <x:v>Metal</x:v>
      </x:c>
      <x:c r="P610" s="38" t="str">
        <x:v>Sin dato</x:v>
      </x:c>
      <x:c r="Q610" s="38" t="n">
        <x:f>IF('Impacto local'!H12="","",'Impacto local'!H12)</x:f>
        <x:v>2</x:v>
      </x:c>
      <x:c r="R610" s="57" t="n">
        <x:f>IF(Q610="","",INDEX(Vulnerabilidad!$C$6:$C$17,Q610))</x:f>
        <x:v>0</x:v>
      </x:c>
      <x:c r="S610" s="55" t="n">
        <x:f>IF(AND(ISNUMBER(J610),ISNUMBER(R610),R610&gt;=0,R610&lt;=1),J610*R610,"n.a.")</x:f>
        <x:v>0</x:v>
      </x:c>
      <x:c r="T610" s="38" t="str">
        <x:f>IF(ISNUMBER(S610),"Calculado ilustrativo","Faltan datos / parámetros inválidos")</x:f>
        <x:v>Calculado ilustrativo</x:v>
      </x:c>
    </x:row>
    <x:row r="611">
      <x:c r="A611" s="38" t="str">
        <x:v>R00606</x:v>
      </x:c>
      <x:c r="B611" s="38" t="str">
        <x:f>'Reparto provincial'!B207</x:f>
        <x:v>C06</x:v>
      </x:c>
      <x:c r="C611" s="38" t="str">
        <x:f>'Reparto provincial'!C207</x:f>
        <x:v>Banesco Seguros, S.A.</x:v>
      </x:c>
      <x:c r="D611" s="38" t="str">
        <x:f>'Reparto provincial'!D207</x:f>
        <x:v>Residencial</x:v>
      </x:c>
      <x:c r="E611" s="38" t="str">
        <x:f>'Reparto provincial'!E207</x:f>
        <x:v>Los Santos</x:v>
      </x:c>
      <x:c r="F611" s="38" t="str">
        <x:f>Ubicaciones!A12</x:f>
        <x:v>L07</x:v>
      </x:c>
      <x:c r="G611" s="38" t="str">
        <x:v>P3</x:v>
      </x:c>
      <x:c r="H611" s="55" t="n">
        <x:f>IF(AND(ISNUMBER('Reparto provincial'!J207),ABS(Construccion!G24-1)&lt;0.0000001,MIN(Construccion!D24:F24)&gt;=0,MAX(Construccion!D24:F24)&lt;=1),ROUND('Reparto provincial'!J207*ROUND(SUM(Construccion!$D$24:F24),12),0)-ROUND('Reparto provincial'!J207*ROUND(SUM(Construccion!$D$24:E24),12),0),"n.a.")</x:f>
        <x:v>0</x:v>
      </x:c>
      <x:c r="I611" s="55" t="n">
        <x:f>'Reparto provincial'!N207</x:f>
        <x:v>0</x:v>
      </x:c>
      <x:c r="J611" s="55" t="n">
        <x:f>IF(AND(ISNUMBER(H611),ISNUMBER(I611)),H611*I611,"n.a.")</x:f>
        <x:v>0</x:v>
      </x:c>
      <x:c r="K611" s="56" t="n">
        <x:f>Ubicaciones!D12</x:f>
        <x:v>7.77</x:v>
      </x:c>
      <x:c r="L611" s="56" t="n">
        <x:f>Ubicaciones!E12</x:f>
        <x:v>-80.28</x:v>
      </x:c>
      <x:c r="M611" s="38" t="str">
        <x:f>Vulnerabilidad!B24</x:f>
        <x:v>Liviana / madera</x:v>
      </x:c>
      <x:c r="N611" s="38" t="str">
        <x:f>Vulnerabilidad!C24</x:f>
        <x:v>Madera / livianas</x:v>
      </x:c>
      <x:c r="O611" s="38" t="str">
        <x:f>Vulnerabilidad!D24</x:f>
        <x:v>Metal</x:v>
      </x:c>
      <x:c r="P611" s="38" t="str">
        <x:v>Sin dato</x:v>
      </x:c>
      <x:c r="Q611" s="38" t="n">
        <x:f>IF('Impacto local'!H12="","",'Impacto local'!H12)</x:f>
        <x:v>2</x:v>
      </x:c>
      <x:c r="R611" s="57" t="n">
        <x:f>IF(Q611="","",INDEX(Vulnerabilidad!$D$6:$D$17,Q611))</x:f>
        <x:v>0</x:v>
      </x:c>
      <x:c r="S611" s="55" t="n">
        <x:f>IF(AND(ISNUMBER(J611),ISNUMBER(R611),R611&gt;=0,R611&lt;=1),J611*R611,"n.a.")</x:f>
        <x:v>0</x:v>
      </x:c>
      <x:c r="T611" s="38" t="str">
        <x:f>IF(ISNUMBER(S611),"Calculado ilustrativo","Faltan datos / parámetros inválidos")</x:f>
        <x:v>Calculado ilustrativo</x:v>
      </x:c>
    </x:row>
    <x:row r="612">
      <x:c r="A612" s="38" t="str">
        <x:v>R00607</x:v>
      </x:c>
      <x:c r="B612" s="38" t="str">
        <x:f>'Reparto provincial'!B208</x:f>
        <x:v>C06</x:v>
      </x:c>
      <x:c r="C612" s="38" t="str">
        <x:f>'Reparto provincial'!C208</x:f>
        <x:v>Banesco Seguros, S.A.</x:v>
      </x:c>
      <x:c r="D612" s="38" t="str">
        <x:f>'Reparto provincial'!D208</x:f>
        <x:v>Residencial</x:v>
      </x:c>
      <x:c r="E612" s="38" t="str">
        <x:f>'Reparto provincial'!E208</x:f>
        <x:v>Panamá</x:v>
      </x:c>
      <x:c r="F612" s="38" t="str">
        <x:f>Ubicaciones!A13</x:f>
        <x:v>L08</x:v>
      </x:c>
      <x:c r="G612" s="38" t="str">
        <x:v>P1</x:v>
      </x:c>
      <x:c r="H612" s="55" t="n">
        <x:f>IF(AND(ISNUMBER('Reparto provincial'!J208),ABS(Construccion!G27-1)&lt;0.0000001,MIN(Construccion!D27:F27)&gt;=0,MAX(Construccion!D27:F27)&lt;=1),ROUND('Reparto provincial'!J208*ROUND(SUM(Construccion!$D$27:D27),12),0)-0,"n.a.")</x:f>
        <x:v>0</x:v>
      </x:c>
      <x:c r="I612" s="55" t="n">
        <x:f>'Reparto provincial'!N208</x:f>
        <x:v>0</x:v>
      </x:c>
      <x:c r="J612" s="55" t="n">
        <x:f>IF(AND(ISNUMBER(H612),ISNUMBER(I612)),H612*I612,"n.a.")</x:f>
        <x:v>0</x:v>
      </x:c>
      <x:c r="K612" s="56" t="n">
        <x:f>Ubicaciones!D13</x:f>
        <x:v>8.98</x:v>
      </x:c>
      <x:c r="L612" s="56" t="n">
        <x:f>Ubicaciones!E13</x:f>
        <x:v>-79.52</x:v>
      </x:c>
      <x:c r="M612" s="38" t="str">
        <x:f>Vulnerabilidad!B22</x:f>
        <x:v>Hormigón armado</x:v>
      </x:c>
      <x:c r="N612" s="38" t="str">
        <x:f>Vulnerabilidad!C22</x:f>
        <x:v>Mampostería de relleno</x:v>
      </x:c>
      <x:c r="O612" s="38" t="str">
        <x:f>Vulnerabilidad!D22</x:f>
        <x:v>Losa de hormigón</x:v>
      </x:c>
      <x:c r="P612" s="38" t="str">
        <x:v>Sin dato</x:v>
      </x:c>
      <x:c r="Q612" s="38" t="n">
        <x:f>IF('Impacto local'!H13="","",'Impacto local'!H13)</x:f>
        <x:v>2</x:v>
      </x:c>
      <x:c r="R612" s="57" t="n">
        <x:f>IF(Q612="","",INDEX(Vulnerabilidad!$B$6:$B$17,Q612))</x:f>
        <x:v>0</x:v>
      </x:c>
      <x:c r="S612" s="55" t="n">
        <x:f>IF(AND(ISNUMBER(J612),ISNUMBER(R612),R612&gt;=0,R612&lt;=1),J612*R612,"n.a.")</x:f>
        <x:v>0</x:v>
      </x:c>
      <x:c r="T612" s="38" t="str">
        <x:f>IF(ISNUMBER(S612),"Calculado ilustrativo","Faltan datos / parámetros inválidos")</x:f>
        <x:v>Calculado ilustrativo</x:v>
      </x:c>
    </x:row>
    <x:row r="613">
      <x:c r="A613" s="38" t="str">
        <x:v>R00608</x:v>
      </x:c>
      <x:c r="B613" s="38" t="str">
        <x:f>'Reparto provincial'!B208</x:f>
        <x:v>C06</x:v>
      </x:c>
      <x:c r="C613" s="38" t="str">
        <x:f>'Reparto provincial'!C208</x:f>
        <x:v>Banesco Seguros, S.A.</x:v>
      </x:c>
      <x:c r="D613" s="38" t="str">
        <x:f>'Reparto provincial'!D208</x:f>
        <x:v>Residencial</x:v>
      </x:c>
      <x:c r="E613" s="38" t="str">
        <x:f>'Reparto provincial'!E208</x:f>
        <x:v>Panamá</x:v>
      </x:c>
      <x:c r="F613" s="38" t="str">
        <x:f>Ubicaciones!A13</x:f>
        <x:v>L08</x:v>
      </x:c>
      <x:c r="G613" s="38" t="str">
        <x:v>P2</x:v>
      </x:c>
      <x:c r="H613" s="55" t="n">
        <x:f>IF(AND(ISNUMBER('Reparto provincial'!J208),ABS(Construccion!G27-1)&lt;0.0000001,MIN(Construccion!D27:F27)&gt;=0,MAX(Construccion!D27:F27)&lt;=1),ROUND('Reparto provincial'!J208*ROUND(SUM(Construccion!$D$27:E27),12),0)-ROUND('Reparto provincial'!J208*ROUND(SUM(Construccion!$D$27:D27),12),0),"n.a.")</x:f>
        <x:v>0</x:v>
      </x:c>
      <x:c r="I613" s="55" t="n">
        <x:f>'Reparto provincial'!N208</x:f>
        <x:v>0</x:v>
      </x:c>
      <x:c r="J613" s="55" t="n">
        <x:f>IF(AND(ISNUMBER(H613),ISNUMBER(I613)),H613*I613,"n.a.")</x:f>
        <x:v>0</x:v>
      </x:c>
      <x:c r="K613" s="56" t="n">
        <x:f>Ubicaciones!D13</x:f>
        <x:v>8.98</x:v>
      </x:c>
      <x:c r="L613" s="56" t="n">
        <x:f>Ubicaciones!E13</x:f>
        <x:v>-79.52</x:v>
      </x:c>
      <x:c r="M613" s="38" t="str">
        <x:f>Vulnerabilidad!B23</x:f>
        <x:v>Mampostería sin refuerzo</x:v>
      </x:c>
      <x:c r="N613" s="38" t="str">
        <x:f>Vulnerabilidad!C23</x:f>
        <x:v>Bloque / ladrillo</x:v>
      </x:c>
      <x:c r="O613" s="38" t="str">
        <x:f>Vulnerabilidad!D23</x:f>
        <x:v>Metal</x:v>
      </x:c>
      <x:c r="P613" s="38" t="str">
        <x:v>Sin dato</x:v>
      </x:c>
      <x:c r="Q613" s="38" t="n">
        <x:f>IF('Impacto local'!H13="","",'Impacto local'!H13)</x:f>
        <x:v>2</x:v>
      </x:c>
      <x:c r="R613" s="57" t="n">
        <x:f>IF(Q613="","",INDEX(Vulnerabilidad!$C$6:$C$17,Q613))</x:f>
        <x:v>0</x:v>
      </x:c>
      <x:c r="S613" s="55" t="n">
        <x:f>IF(AND(ISNUMBER(J613),ISNUMBER(R613),R613&gt;=0,R613&lt;=1),J613*R613,"n.a.")</x:f>
        <x:v>0</x:v>
      </x:c>
      <x:c r="T613" s="38" t="str">
        <x:f>IF(ISNUMBER(S613),"Calculado ilustrativo","Faltan datos / parámetros inválidos")</x:f>
        <x:v>Calculado ilustrativo</x:v>
      </x:c>
    </x:row>
    <x:row r="614">
      <x:c r="A614" s="38" t="str">
        <x:v>R00609</x:v>
      </x:c>
      <x:c r="B614" s="38" t="str">
        <x:f>'Reparto provincial'!B208</x:f>
        <x:v>C06</x:v>
      </x:c>
      <x:c r="C614" s="38" t="str">
        <x:f>'Reparto provincial'!C208</x:f>
        <x:v>Banesco Seguros, S.A.</x:v>
      </x:c>
      <x:c r="D614" s="38" t="str">
        <x:f>'Reparto provincial'!D208</x:f>
        <x:v>Residencial</x:v>
      </x:c>
      <x:c r="E614" s="38" t="str">
        <x:f>'Reparto provincial'!E208</x:f>
        <x:v>Panamá</x:v>
      </x:c>
      <x:c r="F614" s="38" t="str">
        <x:f>Ubicaciones!A13</x:f>
        <x:v>L08</x:v>
      </x:c>
      <x:c r="G614" s="38" t="str">
        <x:v>P3</x:v>
      </x:c>
      <x:c r="H614" s="55" t="n">
        <x:f>IF(AND(ISNUMBER('Reparto provincial'!J208),ABS(Construccion!G27-1)&lt;0.0000001,MIN(Construccion!D27:F27)&gt;=0,MAX(Construccion!D27:F27)&lt;=1),ROUND('Reparto provincial'!J208*ROUND(SUM(Construccion!$D$27:F27),12),0)-ROUND('Reparto provincial'!J208*ROUND(SUM(Construccion!$D$27:E27),12),0),"n.a.")</x:f>
        <x:v>0</x:v>
      </x:c>
      <x:c r="I614" s="55" t="n">
        <x:f>'Reparto provincial'!N208</x:f>
        <x:v>0</x:v>
      </x:c>
      <x:c r="J614" s="55" t="n">
        <x:f>IF(AND(ISNUMBER(H614),ISNUMBER(I614)),H614*I614,"n.a.")</x:f>
        <x:v>0</x:v>
      </x:c>
      <x:c r="K614" s="56" t="n">
        <x:f>Ubicaciones!D13</x:f>
        <x:v>8.98</x:v>
      </x:c>
      <x:c r="L614" s="56" t="n">
        <x:f>Ubicaciones!E13</x:f>
        <x:v>-79.52</x:v>
      </x:c>
      <x:c r="M614" s="38" t="str">
        <x:f>Vulnerabilidad!B24</x:f>
        <x:v>Liviana / madera</x:v>
      </x:c>
      <x:c r="N614" s="38" t="str">
        <x:f>Vulnerabilidad!C24</x:f>
        <x:v>Madera / livianas</x:v>
      </x:c>
      <x:c r="O614" s="38" t="str">
        <x:f>Vulnerabilidad!D24</x:f>
        <x:v>Metal</x:v>
      </x:c>
      <x:c r="P614" s="38" t="str">
        <x:v>Sin dato</x:v>
      </x:c>
      <x:c r="Q614" s="38" t="n">
        <x:f>IF('Impacto local'!H13="","",'Impacto local'!H13)</x:f>
        <x:v>2</x:v>
      </x:c>
      <x:c r="R614" s="57" t="n">
        <x:f>IF(Q614="","",INDEX(Vulnerabilidad!$D$6:$D$17,Q614))</x:f>
        <x:v>0</x:v>
      </x:c>
      <x:c r="S614" s="55" t="n">
        <x:f>IF(AND(ISNUMBER(J614),ISNUMBER(R614),R614&gt;=0,R614&lt;=1),J614*R614,"n.a.")</x:f>
        <x:v>0</x:v>
      </x:c>
      <x:c r="T614" s="38" t="str">
        <x:f>IF(ISNUMBER(S614),"Calculado ilustrativo","Faltan datos / parámetros inválidos")</x:f>
        <x:v>Calculado ilustrativo</x:v>
      </x:c>
    </x:row>
    <x:row r="615">
      <x:c r="A615" s="38" t="str">
        <x:v>R00610</x:v>
      </x:c>
      <x:c r="B615" s="38" t="str">
        <x:f>'Reparto provincial'!B209</x:f>
        <x:v>C06</x:v>
      </x:c>
      <x:c r="C615" s="38" t="str">
        <x:f>'Reparto provincial'!C209</x:f>
        <x:v>Banesco Seguros, S.A.</x:v>
      </x:c>
      <x:c r="D615" s="38" t="str">
        <x:f>'Reparto provincial'!D209</x:f>
        <x:v>Residencial</x:v>
      </x:c>
      <x:c r="E615" s="38" t="str">
        <x:f>'Reparto provincial'!E209</x:f>
        <x:v>Veraguas</x:v>
      </x:c>
      <x:c r="F615" s="38" t="str">
        <x:f>Ubicaciones!A14</x:f>
        <x:v>L09</x:v>
      </x:c>
      <x:c r="G615" s="38" t="str">
        <x:v>P1</x:v>
      </x:c>
      <x:c r="H615" s="55" t="n">
        <x:f>IF(AND(ISNUMBER('Reparto provincial'!J209),ABS(Construccion!G30-1)&lt;0.0000001,MIN(Construccion!D30:F30)&gt;=0,MAX(Construccion!D30:F30)&lt;=1),ROUND('Reparto provincial'!J209*ROUND(SUM(Construccion!$D$30:D30),12),0)-0,"n.a.")</x:f>
        <x:v>0</x:v>
      </x:c>
      <x:c r="I615" s="55" t="n">
        <x:f>'Reparto provincial'!N209</x:f>
        <x:v>0</x:v>
      </x:c>
      <x:c r="J615" s="55" t="n">
        <x:f>IF(AND(ISNUMBER(H615),ISNUMBER(I615)),H615*I615,"n.a.")</x:f>
        <x:v>0</x:v>
      </x:c>
      <x:c r="K615" s="56" t="n">
        <x:f>Ubicaciones!D14</x:f>
        <x:v>8.1</x:v>
      </x:c>
      <x:c r="L615" s="56" t="n">
        <x:f>Ubicaciones!E14</x:f>
        <x:v>-80.97</x:v>
      </x:c>
      <x:c r="M615" s="38" t="str">
        <x:f>Vulnerabilidad!B22</x:f>
        <x:v>Hormigón armado</x:v>
      </x:c>
      <x:c r="N615" s="38" t="str">
        <x:f>Vulnerabilidad!C22</x:f>
        <x:v>Mampostería de relleno</x:v>
      </x:c>
      <x:c r="O615" s="38" t="str">
        <x:f>Vulnerabilidad!D22</x:f>
        <x:v>Losa de hormigón</x:v>
      </x:c>
      <x:c r="P615" s="38" t="str">
        <x:v>Sin dato</x:v>
      </x:c>
      <x:c r="Q615" s="38" t="n">
        <x:f>IF('Impacto local'!H14="","",'Impacto local'!H14)</x:f>
        <x:v>3</x:v>
      </x:c>
      <x:c r="R615" s="57" t="n">
        <x:f>IF(Q615="","",INDEX(Vulnerabilidad!$B$6:$B$17,Q615))</x:f>
        <x:v>0</x:v>
      </x:c>
      <x:c r="S615" s="55" t="n">
        <x:f>IF(AND(ISNUMBER(J615),ISNUMBER(R615),R615&gt;=0,R615&lt;=1),J615*R615,"n.a.")</x:f>
        <x:v>0</x:v>
      </x:c>
      <x:c r="T615" s="38" t="str">
        <x:f>IF(ISNUMBER(S615),"Calculado ilustrativo","Faltan datos / parámetros inválidos")</x:f>
        <x:v>Calculado ilustrativo</x:v>
      </x:c>
    </x:row>
    <x:row r="616">
      <x:c r="A616" s="38" t="str">
        <x:v>R00611</x:v>
      </x:c>
      <x:c r="B616" s="38" t="str">
        <x:f>'Reparto provincial'!B209</x:f>
        <x:v>C06</x:v>
      </x:c>
      <x:c r="C616" s="38" t="str">
        <x:f>'Reparto provincial'!C209</x:f>
        <x:v>Banesco Seguros, S.A.</x:v>
      </x:c>
      <x:c r="D616" s="38" t="str">
        <x:f>'Reparto provincial'!D209</x:f>
        <x:v>Residencial</x:v>
      </x:c>
      <x:c r="E616" s="38" t="str">
        <x:f>'Reparto provincial'!E209</x:f>
        <x:v>Veraguas</x:v>
      </x:c>
      <x:c r="F616" s="38" t="str">
        <x:f>Ubicaciones!A14</x:f>
        <x:v>L09</x:v>
      </x:c>
      <x:c r="G616" s="38" t="str">
        <x:v>P2</x:v>
      </x:c>
      <x:c r="H616" s="55" t="n">
        <x:f>IF(AND(ISNUMBER('Reparto provincial'!J209),ABS(Construccion!G30-1)&lt;0.0000001,MIN(Construccion!D30:F30)&gt;=0,MAX(Construccion!D30:F30)&lt;=1),ROUND('Reparto provincial'!J209*ROUND(SUM(Construccion!$D$30:E30),12),0)-ROUND('Reparto provincial'!J209*ROUND(SUM(Construccion!$D$30:D30),12),0),"n.a.")</x:f>
        <x:v>0</x:v>
      </x:c>
      <x:c r="I616" s="55" t="n">
        <x:f>'Reparto provincial'!N209</x:f>
        <x:v>0</x:v>
      </x:c>
      <x:c r="J616" s="55" t="n">
        <x:f>IF(AND(ISNUMBER(H616),ISNUMBER(I616)),H616*I616,"n.a.")</x:f>
        <x:v>0</x:v>
      </x:c>
      <x:c r="K616" s="56" t="n">
        <x:f>Ubicaciones!D14</x:f>
        <x:v>8.1</x:v>
      </x:c>
      <x:c r="L616" s="56" t="n">
        <x:f>Ubicaciones!E14</x:f>
        <x:v>-80.97</x:v>
      </x:c>
      <x:c r="M616" s="38" t="str">
        <x:f>Vulnerabilidad!B23</x:f>
        <x:v>Mampostería sin refuerzo</x:v>
      </x:c>
      <x:c r="N616" s="38" t="str">
        <x:f>Vulnerabilidad!C23</x:f>
        <x:v>Bloque / ladrillo</x:v>
      </x:c>
      <x:c r="O616" s="38" t="str">
        <x:f>Vulnerabilidad!D23</x:f>
        <x:v>Metal</x:v>
      </x:c>
      <x:c r="P616" s="38" t="str">
        <x:v>Sin dato</x:v>
      </x:c>
      <x:c r="Q616" s="38" t="n">
        <x:f>IF('Impacto local'!H14="","",'Impacto local'!H14)</x:f>
        <x:v>3</x:v>
      </x:c>
      <x:c r="R616" s="57" t="n">
        <x:f>IF(Q616="","",INDEX(Vulnerabilidad!$C$6:$C$17,Q616))</x:f>
        <x:v>0</x:v>
      </x:c>
      <x:c r="S616" s="55" t="n">
        <x:f>IF(AND(ISNUMBER(J616),ISNUMBER(R616),R616&gt;=0,R616&lt;=1),J616*R616,"n.a.")</x:f>
        <x:v>0</x:v>
      </x:c>
      <x:c r="T616" s="38" t="str">
        <x:f>IF(ISNUMBER(S616),"Calculado ilustrativo","Faltan datos / parámetros inválidos")</x:f>
        <x:v>Calculado ilustrativo</x:v>
      </x:c>
    </x:row>
    <x:row r="617">
      <x:c r="A617" s="38" t="str">
        <x:v>R00612</x:v>
      </x:c>
      <x:c r="B617" s="38" t="str">
        <x:f>'Reparto provincial'!B209</x:f>
        <x:v>C06</x:v>
      </x:c>
      <x:c r="C617" s="38" t="str">
        <x:f>'Reparto provincial'!C209</x:f>
        <x:v>Banesco Seguros, S.A.</x:v>
      </x:c>
      <x:c r="D617" s="38" t="str">
        <x:f>'Reparto provincial'!D209</x:f>
        <x:v>Residencial</x:v>
      </x:c>
      <x:c r="E617" s="38" t="str">
        <x:f>'Reparto provincial'!E209</x:f>
        <x:v>Veraguas</x:v>
      </x:c>
      <x:c r="F617" s="38" t="str">
        <x:f>Ubicaciones!A14</x:f>
        <x:v>L09</x:v>
      </x:c>
      <x:c r="G617" s="38" t="str">
        <x:v>P3</x:v>
      </x:c>
      <x:c r="H617" s="55" t="n">
        <x:f>IF(AND(ISNUMBER('Reparto provincial'!J209),ABS(Construccion!G30-1)&lt;0.0000001,MIN(Construccion!D30:F30)&gt;=0,MAX(Construccion!D30:F30)&lt;=1),ROUND('Reparto provincial'!J209*ROUND(SUM(Construccion!$D$30:F30),12),0)-ROUND('Reparto provincial'!J209*ROUND(SUM(Construccion!$D$30:E30),12),0),"n.a.")</x:f>
        <x:v>0</x:v>
      </x:c>
      <x:c r="I617" s="55" t="n">
        <x:f>'Reparto provincial'!N209</x:f>
        <x:v>0</x:v>
      </x:c>
      <x:c r="J617" s="55" t="n">
        <x:f>IF(AND(ISNUMBER(H617),ISNUMBER(I617)),H617*I617,"n.a.")</x:f>
        <x:v>0</x:v>
      </x:c>
      <x:c r="K617" s="56" t="n">
        <x:f>Ubicaciones!D14</x:f>
        <x:v>8.1</x:v>
      </x:c>
      <x:c r="L617" s="56" t="n">
        <x:f>Ubicaciones!E14</x:f>
        <x:v>-80.97</x:v>
      </x:c>
      <x:c r="M617" s="38" t="str">
        <x:f>Vulnerabilidad!B24</x:f>
        <x:v>Liviana / madera</x:v>
      </x:c>
      <x:c r="N617" s="38" t="str">
        <x:f>Vulnerabilidad!C24</x:f>
        <x:v>Madera / livianas</x:v>
      </x:c>
      <x:c r="O617" s="38" t="str">
        <x:f>Vulnerabilidad!D24</x:f>
        <x:v>Metal</x:v>
      </x:c>
      <x:c r="P617" s="38" t="str">
        <x:v>Sin dato</x:v>
      </x:c>
      <x:c r="Q617" s="38" t="n">
        <x:f>IF('Impacto local'!H14="","",'Impacto local'!H14)</x:f>
        <x:v>3</x:v>
      </x:c>
      <x:c r="R617" s="57" t="n">
        <x:f>IF(Q617="","",INDEX(Vulnerabilidad!$D$6:$D$17,Q617))</x:f>
        <x:v>0</x:v>
      </x:c>
      <x:c r="S617" s="55" t="n">
        <x:f>IF(AND(ISNUMBER(J617),ISNUMBER(R617),R617&gt;=0,R617&lt;=1),J617*R617,"n.a.")</x:f>
        <x:v>0</x:v>
      </x:c>
      <x:c r="T617" s="38" t="str">
        <x:f>IF(ISNUMBER(S617),"Calculado ilustrativo","Faltan datos / parámetros inválidos")</x:f>
        <x:v>Calculado ilustrativo</x:v>
      </x:c>
    </x:row>
    <x:row r="618">
      <x:c r="A618" s="38" t="str">
        <x:v>R00613</x:v>
      </x:c>
      <x:c r="B618" s="38" t="str">
        <x:f>'Reparto provincial'!B210</x:f>
        <x:v>C06</x:v>
      </x:c>
      <x:c r="C618" s="38" t="str">
        <x:f>'Reparto provincial'!C210</x:f>
        <x:v>Banesco Seguros, S.A.</x:v>
      </x:c>
      <x:c r="D618" s="38" t="str">
        <x:f>'Reparto provincial'!D210</x:f>
        <x:v>Residencial</x:v>
      </x:c>
      <x:c r="E618" s="38" t="str">
        <x:f>'Reparto provincial'!E210</x:f>
        <x:v>Guna Yala</x:v>
      </x:c>
      <x:c r="F618" s="38" t="str">
        <x:f>Ubicaciones!A15</x:f>
        <x:v>L10</x:v>
      </x:c>
      <x:c r="G618" s="38" t="str">
        <x:v>P1</x:v>
      </x:c>
      <x:c r="H618" s="55" t="n">
        <x:f>IF(AND(ISNUMBER('Reparto provincial'!J210),ABS(Construccion!G33-1)&lt;0.0000001,MIN(Construccion!D33:F33)&gt;=0,MAX(Construccion!D33:F33)&lt;=1),ROUND('Reparto provincial'!J210*ROUND(SUM(Construccion!$D$33:D33),12),0)-0,"n.a.")</x:f>
        <x:v>0</x:v>
      </x:c>
      <x:c r="I618" s="55" t="n">
        <x:f>'Reparto provincial'!N210</x:f>
        <x:v>0</x:v>
      </x:c>
      <x:c r="J618" s="55" t="n">
        <x:f>IF(AND(ISNUMBER(H618),ISNUMBER(I618)),H618*I618,"n.a.")</x:f>
        <x:v>0</x:v>
      </x:c>
      <x:c r="K618" s="56" t="n">
        <x:f>Ubicaciones!D15</x:f>
        <x:v>9.45</x:v>
      </x:c>
      <x:c r="L618" s="56" t="n">
        <x:f>Ubicaciones!E15</x:f>
        <x:v>-78.97</x:v>
      </x:c>
      <x:c r="M618" s="38" t="str">
        <x:f>Vulnerabilidad!B22</x:f>
        <x:v>Hormigón armado</x:v>
      </x:c>
      <x:c r="N618" s="38" t="str">
        <x:f>Vulnerabilidad!C22</x:f>
        <x:v>Mampostería de relleno</x:v>
      </x:c>
      <x:c r="O618" s="38" t="str">
        <x:f>Vulnerabilidad!D22</x:f>
        <x:v>Losa de hormigón</x:v>
      </x:c>
      <x:c r="P618" s="38" t="str">
        <x:v>Sin dato</x:v>
      </x:c>
      <x:c r="Q618" s="38" t="n">
        <x:f>IF('Impacto local'!H15="","",'Impacto local'!H15)</x:f>
        <x:v>2</x:v>
      </x:c>
      <x:c r="R618" s="57" t="n">
        <x:f>IF(Q618="","",INDEX(Vulnerabilidad!$B$6:$B$17,Q618))</x:f>
        <x:v>0</x:v>
      </x:c>
      <x:c r="S618" s="55" t="n">
        <x:f>IF(AND(ISNUMBER(J618),ISNUMBER(R618),R618&gt;=0,R618&lt;=1),J618*R618,"n.a.")</x:f>
        <x:v>0</x:v>
      </x:c>
      <x:c r="T618" s="38" t="str">
        <x:f>IF(ISNUMBER(S618),"Calculado ilustrativo","Faltan datos / parámetros inválidos")</x:f>
        <x:v>Calculado ilustrativo</x:v>
      </x:c>
    </x:row>
    <x:row r="619">
      <x:c r="A619" s="38" t="str">
        <x:v>R00614</x:v>
      </x:c>
      <x:c r="B619" s="38" t="str">
        <x:f>'Reparto provincial'!B210</x:f>
        <x:v>C06</x:v>
      </x:c>
      <x:c r="C619" s="38" t="str">
        <x:f>'Reparto provincial'!C210</x:f>
        <x:v>Banesco Seguros, S.A.</x:v>
      </x:c>
      <x:c r="D619" s="38" t="str">
        <x:f>'Reparto provincial'!D210</x:f>
        <x:v>Residencial</x:v>
      </x:c>
      <x:c r="E619" s="38" t="str">
        <x:f>'Reparto provincial'!E210</x:f>
        <x:v>Guna Yala</x:v>
      </x:c>
      <x:c r="F619" s="38" t="str">
        <x:f>Ubicaciones!A15</x:f>
        <x:v>L10</x:v>
      </x:c>
      <x:c r="G619" s="38" t="str">
        <x:v>P2</x:v>
      </x:c>
      <x:c r="H619" s="55" t="n">
        <x:f>IF(AND(ISNUMBER('Reparto provincial'!J210),ABS(Construccion!G33-1)&lt;0.0000001,MIN(Construccion!D33:F33)&gt;=0,MAX(Construccion!D33:F33)&lt;=1),ROUND('Reparto provincial'!J210*ROUND(SUM(Construccion!$D$33:E33),12),0)-ROUND('Reparto provincial'!J210*ROUND(SUM(Construccion!$D$33:D33),12),0),"n.a.")</x:f>
        <x:v>0</x:v>
      </x:c>
      <x:c r="I619" s="55" t="n">
        <x:f>'Reparto provincial'!N210</x:f>
        <x:v>0</x:v>
      </x:c>
      <x:c r="J619" s="55" t="n">
        <x:f>IF(AND(ISNUMBER(H619),ISNUMBER(I619)),H619*I619,"n.a.")</x:f>
        <x:v>0</x:v>
      </x:c>
      <x:c r="K619" s="56" t="n">
        <x:f>Ubicaciones!D15</x:f>
        <x:v>9.45</x:v>
      </x:c>
      <x:c r="L619" s="56" t="n">
        <x:f>Ubicaciones!E15</x:f>
        <x:v>-78.97</x:v>
      </x:c>
      <x:c r="M619" s="38" t="str">
        <x:f>Vulnerabilidad!B23</x:f>
        <x:v>Mampostería sin refuerzo</x:v>
      </x:c>
      <x:c r="N619" s="38" t="str">
        <x:f>Vulnerabilidad!C23</x:f>
        <x:v>Bloque / ladrillo</x:v>
      </x:c>
      <x:c r="O619" s="38" t="str">
        <x:f>Vulnerabilidad!D23</x:f>
        <x:v>Metal</x:v>
      </x:c>
      <x:c r="P619" s="38" t="str">
        <x:v>Sin dato</x:v>
      </x:c>
      <x:c r="Q619" s="38" t="n">
        <x:f>IF('Impacto local'!H15="","",'Impacto local'!H15)</x:f>
        <x:v>2</x:v>
      </x:c>
      <x:c r="R619" s="57" t="n">
        <x:f>IF(Q619="","",INDEX(Vulnerabilidad!$C$6:$C$17,Q619))</x:f>
        <x:v>0</x:v>
      </x:c>
      <x:c r="S619" s="55" t="n">
        <x:f>IF(AND(ISNUMBER(J619),ISNUMBER(R619),R619&gt;=0,R619&lt;=1),J619*R619,"n.a.")</x:f>
        <x:v>0</x:v>
      </x:c>
      <x:c r="T619" s="38" t="str">
        <x:f>IF(ISNUMBER(S619),"Calculado ilustrativo","Faltan datos / parámetros inválidos")</x:f>
        <x:v>Calculado ilustrativo</x:v>
      </x:c>
    </x:row>
    <x:row r="620">
      <x:c r="A620" s="38" t="str">
        <x:v>R00615</x:v>
      </x:c>
      <x:c r="B620" s="38" t="str">
        <x:f>'Reparto provincial'!B210</x:f>
        <x:v>C06</x:v>
      </x:c>
      <x:c r="C620" s="38" t="str">
        <x:f>'Reparto provincial'!C210</x:f>
        <x:v>Banesco Seguros, S.A.</x:v>
      </x:c>
      <x:c r="D620" s="38" t="str">
        <x:f>'Reparto provincial'!D210</x:f>
        <x:v>Residencial</x:v>
      </x:c>
      <x:c r="E620" s="38" t="str">
        <x:f>'Reparto provincial'!E210</x:f>
        <x:v>Guna Yala</x:v>
      </x:c>
      <x:c r="F620" s="38" t="str">
        <x:f>Ubicaciones!A15</x:f>
        <x:v>L10</x:v>
      </x:c>
      <x:c r="G620" s="38" t="str">
        <x:v>P3</x:v>
      </x:c>
      <x:c r="H620" s="55" t="n">
        <x:f>IF(AND(ISNUMBER('Reparto provincial'!J210),ABS(Construccion!G33-1)&lt;0.0000001,MIN(Construccion!D33:F33)&gt;=0,MAX(Construccion!D33:F33)&lt;=1),ROUND('Reparto provincial'!J210*ROUND(SUM(Construccion!$D$33:F33),12),0)-ROUND('Reparto provincial'!J210*ROUND(SUM(Construccion!$D$33:E33),12),0),"n.a.")</x:f>
        <x:v>0</x:v>
      </x:c>
      <x:c r="I620" s="55" t="n">
        <x:f>'Reparto provincial'!N210</x:f>
        <x:v>0</x:v>
      </x:c>
      <x:c r="J620" s="55" t="n">
        <x:f>IF(AND(ISNUMBER(H620),ISNUMBER(I620)),H620*I620,"n.a.")</x:f>
        <x:v>0</x:v>
      </x:c>
      <x:c r="K620" s="56" t="n">
        <x:f>Ubicaciones!D15</x:f>
        <x:v>9.45</x:v>
      </x:c>
      <x:c r="L620" s="56" t="n">
        <x:f>Ubicaciones!E15</x:f>
        <x:v>-78.97</x:v>
      </x:c>
      <x:c r="M620" s="38" t="str">
        <x:f>Vulnerabilidad!B24</x:f>
        <x:v>Liviana / madera</x:v>
      </x:c>
      <x:c r="N620" s="38" t="str">
        <x:f>Vulnerabilidad!C24</x:f>
        <x:v>Madera / livianas</x:v>
      </x:c>
      <x:c r="O620" s="38" t="str">
        <x:f>Vulnerabilidad!D24</x:f>
        <x:v>Metal</x:v>
      </x:c>
      <x:c r="P620" s="38" t="str">
        <x:v>Sin dato</x:v>
      </x:c>
      <x:c r="Q620" s="38" t="n">
        <x:f>IF('Impacto local'!H15="","",'Impacto local'!H15)</x:f>
        <x:v>2</x:v>
      </x:c>
      <x:c r="R620" s="57" t="n">
        <x:f>IF(Q620="","",INDEX(Vulnerabilidad!$D$6:$D$17,Q620))</x:f>
        <x:v>0</x:v>
      </x:c>
      <x:c r="S620" s="55" t="n">
        <x:f>IF(AND(ISNUMBER(J620),ISNUMBER(R620),R620&gt;=0,R620&lt;=1),J620*R620,"n.a.")</x:f>
        <x:v>0</x:v>
      </x:c>
      <x:c r="T620" s="38" t="str">
        <x:f>IF(ISNUMBER(S620),"Calculado ilustrativo","Faltan datos / parámetros inválidos")</x:f>
        <x:v>Calculado ilustrativo</x:v>
      </x:c>
    </x:row>
    <x:row r="621">
      <x:c r="A621" s="38" t="str">
        <x:v>R00616</x:v>
      </x:c>
      <x:c r="B621" s="38" t="str">
        <x:f>'Reparto provincial'!B211</x:f>
        <x:v>C06</x:v>
      </x:c>
      <x:c r="C621" s="38" t="str">
        <x:f>'Reparto provincial'!C211</x:f>
        <x:v>Banesco Seguros, S.A.</x:v>
      </x:c>
      <x:c r="D621" s="38" t="str">
        <x:f>'Reparto provincial'!D211</x:f>
        <x:v>Residencial</x:v>
      </x:c>
      <x:c r="E621" s="38" t="str">
        <x:f>'Reparto provincial'!E211</x:f>
        <x:v>Emberá-Wounaan</x:v>
      </x:c>
      <x:c r="F621" s="38" t="str">
        <x:f>Ubicaciones!A16</x:f>
        <x:v>L11</x:v>
      </x:c>
      <x:c r="G621" s="38" t="str">
        <x:v>P1</x:v>
      </x:c>
      <x:c r="H621" s="55" t="n">
        <x:f>IF(AND(ISNUMBER('Reparto provincial'!J211),ABS(Construccion!G36-1)&lt;0.0000001,MIN(Construccion!D36:F36)&gt;=0,MAX(Construccion!D36:F36)&lt;=1),ROUND('Reparto provincial'!J211*ROUND(SUM(Construccion!$D$36:D36),12),0)-0,"n.a.")</x:f>
        <x:v>0</x:v>
      </x:c>
      <x:c r="I621" s="55" t="n">
        <x:f>'Reparto provincial'!N211</x:f>
        <x:v>0</x:v>
      </x:c>
      <x:c r="J621" s="55" t="n">
        <x:f>IF(AND(ISNUMBER(H621),ISNUMBER(I621)),H621*I621,"n.a.")</x:f>
        <x:v>0</x:v>
      </x:c>
      <x:c r="K621" s="56" t="n">
        <x:f>Ubicaciones!D16</x:f>
        <x:v>8.25</x:v>
      </x:c>
      <x:c r="L621" s="56" t="n">
        <x:f>Ubicaciones!E16</x:f>
        <x:v>-77.72</x:v>
      </x:c>
      <x:c r="M621" s="38" t="str">
        <x:f>Vulnerabilidad!B22</x:f>
        <x:v>Hormigón armado</x:v>
      </x:c>
      <x:c r="N621" s="38" t="str">
        <x:f>Vulnerabilidad!C22</x:f>
        <x:v>Mampostería de relleno</x:v>
      </x:c>
      <x:c r="O621" s="38" t="str">
        <x:f>Vulnerabilidad!D22</x:f>
        <x:v>Losa de hormigón</x:v>
      </x:c>
      <x:c r="P621" s="38" t="str">
        <x:v>Sin dato</x:v>
      </x:c>
      <x:c r="Q621" s="38" t="n">
        <x:f>IF('Impacto local'!H16="","",'Impacto local'!H16)</x:f>
        <x:v>2</x:v>
      </x:c>
      <x:c r="R621" s="57" t="n">
        <x:f>IF(Q621="","",INDEX(Vulnerabilidad!$B$6:$B$17,Q621))</x:f>
        <x:v>0</x:v>
      </x:c>
      <x:c r="S621" s="55" t="n">
        <x:f>IF(AND(ISNUMBER(J621),ISNUMBER(R621),R621&gt;=0,R621&lt;=1),J621*R621,"n.a.")</x:f>
        <x:v>0</x:v>
      </x:c>
      <x:c r="T621" s="38" t="str">
        <x:f>IF(ISNUMBER(S621),"Calculado ilustrativo","Faltan datos / parámetros inválidos")</x:f>
        <x:v>Calculado ilustrativo</x:v>
      </x:c>
    </x:row>
    <x:row r="622">
      <x:c r="A622" s="38" t="str">
        <x:v>R00617</x:v>
      </x:c>
      <x:c r="B622" s="38" t="str">
        <x:f>'Reparto provincial'!B211</x:f>
        <x:v>C06</x:v>
      </x:c>
      <x:c r="C622" s="38" t="str">
        <x:f>'Reparto provincial'!C211</x:f>
        <x:v>Banesco Seguros, S.A.</x:v>
      </x:c>
      <x:c r="D622" s="38" t="str">
        <x:f>'Reparto provincial'!D211</x:f>
        <x:v>Residencial</x:v>
      </x:c>
      <x:c r="E622" s="38" t="str">
        <x:f>'Reparto provincial'!E211</x:f>
        <x:v>Emberá-Wounaan</x:v>
      </x:c>
      <x:c r="F622" s="38" t="str">
        <x:f>Ubicaciones!A16</x:f>
        <x:v>L11</x:v>
      </x:c>
      <x:c r="G622" s="38" t="str">
        <x:v>P2</x:v>
      </x:c>
      <x:c r="H622" s="55" t="n">
        <x:f>IF(AND(ISNUMBER('Reparto provincial'!J211),ABS(Construccion!G36-1)&lt;0.0000001,MIN(Construccion!D36:F36)&gt;=0,MAX(Construccion!D36:F36)&lt;=1),ROUND('Reparto provincial'!J211*ROUND(SUM(Construccion!$D$36:E36),12),0)-ROUND('Reparto provincial'!J211*ROUND(SUM(Construccion!$D$36:D36),12),0),"n.a.")</x:f>
        <x:v>0</x:v>
      </x:c>
      <x:c r="I622" s="55" t="n">
        <x:f>'Reparto provincial'!N211</x:f>
        <x:v>0</x:v>
      </x:c>
      <x:c r="J622" s="55" t="n">
        <x:f>IF(AND(ISNUMBER(H622),ISNUMBER(I622)),H622*I622,"n.a.")</x:f>
        <x:v>0</x:v>
      </x:c>
      <x:c r="K622" s="56" t="n">
        <x:f>Ubicaciones!D16</x:f>
        <x:v>8.25</x:v>
      </x:c>
      <x:c r="L622" s="56" t="n">
        <x:f>Ubicaciones!E16</x:f>
        <x:v>-77.72</x:v>
      </x:c>
      <x:c r="M622" s="38" t="str">
        <x:f>Vulnerabilidad!B23</x:f>
        <x:v>Mampostería sin refuerzo</x:v>
      </x:c>
      <x:c r="N622" s="38" t="str">
        <x:f>Vulnerabilidad!C23</x:f>
        <x:v>Bloque / ladrillo</x:v>
      </x:c>
      <x:c r="O622" s="38" t="str">
        <x:f>Vulnerabilidad!D23</x:f>
        <x:v>Metal</x:v>
      </x:c>
      <x:c r="P622" s="38" t="str">
        <x:v>Sin dato</x:v>
      </x:c>
      <x:c r="Q622" s="38" t="n">
        <x:f>IF('Impacto local'!H16="","",'Impacto local'!H16)</x:f>
        <x:v>2</x:v>
      </x:c>
      <x:c r="R622" s="57" t="n">
        <x:f>IF(Q622="","",INDEX(Vulnerabilidad!$C$6:$C$17,Q622))</x:f>
        <x:v>0</x:v>
      </x:c>
      <x:c r="S622" s="55" t="n">
        <x:f>IF(AND(ISNUMBER(J622),ISNUMBER(R622),R622&gt;=0,R622&lt;=1),J622*R622,"n.a.")</x:f>
        <x:v>0</x:v>
      </x:c>
      <x:c r="T622" s="38" t="str">
        <x:f>IF(ISNUMBER(S622),"Calculado ilustrativo","Faltan datos / parámetros inválidos")</x:f>
        <x:v>Calculado ilustrativo</x:v>
      </x:c>
    </x:row>
    <x:row r="623">
      <x:c r="A623" s="38" t="str">
        <x:v>R00618</x:v>
      </x:c>
      <x:c r="B623" s="38" t="str">
        <x:f>'Reparto provincial'!B211</x:f>
        <x:v>C06</x:v>
      </x:c>
      <x:c r="C623" s="38" t="str">
        <x:f>'Reparto provincial'!C211</x:f>
        <x:v>Banesco Seguros, S.A.</x:v>
      </x:c>
      <x:c r="D623" s="38" t="str">
        <x:f>'Reparto provincial'!D211</x:f>
        <x:v>Residencial</x:v>
      </x:c>
      <x:c r="E623" s="38" t="str">
        <x:f>'Reparto provincial'!E211</x:f>
        <x:v>Emberá-Wounaan</x:v>
      </x:c>
      <x:c r="F623" s="38" t="str">
        <x:f>Ubicaciones!A16</x:f>
        <x:v>L11</x:v>
      </x:c>
      <x:c r="G623" s="38" t="str">
        <x:v>P3</x:v>
      </x:c>
      <x:c r="H623" s="55" t="n">
        <x:f>IF(AND(ISNUMBER('Reparto provincial'!J211),ABS(Construccion!G36-1)&lt;0.0000001,MIN(Construccion!D36:F36)&gt;=0,MAX(Construccion!D36:F36)&lt;=1),ROUND('Reparto provincial'!J211*ROUND(SUM(Construccion!$D$36:F36),12),0)-ROUND('Reparto provincial'!J211*ROUND(SUM(Construccion!$D$36:E36),12),0),"n.a.")</x:f>
        <x:v>0</x:v>
      </x:c>
      <x:c r="I623" s="55" t="n">
        <x:f>'Reparto provincial'!N211</x:f>
        <x:v>0</x:v>
      </x:c>
      <x:c r="J623" s="55" t="n">
        <x:f>IF(AND(ISNUMBER(H623),ISNUMBER(I623)),H623*I623,"n.a.")</x:f>
        <x:v>0</x:v>
      </x:c>
      <x:c r="K623" s="56" t="n">
        <x:f>Ubicaciones!D16</x:f>
        <x:v>8.25</x:v>
      </x:c>
      <x:c r="L623" s="56" t="n">
        <x:f>Ubicaciones!E16</x:f>
        <x:v>-77.72</x:v>
      </x:c>
      <x:c r="M623" s="38" t="str">
        <x:f>Vulnerabilidad!B24</x:f>
        <x:v>Liviana / madera</x:v>
      </x:c>
      <x:c r="N623" s="38" t="str">
        <x:f>Vulnerabilidad!C24</x:f>
        <x:v>Madera / livianas</x:v>
      </x:c>
      <x:c r="O623" s="38" t="str">
        <x:f>Vulnerabilidad!D24</x:f>
        <x:v>Metal</x:v>
      </x:c>
      <x:c r="P623" s="38" t="str">
        <x:v>Sin dato</x:v>
      </x:c>
      <x:c r="Q623" s="38" t="n">
        <x:f>IF('Impacto local'!H16="","",'Impacto local'!H16)</x:f>
        <x:v>2</x:v>
      </x:c>
      <x:c r="R623" s="57" t="n">
        <x:f>IF(Q623="","",INDEX(Vulnerabilidad!$D$6:$D$17,Q623))</x:f>
        <x:v>0</x:v>
      </x:c>
      <x:c r="S623" s="55" t="n">
        <x:f>IF(AND(ISNUMBER(J623),ISNUMBER(R623),R623&gt;=0,R623&lt;=1),J623*R623,"n.a.")</x:f>
        <x:v>0</x:v>
      </x:c>
      <x:c r="T623" s="38" t="str">
        <x:f>IF(ISNUMBER(S623),"Calculado ilustrativo","Faltan datos / parámetros inválidos")</x:f>
        <x:v>Calculado ilustrativo</x:v>
      </x:c>
    </x:row>
    <x:row r="624">
      <x:c r="A624" s="38" t="str">
        <x:v>R00619</x:v>
      </x:c>
      <x:c r="B624" s="38" t="str">
        <x:f>'Reparto provincial'!B212</x:f>
        <x:v>C06</x:v>
      </x:c>
      <x:c r="C624" s="38" t="str">
        <x:f>'Reparto provincial'!C212</x:f>
        <x:v>Banesco Seguros, S.A.</x:v>
      </x:c>
      <x:c r="D624" s="38" t="str">
        <x:f>'Reparto provincial'!D212</x:f>
        <x:v>Residencial</x:v>
      </x:c>
      <x:c r="E624" s="38" t="str">
        <x:f>'Reparto provincial'!E212</x:f>
        <x:v>Ngäbe-Buglé</x:v>
      </x:c>
      <x:c r="F624" s="38" t="str">
        <x:f>Ubicaciones!A17</x:f>
        <x:v>L12</x:v>
      </x:c>
      <x:c r="G624" s="38" t="str">
        <x:v>P1</x:v>
      </x:c>
      <x:c r="H624" s="55" t="n">
        <x:f>IF(AND(ISNUMBER('Reparto provincial'!J212),ABS(Construccion!G39-1)&lt;0.0000001,MIN(Construccion!D39:F39)&gt;=0,MAX(Construccion!D39:F39)&lt;=1),ROUND('Reparto provincial'!J212*ROUND(SUM(Construccion!$D$39:D39),12),0)-0,"n.a.")</x:f>
        <x:v>0</x:v>
      </x:c>
      <x:c r="I624" s="55" t="n">
        <x:f>'Reparto provincial'!N212</x:f>
        <x:v>0</x:v>
      </x:c>
      <x:c r="J624" s="55" t="n">
        <x:f>IF(AND(ISNUMBER(H624),ISNUMBER(I624)),H624*I624,"n.a.")</x:f>
        <x:v>0</x:v>
      </x:c>
      <x:c r="K624" s="56" t="n">
        <x:f>Ubicaciones!D17</x:f>
        <x:v>8.53</x:v>
      </x:c>
      <x:c r="L624" s="56" t="n">
        <x:f>Ubicaciones!E17</x:f>
        <x:v>-81.7</x:v>
      </x:c>
      <x:c r="M624" s="38" t="str">
        <x:f>Vulnerabilidad!B22</x:f>
        <x:v>Hormigón armado</x:v>
      </x:c>
      <x:c r="N624" s="38" t="str">
        <x:f>Vulnerabilidad!C22</x:f>
        <x:v>Mampostería de relleno</x:v>
      </x:c>
      <x:c r="O624" s="38" t="str">
        <x:f>Vulnerabilidad!D22</x:f>
        <x:v>Losa de hormigón</x:v>
      </x:c>
      <x:c r="P624" s="38" t="str">
        <x:v>Sin dato</x:v>
      </x:c>
      <x:c r="Q624" s="38" t="n">
        <x:f>IF('Impacto local'!H17="","",'Impacto local'!H17)</x:f>
        <x:v>3</x:v>
      </x:c>
      <x:c r="R624" s="57" t="n">
        <x:f>IF(Q624="","",INDEX(Vulnerabilidad!$B$6:$B$17,Q624))</x:f>
        <x:v>0</x:v>
      </x:c>
      <x:c r="S624" s="55" t="n">
        <x:f>IF(AND(ISNUMBER(J624),ISNUMBER(R624),R624&gt;=0,R624&lt;=1),J624*R624,"n.a.")</x:f>
        <x:v>0</x:v>
      </x:c>
      <x:c r="T624" s="38" t="str">
        <x:f>IF(ISNUMBER(S624),"Calculado ilustrativo","Faltan datos / parámetros inválidos")</x:f>
        <x:v>Calculado ilustrativo</x:v>
      </x:c>
    </x:row>
    <x:row r="625">
      <x:c r="A625" s="38" t="str">
        <x:v>R00620</x:v>
      </x:c>
      <x:c r="B625" s="38" t="str">
        <x:f>'Reparto provincial'!B212</x:f>
        <x:v>C06</x:v>
      </x:c>
      <x:c r="C625" s="38" t="str">
        <x:f>'Reparto provincial'!C212</x:f>
        <x:v>Banesco Seguros, S.A.</x:v>
      </x:c>
      <x:c r="D625" s="38" t="str">
        <x:f>'Reparto provincial'!D212</x:f>
        <x:v>Residencial</x:v>
      </x:c>
      <x:c r="E625" s="38" t="str">
        <x:f>'Reparto provincial'!E212</x:f>
        <x:v>Ngäbe-Buglé</x:v>
      </x:c>
      <x:c r="F625" s="38" t="str">
        <x:f>Ubicaciones!A17</x:f>
        <x:v>L12</x:v>
      </x:c>
      <x:c r="G625" s="38" t="str">
        <x:v>P2</x:v>
      </x:c>
      <x:c r="H625" s="55" t="n">
        <x:f>IF(AND(ISNUMBER('Reparto provincial'!J212),ABS(Construccion!G39-1)&lt;0.0000001,MIN(Construccion!D39:F39)&gt;=0,MAX(Construccion!D39:F39)&lt;=1),ROUND('Reparto provincial'!J212*ROUND(SUM(Construccion!$D$39:E39),12),0)-ROUND('Reparto provincial'!J212*ROUND(SUM(Construccion!$D$39:D39),12),0),"n.a.")</x:f>
        <x:v>0</x:v>
      </x:c>
      <x:c r="I625" s="55" t="n">
        <x:f>'Reparto provincial'!N212</x:f>
        <x:v>0</x:v>
      </x:c>
      <x:c r="J625" s="55" t="n">
        <x:f>IF(AND(ISNUMBER(H625),ISNUMBER(I625)),H625*I625,"n.a.")</x:f>
        <x:v>0</x:v>
      </x:c>
      <x:c r="K625" s="56" t="n">
        <x:f>Ubicaciones!D17</x:f>
        <x:v>8.53</x:v>
      </x:c>
      <x:c r="L625" s="56" t="n">
        <x:f>Ubicaciones!E17</x:f>
        <x:v>-81.7</x:v>
      </x:c>
      <x:c r="M625" s="38" t="str">
        <x:f>Vulnerabilidad!B23</x:f>
        <x:v>Mampostería sin refuerzo</x:v>
      </x:c>
      <x:c r="N625" s="38" t="str">
        <x:f>Vulnerabilidad!C23</x:f>
        <x:v>Bloque / ladrillo</x:v>
      </x:c>
      <x:c r="O625" s="38" t="str">
        <x:f>Vulnerabilidad!D23</x:f>
        <x:v>Metal</x:v>
      </x:c>
      <x:c r="P625" s="38" t="str">
        <x:v>Sin dato</x:v>
      </x:c>
      <x:c r="Q625" s="38" t="n">
        <x:f>IF('Impacto local'!H17="","",'Impacto local'!H17)</x:f>
        <x:v>3</x:v>
      </x:c>
      <x:c r="R625" s="57" t="n">
        <x:f>IF(Q625="","",INDEX(Vulnerabilidad!$C$6:$C$17,Q625))</x:f>
        <x:v>0</x:v>
      </x:c>
      <x:c r="S625" s="55" t="n">
        <x:f>IF(AND(ISNUMBER(J625),ISNUMBER(R625),R625&gt;=0,R625&lt;=1),J625*R625,"n.a.")</x:f>
        <x:v>0</x:v>
      </x:c>
      <x:c r="T625" s="38" t="str">
        <x:f>IF(ISNUMBER(S625),"Calculado ilustrativo","Faltan datos / parámetros inválidos")</x:f>
        <x:v>Calculado ilustrativo</x:v>
      </x:c>
    </x:row>
    <x:row r="626">
      <x:c r="A626" s="38" t="str">
        <x:v>R00621</x:v>
      </x:c>
      <x:c r="B626" s="38" t="str">
        <x:f>'Reparto provincial'!B212</x:f>
        <x:v>C06</x:v>
      </x:c>
      <x:c r="C626" s="38" t="str">
        <x:f>'Reparto provincial'!C212</x:f>
        <x:v>Banesco Seguros, S.A.</x:v>
      </x:c>
      <x:c r="D626" s="38" t="str">
        <x:f>'Reparto provincial'!D212</x:f>
        <x:v>Residencial</x:v>
      </x:c>
      <x:c r="E626" s="38" t="str">
        <x:f>'Reparto provincial'!E212</x:f>
        <x:v>Ngäbe-Buglé</x:v>
      </x:c>
      <x:c r="F626" s="38" t="str">
        <x:f>Ubicaciones!A17</x:f>
        <x:v>L12</x:v>
      </x:c>
      <x:c r="G626" s="38" t="str">
        <x:v>P3</x:v>
      </x:c>
      <x:c r="H626" s="55" t="n">
        <x:f>IF(AND(ISNUMBER('Reparto provincial'!J212),ABS(Construccion!G39-1)&lt;0.0000001,MIN(Construccion!D39:F39)&gt;=0,MAX(Construccion!D39:F39)&lt;=1),ROUND('Reparto provincial'!J212*ROUND(SUM(Construccion!$D$39:F39),12),0)-ROUND('Reparto provincial'!J212*ROUND(SUM(Construccion!$D$39:E39),12),0),"n.a.")</x:f>
        <x:v>0</x:v>
      </x:c>
      <x:c r="I626" s="55" t="n">
        <x:f>'Reparto provincial'!N212</x:f>
        <x:v>0</x:v>
      </x:c>
      <x:c r="J626" s="55" t="n">
        <x:f>IF(AND(ISNUMBER(H626),ISNUMBER(I626)),H626*I626,"n.a.")</x:f>
        <x:v>0</x:v>
      </x:c>
      <x:c r="K626" s="56" t="n">
        <x:f>Ubicaciones!D17</x:f>
        <x:v>8.53</x:v>
      </x:c>
      <x:c r="L626" s="56" t="n">
        <x:f>Ubicaciones!E17</x:f>
        <x:v>-81.7</x:v>
      </x:c>
      <x:c r="M626" s="38" t="str">
        <x:f>Vulnerabilidad!B24</x:f>
        <x:v>Liviana / madera</x:v>
      </x:c>
      <x:c r="N626" s="38" t="str">
        <x:f>Vulnerabilidad!C24</x:f>
        <x:v>Madera / livianas</x:v>
      </x:c>
      <x:c r="O626" s="38" t="str">
        <x:f>Vulnerabilidad!D24</x:f>
        <x:v>Metal</x:v>
      </x:c>
      <x:c r="P626" s="38" t="str">
        <x:v>Sin dato</x:v>
      </x:c>
      <x:c r="Q626" s="38" t="n">
        <x:f>IF('Impacto local'!H17="","",'Impacto local'!H17)</x:f>
        <x:v>3</x:v>
      </x:c>
      <x:c r="R626" s="57" t="n">
        <x:f>IF(Q626="","",INDEX(Vulnerabilidad!$D$6:$D$17,Q626))</x:f>
        <x:v>0</x:v>
      </x:c>
      <x:c r="S626" s="55" t="n">
        <x:f>IF(AND(ISNUMBER(J626),ISNUMBER(R626),R626&gt;=0,R626&lt;=1),J626*R626,"n.a.")</x:f>
        <x:v>0</x:v>
      </x:c>
      <x:c r="T626" s="38" t="str">
        <x:f>IF(ISNUMBER(S626),"Calculado ilustrativo","Faltan datos / parámetros inválidos")</x:f>
        <x:v>Calculado ilustrativo</x:v>
      </x:c>
    </x:row>
    <x:row r="627">
      <x:c r="A627" s="38" t="str">
        <x:v>R00622</x:v>
      </x:c>
      <x:c r="B627" s="38" t="str">
        <x:f>'Reparto provincial'!B213</x:f>
        <x:v>C06</x:v>
      </x:c>
      <x:c r="C627" s="38" t="str">
        <x:f>'Reparto provincial'!C213</x:f>
        <x:v>Banesco Seguros, S.A.</x:v>
      </x:c>
      <x:c r="D627" s="38" t="str">
        <x:f>'Reparto provincial'!D213</x:f>
        <x:v>Residencial</x:v>
      </x:c>
      <x:c r="E627" s="38" t="str">
        <x:f>'Reparto provincial'!E213</x:f>
        <x:v>Panamá Oeste</x:v>
      </x:c>
      <x:c r="F627" s="38" t="str">
        <x:f>Ubicaciones!A18</x:f>
        <x:v>L13</x:v>
      </x:c>
      <x:c r="G627" s="38" t="str">
        <x:v>P1</x:v>
      </x:c>
      <x:c r="H627" s="55" t="n">
        <x:f>IF(AND(ISNUMBER('Reparto provincial'!J213),ABS(Construccion!G42-1)&lt;0.0000001,MIN(Construccion!D42:F42)&gt;=0,MAX(Construccion!D42:F42)&lt;=1),ROUND('Reparto provincial'!J213*ROUND(SUM(Construccion!$D$42:D42),12),0)-0,"n.a.")</x:f>
        <x:v>0</x:v>
      </x:c>
      <x:c r="I627" s="55" t="n">
        <x:f>'Reparto provincial'!N213</x:f>
        <x:v>0</x:v>
      </x:c>
      <x:c r="J627" s="55" t="n">
        <x:f>IF(AND(ISNUMBER(H627),ISNUMBER(I627)),H627*I627,"n.a.")</x:f>
        <x:v>0</x:v>
      </x:c>
      <x:c r="K627" s="56" t="n">
        <x:f>Ubicaciones!D18</x:f>
        <x:v>8.88</x:v>
      </x:c>
      <x:c r="L627" s="56" t="n">
        <x:f>Ubicaciones!E18</x:f>
        <x:v>-79.78</x:v>
      </x:c>
      <x:c r="M627" s="38" t="str">
        <x:f>Vulnerabilidad!B22</x:f>
        <x:v>Hormigón armado</x:v>
      </x:c>
      <x:c r="N627" s="38" t="str">
        <x:f>Vulnerabilidad!C22</x:f>
        <x:v>Mampostería de relleno</x:v>
      </x:c>
      <x:c r="O627" s="38" t="str">
        <x:f>Vulnerabilidad!D22</x:f>
        <x:v>Losa de hormigón</x:v>
      </x:c>
      <x:c r="P627" s="38" t="str">
        <x:v>Sin dato</x:v>
      </x:c>
      <x:c r="Q627" s="38" t="n">
        <x:f>IF('Impacto local'!H18="","",'Impacto local'!H18)</x:f>
        <x:v>2</x:v>
      </x:c>
      <x:c r="R627" s="57" t="n">
        <x:f>IF(Q627="","",INDEX(Vulnerabilidad!$B$6:$B$17,Q627))</x:f>
        <x:v>0</x:v>
      </x:c>
      <x:c r="S627" s="55" t="n">
        <x:f>IF(AND(ISNUMBER(J627),ISNUMBER(R627),R627&gt;=0,R627&lt;=1),J627*R627,"n.a.")</x:f>
        <x:v>0</x:v>
      </x:c>
      <x:c r="T627" s="38" t="str">
        <x:f>IF(ISNUMBER(S627),"Calculado ilustrativo","Faltan datos / parámetros inválidos")</x:f>
        <x:v>Calculado ilustrativo</x:v>
      </x:c>
    </x:row>
    <x:row r="628">
      <x:c r="A628" s="38" t="str">
        <x:v>R00623</x:v>
      </x:c>
      <x:c r="B628" s="38" t="str">
        <x:f>'Reparto provincial'!B213</x:f>
        <x:v>C06</x:v>
      </x:c>
      <x:c r="C628" s="38" t="str">
        <x:f>'Reparto provincial'!C213</x:f>
        <x:v>Banesco Seguros, S.A.</x:v>
      </x:c>
      <x:c r="D628" s="38" t="str">
        <x:f>'Reparto provincial'!D213</x:f>
        <x:v>Residencial</x:v>
      </x:c>
      <x:c r="E628" s="38" t="str">
        <x:f>'Reparto provincial'!E213</x:f>
        <x:v>Panamá Oeste</x:v>
      </x:c>
      <x:c r="F628" s="38" t="str">
        <x:f>Ubicaciones!A18</x:f>
        <x:v>L13</x:v>
      </x:c>
      <x:c r="G628" s="38" t="str">
        <x:v>P2</x:v>
      </x:c>
      <x:c r="H628" s="55" t="n">
        <x:f>IF(AND(ISNUMBER('Reparto provincial'!J213),ABS(Construccion!G42-1)&lt;0.0000001,MIN(Construccion!D42:F42)&gt;=0,MAX(Construccion!D42:F42)&lt;=1),ROUND('Reparto provincial'!J213*ROUND(SUM(Construccion!$D$42:E42),12),0)-ROUND('Reparto provincial'!J213*ROUND(SUM(Construccion!$D$42:D42),12),0),"n.a.")</x:f>
        <x:v>0</x:v>
      </x:c>
      <x:c r="I628" s="55" t="n">
        <x:f>'Reparto provincial'!N213</x:f>
        <x:v>0</x:v>
      </x:c>
      <x:c r="J628" s="55" t="n">
        <x:f>IF(AND(ISNUMBER(H628),ISNUMBER(I628)),H628*I628,"n.a.")</x:f>
        <x:v>0</x:v>
      </x:c>
      <x:c r="K628" s="56" t="n">
        <x:f>Ubicaciones!D18</x:f>
        <x:v>8.88</x:v>
      </x:c>
      <x:c r="L628" s="56" t="n">
        <x:f>Ubicaciones!E18</x:f>
        <x:v>-79.78</x:v>
      </x:c>
      <x:c r="M628" s="38" t="str">
        <x:f>Vulnerabilidad!B23</x:f>
        <x:v>Mampostería sin refuerzo</x:v>
      </x:c>
      <x:c r="N628" s="38" t="str">
        <x:f>Vulnerabilidad!C23</x:f>
        <x:v>Bloque / ladrillo</x:v>
      </x:c>
      <x:c r="O628" s="38" t="str">
        <x:f>Vulnerabilidad!D23</x:f>
        <x:v>Metal</x:v>
      </x:c>
      <x:c r="P628" s="38" t="str">
        <x:v>Sin dato</x:v>
      </x:c>
      <x:c r="Q628" s="38" t="n">
        <x:f>IF('Impacto local'!H18="","",'Impacto local'!H18)</x:f>
        <x:v>2</x:v>
      </x:c>
      <x:c r="R628" s="57" t="n">
        <x:f>IF(Q628="","",INDEX(Vulnerabilidad!$C$6:$C$17,Q628))</x:f>
        <x:v>0</x:v>
      </x:c>
      <x:c r="S628" s="55" t="n">
        <x:f>IF(AND(ISNUMBER(J628),ISNUMBER(R628),R628&gt;=0,R628&lt;=1),J628*R628,"n.a.")</x:f>
        <x:v>0</x:v>
      </x:c>
      <x:c r="T628" s="38" t="str">
        <x:f>IF(ISNUMBER(S628),"Calculado ilustrativo","Faltan datos / parámetros inválidos")</x:f>
        <x:v>Calculado ilustrativo</x:v>
      </x:c>
    </x:row>
    <x:row r="629">
      <x:c r="A629" s="38" t="str">
        <x:v>R00624</x:v>
      </x:c>
      <x:c r="B629" s="38" t="str">
        <x:f>'Reparto provincial'!B213</x:f>
        <x:v>C06</x:v>
      </x:c>
      <x:c r="C629" s="38" t="str">
        <x:f>'Reparto provincial'!C213</x:f>
        <x:v>Banesco Seguros, S.A.</x:v>
      </x:c>
      <x:c r="D629" s="38" t="str">
        <x:f>'Reparto provincial'!D213</x:f>
        <x:v>Residencial</x:v>
      </x:c>
      <x:c r="E629" s="38" t="str">
        <x:f>'Reparto provincial'!E213</x:f>
        <x:v>Panamá Oeste</x:v>
      </x:c>
      <x:c r="F629" s="38" t="str">
        <x:f>Ubicaciones!A18</x:f>
        <x:v>L13</x:v>
      </x:c>
      <x:c r="G629" s="38" t="str">
        <x:v>P3</x:v>
      </x:c>
      <x:c r="H629" s="55" t="n">
        <x:f>IF(AND(ISNUMBER('Reparto provincial'!J213),ABS(Construccion!G42-1)&lt;0.0000001,MIN(Construccion!D42:F42)&gt;=0,MAX(Construccion!D42:F42)&lt;=1),ROUND('Reparto provincial'!J213*ROUND(SUM(Construccion!$D$42:F42),12),0)-ROUND('Reparto provincial'!J213*ROUND(SUM(Construccion!$D$42:E42),12),0),"n.a.")</x:f>
        <x:v>0</x:v>
      </x:c>
      <x:c r="I629" s="55" t="n">
        <x:f>'Reparto provincial'!N213</x:f>
        <x:v>0</x:v>
      </x:c>
      <x:c r="J629" s="55" t="n">
        <x:f>IF(AND(ISNUMBER(H629),ISNUMBER(I629)),H629*I629,"n.a.")</x:f>
        <x:v>0</x:v>
      </x:c>
      <x:c r="K629" s="56" t="n">
        <x:f>Ubicaciones!D18</x:f>
        <x:v>8.88</x:v>
      </x:c>
      <x:c r="L629" s="56" t="n">
        <x:f>Ubicaciones!E18</x:f>
        <x:v>-79.78</x:v>
      </x:c>
      <x:c r="M629" s="38" t="str">
        <x:f>Vulnerabilidad!B24</x:f>
        <x:v>Liviana / madera</x:v>
      </x:c>
      <x:c r="N629" s="38" t="str">
        <x:f>Vulnerabilidad!C24</x:f>
        <x:v>Madera / livianas</x:v>
      </x:c>
      <x:c r="O629" s="38" t="str">
        <x:f>Vulnerabilidad!D24</x:f>
        <x:v>Metal</x:v>
      </x:c>
      <x:c r="P629" s="38" t="str">
        <x:v>Sin dato</x:v>
      </x:c>
      <x:c r="Q629" s="38" t="n">
        <x:f>IF('Impacto local'!H18="","",'Impacto local'!H18)</x:f>
        <x:v>2</x:v>
      </x:c>
      <x:c r="R629" s="57" t="n">
        <x:f>IF(Q629="","",INDEX(Vulnerabilidad!$D$6:$D$17,Q629))</x:f>
        <x:v>0</x:v>
      </x:c>
      <x:c r="S629" s="55" t="n">
        <x:f>IF(AND(ISNUMBER(J629),ISNUMBER(R629),R629&gt;=0,R629&lt;=1),J629*R629,"n.a.")</x:f>
        <x:v>0</x:v>
      </x:c>
      <x:c r="T629" s="38" t="str">
        <x:f>IF(ISNUMBER(S629),"Calculado ilustrativo","Faltan datos / parámetros inválidos")</x:f>
        <x:v>Calculado ilustrativo</x:v>
      </x:c>
    </x:row>
    <x:row r="630">
      <x:c r="A630" s="38" t="str">
        <x:v>R00625</x:v>
      </x:c>
      <x:c r="B630" s="38" t="str">
        <x:f>'Reparto provincial'!B214</x:f>
        <x:v>C06</x:v>
      </x:c>
      <x:c r="C630" s="38" t="str">
        <x:f>'Reparto provincial'!C214</x:f>
        <x:v>Banesco Seguros, S.A.</x:v>
      </x:c>
      <x:c r="D630" s="38" t="str">
        <x:f>'Reparto provincial'!D214</x:f>
        <x:v>Comercial</x:v>
      </x:c>
      <x:c r="E630" s="38" t="str">
        <x:f>'Reparto provincial'!E214</x:f>
        <x:v>Bocas del Toro</x:v>
      </x:c>
      <x:c r="F630" s="38" t="str">
        <x:f>Ubicaciones!A6</x:f>
        <x:v>L01</x:v>
      </x:c>
      <x:c r="G630" s="38" t="str">
        <x:v>P1</x:v>
      </x:c>
      <x:c r="H630" s="55" t="n">
        <x:f>IF(AND(ISNUMBER('Reparto provincial'!J214),ABS(Construccion!G7-1)&lt;0.0000001,MIN(Construccion!D7:F7)&gt;=0,MAX(Construccion!D7:F7)&lt;=1),ROUND('Reparto provincial'!J214*ROUND(SUM(Construccion!$D$7:D7),12),0)-0,"n.a.")</x:f>
        <x:v>26</x:v>
      </x:c>
      <x:c r="I630" s="55" t="n">
        <x:f>'Reparto provincial'!N214</x:f>
        <x:v>12540.60692174972</x:v>
      </x:c>
      <x:c r="J630" s="55" t="n">
        <x:f>IF(AND(ISNUMBER(H630),ISNUMBER(I630)),H630*I630,"n.a.")</x:f>
        <x:v>326055.7799654927</x:v>
      </x:c>
      <x:c r="K630" s="56" t="n">
        <x:f>Ubicaciones!D6</x:f>
        <x:v>9.34</x:v>
      </x:c>
      <x:c r="L630" s="56" t="n">
        <x:f>Ubicaciones!E6</x:f>
        <x:v>-82.25</x:v>
      </x:c>
      <x:c r="M630" s="38" t="str">
        <x:f>Vulnerabilidad!B22</x:f>
        <x:v>Hormigón armado</x:v>
      </x:c>
      <x:c r="N630" s="38" t="str">
        <x:f>Vulnerabilidad!C22</x:f>
        <x:v>Mampostería de relleno</x:v>
      </x:c>
      <x:c r="O630" s="38" t="str">
        <x:f>Vulnerabilidad!D22</x:f>
        <x:v>Losa de hormigón</x:v>
      </x:c>
      <x:c r="P630" s="38" t="str">
        <x:v>Sin dato</x:v>
      </x:c>
      <x:c r="Q630" s="38" t="n">
        <x:f>IF('Impacto local'!H6="","",'Impacto local'!H6)</x:f>
        <x:v>3</x:v>
      </x:c>
      <x:c r="R630" s="57" t="n">
        <x:f>IF(Q630="","",INDEX(Vulnerabilidad!$B$6:$B$17,Q630))</x:f>
        <x:v>0</x:v>
      </x:c>
      <x:c r="S630" s="55" t="n">
        <x:f>IF(AND(ISNUMBER(J630),ISNUMBER(R630),R630&gt;=0,R630&lt;=1),J630*R630,"n.a.")</x:f>
        <x:v>0</x:v>
      </x:c>
      <x:c r="T630" s="38" t="str">
        <x:f>IF(ISNUMBER(S630),"Calculado ilustrativo","Faltan datos / parámetros inválidos")</x:f>
        <x:v>Calculado ilustrativo</x:v>
      </x:c>
    </x:row>
    <x:row r="631">
      <x:c r="A631" s="38" t="str">
        <x:v>R00626</x:v>
      </x:c>
      <x:c r="B631" s="38" t="str">
        <x:f>'Reparto provincial'!B214</x:f>
        <x:v>C06</x:v>
      </x:c>
      <x:c r="C631" s="38" t="str">
        <x:f>'Reparto provincial'!C214</x:f>
        <x:v>Banesco Seguros, S.A.</x:v>
      </x:c>
      <x:c r="D631" s="38" t="str">
        <x:f>'Reparto provincial'!D214</x:f>
        <x:v>Comercial</x:v>
      </x:c>
      <x:c r="E631" s="38" t="str">
        <x:f>'Reparto provincial'!E214</x:f>
        <x:v>Bocas del Toro</x:v>
      </x:c>
      <x:c r="F631" s="38" t="str">
        <x:f>Ubicaciones!A6</x:f>
        <x:v>L01</x:v>
      </x:c>
      <x:c r="G631" s="38" t="str">
        <x:v>P2</x:v>
      </x:c>
      <x:c r="H631" s="55" t="n">
        <x:f>IF(AND(ISNUMBER('Reparto provincial'!J214),ABS(Construccion!G7-1)&lt;0.0000001,MIN(Construccion!D7:F7)&gt;=0,MAX(Construccion!D7:F7)&lt;=1),ROUND('Reparto provincial'!J214*ROUND(SUM(Construccion!$D$7:E7),12),0)-ROUND('Reparto provincial'!J214*ROUND(SUM(Construccion!$D$7:D7),12),0),"n.a.")</x:f>
        <x:v>13</x:v>
      </x:c>
      <x:c r="I631" s="55" t="n">
        <x:f>'Reparto provincial'!N214</x:f>
        <x:v>12540.60692174972</x:v>
      </x:c>
      <x:c r="J631" s="55" t="n">
        <x:f>IF(AND(ISNUMBER(H631),ISNUMBER(I631)),H631*I631,"n.a.")</x:f>
        <x:v>163027.88998274636</x:v>
      </x:c>
      <x:c r="K631" s="56" t="n">
        <x:f>Ubicaciones!D6</x:f>
        <x:v>9.34</x:v>
      </x:c>
      <x:c r="L631" s="56" t="n">
        <x:f>Ubicaciones!E6</x:f>
        <x:v>-82.25</x:v>
      </x:c>
      <x:c r="M631" s="38" t="str">
        <x:f>Vulnerabilidad!B23</x:f>
        <x:v>Mampostería sin refuerzo</x:v>
      </x:c>
      <x:c r="N631" s="38" t="str">
        <x:f>Vulnerabilidad!C23</x:f>
        <x:v>Bloque / ladrillo</x:v>
      </x:c>
      <x:c r="O631" s="38" t="str">
        <x:f>Vulnerabilidad!D23</x:f>
        <x:v>Metal</x:v>
      </x:c>
      <x:c r="P631" s="38" t="str">
        <x:v>Sin dato</x:v>
      </x:c>
      <x:c r="Q631" s="38" t="n">
        <x:f>IF('Impacto local'!H6="","",'Impacto local'!H6)</x:f>
        <x:v>3</x:v>
      </x:c>
      <x:c r="R631" s="57" t="n">
        <x:f>IF(Q631="","",INDEX(Vulnerabilidad!$C$6:$C$17,Q631))</x:f>
        <x:v>0</x:v>
      </x:c>
      <x:c r="S631" s="55" t="n">
        <x:f>IF(AND(ISNUMBER(J631),ISNUMBER(R631),R631&gt;=0,R631&lt;=1),J631*R631,"n.a.")</x:f>
        <x:v>0</x:v>
      </x:c>
      <x:c r="T631" s="38" t="str">
        <x:f>IF(ISNUMBER(S631),"Calculado ilustrativo","Faltan datos / parámetros inválidos")</x:f>
        <x:v>Calculado ilustrativo</x:v>
      </x:c>
    </x:row>
    <x:row r="632">
      <x:c r="A632" s="38" t="str">
        <x:v>R00627</x:v>
      </x:c>
      <x:c r="B632" s="38" t="str">
        <x:f>'Reparto provincial'!B214</x:f>
        <x:v>C06</x:v>
      </x:c>
      <x:c r="C632" s="38" t="str">
        <x:f>'Reparto provincial'!C214</x:f>
        <x:v>Banesco Seguros, S.A.</x:v>
      </x:c>
      <x:c r="D632" s="38" t="str">
        <x:f>'Reparto provincial'!D214</x:f>
        <x:v>Comercial</x:v>
      </x:c>
      <x:c r="E632" s="38" t="str">
        <x:f>'Reparto provincial'!E214</x:f>
        <x:v>Bocas del Toro</x:v>
      </x:c>
      <x:c r="F632" s="38" t="str">
        <x:f>Ubicaciones!A6</x:f>
        <x:v>L01</x:v>
      </x:c>
      <x:c r="G632" s="38" t="str">
        <x:v>P3</x:v>
      </x:c>
      <x:c r="H632" s="55" t="n">
        <x:f>IF(AND(ISNUMBER('Reparto provincial'!J214),ABS(Construccion!G7-1)&lt;0.0000001,MIN(Construccion!D7:F7)&gt;=0,MAX(Construccion!D7:F7)&lt;=1),ROUND('Reparto provincial'!J214*ROUND(SUM(Construccion!$D$7:F7),12),0)-ROUND('Reparto provincial'!J214*ROUND(SUM(Construccion!$D$7:E7),12),0),"n.a.")</x:f>
        <x:v>4</x:v>
      </x:c>
      <x:c r="I632" s="55" t="n">
        <x:f>'Reparto provincial'!N214</x:f>
        <x:v>12540.60692174972</x:v>
      </x:c>
      <x:c r="J632" s="55" t="n">
        <x:f>IF(AND(ISNUMBER(H632),ISNUMBER(I632)),H632*I632,"n.a.")</x:f>
        <x:v>50162.42768699888</x:v>
      </x:c>
      <x:c r="K632" s="56" t="n">
        <x:f>Ubicaciones!D6</x:f>
        <x:v>9.34</x:v>
      </x:c>
      <x:c r="L632" s="56" t="n">
        <x:f>Ubicaciones!E6</x:f>
        <x:v>-82.25</x:v>
      </x:c>
      <x:c r="M632" s="38" t="str">
        <x:f>Vulnerabilidad!B24</x:f>
        <x:v>Liviana / madera</x:v>
      </x:c>
      <x:c r="N632" s="38" t="str">
        <x:f>Vulnerabilidad!C24</x:f>
        <x:v>Madera / livianas</x:v>
      </x:c>
      <x:c r="O632" s="38" t="str">
        <x:f>Vulnerabilidad!D24</x:f>
        <x:v>Metal</x:v>
      </x:c>
      <x:c r="P632" s="38" t="str">
        <x:v>Sin dato</x:v>
      </x:c>
      <x:c r="Q632" s="38" t="n">
        <x:f>IF('Impacto local'!H6="","",'Impacto local'!H6)</x:f>
        <x:v>3</x:v>
      </x:c>
      <x:c r="R632" s="57" t="n">
        <x:f>IF(Q632="","",INDEX(Vulnerabilidad!$D$6:$D$17,Q632))</x:f>
        <x:v>0</x:v>
      </x:c>
      <x:c r="S632" s="55" t="n">
        <x:f>IF(AND(ISNUMBER(J632),ISNUMBER(R632),R632&gt;=0,R632&lt;=1),J632*R632,"n.a.")</x:f>
        <x:v>0</x:v>
      </x:c>
      <x:c r="T632" s="38" t="str">
        <x:f>IF(ISNUMBER(S632),"Calculado ilustrativo","Faltan datos / parámetros inválidos")</x:f>
        <x:v>Calculado ilustrativo</x:v>
      </x:c>
    </x:row>
    <x:row r="633">
      <x:c r="A633" s="38" t="str">
        <x:v>R00628</x:v>
      </x:c>
      <x:c r="B633" s="38" t="str">
        <x:f>'Reparto provincial'!B215</x:f>
        <x:v>C06</x:v>
      </x:c>
      <x:c r="C633" s="38" t="str">
        <x:f>'Reparto provincial'!C215</x:f>
        <x:v>Banesco Seguros, S.A.</x:v>
      </x:c>
      <x:c r="D633" s="38" t="str">
        <x:f>'Reparto provincial'!D215</x:f>
        <x:v>Comercial</x:v>
      </x:c>
      <x:c r="E633" s="38" t="str">
        <x:f>'Reparto provincial'!E215</x:f>
        <x:v>Coclé</x:v>
      </x:c>
      <x:c r="F633" s="38" t="str">
        <x:f>Ubicaciones!A7</x:f>
        <x:v>L02</x:v>
      </x:c>
      <x:c r="G633" s="38" t="str">
        <x:v>P1</x:v>
      </x:c>
      <x:c r="H633" s="55" t="n">
        <x:f>IF(AND(ISNUMBER('Reparto provincial'!J215),ABS(Construccion!G10-1)&lt;0.0000001,MIN(Construccion!D10:F10)&gt;=0,MAX(Construccion!D10:F10)&lt;=1),ROUND('Reparto provincial'!J215*ROUND(SUM(Construccion!$D$10:D10),12),0)-0,"n.a.")</x:f>
        <x:v>283</x:v>
      </x:c>
      <x:c r="I633" s="55" t="n">
        <x:f>'Reparto provincial'!N215</x:f>
        <x:v>12540.60692174972</x:v>
      </x:c>
      <x:c r="J633" s="55" t="n">
        <x:f>IF(AND(ISNUMBER(H633),ISNUMBER(I633)),H633*I633,"n.a.")</x:f>
        <x:v>3548991.758855171</x:v>
      </x:c>
      <x:c r="K633" s="56" t="n">
        <x:f>Ubicaciones!D7</x:f>
        <x:v>8.52</x:v>
      </x:c>
      <x:c r="L633" s="56" t="n">
        <x:f>Ubicaciones!E7</x:f>
        <x:v>-80.36</x:v>
      </x:c>
      <x:c r="M633" s="38" t="str">
        <x:f>Vulnerabilidad!B22</x:f>
        <x:v>Hormigón armado</x:v>
      </x:c>
      <x:c r="N633" s="38" t="str">
        <x:f>Vulnerabilidad!C22</x:f>
        <x:v>Mampostería de relleno</x:v>
      </x:c>
      <x:c r="O633" s="38" t="str">
        <x:f>Vulnerabilidad!D22</x:f>
        <x:v>Losa de hormigón</x:v>
      </x:c>
      <x:c r="P633" s="38" t="str">
        <x:v>Sin dato</x:v>
      </x:c>
      <x:c r="Q633" s="38" t="n">
        <x:f>IF('Impacto local'!H7="","",'Impacto local'!H7)</x:f>
        <x:v>2</x:v>
      </x:c>
      <x:c r="R633" s="57" t="n">
        <x:f>IF(Q633="","",INDEX(Vulnerabilidad!$B$6:$B$17,Q633))</x:f>
        <x:v>0</x:v>
      </x:c>
      <x:c r="S633" s="55" t="n">
        <x:f>IF(AND(ISNUMBER(J633),ISNUMBER(R633),R633&gt;=0,R633&lt;=1),J633*R633,"n.a.")</x:f>
        <x:v>0</x:v>
      </x:c>
      <x:c r="T633" s="38" t="str">
        <x:f>IF(ISNUMBER(S633),"Calculado ilustrativo","Faltan datos / parámetros inválidos")</x:f>
        <x:v>Calculado ilustrativo</x:v>
      </x:c>
    </x:row>
    <x:row r="634">
      <x:c r="A634" s="38" t="str">
        <x:v>R00629</x:v>
      </x:c>
      <x:c r="B634" s="38" t="str">
        <x:f>'Reparto provincial'!B215</x:f>
        <x:v>C06</x:v>
      </x:c>
      <x:c r="C634" s="38" t="str">
        <x:f>'Reparto provincial'!C215</x:f>
        <x:v>Banesco Seguros, S.A.</x:v>
      </x:c>
      <x:c r="D634" s="38" t="str">
        <x:f>'Reparto provincial'!D215</x:f>
        <x:v>Comercial</x:v>
      </x:c>
      <x:c r="E634" s="38" t="str">
        <x:f>'Reparto provincial'!E215</x:f>
        <x:v>Coclé</x:v>
      </x:c>
      <x:c r="F634" s="38" t="str">
        <x:f>Ubicaciones!A7</x:f>
        <x:v>L02</x:v>
      </x:c>
      <x:c r="G634" s="38" t="str">
        <x:v>P2</x:v>
      </x:c>
      <x:c r="H634" s="55" t="n">
        <x:f>IF(AND(ISNUMBER('Reparto provincial'!J215),ABS(Construccion!G10-1)&lt;0.0000001,MIN(Construccion!D10:F10)&gt;=0,MAX(Construccion!D10:F10)&lt;=1),ROUND('Reparto provincial'!J215*ROUND(SUM(Construccion!$D$10:E10),12),0)-ROUND('Reparto provincial'!J215*ROUND(SUM(Construccion!$D$10:D10),12),0),"n.a.")</x:f>
        <x:v>141</x:v>
      </x:c>
      <x:c r="I634" s="55" t="n">
        <x:f>'Reparto provincial'!N215</x:f>
        <x:v>12540.60692174972</x:v>
      </x:c>
      <x:c r="J634" s="55" t="n">
        <x:f>IF(AND(ISNUMBER(H634),ISNUMBER(I634)),H634*I634,"n.a.")</x:f>
        <x:v>1768225.5759667107</x:v>
      </x:c>
      <x:c r="K634" s="56" t="n">
        <x:f>Ubicaciones!D7</x:f>
        <x:v>8.52</x:v>
      </x:c>
      <x:c r="L634" s="56" t="n">
        <x:f>Ubicaciones!E7</x:f>
        <x:v>-80.36</x:v>
      </x:c>
      <x:c r="M634" s="38" t="str">
        <x:f>Vulnerabilidad!B23</x:f>
        <x:v>Mampostería sin refuerzo</x:v>
      </x:c>
      <x:c r="N634" s="38" t="str">
        <x:f>Vulnerabilidad!C23</x:f>
        <x:v>Bloque / ladrillo</x:v>
      </x:c>
      <x:c r="O634" s="38" t="str">
        <x:f>Vulnerabilidad!D23</x:f>
        <x:v>Metal</x:v>
      </x:c>
      <x:c r="P634" s="38" t="str">
        <x:v>Sin dato</x:v>
      </x:c>
      <x:c r="Q634" s="38" t="n">
        <x:f>IF('Impacto local'!H7="","",'Impacto local'!H7)</x:f>
        <x:v>2</x:v>
      </x:c>
      <x:c r="R634" s="57" t="n">
        <x:f>IF(Q634="","",INDEX(Vulnerabilidad!$C$6:$C$17,Q634))</x:f>
        <x:v>0</x:v>
      </x:c>
      <x:c r="S634" s="55" t="n">
        <x:f>IF(AND(ISNUMBER(J634),ISNUMBER(R634),R634&gt;=0,R634&lt;=1),J634*R634,"n.a.")</x:f>
        <x:v>0</x:v>
      </x:c>
      <x:c r="T634" s="38" t="str">
        <x:f>IF(ISNUMBER(S634),"Calculado ilustrativo","Faltan datos / parámetros inválidos")</x:f>
        <x:v>Calculado ilustrativo</x:v>
      </x:c>
    </x:row>
    <x:row r="635">
      <x:c r="A635" s="38" t="str">
        <x:v>R00630</x:v>
      </x:c>
      <x:c r="B635" s="38" t="str">
        <x:f>'Reparto provincial'!B215</x:f>
        <x:v>C06</x:v>
      </x:c>
      <x:c r="C635" s="38" t="str">
        <x:f>'Reparto provincial'!C215</x:f>
        <x:v>Banesco Seguros, S.A.</x:v>
      </x:c>
      <x:c r="D635" s="38" t="str">
        <x:f>'Reparto provincial'!D215</x:f>
        <x:v>Comercial</x:v>
      </x:c>
      <x:c r="E635" s="38" t="str">
        <x:f>'Reparto provincial'!E215</x:f>
        <x:v>Coclé</x:v>
      </x:c>
      <x:c r="F635" s="38" t="str">
        <x:f>Ubicaciones!A7</x:f>
        <x:v>L02</x:v>
      </x:c>
      <x:c r="G635" s="38" t="str">
        <x:v>P3</x:v>
      </x:c>
      <x:c r="H635" s="55" t="n">
        <x:f>IF(AND(ISNUMBER('Reparto provincial'!J215),ABS(Construccion!G10-1)&lt;0.0000001,MIN(Construccion!D10:F10)&gt;=0,MAX(Construccion!D10:F10)&lt;=1),ROUND('Reparto provincial'!J215*ROUND(SUM(Construccion!$D$10:F10),12),0)-ROUND('Reparto provincial'!J215*ROUND(SUM(Construccion!$D$10:E10),12),0),"n.a.")</x:f>
        <x:v>47</x:v>
      </x:c>
      <x:c r="I635" s="55" t="n">
        <x:f>'Reparto provincial'!N215</x:f>
        <x:v>12540.60692174972</x:v>
      </x:c>
      <x:c r="J635" s="55" t="n">
        <x:f>IF(AND(ISNUMBER(H635),ISNUMBER(I635)),H635*I635,"n.a.")</x:f>
        <x:v>589408.5253222368</x:v>
      </x:c>
      <x:c r="K635" s="56" t="n">
        <x:f>Ubicaciones!D7</x:f>
        <x:v>8.52</x:v>
      </x:c>
      <x:c r="L635" s="56" t="n">
        <x:f>Ubicaciones!E7</x:f>
        <x:v>-80.36</x:v>
      </x:c>
      <x:c r="M635" s="38" t="str">
        <x:f>Vulnerabilidad!B24</x:f>
        <x:v>Liviana / madera</x:v>
      </x:c>
      <x:c r="N635" s="38" t="str">
        <x:f>Vulnerabilidad!C24</x:f>
        <x:v>Madera / livianas</x:v>
      </x:c>
      <x:c r="O635" s="38" t="str">
        <x:f>Vulnerabilidad!D24</x:f>
        <x:v>Metal</x:v>
      </x:c>
      <x:c r="P635" s="38" t="str">
        <x:v>Sin dato</x:v>
      </x:c>
      <x:c r="Q635" s="38" t="n">
        <x:f>IF('Impacto local'!H7="","",'Impacto local'!H7)</x:f>
        <x:v>2</x:v>
      </x:c>
      <x:c r="R635" s="57" t="n">
        <x:f>IF(Q635="","",INDEX(Vulnerabilidad!$D$6:$D$17,Q635))</x:f>
        <x:v>0</x:v>
      </x:c>
      <x:c r="S635" s="55" t="n">
        <x:f>IF(AND(ISNUMBER(J635),ISNUMBER(R635),R635&gt;=0,R635&lt;=1),J635*R635,"n.a.")</x:f>
        <x:v>0</x:v>
      </x:c>
      <x:c r="T635" s="38" t="str">
        <x:f>IF(ISNUMBER(S635),"Calculado ilustrativo","Faltan datos / parámetros inválidos")</x:f>
        <x:v>Calculado ilustrativo</x:v>
      </x:c>
    </x:row>
    <x:row r="636">
      <x:c r="A636" s="38" t="str">
        <x:v>R00631</x:v>
      </x:c>
      <x:c r="B636" s="38" t="str">
        <x:f>'Reparto provincial'!B216</x:f>
        <x:v>C06</x:v>
      </x:c>
      <x:c r="C636" s="38" t="str">
        <x:f>'Reparto provincial'!C216</x:f>
        <x:v>Banesco Seguros, S.A.</x:v>
      </x:c>
      <x:c r="D636" s="38" t="str">
        <x:f>'Reparto provincial'!D216</x:f>
        <x:v>Comercial</x:v>
      </x:c>
      <x:c r="E636" s="38" t="str">
        <x:f>'Reparto provincial'!E216</x:f>
        <x:v>Colón</x:v>
      </x:c>
      <x:c r="F636" s="38" t="str">
        <x:f>Ubicaciones!A8</x:f>
        <x:v>L03</x:v>
      </x:c>
      <x:c r="G636" s="38" t="str">
        <x:v>P1</x:v>
      </x:c>
      <x:c r="H636" s="55" t="n">
        <x:f>IF(AND(ISNUMBER('Reparto provincial'!J216),ABS(Construccion!G13-1)&lt;0.0000001,MIN(Construccion!D13:F13)&gt;=0,MAX(Construccion!D13:F13)&lt;=1),ROUND('Reparto provincial'!J216*ROUND(SUM(Construccion!$D$13:D13),12),0)-0,"n.a.")</x:f>
        <x:v>193</x:v>
      </x:c>
      <x:c r="I636" s="55" t="n">
        <x:f>'Reparto provincial'!N216</x:f>
        <x:v>12540.60692174972</x:v>
      </x:c>
      <x:c r="J636" s="55" t="n">
        <x:f>IF(AND(ISNUMBER(H636),ISNUMBER(I636)),H636*I636,"n.a.")</x:f>
        <x:v>2420337.135897696</x:v>
      </x:c>
      <x:c r="K636" s="56" t="n">
        <x:f>Ubicaciones!D8</x:f>
        <x:v>9.36</x:v>
      </x:c>
      <x:c r="L636" s="56" t="n">
        <x:f>Ubicaciones!E8</x:f>
        <x:v>-79.9</x:v>
      </x:c>
      <x:c r="M636" s="38" t="str">
        <x:f>Vulnerabilidad!B22</x:f>
        <x:v>Hormigón armado</x:v>
      </x:c>
      <x:c r="N636" s="38" t="str">
        <x:f>Vulnerabilidad!C22</x:f>
        <x:v>Mampostería de relleno</x:v>
      </x:c>
      <x:c r="O636" s="38" t="str">
        <x:f>Vulnerabilidad!D22</x:f>
        <x:v>Losa de hormigón</x:v>
      </x:c>
      <x:c r="P636" s="38" t="str">
        <x:v>Sin dato</x:v>
      </x:c>
      <x:c r="Q636" s="38" t="n">
        <x:f>IF('Impacto local'!H8="","",'Impacto local'!H8)</x:f>
        <x:v>2</x:v>
      </x:c>
      <x:c r="R636" s="57" t="n">
        <x:f>IF(Q636="","",INDEX(Vulnerabilidad!$B$6:$B$17,Q636))</x:f>
        <x:v>0</x:v>
      </x:c>
      <x:c r="S636" s="55" t="n">
        <x:f>IF(AND(ISNUMBER(J636),ISNUMBER(R636),R636&gt;=0,R636&lt;=1),J636*R636,"n.a.")</x:f>
        <x:v>0</x:v>
      </x:c>
      <x:c r="T636" s="38" t="str">
        <x:f>IF(ISNUMBER(S636),"Calculado ilustrativo","Faltan datos / parámetros inválidos")</x:f>
        <x:v>Calculado ilustrativo</x:v>
      </x:c>
    </x:row>
    <x:row r="637">
      <x:c r="A637" s="38" t="str">
        <x:v>R00632</x:v>
      </x:c>
      <x:c r="B637" s="38" t="str">
        <x:f>'Reparto provincial'!B216</x:f>
        <x:v>C06</x:v>
      </x:c>
      <x:c r="C637" s="38" t="str">
        <x:f>'Reparto provincial'!C216</x:f>
        <x:v>Banesco Seguros, S.A.</x:v>
      </x:c>
      <x:c r="D637" s="38" t="str">
        <x:f>'Reparto provincial'!D216</x:f>
        <x:v>Comercial</x:v>
      </x:c>
      <x:c r="E637" s="38" t="str">
        <x:f>'Reparto provincial'!E216</x:f>
        <x:v>Colón</x:v>
      </x:c>
      <x:c r="F637" s="38" t="str">
        <x:f>Ubicaciones!A8</x:f>
        <x:v>L03</x:v>
      </x:c>
      <x:c r="G637" s="38" t="str">
        <x:v>P2</x:v>
      </x:c>
      <x:c r="H637" s="55" t="n">
        <x:f>IF(AND(ISNUMBER('Reparto provincial'!J216),ABS(Construccion!G13-1)&lt;0.0000001,MIN(Construccion!D13:F13)&gt;=0,MAX(Construccion!D13:F13)&lt;=1),ROUND('Reparto provincial'!J216*ROUND(SUM(Construccion!$D$13:E13),12),0)-ROUND('Reparto provincial'!J216*ROUND(SUM(Construccion!$D$13:D13),12),0),"n.a.")</x:f>
        <x:v>96</x:v>
      </x:c>
      <x:c r="I637" s="55" t="n">
        <x:f>'Reparto provincial'!N216</x:f>
        <x:v>12540.60692174972</x:v>
      </x:c>
      <x:c r="J637" s="55" t="n">
        <x:f>IF(AND(ISNUMBER(H637),ISNUMBER(I637)),H637*I637,"n.a.")</x:f>
        <x:v>1203898.2644879732</x:v>
      </x:c>
      <x:c r="K637" s="56" t="n">
        <x:f>Ubicaciones!D8</x:f>
        <x:v>9.36</x:v>
      </x:c>
      <x:c r="L637" s="56" t="n">
        <x:f>Ubicaciones!E8</x:f>
        <x:v>-79.9</x:v>
      </x:c>
      <x:c r="M637" s="38" t="str">
        <x:f>Vulnerabilidad!B23</x:f>
        <x:v>Mampostería sin refuerzo</x:v>
      </x:c>
      <x:c r="N637" s="38" t="str">
        <x:f>Vulnerabilidad!C23</x:f>
        <x:v>Bloque / ladrillo</x:v>
      </x:c>
      <x:c r="O637" s="38" t="str">
        <x:f>Vulnerabilidad!D23</x:f>
        <x:v>Metal</x:v>
      </x:c>
      <x:c r="P637" s="38" t="str">
        <x:v>Sin dato</x:v>
      </x:c>
      <x:c r="Q637" s="38" t="n">
        <x:f>IF('Impacto local'!H8="","",'Impacto local'!H8)</x:f>
        <x:v>2</x:v>
      </x:c>
      <x:c r="R637" s="57" t="n">
        <x:f>IF(Q637="","",INDEX(Vulnerabilidad!$C$6:$C$17,Q637))</x:f>
        <x:v>0</x:v>
      </x:c>
      <x:c r="S637" s="55" t="n">
        <x:f>IF(AND(ISNUMBER(J637),ISNUMBER(R637),R637&gt;=0,R637&lt;=1),J637*R637,"n.a.")</x:f>
        <x:v>0</x:v>
      </x:c>
      <x:c r="T637" s="38" t="str">
        <x:f>IF(ISNUMBER(S637),"Calculado ilustrativo","Faltan datos / parámetros inválidos")</x:f>
        <x:v>Calculado ilustrativo</x:v>
      </x:c>
    </x:row>
    <x:row r="638">
      <x:c r="A638" s="38" t="str">
        <x:v>R00633</x:v>
      </x:c>
      <x:c r="B638" s="38" t="str">
        <x:f>'Reparto provincial'!B216</x:f>
        <x:v>C06</x:v>
      </x:c>
      <x:c r="C638" s="38" t="str">
        <x:f>'Reparto provincial'!C216</x:f>
        <x:v>Banesco Seguros, S.A.</x:v>
      </x:c>
      <x:c r="D638" s="38" t="str">
        <x:f>'Reparto provincial'!D216</x:f>
        <x:v>Comercial</x:v>
      </x:c>
      <x:c r="E638" s="38" t="str">
        <x:f>'Reparto provincial'!E216</x:f>
        <x:v>Colón</x:v>
      </x:c>
      <x:c r="F638" s="38" t="str">
        <x:f>Ubicaciones!A8</x:f>
        <x:v>L03</x:v>
      </x:c>
      <x:c r="G638" s="38" t="str">
        <x:v>P3</x:v>
      </x:c>
      <x:c r="H638" s="55" t="n">
        <x:f>IF(AND(ISNUMBER('Reparto provincial'!J216),ABS(Construccion!G13-1)&lt;0.0000001,MIN(Construccion!D13:F13)&gt;=0,MAX(Construccion!D13:F13)&lt;=1),ROUND('Reparto provincial'!J216*ROUND(SUM(Construccion!$D$13:F13),12),0)-ROUND('Reparto provincial'!J216*ROUND(SUM(Construccion!$D$13:E13),12),0),"n.a.")</x:f>
        <x:v>32</x:v>
      </x:c>
      <x:c r="I638" s="55" t="n">
        <x:f>'Reparto provincial'!N216</x:f>
        <x:v>12540.60692174972</x:v>
      </x:c>
      <x:c r="J638" s="55" t="n">
        <x:f>IF(AND(ISNUMBER(H638),ISNUMBER(I638)),H638*I638,"n.a.")</x:f>
        <x:v>401299.42149599106</x:v>
      </x:c>
      <x:c r="K638" s="56" t="n">
        <x:f>Ubicaciones!D8</x:f>
        <x:v>9.36</x:v>
      </x:c>
      <x:c r="L638" s="56" t="n">
        <x:f>Ubicaciones!E8</x:f>
        <x:v>-79.9</x:v>
      </x:c>
      <x:c r="M638" s="38" t="str">
        <x:f>Vulnerabilidad!B24</x:f>
        <x:v>Liviana / madera</x:v>
      </x:c>
      <x:c r="N638" s="38" t="str">
        <x:f>Vulnerabilidad!C24</x:f>
        <x:v>Madera / livianas</x:v>
      </x:c>
      <x:c r="O638" s="38" t="str">
        <x:f>Vulnerabilidad!D24</x:f>
        <x:v>Metal</x:v>
      </x:c>
      <x:c r="P638" s="38" t="str">
        <x:v>Sin dato</x:v>
      </x:c>
      <x:c r="Q638" s="38" t="n">
        <x:f>IF('Impacto local'!H8="","",'Impacto local'!H8)</x:f>
        <x:v>2</x:v>
      </x:c>
      <x:c r="R638" s="57" t="n">
        <x:f>IF(Q638="","",INDEX(Vulnerabilidad!$D$6:$D$17,Q638))</x:f>
        <x:v>0</x:v>
      </x:c>
      <x:c r="S638" s="55" t="n">
        <x:f>IF(AND(ISNUMBER(J638),ISNUMBER(R638),R638&gt;=0,R638&lt;=1),J638*R638,"n.a.")</x:f>
        <x:v>0</x:v>
      </x:c>
      <x:c r="T638" s="38" t="str">
        <x:f>IF(ISNUMBER(S638),"Calculado ilustrativo","Faltan datos / parámetros inválidos")</x:f>
        <x:v>Calculado ilustrativo</x:v>
      </x:c>
    </x:row>
    <x:row r="639">
      <x:c r="A639" s="38" t="str">
        <x:v>R00634</x:v>
      </x:c>
      <x:c r="B639" s="38" t="str">
        <x:f>'Reparto provincial'!B217</x:f>
        <x:v>C06</x:v>
      </x:c>
      <x:c r="C639" s="38" t="str">
        <x:f>'Reparto provincial'!C217</x:f>
        <x:v>Banesco Seguros, S.A.</x:v>
      </x:c>
      <x:c r="D639" s="38" t="str">
        <x:f>'Reparto provincial'!D217</x:f>
        <x:v>Comercial</x:v>
      </x:c>
      <x:c r="E639" s="38" t="str">
        <x:f>'Reparto provincial'!E217</x:f>
        <x:v>Chiriquí</x:v>
      </x:c>
      <x:c r="F639" s="38" t="str">
        <x:f>Ubicaciones!A9</x:f>
        <x:v>L04</x:v>
      </x:c>
      <x:c r="G639" s="38" t="str">
        <x:v>P1</x:v>
      </x:c>
      <x:c r="H639" s="55" t="n">
        <x:f>IF(AND(ISNUMBER('Reparto provincial'!J217),ABS(Construccion!G16-1)&lt;0.0000001,MIN(Construccion!D16:F16)&gt;=0,MAX(Construccion!D16:F16)&lt;=1),ROUND('Reparto provincial'!J217*ROUND(SUM(Construccion!$D$16:D16),12),0)-0,"n.a.")</x:f>
        <x:v>294</x:v>
      </x:c>
      <x:c r="I639" s="55" t="n">
        <x:f>'Reparto provincial'!N217</x:f>
        <x:v>12540.60692174972</x:v>
      </x:c>
      <x:c r="J639" s="55" t="n">
        <x:f>IF(AND(ISNUMBER(H639),ISNUMBER(I639)),H639*I639,"n.a.")</x:f>
        <x:v>3686938.4349944177</x:v>
      </x:c>
      <x:c r="K639" s="56" t="n">
        <x:f>Ubicaciones!D9</x:f>
        <x:v>8.43</x:v>
      </x:c>
      <x:c r="L639" s="56" t="n">
        <x:f>Ubicaciones!E9</x:f>
        <x:v>-82.43</x:v>
      </x:c>
      <x:c r="M639" s="38" t="str">
        <x:f>Vulnerabilidad!B22</x:f>
        <x:v>Hormigón armado</x:v>
      </x:c>
      <x:c r="N639" s="38" t="str">
        <x:f>Vulnerabilidad!C22</x:f>
        <x:v>Mampostería de relleno</x:v>
      </x:c>
      <x:c r="O639" s="38" t="str">
        <x:f>Vulnerabilidad!D22</x:f>
        <x:v>Losa de hormigón</x:v>
      </x:c>
      <x:c r="P639" s="38" t="str">
        <x:v>Sin dato</x:v>
      </x:c>
      <x:c r="Q639" s="38" t="n">
        <x:f>IF('Impacto local'!H9="","",'Impacto local'!H9)</x:f>
        <x:v>4</x:v>
      </x:c>
      <x:c r="R639" s="57" t="n">
        <x:f>IF(Q639="","",INDEX(Vulnerabilidad!$B$6:$B$17,Q639))</x:f>
        <x:v>0</x:v>
      </x:c>
      <x:c r="S639" s="55" t="n">
        <x:f>IF(AND(ISNUMBER(J639),ISNUMBER(R639),R639&gt;=0,R639&lt;=1),J639*R639,"n.a.")</x:f>
        <x:v>0</x:v>
      </x:c>
      <x:c r="T639" s="38" t="str">
        <x:f>IF(ISNUMBER(S639),"Calculado ilustrativo","Faltan datos / parámetros inválidos")</x:f>
        <x:v>Calculado ilustrativo</x:v>
      </x:c>
    </x:row>
    <x:row r="640">
      <x:c r="A640" s="38" t="str">
        <x:v>R00635</x:v>
      </x:c>
      <x:c r="B640" s="38" t="str">
        <x:f>'Reparto provincial'!B217</x:f>
        <x:v>C06</x:v>
      </x:c>
      <x:c r="C640" s="38" t="str">
        <x:f>'Reparto provincial'!C217</x:f>
        <x:v>Banesco Seguros, S.A.</x:v>
      </x:c>
      <x:c r="D640" s="38" t="str">
        <x:f>'Reparto provincial'!D217</x:f>
        <x:v>Comercial</x:v>
      </x:c>
      <x:c r="E640" s="38" t="str">
        <x:f>'Reparto provincial'!E217</x:f>
        <x:v>Chiriquí</x:v>
      </x:c>
      <x:c r="F640" s="38" t="str">
        <x:f>Ubicaciones!A9</x:f>
        <x:v>L04</x:v>
      </x:c>
      <x:c r="G640" s="38" t="str">
        <x:v>P2</x:v>
      </x:c>
      <x:c r="H640" s="55" t="n">
        <x:f>IF(AND(ISNUMBER('Reparto provincial'!J217),ABS(Construccion!G16-1)&lt;0.0000001,MIN(Construccion!D16:F16)&gt;=0,MAX(Construccion!D16:F16)&lt;=1),ROUND('Reparto provincial'!J217*ROUND(SUM(Construccion!$D$16:E16),12),0)-ROUND('Reparto provincial'!J217*ROUND(SUM(Construccion!$D$16:D16),12),0),"n.a.")</x:f>
        <x:v>147</x:v>
      </x:c>
      <x:c r="I640" s="55" t="n">
        <x:f>'Reparto provincial'!N217</x:f>
        <x:v>12540.60692174972</x:v>
      </x:c>
      <x:c r="J640" s="55" t="n">
        <x:f>IF(AND(ISNUMBER(H640),ISNUMBER(I640)),H640*I640,"n.a.")</x:f>
        <x:v>1843469.2174972089</x:v>
      </x:c>
      <x:c r="K640" s="56" t="n">
        <x:f>Ubicaciones!D9</x:f>
        <x:v>8.43</x:v>
      </x:c>
      <x:c r="L640" s="56" t="n">
        <x:f>Ubicaciones!E9</x:f>
        <x:v>-82.43</x:v>
      </x:c>
      <x:c r="M640" s="38" t="str">
        <x:f>Vulnerabilidad!B23</x:f>
        <x:v>Mampostería sin refuerzo</x:v>
      </x:c>
      <x:c r="N640" s="38" t="str">
        <x:f>Vulnerabilidad!C23</x:f>
        <x:v>Bloque / ladrillo</x:v>
      </x:c>
      <x:c r="O640" s="38" t="str">
        <x:f>Vulnerabilidad!D23</x:f>
        <x:v>Metal</x:v>
      </x:c>
      <x:c r="P640" s="38" t="str">
        <x:v>Sin dato</x:v>
      </x:c>
      <x:c r="Q640" s="38" t="n">
        <x:f>IF('Impacto local'!H9="","",'Impacto local'!H9)</x:f>
        <x:v>4</x:v>
      </x:c>
      <x:c r="R640" s="57" t="n">
        <x:f>IF(Q640="","",INDEX(Vulnerabilidad!$C$6:$C$17,Q640))</x:f>
        <x:v>0.001</x:v>
      </x:c>
      <x:c r="S640" s="55" t="n">
        <x:f>IF(AND(ISNUMBER(J640),ISNUMBER(R640),R640&gt;=0,R640&lt;=1),J640*R640,"n.a.")</x:f>
        <x:v>1843.469217497209</x:v>
      </x:c>
      <x:c r="T640" s="38" t="str">
        <x:f>IF(ISNUMBER(S640),"Calculado ilustrativo","Faltan datos / parámetros inválidos")</x:f>
        <x:v>Calculado ilustrativo</x:v>
      </x:c>
    </x:row>
    <x:row r="641">
      <x:c r="A641" s="38" t="str">
        <x:v>R00636</x:v>
      </x:c>
      <x:c r="B641" s="38" t="str">
        <x:f>'Reparto provincial'!B217</x:f>
        <x:v>C06</x:v>
      </x:c>
      <x:c r="C641" s="38" t="str">
        <x:f>'Reparto provincial'!C217</x:f>
        <x:v>Banesco Seguros, S.A.</x:v>
      </x:c>
      <x:c r="D641" s="38" t="str">
        <x:f>'Reparto provincial'!D217</x:f>
        <x:v>Comercial</x:v>
      </x:c>
      <x:c r="E641" s="38" t="str">
        <x:f>'Reparto provincial'!E217</x:f>
        <x:v>Chiriquí</x:v>
      </x:c>
      <x:c r="F641" s="38" t="str">
        <x:f>Ubicaciones!A9</x:f>
        <x:v>L04</x:v>
      </x:c>
      <x:c r="G641" s="38" t="str">
        <x:v>P3</x:v>
      </x:c>
      <x:c r="H641" s="55" t="n">
        <x:f>IF(AND(ISNUMBER('Reparto provincial'!J217),ABS(Construccion!G16-1)&lt;0.0000001,MIN(Construccion!D16:F16)&gt;=0,MAX(Construccion!D16:F16)&lt;=1),ROUND('Reparto provincial'!J217*ROUND(SUM(Construccion!$D$16:F16),12),0)-ROUND('Reparto provincial'!J217*ROUND(SUM(Construccion!$D$16:E16),12),0),"n.a.")</x:f>
        <x:v>49</x:v>
      </x:c>
      <x:c r="I641" s="55" t="n">
        <x:f>'Reparto provincial'!N217</x:f>
        <x:v>12540.60692174972</x:v>
      </x:c>
      <x:c r="J641" s="55" t="n">
        <x:f>IF(AND(ISNUMBER(H641),ISNUMBER(I641)),H641*I641,"n.a.")</x:f>
        <x:v>614489.7391657364</x:v>
      </x:c>
      <x:c r="K641" s="56" t="n">
        <x:f>Ubicaciones!D9</x:f>
        <x:v>8.43</x:v>
      </x:c>
      <x:c r="L641" s="56" t="n">
        <x:f>Ubicaciones!E9</x:f>
        <x:v>-82.43</x:v>
      </x:c>
      <x:c r="M641" s="38" t="str">
        <x:f>Vulnerabilidad!B24</x:f>
        <x:v>Liviana / madera</x:v>
      </x:c>
      <x:c r="N641" s="38" t="str">
        <x:f>Vulnerabilidad!C24</x:f>
        <x:v>Madera / livianas</x:v>
      </x:c>
      <x:c r="O641" s="38" t="str">
        <x:f>Vulnerabilidad!D24</x:f>
        <x:v>Metal</x:v>
      </x:c>
      <x:c r="P641" s="38" t="str">
        <x:v>Sin dato</x:v>
      </x:c>
      <x:c r="Q641" s="38" t="n">
        <x:f>IF('Impacto local'!H9="","",'Impacto local'!H9)</x:f>
        <x:v>4</x:v>
      </x:c>
      <x:c r="R641" s="57" t="n">
        <x:f>IF(Q641="","",INDEX(Vulnerabilidad!$D$6:$D$17,Q641))</x:f>
        <x:v>0.002</x:v>
      </x:c>
      <x:c r="S641" s="55" t="n">
        <x:f>IF(AND(ISNUMBER(J641),ISNUMBER(R641),R641&gt;=0,R641&lt;=1),J641*R641,"n.a.")</x:f>
        <x:v>1228.9794783314728</x:v>
      </x:c>
      <x:c r="T641" s="38" t="str">
        <x:f>IF(ISNUMBER(S641),"Calculado ilustrativo","Faltan datos / parámetros inválidos")</x:f>
        <x:v>Calculado ilustrativo</x:v>
      </x:c>
    </x:row>
    <x:row r="642">
      <x:c r="A642" s="38" t="str">
        <x:v>R00637</x:v>
      </x:c>
      <x:c r="B642" s="38" t="str">
        <x:f>'Reparto provincial'!B218</x:f>
        <x:v>C06</x:v>
      </x:c>
      <x:c r="C642" s="38" t="str">
        <x:f>'Reparto provincial'!C218</x:f>
        <x:v>Banesco Seguros, S.A.</x:v>
      </x:c>
      <x:c r="D642" s="38" t="str">
        <x:f>'Reparto provincial'!D218</x:f>
        <x:v>Comercial</x:v>
      </x:c>
      <x:c r="E642" s="38" t="str">
        <x:f>'Reparto provincial'!E218</x:f>
        <x:v>Darién</x:v>
      </x:c>
      <x:c r="F642" s="38" t="str">
        <x:f>Ubicaciones!A10</x:f>
        <x:v>L05</x:v>
      </x:c>
      <x:c r="G642" s="38" t="str">
        <x:v>P1</x:v>
      </x:c>
      <x:c r="H642" s="55" t="n">
        <x:f>IF(AND(ISNUMBER('Reparto provincial'!J218),ABS(Construccion!G19-1)&lt;0.0000001,MIN(Construccion!D19:F19)&gt;=0,MAX(Construccion!D19:F19)&lt;=1),ROUND('Reparto provincial'!J218*ROUND(SUM(Construccion!$D$19:D19),12),0)-0,"n.a.")</x:f>
        <x:v>4</x:v>
      </x:c>
      <x:c r="I642" s="55" t="n">
        <x:f>'Reparto provincial'!N218</x:f>
        <x:v>12540.60692174972</x:v>
      </x:c>
      <x:c r="J642" s="55" t="n">
        <x:f>IF(AND(ISNUMBER(H642),ISNUMBER(I642)),H642*I642,"n.a.")</x:f>
        <x:v>50162.42768699888</x:v>
      </x:c>
      <x:c r="K642" s="56" t="n">
        <x:f>Ubicaciones!D10</x:f>
        <x:v>8.4</x:v>
      </x:c>
      <x:c r="L642" s="56" t="n">
        <x:f>Ubicaciones!E10</x:f>
        <x:v>-78.15</x:v>
      </x:c>
      <x:c r="M642" s="38" t="str">
        <x:f>Vulnerabilidad!B22</x:f>
        <x:v>Hormigón armado</x:v>
      </x:c>
      <x:c r="N642" s="38" t="str">
        <x:f>Vulnerabilidad!C22</x:f>
        <x:v>Mampostería de relleno</x:v>
      </x:c>
      <x:c r="O642" s="38" t="str">
        <x:f>Vulnerabilidad!D22</x:f>
        <x:v>Losa de hormigón</x:v>
      </x:c>
      <x:c r="P642" s="38" t="str">
        <x:v>Sin dato</x:v>
      </x:c>
      <x:c r="Q642" s="38" t="n">
        <x:f>IF('Impacto local'!H10="","",'Impacto local'!H10)</x:f>
        <x:v>2</x:v>
      </x:c>
      <x:c r="R642" s="57" t="n">
        <x:f>IF(Q642="","",INDEX(Vulnerabilidad!$B$6:$B$17,Q642))</x:f>
        <x:v>0</x:v>
      </x:c>
      <x:c r="S642" s="55" t="n">
        <x:f>IF(AND(ISNUMBER(J642),ISNUMBER(R642),R642&gt;=0,R642&lt;=1),J642*R642,"n.a.")</x:f>
        <x:v>0</x:v>
      </x:c>
      <x:c r="T642" s="38" t="str">
        <x:f>IF(ISNUMBER(S642),"Calculado ilustrativo","Faltan datos / parámetros inválidos")</x:f>
        <x:v>Calculado ilustrativo</x:v>
      </x:c>
    </x:row>
    <x:row r="643">
      <x:c r="A643" s="38" t="str">
        <x:v>R00638</x:v>
      </x:c>
      <x:c r="B643" s="38" t="str">
        <x:f>'Reparto provincial'!B218</x:f>
        <x:v>C06</x:v>
      </x:c>
      <x:c r="C643" s="38" t="str">
        <x:f>'Reparto provincial'!C218</x:f>
        <x:v>Banesco Seguros, S.A.</x:v>
      </x:c>
      <x:c r="D643" s="38" t="str">
        <x:f>'Reparto provincial'!D218</x:f>
        <x:v>Comercial</x:v>
      </x:c>
      <x:c r="E643" s="38" t="str">
        <x:f>'Reparto provincial'!E218</x:f>
        <x:v>Darién</x:v>
      </x:c>
      <x:c r="F643" s="38" t="str">
        <x:f>Ubicaciones!A10</x:f>
        <x:v>L05</x:v>
      </x:c>
      <x:c r="G643" s="38" t="str">
        <x:v>P2</x:v>
      </x:c>
      <x:c r="H643" s="55" t="n">
        <x:f>IF(AND(ISNUMBER('Reparto provincial'!J218),ABS(Construccion!G19-1)&lt;0.0000001,MIN(Construccion!D19:F19)&gt;=0,MAX(Construccion!D19:F19)&lt;=1),ROUND('Reparto provincial'!J218*ROUND(SUM(Construccion!$D$19:E19),12),0)-ROUND('Reparto provincial'!J218*ROUND(SUM(Construccion!$D$19:D19),12),0),"n.a.")</x:f>
        <x:v>2</x:v>
      </x:c>
      <x:c r="I643" s="55" t="n">
        <x:f>'Reparto provincial'!N218</x:f>
        <x:v>12540.60692174972</x:v>
      </x:c>
      <x:c r="J643" s="55" t="n">
        <x:f>IF(AND(ISNUMBER(H643),ISNUMBER(I643)),H643*I643,"n.a.")</x:f>
        <x:v>25081.21384349944</x:v>
      </x:c>
      <x:c r="K643" s="56" t="n">
        <x:f>Ubicaciones!D10</x:f>
        <x:v>8.4</x:v>
      </x:c>
      <x:c r="L643" s="56" t="n">
        <x:f>Ubicaciones!E10</x:f>
        <x:v>-78.15</x:v>
      </x:c>
      <x:c r="M643" s="38" t="str">
        <x:f>Vulnerabilidad!B23</x:f>
        <x:v>Mampostería sin refuerzo</x:v>
      </x:c>
      <x:c r="N643" s="38" t="str">
        <x:f>Vulnerabilidad!C23</x:f>
        <x:v>Bloque / ladrillo</x:v>
      </x:c>
      <x:c r="O643" s="38" t="str">
        <x:f>Vulnerabilidad!D23</x:f>
        <x:v>Metal</x:v>
      </x:c>
      <x:c r="P643" s="38" t="str">
        <x:v>Sin dato</x:v>
      </x:c>
      <x:c r="Q643" s="38" t="n">
        <x:f>IF('Impacto local'!H10="","",'Impacto local'!H10)</x:f>
        <x:v>2</x:v>
      </x:c>
      <x:c r="R643" s="57" t="n">
        <x:f>IF(Q643="","",INDEX(Vulnerabilidad!$C$6:$C$17,Q643))</x:f>
        <x:v>0</x:v>
      </x:c>
      <x:c r="S643" s="55" t="n">
        <x:f>IF(AND(ISNUMBER(J643),ISNUMBER(R643),R643&gt;=0,R643&lt;=1),J643*R643,"n.a.")</x:f>
        <x:v>0</x:v>
      </x:c>
      <x:c r="T643" s="38" t="str">
        <x:f>IF(ISNUMBER(S643),"Calculado ilustrativo","Faltan datos / parámetros inválidos")</x:f>
        <x:v>Calculado ilustrativo</x:v>
      </x:c>
    </x:row>
    <x:row r="644">
      <x:c r="A644" s="38" t="str">
        <x:v>R00639</x:v>
      </x:c>
      <x:c r="B644" s="38" t="str">
        <x:f>'Reparto provincial'!B218</x:f>
        <x:v>C06</x:v>
      </x:c>
      <x:c r="C644" s="38" t="str">
        <x:f>'Reparto provincial'!C218</x:f>
        <x:v>Banesco Seguros, S.A.</x:v>
      </x:c>
      <x:c r="D644" s="38" t="str">
        <x:f>'Reparto provincial'!D218</x:f>
        <x:v>Comercial</x:v>
      </x:c>
      <x:c r="E644" s="38" t="str">
        <x:f>'Reparto provincial'!E218</x:f>
        <x:v>Darién</x:v>
      </x:c>
      <x:c r="F644" s="38" t="str">
        <x:f>Ubicaciones!A10</x:f>
        <x:v>L05</x:v>
      </x:c>
      <x:c r="G644" s="38" t="str">
        <x:v>P3</x:v>
      </x:c>
      <x:c r="H644" s="55" t="n">
        <x:f>IF(AND(ISNUMBER('Reparto provincial'!J218),ABS(Construccion!G19-1)&lt;0.0000001,MIN(Construccion!D19:F19)&gt;=0,MAX(Construccion!D19:F19)&lt;=1),ROUND('Reparto provincial'!J218*ROUND(SUM(Construccion!$D$19:F19),12),0)-ROUND('Reparto provincial'!J218*ROUND(SUM(Construccion!$D$19:E19),12),0),"n.a.")</x:f>
        <x:v>1</x:v>
      </x:c>
      <x:c r="I644" s="55" t="n">
        <x:f>'Reparto provincial'!N218</x:f>
        <x:v>12540.60692174972</x:v>
      </x:c>
      <x:c r="J644" s="55" t="n">
        <x:f>IF(AND(ISNUMBER(H644),ISNUMBER(I644)),H644*I644,"n.a.")</x:f>
        <x:v>12540.60692174972</x:v>
      </x:c>
      <x:c r="K644" s="56" t="n">
        <x:f>Ubicaciones!D10</x:f>
        <x:v>8.4</x:v>
      </x:c>
      <x:c r="L644" s="56" t="n">
        <x:f>Ubicaciones!E10</x:f>
        <x:v>-78.15</x:v>
      </x:c>
      <x:c r="M644" s="38" t="str">
        <x:f>Vulnerabilidad!B24</x:f>
        <x:v>Liviana / madera</x:v>
      </x:c>
      <x:c r="N644" s="38" t="str">
        <x:f>Vulnerabilidad!C24</x:f>
        <x:v>Madera / livianas</x:v>
      </x:c>
      <x:c r="O644" s="38" t="str">
        <x:f>Vulnerabilidad!D24</x:f>
        <x:v>Metal</x:v>
      </x:c>
      <x:c r="P644" s="38" t="str">
        <x:v>Sin dato</x:v>
      </x:c>
      <x:c r="Q644" s="38" t="n">
        <x:f>IF('Impacto local'!H10="","",'Impacto local'!H10)</x:f>
        <x:v>2</x:v>
      </x:c>
      <x:c r="R644" s="57" t="n">
        <x:f>IF(Q644="","",INDEX(Vulnerabilidad!$D$6:$D$17,Q644))</x:f>
        <x:v>0</x:v>
      </x:c>
      <x:c r="S644" s="55" t="n">
        <x:f>IF(AND(ISNUMBER(J644),ISNUMBER(R644),R644&gt;=0,R644&lt;=1),J644*R644,"n.a.")</x:f>
        <x:v>0</x:v>
      </x:c>
      <x:c r="T644" s="38" t="str">
        <x:f>IF(ISNUMBER(S644),"Calculado ilustrativo","Faltan datos / parámetros inválidos")</x:f>
        <x:v>Calculado ilustrativo</x:v>
      </x:c>
    </x:row>
    <x:row r="645">
      <x:c r="A645" s="38" t="str">
        <x:v>R00640</x:v>
      </x:c>
      <x:c r="B645" s="38" t="str">
        <x:f>'Reparto provincial'!B219</x:f>
        <x:v>C06</x:v>
      </x:c>
      <x:c r="C645" s="38" t="str">
        <x:f>'Reparto provincial'!C219</x:f>
        <x:v>Banesco Seguros, S.A.</x:v>
      </x:c>
      <x:c r="D645" s="38" t="str">
        <x:f>'Reparto provincial'!D219</x:f>
        <x:v>Comercial</x:v>
      </x:c>
      <x:c r="E645" s="38" t="str">
        <x:f>'Reparto provincial'!E219</x:f>
        <x:v>Herrera</x:v>
      </x:c>
      <x:c r="F645" s="38" t="str">
        <x:f>Ubicaciones!A11</x:f>
        <x:v>L06</x:v>
      </x:c>
      <x:c r="G645" s="38" t="str">
        <x:v>P1</x:v>
      </x:c>
      <x:c r="H645" s="55" t="n">
        <x:f>IF(AND(ISNUMBER('Reparto provincial'!J219),ABS(Construccion!G22-1)&lt;0.0000001,MIN(Construccion!D22:F22)&gt;=0,MAX(Construccion!D22:F22)&lt;=1),ROUND('Reparto provincial'!J219*ROUND(SUM(Construccion!$D$22:D22),12),0)-0,"n.a.")</x:f>
        <x:v>160</x:v>
      </x:c>
      <x:c r="I645" s="55" t="n">
        <x:f>'Reparto provincial'!N219</x:f>
        <x:v>12540.60692174972</x:v>
      </x:c>
      <x:c r="J645" s="55" t="n">
        <x:f>IF(AND(ISNUMBER(H645),ISNUMBER(I645)),H645*I645,"n.a.")</x:f>
        <x:v>2006497.1074799553</x:v>
      </x:c>
      <x:c r="K645" s="56" t="n">
        <x:f>Ubicaciones!D11</x:f>
        <x:v>7.96</x:v>
      </x:c>
      <x:c r="L645" s="56" t="n">
        <x:f>Ubicaciones!E11</x:f>
        <x:v>-80.43</x:v>
      </x:c>
      <x:c r="M645" s="38" t="str">
        <x:f>Vulnerabilidad!B22</x:f>
        <x:v>Hormigón armado</x:v>
      </x:c>
      <x:c r="N645" s="38" t="str">
        <x:f>Vulnerabilidad!C22</x:f>
        <x:v>Mampostería de relleno</x:v>
      </x:c>
      <x:c r="O645" s="38" t="str">
        <x:f>Vulnerabilidad!D22</x:f>
        <x:v>Losa de hormigón</x:v>
      </x:c>
      <x:c r="P645" s="38" t="str">
        <x:v>Sin dato</x:v>
      </x:c>
      <x:c r="Q645" s="38" t="n">
        <x:f>IF('Impacto local'!H11="","",'Impacto local'!H11)</x:f>
        <x:v>3</x:v>
      </x:c>
      <x:c r="R645" s="57" t="n">
        <x:f>IF(Q645="","",INDEX(Vulnerabilidad!$B$6:$B$17,Q645))</x:f>
        <x:v>0</x:v>
      </x:c>
      <x:c r="S645" s="55" t="n">
        <x:f>IF(AND(ISNUMBER(J645),ISNUMBER(R645),R645&gt;=0,R645&lt;=1),J645*R645,"n.a.")</x:f>
        <x:v>0</x:v>
      </x:c>
      <x:c r="T645" s="38" t="str">
        <x:f>IF(ISNUMBER(S645),"Calculado ilustrativo","Faltan datos / parámetros inválidos")</x:f>
        <x:v>Calculado ilustrativo</x:v>
      </x:c>
    </x:row>
    <x:row r="646">
      <x:c r="A646" s="38" t="str">
        <x:v>R00641</x:v>
      </x:c>
      <x:c r="B646" s="38" t="str">
        <x:f>'Reparto provincial'!B219</x:f>
        <x:v>C06</x:v>
      </x:c>
      <x:c r="C646" s="38" t="str">
        <x:f>'Reparto provincial'!C219</x:f>
        <x:v>Banesco Seguros, S.A.</x:v>
      </x:c>
      <x:c r="D646" s="38" t="str">
        <x:f>'Reparto provincial'!D219</x:f>
        <x:v>Comercial</x:v>
      </x:c>
      <x:c r="E646" s="38" t="str">
        <x:f>'Reparto provincial'!E219</x:f>
        <x:v>Herrera</x:v>
      </x:c>
      <x:c r="F646" s="38" t="str">
        <x:f>Ubicaciones!A11</x:f>
        <x:v>L06</x:v>
      </x:c>
      <x:c r="G646" s="38" t="str">
        <x:v>P2</x:v>
      </x:c>
      <x:c r="H646" s="55" t="n">
        <x:f>IF(AND(ISNUMBER('Reparto provincial'!J219),ABS(Construccion!G22-1)&lt;0.0000001,MIN(Construccion!D22:F22)&gt;=0,MAX(Construccion!D22:F22)&lt;=1),ROUND('Reparto provincial'!J219*ROUND(SUM(Construccion!$D$22:E22),12),0)-ROUND('Reparto provincial'!J219*ROUND(SUM(Construccion!$D$22:D22),12),0),"n.a.")</x:f>
        <x:v>79</x:v>
      </x:c>
      <x:c r="I646" s="55" t="n">
        <x:f>'Reparto provincial'!N219</x:f>
        <x:v>12540.60692174972</x:v>
      </x:c>
      <x:c r="J646" s="55" t="n">
        <x:f>IF(AND(ISNUMBER(H646),ISNUMBER(I646)),H646*I646,"n.a.")</x:f>
        <x:v>990707.9468182279</x:v>
      </x:c>
      <x:c r="K646" s="56" t="n">
        <x:f>Ubicaciones!D11</x:f>
        <x:v>7.96</x:v>
      </x:c>
      <x:c r="L646" s="56" t="n">
        <x:f>Ubicaciones!E11</x:f>
        <x:v>-80.43</x:v>
      </x:c>
      <x:c r="M646" s="38" t="str">
        <x:f>Vulnerabilidad!B23</x:f>
        <x:v>Mampostería sin refuerzo</x:v>
      </x:c>
      <x:c r="N646" s="38" t="str">
        <x:f>Vulnerabilidad!C23</x:f>
        <x:v>Bloque / ladrillo</x:v>
      </x:c>
      <x:c r="O646" s="38" t="str">
        <x:f>Vulnerabilidad!D23</x:f>
        <x:v>Metal</x:v>
      </x:c>
      <x:c r="P646" s="38" t="str">
        <x:v>Sin dato</x:v>
      </x:c>
      <x:c r="Q646" s="38" t="n">
        <x:f>IF('Impacto local'!H11="","",'Impacto local'!H11)</x:f>
        <x:v>3</x:v>
      </x:c>
      <x:c r="R646" s="57" t="n">
        <x:f>IF(Q646="","",INDEX(Vulnerabilidad!$C$6:$C$17,Q646))</x:f>
        <x:v>0</x:v>
      </x:c>
      <x:c r="S646" s="55" t="n">
        <x:f>IF(AND(ISNUMBER(J646),ISNUMBER(R646),R646&gt;=0,R646&lt;=1),J646*R646,"n.a.")</x:f>
        <x:v>0</x:v>
      </x:c>
      <x:c r="T646" s="38" t="str">
        <x:f>IF(ISNUMBER(S646),"Calculado ilustrativo","Faltan datos / parámetros inválidos")</x:f>
        <x:v>Calculado ilustrativo</x:v>
      </x:c>
    </x:row>
    <x:row r="647">
      <x:c r="A647" s="38" t="str">
        <x:v>R00642</x:v>
      </x:c>
      <x:c r="B647" s="38" t="str">
        <x:f>'Reparto provincial'!B219</x:f>
        <x:v>C06</x:v>
      </x:c>
      <x:c r="C647" s="38" t="str">
        <x:f>'Reparto provincial'!C219</x:f>
        <x:v>Banesco Seguros, S.A.</x:v>
      </x:c>
      <x:c r="D647" s="38" t="str">
        <x:f>'Reparto provincial'!D219</x:f>
        <x:v>Comercial</x:v>
      </x:c>
      <x:c r="E647" s="38" t="str">
        <x:f>'Reparto provincial'!E219</x:f>
        <x:v>Herrera</x:v>
      </x:c>
      <x:c r="F647" s="38" t="str">
        <x:f>Ubicaciones!A11</x:f>
        <x:v>L06</x:v>
      </x:c>
      <x:c r="G647" s="38" t="str">
        <x:v>P3</x:v>
      </x:c>
      <x:c r="H647" s="55" t="n">
        <x:f>IF(AND(ISNUMBER('Reparto provincial'!J219),ABS(Construccion!G22-1)&lt;0.0000001,MIN(Construccion!D22:F22)&gt;=0,MAX(Construccion!D22:F22)&lt;=1),ROUND('Reparto provincial'!J219*ROUND(SUM(Construccion!$D$22:F22),12),0)-ROUND('Reparto provincial'!J219*ROUND(SUM(Construccion!$D$22:E22),12),0),"n.a.")</x:f>
        <x:v>27</x:v>
      </x:c>
      <x:c r="I647" s="55" t="n">
        <x:f>'Reparto provincial'!N219</x:f>
        <x:v>12540.60692174972</x:v>
      </x:c>
      <x:c r="J647" s="55" t="n">
        <x:f>IF(AND(ISNUMBER(H647),ISNUMBER(I647)),H647*I647,"n.a.")</x:f>
        <x:v>338596.38688724244</x:v>
      </x:c>
      <x:c r="K647" s="56" t="n">
        <x:f>Ubicaciones!D11</x:f>
        <x:v>7.96</x:v>
      </x:c>
      <x:c r="L647" s="56" t="n">
        <x:f>Ubicaciones!E11</x:f>
        <x:v>-80.43</x:v>
      </x:c>
      <x:c r="M647" s="38" t="str">
        <x:f>Vulnerabilidad!B24</x:f>
        <x:v>Liviana / madera</x:v>
      </x:c>
      <x:c r="N647" s="38" t="str">
        <x:f>Vulnerabilidad!C24</x:f>
        <x:v>Madera / livianas</x:v>
      </x:c>
      <x:c r="O647" s="38" t="str">
        <x:f>Vulnerabilidad!D24</x:f>
        <x:v>Metal</x:v>
      </x:c>
      <x:c r="P647" s="38" t="str">
        <x:v>Sin dato</x:v>
      </x:c>
      <x:c r="Q647" s="38" t="n">
        <x:f>IF('Impacto local'!H11="","",'Impacto local'!H11)</x:f>
        <x:v>3</x:v>
      </x:c>
      <x:c r="R647" s="57" t="n">
        <x:f>IF(Q647="","",INDEX(Vulnerabilidad!$D$6:$D$17,Q647))</x:f>
        <x:v>0</x:v>
      </x:c>
      <x:c r="S647" s="55" t="n">
        <x:f>IF(AND(ISNUMBER(J647),ISNUMBER(R647),R647&gt;=0,R647&lt;=1),J647*R647,"n.a.")</x:f>
        <x:v>0</x:v>
      </x:c>
      <x:c r="T647" s="38" t="str">
        <x:f>IF(ISNUMBER(S647),"Calculado ilustrativo","Faltan datos / parámetros inválidos")</x:f>
        <x:v>Calculado ilustrativo</x:v>
      </x:c>
    </x:row>
    <x:row r="648">
      <x:c r="A648" s="38" t="str">
        <x:v>R00643</x:v>
      </x:c>
      <x:c r="B648" s="38" t="str">
        <x:f>'Reparto provincial'!B220</x:f>
        <x:v>C06</x:v>
      </x:c>
      <x:c r="C648" s="38" t="str">
        <x:f>'Reparto provincial'!C220</x:f>
        <x:v>Banesco Seguros, S.A.</x:v>
      </x:c>
      <x:c r="D648" s="38" t="str">
        <x:f>'Reparto provincial'!D220</x:f>
        <x:v>Comercial</x:v>
      </x:c>
      <x:c r="E648" s="38" t="str">
        <x:f>'Reparto provincial'!E220</x:f>
        <x:v>Los Santos</x:v>
      </x:c>
      <x:c r="F648" s="38" t="str">
        <x:f>Ubicaciones!A12</x:f>
        <x:v>L07</x:v>
      </x:c>
      <x:c r="G648" s="38" t="str">
        <x:v>P1</x:v>
      </x:c>
      <x:c r="H648" s="55" t="n">
        <x:f>IF(AND(ISNUMBER('Reparto provincial'!J220),ABS(Construccion!G25-1)&lt;0.0000001,MIN(Construccion!D25:F25)&gt;=0,MAX(Construccion!D25:F25)&lt;=1),ROUND('Reparto provincial'!J220*ROUND(SUM(Construccion!$D$25:D25),12),0)-0,"n.a.")</x:f>
        <x:v>55</x:v>
      </x:c>
      <x:c r="I648" s="55" t="n">
        <x:f>'Reparto provincial'!N220</x:f>
        <x:v>12540.60692174972</x:v>
      </x:c>
      <x:c r="J648" s="55" t="n">
        <x:f>IF(AND(ISNUMBER(H648),ISNUMBER(I648)),H648*I648,"n.a.")</x:f>
        <x:v>689733.3806962346</x:v>
      </x:c>
      <x:c r="K648" s="56" t="n">
        <x:f>Ubicaciones!D12</x:f>
        <x:v>7.77</x:v>
      </x:c>
      <x:c r="L648" s="56" t="n">
        <x:f>Ubicaciones!E12</x:f>
        <x:v>-80.28</x:v>
      </x:c>
      <x:c r="M648" s="38" t="str">
        <x:f>Vulnerabilidad!B22</x:f>
        <x:v>Hormigón armado</x:v>
      </x:c>
      <x:c r="N648" s="38" t="str">
        <x:f>Vulnerabilidad!C22</x:f>
        <x:v>Mampostería de relleno</x:v>
      </x:c>
      <x:c r="O648" s="38" t="str">
        <x:f>Vulnerabilidad!D22</x:f>
        <x:v>Losa de hormigón</x:v>
      </x:c>
      <x:c r="P648" s="38" t="str">
        <x:v>Sin dato</x:v>
      </x:c>
      <x:c r="Q648" s="38" t="n">
        <x:f>IF('Impacto local'!H12="","",'Impacto local'!H12)</x:f>
        <x:v>2</x:v>
      </x:c>
      <x:c r="R648" s="57" t="n">
        <x:f>IF(Q648="","",INDEX(Vulnerabilidad!$B$6:$B$17,Q648))</x:f>
        <x:v>0</x:v>
      </x:c>
      <x:c r="S648" s="55" t="n">
        <x:f>IF(AND(ISNUMBER(J648),ISNUMBER(R648),R648&gt;=0,R648&lt;=1),J648*R648,"n.a.")</x:f>
        <x:v>0</x:v>
      </x:c>
      <x:c r="T648" s="38" t="str">
        <x:f>IF(ISNUMBER(S648),"Calculado ilustrativo","Faltan datos / parámetros inválidos")</x:f>
        <x:v>Calculado ilustrativo</x:v>
      </x:c>
    </x:row>
    <x:row r="649">
      <x:c r="A649" s="38" t="str">
        <x:v>R00644</x:v>
      </x:c>
      <x:c r="B649" s="38" t="str">
        <x:f>'Reparto provincial'!B220</x:f>
        <x:v>C06</x:v>
      </x:c>
      <x:c r="C649" s="38" t="str">
        <x:f>'Reparto provincial'!C220</x:f>
        <x:v>Banesco Seguros, S.A.</x:v>
      </x:c>
      <x:c r="D649" s="38" t="str">
        <x:f>'Reparto provincial'!D220</x:f>
        <x:v>Comercial</x:v>
      </x:c>
      <x:c r="E649" s="38" t="str">
        <x:f>'Reparto provincial'!E220</x:f>
        <x:v>Los Santos</x:v>
      </x:c>
      <x:c r="F649" s="38" t="str">
        <x:f>Ubicaciones!A12</x:f>
        <x:v>L07</x:v>
      </x:c>
      <x:c r="G649" s="38" t="str">
        <x:v>P2</x:v>
      </x:c>
      <x:c r="H649" s="55" t="n">
        <x:f>IF(AND(ISNUMBER('Reparto provincial'!J220),ABS(Construccion!G25-1)&lt;0.0000001,MIN(Construccion!D25:F25)&gt;=0,MAX(Construccion!D25:F25)&lt;=1),ROUND('Reparto provincial'!J220*ROUND(SUM(Construccion!$D$25:E25),12),0)-ROUND('Reparto provincial'!J220*ROUND(SUM(Construccion!$D$25:D25),12),0),"n.a.")</x:f>
        <x:v>27</x:v>
      </x:c>
      <x:c r="I649" s="55" t="n">
        <x:f>'Reparto provincial'!N220</x:f>
        <x:v>12540.60692174972</x:v>
      </x:c>
      <x:c r="J649" s="55" t="n">
        <x:f>IF(AND(ISNUMBER(H649),ISNUMBER(I649)),H649*I649,"n.a.")</x:f>
        <x:v>338596.38688724244</x:v>
      </x:c>
      <x:c r="K649" s="56" t="n">
        <x:f>Ubicaciones!D12</x:f>
        <x:v>7.77</x:v>
      </x:c>
      <x:c r="L649" s="56" t="n">
        <x:f>Ubicaciones!E12</x:f>
        <x:v>-80.28</x:v>
      </x:c>
      <x:c r="M649" s="38" t="str">
        <x:f>Vulnerabilidad!B23</x:f>
        <x:v>Mampostería sin refuerzo</x:v>
      </x:c>
      <x:c r="N649" s="38" t="str">
        <x:f>Vulnerabilidad!C23</x:f>
        <x:v>Bloque / ladrillo</x:v>
      </x:c>
      <x:c r="O649" s="38" t="str">
        <x:f>Vulnerabilidad!D23</x:f>
        <x:v>Metal</x:v>
      </x:c>
      <x:c r="P649" s="38" t="str">
        <x:v>Sin dato</x:v>
      </x:c>
      <x:c r="Q649" s="38" t="n">
        <x:f>IF('Impacto local'!H12="","",'Impacto local'!H12)</x:f>
        <x:v>2</x:v>
      </x:c>
      <x:c r="R649" s="57" t="n">
        <x:f>IF(Q649="","",INDEX(Vulnerabilidad!$C$6:$C$17,Q649))</x:f>
        <x:v>0</x:v>
      </x:c>
      <x:c r="S649" s="55" t="n">
        <x:f>IF(AND(ISNUMBER(J649),ISNUMBER(R649),R649&gt;=0,R649&lt;=1),J649*R649,"n.a.")</x:f>
        <x:v>0</x:v>
      </x:c>
      <x:c r="T649" s="38" t="str">
        <x:f>IF(ISNUMBER(S649),"Calculado ilustrativo","Faltan datos / parámetros inválidos")</x:f>
        <x:v>Calculado ilustrativo</x:v>
      </x:c>
    </x:row>
    <x:row r="650">
      <x:c r="A650" s="38" t="str">
        <x:v>R00645</x:v>
      </x:c>
      <x:c r="B650" s="38" t="str">
        <x:f>'Reparto provincial'!B220</x:f>
        <x:v>C06</x:v>
      </x:c>
      <x:c r="C650" s="38" t="str">
        <x:f>'Reparto provincial'!C220</x:f>
        <x:v>Banesco Seguros, S.A.</x:v>
      </x:c>
      <x:c r="D650" s="38" t="str">
        <x:f>'Reparto provincial'!D220</x:f>
        <x:v>Comercial</x:v>
      </x:c>
      <x:c r="E650" s="38" t="str">
        <x:f>'Reparto provincial'!E220</x:f>
        <x:v>Los Santos</x:v>
      </x:c>
      <x:c r="F650" s="38" t="str">
        <x:f>Ubicaciones!A12</x:f>
        <x:v>L07</x:v>
      </x:c>
      <x:c r="G650" s="38" t="str">
        <x:v>P3</x:v>
      </x:c>
      <x:c r="H650" s="55" t="n">
        <x:f>IF(AND(ISNUMBER('Reparto provincial'!J220),ABS(Construccion!G25-1)&lt;0.0000001,MIN(Construccion!D25:F25)&gt;=0,MAX(Construccion!D25:F25)&lt;=1),ROUND('Reparto provincial'!J220*ROUND(SUM(Construccion!$D$25:F25),12),0)-ROUND('Reparto provincial'!J220*ROUND(SUM(Construccion!$D$25:E25),12),0),"n.a.")</x:f>
        <x:v>9</x:v>
      </x:c>
      <x:c r="I650" s="55" t="n">
        <x:f>'Reparto provincial'!N220</x:f>
        <x:v>12540.60692174972</x:v>
      </x:c>
      <x:c r="J650" s="55" t="n">
        <x:f>IF(AND(ISNUMBER(H650),ISNUMBER(I650)),H650*I650,"n.a.")</x:f>
        <x:v>112865.46229574748</x:v>
      </x:c>
      <x:c r="K650" s="56" t="n">
        <x:f>Ubicaciones!D12</x:f>
        <x:v>7.77</x:v>
      </x:c>
      <x:c r="L650" s="56" t="n">
        <x:f>Ubicaciones!E12</x:f>
        <x:v>-80.28</x:v>
      </x:c>
      <x:c r="M650" s="38" t="str">
        <x:f>Vulnerabilidad!B24</x:f>
        <x:v>Liviana / madera</x:v>
      </x:c>
      <x:c r="N650" s="38" t="str">
        <x:f>Vulnerabilidad!C24</x:f>
        <x:v>Madera / livianas</x:v>
      </x:c>
      <x:c r="O650" s="38" t="str">
        <x:f>Vulnerabilidad!D24</x:f>
        <x:v>Metal</x:v>
      </x:c>
      <x:c r="P650" s="38" t="str">
        <x:v>Sin dato</x:v>
      </x:c>
      <x:c r="Q650" s="38" t="n">
        <x:f>IF('Impacto local'!H12="","",'Impacto local'!H12)</x:f>
        <x:v>2</x:v>
      </x:c>
      <x:c r="R650" s="57" t="n">
        <x:f>IF(Q650="","",INDEX(Vulnerabilidad!$D$6:$D$17,Q650))</x:f>
        <x:v>0</x:v>
      </x:c>
      <x:c r="S650" s="55" t="n">
        <x:f>IF(AND(ISNUMBER(J650),ISNUMBER(R650),R650&gt;=0,R650&lt;=1),J650*R650,"n.a.")</x:f>
        <x:v>0</x:v>
      </x:c>
      <x:c r="T650" s="38" t="str">
        <x:f>IF(ISNUMBER(S650),"Calculado ilustrativo","Faltan datos / parámetros inválidos")</x:f>
        <x:v>Calculado ilustrativo</x:v>
      </x:c>
    </x:row>
    <x:row r="651">
      <x:c r="A651" s="38" t="str">
        <x:v>R00646</x:v>
      </x:c>
      <x:c r="B651" s="38" t="str">
        <x:f>'Reparto provincial'!B221</x:f>
        <x:v>C06</x:v>
      </x:c>
      <x:c r="C651" s="38" t="str">
        <x:f>'Reparto provincial'!C221</x:f>
        <x:v>Banesco Seguros, S.A.</x:v>
      </x:c>
      <x:c r="D651" s="38" t="str">
        <x:f>'Reparto provincial'!D221</x:f>
        <x:v>Comercial</x:v>
      </x:c>
      <x:c r="E651" s="38" t="str">
        <x:f>'Reparto provincial'!E221</x:f>
        <x:v>Panamá</x:v>
      </x:c>
      <x:c r="F651" s="38" t="str">
        <x:f>Ubicaciones!A13</x:f>
        <x:v>L08</x:v>
      </x:c>
      <x:c r="G651" s="38" t="str">
        <x:v>P1</x:v>
      </x:c>
      <x:c r="H651" s="55" t="n">
        <x:f>IF(AND(ISNUMBER('Reparto provincial'!J221),ABS(Construccion!G28-1)&lt;0.0000001,MIN(Construccion!D28:F28)&gt;=0,MAX(Construccion!D28:F28)&lt;=1),ROUND('Reparto provincial'!J221*ROUND(SUM(Construccion!$D$28:D28),12),0)-0,"n.a.")</x:f>
        <x:v>4042</x:v>
      </x:c>
      <x:c r="I651" s="55" t="n">
        <x:f>'Reparto provincial'!N221</x:f>
        <x:v>12540.60692174972</x:v>
      </x:c>
      <x:c r="J651" s="55" t="n">
        <x:f>IF(AND(ISNUMBER(H651),ISNUMBER(I651)),H651*I651,"n.a.")</x:f>
        <x:v>50689133.17771237</x:v>
      </x:c>
      <x:c r="K651" s="56" t="n">
        <x:f>Ubicaciones!D13</x:f>
        <x:v>8.98</x:v>
      </x:c>
      <x:c r="L651" s="56" t="n">
        <x:f>Ubicaciones!E13</x:f>
        <x:v>-79.52</x:v>
      </x:c>
      <x:c r="M651" s="38" t="str">
        <x:f>Vulnerabilidad!B22</x:f>
        <x:v>Hormigón armado</x:v>
      </x:c>
      <x:c r="N651" s="38" t="str">
        <x:f>Vulnerabilidad!C22</x:f>
        <x:v>Mampostería de relleno</x:v>
      </x:c>
      <x:c r="O651" s="38" t="str">
        <x:f>Vulnerabilidad!D22</x:f>
        <x:v>Losa de hormigón</x:v>
      </x:c>
      <x:c r="P651" s="38" t="str">
        <x:v>Sin dato</x:v>
      </x:c>
      <x:c r="Q651" s="38" t="n">
        <x:f>IF('Impacto local'!H13="","",'Impacto local'!H13)</x:f>
        <x:v>2</x:v>
      </x:c>
      <x:c r="R651" s="57" t="n">
        <x:f>IF(Q651="","",INDEX(Vulnerabilidad!$B$6:$B$17,Q651))</x:f>
        <x:v>0</x:v>
      </x:c>
      <x:c r="S651" s="55" t="n">
        <x:f>IF(AND(ISNUMBER(J651),ISNUMBER(R651),R651&gt;=0,R651&lt;=1),J651*R651,"n.a.")</x:f>
        <x:v>0</x:v>
      </x:c>
      <x:c r="T651" s="38" t="str">
        <x:f>IF(ISNUMBER(S651),"Calculado ilustrativo","Faltan datos / parámetros inválidos")</x:f>
        <x:v>Calculado ilustrativo</x:v>
      </x:c>
    </x:row>
    <x:row r="652">
      <x:c r="A652" s="38" t="str">
        <x:v>R00647</x:v>
      </x:c>
      <x:c r="B652" s="38" t="str">
        <x:f>'Reparto provincial'!B221</x:f>
        <x:v>C06</x:v>
      </x:c>
      <x:c r="C652" s="38" t="str">
        <x:f>'Reparto provincial'!C221</x:f>
        <x:v>Banesco Seguros, S.A.</x:v>
      </x:c>
      <x:c r="D652" s="38" t="str">
        <x:f>'Reparto provincial'!D221</x:f>
        <x:v>Comercial</x:v>
      </x:c>
      <x:c r="E652" s="38" t="str">
        <x:f>'Reparto provincial'!E221</x:f>
        <x:v>Panamá</x:v>
      </x:c>
      <x:c r="F652" s="38" t="str">
        <x:f>Ubicaciones!A13</x:f>
        <x:v>L08</x:v>
      </x:c>
      <x:c r="G652" s="38" t="str">
        <x:v>P2</x:v>
      </x:c>
      <x:c r="H652" s="55" t="n">
        <x:f>IF(AND(ISNUMBER('Reparto provincial'!J221),ABS(Construccion!G28-1)&lt;0.0000001,MIN(Construccion!D28:F28)&gt;=0,MAX(Construccion!D28:F28)&lt;=1),ROUND('Reparto provincial'!J221*ROUND(SUM(Construccion!$D$28:E28),12),0)-ROUND('Reparto provincial'!J221*ROUND(SUM(Construccion!$D$28:D28),12),0),"n.a.")</x:f>
        <x:v>2021</x:v>
      </x:c>
      <x:c r="I652" s="55" t="n">
        <x:f>'Reparto provincial'!N221</x:f>
        <x:v>12540.60692174972</x:v>
      </x:c>
      <x:c r="J652" s="55" t="n">
        <x:f>IF(AND(ISNUMBER(H652),ISNUMBER(I652)),H652*I652,"n.a.")</x:f>
        <x:v>25344566.588856187</x:v>
      </x:c>
      <x:c r="K652" s="56" t="n">
        <x:f>Ubicaciones!D13</x:f>
        <x:v>8.98</x:v>
      </x:c>
      <x:c r="L652" s="56" t="n">
        <x:f>Ubicaciones!E13</x:f>
        <x:v>-79.52</x:v>
      </x:c>
      <x:c r="M652" s="38" t="str">
        <x:f>Vulnerabilidad!B23</x:f>
        <x:v>Mampostería sin refuerzo</x:v>
      </x:c>
      <x:c r="N652" s="38" t="str">
        <x:f>Vulnerabilidad!C23</x:f>
        <x:v>Bloque / ladrillo</x:v>
      </x:c>
      <x:c r="O652" s="38" t="str">
        <x:f>Vulnerabilidad!D23</x:f>
        <x:v>Metal</x:v>
      </x:c>
      <x:c r="P652" s="38" t="str">
        <x:v>Sin dato</x:v>
      </x:c>
      <x:c r="Q652" s="38" t="n">
        <x:f>IF('Impacto local'!H13="","",'Impacto local'!H13)</x:f>
        <x:v>2</x:v>
      </x:c>
      <x:c r="R652" s="57" t="n">
        <x:f>IF(Q652="","",INDEX(Vulnerabilidad!$C$6:$C$17,Q652))</x:f>
        <x:v>0</x:v>
      </x:c>
      <x:c r="S652" s="55" t="n">
        <x:f>IF(AND(ISNUMBER(J652),ISNUMBER(R652),R652&gt;=0,R652&lt;=1),J652*R652,"n.a.")</x:f>
        <x:v>0</x:v>
      </x:c>
      <x:c r="T652" s="38" t="str">
        <x:f>IF(ISNUMBER(S652),"Calculado ilustrativo","Faltan datos / parámetros inválidos")</x:f>
        <x:v>Calculado ilustrativo</x:v>
      </x:c>
    </x:row>
    <x:row r="653">
      <x:c r="A653" s="38" t="str">
        <x:v>R00648</x:v>
      </x:c>
      <x:c r="B653" s="38" t="str">
        <x:f>'Reparto provincial'!B221</x:f>
        <x:v>C06</x:v>
      </x:c>
      <x:c r="C653" s="38" t="str">
        <x:f>'Reparto provincial'!C221</x:f>
        <x:v>Banesco Seguros, S.A.</x:v>
      </x:c>
      <x:c r="D653" s="38" t="str">
        <x:f>'Reparto provincial'!D221</x:f>
        <x:v>Comercial</x:v>
      </x:c>
      <x:c r="E653" s="38" t="str">
        <x:f>'Reparto provincial'!E221</x:f>
        <x:v>Panamá</x:v>
      </x:c>
      <x:c r="F653" s="38" t="str">
        <x:f>Ubicaciones!A13</x:f>
        <x:v>L08</x:v>
      </x:c>
      <x:c r="G653" s="38" t="str">
        <x:v>P3</x:v>
      </x:c>
      <x:c r="H653" s="55" t="n">
        <x:f>IF(AND(ISNUMBER('Reparto provincial'!J221),ABS(Construccion!G28-1)&lt;0.0000001,MIN(Construccion!D28:F28)&gt;=0,MAX(Construccion!D28:F28)&lt;=1),ROUND('Reparto provincial'!J221*ROUND(SUM(Construccion!$D$28:F28),12),0)-ROUND('Reparto provincial'!J221*ROUND(SUM(Construccion!$D$28:E28),12),0),"n.a.")</x:f>
        <x:v>674</x:v>
      </x:c>
      <x:c r="I653" s="55" t="n">
        <x:f>'Reparto provincial'!N221</x:f>
        <x:v>12540.60692174972</x:v>
      </x:c>
      <x:c r="J653" s="55" t="n">
        <x:f>IF(AND(ISNUMBER(H653),ISNUMBER(I653)),H653*I653,"n.a.")</x:f>
        <x:v>8452369.065259311</x:v>
      </x:c>
      <x:c r="K653" s="56" t="n">
        <x:f>Ubicaciones!D13</x:f>
        <x:v>8.98</x:v>
      </x:c>
      <x:c r="L653" s="56" t="n">
        <x:f>Ubicaciones!E13</x:f>
        <x:v>-79.52</x:v>
      </x:c>
      <x:c r="M653" s="38" t="str">
        <x:f>Vulnerabilidad!B24</x:f>
        <x:v>Liviana / madera</x:v>
      </x:c>
      <x:c r="N653" s="38" t="str">
        <x:f>Vulnerabilidad!C24</x:f>
        <x:v>Madera / livianas</x:v>
      </x:c>
      <x:c r="O653" s="38" t="str">
        <x:f>Vulnerabilidad!D24</x:f>
        <x:v>Metal</x:v>
      </x:c>
      <x:c r="P653" s="38" t="str">
        <x:v>Sin dato</x:v>
      </x:c>
      <x:c r="Q653" s="38" t="n">
        <x:f>IF('Impacto local'!H13="","",'Impacto local'!H13)</x:f>
        <x:v>2</x:v>
      </x:c>
      <x:c r="R653" s="57" t="n">
        <x:f>IF(Q653="","",INDEX(Vulnerabilidad!$D$6:$D$17,Q653))</x:f>
        <x:v>0</x:v>
      </x:c>
      <x:c r="S653" s="55" t="n">
        <x:f>IF(AND(ISNUMBER(J653),ISNUMBER(R653),R653&gt;=0,R653&lt;=1),J653*R653,"n.a.")</x:f>
        <x:v>0</x:v>
      </x:c>
      <x:c r="T653" s="38" t="str">
        <x:f>IF(ISNUMBER(S653),"Calculado ilustrativo","Faltan datos / parámetros inválidos")</x:f>
        <x:v>Calculado ilustrativo</x:v>
      </x:c>
    </x:row>
    <x:row r="654">
      <x:c r="A654" s="38" t="str">
        <x:v>R00649</x:v>
      </x:c>
      <x:c r="B654" s="38" t="str">
        <x:f>'Reparto provincial'!B222</x:f>
        <x:v>C06</x:v>
      </x:c>
      <x:c r="C654" s="38" t="str">
        <x:f>'Reparto provincial'!C222</x:f>
        <x:v>Banesco Seguros, S.A.</x:v>
      </x:c>
      <x:c r="D654" s="38" t="str">
        <x:f>'Reparto provincial'!D222</x:f>
        <x:v>Comercial</x:v>
      </x:c>
      <x:c r="E654" s="38" t="str">
        <x:f>'Reparto provincial'!E222</x:f>
        <x:v>Veraguas</x:v>
      </x:c>
      <x:c r="F654" s="38" t="str">
        <x:f>Ubicaciones!A14</x:f>
        <x:v>L09</x:v>
      </x:c>
      <x:c r="G654" s="38" t="str">
        <x:v>P1</x:v>
      </x:c>
      <x:c r="H654" s="55" t="n">
        <x:f>IF(AND(ISNUMBER('Reparto provincial'!J222),ABS(Construccion!G31-1)&lt;0.0000001,MIN(Construccion!D31:F31)&gt;=0,MAX(Construccion!D31:F31)&lt;=1),ROUND('Reparto provincial'!J222*ROUND(SUM(Construccion!$D$31:D31),12),0)-0,"n.a.")</x:f>
        <x:v>435</x:v>
      </x:c>
      <x:c r="I654" s="55" t="n">
        <x:f>'Reparto provincial'!N222</x:f>
        <x:v>12540.60692174972</x:v>
      </x:c>
      <x:c r="J654" s="55" t="n">
        <x:f>IF(AND(ISNUMBER(H654),ISNUMBER(I654)),H654*I654,"n.a.")</x:f>
        <x:v>5455164.010961128</x:v>
      </x:c>
      <x:c r="K654" s="56" t="n">
        <x:f>Ubicaciones!D14</x:f>
        <x:v>8.1</x:v>
      </x:c>
      <x:c r="L654" s="56" t="n">
        <x:f>Ubicaciones!E14</x:f>
        <x:v>-80.97</x:v>
      </x:c>
      <x:c r="M654" s="38" t="str">
        <x:f>Vulnerabilidad!B22</x:f>
        <x:v>Hormigón armado</x:v>
      </x:c>
      <x:c r="N654" s="38" t="str">
        <x:f>Vulnerabilidad!C22</x:f>
        <x:v>Mampostería de relleno</x:v>
      </x:c>
      <x:c r="O654" s="38" t="str">
        <x:f>Vulnerabilidad!D22</x:f>
        <x:v>Losa de hormigón</x:v>
      </x:c>
      <x:c r="P654" s="38" t="str">
        <x:v>Sin dato</x:v>
      </x:c>
      <x:c r="Q654" s="38" t="n">
        <x:f>IF('Impacto local'!H14="","",'Impacto local'!H14)</x:f>
        <x:v>3</x:v>
      </x:c>
      <x:c r="R654" s="57" t="n">
        <x:f>IF(Q654="","",INDEX(Vulnerabilidad!$B$6:$B$17,Q654))</x:f>
        <x:v>0</x:v>
      </x:c>
      <x:c r="S654" s="55" t="n">
        <x:f>IF(AND(ISNUMBER(J654),ISNUMBER(R654),R654&gt;=0,R654&lt;=1),J654*R654,"n.a.")</x:f>
        <x:v>0</x:v>
      </x:c>
      <x:c r="T654" s="38" t="str">
        <x:f>IF(ISNUMBER(S654),"Calculado ilustrativo","Faltan datos / parámetros inválidos")</x:f>
        <x:v>Calculado ilustrativo</x:v>
      </x:c>
    </x:row>
    <x:row r="655">
      <x:c r="A655" s="38" t="str">
        <x:v>R00650</x:v>
      </x:c>
      <x:c r="B655" s="38" t="str">
        <x:f>'Reparto provincial'!B222</x:f>
        <x:v>C06</x:v>
      </x:c>
      <x:c r="C655" s="38" t="str">
        <x:f>'Reparto provincial'!C222</x:f>
        <x:v>Banesco Seguros, S.A.</x:v>
      </x:c>
      <x:c r="D655" s="38" t="str">
        <x:f>'Reparto provincial'!D222</x:f>
        <x:v>Comercial</x:v>
      </x:c>
      <x:c r="E655" s="38" t="str">
        <x:f>'Reparto provincial'!E222</x:f>
        <x:v>Veraguas</x:v>
      </x:c>
      <x:c r="F655" s="38" t="str">
        <x:f>Ubicaciones!A14</x:f>
        <x:v>L09</x:v>
      </x:c>
      <x:c r="G655" s="38" t="str">
        <x:v>P2</x:v>
      </x:c>
      <x:c r="H655" s="55" t="n">
        <x:f>IF(AND(ISNUMBER('Reparto provincial'!J222),ABS(Construccion!G31-1)&lt;0.0000001,MIN(Construccion!D31:F31)&gt;=0,MAX(Construccion!D31:F31)&lt;=1),ROUND('Reparto provincial'!J222*ROUND(SUM(Construccion!$D$31:E31),12),0)-ROUND('Reparto provincial'!J222*ROUND(SUM(Construccion!$D$31:D31),12),0),"n.a.")</x:f>
        <x:v>218</x:v>
      </x:c>
      <x:c r="I655" s="55" t="n">
        <x:f>'Reparto provincial'!N222</x:f>
        <x:v>12540.60692174972</x:v>
      </x:c>
      <x:c r="J655" s="55" t="n">
        <x:f>IF(AND(ISNUMBER(H655),ISNUMBER(I655)),H655*I655,"n.a.")</x:f>
        <x:v>2733852.3089414393</x:v>
      </x:c>
      <x:c r="K655" s="56" t="n">
        <x:f>Ubicaciones!D14</x:f>
        <x:v>8.1</x:v>
      </x:c>
      <x:c r="L655" s="56" t="n">
        <x:f>Ubicaciones!E14</x:f>
        <x:v>-80.97</x:v>
      </x:c>
      <x:c r="M655" s="38" t="str">
        <x:f>Vulnerabilidad!B23</x:f>
        <x:v>Mampostería sin refuerzo</x:v>
      </x:c>
      <x:c r="N655" s="38" t="str">
        <x:f>Vulnerabilidad!C23</x:f>
        <x:v>Bloque / ladrillo</x:v>
      </x:c>
      <x:c r="O655" s="38" t="str">
        <x:f>Vulnerabilidad!D23</x:f>
        <x:v>Metal</x:v>
      </x:c>
      <x:c r="P655" s="38" t="str">
        <x:v>Sin dato</x:v>
      </x:c>
      <x:c r="Q655" s="38" t="n">
        <x:f>IF('Impacto local'!H14="","",'Impacto local'!H14)</x:f>
        <x:v>3</x:v>
      </x:c>
      <x:c r="R655" s="57" t="n">
        <x:f>IF(Q655="","",INDEX(Vulnerabilidad!$C$6:$C$17,Q655))</x:f>
        <x:v>0</x:v>
      </x:c>
      <x:c r="S655" s="55" t="n">
        <x:f>IF(AND(ISNUMBER(J655),ISNUMBER(R655),R655&gt;=0,R655&lt;=1),J655*R655,"n.a.")</x:f>
        <x:v>0</x:v>
      </x:c>
      <x:c r="T655" s="38" t="str">
        <x:f>IF(ISNUMBER(S655),"Calculado ilustrativo","Faltan datos / parámetros inválidos")</x:f>
        <x:v>Calculado ilustrativo</x:v>
      </x:c>
    </x:row>
    <x:row r="656">
      <x:c r="A656" s="38" t="str">
        <x:v>R00651</x:v>
      </x:c>
      <x:c r="B656" s="38" t="str">
        <x:f>'Reparto provincial'!B222</x:f>
        <x:v>C06</x:v>
      </x:c>
      <x:c r="C656" s="38" t="str">
        <x:f>'Reparto provincial'!C222</x:f>
        <x:v>Banesco Seguros, S.A.</x:v>
      </x:c>
      <x:c r="D656" s="38" t="str">
        <x:f>'Reparto provincial'!D222</x:f>
        <x:v>Comercial</x:v>
      </x:c>
      <x:c r="E656" s="38" t="str">
        <x:f>'Reparto provincial'!E222</x:f>
        <x:v>Veraguas</x:v>
      </x:c>
      <x:c r="F656" s="38" t="str">
        <x:f>Ubicaciones!A14</x:f>
        <x:v>L09</x:v>
      </x:c>
      <x:c r="G656" s="38" t="str">
        <x:v>P3</x:v>
      </x:c>
      <x:c r="H656" s="55" t="n">
        <x:f>IF(AND(ISNUMBER('Reparto provincial'!J222),ABS(Construccion!G31-1)&lt;0.0000001,MIN(Construccion!D31:F31)&gt;=0,MAX(Construccion!D31:F31)&lt;=1),ROUND('Reparto provincial'!J222*ROUND(SUM(Construccion!$D$31:F31),12),0)-ROUND('Reparto provincial'!J222*ROUND(SUM(Construccion!$D$31:E31),12),0),"n.a.")</x:f>
        <x:v>72</x:v>
      </x:c>
      <x:c r="I656" s="55" t="n">
        <x:f>'Reparto provincial'!N222</x:f>
        <x:v>12540.60692174972</x:v>
      </x:c>
      <x:c r="J656" s="55" t="n">
        <x:f>IF(AND(ISNUMBER(H656),ISNUMBER(I656)),H656*I656,"n.a.")</x:f>
        <x:v>902923.6983659798</x:v>
      </x:c>
      <x:c r="K656" s="56" t="n">
        <x:f>Ubicaciones!D14</x:f>
        <x:v>8.1</x:v>
      </x:c>
      <x:c r="L656" s="56" t="n">
        <x:f>Ubicaciones!E14</x:f>
        <x:v>-80.97</x:v>
      </x:c>
      <x:c r="M656" s="38" t="str">
        <x:f>Vulnerabilidad!B24</x:f>
        <x:v>Liviana / madera</x:v>
      </x:c>
      <x:c r="N656" s="38" t="str">
        <x:f>Vulnerabilidad!C24</x:f>
        <x:v>Madera / livianas</x:v>
      </x:c>
      <x:c r="O656" s="38" t="str">
        <x:f>Vulnerabilidad!D24</x:f>
        <x:v>Metal</x:v>
      </x:c>
      <x:c r="P656" s="38" t="str">
        <x:v>Sin dato</x:v>
      </x:c>
      <x:c r="Q656" s="38" t="n">
        <x:f>IF('Impacto local'!H14="","",'Impacto local'!H14)</x:f>
        <x:v>3</x:v>
      </x:c>
      <x:c r="R656" s="57" t="n">
        <x:f>IF(Q656="","",INDEX(Vulnerabilidad!$D$6:$D$17,Q656))</x:f>
        <x:v>0</x:v>
      </x:c>
      <x:c r="S656" s="55" t="n">
        <x:f>IF(AND(ISNUMBER(J656),ISNUMBER(R656),R656&gt;=0,R656&lt;=1),J656*R656,"n.a.")</x:f>
        <x:v>0</x:v>
      </x:c>
      <x:c r="T656" s="38" t="str">
        <x:f>IF(ISNUMBER(S656),"Calculado ilustrativo","Faltan datos / parámetros inválidos")</x:f>
        <x:v>Calculado ilustrativo</x:v>
      </x:c>
    </x:row>
    <x:row r="657">
      <x:c r="A657" s="38" t="str">
        <x:v>R00652</x:v>
      </x:c>
      <x:c r="B657" s="38" t="str">
        <x:f>'Reparto provincial'!B223</x:f>
        <x:v>C06</x:v>
      </x:c>
      <x:c r="C657" s="38" t="str">
        <x:f>'Reparto provincial'!C223</x:f>
        <x:v>Banesco Seguros, S.A.</x:v>
      </x:c>
      <x:c r="D657" s="38" t="str">
        <x:f>'Reparto provincial'!D223</x:f>
        <x:v>Comercial</x:v>
      </x:c>
      <x:c r="E657" s="38" t="str">
        <x:f>'Reparto provincial'!E223</x:f>
        <x:v>Guna Yala</x:v>
      </x:c>
      <x:c r="F657" s="38" t="str">
        <x:f>Ubicaciones!A15</x:f>
        <x:v>L10</x:v>
      </x:c>
      <x:c r="G657" s="38" t="str">
        <x:v>P1</x:v>
      </x:c>
      <x:c r="H657" s="55" t="n">
        <x:f>IF(AND(ISNUMBER('Reparto provincial'!J223),ABS(Construccion!G34-1)&lt;0.0000001,MIN(Construccion!D34:F34)&gt;=0,MAX(Construccion!D34:F34)&lt;=1),ROUND('Reparto provincial'!J223*ROUND(SUM(Construccion!$D$34:D34),12),0)-0,"n.a.")</x:f>
        <x:v>0</x:v>
      </x:c>
      <x:c r="I657" s="55" t="n">
        <x:f>'Reparto provincial'!N223</x:f>
        <x:v>12540.60692174972</x:v>
      </x:c>
      <x:c r="J657" s="55" t="n">
        <x:f>IF(AND(ISNUMBER(H657),ISNUMBER(I657)),H657*I657,"n.a.")</x:f>
        <x:v>0</x:v>
      </x:c>
      <x:c r="K657" s="56" t="n">
        <x:f>Ubicaciones!D15</x:f>
        <x:v>9.45</x:v>
      </x:c>
      <x:c r="L657" s="56" t="n">
        <x:f>Ubicaciones!E15</x:f>
        <x:v>-78.97</x:v>
      </x:c>
      <x:c r="M657" s="38" t="str">
        <x:f>Vulnerabilidad!B22</x:f>
        <x:v>Hormigón armado</x:v>
      </x:c>
      <x:c r="N657" s="38" t="str">
        <x:f>Vulnerabilidad!C22</x:f>
        <x:v>Mampostería de relleno</x:v>
      </x:c>
      <x:c r="O657" s="38" t="str">
        <x:f>Vulnerabilidad!D22</x:f>
        <x:v>Losa de hormigón</x:v>
      </x:c>
      <x:c r="P657" s="38" t="str">
        <x:v>Sin dato</x:v>
      </x:c>
      <x:c r="Q657" s="38" t="n">
        <x:f>IF('Impacto local'!H15="","",'Impacto local'!H15)</x:f>
        <x:v>2</x:v>
      </x:c>
      <x:c r="R657" s="57" t="n">
        <x:f>IF(Q657="","",INDEX(Vulnerabilidad!$B$6:$B$17,Q657))</x:f>
        <x:v>0</x:v>
      </x:c>
      <x:c r="S657" s="55" t="n">
        <x:f>IF(AND(ISNUMBER(J657),ISNUMBER(R657),R657&gt;=0,R657&lt;=1),J657*R657,"n.a.")</x:f>
        <x:v>0</x:v>
      </x:c>
      <x:c r="T657" s="38" t="str">
        <x:f>IF(ISNUMBER(S657),"Calculado ilustrativo","Faltan datos / parámetros inválidos")</x:f>
        <x:v>Calculado ilustrativo</x:v>
      </x:c>
    </x:row>
    <x:row r="658">
      <x:c r="A658" s="38" t="str">
        <x:v>R00653</x:v>
      </x:c>
      <x:c r="B658" s="38" t="str">
        <x:f>'Reparto provincial'!B223</x:f>
        <x:v>C06</x:v>
      </x:c>
      <x:c r="C658" s="38" t="str">
        <x:f>'Reparto provincial'!C223</x:f>
        <x:v>Banesco Seguros, S.A.</x:v>
      </x:c>
      <x:c r="D658" s="38" t="str">
        <x:f>'Reparto provincial'!D223</x:f>
        <x:v>Comercial</x:v>
      </x:c>
      <x:c r="E658" s="38" t="str">
        <x:f>'Reparto provincial'!E223</x:f>
        <x:v>Guna Yala</x:v>
      </x:c>
      <x:c r="F658" s="38" t="str">
        <x:f>Ubicaciones!A15</x:f>
        <x:v>L10</x:v>
      </x:c>
      <x:c r="G658" s="38" t="str">
        <x:v>P2</x:v>
      </x:c>
      <x:c r="H658" s="55" t="n">
        <x:f>IF(AND(ISNUMBER('Reparto provincial'!J223),ABS(Construccion!G34-1)&lt;0.0000001,MIN(Construccion!D34:F34)&gt;=0,MAX(Construccion!D34:F34)&lt;=1),ROUND('Reparto provincial'!J223*ROUND(SUM(Construccion!$D$34:E34),12),0)-ROUND('Reparto provincial'!J223*ROUND(SUM(Construccion!$D$34:D34),12),0),"n.a.")</x:f>
        <x:v>0</x:v>
      </x:c>
      <x:c r="I658" s="55" t="n">
        <x:f>'Reparto provincial'!N223</x:f>
        <x:v>12540.60692174972</x:v>
      </x:c>
      <x:c r="J658" s="55" t="n">
        <x:f>IF(AND(ISNUMBER(H658),ISNUMBER(I658)),H658*I658,"n.a.")</x:f>
        <x:v>0</x:v>
      </x:c>
      <x:c r="K658" s="56" t="n">
        <x:f>Ubicaciones!D15</x:f>
        <x:v>9.45</x:v>
      </x:c>
      <x:c r="L658" s="56" t="n">
        <x:f>Ubicaciones!E15</x:f>
        <x:v>-78.97</x:v>
      </x:c>
      <x:c r="M658" s="38" t="str">
        <x:f>Vulnerabilidad!B23</x:f>
        <x:v>Mampostería sin refuerzo</x:v>
      </x:c>
      <x:c r="N658" s="38" t="str">
        <x:f>Vulnerabilidad!C23</x:f>
        <x:v>Bloque / ladrillo</x:v>
      </x:c>
      <x:c r="O658" s="38" t="str">
        <x:f>Vulnerabilidad!D23</x:f>
        <x:v>Metal</x:v>
      </x:c>
      <x:c r="P658" s="38" t="str">
        <x:v>Sin dato</x:v>
      </x:c>
      <x:c r="Q658" s="38" t="n">
        <x:f>IF('Impacto local'!H15="","",'Impacto local'!H15)</x:f>
        <x:v>2</x:v>
      </x:c>
      <x:c r="R658" s="57" t="n">
        <x:f>IF(Q658="","",INDEX(Vulnerabilidad!$C$6:$C$17,Q658))</x:f>
        <x:v>0</x:v>
      </x:c>
      <x:c r="S658" s="55" t="n">
        <x:f>IF(AND(ISNUMBER(J658),ISNUMBER(R658),R658&gt;=0,R658&lt;=1),J658*R658,"n.a.")</x:f>
        <x:v>0</x:v>
      </x:c>
      <x:c r="T658" s="38" t="str">
        <x:f>IF(ISNUMBER(S658),"Calculado ilustrativo","Faltan datos / parámetros inválidos")</x:f>
        <x:v>Calculado ilustrativo</x:v>
      </x:c>
    </x:row>
    <x:row r="659">
      <x:c r="A659" s="38" t="str">
        <x:v>R00654</x:v>
      </x:c>
      <x:c r="B659" s="38" t="str">
        <x:f>'Reparto provincial'!B223</x:f>
        <x:v>C06</x:v>
      </x:c>
      <x:c r="C659" s="38" t="str">
        <x:f>'Reparto provincial'!C223</x:f>
        <x:v>Banesco Seguros, S.A.</x:v>
      </x:c>
      <x:c r="D659" s="38" t="str">
        <x:f>'Reparto provincial'!D223</x:f>
        <x:v>Comercial</x:v>
      </x:c>
      <x:c r="E659" s="38" t="str">
        <x:f>'Reparto provincial'!E223</x:f>
        <x:v>Guna Yala</x:v>
      </x:c>
      <x:c r="F659" s="38" t="str">
        <x:f>Ubicaciones!A15</x:f>
        <x:v>L10</x:v>
      </x:c>
      <x:c r="G659" s="38" t="str">
        <x:v>P3</x:v>
      </x:c>
      <x:c r="H659" s="55" t="n">
        <x:f>IF(AND(ISNUMBER('Reparto provincial'!J223),ABS(Construccion!G34-1)&lt;0.0000001,MIN(Construccion!D34:F34)&gt;=0,MAX(Construccion!D34:F34)&lt;=1),ROUND('Reparto provincial'!J223*ROUND(SUM(Construccion!$D$34:F34),12),0)-ROUND('Reparto provincial'!J223*ROUND(SUM(Construccion!$D$34:E34),12),0),"n.a.")</x:f>
        <x:v>0</x:v>
      </x:c>
      <x:c r="I659" s="55" t="n">
        <x:f>'Reparto provincial'!N223</x:f>
        <x:v>12540.60692174972</x:v>
      </x:c>
      <x:c r="J659" s="55" t="n">
        <x:f>IF(AND(ISNUMBER(H659),ISNUMBER(I659)),H659*I659,"n.a.")</x:f>
        <x:v>0</x:v>
      </x:c>
      <x:c r="K659" s="56" t="n">
        <x:f>Ubicaciones!D15</x:f>
        <x:v>9.45</x:v>
      </x:c>
      <x:c r="L659" s="56" t="n">
        <x:f>Ubicaciones!E15</x:f>
        <x:v>-78.97</x:v>
      </x:c>
      <x:c r="M659" s="38" t="str">
        <x:f>Vulnerabilidad!B24</x:f>
        <x:v>Liviana / madera</x:v>
      </x:c>
      <x:c r="N659" s="38" t="str">
        <x:f>Vulnerabilidad!C24</x:f>
        <x:v>Madera / livianas</x:v>
      </x:c>
      <x:c r="O659" s="38" t="str">
        <x:f>Vulnerabilidad!D24</x:f>
        <x:v>Metal</x:v>
      </x:c>
      <x:c r="P659" s="38" t="str">
        <x:v>Sin dato</x:v>
      </x:c>
      <x:c r="Q659" s="38" t="n">
        <x:f>IF('Impacto local'!H15="","",'Impacto local'!H15)</x:f>
        <x:v>2</x:v>
      </x:c>
      <x:c r="R659" s="57" t="n">
        <x:f>IF(Q659="","",INDEX(Vulnerabilidad!$D$6:$D$17,Q659))</x:f>
        <x:v>0</x:v>
      </x:c>
      <x:c r="S659" s="55" t="n">
        <x:f>IF(AND(ISNUMBER(J659),ISNUMBER(R659),R659&gt;=0,R659&lt;=1),J659*R659,"n.a.")</x:f>
        <x:v>0</x:v>
      </x:c>
      <x:c r="T659" s="38" t="str">
        <x:f>IF(ISNUMBER(S659),"Calculado ilustrativo","Faltan datos / parámetros inválidos")</x:f>
        <x:v>Calculado ilustrativo</x:v>
      </x:c>
    </x:row>
    <x:row r="660">
      <x:c r="A660" s="38" t="str">
        <x:v>R00655</x:v>
      </x:c>
      <x:c r="B660" s="38" t="str">
        <x:f>'Reparto provincial'!B224</x:f>
        <x:v>C06</x:v>
      </x:c>
      <x:c r="C660" s="38" t="str">
        <x:f>'Reparto provincial'!C224</x:f>
        <x:v>Banesco Seguros, S.A.</x:v>
      </x:c>
      <x:c r="D660" s="38" t="str">
        <x:f>'Reparto provincial'!D224</x:f>
        <x:v>Comercial</x:v>
      </x:c>
      <x:c r="E660" s="38" t="str">
        <x:f>'Reparto provincial'!E224</x:f>
        <x:v>Emberá-Wounaan</x:v>
      </x:c>
      <x:c r="F660" s="38" t="str">
        <x:f>Ubicaciones!A16</x:f>
        <x:v>L11</x:v>
      </x:c>
      <x:c r="G660" s="38" t="str">
        <x:v>P1</x:v>
      </x:c>
      <x:c r="H660" s="55" t="n">
        <x:f>IF(AND(ISNUMBER('Reparto provincial'!J224),ABS(Construccion!G37-1)&lt;0.0000001,MIN(Construccion!D37:F37)&gt;=0,MAX(Construccion!D37:F37)&lt;=1),ROUND('Reparto provincial'!J224*ROUND(SUM(Construccion!$D$37:D37),12),0)-0,"n.a.")</x:f>
        <x:v>0</x:v>
      </x:c>
      <x:c r="I660" s="55" t="n">
        <x:f>'Reparto provincial'!N224</x:f>
        <x:v>12540.60692174972</x:v>
      </x:c>
      <x:c r="J660" s="55" t="n">
        <x:f>IF(AND(ISNUMBER(H660),ISNUMBER(I660)),H660*I660,"n.a.")</x:f>
        <x:v>0</x:v>
      </x:c>
      <x:c r="K660" s="56" t="n">
        <x:f>Ubicaciones!D16</x:f>
        <x:v>8.25</x:v>
      </x:c>
      <x:c r="L660" s="56" t="n">
        <x:f>Ubicaciones!E16</x:f>
        <x:v>-77.72</x:v>
      </x:c>
      <x:c r="M660" s="38" t="str">
        <x:f>Vulnerabilidad!B22</x:f>
        <x:v>Hormigón armado</x:v>
      </x:c>
      <x:c r="N660" s="38" t="str">
        <x:f>Vulnerabilidad!C22</x:f>
        <x:v>Mampostería de relleno</x:v>
      </x:c>
      <x:c r="O660" s="38" t="str">
        <x:f>Vulnerabilidad!D22</x:f>
        <x:v>Losa de hormigón</x:v>
      </x:c>
      <x:c r="P660" s="38" t="str">
        <x:v>Sin dato</x:v>
      </x:c>
      <x:c r="Q660" s="38" t="n">
        <x:f>IF('Impacto local'!H16="","",'Impacto local'!H16)</x:f>
        <x:v>2</x:v>
      </x:c>
      <x:c r="R660" s="57" t="n">
        <x:f>IF(Q660="","",INDEX(Vulnerabilidad!$B$6:$B$17,Q660))</x:f>
        <x:v>0</x:v>
      </x:c>
      <x:c r="S660" s="55" t="n">
        <x:f>IF(AND(ISNUMBER(J660),ISNUMBER(R660),R660&gt;=0,R660&lt;=1),J660*R660,"n.a.")</x:f>
        <x:v>0</x:v>
      </x:c>
      <x:c r="T660" s="38" t="str">
        <x:f>IF(ISNUMBER(S660),"Calculado ilustrativo","Faltan datos / parámetros inválidos")</x:f>
        <x:v>Calculado ilustrativo</x:v>
      </x:c>
    </x:row>
    <x:row r="661">
      <x:c r="A661" s="38" t="str">
        <x:v>R00656</x:v>
      </x:c>
      <x:c r="B661" s="38" t="str">
        <x:f>'Reparto provincial'!B224</x:f>
        <x:v>C06</x:v>
      </x:c>
      <x:c r="C661" s="38" t="str">
        <x:f>'Reparto provincial'!C224</x:f>
        <x:v>Banesco Seguros, S.A.</x:v>
      </x:c>
      <x:c r="D661" s="38" t="str">
        <x:f>'Reparto provincial'!D224</x:f>
        <x:v>Comercial</x:v>
      </x:c>
      <x:c r="E661" s="38" t="str">
        <x:f>'Reparto provincial'!E224</x:f>
        <x:v>Emberá-Wounaan</x:v>
      </x:c>
      <x:c r="F661" s="38" t="str">
        <x:f>Ubicaciones!A16</x:f>
        <x:v>L11</x:v>
      </x:c>
      <x:c r="G661" s="38" t="str">
        <x:v>P2</x:v>
      </x:c>
      <x:c r="H661" s="55" t="n">
        <x:f>IF(AND(ISNUMBER('Reparto provincial'!J224),ABS(Construccion!G37-1)&lt;0.0000001,MIN(Construccion!D37:F37)&gt;=0,MAX(Construccion!D37:F37)&lt;=1),ROUND('Reparto provincial'!J224*ROUND(SUM(Construccion!$D$37:E37),12),0)-ROUND('Reparto provincial'!J224*ROUND(SUM(Construccion!$D$37:D37),12),0),"n.a.")</x:f>
        <x:v>0</x:v>
      </x:c>
      <x:c r="I661" s="55" t="n">
        <x:f>'Reparto provincial'!N224</x:f>
        <x:v>12540.60692174972</x:v>
      </x:c>
      <x:c r="J661" s="55" t="n">
        <x:f>IF(AND(ISNUMBER(H661),ISNUMBER(I661)),H661*I661,"n.a.")</x:f>
        <x:v>0</x:v>
      </x:c>
      <x:c r="K661" s="56" t="n">
        <x:f>Ubicaciones!D16</x:f>
        <x:v>8.25</x:v>
      </x:c>
      <x:c r="L661" s="56" t="n">
        <x:f>Ubicaciones!E16</x:f>
        <x:v>-77.72</x:v>
      </x:c>
      <x:c r="M661" s="38" t="str">
        <x:f>Vulnerabilidad!B23</x:f>
        <x:v>Mampostería sin refuerzo</x:v>
      </x:c>
      <x:c r="N661" s="38" t="str">
        <x:f>Vulnerabilidad!C23</x:f>
        <x:v>Bloque / ladrillo</x:v>
      </x:c>
      <x:c r="O661" s="38" t="str">
        <x:f>Vulnerabilidad!D23</x:f>
        <x:v>Metal</x:v>
      </x:c>
      <x:c r="P661" s="38" t="str">
        <x:v>Sin dato</x:v>
      </x:c>
      <x:c r="Q661" s="38" t="n">
        <x:f>IF('Impacto local'!H16="","",'Impacto local'!H16)</x:f>
        <x:v>2</x:v>
      </x:c>
      <x:c r="R661" s="57" t="n">
        <x:f>IF(Q661="","",INDEX(Vulnerabilidad!$C$6:$C$17,Q661))</x:f>
        <x:v>0</x:v>
      </x:c>
      <x:c r="S661" s="55" t="n">
        <x:f>IF(AND(ISNUMBER(J661),ISNUMBER(R661),R661&gt;=0,R661&lt;=1),J661*R661,"n.a.")</x:f>
        <x:v>0</x:v>
      </x:c>
      <x:c r="T661" s="38" t="str">
        <x:f>IF(ISNUMBER(S661),"Calculado ilustrativo","Faltan datos / parámetros inválidos")</x:f>
        <x:v>Calculado ilustrativo</x:v>
      </x:c>
    </x:row>
    <x:row r="662">
      <x:c r="A662" s="38" t="str">
        <x:v>R00657</x:v>
      </x:c>
      <x:c r="B662" s="38" t="str">
        <x:f>'Reparto provincial'!B224</x:f>
        <x:v>C06</x:v>
      </x:c>
      <x:c r="C662" s="38" t="str">
        <x:f>'Reparto provincial'!C224</x:f>
        <x:v>Banesco Seguros, S.A.</x:v>
      </x:c>
      <x:c r="D662" s="38" t="str">
        <x:f>'Reparto provincial'!D224</x:f>
        <x:v>Comercial</x:v>
      </x:c>
      <x:c r="E662" s="38" t="str">
        <x:f>'Reparto provincial'!E224</x:f>
        <x:v>Emberá-Wounaan</x:v>
      </x:c>
      <x:c r="F662" s="38" t="str">
        <x:f>Ubicaciones!A16</x:f>
        <x:v>L11</x:v>
      </x:c>
      <x:c r="G662" s="38" t="str">
        <x:v>P3</x:v>
      </x:c>
      <x:c r="H662" s="55" t="n">
        <x:f>IF(AND(ISNUMBER('Reparto provincial'!J224),ABS(Construccion!G37-1)&lt;0.0000001,MIN(Construccion!D37:F37)&gt;=0,MAX(Construccion!D37:F37)&lt;=1),ROUND('Reparto provincial'!J224*ROUND(SUM(Construccion!$D$37:F37),12),0)-ROUND('Reparto provincial'!J224*ROUND(SUM(Construccion!$D$37:E37),12),0),"n.a.")</x:f>
        <x:v>0</x:v>
      </x:c>
      <x:c r="I662" s="55" t="n">
        <x:f>'Reparto provincial'!N224</x:f>
        <x:v>12540.60692174972</x:v>
      </x:c>
      <x:c r="J662" s="55" t="n">
        <x:f>IF(AND(ISNUMBER(H662),ISNUMBER(I662)),H662*I662,"n.a.")</x:f>
        <x:v>0</x:v>
      </x:c>
      <x:c r="K662" s="56" t="n">
        <x:f>Ubicaciones!D16</x:f>
        <x:v>8.25</x:v>
      </x:c>
      <x:c r="L662" s="56" t="n">
        <x:f>Ubicaciones!E16</x:f>
        <x:v>-77.72</x:v>
      </x:c>
      <x:c r="M662" s="38" t="str">
        <x:f>Vulnerabilidad!B24</x:f>
        <x:v>Liviana / madera</x:v>
      </x:c>
      <x:c r="N662" s="38" t="str">
        <x:f>Vulnerabilidad!C24</x:f>
        <x:v>Madera / livianas</x:v>
      </x:c>
      <x:c r="O662" s="38" t="str">
        <x:f>Vulnerabilidad!D24</x:f>
        <x:v>Metal</x:v>
      </x:c>
      <x:c r="P662" s="38" t="str">
        <x:v>Sin dato</x:v>
      </x:c>
      <x:c r="Q662" s="38" t="n">
        <x:f>IF('Impacto local'!H16="","",'Impacto local'!H16)</x:f>
        <x:v>2</x:v>
      </x:c>
      <x:c r="R662" s="57" t="n">
        <x:f>IF(Q662="","",INDEX(Vulnerabilidad!$D$6:$D$17,Q662))</x:f>
        <x:v>0</x:v>
      </x:c>
      <x:c r="S662" s="55" t="n">
        <x:f>IF(AND(ISNUMBER(J662),ISNUMBER(R662),R662&gt;=0,R662&lt;=1),J662*R662,"n.a.")</x:f>
        <x:v>0</x:v>
      </x:c>
      <x:c r="T662" s="38" t="str">
        <x:f>IF(ISNUMBER(S662),"Calculado ilustrativo","Faltan datos / parámetros inválidos")</x:f>
        <x:v>Calculado ilustrativo</x:v>
      </x:c>
    </x:row>
    <x:row r="663">
      <x:c r="A663" s="38" t="str">
        <x:v>R00658</x:v>
      </x:c>
      <x:c r="B663" s="38" t="str">
        <x:f>'Reparto provincial'!B225</x:f>
        <x:v>C06</x:v>
      </x:c>
      <x:c r="C663" s="38" t="str">
        <x:f>'Reparto provincial'!C225</x:f>
        <x:v>Banesco Seguros, S.A.</x:v>
      </x:c>
      <x:c r="D663" s="38" t="str">
        <x:f>'Reparto provincial'!D225</x:f>
        <x:v>Comercial</x:v>
      </x:c>
      <x:c r="E663" s="38" t="str">
        <x:f>'Reparto provincial'!E225</x:f>
        <x:v>Ngäbe-Buglé</x:v>
      </x:c>
      <x:c r="F663" s="38" t="str">
        <x:f>Ubicaciones!A17</x:f>
        <x:v>L12</x:v>
      </x:c>
      <x:c r="G663" s="38" t="str">
        <x:v>P1</x:v>
      </x:c>
      <x:c r="H663" s="55" t="n">
        <x:f>IF(AND(ISNUMBER('Reparto provincial'!J225),ABS(Construccion!G40-1)&lt;0.0000001,MIN(Construccion!D40:F40)&gt;=0,MAX(Construccion!D40:F40)&lt;=1),ROUND('Reparto provincial'!J225*ROUND(SUM(Construccion!$D$40:D40),12),0)-0,"n.a.")</x:f>
        <x:v>0</x:v>
      </x:c>
      <x:c r="I663" s="55" t="n">
        <x:f>'Reparto provincial'!N225</x:f>
        <x:v>12540.60692174972</x:v>
      </x:c>
      <x:c r="J663" s="55" t="n">
        <x:f>IF(AND(ISNUMBER(H663),ISNUMBER(I663)),H663*I663,"n.a.")</x:f>
        <x:v>0</x:v>
      </x:c>
      <x:c r="K663" s="56" t="n">
        <x:f>Ubicaciones!D17</x:f>
        <x:v>8.53</x:v>
      </x:c>
      <x:c r="L663" s="56" t="n">
        <x:f>Ubicaciones!E17</x:f>
        <x:v>-81.7</x:v>
      </x:c>
      <x:c r="M663" s="38" t="str">
        <x:f>Vulnerabilidad!B22</x:f>
        <x:v>Hormigón armado</x:v>
      </x:c>
      <x:c r="N663" s="38" t="str">
        <x:f>Vulnerabilidad!C22</x:f>
        <x:v>Mampostería de relleno</x:v>
      </x:c>
      <x:c r="O663" s="38" t="str">
        <x:f>Vulnerabilidad!D22</x:f>
        <x:v>Losa de hormigón</x:v>
      </x:c>
      <x:c r="P663" s="38" t="str">
        <x:v>Sin dato</x:v>
      </x:c>
      <x:c r="Q663" s="38" t="n">
        <x:f>IF('Impacto local'!H17="","",'Impacto local'!H17)</x:f>
        <x:v>3</x:v>
      </x:c>
      <x:c r="R663" s="57" t="n">
        <x:f>IF(Q663="","",INDEX(Vulnerabilidad!$B$6:$B$17,Q663))</x:f>
        <x:v>0</x:v>
      </x:c>
      <x:c r="S663" s="55" t="n">
        <x:f>IF(AND(ISNUMBER(J663),ISNUMBER(R663),R663&gt;=0,R663&lt;=1),J663*R663,"n.a.")</x:f>
        <x:v>0</x:v>
      </x:c>
      <x:c r="T663" s="38" t="str">
        <x:f>IF(ISNUMBER(S663),"Calculado ilustrativo","Faltan datos / parámetros inválidos")</x:f>
        <x:v>Calculado ilustrativo</x:v>
      </x:c>
    </x:row>
    <x:row r="664">
      <x:c r="A664" s="38" t="str">
        <x:v>R00659</x:v>
      </x:c>
      <x:c r="B664" s="38" t="str">
        <x:f>'Reparto provincial'!B225</x:f>
        <x:v>C06</x:v>
      </x:c>
      <x:c r="C664" s="38" t="str">
        <x:f>'Reparto provincial'!C225</x:f>
        <x:v>Banesco Seguros, S.A.</x:v>
      </x:c>
      <x:c r="D664" s="38" t="str">
        <x:f>'Reparto provincial'!D225</x:f>
        <x:v>Comercial</x:v>
      </x:c>
      <x:c r="E664" s="38" t="str">
        <x:f>'Reparto provincial'!E225</x:f>
        <x:v>Ngäbe-Buglé</x:v>
      </x:c>
      <x:c r="F664" s="38" t="str">
        <x:f>Ubicaciones!A17</x:f>
        <x:v>L12</x:v>
      </x:c>
      <x:c r="G664" s="38" t="str">
        <x:v>P2</x:v>
      </x:c>
      <x:c r="H664" s="55" t="n">
        <x:f>IF(AND(ISNUMBER('Reparto provincial'!J225),ABS(Construccion!G40-1)&lt;0.0000001,MIN(Construccion!D40:F40)&gt;=0,MAX(Construccion!D40:F40)&lt;=1),ROUND('Reparto provincial'!J225*ROUND(SUM(Construccion!$D$40:E40),12),0)-ROUND('Reparto provincial'!J225*ROUND(SUM(Construccion!$D$40:D40),12),0),"n.a.")</x:f>
        <x:v>0</x:v>
      </x:c>
      <x:c r="I664" s="55" t="n">
        <x:f>'Reparto provincial'!N225</x:f>
        <x:v>12540.60692174972</x:v>
      </x:c>
      <x:c r="J664" s="55" t="n">
        <x:f>IF(AND(ISNUMBER(H664),ISNUMBER(I664)),H664*I664,"n.a.")</x:f>
        <x:v>0</x:v>
      </x:c>
      <x:c r="K664" s="56" t="n">
        <x:f>Ubicaciones!D17</x:f>
        <x:v>8.53</x:v>
      </x:c>
      <x:c r="L664" s="56" t="n">
        <x:f>Ubicaciones!E17</x:f>
        <x:v>-81.7</x:v>
      </x:c>
      <x:c r="M664" s="38" t="str">
        <x:f>Vulnerabilidad!B23</x:f>
        <x:v>Mampostería sin refuerzo</x:v>
      </x:c>
      <x:c r="N664" s="38" t="str">
        <x:f>Vulnerabilidad!C23</x:f>
        <x:v>Bloque / ladrillo</x:v>
      </x:c>
      <x:c r="O664" s="38" t="str">
        <x:f>Vulnerabilidad!D23</x:f>
        <x:v>Metal</x:v>
      </x:c>
      <x:c r="P664" s="38" t="str">
        <x:v>Sin dato</x:v>
      </x:c>
      <x:c r="Q664" s="38" t="n">
        <x:f>IF('Impacto local'!H17="","",'Impacto local'!H17)</x:f>
        <x:v>3</x:v>
      </x:c>
      <x:c r="R664" s="57" t="n">
        <x:f>IF(Q664="","",INDEX(Vulnerabilidad!$C$6:$C$17,Q664))</x:f>
        <x:v>0</x:v>
      </x:c>
      <x:c r="S664" s="55" t="n">
        <x:f>IF(AND(ISNUMBER(J664),ISNUMBER(R664),R664&gt;=0,R664&lt;=1),J664*R664,"n.a.")</x:f>
        <x:v>0</x:v>
      </x:c>
      <x:c r="T664" s="38" t="str">
        <x:f>IF(ISNUMBER(S664),"Calculado ilustrativo","Faltan datos / parámetros inválidos")</x:f>
        <x:v>Calculado ilustrativo</x:v>
      </x:c>
    </x:row>
    <x:row r="665">
      <x:c r="A665" s="38" t="str">
        <x:v>R00660</x:v>
      </x:c>
      <x:c r="B665" s="38" t="str">
        <x:f>'Reparto provincial'!B225</x:f>
        <x:v>C06</x:v>
      </x:c>
      <x:c r="C665" s="38" t="str">
        <x:f>'Reparto provincial'!C225</x:f>
        <x:v>Banesco Seguros, S.A.</x:v>
      </x:c>
      <x:c r="D665" s="38" t="str">
        <x:f>'Reparto provincial'!D225</x:f>
        <x:v>Comercial</x:v>
      </x:c>
      <x:c r="E665" s="38" t="str">
        <x:f>'Reparto provincial'!E225</x:f>
        <x:v>Ngäbe-Buglé</x:v>
      </x:c>
      <x:c r="F665" s="38" t="str">
        <x:f>Ubicaciones!A17</x:f>
        <x:v>L12</x:v>
      </x:c>
      <x:c r="G665" s="38" t="str">
        <x:v>P3</x:v>
      </x:c>
      <x:c r="H665" s="55" t="n">
        <x:f>IF(AND(ISNUMBER('Reparto provincial'!J225),ABS(Construccion!G40-1)&lt;0.0000001,MIN(Construccion!D40:F40)&gt;=0,MAX(Construccion!D40:F40)&lt;=1),ROUND('Reparto provincial'!J225*ROUND(SUM(Construccion!$D$40:F40),12),0)-ROUND('Reparto provincial'!J225*ROUND(SUM(Construccion!$D$40:E40),12),0),"n.a.")</x:f>
        <x:v>0</x:v>
      </x:c>
      <x:c r="I665" s="55" t="n">
        <x:f>'Reparto provincial'!N225</x:f>
        <x:v>12540.60692174972</x:v>
      </x:c>
      <x:c r="J665" s="55" t="n">
        <x:f>IF(AND(ISNUMBER(H665),ISNUMBER(I665)),H665*I665,"n.a.")</x:f>
        <x:v>0</x:v>
      </x:c>
      <x:c r="K665" s="56" t="n">
        <x:f>Ubicaciones!D17</x:f>
        <x:v>8.53</x:v>
      </x:c>
      <x:c r="L665" s="56" t="n">
        <x:f>Ubicaciones!E17</x:f>
        <x:v>-81.7</x:v>
      </x:c>
      <x:c r="M665" s="38" t="str">
        <x:f>Vulnerabilidad!B24</x:f>
        <x:v>Liviana / madera</x:v>
      </x:c>
      <x:c r="N665" s="38" t="str">
        <x:f>Vulnerabilidad!C24</x:f>
        <x:v>Madera / livianas</x:v>
      </x:c>
      <x:c r="O665" s="38" t="str">
        <x:f>Vulnerabilidad!D24</x:f>
        <x:v>Metal</x:v>
      </x:c>
      <x:c r="P665" s="38" t="str">
        <x:v>Sin dato</x:v>
      </x:c>
      <x:c r="Q665" s="38" t="n">
        <x:f>IF('Impacto local'!H17="","",'Impacto local'!H17)</x:f>
        <x:v>3</x:v>
      </x:c>
      <x:c r="R665" s="57" t="n">
        <x:f>IF(Q665="","",INDEX(Vulnerabilidad!$D$6:$D$17,Q665))</x:f>
        <x:v>0</x:v>
      </x:c>
      <x:c r="S665" s="55" t="n">
        <x:f>IF(AND(ISNUMBER(J665),ISNUMBER(R665),R665&gt;=0,R665&lt;=1),J665*R665,"n.a.")</x:f>
        <x:v>0</x:v>
      </x:c>
      <x:c r="T665" s="38" t="str">
        <x:f>IF(ISNUMBER(S665),"Calculado ilustrativo","Faltan datos / parámetros inválidos")</x:f>
        <x:v>Calculado ilustrativo</x:v>
      </x:c>
    </x:row>
    <x:row r="666">
      <x:c r="A666" s="38" t="str">
        <x:v>R00661</x:v>
      </x:c>
      <x:c r="B666" s="38" t="str">
        <x:f>'Reparto provincial'!B226</x:f>
        <x:v>C06</x:v>
      </x:c>
      <x:c r="C666" s="38" t="str">
        <x:f>'Reparto provincial'!C226</x:f>
        <x:v>Banesco Seguros, S.A.</x:v>
      </x:c>
      <x:c r="D666" s="38" t="str">
        <x:f>'Reparto provincial'!D226</x:f>
        <x:v>Comercial</x:v>
      </x:c>
      <x:c r="E666" s="38" t="str">
        <x:f>'Reparto provincial'!E226</x:f>
        <x:v>Panamá Oeste</x:v>
      </x:c>
      <x:c r="F666" s="38" t="str">
        <x:f>Ubicaciones!A18</x:f>
        <x:v>L13</x:v>
      </x:c>
      <x:c r="G666" s="38" t="str">
        <x:v>P1</x:v>
      </x:c>
      <x:c r="H666" s="55" t="n">
        <x:f>IF(AND(ISNUMBER('Reparto provincial'!J226),ABS(Construccion!G43-1)&lt;0.0000001,MIN(Construccion!D43:F43)&gt;=0,MAX(Construccion!D43:F43)&lt;=1),ROUND('Reparto provincial'!J226*ROUND(SUM(Construccion!$D$43:D43),12),0)-0,"n.a.")</x:f>
        <x:v>421</x:v>
      </x:c>
      <x:c r="I666" s="55" t="n">
        <x:f>'Reparto provincial'!N226</x:f>
        <x:v>12540.60692174972</x:v>
      </x:c>
      <x:c r="J666" s="55" t="n">
        <x:f>IF(AND(ISNUMBER(H666),ISNUMBER(I666)),H666*I666,"n.a.")</x:f>
        <x:v>5279595.514056632</x:v>
      </x:c>
      <x:c r="K666" s="56" t="n">
        <x:f>Ubicaciones!D18</x:f>
        <x:v>8.88</x:v>
      </x:c>
      <x:c r="L666" s="56" t="n">
        <x:f>Ubicaciones!E18</x:f>
        <x:v>-79.78</x:v>
      </x:c>
      <x:c r="M666" s="38" t="str">
        <x:f>Vulnerabilidad!B22</x:f>
        <x:v>Hormigón armado</x:v>
      </x:c>
      <x:c r="N666" s="38" t="str">
        <x:f>Vulnerabilidad!C22</x:f>
        <x:v>Mampostería de relleno</x:v>
      </x:c>
      <x:c r="O666" s="38" t="str">
        <x:f>Vulnerabilidad!D22</x:f>
        <x:v>Losa de hormigón</x:v>
      </x:c>
      <x:c r="P666" s="38" t="str">
        <x:v>Sin dato</x:v>
      </x:c>
      <x:c r="Q666" s="38" t="n">
        <x:f>IF('Impacto local'!H18="","",'Impacto local'!H18)</x:f>
        <x:v>2</x:v>
      </x:c>
      <x:c r="R666" s="57" t="n">
        <x:f>IF(Q666="","",INDEX(Vulnerabilidad!$B$6:$B$17,Q666))</x:f>
        <x:v>0</x:v>
      </x:c>
      <x:c r="S666" s="55" t="n">
        <x:f>IF(AND(ISNUMBER(J666),ISNUMBER(R666),R666&gt;=0,R666&lt;=1),J666*R666,"n.a.")</x:f>
        <x:v>0</x:v>
      </x:c>
      <x:c r="T666" s="38" t="str">
        <x:f>IF(ISNUMBER(S666),"Calculado ilustrativo","Faltan datos / parámetros inválidos")</x:f>
        <x:v>Calculado ilustrativo</x:v>
      </x:c>
    </x:row>
    <x:row r="667">
      <x:c r="A667" s="38" t="str">
        <x:v>R00662</x:v>
      </x:c>
      <x:c r="B667" s="38" t="str">
        <x:f>'Reparto provincial'!B226</x:f>
        <x:v>C06</x:v>
      </x:c>
      <x:c r="C667" s="38" t="str">
        <x:f>'Reparto provincial'!C226</x:f>
        <x:v>Banesco Seguros, S.A.</x:v>
      </x:c>
      <x:c r="D667" s="38" t="str">
        <x:f>'Reparto provincial'!D226</x:f>
        <x:v>Comercial</x:v>
      </x:c>
      <x:c r="E667" s="38" t="str">
        <x:f>'Reparto provincial'!E226</x:f>
        <x:v>Panamá Oeste</x:v>
      </x:c>
      <x:c r="F667" s="38" t="str">
        <x:f>Ubicaciones!A18</x:f>
        <x:v>L13</x:v>
      </x:c>
      <x:c r="G667" s="38" t="str">
        <x:v>P2</x:v>
      </x:c>
      <x:c r="H667" s="55" t="n">
        <x:f>IF(AND(ISNUMBER('Reparto provincial'!J226),ABS(Construccion!G43-1)&lt;0.0000001,MIN(Construccion!D43:F43)&gt;=0,MAX(Construccion!D43:F43)&lt;=1),ROUND('Reparto provincial'!J226*ROUND(SUM(Construccion!$D$43:E43),12),0)-ROUND('Reparto provincial'!J226*ROUND(SUM(Construccion!$D$43:D43),12),0),"n.a.")</x:f>
        <x:v>211</x:v>
      </x:c>
      <x:c r="I667" s="55" t="n">
        <x:f>'Reparto provincial'!N226</x:f>
        <x:v>12540.60692174972</x:v>
      </x:c>
      <x:c r="J667" s="55" t="n">
        <x:f>IF(AND(ISNUMBER(H667),ISNUMBER(I667)),H667*I667,"n.a.")</x:f>
        <x:v>2646068.060489191</x:v>
      </x:c>
      <x:c r="K667" s="56" t="n">
        <x:f>Ubicaciones!D18</x:f>
        <x:v>8.88</x:v>
      </x:c>
      <x:c r="L667" s="56" t="n">
        <x:f>Ubicaciones!E18</x:f>
        <x:v>-79.78</x:v>
      </x:c>
      <x:c r="M667" s="38" t="str">
        <x:f>Vulnerabilidad!B23</x:f>
        <x:v>Mampostería sin refuerzo</x:v>
      </x:c>
      <x:c r="N667" s="38" t="str">
        <x:f>Vulnerabilidad!C23</x:f>
        <x:v>Bloque / ladrillo</x:v>
      </x:c>
      <x:c r="O667" s="38" t="str">
        <x:f>Vulnerabilidad!D23</x:f>
        <x:v>Metal</x:v>
      </x:c>
      <x:c r="P667" s="38" t="str">
        <x:v>Sin dato</x:v>
      </x:c>
      <x:c r="Q667" s="38" t="n">
        <x:f>IF('Impacto local'!H18="","",'Impacto local'!H18)</x:f>
        <x:v>2</x:v>
      </x:c>
      <x:c r="R667" s="57" t="n">
        <x:f>IF(Q667="","",INDEX(Vulnerabilidad!$C$6:$C$17,Q667))</x:f>
        <x:v>0</x:v>
      </x:c>
      <x:c r="S667" s="55" t="n">
        <x:f>IF(AND(ISNUMBER(J667),ISNUMBER(R667),R667&gt;=0,R667&lt;=1),J667*R667,"n.a.")</x:f>
        <x:v>0</x:v>
      </x:c>
      <x:c r="T667" s="38" t="str">
        <x:f>IF(ISNUMBER(S667),"Calculado ilustrativo","Faltan datos / parámetros inválidos")</x:f>
        <x:v>Calculado ilustrativo</x:v>
      </x:c>
    </x:row>
    <x:row r="668">
      <x:c r="A668" s="38" t="str">
        <x:v>R00663</x:v>
      </x:c>
      <x:c r="B668" s="38" t="str">
        <x:f>'Reparto provincial'!B226</x:f>
        <x:v>C06</x:v>
      </x:c>
      <x:c r="C668" s="38" t="str">
        <x:f>'Reparto provincial'!C226</x:f>
        <x:v>Banesco Seguros, S.A.</x:v>
      </x:c>
      <x:c r="D668" s="38" t="str">
        <x:f>'Reparto provincial'!D226</x:f>
        <x:v>Comercial</x:v>
      </x:c>
      <x:c r="E668" s="38" t="str">
        <x:f>'Reparto provincial'!E226</x:f>
        <x:v>Panamá Oeste</x:v>
      </x:c>
      <x:c r="F668" s="38" t="str">
        <x:f>Ubicaciones!A18</x:f>
        <x:v>L13</x:v>
      </x:c>
      <x:c r="G668" s="38" t="str">
        <x:v>P3</x:v>
      </x:c>
      <x:c r="H668" s="55" t="n">
        <x:f>IF(AND(ISNUMBER('Reparto provincial'!J226),ABS(Construccion!G43-1)&lt;0.0000001,MIN(Construccion!D43:F43)&gt;=0,MAX(Construccion!D43:F43)&lt;=1),ROUND('Reparto provincial'!J226*ROUND(SUM(Construccion!$D$43:F43),12),0)-ROUND('Reparto provincial'!J226*ROUND(SUM(Construccion!$D$43:E43),12),0),"n.a.")</x:f>
        <x:v>70</x:v>
      </x:c>
      <x:c r="I668" s="55" t="n">
        <x:f>'Reparto provincial'!N226</x:f>
        <x:v>12540.60692174972</x:v>
      </x:c>
      <x:c r="J668" s="55" t="n">
        <x:f>IF(AND(ISNUMBER(H668),ISNUMBER(I668)),H668*I668,"n.a.")</x:f>
        <x:v>877842.4845224804</x:v>
      </x:c>
      <x:c r="K668" s="56" t="n">
        <x:f>Ubicaciones!D18</x:f>
        <x:v>8.88</x:v>
      </x:c>
      <x:c r="L668" s="56" t="n">
        <x:f>Ubicaciones!E18</x:f>
        <x:v>-79.78</x:v>
      </x:c>
      <x:c r="M668" s="38" t="str">
        <x:f>Vulnerabilidad!B24</x:f>
        <x:v>Liviana / madera</x:v>
      </x:c>
      <x:c r="N668" s="38" t="str">
        <x:f>Vulnerabilidad!C24</x:f>
        <x:v>Madera / livianas</x:v>
      </x:c>
      <x:c r="O668" s="38" t="str">
        <x:f>Vulnerabilidad!D24</x:f>
        <x:v>Metal</x:v>
      </x:c>
      <x:c r="P668" s="38" t="str">
        <x:v>Sin dato</x:v>
      </x:c>
      <x:c r="Q668" s="38" t="n">
        <x:f>IF('Impacto local'!H18="","",'Impacto local'!H18)</x:f>
        <x:v>2</x:v>
      </x:c>
      <x:c r="R668" s="57" t="n">
        <x:f>IF(Q668="","",INDEX(Vulnerabilidad!$D$6:$D$17,Q668))</x:f>
        <x:v>0</x:v>
      </x:c>
      <x:c r="S668" s="55" t="n">
        <x:f>IF(AND(ISNUMBER(J668),ISNUMBER(R668),R668&gt;=0,R668&lt;=1),J668*R668,"n.a.")</x:f>
        <x:v>0</x:v>
      </x:c>
      <x:c r="T668" s="38" t="str">
        <x:f>IF(ISNUMBER(S668),"Calculado ilustrativo","Faltan datos / parámetros inválidos")</x:f>
        <x:v>Calculado ilustrativo</x:v>
      </x:c>
    </x:row>
    <x:row r="669">
      <x:c r="A669" s="38" t="str">
        <x:v>R00664</x:v>
      </x:c>
      <x:c r="B669" s="38" t="str">
        <x:f>'Reparto provincial'!B227</x:f>
        <x:v>C06</x:v>
      </x:c>
      <x:c r="C669" s="38" t="str">
        <x:f>'Reparto provincial'!C227</x:f>
        <x:v>Banesco Seguros, S.A.</x:v>
      </x:c>
      <x:c r="D669" s="38" t="str">
        <x:f>'Reparto provincial'!D227</x:f>
        <x:v>Industrial</x:v>
      </x:c>
      <x:c r="E669" s="38" t="str">
        <x:f>'Reparto provincial'!E227</x:f>
        <x:v>Bocas del Toro</x:v>
      </x:c>
      <x:c r="F669" s="38" t="str">
        <x:f>Ubicaciones!A6</x:f>
        <x:v>L01</x:v>
      </x:c>
      <x:c r="G669" s="38" t="str">
        <x:v>P1</x:v>
      </x:c>
      <x:c r="H669" s="55" t="n">
        <x:f>IF(AND(ISNUMBER('Reparto provincial'!J227),ABS(Construccion!G8-1)&lt;0.0000001,MIN(Construccion!D8:F8)&gt;=0,MAX(Construccion!D8:F8)&lt;=1),ROUND('Reparto provincial'!J227*ROUND(SUM(Construccion!$D$8:D8),12),0)-0,"n.a.")</x:f>
        <x:v>0</x:v>
      </x:c>
      <x:c r="I669" s="55" t="n">
        <x:f>'Reparto provincial'!N227</x:f>
        <x:v>0</x:v>
      </x:c>
      <x:c r="J669" s="55" t="n">
        <x:f>IF(AND(ISNUMBER(H669),ISNUMBER(I669)),H669*I669,"n.a.")</x:f>
        <x:v>0</x:v>
      </x:c>
      <x:c r="K669" s="56" t="n">
        <x:f>Ubicaciones!D6</x:f>
        <x:v>9.34</x:v>
      </x:c>
      <x:c r="L669" s="56" t="n">
        <x:f>Ubicaciones!E6</x:f>
        <x:v>-82.25</x:v>
      </x:c>
      <x:c r="M669" s="38" t="str">
        <x:f>Vulnerabilidad!B22</x:f>
        <x:v>Hormigón armado</x:v>
      </x:c>
      <x:c r="N669" s="38" t="str">
        <x:f>Vulnerabilidad!C22</x:f>
        <x:v>Mampostería de relleno</x:v>
      </x:c>
      <x:c r="O669" s="38" t="str">
        <x:f>Vulnerabilidad!D22</x:f>
        <x:v>Losa de hormigón</x:v>
      </x:c>
      <x:c r="P669" s="38" t="str">
        <x:v>Sin dato</x:v>
      </x:c>
      <x:c r="Q669" s="38" t="n">
        <x:f>IF('Impacto local'!H6="","",'Impacto local'!H6)</x:f>
        <x:v>3</x:v>
      </x:c>
      <x:c r="R669" s="57" t="n">
        <x:f>IF(Q669="","",INDEX(Vulnerabilidad!$B$6:$B$17,Q669))</x:f>
        <x:v>0</x:v>
      </x:c>
      <x:c r="S669" s="55" t="n">
        <x:f>IF(AND(ISNUMBER(J669),ISNUMBER(R669),R669&gt;=0,R669&lt;=1),J669*R669,"n.a.")</x:f>
        <x:v>0</x:v>
      </x:c>
      <x:c r="T669" s="38" t="str">
        <x:f>IF(ISNUMBER(S669),"Calculado ilustrativo","Faltan datos / parámetros inválidos")</x:f>
        <x:v>Calculado ilustrativo</x:v>
      </x:c>
    </x:row>
    <x:row r="670">
      <x:c r="A670" s="38" t="str">
        <x:v>R00665</x:v>
      </x:c>
      <x:c r="B670" s="38" t="str">
        <x:f>'Reparto provincial'!B227</x:f>
        <x:v>C06</x:v>
      </x:c>
      <x:c r="C670" s="38" t="str">
        <x:f>'Reparto provincial'!C227</x:f>
        <x:v>Banesco Seguros, S.A.</x:v>
      </x:c>
      <x:c r="D670" s="38" t="str">
        <x:f>'Reparto provincial'!D227</x:f>
        <x:v>Industrial</x:v>
      </x:c>
      <x:c r="E670" s="38" t="str">
        <x:f>'Reparto provincial'!E227</x:f>
        <x:v>Bocas del Toro</x:v>
      </x:c>
      <x:c r="F670" s="38" t="str">
        <x:f>Ubicaciones!A6</x:f>
        <x:v>L01</x:v>
      </x:c>
      <x:c r="G670" s="38" t="str">
        <x:v>P2</x:v>
      </x:c>
      <x:c r="H670" s="55" t="n">
        <x:f>IF(AND(ISNUMBER('Reparto provincial'!J227),ABS(Construccion!G8-1)&lt;0.0000001,MIN(Construccion!D8:F8)&gt;=0,MAX(Construccion!D8:F8)&lt;=1),ROUND('Reparto provincial'!J227*ROUND(SUM(Construccion!$D$8:E8),12),0)-ROUND('Reparto provincial'!J227*ROUND(SUM(Construccion!$D$8:D8),12),0),"n.a.")</x:f>
        <x:v>0</x:v>
      </x:c>
      <x:c r="I670" s="55" t="n">
        <x:f>'Reparto provincial'!N227</x:f>
        <x:v>0</x:v>
      </x:c>
      <x:c r="J670" s="55" t="n">
        <x:f>IF(AND(ISNUMBER(H670),ISNUMBER(I670)),H670*I670,"n.a.")</x:f>
        <x:v>0</x:v>
      </x:c>
      <x:c r="K670" s="56" t="n">
        <x:f>Ubicaciones!D6</x:f>
        <x:v>9.34</x:v>
      </x:c>
      <x:c r="L670" s="56" t="n">
        <x:f>Ubicaciones!E6</x:f>
        <x:v>-82.25</x:v>
      </x:c>
      <x:c r="M670" s="38" t="str">
        <x:f>Vulnerabilidad!B23</x:f>
        <x:v>Mampostería sin refuerzo</x:v>
      </x:c>
      <x:c r="N670" s="38" t="str">
        <x:f>Vulnerabilidad!C23</x:f>
        <x:v>Bloque / ladrillo</x:v>
      </x:c>
      <x:c r="O670" s="38" t="str">
        <x:f>Vulnerabilidad!D23</x:f>
        <x:v>Metal</x:v>
      </x:c>
      <x:c r="P670" s="38" t="str">
        <x:v>Sin dato</x:v>
      </x:c>
      <x:c r="Q670" s="38" t="n">
        <x:f>IF('Impacto local'!H6="","",'Impacto local'!H6)</x:f>
        <x:v>3</x:v>
      </x:c>
      <x:c r="R670" s="57" t="n">
        <x:f>IF(Q670="","",INDEX(Vulnerabilidad!$C$6:$C$17,Q670))</x:f>
        <x:v>0</x:v>
      </x:c>
      <x:c r="S670" s="55" t="n">
        <x:f>IF(AND(ISNUMBER(J670),ISNUMBER(R670),R670&gt;=0,R670&lt;=1),J670*R670,"n.a.")</x:f>
        <x:v>0</x:v>
      </x:c>
      <x:c r="T670" s="38" t="str">
        <x:f>IF(ISNUMBER(S670),"Calculado ilustrativo","Faltan datos / parámetros inválidos")</x:f>
        <x:v>Calculado ilustrativo</x:v>
      </x:c>
    </x:row>
    <x:row r="671">
      <x:c r="A671" s="38" t="str">
        <x:v>R00666</x:v>
      </x:c>
      <x:c r="B671" s="38" t="str">
        <x:f>'Reparto provincial'!B227</x:f>
        <x:v>C06</x:v>
      </x:c>
      <x:c r="C671" s="38" t="str">
        <x:f>'Reparto provincial'!C227</x:f>
        <x:v>Banesco Seguros, S.A.</x:v>
      </x:c>
      <x:c r="D671" s="38" t="str">
        <x:f>'Reparto provincial'!D227</x:f>
        <x:v>Industrial</x:v>
      </x:c>
      <x:c r="E671" s="38" t="str">
        <x:f>'Reparto provincial'!E227</x:f>
        <x:v>Bocas del Toro</x:v>
      </x:c>
      <x:c r="F671" s="38" t="str">
        <x:f>Ubicaciones!A6</x:f>
        <x:v>L01</x:v>
      </x:c>
      <x:c r="G671" s="38" t="str">
        <x:v>P3</x:v>
      </x:c>
      <x:c r="H671" s="55" t="n">
        <x:f>IF(AND(ISNUMBER('Reparto provincial'!J227),ABS(Construccion!G8-1)&lt;0.0000001,MIN(Construccion!D8:F8)&gt;=0,MAX(Construccion!D8:F8)&lt;=1),ROUND('Reparto provincial'!J227*ROUND(SUM(Construccion!$D$8:F8),12),0)-ROUND('Reparto provincial'!J227*ROUND(SUM(Construccion!$D$8:E8),12),0),"n.a.")</x:f>
        <x:v>0</x:v>
      </x:c>
      <x:c r="I671" s="55" t="n">
        <x:f>'Reparto provincial'!N227</x:f>
        <x:v>0</x:v>
      </x:c>
      <x:c r="J671" s="55" t="n">
        <x:f>IF(AND(ISNUMBER(H671),ISNUMBER(I671)),H671*I671,"n.a.")</x:f>
        <x:v>0</x:v>
      </x:c>
      <x:c r="K671" s="56" t="n">
        <x:f>Ubicaciones!D6</x:f>
        <x:v>9.34</x:v>
      </x:c>
      <x:c r="L671" s="56" t="n">
        <x:f>Ubicaciones!E6</x:f>
        <x:v>-82.25</x:v>
      </x:c>
      <x:c r="M671" s="38" t="str">
        <x:f>Vulnerabilidad!B24</x:f>
        <x:v>Liviana / madera</x:v>
      </x:c>
      <x:c r="N671" s="38" t="str">
        <x:f>Vulnerabilidad!C24</x:f>
        <x:v>Madera / livianas</x:v>
      </x:c>
      <x:c r="O671" s="38" t="str">
        <x:f>Vulnerabilidad!D24</x:f>
        <x:v>Metal</x:v>
      </x:c>
      <x:c r="P671" s="38" t="str">
        <x:v>Sin dato</x:v>
      </x:c>
      <x:c r="Q671" s="38" t="n">
        <x:f>IF('Impacto local'!H6="","",'Impacto local'!H6)</x:f>
        <x:v>3</x:v>
      </x:c>
      <x:c r="R671" s="57" t="n">
        <x:f>IF(Q671="","",INDEX(Vulnerabilidad!$D$6:$D$17,Q671))</x:f>
        <x:v>0</x:v>
      </x:c>
      <x:c r="S671" s="55" t="n">
        <x:f>IF(AND(ISNUMBER(J671),ISNUMBER(R671),R671&gt;=0,R671&lt;=1),J671*R671,"n.a.")</x:f>
        <x:v>0</x:v>
      </x:c>
      <x:c r="T671" s="38" t="str">
        <x:f>IF(ISNUMBER(S671),"Calculado ilustrativo","Faltan datos / parámetros inválidos")</x:f>
        <x:v>Calculado ilustrativo</x:v>
      </x:c>
    </x:row>
    <x:row r="672">
      <x:c r="A672" s="38" t="str">
        <x:v>R00667</x:v>
      </x:c>
      <x:c r="B672" s="38" t="str">
        <x:f>'Reparto provincial'!B228</x:f>
        <x:v>C06</x:v>
      </x:c>
      <x:c r="C672" s="38" t="str">
        <x:f>'Reparto provincial'!C228</x:f>
        <x:v>Banesco Seguros, S.A.</x:v>
      </x:c>
      <x:c r="D672" s="38" t="str">
        <x:f>'Reparto provincial'!D228</x:f>
        <x:v>Industrial</x:v>
      </x:c>
      <x:c r="E672" s="38" t="str">
        <x:f>'Reparto provincial'!E228</x:f>
        <x:v>Coclé</x:v>
      </x:c>
      <x:c r="F672" s="38" t="str">
        <x:f>Ubicaciones!A7</x:f>
        <x:v>L02</x:v>
      </x:c>
      <x:c r="G672" s="38" t="str">
        <x:v>P1</x:v>
      </x:c>
      <x:c r="H672" s="55" t="n">
        <x:f>IF(AND(ISNUMBER('Reparto provincial'!J228),ABS(Construccion!G11-1)&lt;0.0000001,MIN(Construccion!D11:F11)&gt;=0,MAX(Construccion!D11:F11)&lt;=1),ROUND('Reparto provincial'!J228*ROUND(SUM(Construccion!$D$11:D11),12),0)-0,"n.a.")</x:f>
        <x:v>0</x:v>
      </x:c>
      <x:c r="I672" s="55" t="n">
        <x:f>'Reparto provincial'!N228</x:f>
        <x:v>0</x:v>
      </x:c>
      <x:c r="J672" s="55" t="n">
        <x:f>IF(AND(ISNUMBER(H672),ISNUMBER(I672)),H672*I672,"n.a.")</x:f>
        <x:v>0</x:v>
      </x:c>
      <x:c r="K672" s="56" t="n">
        <x:f>Ubicaciones!D7</x:f>
        <x:v>8.52</x:v>
      </x:c>
      <x:c r="L672" s="56" t="n">
        <x:f>Ubicaciones!E7</x:f>
        <x:v>-80.36</x:v>
      </x:c>
      <x:c r="M672" s="38" t="str">
        <x:f>Vulnerabilidad!B22</x:f>
        <x:v>Hormigón armado</x:v>
      </x:c>
      <x:c r="N672" s="38" t="str">
        <x:f>Vulnerabilidad!C22</x:f>
        <x:v>Mampostería de relleno</x:v>
      </x:c>
      <x:c r="O672" s="38" t="str">
        <x:f>Vulnerabilidad!D22</x:f>
        <x:v>Losa de hormigón</x:v>
      </x:c>
      <x:c r="P672" s="38" t="str">
        <x:v>Sin dato</x:v>
      </x:c>
      <x:c r="Q672" s="38" t="n">
        <x:f>IF('Impacto local'!H7="","",'Impacto local'!H7)</x:f>
        <x:v>2</x:v>
      </x:c>
      <x:c r="R672" s="57" t="n">
        <x:f>IF(Q672="","",INDEX(Vulnerabilidad!$B$6:$B$17,Q672))</x:f>
        <x:v>0</x:v>
      </x:c>
      <x:c r="S672" s="55" t="n">
        <x:f>IF(AND(ISNUMBER(J672),ISNUMBER(R672),R672&gt;=0,R672&lt;=1),J672*R672,"n.a.")</x:f>
        <x:v>0</x:v>
      </x:c>
      <x:c r="T672" s="38" t="str">
        <x:f>IF(ISNUMBER(S672),"Calculado ilustrativo","Faltan datos / parámetros inválidos")</x:f>
        <x:v>Calculado ilustrativo</x:v>
      </x:c>
    </x:row>
    <x:row r="673">
      <x:c r="A673" s="38" t="str">
        <x:v>R00668</x:v>
      </x:c>
      <x:c r="B673" s="38" t="str">
        <x:f>'Reparto provincial'!B228</x:f>
        <x:v>C06</x:v>
      </x:c>
      <x:c r="C673" s="38" t="str">
        <x:f>'Reparto provincial'!C228</x:f>
        <x:v>Banesco Seguros, S.A.</x:v>
      </x:c>
      <x:c r="D673" s="38" t="str">
        <x:f>'Reparto provincial'!D228</x:f>
        <x:v>Industrial</x:v>
      </x:c>
      <x:c r="E673" s="38" t="str">
        <x:f>'Reparto provincial'!E228</x:f>
        <x:v>Coclé</x:v>
      </x:c>
      <x:c r="F673" s="38" t="str">
        <x:f>Ubicaciones!A7</x:f>
        <x:v>L02</x:v>
      </x:c>
      <x:c r="G673" s="38" t="str">
        <x:v>P2</x:v>
      </x:c>
      <x:c r="H673" s="55" t="n">
        <x:f>IF(AND(ISNUMBER('Reparto provincial'!J228),ABS(Construccion!G11-1)&lt;0.0000001,MIN(Construccion!D11:F11)&gt;=0,MAX(Construccion!D11:F11)&lt;=1),ROUND('Reparto provincial'!J228*ROUND(SUM(Construccion!$D$11:E11),12),0)-ROUND('Reparto provincial'!J228*ROUND(SUM(Construccion!$D$11:D11),12),0),"n.a.")</x:f>
        <x:v>0</x:v>
      </x:c>
      <x:c r="I673" s="55" t="n">
        <x:f>'Reparto provincial'!N228</x:f>
        <x:v>0</x:v>
      </x:c>
      <x:c r="J673" s="55" t="n">
        <x:f>IF(AND(ISNUMBER(H673),ISNUMBER(I673)),H673*I673,"n.a.")</x:f>
        <x:v>0</x:v>
      </x:c>
      <x:c r="K673" s="56" t="n">
        <x:f>Ubicaciones!D7</x:f>
        <x:v>8.52</x:v>
      </x:c>
      <x:c r="L673" s="56" t="n">
        <x:f>Ubicaciones!E7</x:f>
        <x:v>-80.36</x:v>
      </x:c>
      <x:c r="M673" s="38" t="str">
        <x:f>Vulnerabilidad!B23</x:f>
        <x:v>Mampostería sin refuerzo</x:v>
      </x:c>
      <x:c r="N673" s="38" t="str">
        <x:f>Vulnerabilidad!C23</x:f>
        <x:v>Bloque / ladrillo</x:v>
      </x:c>
      <x:c r="O673" s="38" t="str">
        <x:f>Vulnerabilidad!D23</x:f>
        <x:v>Metal</x:v>
      </x:c>
      <x:c r="P673" s="38" t="str">
        <x:v>Sin dato</x:v>
      </x:c>
      <x:c r="Q673" s="38" t="n">
        <x:f>IF('Impacto local'!H7="","",'Impacto local'!H7)</x:f>
        <x:v>2</x:v>
      </x:c>
      <x:c r="R673" s="57" t="n">
        <x:f>IF(Q673="","",INDEX(Vulnerabilidad!$C$6:$C$17,Q673))</x:f>
        <x:v>0</x:v>
      </x:c>
      <x:c r="S673" s="55" t="n">
        <x:f>IF(AND(ISNUMBER(J673),ISNUMBER(R673),R673&gt;=0,R673&lt;=1),J673*R673,"n.a.")</x:f>
        <x:v>0</x:v>
      </x:c>
      <x:c r="T673" s="38" t="str">
        <x:f>IF(ISNUMBER(S673),"Calculado ilustrativo","Faltan datos / parámetros inválidos")</x:f>
        <x:v>Calculado ilustrativo</x:v>
      </x:c>
    </x:row>
    <x:row r="674">
      <x:c r="A674" s="38" t="str">
        <x:v>R00669</x:v>
      </x:c>
      <x:c r="B674" s="38" t="str">
        <x:f>'Reparto provincial'!B228</x:f>
        <x:v>C06</x:v>
      </x:c>
      <x:c r="C674" s="38" t="str">
        <x:f>'Reparto provincial'!C228</x:f>
        <x:v>Banesco Seguros, S.A.</x:v>
      </x:c>
      <x:c r="D674" s="38" t="str">
        <x:f>'Reparto provincial'!D228</x:f>
        <x:v>Industrial</x:v>
      </x:c>
      <x:c r="E674" s="38" t="str">
        <x:f>'Reparto provincial'!E228</x:f>
        <x:v>Coclé</x:v>
      </x:c>
      <x:c r="F674" s="38" t="str">
        <x:f>Ubicaciones!A7</x:f>
        <x:v>L02</x:v>
      </x:c>
      <x:c r="G674" s="38" t="str">
        <x:v>P3</x:v>
      </x:c>
      <x:c r="H674" s="55" t="n">
        <x:f>IF(AND(ISNUMBER('Reparto provincial'!J228),ABS(Construccion!G11-1)&lt;0.0000001,MIN(Construccion!D11:F11)&gt;=0,MAX(Construccion!D11:F11)&lt;=1),ROUND('Reparto provincial'!J228*ROUND(SUM(Construccion!$D$11:F11),12),0)-ROUND('Reparto provincial'!J228*ROUND(SUM(Construccion!$D$11:E11),12),0),"n.a.")</x:f>
        <x:v>0</x:v>
      </x:c>
      <x:c r="I674" s="55" t="n">
        <x:f>'Reparto provincial'!N228</x:f>
        <x:v>0</x:v>
      </x:c>
      <x:c r="J674" s="55" t="n">
        <x:f>IF(AND(ISNUMBER(H674),ISNUMBER(I674)),H674*I674,"n.a.")</x:f>
        <x:v>0</x:v>
      </x:c>
      <x:c r="K674" s="56" t="n">
        <x:f>Ubicaciones!D7</x:f>
        <x:v>8.52</x:v>
      </x:c>
      <x:c r="L674" s="56" t="n">
        <x:f>Ubicaciones!E7</x:f>
        <x:v>-80.36</x:v>
      </x:c>
      <x:c r="M674" s="38" t="str">
        <x:f>Vulnerabilidad!B24</x:f>
        <x:v>Liviana / madera</x:v>
      </x:c>
      <x:c r="N674" s="38" t="str">
        <x:f>Vulnerabilidad!C24</x:f>
        <x:v>Madera / livianas</x:v>
      </x:c>
      <x:c r="O674" s="38" t="str">
        <x:f>Vulnerabilidad!D24</x:f>
        <x:v>Metal</x:v>
      </x:c>
      <x:c r="P674" s="38" t="str">
        <x:v>Sin dato</x:v>
      </x:c>
      <x:c r="Q674" s="38" t="n">
        <x:f>IF('Impacto local'!H7="","",'Impacto local'!H7)</x:f>
        <x:v>2</x:v>
      </x:c>
      <x:c r="R674" s="57" t="n">
        <x:f>IF(Q674="","",INDEX(Vulnerabilidad!$D$6:$D$17,Q674))</x:f>
        <x:v>0</x:v>
      </x:c>
      <x:c r="S674" s="55" t="n">
        <x:f>IF(AND(ISNUMBER(J674),ISNUMBER(R674),R674&gt;=0,R674&lt;=1),J674*R674,"n.a.")</x:f>
        <x:v>0</x:v>
      </x:c>
      <x:c r="T674" s="38" t="str">
        <x:f>IF(ISNUMBER(S674),"Calculado ilustrativo","Faltan datos / parámetros inválidos")</x:f>
        <x:v>Calculado ilustrativo</x:v>
      </x:c>
    </x:row>
    <x:row r="675">
      <x:c r="A675" s="38" t="str">
        <x:v>R00670</x:v>
      </x:c>
      <x:c r="B675" s="38" t="str">
        <x:f>'Reparto provincial'!B229</x:f>
        <x:v>C06</x:v>
      </x:c>
      <x:c r="C675" s="38" t="str">
        <x:f>'Reparto provincial'!C229</x:f>
        <x:v>Banesco Seguros, S.A.</x:v>
      </x:c>
      <x:c r="D675" s="38" t="str">
        <x:f>'Reparto provincial'!D229</x:f>
        <x:v>Industrial</x:v>
      </x:c>
      <x:c r="E675" s="38" t="str">
        <x:f>'Reparto provincial'!E229</x:f>
        <x:v>Colón</x:v>
      </x:c>
      <x:c r="F675" s="38" t="str">
        <x:f>Ubicaciones!A8</x:f>
        <x:v>L03</x:v>
      </x:c>
      <x:c r="G675" s="38" t="str">
        <x:v>P1</x:v>
      </x:c>
      <x:c r="H675" s="55" t="n">
        <x:f>IF(AND(ISNUMBER('Reparto provincial'!J229),ABS(Construccion!G14-1)&lt;0.0000001,MIN(Construccion!D14:F14)&gt;=0,MAX(Construccion!D14:F14)&lt;=1),ROUND('Reparto provincial'!J229*ROUND(SUM(Construccion!$D$14:D14),12),0)-0,"n.a.")</x:f>
        <x:v>0</x:v>
      </x:c>
      <x:c r="I675" s="55" t="n">
        <x:f>'Reparto provincial'!N229</x:f>
        <x:v>0</x:v>
      </x:c>
      <x:c r="J675" s="55" t="n">
        <x:f>IF(AND(ISNUMBER(H675),ISNUMBER(I675)),H675*I675,"n.a.")</x:f>
        <x:v>0</x:v>
      </x:c>
      <x:c r="K675" s="56" t="n">
        <x:f>Ubicaciones!D8</x:f>
        <x:v>9.36</x:v>
      </x:c>
      <x:c r="L675" s="56" t="n">
        <x:f>Ubicaciones!E8</x:f>
        <x:v>-79.9</x:v>
      </x:c>
      <x:c r="M675" s="38" t="str">
        <x:f>Vulnerabilidad!B22</x:f>
        <x:v>Hormigón armado</x:v>
      </x:c>
      <x:c r="N675" s="38" t="str">
        <x:f>Vulnerabilidad!C22</x:f>
        <x:v>Mampostería de relleno</x:v>
      </x:c>
      <x:c r="O675" s="38" t="str">
        <x:f>Vulnerabilidad!D22</x:f>
        <x:v>Losa de hormigón</x:v>
      </x:c>
      <x:c r="P675" s="38" t="str">
        <x:v>Sin dato</x:v>
      </x:c>
      <x:c r="Q675" s="38" t="n">
        <x:f>IF('Impacto local'!H8="","",'Impacto local'!H8)</x:f>
        <x:v>2</x:v>
      </x:c>
      <x:c r="R675" s="57" t="n">
        <x:f>IF(Q675="","",INDEX(Vulnerabilidad!$B$6:$B$17,Q675))</x:f>
        <x:v>0</x:v>
      </x:c>
      <x:c r="S675" s="55" t="n">
        <x:f>IF(AND(ISNUMBER(J675),ISNUMBER(R675),R675&gt;=0,R675&lt;=1),J675*R675,"n.a.")</x:f>
        <x:v>0</x:v>
      </x:c>
      <x:c r="T675" s="38" t="str">
        <x:f>IF(ISNUMBER(S675),"Calculado ilustrativo","Faltan datos / parámetros inválidos")</x:f>
        <x:v>Calculado ilustrativo</x:v>
      </x:c>
    </x:row>
    <x:row r="676">
      <x:c r="A676" s="38" t="str">
        <x:v>R00671</x:v>
      </x:c>
      <x:c r="B676" s="38" t="str">
        <x:f>'Reparto provincial'!B229</x:f>
        <x:v>C06</x:v>
      </x:c>
      <x:c r="C676" s="38" t="str">
        <x:f>'Reparto provincial'!C229</x:f>
        <x:v>Banesco Seguros, S.A.</x:v>
      </x:c>
      <x:c r="D676" s="38" t="str">
        <x:f>'Reparto provincial'!D229</x:f>
        <x:v>Industrial</x:v>
      </x:c>
      <x:c r="E676" s="38" t="str">
        <x:f>'Reparto provincial'!E229</x:f>
        <x:v>Colón</x:v>
      </x:c>
      <x:c r="F676" s="38" t="str">
        <x:f>Ubicaciones!A8</x:f>
        <x:v>L03</x:v>
      </x:c>
      <x:c r="G676" s="38" t="str">
        <x:v>P2</x:v>
      </x:c>
      <x:c r="H676" s="55" t="n">
        <x:f>IF(AND(ISNUMBER('Reparto provincial'!J229),ABS(Construccion!G14-1)&lt;0.0000001,MIN(Construccion!D14:F14)&gt;=0,MAX(Construccion!D14:F14)&lt;=1),ROUND('Reparto provincial'!J229*ROUND(SUM(Construccion!$D$14:E14),12),0)-ROUND('Reparto provincial'!J229*ROUND(SUM(Construccion!$D$14:D14),12),0),"n.a.")</x:f>
        <x:v>0</x:v>
      </x:c>
      <x:c r="I676" s="55" t="n">
        <x:f>'Reparto provincial'!N229</x:f>
        <x:v>0</x:v>
      </x:c>
      <x:c r="J676" s="55" t="n">
        <x:f>IF(AND(ISNUMBER(H676),ISNUMBER(I676)),H676*I676,"n.a.")</x:f>
        <x:v>0</x:v>
      </x:c>
      <x:c r="K676" s="56" t="n">
        <x:f>Ubicaciones!D8</x:f>
        <x:v>9.36</x:v>
      </x:c>
      <x:c r="L676" s="56" t="n">
        <x:f>Ubicaciones!E8</x:f>
        <x:v>-79.9</x:v>
      </x:c>
      <x:c r="M676" s="38" t="str">
        <x:f>Vulnerabilidad!B23</x:f>
        <x:v>Mampostería sin refuerzo</x:v>
      </x:c>
      <x:c r="N676" s="38" t="str">
        <x:f>Vulnerabilidad!C23</x:f>
        <x:v>Bloque / ladrillo</x:v>
      </x:c>
      <x:c r="O676" s="38" t="str">
        <x:f>Vulnerabilidad!D23</x:f>
        <x:v>Metal</x:v>
      </x:c>
      <x:c r="P676" s="38" t="str">
        <x:v>Sin dato</x:v>
      </x:c>
      <x:c r="Q676" s="38" t="n">
        <x:f>IF('Impacto local'!H8="","",'Impacto local'!H8)</x:f>
        <x:v>2</x:v>
      </x:c>
      <x:c r="R676" s="57" t="n">
        <x:f>IF(Q676="","",INDEX(Vulnerabilidad!$C$6:$C$17,Q676))</x:f>
        <x:v>0</x:v>
      </x:c>
      <x:c r="S676" s="55" t="n">
        <x:f>IF(AND(ISNUMBER(J676),ISNUMBER(R676),R676&gt;=0,R676&lt;=1),J676*R676,"n.a.")</x:f>
        <x:v>0</x:v>
      </x:c>
      <x:c r="T676" s="38" t="str">
        <x:f>IF(ISNUMBER(S676),"Calculado ilustrativo","Faltan datos / parámetros inválidos")</x:f>
        <x:v>Calculado ilustrativo</x:v>
      </x:c>
    </x:row>
    <x:row r="677">
      <x:c r="A677" s="38" t="str">
        <x:v>R00672</x:v>
      </x:c>
      <x:c r="B677" s="38" t="str">
        <x:f>'Reparto provincial'!B229</x:f>
        <x:v>C06</x:v>
      </x:c>
      <x:c r="C677" s="38" t="str">
        <x:f>'Reparto provincial'!C229</x:f>
        <x:v>Banesco Seguros, S.A.</x:v>
      </x:c>
      <x:c r="D677" s="38" t="str">
        <x:f>'Reparto provincial'!D229</x:f>
        <x:v>Industrial</x:v>
      </x:c>
      <x:c r="E677" s="38" t="str">
        <x:f>'Reparto provincial'!E229</x:f>
        <x:v>Colón</x:v>
      </x:c>
      <x:c r="F677" s="38" t="str">
        <x:f>Ubicaciones!A8</x:f>
        <x:v>L03</x:v>
      </x:c>
      <x:c r="G677" s="38" t="str">
        <x:v>P3</x:v>
      </x:c>
      <x:c r="H677" s="55" t="n">
        <x:f>IF(AND(ISNUMBER('Reparto provincial'!J229),ABS(Construccion!G14-1)&lt;0.0000001,MIN(Construccion!D14:F14)&gt;=0,MAX(Construccion!D14:F14)&lt;=1),ROUND('Reparto provincial'!J229*ROUND(SUM(Construccion!$D$14:F14),12),0)-ROUND('Reparto provincial'!J229*ROUND(SUM(Construccion!$D$14:E14),12),0),"n.a.")</x:f>
        <x:v>0</x:v>
      </x:c>
      <x:c r="I677" s="55" t="n">
        <x:f>'Reparto provincial'!N229</x:f>
        <x:v>0</x:v>
      </x:c>
      <x:c r="J677" s="55" t="n">
        <x:f>IF(AND(ISNUMBER(H677),ISNUMBER(I677)),H677*I677,"n.a.")</x:f>
        <x:v>0</x:v>
      </x:c>
      <x:c r="K677" s="56" t="n">
        <x:f>Ubicaciones!D8</x:f>
        <x:v>9.36</x:v>
      </x:c>
      <x:c r="L677" s="56" t="n">
        <x:f>Ubicaciones!E8</x:f>
        <x:v>-79.9</x:v>
      </x:c>
      <x:c r="M677" s="38" t="str">
        <x:f>Vulnerabilidad!B24</x:f>
        <x:v>Liviana / madera</x:v>
      </x:c>
      <x:c r="N677" s="38" t="str">
        <x:f>Vulnerabilidad!C24</x:f>
        <x:v>Madera / livianas</x:v>
      </x:c>
      <x:c r="O677" s="38" t="str">
        <x:f>Vulnerabilidad!D24</x:f>
        <x:v>Metal</x:v>
      </x:c>
      <x:c r="P677" s="38" t="str">
        <x:v>Sin dato</x:v>
      </x:c>
      <x:c r="Q677" s="38" t="n">
        <x:f>IF('Impacto local'!H8="","",'Impacto local'!H8)</x:f>
        <x:v>2</x:v>
      </x:c>
      <x:c r="R677" s="57" t="n">
        <x:f>IF(Q677="","",INDEX(Vulnerabilidad!$D$6:$D$17,Q677))</x:f>
        <x:v>0</x:v>
      </x:c>
      <x:c r="S677" s="55" t="n">
        <x:f>IF(AND(ISNUMBER(J677),ISNUMBER(R677),R677&gt;=0,R677&lt;=1),J677*R677,"n.a.")</x:f>
        <x:v>0</x:v>
      </x:c>
      <x:c r="T677" s="38" t="str">
        <x:f>IF(ISNUMBER(S677),"Calculado ilustrativo","Faltan datos / parámetros inválidos")</x:f>
        <x:v>Calculado ilustrativo</x:v>
      </x:c>
    </x:row>
    <x:row r="678">
      <x:c r="A678" s="38" t="str">
        <x:v>R00673</x:v>
      </x:c>
      <x:c r="B678" s="38" t="str">
        <x:f>'Reparto provincial'!B230</x:f>
        <x:v>C06</x:v>
      </x:c>
      <x:c r="C678" s="38" t="str">
        <x:f>'Reparto provincial'!C230</x:f>
        <x:v>Banesco Seguros, S.A.</x:v>
      </x:c>
      <x:c r="D678" s="38" t="str">
        <x:f>'Reparto provincial'!D230</x:f>
        <x:v>Industrial</x:v>
      </x:c>
      <x:c r="E678" s="38" t="str">
        <x:f>'Reparto provincial'!E230</x:f>
        <x:v>Chiriquí</x:v>
      </x:c>
      <x:c r="F678" s="38" t="str">
        <x:f>Ubicaciones!A9</x:f>
        <x:v>L04</x:v>
      </x:c>
      <x:c r="G678" s="38" t="str">
        <x:v>P1</x:v>
      </x:c>
      <x:c r="H678" s="55" t="n">
        <x:f>IF(AND(ISNUMBER('Reparto provincial'!J230),ABS(Construccion!G17-1)&lt;0.0000001,MIN(Construccion!D17:F17)&gt;=0,MAX(Construccion!D17:F17)&lt;=1),ROUND('Reparto provincial'!J230*ROUND(SUM(Construccion!$D$17:D17),12),0)-0,"n.a.")</x:f>
        <x:v>0</x:v>
      </x:c>
      <x:c r="I678" s="55" t="n">
        <x:f>'Reparto provincial'!N230</x:f>
        <x:v>0</x:v>
      </x:c>
      <x:c r="J678" s="55" t="n">
        <x:f>IF(AND(ISNUMBER(H678),ISNUMBER(I678)),H678*I678,"n.a.")</x:f>
        <x:v>0</x:v>
      </x:c>
      <x:c r="K678" s="56" t="n">
        <x:f>Ubicaciones!D9</x:f>
        <x:v>8.43</x:v>
      </x:c>
      <x:c r="L678" s="56" t="n">
        <x:f>Ubicaciones!E9</x:f>
        <x:v>-82.43</x:v>
      </x:c>
      <x:c r="M678" s="38" t="str">
        <x:f>Vulnerabilidad!B22</x:f>
        <x:v>Hormigón armado</x:v>
      </x:c>
      <x:c r="N678" s="38" t="str">
        <x:f>Vulnerabilidad!C22</x:f>
        <x:v>Mampostería de relleno</x:v>
      </x:c>
      <x:c r="O678" s="38" t="str">
        <x:f>Vulnerabilidad!D22</x:f>
        <x:v>Losa de hormigón</x:v>
      </x:c>
      <x:c r="P678" s="38" t="str">
        <x:v>Sin dato</x:v>
      </x:c>
      <x:c r="Q678" s="38" t="n">
        <x:f>IF('Impacto local'!H9="","",'Impacto local'!H9)</x:f>
        <x:v>4</x:v>
      </x:c>
      <x:c r="R678" s="57" t="n">
        <x:f>IF(Q678="","",INDEX(Vulnerabilidad!$B$6:$B$17,Q678))</x:f>
        <x:v>0</x:v>
      </x:c>
      <x:c r="S678" s="55" t="n">
        <x:f>IF(AND(ISNUMBER(J678),ISNUMBER(R678),R678&gt;=0,R678&lt;=1),J678*R678,"n.a.")</x:f>
        <x:v>0</x:v>
      </x:c>
      <x:c r="T678" s="38" t="str">
        <x:f>IF(ISNUMBER(S678),"Calculado ilustrativo","Faltan datos / parámetros inválidos")</x:f>
        <x:v>Calculado ilustrativo</x:v>
      </x:c>
    </x:row>
    <x:row r="679">
      <x:c r="A679" s="38" t="str">
        <x:v>R00674</x:v>
      </x:c>
      <x:c r="B679" s="38" t="str">
        <x:f>'Reparto provincial'!B230</x:f>
        <x:v>C06</x:v>
      </x:c>
      <x:c r="C679" s="38" t="str">
        <x:f>'Reparto provincial'!C230</x:f>
        <x:v>Banesco Seguros, S.A.</x:v>
      </x:c>
      <x:c r="D679" s="38" t="str">
        <x:f>'Reparto provincial'!D230</x:f>
        <x:v>Industrial</x:v>
      </x:c>
      <x:c r="E679" s="38" t="str">
        <x:f>'Reparto provincial'!E230</x:f>
        <x:v>Chiriquí</x:v>
      </x:c>
      <x:c r="F679" s="38" t="str">
        <x:f>Ubicaciones!A9</x:f>
        <x:v>L04</x:v>
      </x:c>
      <x:c r="G679" s="38" t="str">
        <x:v>P2</x:v>
      </x:c>
      <x:c r="H679" s="55" t="n">
        <x:f>IF(AND(ISNUMBER('Reparto provincial'!J230),ABS(Construccion!G17-1)&lt;0.0000001,MIN(Construccion!D17:F17)&gt;=0,MAX(Construccion!D17:F17)&lt;=1),ROUND('Reparto provincial'!J230*ROUND(SUM(Construccion!$D$17:E17),12),0)-ROUND('Reparto provincial'!J230*ROUND(SUM(Construccion!$D$17:D17),12),0),"n.a.")</x:f>
        <x:v>0</x:v>
      </x:c>
      <x:c r="I679" s="55" t="n">
        <x:f>'Reparto provincial'!N230</x:f>
        <x:v>0</x:v>
      </x:c>
      <x:c r="J679" s="55" t="n">
        <x:f>IF(AND(ISNUMBER(H679),ISNUMBER(I679)),H679*I679,"n.a.")</x:f>
        <x:v>0</x:v>
      </x:c>
      <x:c r="K679" s="56" t="n">
        <x:f>Ubicaciones!D9</x:f>
        <x:v>8.43</x:v>
      </x:c>
      <x:c r="L679" s="56" t="n">
        <x:f>Ubicaciones!E9</x:f>
        <x:v>-82.43</x:v>
      </x:c>
      <x:c r="M679" s="38" t="str">
        <x:f>Vulnerabilidad!B23</x:f>
        <x:v>Mampostería sin refuerzo</x:v>
      </x:c>
      <x:c r="N679" s="38" t="str">
        <x:f>Vulnerabilidad!C23</x:f>
        <x:v>Bloque / ladrillo</x:v>
      </x:c>
      <x:c r="O679" s="38" t="str">
        <x:f>Vulnerabilidad!D23</x:f>
        <x:v>Metal</x:v>
      </x:c>
      <x:c r="P679" s="38" t="str">
        <x:v>Sin dato</x:v>
      </x:c>
      <x:c r="Q679" s="38" t="n">
        <x:f>IF('Impacto local'!H9="","",'Impacto local'!H9)</x:f>
        <x:v>4</x:v>
      </x:c>
      <x:c r="R679" s="57" t="n">
        <x:f>IF(Q679="","",INDEX(Vulnerabilidad!$C$6:$C$17,Q679))</x:f>
        <x:v>0.001</x:v>
      </x:c>
      <x:c r="S679" s="55" t="n">
        <x:f>IF(AND(ISNUMBER(J679),ISNUMBER(R679),R679&gt;=0,R679&lt;=1),J679*R679,"n.a.")</x:f>
        <x:v>0</x:v>
      </x:c>
      <x:c r="T679" s="38" t="str">
        <x:f>IF(ISNUMBER(S679),"Calculado ilustrativo","Faltan datos / parámetros inválidos")</x:f>
        <x:v>Calculado ilustrativo</x:v>
      </x:c>
    </x:row>
    <x:row r="680">
      <x:c r="A680" s="38" t="str">
        <x:v>R00675</x:v>
      </x:c>
      <x:c r="B680" s="38" t="str">
        <x:f>'Reparto provincial'!B230</x:f>
        <x:v>C06</x:v>
      </x:c>
      <x:c r="C680" s="38" t="str">
        <x:f>'Reparto provincial'!C230</x:f>
        <x:v>Banesco Seguros, S.A.</x:v>
      </x:c>
      <x:c r="D680" s="38" t="str">
        <x:f>'Reparto provincial'!D230</x:f>
        <x:v>Industrial</x:v>
      </x:c>
      <x:c r="E680" s="38" t="str">
        <x:f>'Reparto provincial'!E230</x:f>
        <x:v>Chiriquí</x:v>
      </x:c>
      <x:c r="F680" s="38" t="str">
        <x:f>Ubicaciones!A9</x:f>
        <x:v>L04</x:v>
      </x:c>
      <x:c r="G680" s="38" t="str">
        <x:v>P3</x:v>
      </x:c>
      <x:c r="H680" s="55" t="n">
        <x:f>IF(AND(ISNUMBER('Reparto provincial'!J230),ABS(Construccion!G17-1)&lt;0.0000001,MIN(Construccion!D17:F17)&gt;=0,MAX(Construccion!D17:F17)&lt;=1),ROUND('Reparto provincial'!J230*ROUND(SUM(Construccion!$D$17:F17),12),0)-ROUND('Reparto provincial'!J230*ROUND(SUM(Construccion!$D$17:E17),12),0),"n.a.")</x:f>
        <x:v>0</x:v>
      </x:c>
      <x:c r="I680" s="55" t="n">
        <x:f>'Reparto provincial'!N230</x:f>
        <x:v>0</x:v>
      </x:c>
      <x:c r="J680" s="55" t="n">
        <x:f>IF(AND(ISNUMBER(H680),ISNUMBER(I680)),H680*I680,"n.a.")</x:f>
        <x:v>0</x:v>
      </x:c>
      <x:c r="K680" s="56" t="n">
        <x:f>Ubicaciones!D9</x:f>
        <x:v>8.43</x:v>
      </x:c>
      <x:c r="L680" s="56" t="n">
        <x:f>Ubicaciones!E9</x:f>
        <x:v>-82.43</x:v>
      </x:c>
      <x:c r="M680" s="38" t="str">
        <x:f>Vulnerabilidad!B24</x:f>
        <x:v>Liviana / madera</x:v>
      </x:c>
      <x:c r="N680" s="38" t="str">
        <x:f>Vulnerabilidad!C24</x:f>
        <x:v>Madera / livianas</x:v>
      </x:c>
      <x:c r="O680" s="38" t="str">
        <x:f>Vulnerabilidad!D24</x:f>
        <x:v>Metal</x:v>
      </x:c>
      <x:c r="P680" s="38" t="str">
        <x:v>Sin dato</x:v>
      </x:c>
      <x:c r="Q680" s="38" t="n">
        <x:f>IF('Impacto local'!H9="","",'Impacto local'!H9)</x:f>
        <x:v>4</x:v>
      </x:c>
      <x:c r="R680" s="57" t="n">
        <x:f>IF(Q680="","",INDEX(Vulnerabilidad!$D$6:$D$17,Q680))</x:f>
        <x:v>0.002</x:v>
      </x:c>
      <x:c r="S680" s="55" t="n">
        <x:f>IF(AND(ISNUMBER(J680),ISNUMBER(R680),R680&gt;=0,R680&lt;=1),J680*R680,"n.a.")</x:f>
        <x:v>0</x:v>
      </x:c>
      <x:c r="T680" s="38" t="str">
        <x:f>IF(ISNUMBER(S680),"Calculado ilustrativo","Faltan datos / parámetros inválidos")</x:f>
        <x:v>Calculado ilustrativo</x:v>
      </x:c>
    </x:row>
    <x:row r="681">
      <x:c r="A681" s="38" t="str">
        <x:v>R00676</x:v>
      </x:c>
      <x:c r="B681" s="38" t="str">
        <x:f>'Reparto provincial'!B231</x:f>
        <x:v>C06</x:v>
      </x:c>
      <x:c r="C681" s="38" t="str">
        <x:f>'Reparto provincial'!C231</x:f>
        <x:v>Banesco Seguros, S.A.</x:v>
      </x:c>
      <x:c r="D681" s="38" t="str">
        <x:f>'Reparto provincial'!D231</x:f>
        <x:v>Industrial</x:v>
      </x:c>
      <x:c r="E681" s="38" t="str">
        <x:f>'Reparto provincial'!E231</x:f>
        <x:v>Darién</x:v>
      </x:c>
      <x:c r="F681" s="38" t="str">
        <x:f>Ubicaciones!A10</x:f>
        <x:v>L05</x:v>
      </x:c>
      <x:c r="G681" s="38" t="str">
        <x:v>P1</x:v>
      </x:c>
      <x:c r="H681" s="55" t="n">
        <x:f>IF(AND(ISNUMBER('Reparto provincial'!J231),ABS(Construccion!G20-1)&lt;0.0000001,MIN(Construccion!D20:F20)&gt;=0,MAX(Construccion!D20:F20)&lt;=1),ROUND('Reparto provincial'!J231*ROUND(SUM(Construccion!$D$20:D20),12),0)-0,"n.a.")</x:f>
        <x:v>0</x:v>
      </x:c>
      <x:c r="I681" s="55" t="n">
        <x:f>'Reparto provincial'!N231</x:f>
        <x:v>0</x:v>
      </x:c>
      <x:c r="J681" s="55" t="n">
        <x:f>IF(AND(ISNUMBER(H681),ISNUMBER(I681)),H681*I681,"n.a.")</x:f>
        <x:v>0</x:v>
      </x:c>
      <x:c r="K681" s="56" t="n">
        <x:f>Ubicaciones!D10</x:f>
        <x:v>8.4</x:v>
      </x:c>
      <x:c r="L681" s="56" t="n">
        <x:f>Ubicaciones!E10</x:f>
        <x:v>-78.15</x:v>
      </x:c>
      <x:c r="M681" s="38" t="str">
        <x:f>Vulnerabilidad!B22</x:f>
        <x:v>Hormigón armado</x:v>
      </x:c>
      <x:c r="N681" s="38" t="str">
        <x:f>Vulnerabilidad!C22</x:f>
        <x:v>Mampostería de relleno</x:v>
      </x:c>
      <x:c r="O681" s="38" t="str">
        <x:f>Vulnerabilidad!D22</x:f>
        <x:v>Losa de hormigón</x:v>
      </x:c>
      <x:c r="P681" s="38" t="str">
        <x:v>Sin dato</x:v>
      </x:c>
      <x:c r="Q681" s="38" t="n">
        <x:f>IF('Impacto local'!H10="","",'Impacto local'!H10)</x:f>
        <x:v>2</x:v>
      </x:c>
      <x:c r="R681" s="57" t="n">
        <x:f>IF(Q681="","",INDEX(Vulnerabilidad!$B$6:$B$17,Q681))</x:f>
        <x:v>0</x:v>
      </x:c>
      <x:c r="S681" s="55" t="n">
        <x:f>IF(AND(ISNUMBER(J681),ISNUMBER(R681),R681&gt;=0,R681&lt;=1),J681*R681,"n.a.")</x:f>
        <x:v>0</x:v>
      </x:c>
      <x:c r="T681" s="38" t="str">
        <x:f>IF(ISNUMBER(S681),"Calculado ilustrativo","Faltan datos / parámetros inválidos")</x:f>
        <x:v>Calculado ilustrativo</x:v>
      </x:c>
    </x:row>
    <x:row r="682">
      <x:c r="A682" s="38" t="str">
        <x:v>R00677</x:v>
      </x:c>
      <x:c r="B682" s="38" t="str">
        <x:f>'Reparto provincial'!B231</x:f>
        <x:v>C06</x:v>
      </x:c>
      <x:c r="C682" s="38" t="str">
        <x:f>'Reparto provincial'!C231</x:f>
        <x:v>Banesco Seguros, S.A.</x:v>
      </x:c>
      <x:c r="D682" s="38" t="str">
        <x:f>'Reparto provincial'!D231</x:f>
        <x:v>Industrial</x:v>
      </x:c>
      <x:c r="E682" s="38" t="str">
        <x:f>'Reparto provincial'!E231</x:f>
        <x:v>Darién</x:v>
      </x:c>
      <x:c r="F682" s="38" t="str">
        <x:f>Ubicaciones!A10</x:f>
        <x:v>L05</x:v>
      </x:c>
      <x:c r="G682" s="38" t="str">
        <x:v>P2</x:v>
      </x:c>
      <x:c r="H682" s="55" t="n">
        <x:f>IF(AND(ISNUMBER('Reparto provincial'!J231),ABS(Construccion!G20-1)&lt;0.0000001,MIN(Construccion!D20:F20)&gt;=0,MAX(Construccion!D20:F20)&lt;=1),ROUND('Reparto provincial'!J231*ROUND(SUM(Construccion!$D$20:E20),12),0)-ROUND('Reparto provincial'!J231*ROUND(SUM(Construccion!$D$20:D20),12),0),"n.a.")</x:f>
        <x:v>0</x:v>
      </x:c>
      <x:c r="I682" s="55" t="n">
        <x:f>'Reparto provincial'!N231</x:f>
        <x:v>0</x:v>
      </x:c>
      <x:c r="J682" s="55" t="n">
        <x:f>IF(AND(ISNUMBER(H682),ISNUMBER(I682)),H682*I682,"n.a.")</x:f>
        <x:v>0</x:v>
      </x:c>
      <x:c r="K682" s="56" t="n">
        <x:f>Ubicaciones!D10</x:f>
        <x:v>8.4</x:v>
      </x:c>
      <x:c r="L682" s="56" t="n">
        <x:f>Ubicaciones!E10</x:f>
        <x:v>-78.15</x:v>
      </x:c>
      <x:c r="M682" s="38" t="str">
        <x:f>Vulnerabilidad!B23</x:f>
        <x:v>Mampostería sin refuerzo</x:v>
      </x:c>
      <x:c r="N682" s="38" t="str">
        <x:f>Vulnerabilidad!C23</x:f>
        <x:v>Bloque / ladrillo</x:v>
      </x:c>
      <x:c r="O682" s="38" t="str">
        <x:f>Vulnerabilidad!D23</x:f>
        <x:v>Metal</x:v>
      </x:c>
      <x:c r="P682" s="38" t="str">
        <x:v>Sin dato</x:v>
      </x:c>
      <x:c r="Q682" s="38" t="n">
        <x:f>IF('Impacto local'!H10="","",'Impacto local'!H10)</x:f>
        <x:v>2</x:v>
      </x:c>
      <x:c r="R682" s="57" t="n">
        <x:f>IF(Q682="","",INDEX(Vulnerabilidad!$C$6:$C$17,Q682))</x:f>
        <x:v>0</x:v>
      </x:c>
      <x:c r="S682" s="55" t="n">
        <x:f>IF(AND(ISNUMBER(J682),ISNUMBER(R682),R682&gt;=0,R682&lt;=1),J682*R682,"n.a.")</x:f>
        <x:v>0</x:v>
      </x:c>
      <x:c r="T682" s="38" t="str">
        <x:f>IF(ISNUMBER(S682),"Calculado ilustrativo","Faltan datos / parámetros inválidos")</x:f>
        <x:v>Calculado ilustrativo</x:v>
      </x:c>
    </x:row>
    <x:row r="683">
      <x:c r="A683" s="38" t="str">
        <x:v>R00678</x:v>
      </x:c>
      <x:c r="B683" s="38" t="str">
        <x:f>'Reparto provincial'!B231</x:f>
        <x:v>C06</x:v>
      </x:c>
      <x:c r="C683" s="38" t="str">
        <x:f>'Reparto provincial'!C231</x:f>
        <x:v>Banesco Seguros, S.A.</x:v>
      </x:c>
      <x:c r="D683" s="38" t="str">
        <x:f>'Reparto provincial'!D231</x:f>
        <x:v>Industrial</x:v>
      </x:c>
      <x:c r="E683" s="38" t="str">
        <x:f>'Reparto provincial'!E231</x:f>
        <x:v>Darién</x:v>
      </x:c>
      <x:c r="F683" s="38" t="str">
        <x:f>Ubicaciones!A10</x:f>
        <x:v>L05</x:v>
      </x:c>
      <x:c r="G683" s="38" t="str">
        <x:v>P3</x:v>
      </x:c>
      <x:c r="H683" s="55" t="n">
        <x:f>IF(AND(ISNUMBER('Reparto provincial'!J231),ABS(Construccion!G20-1)&lt;0.0000001,MIN(Construccion!D20:F20)&gt;=0,MAX(Construccion!D20:F20)&lt;=1),ROUND('Reparto provincial'!J231*ROUND(SUM(Construccion!$D$20:F20),12),0)-ROUND('Reparto provincial'!J231*ROUND(SUM(Construccion!$D$20:E20),12),0),"n.a.")</x:f>
        <x:v>0</x:v>
      </x:c>
      <x:c r="I683" s="55" t="n">
        <x:f>'Reparto provincial'!N231</x:f>
        <x:v>0</x:v>
      </x:c>
      <x:c r="J683" s="55" t="n">
        <x:f>IF(AND(ISNUMBER(H683),ISNUMBER(I683)),H683*I683,"n.a.")</x:f>
        <x:v>0</x:v>
      </x:c>
      <x:c r="K683" s="56" t="n">
        <x:f>Ubicaciones!D10</x:f>
        <x:v>8.4</x:v>
      </x:c>
      <x:c r="L683" s="56" t="n">
        <x:f>Ubicaciones!E10</x:f>
        <x:v>-78.15</x:v>
      </x:c>
      <x:c r="M683" s="38" t="str">
        <x:f>Vulnerabilidad!B24</x:f>
        <x:v>Liviana / madera</x:v>
      </x:c>
      <x:c r="N683" s="38" t="str">
        <x:f>Vulnerabilidad!C24</x:f>
        <x:v>Madera / livianas</x:v>
      </x:c>
      <x:c r="O683" s="38" t="str">
        <x:f>Vulnerabilidad!D24</x:f>
        <x:v>Metal</x:v>
      </x:c>
      <x:c r="P683" s="38" t="str">
        <x:v>Sin dato</x:v>
      </x:c>
      <x:c r="Q683" s="38" t="n">
        <x:f>IF('Impacto local'!H10="","",'Impacto local'!H10)</x:f>
        <x:v>2</x:v>
      </x:c>
      <x:c r="R683" s="57" t="n">
        <x:f>IF(Q683="","",INDEX(Vulnerabilidad!$D$6:$D$17,Q683))</x:f>
        <x:v>0</x:v>
      </x:c>
      <x:c r="S683" s="55" t="n">
        <x:f>IF(AND(ISNUMBER(J683),ISNUMBER(R683),R683&gt;=0,R683&lt;=1),J683*R683,"n.a.")</x:f>
        <x:v>0</x:v>
      </x:c>
      <x:c r="T683" s="38" t="str">
        <x:f>IF(ISNUMBER(S683),"Calculado ilustrativo","Faltan datos / parámetros inválidos")</x:f>
        <x:v>Calculado ilustrativo</x:v>
      </x:c>
    </x:row>
    <x:row r="684">
      <x:c r="A684" s="38" t="str">
        <x:v>R00679</x:v>
      </x:c>
      <x:c r="B684" s="38" t="str">
        <x:f>'Reparto provincial'!B232</x:f>
        <x:v>C06</x:v>
      </x:c>
      <x:c r="C684" s="38" t="str">
        <x:f>'Reparto provincial'!C232</x:f>
        <x:v>Banesco Seguros, S.A.</x:v>
      </x:c>
      <x:c r="D684" s="38" t="str">
        <x:f>'Reparto provincial'!D232</x:f>
        <x:v>Industrial</x:v>
      </x:c>
      <x:c r="E684" s="38" t="str">
        <x:f>'Reparto provincial'!E232</x:f>
        <x:v>Herrera</x:v>
      </x:c>
      <x:c r="F684" s="38" t="str">
        <x:f>Ubicaciones!A11</x:f>
        <x:v>L06</x:v>
      </x:c>
      <x:c r="G684" s="38" t="str">
        <x:v>P1</x:v>
      </x:c>
      <x:c r="H684" s="55" t="n">
        <x:f>IF(AND(ISNUMBER('Reparto provincial'!J232),ABS(Construccion!G23-1)&lt;0.0000001,MIN(Construccion!D23:F23)&gt;=0,MAX(Construccion!D23:F23)&lt;=1),ROUND('Reparto provincial'!J232*ROUND(SUM(Construccion!$D$23:D23),12),0)-0,"n.a.")</x:f>
        <x:v>0</x:v>
      </x:c>
      <x:c r="I684" s="55" t="n">
        <x:f>'Reparto provincial'!N232</x:f>
        <x:v>0</x:v>
      </x:c>
      <x:c r="J684" s="55" t="n">
        <x:f>IF(AND(ISNUMBER(H684),ISNUMBER(I684)),H684*I684,"n.a.")</x:f>
        <x:v>0</x:v>
      </x:c>
      <x:c r="K684" s="56" t="n">
        <x:f>Ubicaciones!D11</x:f>
        <x:v>7.96</x:v>
      </x:c>
      <x:c r="L684" s="56" t="n">
        <x:f>Ubicaciones!E11</x:f>
        <x:v>-80.43</x:v>
      </x:c>
      <x:c r="M684" s="38" t="str">
        <x:f>Vulnerabilidad!B22</x:f>
        <x:v>Hormigón armado</x:v>
      </x:c>
      <x:c r="N684" s="38" t="str">
        <x:f>Vulnerabilidad!C22</x:f>
        <x:v>Mampostería de relleno</x:v>
      </x:c>
      <x:c r="O684" s="38" t="str">
        <x:f>Vulnerabilidad!D22</x:f>
        <x:v>Losa de hormigón</x:v>
      </x:c>
      <x:c r="P684" s="38" t="str">
        <x:v>Sin dato</x:v>
      </x:c>
      <x:c r="Q684" s="38" t="n">
        <x:f>IF('Impacto local'!H11="","",'Impacto local'!H11)</x:f>
        <x:v>3</x:v>
      </x:c>
      <x:c r="R684" s="57" t="n">
        <x:f>IF(Q684="","",INDEX(Vulnerabilidad!$B$6:$B$17,Q684))</x:f>
        <x:v>0</x:v>
      </x:c>
      <x:c r="S684" s="55" t="n">
        <x:f>IF(AND(ISNUMBER(J684),ISNUMBER(R684),R684&gt;=0,R684&lt;=1),J684*R684,"n.a.")</x:f>
        <x:v>0</x:v>
      </x:c>
      <x:c r="T684" s="38" t="str">
        <x:f>IF(ISNUMBER(S684),"Calculado ilustrativo","Faltan datos / parámetros inválidos")</x:f>
        <x:v>Calculado ilustrativo</x:v>
      </x:c>
    </x:row>
    <x:row r="685">
      <x:c r="A685" s="38" t="str">
        <x:v>R00680</x:v>
      </x:c>
      <x:c r="B685" s="38" t="str">
        <x:f>'Reparto provincial'!B232</x:f>
        <x:v>C06</x:v>
      </x:c>
      <x:c r="C685" s="38" t="str">
        <x:f>'Reparto provincial'!C232</x:f>
        <x:v>Banesco Seguros, S.A.</x:v>
      </x:c>
      <x:c r="D685" s="38" t="str">
        <x:f>'Reparto provincial'!D232</x:f>
        <x:v>Industrial</x:v>
      </x:c>
      <x:c r="E685" s="38" t="str">
        <x:f>'Reparto provincial'!E232</x:f>
        <x:v>Herrera</x:v>
      </x:c>
      <x:c r="F685" s="38" t="str">
        <x:f>Ubicaciones!A11</x:f>
        <x:v>L06</x:v>
      </x:c>
      <x:c r="G685" s="38" t="str">
        <x:v>P2</x:v>
      </x:c>
      <x:c r="H685" s="55" t="n">
        <x:f>IF(AND(ISNUMBER('Reparto provincial'!J232),ABS(Construccion!G23-1)&lt;0.0000001,MIN(Construccion!D23:F23)&gt;=0,MAX(Construccion!D23:F23)&lt;=1),ROUND('Reparto provincial'!J232*ROUND(SUM(Construccion!$D$23:E23),12),0)-ROUND('Reparto provincial'!J232*ROUND(SUM(Construccion!$D$23:D23),12),0),"n.a.")</x:f>
        <x:v>0</x:v>
      </x:c>
      <x:c r="I685" s="55" t="n">
        <x:f>'Reparto provincial'!N232</x:f>
        <x:v>0</x:v>
      </x:c>
      <x:c r="J685" s="55" t="n">
        <x:f>IF(AND(ISNUMBER(H685),ISNUMBER(I685)),H685*I685,"n.a.")</x:f>
        <x:v>0</x:v>
      </x:c>
      <x:c r="K685" s="56" t="n">
        <x:f>Ubicaciones!D11</x:f>
        <x:v>7.96</x:v>
      </x:c>
      <x:c r="L685" s="56" t="n">
        <x:f>Ubicaciones!E11</x:f>
        <x:v>-80.43</x:v>
      </x:c>
      <x:c r="M685" s="38" t="str">
        <x:f>Vulnerabilidad!B23</x:f>
        <x:v>Mampostería sin refuerzo</x:v>
      </x:c>
      <x:c r="N685" s="38" t="str">
        <x:f>Vulnerabilidad!C23</x:f>
        <x:v>Bloque / ladrillo</x:v>
      </x:c>
      <x:c r="O685" s="38" t="str">
        <x:f>Vulnerabilidad!D23</x:f>
        <x:v>Metal</x:v>
      </x:c>
      <x:c r="P685" s="38" t="str">
        <x:v>Sin dato</x:v>
      </x:c>
      <x:c r="Q685" s="38" t="n">
        <x:f>IF('Impacto local'!H11="","",'Impacto local'!H11)</x:f>
        <x:v>3</x:v>
      </x:c>
      <x:c r="R685" s="57" t="n">
        <x:f>IF(Q685="","",INDEX(Vulnerabilidad!$C$6:$C$17,Q685))</x:f>
        <x:v>0</x:v>
      </x:c>
      <x:c r="S685" s="55" t="n">
        <x:f>IF(AND(ISNUMBER(J685),ISNUMBER(R685),R685&gt;=0,R685&lt;=1),J685*R685,"n.a.")</x:f>
        <x:v>0</x:v>
      </x:c>
      <x:c r="T685" s="38" t="str">
        <x:f>IF(ISNUMBER(S685),"Calculado ilustrativo","Faltan datos / parámetros inválidos")</x:f>
        <x:v>Calculado ilustrativo</x:v>
      </x:c>
    </x:row>
    <x:row r="686">
      <x:c r="A686" s="38" t="str">
        <x:v>R00681</x:v>
      </x:c>
      <x:c r="B686" s="38" t="str">
        <x:f>'Reparto provincial'!B232</x:f>
        <x:v>C06</x:v>
      </x:c>
      <x:c r="C686" s="38" t="str">
        <x:f>'Reparto provincial'!C232</x:f>
        <x:v>Banesco Seguros, S.A.</x:v>
      </x:c>
      <x:c r="D686" s="38" t="str">
        <x:f>'Reparto provincial'!D232</x:f>
        <x:v>Industrial</x:v>
      </x:c>
      <x:c r="E686" s="38" t="str">
        <x:f>'Reparto provincial'!E232</x:f>
        <x:v>Herrera</x:v>
      </x:c>
      <x:c r="F686" s="38" t="str">
        <x:f>Ubicaciones!A11</x:f>
        <x:v>L06</x:v>
      </x:c>
      <x:c r="G686" s="38" t="str">
        <x:v>P3</x:v>
      </x:c>
      <x:c r="H686" s="55" t="n">
        <x:f>IF(AND(ISNUMBER('Reparto provincial'!J232),ABS(Construccion!G23-1)&lt;0.0000001,MIN(Construccion!D23:F23)&gt;=0,MAX(Construccion!D23:F23)&lt;=1),ROUND('Reparto provincial'!J232*ROUND(SUM(Construccion!$D$23:F23),12),0)-ROUND('Reparto provincial'!J232*ROUND(SUM(Construccion!$D$23:E23),12),0),"n.a.")</x:f>
        <x:v>0</x:v>
      </x:c>
      <x:c r="I686" s="55" t="n">
        <x:f>'Reparto provincial'!N232</x:f>
        <x:v>0</x:v>
      </x:c>
      <x:c r="J686" s="55" t="n">
        <x:f>IF(AND(ISNUMBER(H686),ISNUMBER(I686)),H686*I686,"n.a.")</x:f>
        <x:v>0</x:v>
      </x:c>
      <x:c r="K686" s="56" t="n">
        <x:f>Ubicaciones!D11</x:f>
        <x:v>7.96</x:v>
      </x:c>
      <x:c r="L686" s="56" t="n">
        <x:f>Ubicaciones!E11</x:f>
        <x:v>-80.43</x:v>
      </x:c>
      <x:c r="M686" s="38" t="str">
        <x:f>Vulnerabilidad!B24</x:f>
        <x:v>Liviana / madera</x:v>
      </x:c>
      <x:c r="N686" s="38" t="str">
        <x:f>Vulnerabilidad!C24</x:f>
        <x:v>Madera / livianas</x:v>
      </x:c>
      <x:c r="O686" s="38" t="str">
        <x:f>Vulnerabilidad!D24</x:f>
        <x:v>Metal</x:v>
      </x:c>
      <x:c r="P686" s="38" t="str">
        <x:v>Sin dato</x:v>
      </x:c>
      <x:c r="Q686" s="38" t="n">
        <x:f>IF('Impacto local'!H11="","",'Impacto local'!H11)</x:f>
        <x:v>3</x:v>
      </x:c>
      <x:c r="R686" s="57" t="n">
        <x:f>IF(Q686="","",INDEX(Vulnerabilidad!$D$6:$D$17,Q686))</x:f>
        <x:v>0</x:v>
      </x:c>
      <x:c r="S686" s="55" t="n">
        <x:f>IF(AND(ISNUMBER(J686),ISNUMBER(R686),R686&gt;=0,R686&lt;=1),J686*R686,"n.a.")</x:f>
        <x:v>0</x:v>
      </x:c>
      <x:c r="T686" s="38" t="str">
        <x:f>IF(ISNUMBER(S686),"Calculado ilustrativo","Faltan datos / parámetros inválidos")</x:f>
        <x:v>Calculado ilustrativo</x:v>
      </x:c>
    </x:row>
    <x:row r="687">
      <x:c r="A687" s="38" t="str">
        <x:v>R00682</x:v>
      </x:c>
      <x:c r="B687" s="38" t="str">
        <x:f>'Reparto provincial'!B233</x:f>
        <x:v>C06</x:v>
      </x:c>
      <x:c r="C687" s="38" t="str">
        <x:f>'Reparto provincial'!C233</x:f>
        <x:v>Banesco Seguros, S.A.</x:v>
      </x:c>
      <x:c r="D687" s="38" t="str">
        <x:f>'Reparto provincial'!D233</x:f>
        <x:v>Industrial</x:v>
      </x:c>
      <x:c r="E687" s="38" t="str">
        <x:f>'Reparto provincial'!E233</x:f>
        <x:v>Los Santos</x:v>
      </x:c>
      <x:c r="F687" s="38" t="str">
        <x:f>Ubicaciones!A12</x:f>
        <x:v>L07</x:v>
      </x:c>
      <x:c r="G687" s="38" t="str">
        <x:v>P1</x:v>
      </x:c>
      <x:c r="H687" s="55" t="n">
        <x:f>IF(AND(ISNUMBER('Reparto provincial'!J233),ABS(Construccion!G26-1)&lt;0.0000001,MIN(Construccion!D26:F26)&gt;=0,MAX(Construccion!D26:F26)&lt;=1),ROUND('Reparto provincial'!J233*ROUND(SUM(Construccion!$D$26:D26),12),0)-0,"n.a.")</x:f>
        <x:v>0</x:v>
      </x:c>
      <x:c r="I687" s="55" t="n">
        <x:f>'Reparto provincial'!N233</x:f>
        <x:v>0</x:v>
      </x:c>
      <x:c r="J687" s="55" t="n">
        <x:f>IF(AND(ISNUMBER(H687),ISNUMBER(I687)),H687*I687,"n.a.")</x:f>
        <x:v>0</x:v>
      </x:c>
      <x:c r="K687" s="56" t="n">
        <x:f>Ubicaciones!D12</x:f>
        <x:v>7.77</x:v>
      </x:c>
      <x:c r="L687" s="56" t="n">
        <x:f>Ubicaciones!E12</x:f>
        <x:v>-80.28</x:v>
      </x:c>
      <x:c r="M687" s="38" t="str">
        <x:f>Vulnerabilidad!B22</x:f>
        <x:v>Hormigón armado</x:v>
      </x:c>
      <x:c r="N687" s="38" t="str">
        <x:f>Vulnerabilidad!C22</x:f>
        <x:v>Mampostería de relleno</x:v>
      </x:c>
      <x:c r="O687" s="38" t="str">
        <x:f>Vulnerabilidad!D22</x:f>
        <x:v>Losa de hormigón</x:v>
      </x:c>
      <x:c r="P687" s="38" t="str">
        <x:v>Sin dato</x:v>
      </x:c>
      <x:c r="Q687" s="38" t="n">
        <x:f>IF('Impacto local'!H12="","",'Impacto local'!H12)</x:f>
        <x:v>2</x:v>
      </x:c>
      <x:c r="R687" s="57" t="n">
        <x:f>IF(Q687="","",INDEX(Vulnerabilidad!$B$6:$B$17,Q687))</x:f>
        <x:v>0</x:v>
      </x:c>
      <x:c r="S687" s="55" t="n">
        <x:f>IF(AND(ISNUMBER(J687),ISNUMBER(R687),R687&gt;=0,R687&lt;=1),J687*R687,"n.a.")</x:f>
        <x:v>0</x:v>
      </x:c>
      <x:c r="T687" s="38" t="str">
        <x:f>IF(ISNUMBER(S687),"Calculado ilustrativo","Faltan datos / parámetros inválidos")</x:f>
        <x:v>Calculado ilustrativo</x:v>
      </x:c>
    </x:row>
    <x:row r="688">
      <x:c r="A688" s="38" t="str">
        <x:v>R00683</x:v>
      </x:c>
      <x:c r="B688" s="38" t="str">
        <x:f>'Reparto provincial'!B233</x:f>
        <x:v>C06</x:v>
      </x:c>
      <x:c r="C688" s="38" t="str">
        <x:f>'Reparto provincial'!C233</x:f>
        <x:v>Banesco Seguros, S.A.</x:v>
      </x:c>
      <x:c r="D688" s="38" t="str">
        <x:f>'Reparto provincial'!D233</x:f>
        <x:v>Industrial</x:v>
      </x:c>
      <x:c r="E688" s="38" t="str">
        <x:f>'Reparto provincial'!E233</x:f>
        <x:v>Los Santos</x:v>
      </x:c>
      <x:c r="F688" s="38" t="str">
        <x:f>Ubicaciones!A12</x:f>
        <x:v>L07</x:v>
      </x:c>
      <x:c r="G688" s="38" t="str">
        <x:v>P2</x:v>
      </x:c>
      <x:c r="H688" s="55" t="n">
        <x:f>IF(AND(ISNUMBER('Reparto provincial'!J233),ABS(Construccion!G26-1)&lt;0.0000001,MIN(Construccion!D26:F26)&gt;=0,MAX(Construccion!D26:F26)&lt;=1),ROUND('Reparto provincial'!J233*ROUND(SUM(Construccion!$D$26:E26),12),0)-ROUND('Reparto provincial'!J233*ROUND(SUM(Construccion!$D$26:D26),12),0),"n.a.")</x:f>
        <x:v>0</x:v>
      </x:c>
      <x:c r="I688" s="55" t="n">
        <x:f>'Reparto provincial'!N233</x:f>
        <x:v>0</x:v>
      </x:c>
      <x:c r="J688" s="55" t="n">
        <x:f>IF(AND(ISNUMBER(H688),ISNUMBER(I688)),H688*I688,"n.a.")</x:f>
        <x:v>0</x:v>
      </x:c>
      <x:c r="K688" s="56" t="n">
        <x:f>Ubicaciones!D12</x:f>
        <x:v>7.77</x:v>
      </x:c>
      <x:c r="L688" s="56" t="n">
        <x:f>Ubicaciones!E12</x:f>
        <x:v>-80.28</x:v>
      </x:c>
      <x:c r="M688" s="38" t="str">
        <x:f>Vulnerabilidad!B23</x:f>
        <x:v>Mampostería sin refuerzo</x:v>
      </x:c>
      <x:c r="N688" s="38" t="str">
        <x:f>Vulnerabilidad!C23</x:f>
        <x:v>Bloque / ladrillo</x:v>
      </x:c>
      <x:c r="O688" s="38" t="str">
        <x:f>Vulnerabilidad!D23</x:f>
        <x:v>Metal</x:v>
      </x:c>
      <x:c r="P688" s="38" t="str">
        <x:v>Sin dato</x:v>
      </x:c>
      <x:c r="Q688" s="38" t="n">
        <x:f>IF('Impacto local'!H12="","",'Impacto local'!H12)</x:f>
        <x:v>2</x:v>
      </x:c>
      <x:c r="R688" s="57" t="n">
        <x:f>IF(Q688="","",INDEX(Vulnerabilidad!$C$6:$C$17,Q688))</x:f>
        <x:v>0</x:v>
      </x:c>
      <x:c r="S688" s="55" t="n">
        <x:f>IF(AND(ISNUMBER(J688),ISNUMBER(R688),R688&gt;=0,R688&lt;=1),J688*R688,"n.a.")</x:f>
        <x:v>0</x:v>
      </x:c>
      <x:c r="T688" s="38" t="str">
        <x:f>IF(ISNUMBER(S688),"Calculado ilustrativo","Faltan datos / parámetros inválidos")</x:f>
        <x:v>Calculado ilustrativo</x:v>
      </x:c>
    </x:row>
    <x:row r="689">
      <x:c r="A689" s="38" t="str">
        <x:v>R00684</x:v>
      </x:c>
      <x:c r="B689" s="38" t="str">
        <x:f>'Reparto provincial'!B233</x:f>
        <x:v>C06</x:v>
      </x:c>
      <x:c r="C689" s="38" t="str">
        <x:f>'Reparto provincial'!C233</x:f>
        <x:v>Banesco Seguros, S.A.</x:v>
      </x:c>
      <x:c r="D689" s="38" t="str">
        <x:f>'Reparto provincial'!D233</x:f>
        <x:v>Industrial</x:v>
      </x:c>
      <x:c r="E689" s="38" t="str">
        <x:f>'Reparto provincial'!E233</x:f>
        <x:v>Los Santos</x:v>
      </x:c>
      <x:c r="F689" s="38" t="str">
        <x:f>Ubicaciones!A12</x:f>
        <x:v>L07</x:v>
      </x:c>
      <x:c r="G689" s="38" t="str">
        <x:v>P3</x:v>
      </x:c>
      <x:c r="H689" s="55" t="n">
        <x:f>IF(AND(ISNUMBER('Reparto provincial'!J233),ABS(Construccion!G26-1)&lt;0.0000001,MIN(Construccion!D26:F26)&gt;=0,MAX(Construccion!D26:F26)&lt;=1),ROUND('Reparto provincial'!J233*ROUND(SUM(Construccion!$D$26:F26),12),0)-ROUND('Reparto provincial'!J233*ROUND(SUM(Construccion!$D$26:E26),12),0),"n.a.")</x:f>
        <x:v>0</x:v>
      </x:c>
      <x:c r="I689" s="55" t="n">
        <x:f>'Reparto provincial'!N233</x:f>
        <x:v>0</x:v>
      </x:c>
      <x:c r="J689" s="55" t="n">
        <x:f>IF(AND(ISNUMBER(H689),ISNUMBER(I689)),H689*I689,"n.a.")</x:f>
        <x:v>0</x:v>
      </x:c>
      <x:c r="K689" s="56" t="n">
        <x:f>Ubicaciones!D12</x:f>
        <x:v>7.77</x:v>
      </x:c>
      <x:c r="L689" s="56" t="n">
        <x:f>Ubicaciones!E12</x:f>
        <x:v>-80.28</x:v>
      </x:c>
      <x:c r="M689" s="38" t="str">
        <x:f>Vulnerabilidad!B24</x:f>
        <x:v>Liviana / madera</x:v>
      </x:c>
      <x:c r="N689" s="38" t="str">
        <x:f>Vulnerabilidad!C24</x:f>
        <x:v>Madera / livianas</x:v>
      </x:c>
      <x:c r="O689" s="38" t="str">
        <x:f>Vulnerabilidad!D24</x:f>
        <x:v>Metal</x:v>
      </x:c>
      <x:c r="P689" s="38" t="str">
        <x:v>Sin dato</x:v>
      </x:c>
      <x:c r="Q689" s="38" t="n">
        <x:f>IF('Impacto local'!H12="","",'Impacto local'!H12)</x:f>
        <x:v>2</x:v>
      </x:c>
      <x:c r="R689" s="57" t="n">
        <x:f>IF(Q689="","",INDEX(Vulnerabilidad!$D$6:$D$17,Q689))</x:f>
        <x:v>0</x:v>
      </x:c>
      <x:c r="S689" s="55" t="n">
        <x:f>IF(AND(ISNUMBER(J689),ISNUMBER(R689),R689&gt;=0,R689&lt;=1),J689*R689,"n.a.")</x:f>
        <x:v>0</x:v>
      </x:c>
      <x:c r="T689" s="38" t="str">
        <x:f>IF(ISNUMBER(S689),"Calculado ilustrativo","Faltan datos / parámetros inválidos")</x:f>
        <x:v>Calculado ilustrativo</x:v>
      </x:c>
    </x:row>
    <x:row r="690">
      <x:c r="A690" s="38" t="str">
        <x:v>R00685</x:v>
      </x:c>
      <x:c r="B690" s="38" t="str">
        <x:f>'Reparto provincial'!B234</x:f>
        <x:v>C06</x:v>
      </x:c>
      <x:c r="C690" s="38" t="str">
        <x:f>'Reparto provincial'!C234</x:f>
        <x:v>Banesco Seguros, S.A.</x:v>
      </x:c>
      <x:c r="D690" s="38" t="str">
        <x:f>'Reparto provincial'!D234</x:f>
        <x:v>Industrial</x:v>
      </x:c>
      <x:c r="E690" s="38" t="str">
        <x:f>'Reparto provincial'!E234</x:f>
        <x:v>Panamá</x:v>
      </x:c>
      <x:c r="F690" s="38" t="str">
        <x:f>Ubicaciones!A13</x:f>
        <x:v>L08</x:v>
      </x:c>
      <x:c r="G690" s="38" t="str">
        <x:v>P1</x:v>
      </x:c>
      <x:c r="H690" s="55" t="n">
        <x:f>IF(AND(ISNUMBER('Reparto provincial'!J234),ABS(Construccion!G29-1)&lt;0.0000001,MIN(Construccion!D29:F29)&gt;=0,MAX(Construccion!D29:F29)&lt;=1),ROUND('Reparto provincial'!J234*ROUND(SUM(Construccion!$D$29:D29),12),0)-0,"n.a.")</x:f>
        <x:v>0</x:v>
      </x:c>
      <x:c r="I690" s="55" t="n">
        <x:f>'Reparto provincial'!N234</x:f>
        <x:v>0</x:v>
      </x:c>
      <x:c r="J690" s="55" t="n">
        <x:f>IF(AND(ISNUMBER(H690),ISNUMBER(I690)),H690*I690,"n.a.")</x:f>
        <x:v>0</x:v>
      </x:c>
      <x:c r="K690" s="56" t="n">
        <x:f>Ubicaciones!D13</x:f>
        <x:v>8.98</x:v>
      </x:c>
      <x:c r="L690" s="56" t="n">
        <x:f>Ubicaciones!E13</x:f>
        <x:v>-79.52</x:v>
      </x:c>
      <x:c r="M690" s="38" t="str">
        <x:f>Vulnerabilidad!B22</x:f>
        <x:v>Hormigón armado</x:v>
      </x:c>
      <x:c r="N690" s="38" t="str">
        <x:f>Vulnerabilidad!C22</x:f>
        <x:v>Mampostería de relleno</x:v>
      </x:c>
      <x:c r="O690" s="38" t="str">
        <x:f>Vulnerabilidad!D22</x:f>
        <x:v>Losa de hormigón</x:v>
      </x:c>
      <x:c r="P690" s="38" t="str">
        <x:v>Sin dato</x:v>
      </x:c>
      <x:c r="Q690" s="38" t="n">
        <x:f>IF('Impacto local'!H13="","",'Impacto local'!H13)</x:f>
        <x:v>2</x:v>
      </x:c>
      <x:c r="R690" s="57" t="n">
        <x:f>IF(Q690="","",INDEX(Vulnerabilidad!$B$6:$B$17,Q690))</x:f>
        <x:v>0</x:v>
      </x:c>
      <x:c r="S690" s="55" t="n">
        <x:f>IF(AND(ISNUMBER(J690),ISNUMBER(R690),R690&gt;=0,R690&lt;=1),J690*R690,"n.a.")</x:f>
        <x:v>0</x:v>
      </x:c>
      <x:c r="T690" s="38" t="str">
        <x:f>IF(ISNUMBER(S690),"Calculado ilustrativo","Faltan datos / parámetros inválidos")</x:f>
        <x:v>Calculado ilustrativo</x:v>
      </x:c>
    </x:row>
    <x:row r="691">
      <x:c r="A691" s="38" t="str">
        <x:v>R00686</x:v>
      </x:c>
      <x:c r="B691" s="38" t="str">
        <x:f>'Reparto provincial'!B234</x:f>
        <x:v>C06</x:v>
      </x:c>
      <x:c r="C691" s="38" t="str">
        <x:f>'Reparto provincial'!C234</x:f>
        <x:v>Banesco Seguros, S.A.</x:v>
      </x:c>
      <x:c r="D691" s="38" t="str">
        <x:f>'Reparto provincial'!D234</x:f>
        <x:v>Industrial</x:v>
      </x:c>
      <x:c r="E691" s="38" t="str">
        <x:f>'Reparto provincial'!E234</x:f>
        <x:v>Panamá</x:v>
      </x:c>
      <x:c r="F691" s="38" t="str">
        <x:f>Ubicaciones!A13</x:f>
        <x:v>L08</x:v>
      </x:c>
      <x:c r="G691" s="38" t="str">
        <x:v>P2</x:v>
      </x:c>
      <x:c r="H691" s="55" t="n">
        <x:f>IF(AND(ISNUMBER('Reparto provincial'!J234),ABS(Construccion!G29-1)&lt;0.0000001,MIN(Construccion!D29:F29)&gt;=0,MAX(Construccion!D29:F29)&lt;=1),ROUND('Reparto provincial'!J234*ROUND(SUM(Construccion!$D$29:E29),12),0)-ROUND('Reparto provincial'!J234*ROUND(SUM(Construccion!$D$29:D29),12),0),"n.a.")</x:f>
        <x:v>0</x:v>
      </x:c>
      <x:c r="I691" s="55" t="n">
        <x:f>'Reparto provincial'!N234</x:f>
        <x:v>0</x:v>
      </x:c>
      <x:c r="J691" s="55" t="n">
        <x:f>IF(AND(ISNUMBER(H691),ISNUMBER(I691)),H691*I691,"n.a.")</x:f>
        <x:v>0</x:v>
      </x:c>
      <x:c r="K691" s="56" t="n">
        <x:f>Ubicaciones!D13</x:f>
        <x:v>8.98</x:v>
      </x:c>
      <x:c r="L691" s="56" t="n">
        <x:f>Ubicaciones!E13</x:f>
        <x:v>-79.52</x:v>
      </x:c>
      <x:c r="M691" s="38" t="str">
        <x:f>Vulnerabilidad!B23</x:f>
        <x:v>Mampostería sin refuerzo</x:v>
      </x:c>
      <x:c r="N691" s="38" t="str">
        <x:f>Vulnerabilidad!C23</x:f>
        <x:v>Bloque / ladrillo</x:v>
      </x:c>
      <x:c r="O691" s="38" t="str">
        <x:f>Vulnerabilidad!D23</x:f>
        <x:v>Metal</x:v>
      </x:c>
      <x:c r="P691" s="38" t="str">
        <x:v>Sin dato</x:v>
      </x:c>
      <x:c r="Q691" s="38" t="n">
        <x:f>IF('Impacto local'!H13="","",'Impacto local'!H13)</x:f>
        <x:v>2</x:v>
      </x:c>
      <x:c r="R691" s="57" t="n">
        <x:f>IF(Q691="","",INDEX(Vulnerabilidad!$C$6:$C$17,Q691))</x:f>
        <x:v>0</x:v>
      </x:c>
      <x:c r="S691" s="55" t="n">
        <x:f>IF(AND(ISNUMBER(J691),ISNUMBER(R691),R691&gt;=0,R691&lt;=1),J691*R691,"n.a.")</x:f>
        <x:v>0</x:v>
      </x:c>
      <x:c r="T691" s="38" t="str">
        <x:f>IF(ISNUMBER(S691),"Calculado ilustrativo","Faltan datos / parámetros inválidos")</x:f>
        <x:v>Calculado ilustrativo</x:v>
      </x:c>
    </x:row>
    <x:row r="692">
      <x:c r="A692" s="38" t="str">
        <x:v>R00687</x:v>
      </x:c>
      <x:c r="B692" s="38" t="str">
        <x:f>'Reparto provincial'!B234</x:f>
        <x:v>C06</x:v>
      </x:c>
      <x:c r="C692" s="38" t="str">
        <x:f>'Reparto provincial'!C234</x:f>
        <x:v>Banesco Seguros, S.A.</x:v>
      </x:c>
      <x:c r="D692" s="38" t="str">
        <x:f>'Reparto provincial'!D234</x:f>
        <x:v>Industrial</x:v>
      </x:c>
      <x:c r="E692" s="38" t="str">
        <x:f>'Reparto provincial'!E234</x:f>
        <x:v>Panamá</x:v>
      </x:c>
      <x:c r="F692" s="38" t="str">
        <x:f>Ubicaciones!A13</x:f>
        <x:v>L08</x:v>
      </x:c>
      <x:c r="G692" s="38" t="str">
        <x:v>P3</x:v>
      </x:c>
      <x:c r="H692" s="55" t="n">
        <x:f>IF(AND(ISNUMBER('Reparto provincial'!J234),ABS(Construccion!G29-1)&lt;0.0000001,MIN(Construccion!D29:F29)&gt;=0,MAX(Construccion!D29:F29)&lt;=1),ROUND('Reparto provincial'!J234*ROUND(SUM(Construccion!$D$29:F29),12),0)-ROUND('Reparto provincial'!J234*ROUND(SUM(Construccion!$D$29:E29),12),0),"n.a.")</x:f>
        <x:v>0</x:v>
      </x:c>
      <x:c r="I692" s="55" t="n">
        <x:f>'Reparto provincial'!N234</x:f>
        <x:v>0</x:v>
      </x:c>
      <x:c r="J692" s="55" t="n">
        <x:f>IF(AND(ISNUMBER(H692),ISNUMBER(I692)),H692*I692,"n.a.")</x:f>
        <x:v>0</x:v>
      </x:c>
      <x:c r="K692" s="56" t="n">
        <x:f>Ubicaciones!D13</x:f>
        <x:v>8.98</x:v>
      </x:c>
      <x:c r="L692" s="56" t="n">
        <x:f>Ubicaciones!E13</x:f>
        <x:v>-79.52</x:v>
      </x:c>
      <x:c r="M692" s="38" t="str">
        <x:f>Vulnerabilidad!B24</x:f>
        <x:v>Liviana / madera</x:v>
      </x:c>
      <x:c r="N692" s="38" t="str">
        <x:f>Vulnerabilidad!C24</x:f>
        <x:v>Madera / livianas</x:v>
      </x:c>
      <x:c r="O692" s="38" t="str">
        <x:f>Vulnerabilidad!D24</x:f>
        <x:v>Metal</x:v>
      </x:c>
      <x:c r="P692" s="38" t="str">
        <x:v>Sin dato</x:v>
      </x:c>
      <x:c r="Q692" s="38" t="n">
        <x:f>IF('Impacto local'!H13="","",'Impacto local'!H13)</x:f>
        <x:v>2</x:v>
      </x:c>
      <x:c r="R692" s="57" t="n">
        <x:f>IF(Q692="","",INDEX(Vulnerabilidad!$D$6:$D$17,Q692))</x:f>
        <x:v>0</x:v>
      </x:c>
      <x:c r="S692" s="55" t="n">
        <x:f>IF(AND(ISNUMBER(J692),ISNUMBER(R692),R692&gt;=0,R692&lt;=1),J692*R692,"n.a.")</x:f>
        <x:v>0</x:v>
      </x:c>
      <x:c r="T692" s="38" t="str">
        <x:f>IF(ISNUMBER(S692),"Calculado ilustrativo","Faltan datos / parámetros inválidos")</x:f>
        <x:v>Calculado ilustrativo</x:v>
      </x:c>
    </x:row>
    <x:row r="693">
      <x:c r="A693" s="38" t="str">
        <x:v>R00688</x:v>
      </x:c>
      <x:c r="B693" s="38" t="str">
        <x:f>'Reparto provincial'!B235</x:f>
        <x:v>C06</x:v>
      </x:c>
      <x:c r="C693" s="38" t="str">
        <x:f>'Reparto provincial'!C235</x:f>
        <x:v>Banesco Seguros, S.A.</x:v>
      </x:c>
      <x:c r="D693" s="38" t="str">
        <x:f>'Reparto provincial'!D235</x:f>
        <x:v>Industrial</x:v>
      </x:c>
      <x:c r="E693" s="38" t="str">
        <x:f>'Reparto provincial'!E235</x:f>
        <x:v>Veraguas</x:v>
      </x:c>
      <x:c r="F693" s="38" t="str">
        <x:f>Ubicaciones!A14</x:f>
        <x:v>L09</x:v>
      </x:c>
      <x:c r="G693" s="38" t="str">
        <x:v>P1</x:v>
      </x:c>
      <x:c r="H693" s="55" t="n">
        <x:f>IF(AND(ISNUMBER('Reparto provincial'!J235),ABS(Construccion!G32-1)&lt;0.0000001,MIN(Construccion!D32:F32)&gt;=0,MAX(Construccion!D32:F32)&lt;=1),ROUND('Reparto provincial'!J235*ROUND(SUM(Construccion!$D$32:D32),12),0)-0,"n.a.")</x:f>
        <x:v>0</x:v>
      </x:c>
      <x:c r="I693" s="55" t="n">
        <x:f>'Reparto provincial'!N235</x:f>
        <x:v>0</x:v>
      </x:c>
      <x:c r="J693" s="55" t="n">
        <x:f>IF(AND(ISNUMBER(H693),ISNUMBER(I693)),H693*I693,"n.a.")</x:f>
        <x:v>0</x:v>
      </x:c>
      <x:c r="K693" s="56" t="n">
        <x:f>Ubicaciones!D14</x:f>
        <x:v>8.1</x:v>
      </x:c>
      <x:c r="L693" s="56" t="n">
        <x:f>Ubicaciones!E14</x:f>
        <x:v>-80.97</x:v>
      </x:c>
      <x:c r="M693" s="38" t="str">
        <x:f>Vulnerabilidad!B22</x:f>
        <x:v>Hormigón armado</x:v>
      </x:c>
      <x:c r="N693" s="38" t="str">
        <x:f>Vulnerabilidad!C22</x:f>
        <x:v>Mampostería de relleno</x:v>
      </x:c>
      <x:c r="O693" s="38" t="str">
        <x:f>Vulnerabilidad!D22</x:f>
        <x:v>Losa de hormigón</x:v>
      </x:c>
      <x:c r="P693" s="38" t="str">
        <x:v>Sin dato</x:v>
      </x:c>
      <x:c r="Q693" s="38" t="n">
        <x:f>IF('Impacto local'!H14="","",'Impacto local'!H14)</x:f>
        <x:v>3</x:v>
      </x:c>
      <x:c r="R693" s="57" t="n">
        <x:f>IF(Q693="","",INDEX(Vulnerabilidad!$B$6:$B$17,Q693))</x:f>
        <x:v>0</x:v>
      </x:c>
      <x:c r="S693" s="55" t="n">
        <x:f>IF(AND(ISNUMBER(J693),ISNUMBER(R693),R693&gt;=0,R693&lt;=1),J693*R693,"n.a.")</x:f>
        <x:v>0</x:v>
      </x:c>
      <x:c r="T693" s="38" t="str">
        <x:f>IF(ISNUMBER(S693),"Calculado ilustrativo","Faltan datos / parámetros inválidos")</x:f>
        <x:v>Calculado ilustrativo</x:v>
      </x:c>
    </x:row>
    <x:row r="694">
      <x:c r="A694" s="38" t="str">
        <x:v>R00689</x:v>
      </x:c>
      <x:c r="B694" s="38" t="str">
        <x:f>'Reparto provincial'!B235</x:f>
        <x:v>C06</x:v>
      </x:c>
      <x:c r="C694" s="38" t="str">
        <x:f>'Reparto provincial'!C235</x:f>
        <x:v>Banesco Seguros, S.A.</x:v>
      </x:c>
      <x:c r="D694" s="38" t="str">
        <x:f>'Reparto provincial'!D235</x:f>
        <x:v>Industrial</x:v>
      </x:c>
      <x:c r="E694" s="38" t="str">
        <x:f>'Reparto provincial'!E235</x:f>
        <x:v>Veraguas</x:v>
      </x:c>
      <x:c r="F694" s="38" t="str">
        <x:f>Ubicaciones!A14</x:f>
        <x:v>L09</x:v>
      </x:c>
      <x:c r="G694" s="38" t="str">
        <x:v>P2</x:v>
      </x:c>
      <x:c r="H694" s="55" t="n">
        <x:f>IF(AND(ISNUMBER('Reparto provincial'!J235),ABS(Construccion!G32-1)&lt;0.0000001,MIN(Construccion!D32:F32)&gt;=0,MAX(Construccion!D32:F32)&lt;=1),ROUND('Reparto provincial'!J235*ROUND(SUM(Construccion!$D$32:E32),12),0)-ROUND('Reparto provincial'!J235*ROUND(SUM(Construccion!$D$32:D32),12),0),"n.a.")</x:f>
        <x:v>0</x:v>
      </x:c>
      <x:c r="I694" s="55" t="n">
        <x:f>'Reparto provincial'!N235</x:f>
        <x:v>0</x:v>
      </x:c>
      <x:c r="J694" s="55" t="n">
        <x:f>IF(AND(ISNUMBER(H694),ISNUMBER(I694)),H694*I694,"n.a.")</x:f>
        <x:v>0</x:v>
      </x:c>
      <x:c r="K694" s="56" t="n">
        <x:f>Ubicaciones!D14</x:f>
        <x:v>8.1</x:v>
      </x:c>
      <x:c r="L694" s="56" t="n">
        <x:f>Ubicaciones!E14</x:f>
        <x:v>-80.97</x:v>
      </x:c>
      <x:c r="M694" s="38" t="str">
        <x:f>Vulnerabilidad!B23</x:f>
        <x:v>Mampostería sin refuerzo</x:v>
      </x:c>
      <x:c r="N694" s="38" t="str">
        <x:f>Vulnerabilidad!C23</x:f>
        <x:v>Bloque / ladrillo</x:v>
      </x:c>
      <x:c r="O694" s="38" t="str">
        <x:f>Vulnerabilidad!D23</x:f>
        <x:v>Metal</x:v>
      </x:c>
      <x:c r="P694" s="38" t="str">
        <x:v>Sin dato</x:v>
      </x:c>
      <x:c r="Q694" s="38" t="n">
        <x:f>IF('Impacto local'!H14="","",'Impacto local'!H14)</x:f>
        <x:v>3</x:v>
      </x:c>
      <x:c r="R694" s="57" t="n">
        <x:f>IF(Q694="","",INDEX(Vulnerabilidad!$C$6:$C$17,Q694))</x:f>
        <x:v>0</x:v>
      </x:c>
      <x:c r="S694" s="55" t="n">
        <x:f>IF(AND(ISNUMBER(J694),ISNUMBER(R694),R694&gt;=0,R694&lt;=1),J694*R694,"n.a.")</x:f>
        <x:v>0</x:v>
      </x:c>
      <x:c r="T694" s="38" t="str">
        <x:f>IF(ISNUMBER(S694),"Calculado ilustrativo","Faltan datos / parámetros inválidos")</x:f>
        <x:v>Calculado ilustrativo</x:v>
      </x:c>
    </x:row>
    <x:row r="695">
      <x:c r="A695" s="38" t="str">
        <x:v>R00690</x:v>
      </x:c>
      <x:c r="B695" s="38" t="str">
        <x:f>'Reparto provincial'!B235</x:f>
        <x:v>C06</x:v>
      </x:c>
      <x:c r="C695" s="38" t="str">
        <x:f>'Reparto provincial'!C235</x:f>
        <x:v>Banesco Seguros, S.A.</x:v>
      </x:c>
      <x:c r="D695" s="38" t="str">
        <x:f>'Reparto provincial'!D235</x:f>
        <x:v>Industrial</x:v>
      </x:c>
      <x:c r="E695" s="38" t="str">
        <x:f>'Reparto provincial'!E235</x:f>
        <x:v>Veraguas</x:v>
      </x:c>
      <x:c r="F695" s="38" t="str">
        <x:f>Ubicaciones!A14</x:f>
        <x:v>L09</x:v>
      </x:c>
      <x:c r="G695" s="38" t="str">
        <x:v>P3</x:v>
      </x:c>
      <x:c r="H695" s="55" t="n">
        <x:f>IF(AND(ISNUMBER('Reparto provincial'!J235),ABS(Construccion!G32-1)&lt;0.0000001,MIN(Construccion!D32:F32)&gt;=0,MAX(Construccion!D32:F32)&lt;=1),ROUND('Reparto provincial'!J235*ROUND(SUM(Construccion!$D$32:F32),12),0)-ROUND('Reparto provincial'!J235*ROUND(SUM(Construccion!$D$32:E32),12),0),"n.a.")</x:f>
        <x:v>0</x:v>
      </x:c>
      <x:c r="I695" s="55" t="n">
        <x:f>'Reparto provincial'!N235</x:f>
        <x:v>0</x:v>
      </x:c>
      <x:c r="J695" s="55" t="n">
        <x:f>IF(AND(ISNUMBER(H695),ISNUMBER(I695)),H695*I695,"n.a.")</x:f>
        <x:v>0</x:v>
      </x:c>
      <x:c r="K695" s="56" t="n">
        <x:f>Ubicaciones!D14</x:f>
        <x:v>8.1</x:v>
      </x:c>
      <x:c r="L695" s="56" t="n">
        <x:f>Ubicaciones!E14</x:f>
        <x:v>-80.97</x:v>
      </x:c>
      <x:c r="M695" s="38" t="str">
        <x:f>Vulnerabilidad!B24</x:f>
        <x:v>Liviana / madera</x:v>
      </x:c>
      <x:c r="N695" s="38" t="str">
        <x:f>Vulnerabilidad!C24</x:f>
        <x:v>Madera / livianas</x:v>
      </x:c>
      <x:c r="O695" s="38" t="str">
        <x:f>Vulnerabilidad!D24</x:f>
        <x:v>Metal</x:v>
      </x:c>
      <x:c r="P695" s="38" t="str">
        <x:v>Sin dato</x:v>
      </x:c>
      <x:c r="Q695" s="38" t="n">
        <x:f>IF('Impacto local'!H14="","",'Impacto local'!H14)</x:f>
        <x:v>3</x:v>
      </x:c>
      <x:c r="R695" s="57" t="n">
        <x:f>IF(Q695="","",INDEX(Vulnerabilidad!$D$6:$D$17,Q695))</x:f>
        <x:v>0</x:v>
      </x:c>
      <x:c r="S695" s="55" t="n">
        <x:f>IF(AND(ISNUMBER(J695),ISNUMBER(R695),R695&gt;=0,R695&lt;=1),J695*R695,"n.a.")</x:f>
        <x:v>0</x:v>
      </x:c>
      <x:c r="T695" s="38" t="str">
        <x:f>IF(ISNUMBER(S695),"Calculado ilustrativo","Faltan datos / parámetros inválidos")</x:f>
        <x:v>Calculado ilustrativo</x:v>
      </x:c>
    </x:row>
    <x:row r="696">
      <x:c r="A696" s="38" t="str">
        <x:v>R00691</x:v>
      </x:c>
      <x:c r="B696" s="38" t="str">
        <x:f>'Reparto provincial'!B236</x:f>
        <x:v>C06</x:v>
      </x:c>
      <x:c r="C696" s="38" t="str">
        <x:f>'Reparto provincial'!C236</x:f>
        <x:v>Banesco Seguros, S.A.</x:v>
      </x:c>
      <x:c r="D696" s="38" t="str">
        <x:f>'Reparto provincial'!D236</x:f>
        <x:v>Industrial</x:v>
      </x:c>
      <x:c r="E696" s="38" t="str">
        <x:f>'Reparto provincial'!E236</x:f>
        <x:v>Guna Yala</x:v>
      </x:c>
      <x:c r="F696" s="38" t="str">
        <x:f>Ubicaciones!A15</x:f>
        <x:v>L10</x:v>
      </x:c>
      <x:c r="G696" s="38" t="str">
        <x:v>P1</x:v>
      </x:c>
      <x:c r="H696" s="55" t="n">
        <x:f>IF(AND(ISNUMBER('Reparto provincial'!J236),ABS(Construccion!G35-1)&lt;0.0000001,MIN(Construccion!D35:F35)&gt;=0,MAX(Construccion!D35:F35)&lt;=1),ROUND('Reparto provincial'!J236*ROUND(SUM(Construccion!$D$35:D35),12),0)-0,"n.a.")</x:f>
        <x:v>0</x:v>
      </x:c>
      <x:c r="I696" s="55" t="n">
        <x:f>'Reparto provincial'!N236</x:f>
        <x:v>0</x:v>
      </x:c>
      <x:c r="J696" s="55" t="n">
        <x:f>IF(AND(ISNUMBER(H696),ISNUMBER(I696)),H696*I696,"n.a.")</x:f>
        <x:v>0</x:v>
      </x:c>
      <x:c r="K696" s="56" t="n">
        <x:f>Ubicaciones!D15</x:f>
        <x:v>9.45</x:v>
      </x:c>
      <x:c r="L696" s="56" t="n">
        <x:f>Ubicaciones!E15</x:f>
        <x:v>-78.97</x:v>
      </x:c>
      <x:c r="M696" s="38" t="str">
        <x:f>Vulnerabilidad!B22</x:f>
        <x:v>Hormigón armado</x:v>
      </x:c>
      <x:c r="N696" s="38" t="str">
        <x:f>Vulnerabilidad!C22</x:f>
        <x:v>Mampostería de relleno</x:v>
      </x:c>
      <x:c r="O696" s="38" t="str">
        <x:f>Vulnerabilidad!D22</x:f>
        <x:v>Losa de hormigón</x:v>
      </x:c>
      <x:c r="P696" s="38" t="str">
        <x:v>Sin dato</x:v>
      </x:c>
      <x:c r="Q696" s="38" t="n">
        <x:f>IF('Impacto local'!H15="","",'Impacto local'!H15)</x:f>
        <x:v>2</x:v>
      </x:c>
      <x:c r="R696" s="57" t="n">
        <x:f>IF(Q696="","",INDEX(Vulnerabilidad!$B$6:$B$17,Q696))</x:f>
        <x:v>0</x:v>
      </x:c>
      <x:c r="S696" s="55" t="n">
        <x:f>IF(AND(ISNUMBER(J696),ISNUMBER(R696),R696&gt;=0,R696&lt;=1),J696*R696,"n.a.")</x:f>
        <x:v>0</x:v>
      </x:c>
      <x:c r="T696" s="38" t="str">
        <x:f>IF(ISNUMBER(S696),"Calculado ilustrativo","Faltan datos / parámetros inválidos")</x:f>
        <x:v>Calculado ilustrativo</x:v>
      </x:c>
    </x:row>
    <x:row r="697">
      <x:c r="A697" s="38" t="str">
        <x:v>R00692</x:v>
      </x:c>
      <x:c r="B697" s="38" t="str">
        <x:f>'Reparto provincial'!B236</x:f>
        <x:v>C06</x:v>
      </x:c>
      <x:c r="C697" s="38" t="str">
        <x:f>'Reparto provincial'!C236</x:f>
        <x:v>Banesco Seguros, S.A.</x:v>
      </x:c>
      <x:c r="D697" s="38" t="str">
        <x:f>'Reparto provincial'!D236</x:f>
        <x:v>Industrial</x:v>
      </x:c>
      <x:c r="E697" s="38" t="str">
        <x:f>'Reparto provincial'!E236</x:f>
        <x:v>Guna Yala</x:v>
      </x:c>
      <x:c r="F697" s="38" t="str">
        <x:f>Ubicaciones!A15</x:f>
        <x:v>L10</x:v>
      </x:c>
      <x:c r="G697" s="38" t="str">
        <x:v>P2</x:v>
      </x:c>
      <x:c r="H697" s="55" t="n">
        <x:f>IF(AND(ISNUMBER('Reparto provincial'!J236),ABS(Construccion!G35-1)&lt;0.0000001,MIN(Construccion!D35:F35)&gt;=0,MAX(Construccion!D35:F35)&lt;=1),ROUND('Reparto provincial'!J236*ROUND(SUM(Construccion!$D$35:E35),12),0)-ROUND('Reparto provincial'!J236*ROUND(SUM(Construccion!$D$35:D35),12),0),"n.a.")</x:f>
        <x:v>0</x:v>
      </x:c>
      <x:c r="I697" s="55" t="n">
        <x:f>'Reparto provincial'!N236</x:f>
        <x:v>0</x:v>
      </x:c>
      <x:c r="J697" s="55" t="n">
        <x:f>IF(AND(ISNUMBER(H697),ISNUMBER(I697)),H697*I697,"n.a.")</x:f>
        <x:v>0</x:v>
      </x:c>
      <x:c r="K697" s="56" t="n">
        <x:f>Ubicaciones!D15</x:f>
        <x:v>9.45</x:v>
      </x:c>
      <x:c r="L697" s="56" t="n">
        <x:f>Ubicaciones!E15</x:f>
        <x:v>-78.97</x:v>
      </x:c>
      <x:c r="M697" s="38" t="str">
        <x:f>Vulnerabilidad!B23</x:f>
        <x:v>Mampostería sin refuerzo</x:v>
      </x:c>
      <x:c r="N697" s="38" t="str">
        <x:f>Vulnerabilidad!C23</x:f>
        <x:v>Bloque / ladrillo</x:v>
      </x:c>
      <x:c r="O697" s="38" t="str">
        <x:f>Vulnerabilidad!D23</x:f>
        <x:v>Metal</x:v>
      </x:c>
      <x:c r="P697" s="38" t="str">
        <x:v>Sin dato</x:v>
      </x:c>
      <x:c r="Q697" s="38" t="n">
        <x:f>IF('Impacto local'!H15="","",'Impacto local'!H15)</x:f>
        <x:v>2</x:v>
      </x:c>
      <x:c r="R697" s="57" t="n">
        <x:f>IF(Q697="","",INDEX(Vulnerabilidad!$C$6:$C$17,Q697))</x:f>
        <x:v>0</x:v>
      </x:c>
      <x:c r="S697" s="55" t="n">
        <x:f>IF(AND(ISNUMBER(J697),ISNUMBER(R697),R697&gt;=0,R697&lt;=1),J697*R697,"n.a.")</x:f>
        <x:v>0</x:v>
      </x:c>
      <x:c r="T697" s="38" t="str">
        <x:f>IF(ISNUMBER(S697),"Calculado ilustrativo","Faltan datos / parámetros inválidos")</x:f>
        <x:v>Calculado ilustrativo</x:v>
      </x:c>
    </x:row>
    <x:row r="698">
      <x:c r="A698" s="38" t="str">
        <x:v>R00693</x:v>
      </x:c>
      <x:c r="B698" s="38" t="str">
        <x:f>'Reparto provincial'!B236</x:f>
        <x:v>C06</x:v>
      </x:c>
      <x:c r="C698" s="38" t="str">
        <x:f>'Reparto provincial'!C236</x:f>
        <x:v>Banesco Seguros, S.A.</x:v>
      </x:c>
      <x:c r="D698" s="38" t="str">
        <x:f>'Reparto provincial'!D236</x:f>
        <x:v>Industrial</x:v>
      </x:c>
      <x:c r="E698" s="38" t="str">
        <x:f>'Reparto provincial'!E236</x:f>
        <x:v>Guna Yala</x:v>
      </x:c>
      <x:c r="F698" s="38" t="str">
        <x:f>Ubicaciones!A15</x:f>
        <x:v>L10</x:v>
      </x:c>
      <x:c r="G698" s="38" t="str">
        <x:v>P3</x:v>
      </x:c>
      <x:c r="H698" s="55" t="n">
        <x:f>IF(AND(ISNUMBER('Reparto provincial'!J236),ABS(Construccion!G35-1)&lt;0.0000001,MIN(Construccion!D35:F35)&gt;=0,MAX(Construccion!D35:F35)&lt;=1),ROUND('Reparto provincial'!J236*ROUND(SUM(Construccion!$D$35:F35),12),0)-ROUND('Reparto provincial'!J236*ROUND(SUM(Construccion!$D$35:E35),12),0),"n.a.")</x:f>
        <x:v>0</x:v>
      </x:c>
      <x:c r="I698" s="55" t="n">
        <x:f>'Reparto provincial'!N236</x:f>
        <x:v>0</x:v>
      </x:c>
      <x:c r="J698" s="55" t="n">
        <x:f>IF(AND(ISNUMBER(H698),ISNUMBER(I698)),H698*I698,"n.a.")</x:f>
        <x:v>0</x:v>
      </x:c>
      <x:c r="K698" s="56" t="n">
        <x:f>Ubicaciones!D15</x:f>
        <x:v>9.45</x:v>
      </x:c>
      <x:c r="L698" s="56" t="n">
        <x:f>Ubicaciones!E15</x:f>
        <x:v>-78.97</x:v>
      </x:c>
      <x:c r="M698" s="38" t="str">
        <x:f>Vulnerabilidad!B24</x:f>
        <x:v>Liviana / madera</x:v>
      </x:c>
      <x:c r="N698" s="38" t="str">
        <x:f>Vulnerabilidad!C24</x:f>
        <x:v>Madera / livianas</x:v>
      </x:c>
      <x:c r="O698" s="38" t="str">
        <x:f>Vulnerabilidad!D24</x:f>
        <x:v>Metal</x:v>
      </x:c>
      <x:c r="P698" s="38" t="str">
        <x:v>Sin dato</x:v>
      </x:c>
      <x:c r="Q698" s="38" t="n">
        <x:f>IF('Impacto local'!H15="","",'Impacto local'!H15)</x:f>
        <x:v>2</x:v>
      </x:c>
      <x:c r="R698" s="57" t="n">
        <x:f>IF(Q698="","",INDEX(Vulnerabilidad!$D$6:$D$17,Q698))</x:f>
        <x:v>0</x:v>
      </x:c>
      <x:c r="S698" s="55" t="n">
        <x:f>IF(AND(ISNUMBER(J698),ISNUMBER(R698),R698&gt;=0,R698&lt;=1),J698*R698,"n.a.")</x:f>
        <x:v>0</x:v>
      </x:c>
      <x:c r="T698" s="38" t="str">
        <x:f>IF(ISNUMBER(S698),"Calculado ilustrativo","Faltan datos / parámetros inválidos")</x:f>
        <x:v>Calculado ilustrativo</x:v>
      </x:c>
    </x:row>
    <x:row r="699">
      <x:c r="A699" s="38" t="str">
        <x:v>R00694</x:v>
      </x:c>
      <x:c r="B699" s="38" t="str">
        <x:f>'Reparto provincial'!B237</x:f>
        <x:v>C06</x:v>
      </x:c>
      <x:c r="C699" s="38" t="str">
        <x:f>'Reparto provincial'!C237</x:f>
        <x:v>Banesco Seguros, S.A.</x:v>
      </x:c>
      <x:c r="D699" s="38" t="str">
        <x:f>'Reparto provincial'!D237</x:f>
        <x:v>Industrial</x:v>
      </x:c>
      <x:c r="E699" s="38" t="str">
        <x:f>'Reparto provincial'!E237</x:f>
        <x:v>Emberá-Wounaan</x:v>
      </x:c>
      <x:c r="F699" s="38" t="str">
        <x:f>Ubicaciones!A16</x:f>
        <x:v>L11</x:v>
      </x:c>
      <x:c r="G699" s="38" t="str">
        <x:v>P1</x:v>
      </x:c>
      <x:c r="H699" s="55" t="n">
        <x:f>IF(AND(ISNUMBER('Reparto provincial'!J237),ABS(Construccion!G38-1)&lt;0.0000001,MIN(Construccion!D38:F38)&gt;=0,MAX(Construccion!D38:F38)&lt;=1),ROUND('Reparto provincial'!J237*ROUND(SUM(Construccion!$D$38:D38),12),0)-0,"n.a.")</x:f>
        <x:v>0</x:v>
      </x:c>
      <x:c r="I699" s="55" t="n">
        <x:f>'Reparto provincial'!N237</x:f>
        <x:v>0</x:v>
      </x:c>
      <x:c r="J699" s="55" t="n">
        <x:f>IF(AND(ISNUMBER(H699),ISNUMBER(I699)),H699*I699,"n.a.")</x:f>
        <x:v>0</x:v>
      </x:c>
      <x:c r="K699" s="56" t="n">
        <x:f>Ubicaciones!D16</x:f>
        <x:v>8.25</x:v>
      </x:c>
      <x:c r="L699" s="56" t="n">
        <x:f>Ubicaciones!E16</x:f>
        <x:v>-77.72</x:v>
      </x:c>
      <x:c r="M699" s="38" t="str">
        <x:f>Vulnerabilidad!B22</x:f>
        <x:v>Hormigón armado</x:v>
      </x:c>
      <x:c r="N699" s="38" t="str">
        <x:f>Vulnerabilidad!C22</x:f>
        <x:v>Mampostería de relleno</x:v>
      </x:c>
      <x:c r="O699" s="38" t="str">
        <x:f>Vulnerabilidad!D22</x:f>
        <x:v>Losa de hormigón</x:v>
      </x:c>
      <x:c r="P699" s="38" t="str">
        <x:v>Sin dato</x:v>
      </x:c>
      <x:c r="Q699" s="38" t="n">
        <x:f>IF('Impacto local'!H16="","",'Impacto local'!H16)</x:f>
        <x:v>2</x:v>
      </x:c>
      <x:c r="R699" s="57" t="n">
        <x:f>IF(Q699="","",INDEX(Vulnerabilidad!$B$6:$B$17,Q699))</x:f>
        <x:v>0</x:v>
      </x:c>
      <x:c r="S699" s="55" t="n">
        <x:f>IF(AND(ISNUMBER(J699),ISNUMBER(R699),R699&gt;=0,R699&lt;=1),J699*R699,"n.a.")</x:f>
        <x:v>0</x:v>
      </x:c>
      <x:c r="T699" s="38" t="str">
        <x:f>IF(ISNUMBER(S699),"Calculado ilustrativo","Faltan datos / parámetros inválidos")</x:f>
        <x:v>Calculado ilustrativo</x:v>
      </x:c>
    </x:row>
    <x:row r="700">
      <x:c r="A700" s="38" t="str">
        <x:v>R00695</x:v>
      </x:c>
      <x:c r="B700" s="38" t="str">
        <x:f>'Reparto provincial'!B237</x:f>
        <x:v>C06</x:v>
      </x:c>
      <x:c r="C700" s="38" t="str">
        <x:f>'Reparto provincial'!C237</x:f>
        <x:v>Banesco Seguros, S.A.</x:v>
      </x:c>
      <x:c r="D700" s="38" t="str">
        <x:f>'Reparto provincial'!D237</x:f>
        <x:v>Industrial</x:v>
      </x:c>
      <x:c r="E700" s="38" t="str">
        <x:f>'Reparto provincial'!E237</x:f>
        <x:v>Emberá-Wounaan</x:v>
      </x:c>
      <x:c r="F700" s="38" t="str">
        <x:f>Ubicaciones!A16</x:f>
        <x:v>L11</x:v>
      </x:c>
      <x:c r="G700" s="38" t="str">
        <x:v>P2</x:v>
      </x:c>
      <x:c r="H700" s="55" t="n">
        <x:f>IF(AND(ISNUMBER('Reparto provincial'!J237),ABS(Construccion!G38-1)&lt;0.0000001,MIN(Construccion!D38:F38)&gt;=0,MAX(Construccion!D38:F38)&lt;=1),ROUND('Reparto provincial'!J237*ROUND(SUM(Construccion!$D$38:E38),12),0)-ROUND('Reparto provincial'!J237*ROUND(SUM(Construccion!$D$38:D38),12),0),"n.a.")</x:f>
        <x:v>0</x:v>
      </x:c>
      <x:c r="I700" s="55" t="n">
        <x:f>'Reparto provincial'!N237</x:f>
        <x:v>0</x:v>
      </x:c>
      <x:c r="J700" s="55" t="n">
        <x:f>IF(AND(ISNUMBER(H700),ISNUMBER(I700)),H700*I700,"n.a.")</x:f>
        <x:v>0</x:v>
      </x:c>
      <x:c r="K700" s="56" t="n">
        <x:f>Ubicaciones!D16</x:f>
        <x:v>8.25</x:v>
      </x:c>
      <x:c r="L700" s="56" t="n">
        <x:f>Ubicaciones!E16</x:f>
        <x:v>-77.72</x:v>
      </x:c>
      <x:c r="M700" s="38" t="str">
        <x:f>Vulnerabilidad!B23</x:f>
        <x:v>Mampostería sin refuerzo</x:v>
      </x:c>
      <x:c r="N700" s="38" t="str">
        <x:f>Vulnerabilidad!C23</x:f>
        <x:v>Bloque / ladrillo</x:v>
      </x:c>
      <x:c r="O700" s="38" t="str">
        <x:f>Vulnerabilidad!D23</x:f>
        <x:v>Metal</x:v>
      </x:c>
      <x:c r="P700" s="38" t="str">
        <x:v>Sin dato</x:v>
      </x:c>
      <x:c r="Q700" s="38" t="n">
        <x:f>IF('Impacto local'!H16="","",'Impacto local'!H16)</x:f>
        <x:v>2</x:v>
      </x:c>
      <x:c r="R700" s="57" t="n">
        <x:f>IF(Q700="","",INDEX(Vulnerabilidad!$C$6:$C$17,Q700))</x:f>
        <x:v>0</x:v>
      </x:c>
      <x:c r="S700" s="55" t="n">
        <x:f>IF(AND(ISNUMBER(J700),ISNUMBER(R700),R700&gt;=0,R700&lt;=1),J700*R700,"n.a.")</x:f>
        <x:v>0</x:v>
      </x:c>
      <x:c r="T700" s="38" t="str">
        <x:f>IF(ISNUMBER(S700),"Calculado ilustrativo","Faltan datos / parámetros inválidos")</x:f>
        <x:v>Calculado ilustrativo</x:v>
      </x:c>
    </x:row>
    <x:row r="701">
      <x:c r="A701" s="38" t="str">
        <x:v>R00696</x:v>
      </x:c>
      <x:c r="B701" s="38" t="str">
        <x:f>'Reparto provincial'!B237</x:f>
        <x:v>C06</x:v>
      </x:c>
      <x:c r="C701" s="38" t="str">
        <x:f>'Reparto provincial'!C237</x:f>
        <x:v>Banesco Seguros, S.A.</x:v>
      </x:c>
      <x:c r="D701" s="38" t="str">
        <x:f>'Reparto provincial'!D237</x:f>
        <x:v>Industrial</x:v>
      </x:c>
      <x:c r="E701" s="38" t="str">
        <x:f>'Reparto provincial'!E237</x:f>
        <x:v>Emberá-Wounaan</x:v>
      </x:c>
      <x:c r="F701" s="38" t="str">
        <x:f>Ubicaciones!A16</x:f>
        <x:v>L11</x:v>
      </x:c>
      <x:c r="G701" s="38" t="str">
        <x:v>P3</x:v>
      </x:c>
      <x:c r="H701" s="55" t="n">
        <x:f>IF(AND(ISNUMBER('Reparto provincial'!J237),ABS(Construccion!G38-1)&lt;0.0000001,MIN(Construccion!D38:F38)&gt;=0,MAX(Construccion!D38:F38)&lt;=1),ROUND('Reparto provincial'!J237*ROUND(SUM(Construccion!$D$38:F38),12),0)-ROUND('Reparto provincial'!J237*ROUND(SUM(Construccion!$D$38:E38),12),0),"n.a.")</x:f>
        <x:v>0</x:v>
      </x:c>
      <x:c r="I701" s="55" t="n">
        <x:f>'Reparto provincial'!N237</x:f>
        <x:v>0</x:v>
      </x:c>
      <x:c r="J701" s="55" t="n">
        <x:f>IF(AND(ISNUMBER(H701),ISNUMBER(I701)),H701*I701,"n.a.")</x:f>
        <x:v>0</x:v>
      </x:c>
      <x:c r="K701" s="56" t="n">
        <x:f>Ubicaciones!D16</x:f>
        <x:v>8.25</x:v>
      </x:c>
      <x:c r="L701" s="56" t="n">
        <x:f>Ubicaciones!E16</x:f>
        <x:v>-77.72</x:v>
      </x:c>
      <x:c r="M701" s="38" t="str">
        <x:f>Vulnerabilidad!B24</x:f>
        <x:v>Liviana / madera</x:v>
      </x:c>
      <x:c r="N701" s="38" t="str">
        <x:f>Vulnerabilidad!C24</x:f>
        <x:v>Madera / livianas</x:v>
      </x:c>
      <x:c r="O701" s="38" t="str">
        <x:f>Vulnerabilidad!D24</x:f>
        <x:v>Metal</x:v>
      </x:c>
      <x:c r="P701" s="38" t="str">
        <x:v>Sin dato</x:v>
      </x:c>
      <x:c r="Q701" s="38" t="n">
        <x:f>IF('Impacto local'!H16="","",'Impacto local'!H16)</x:f>
        <x:v>2</x:v>
      </x:c>
      <x:c r="R701" s="57" t="n">
        <x:f>IF(Q701="","",INDEX(Vulnerabilidad!$D$6:$D$17,Q701))</x:f>
        <x:v>0</x:v>
      </x:c>
      <x:c r="S701" s="55" t="n">
        <x:f>IF(AND(ISNUMBER(J701),ISNUMBER(R701),R701&gt;=0,R701&lt;=1),J701*R701,"n.a.")</x:f>
        <x:v>0</x:v>
      </x:c>
      <x:c r="T701" s="38" t="str">
        <x:f>IF(ISNUMBER(S701),"Calculado ilustrativo","Faltan datos / parámetros inválidos")</x:f>
        <x:v>Calculado ilustrativo</x:v>
      </x:c>
    </x:row>
    <x:row r="702">
      <x:c r="A702" s="38" t="str">
        <x:v>R00697</x:v>
      </x:c>
      <x:c r="B702" s="38" t="str">
        <x:f>'Reparto provincial'!B238</x:f>
        <x:v>C06</x:v>
      </x:c>
      <x:c r="C702" s="38" t="str">
        <x:f>'Reparto provincial'!C238</x:f>
        <x:v>Banesco Seguros, S.A.</x:v>
      </x:c>
      <x:c r="D702" s="38" t="str">
        <x:f>'Reparto provincial'!D238</x:f>
        <x:v>Industrial</x:v>
      </x:c>
      <x:c r="E702" s="38" t="str">
        <x:f>'Reparto provincial'!E238</x:f>
        <x:v>Ngäbe-Buglé</x:v>
      </x:c>
      <x:c r="F702" s="38" t="str">
        <x:f>Ubicaciones!A17</x:f>
        <x:v>L12</x:v>
      </x:c>
      <x:c r="G702" s="38" t="str">
        <x:v>P1</x:v>
      </x:c>
      <x:c r="H702" s="55" t="n">
        <x:f>IF(AND(ISNUMBER('Reparto provincial'!J238),ABS(Construccion!G41-1)&lt;0.0000001,MIN(Construccion!D41:F41)&gt;=0,MAX(Construccion!D41:F41)&lt;=1),ROUND('Reparto provincial'!J238*ROUND(SUM(Construccion!$D$41:D41),12),0)-0,"n.a.")</x:f>
        <x:v>0</x:v>
      </x:c>
      <x:c r="I702" s="55" t="n">
        <x:f>'Reparto provincial'!N238</x:f>
        <x:v>0</x:v>
      </x:c>
      <x:c r="J702" s="55" t="n">
        <x:f>IF(AND(ISNUMBER(H702),ISNUMBER(I702)),H702*I702,"n.a.")</x:f>
        <x:v>0</x:v>
      </x:c>
      <x:c r="K702" s="56" t="n">
        <x:f>Ubicaciones!D17</x:f>
        <x:v>8.53</x:v>
      </x:c>
      <x:c r="L702" s="56" t="n">
        <x:f>Ubicaciones!E17</x:f>
        <x:v>-81.7</x:v>
      </x:c>
      <x:c r="M702" s="38" t="str">
        <x:f>Vulnerabilidad!B22</x:f>
        <x:v>Hormigón armado</x:v>
      </x:c>
      <x:c r="N702" s="38" t="str">
        <x:f>Vulnerabilidad!C22</x:f>
        <x:v>Mampostería de relleno</x:v>
      </x:c>
      <x:c r="O702" s="38" t="str">
        <x:f>Vulnerabilidad!D22</x:f>
        <x:v>Losa de hormigón</x:v>
      </x:c>
      <x:c r="P702" s="38" t="str">
        <x:v>Sin dato</x:v>
      </x:c>
      <x:c r="Q702" s="38" t="n">
        <x:f>IF('Impacto local'!H17="","",'Impacto local'!H17)</x:f>
        <x:v>3</x:v>
      </x:c>
      <x:c r="R702" s="57" t="n">
        <x:f>IF(Q702="","",INDEX(Vulnerabilidad!$B$6:$B$17,Q702))</x:f>
        <x:v>0</x:v>
      </x:c>
      <x:c r="S702" s="55" t="n">
        <x:f>IF(AND(ISNUMBER(J702),ISNUMBER(R702),R702&gt;=0,R702&lt;=1),J702*R702,"n.a.")</x:f>
        <x:v>0</x:v>
      </x:c>
      <x:c r="T702" s="38" t="str">
        <x:f>IF(ISNUMBER(S702),"Calculado ilustrativo","Faltan datos / parámetros inválidos")</x:f>
        <x:v>Calculado ilustrativo</x:v>
      </x:c>
    </x:row>
    <x:row r="703">
      <x:c r="A703" s="38" t="str">
        <x:v>R00698</x:v>
      </x:c>
      <x:c r="B703" s="38" t="str">
        <x:f>'Reparto provincial'!B238</x:f>
        <x:v>C06</x:v>
      </x:c>
      <x:c r="C703" s="38" t="str">
        <x:f>'Reparto provincial'!C238</x:f>
        <x:v>Banesco Seguros, S.A.</x:v>
      </x:c>
      <x:c r="D703" s="38" t="str">
        <x:f>'Reparto provincial'!D238</x:f>
        <x:v>Industrial</x:v>
      </x:c>
      <x:c r="E703" s="38" t="str">
        <x:f>'Reparto provincial'!E238</x:f>
        <x:v>Ngäbe-Buglé</x:v>
      </x:c>
      <x:c r="F703" s="38" t="str">
        <x:f>Ubicaciones!A17</x:f>
        <x:v>L12</x:v>
      </x:c>
      <x:c r="G703" s="38" t="str">
        <x:v>P2</x:v>
      </x:c>
      <x:c r="H703" s="55" t="n">
        <x:f>IF(AND(ISNUMBER('Reparto provincial'!J238),ABS(Construccion!G41-1)&lt;0.0000001,MIN(Construccion!D41:F41)&gt;=0,MAX(Construccion!D41:F41)&lt;=1),ROUND('Reparto provincial'!J238*ROUND(SUM(Construccion!$D$41:E41),12),0)-ROUND('Reparto provincial'!J238*ROUND(SUM(Construccion!$D$41:D41),12),0),"n.a.")</x:f>
        <x:v>0</x:v>
      </x:c>
      <x:c r="I703" s="55" t="n">
        <x:f>'Reparto provincial'!N238</x:f>
        <x:v>0</x:v>
      </x:c>
      <x:c r="J703" s="55" t="n">
        <x:f>IF(AND(ISNUMBER(H703),ISNUMBER(I703)),H703*I703,"n.a.")</x:f>
        <x:v>0</x:v>
      </x:c>
      <x:c r="K703" s="56" t="n">
        <x:f>Ubicaciones!D17</x:f>
        <x:v>8.53</x:v>
      </x:c>
      <x:c r="L703" s="56" t="n">
        <x:f>Ubicaciones!E17</x:f>
        <x:v>-81.7</x:v>
      </x:c>
      <x:c r="M703" s="38" t="str">
        <x:f>Vulnerabilidad!B23</x:f>
        <x:v>Mampostería sin refuerzo</x:v>
      </x:c>
      <x:c r="N703" s="38" t="str">
        <x:f>Vulnerabilidad!C23</x:f>
        <x:v>Bloque / ladrillo</x:v>
      </x:c>
      <x:c r="O703" s="38" t="str">
        <x:f>Vulnerabilidad!D23</x:f>
        <x:v>Metal</x:v>
      </x:c>
      <x:c r="P703" s="38" t="str">
        <x:v>Sin dato</x:v>
      </x:c>
      <x:c r="Q703" s="38" t="n">
        <x:f>IF('Impacto local'!H17="","",'Impacto local'!H17)</x:f>
        <x:v>3</x:v>
      </x:c>
      <x:c r="R703" s="57" t="n">
        <x:f>IF(Q703="","",INDEX(Vulnerabilidad!$C$6:$C$17,Q703))</x:f>
        <x:v>0</x:v>
      </x:c>
      <x:c r="S703" s="55" t="n">
        <x:f>IF(AND(ISNUMBER(J703),ISNUMBER(R703),R703&gt;=0,R703&lt;=1),J703*R703,"n.a.")</x:f>
        <x:v>0</x:v>
      </x:c>
      <x:c r="T703" s="38" t="str">
        <x:f>IF(ISNUMBER(S703),"Calculado ilustrativo","Faltan datos / parámetros inválidos")</x:f>
        <x:v>Calculado ilustrativo</x:v>
      </x:c>
    </x:row>
    <x:row r="704">
      <x:c r="A704" s="38" t="str">
        <x:v>R00699</x:v>
      </x:c>
      <x:c r="B704" s="38" t="str">
        <x:f>'Reparto provincial'!B238</x:f>
        <x:v>C06</x:v>
      </x:c>
      <x:c r="C704" s="38" t="str">
        <x:f>'Reparto provincial'!C238</x:f>
        <x:v>Banesco Seguros, S.A.</x:v>
      </x:c>
      <x:c r="D704" s="38" t="str">
        <x:f>'Reparto provincial'!D238</x:f>
        <x:v>Industrial</x:v>
      </x:c>
      <x:c r="E704" s="38" t="str">
        <x:f>'Reparto provincial'!E238</x:f>
        <x:v>Ngäbe-Buglé</x:v>
      </x:c>
      <x:c r="F704" s="38" t="str">
        <x:f>Ubicaciones!A17</x:f>
        <x:v>L12</x:v>
      </x:c>
      <x:c r="G704" s="38" t="str">
        <x:v>P3</x:v>
      </x:c>
      <x:c r="H704" s="55" t="n">
        <x:f>IF(AND(ISNUMBER('Reparto provincial'!J238),ABS(Construccion!G41-1)&lt;0.0000001,MIN(Construccion!D41:F41)&gt;=0,MAX(Construccion!D41:F41)&lt;=1),ROUND('Reparto provincial'!J238*ROUND(SUM(Construccion!$D$41:F41),12),0)-ROUND('Reparto provincial'!J238*ROUND(SUM(Construccion!$D$41:E41),12),0),"n.a.")</x:f>
        <x:v>0</x:v>
      </x:c>
      <x:c r="I704" s="55" t="n">
        <x:f>'Reparto provincial'!N238</x:f>
        <x:v>0</x:v>
      </x:c>
      <x:c r="J704" s="55" t="n">
        <x:f>IF(AND(ISNUMBER(H704),ISNUMBER(I704)),H704*I704,"n.a.")</x:f>
        <x:v>0</x:v>
      </x:c>
      <x:c r="K704" s="56" t="n">
        <x:f>Ubicaciones!D17</x:f>
        <x:v>8.53</x:v>
      </x:c>
      <x:c r="L704" s="56" t="n">
        <x:f>Ubicaciones!E17</x:f>
        <x:v>-81.7</x:v>
      </x:c>
      <x:c r="M704" s="38" t="str">
        <x:f>Vulnerabilidad!B24</x:f>
        <x:v>Liviana / madera</x:v>
      </x:c>
      <x:c r="N704" s="38" t="str">
        <x:f>Vulnerabilidad!C24</x:f>
        <x:v>Madera / livianas</x:v>
      </x:c>
      <x:c r="O704" s="38" t="str">
        <x:f>Vulnerabilidad!D24</x:f>
        <x:v>Metal</x:v>
      </x:c>
      <x:c r="P704" s="38" t="str">
        <x:v>Sin dato</x:v>
      </x:c>
      <x:c r="Q704" s="38" t="n">
        <x:f>IF('Impacto local'!H17="","",'Impacto local'!H17)</x:f>
        <x:v>3</x:v>
      </x:c>
      <x:c r="R704" s="57" t="n">
        <x:f>IF(Q704="","",INDEX(Vulnerabilidad!$D$6:$D$17,Q704))</x:f>
        <x:v>0</x:v>
      </x:c>
      <x:c r="S704" s="55" t="n">
        <x:f>IF(AND(ISNUMBER(J704),ISNUMBER(R704),R704&gt;=0,R704&lt;=1),J704*R704,"n.a.")</x:f>
        <x:v>0</x:v>
      </x:c>
      <x:c r="T704" s="38" t="str">
        <x:f>IF(ISNUMBER(S704),"Calculado ilustrativo","Faltan datos / parámetros inválidos")</x:f>
        <x:v>Calculado ilustrativo</x:v>
      </x:c>
    </x:row>
    <x:row r="705">
      <x:c r="A705" s="38" t="str">
        <x:v>R00700</x:v>
      </x:c>
      <x:c r="B705" s="38" t="str">
        <x:f>'Reparto provincial'!B239</x:f>
        <x:v>C06</x:v>
      </x:c>
      <x:c r="C705" s="38" t="str">
        <x:f>'Reparto provincial'!C239</x:f>
        <x:v>Banesco Seguros, S.A.</x:v>
      </x:c>
      <x:c r="D705" s="38" t="str">
        <x:f>'Reparto provincial'!D239</x:f>
        <x:v>Industrial</x:v>
      </x:c>
      <x:c r="E705" s="38" t="str">
        <x:f>'Reparto provincial'!E239</x:f>
        <x:v>Panamá Oeste</x:v>
      </x:c>
      <x:c r="F705" s="38" t="str">
        <x:f>Ubicaciones!A18</x:f>
        <x:v>L13</x:v>
      </x:c>
      <x:c r="G705" s="38" t="str">
        <x:v>P1</x:v>
      </x:c>
      <x:c r="H705" s="55" t="n">
        <x:f>IF(AND(ISNUMBER('Reparto provincial'!J239),ABS(Construccion!G44-1)&lt;0.0000001,MIN(Construccion!D44:F44)&gt;=0,MAX(Construccion!D44:F44)&lt;=1),ROUND('Reparto provincial'!J239*ROUND(SUM(Construccion!$D$44:D44),12),0)-0,"n.a.")</x:f>
        <x:v>0</x:v>
      </x:c>
      <x:c r="I705" s="55" t="n">
        <x:f>'Reparto provincial'!N239</x:f>
        <x:v>0</x:v>
      </x:c>
      <x:c r="J705" s="55" t="n">
        <x:f>IF(AND(ISNUMBER(H705),ISNUMBER(I705)),H705*I705,"n.a.")</x:f>
        <x:v>0</x:v>
      </x:c>
      <x:c r="K705" s="56" t="n">
        <x:f>Ubicaciones!D18</x:f>
        <x:v>8.88</x:v>
      </x:c>
      <x:c r="L705" s="56" t="n">
        <x:f>Ubicaciones!E18</x:f>
        <x:v>-79.78</x:v>
      </x:c>
      <x:c r="M705" s="38" t="str">
        <x:f>Vulnerabilidad!B22</x:f>
        <x:v>Hormigón armado</x:v>
      </x:c>
      <x:c r="N705" s="38" t="str">
        <x:f>Vulnerabilidad!C22</x:f>
        <x:v>Mampostería de relleno</x:v>
      </x:c>
      <x:c r="O705" s="38" t="str">
        <x:f>Vulnerabilidad!D22</x:f>
        <x:v>Losa de hormigón</x:v>
      </x:c>
      <x:c r="P705" s="38" t="str">
        <x:v>Sin dato</x:v>
      </x:c>
      <x:c r="Q705" s="38" t="n">
        <x:f>IF('Impacto local'!H18="","",'Impacto local'!H18)</x:f>
        <x:v>2</x:v>
      </x:c>
      <x:c r="R705" s="57" t="n">
        <x:f>IF(Q705="","",INDEX(Vulnerabilidad!$B$6:$B$17,Q705))</x:f>
        <x:v>0</x:v>
      </x:c>
      <x:c r="S705" s="55" t="n">
        <x:f>IF(AND(ISNUMBER(J705),ISNUMBER(R705),R705&gt;=0,R705&lt;=1),J705*R705,"n.a.")</x:f>
        <x:v>0</x:v>
      </x:c>
      <x:c r="T705" s="38" t="str">
        <x:f>IF(ISNUMBER(S705),"Calculado ilustrativo","Faltan datos / parámetros inválidos")</x:f>
        <x:v>Calculado ilustrativo</x:v>
      </x:c>
    </x:row>
    <x:row r="706">
      <x:c r="A706" s="38" t="str">
        <x:v>R00701</x:v>
      </x:c>
      <x:c r="B706" s="38" t="str">
        <x:f>'Reparto provincial'!B239</x:f>
        <x:v>C06</x:v>
      </x:c>
      <x:c r="C706" s="38" t="str">
        <x:f>'Reparto provincial'!C239</x:f>
        <x:v>Banesco Seguros, S.A.</x:v>
      </x:c>
      <x:c r="D706" s="38" t="str">
        <x:f>'Reparto provincial'!D239</x:f>
        <x:v>Industrial</x:v>
      </x:c>
      <x:c r="E706" s="38" t="str">
        <x:f>'Reparto provincial'!E239</x:f>
        <x:v>Panamá Oeste</x:v>
      </x:c>
      <x:c r="F706" s="38" t="str">
        <x:f>Ubicaciones!A18</x:f>
        <x:v>L13</x:v>
      </x:c>
      <x:c r="G706" s="38" t="str">
        <x:v>P2</x:v>
      </x:c>
      <x:c r="H706" s="55" t="n">
        <x:f>IF(AND(ISNUMBER('Reparto provincial'!J239),ABS(Construccion!G44-1)&lt;0.0000001,MIN(Construccion!D44:F44)&gt;=0,MAX(Construccion!D44:F44)&lt;=1),ROUND('Reparto provincial'!J239*ROUND(SUM(Construccion!$D$44:E44),12),0)-ROUND('Reparto provincial'!J239*ROUND(SUM(Construccion!$D$44:D44),12),0),"n.a.")</x:f>
        <x:v>0</x:v>
      </x:c>
      <x:c r="I706" s="55" t="n">
        <x:f>'Reparto provincial'!N239</x:f>
        <x:v>0</x:v>
      </x:c>
      <x:c r="J706" s="55" t="n">
        <x:f>IF(AND(ISNUMBER(H706),ISNUMBER(I706)),H706*I706,"n.a.")</x:f>
        <x:v>0</x:v>
      </x:c>
      <x:c r="K706" s="56" t="n">
        <x:f>Ubicaciones!D18</x:f>
        <x:v>8.88</x:v>
      </x:c>
      <x:c r="L706" s="56" t="n">
        <x:f>Ubicaciones!E18</x:f>
        <x:v>-79.78</x:v>
      </x:c>
      <x:c r="M706" s="38" t="str">
        <x:f>Vulnerabilidad!B23</x:f>
        <x:v>Mampostería sin refuerzo</x:v>
      </x:c>
      <x:c r="N706" s="38" t="str">
        <x:f>Vulnerabilidad!C23</x:f>
        <x:v>Bloque / ladrillo</x:v>
      </x:c>
      <x:c r="O706" s="38" t="str">
        <x:f>Vulnerabilidad!D23</x:f>
        <x:v>Metal</x:v>
      </x:c>
      <x:c r="P706" s="38" t="str">
        <x:v>Sin dato</x:v>
      </x:c>
      <x:c r="Q706" s="38" t="n">
        <x:f>IF('Impacto local'!H18="","",'Impacto local'!H18)</x:f>
        <x:v>2</x:v>
      </x:c>
      <x:c r="R706" s="57" t="n">
        <x:f>IF(Q706="","",INDEX(Vulnerabilidad!$C$6:$C$17,Q706))</x:f>
        <x:v>0</x:v>
      </x:c>
      <x:c r="S706" s="55" t="n">
        <x:f>IF(AND(ISNUMBER(J706),ISNUMBER(R706),R706&gt;=0,R706&lt;=1),J706*R706,"n.a.")</x:f>
        <x:v>0</x:v>
      </x:c>
      <x:c r="T706" s="38" t="str">
        <x:f>IF(ISNUMBER(S706),"Calculado ilustrativo","Faltan datos / parámetros inválidos")</x:f>
        <x:v>Calculado ilustrativo</x:v>
      </x:c>
    </x:row>
    <x:row r="707">
      <x:c r="A707" s="38" t="str">
        <x:v>R00702</x:v>
      </x:c>
      <x:c r="B707" s="38" t="str">
        <x:f>'Reparto provincial'!B239</x:f>
        <x:v>C06</x:v>
      </x:c>
      <x:c r="C707" s="38" t="str">
        <x:f>'Reparto provincial'!C239</x:f>
        <x:v>Banesco Seguros, S.A.</x:v>
      </x:c>
      <x:c r="D707" s="38" t="str">
        <x:f>'Reparto provincial'!D239</x:f>
        <x:v>Industrial</x:v>
      </x:c>
      <x:c r="E707" s="38" t="str">
        <x:f>'Reparto provincial'!E239</x:f>
        <x:v>Panamá Oeste</x:v>
      </x:c>
      <x:c r="F707" s="38" t="str">
        <x:f>Ubicaciones!A18</x:f>
        <x:v>L13</x:v>
      </x:c>
      <x:c r="G707" s="38" t="str">
        <x:v>P3</x:v>
      </x:c>
      <x:c r="H707" s="55" t="n">
        <x:f>IF(AND(ISNUMBER('Reparto provincial'!J239),ABS(Construccion!G44-1)&lt;0.0000001,MIN(Construccion!D44:F44)&gt;=0,MAX(Construccion!D44:F44)&lt;=1),ROUND('Reparto provincial'!J239*ROUND(SUM(Construccion!$D$44:F44),12),0)-ROUND('Reparto provincial'!J239*ROUND(SUM(Construccion!$D$44:E44),12),0),"n.a.")</x:f>
        <x:v>0</x:v>
      </x:c>
      <x:c r="I707" s="55" t="n">
        <x:f>'Reparto provincial'!N239</x:f>
        <x:v>0</x:v>
      </x:c>
      <x:c r="J707" s="55" t="n">
        <x:f>IF(AND(ISNUMBER(H707),ISNUMBER(I707)),H707*I707,"n.a.")</x:f>
        <x:v>0</x:v>
      </x:c>
      <x:c r="K707" s="56" t="n">
        <x:f>Ubicaciones!D18</x:f>
        <x:v>8.88</x:v>
      </x:c>
      <x:c r="L707" s="56" t="n">
        <x:f>Ubicaciones!E18</x:f>
        <x:v>-79.78</x:v>
      </x:c>
      <x:c r="M707" s="38" t="str">
        <x:f>Vulnerabilidad!B24</x:f>
        <x:v>Liviana / madera</x:v>
      </x:c>
      <x:c r="N707" s="38" t="str">
        <x:f>Vulnerabilidad!C24</x:f>
        <x:v>Madera / livianas</x:v>
      </x:c>
      <x:c r="O707" s="38" t="str">
        <x:f>Vulnerabilidad!D24</x:f>
        <x:v>Metal</x:v>
      </x:c>
      <x:c r="P707" s="38" t="str">
        <x:v>Sin dato</x:v>
      </x:c>
      <x:c r="Q707" s="38" t="n">
        <x:f>IF('Impacto local'!H18="","",'Impacto local'!H18)</x:f>
        <x:v>2</x:v>
      </x:c>
      <x:c r="R707" s="57" t="n">
        <x:f>IF(Q707="","",INDEX(Vulnerabilidad!$D$6:$D$17,Q707))</x:f>
        <x:v>0</x:v>
      </x:c>
      <x:c r="S707" s="55" t="n">
        <x:f>IF(AND(ISNUMBER(J707),ISNUMBER(R707),R707&gt;=0,R707&lt;=1),J707*R707,"n.a.")</x:f>
        <x:v>0</x:v>
      </x:c>
      <x:c r="T707" s="38" t="str">
        <x:f>IF(ISNUMBER(S707),"Calculado ilustrativo","Faltan datos / parámetros inválidos")</x:f>
        <x:v>Calculado ilustrativo</x:v>
      </x:c>
    </x:row>
    <x:row r="708">
      <x:c r="A708" s="38" t="str">
        <x:v>R00703</x:v>
      </x:c>
      <x:c r="B708" s="38" t="str">
        <x:f>'Reparto provincial'!B240</x:f>
        <x:v>C07</x:v>
      </x:c>
      <x:c r="C708" s="38" t="str">
        <x:f>'Reparto provincial'!C240</x:f>
        <x:v>CHUBB Seguros Panamá S. A.</x:v>
      </x:c>
      <x:c r="D708" s="38" t="str">
        <x:f>'Reparto provincial'!D240</x:f>
        <x:v>Residencial</x:v>
      </x:c>
      <x:c r="E708" s="38" t="str">
        <x:f>'Reparto provincial'!E240</x:f>
        <x:v>Bocas del Toro</x:v>
      </x:c>
      <x:c r="F708" s="38" t="str">
        <x:f>Ubicaciones!A6</x:f>
        <x:v>L01</x:v>
      </x:c>
      <x:c r="G708" s="38" t="str">
        <x:v>P1</x:v>
      </x:c>
      <x:c r="H708" s="55" t="n">
        <x:f>IF(AND(ISNUMBER('Reparto provincial'!J240),ABS(Construccion!G6-1)&lt;0.0000001,MIN(Construccion!D6:F6)&gt;=0,MAX(Construccion!D6:F6)&lt;=1),ROUND('Reparto provincial'!J240*ROUND(SUM(Construccion!$D$6:D6),12),0)-0,"n.a.")</x:f>
        <x:v>0</x:v>
      </x:c>
      <x:c r="I708" s="55" t="n">
        <x:f>'Reparto provincial'!N240</x:f>
        <x:v>0</x:v>
      </x:c>
      <x:c r="J708" s="55" t="n">
        <x:f>IF(AND(ISNUMBER(H708),ISNUMBER(I708)),H708*I708,"n.a.")</x:f>
        <x:v>0</x:v>
      </x:c>
      <x:c r="K708" s="56" t="n">
        <x:f>Ubicaciones!D6</x:f>
        <x:v>9.34</x:v>
      </x:c>
      <x:c r="L708" s="56" t="n">
        <x:f>Ubicaciones!E6</x:f>
        <x:v>-82.25</x:v>
      </x:c>
      <x:c r="M708" s="38" t="str">
        <x:f>Vulnerabilidad!B22</x:f>
        <x:v>Hormigón armado</x:v>
      </x:c>
      <x:c r="N708" s="38" t="str">
        <x:f>Vulnerabilidad!C22</x:f>
        <x:v>Mampostería de relleno</x:v>
      </x:c>
      <x:c r="O708" s="38" t="str">
        <x:f>Vulnerabilidad!D22</x:f>
        <x:v>Losa de hormigón</x:v>
      </x:c>
      <x:c r="P708" s="38" t="str">
        <x:v>Sin dato</x:v>
      </x:c>
      <x:c r="Q708" s="38" t="n">
        <x:f>IF('Impacto local'!H6="","",'Impacto local'!H6)</x:f>
        <x:v>3</x:v>
      </x:c>
      <x:c r="R708" s="57" t="n">
        <x:f>IF(Q708="","",INDEX(Vulnerabilidad!$B$6:$B$17,Q708))</x:f>
        <x:v>0</x:v>
      </x:c>
      <x:c r="S708" s="55" t="n">
        <x:f>IF(AND(ISNUMBER(J708),ISNUMBER(R708),R708&gt;=0,R708&lt;=1),J708*R708,"n.a.")</x:f>
        <x:v>0</x:v>
      </x:c>
      <x:c r="T708" s="38" t="str">
        <x:f>IF(ISNUMBER(S708),"Calculado ilustrativo","Faltan datos / parámetros inválidos")</x:f>
        <x:v>Calculado ilustrativo</x:v>
      </x:c>
    </x:row>
    <x:row r="709">
      <x:c r="A709" s="38" t="str">
        <x:v>R00704</x:v>
      </x:c>
      <x:c r="B709" s="38" t="str">
        <x:f>'Reparto provincial'!B240</x:f>
        <x:v>C07</x:v>
      </x:c>
      <x:c r="C709" s="38" t="str">
        <x:f>'Reparto provincial'!C240</x:f>
        <x:v>CHUBB Seguros Panamá S. A.</x:v>
      </x:c>
      <x:c r="D709" s="38" t="str">
        <x:f>'Reparto provincial'!D240</x:f>
        <x:v>Residencial</x:v>
      </x:c>
      <x:c r="E709" s="38" t="str">
        <x:f>'Reparto provincial'!E240</x:f>
        <x:v>Bocas del Toro</x:v>
      </x:c>
      <x:c r="F709" s="38" t="str">
        <x:f>Ubicaciones!A6</x:f>
        <x:v>L01</x:v>
      </x:c>
      <x:c r="G709" s="38" t="str">
        <x:v>P2</x:v>
      </x:c>
      <x:c r="H709" s="55" t="n">
        <x:f>IF(AND(ISNUMBER('Reparto provincial'!J240),ABS(Construccion!G6-1)&lt;0.0000001,MIN(Construccion!D6:F6)&gt;=0,MAX(Construccion!D6:F6)&lt;=1),ROUND('Reparto provincial'!J240*ROUND(SUM(Construccion!$D$6:E6),12),0)-ROUND('Reparto provincial'!J240*ROUND(SUM(Construccion!$D$6:D6),12),0),"n.a.")</x:f>
        <x:v>0</x:v>
      </x:c>
      <x:c r="I709" s="55" t="n">
        <x:f>'Reparto provincial'!N240</x:f>
        <x:v>0</x:v>
      </x:c>
      <x:c r="J709" s="55" t="n">
        <x:f>IF(AND(ISNUMBER(H709),ISNUMBER(I709)),H709*I709,"n.a.")</x:f>
        <x:v>0</x:v>
      </x:c>
      <x:c r="K709" s="56" t="n">
        <x:f>Ubicaciones!D6</x:f>
        <x:v>9.34</x:v>
      </x:c>
      <x:c r="L709" s="56" t="n">
        <x:f>Ubicaciones!E6</x:f>
        <x:v>-82.25</x:v>
      </x:c>
      <x:c r="M709" s="38" t="str">
        <x:f>Vulnerabilidad!B23</x:f>
        <x:v>Mampostería sin refuerzo</x:v>
      </x:c>
      <x:c r="N709" s="38" t="str">
        <x:f>Vulnerabilidad!C23</x:f>
        <x:v>Bloque / ladrillo</x:v>
      </x:c>
      <x:c r="O709" s="38" t="str">
        <x:f>Vulnerabilidad!D23</x:f>
        <x:v>Metal</x:v>
      </x:c>
      <x:c r="P709" s="38" t="str">
        <x:v>Sin dato</x:v>
      </x:c>
      <x:c r="Q709" s="38" t="n">
        <x:f>IF('Impacto local'!H6="","",'Impacto local'!H6)</x:f>
        <x:v>3</x:v>
      </x:c>
      <x:c r="R709" s="57" t="n">
        <x:f>IF(Q709="","",INDEX(Vulnerabilidad!$C$6:$C$17,Q709))</x:f>
        <x:v>0</x:v>
      </x:c>
      <x:c r="S709" s="55" t="n">
        <x:f>IF(AND(ISNUMBER(J709),ISNUMBER(R709),R709&gt;=0,R709&lt;=1),J709*R709,"n.a.")</x:f>
        <x:v>0</x:v>
      </x:c>
      <x:c r="T709" s="38" t="str">
        <x:f>IF(ISNUMBER(S709),"Calculado ilustrativo","Faltan datos / parámetros inválidos")</x:f>
        <x:v>Calculado ilustrativo</x:v>
      </x:c>
    </x:row>
    <x:row r="710">
      <x:c r="A710" s="38" t="str">
        <x:v>R00705</x:v>
      </x:c>
      <x:c r="B710" s="38" t="str">
        <x:f>'Reparto provincial'!B240</x:f>
        <x:v>C07</x:v>
      </x:c>
      <x:c r="C710" s="38" t="str">
        <x:f>'Reparto provincial'!C240</x:f>
        <x:v>CHUBB Seguros Panamá S. A.</x:v>
      </x:c>
      <x:c r="D710" s="38" t="str">
        <x:f>'Reparto provincial'!D240</x:f>
        <x:v>Residencial</x:v>
      </x:c>
      <x:c r="E710" s="38" t="str">
        <x:f>'Reparto provincial'!E240</x:f>
        <x:v>Bocas del Toro</x:v>
      </x:c>
      <x:c r="F710" s="38" t="str">
        <x:f>Ubicaciones!A6</x:f>
        <x:v>L01</x:v>
      </x:c>
      <x:c r="G710" s="38" t="str">
        <x:v>P3</x:v>
      </x:c>
      <x:c r="H710" s="55" t="n">
        <x:f>IF(AND(ISNUMBER('Reparto provincial'!J240),ABS(Construccion!G6-1)&lt;0.0000001,MIN(Construccion!D6:F6)&gt;=0,MAX(Construccion!D6:F6)&lt;=1),ROUND('Reparto provincial'!J240*ROUND(SUM(Construccion!$D$6:F6),12),0)-ROUND('Reparto provincial'!J240*ROUND(SUM(Construccion!$D$6:E6),12),0),"n.a.")</x:f>
        <x:v>0</x:v>
      </x:c>
      <x:c r="I710" s="55" t="n">
        <x:f>'Reparto provincial'!N240</x:f>
        <x:v>0</x:v>
      </x:c>
      <x:c r="J710" s="55" t="n">
        <x:f>IF(AND(ISNUMBER(H710),ISNUMBER(I710)),H710*I710,"n.a.")</x:f>
        <x:v>0</x:v>
      </x:c>
      <x:c r="K710" s="56" t="n">
        <x:f>Ubicaciones!D6</x:f>
        <x:v>9.34</x:v>
      </x:c>
      <x:c r="L710" s="56" t="n">
        <x:f>Ubicaciones!E6</x:f>
        <x:v>-82.25</x:v>
      </x:c>
      <x:c r="M710" s="38" t="str">
        <x:f>Vulnerabilidad!B24</x:f>
        <x:v>Liviana / madera</x:v>
      </x:c>
      <x:c r="N710" s="38" t="str">
        <x:f>Vulnerabilidad!C24</x:f>
        <x:v>Madera / livianas</x:v>
      </x:c>
      <x:c r="O710" s="38" t="str">
        <x:f>Vulnerabilidad!D24</x:f>
        <x:v>Metal</x:v>
      </x:c>
      <x:c r="P710" s="38" t="str">
        <x:v>Sin dato</x:v>
      </x:c>
      <x:c r="Q710" s="38" t="n">
        <x:f>IF('Impacto local'!H6="","",'Impacto local'!H6)</x:f>
        <x:v>3</x:v>
      </x:c>
      <x:c r="R710" s="57" t="n">
        <x:f>IF(Q710="","",INDEX(Vulnerabilidad!$D$6:$D$17,Q710))</x:f>
        <x:v>0</x:v>
      </x:c>
      <x:c r="S710" s="55" t="n">
        <x:f>IF(AND(ISNUMBER(J710),ISNUMBER(R710),R710&gt;=0,R710&lt;=1),J710*R710,"n.a.")</x:f>
        <x:v>0</x:v>
      </x:c>
      <x:c r="T710" s="38" t="str">
        <x:f>IF(ISNUMBER(S710),"Calculado ilustrativo","Faltan datos / parámetros inválidos")</x:f>
        <x:v>Calculado ilustrativo</x:v>
      </x:c>
    </x:row>
    <x:row r="711">
      <x:c r="A711" s="38" t="str">
        <x:v>R00706</x:v>
      </x:c>
      <x:c r="B711" s="38" t="str">
        <x:f>'Reparto provincial'!B241</x:f>
        <x:v>C07</x:v>
      </x:c>
      <x:c r="C711" s="38" t="str">
        <x:f>'Reparto provincial'!C241</x:f>
        <x:v>CHUBB Seguros Panamá S. A.</x:v>
      </x:c>
      <x:c r="D711" s="38" t="str">
        <x:f>'Reparto provincial'!D241</x:f>
        <x:v>Residencial</x:v>
      </x:c>
      <x:c r="E711" s="38" t="str">
        <x:f>'Reparto provincial'!E241</x:f>
        <x:v>Coclé</x:v>
      </x:c>
      <x:c r="F711" s="38" t="str">
        <x:f>Ubicaciones!A7</x:f>
        <x:v>L02</x:v>
      </x:c>
      <x:c r="G711" s="38" t="str">
        <x:v>P1</x:v>
      </x:c>
      <x:c r="H711" s="55" t="n">
        <x:f>IF(AND(ISNUMBER('Reparto provincial'!J241),ABS(Construccion!G9-1)&lt;0.0000001,MIN(Construccion!D9:F9)&gt;=0,MAX(Construccion!D9:F9)&lt;=1),ROUND('Reparto provincial'!J241*ROUND(SUM(Construccion!$D$9:D9),12),0)-0,"n.a.")</x:f>
        <x:v>0</x:v>
      </x:c>
      <x:c r="I711" s="55" t="n">
        <x:f>'Reparto provincial'!N241</x:f>
        <x:v>0</x:v>
      </x:c>
      <x:c r="J711" s="55" t="n">
        <x:f>IF(AND(ISNUMBER(H711),ISNUMBER(I711)),H711*I711,"n.a.")</x:f>
        <x:v>0</x:v>
      </x:c>
      <x:c r="K711" s="56" t="n">
        <x:f>Ubicaciones!D7</x:f>
        <x:v>8.52</x:v>
      </x:c>
      <x:c r="L711" s="56" t="n">
        <x:f>Ubicaciones!E7</x:f>
        <x:v>-80.36</x:v>
      </x:c>
      <x:c r="M711" s="38" t="str">
        <x:f>Vulnerabilidad!B22</x:f>
        <x:v>Hormigón armado</x:v>
      </x:c>
      <x:c r="N711" s="38" t="str">
        <x:f>Vulnerabilidad!C22</x:f>
        <x:v>Mampostería de relleno</x:v>
      </x:c>
      <x:c r="O711" s="38" t="str">
        <x:f>Vulnerabilidad!D22</x:f>
        <x:v>Losa de hormigón</x:v>
      </x:c>
      <x:c r="P711" s="38" t="str">
        <x:v>Sin dato</x:v>
      </x:c>
      <x:c r="Q711" s="38" t="n">
        <x:f>IF('Impacto local'!H7="","",'Impacto local'!H7)</x:f>
        <x:v>2</x:v>
      </x:c>
      <x:c r="R711" s="57" t="n">
        <x:f>IF(Q711="","",INDEX(Vulnerabilidad!$B$6:$B$17,Q711))</x:f>
        <x:v>0</x:v>
      </x:c>
      <x:c r="S711" s="55" t="n">
        <x:f>IF(AND(ISNUMBER(J711),ISNUMBER(R711),R711&gt;=0,R711&lt;=1),J711*R711,"n.a.")</x:f>
        <x:v>0</x:v>
      </x:c>
      <x:c r="T711" s="38" t="str">
        <x:f>IF(ISNUMBER(S711),"Calculado ilustrativo","Faltan datos / parámetros inválidos")</x:f>
        <x:v>Calculado ilustrativo</x:v>
      </x:c>
    </x:row>
    <x:row r="712">
      <x:c r="A712" s="38" t="str">
        <x:v>R00707</x:v>
      </x:c>
      <x:c r="B712" s="38" t="str">
        <x:f>'Reparto provincial'!B241</x:f>
        <x:v>C07</x:v>
      </x:c>
      <x:c r="C712" s="38" t="str">
        <x:f>'Reparto provincial'!C241</x:f>
        <x:v>CHUBB Seguros Panamá S. A.</x:v>
      </x:c>
      <x:c r="D712" s="38" t="str">
        <x:f>'Reparto provincial'!D241</x:f>
        <x:v>Residencial</x:v>
      </x:c>
      <x:c r="E712" s="38" t="str">
        <x:f>'Reparto provincial'!E241</x:f>
        <x:v>Coclé</x:v>
      </x:c>
      <x:c r="F712" s="38" t="str">
        <x:f>Ubicaciones!A7</x:f>
        <x:v>L02</x:v>
      </x:c>
      <x:c r="G712" s="38" t="str">
        <x:v>P2</x:v>
      </x:c>
      <x:c r="H712" s="55" t="n">
        <x:f>IF(AND(ISNUMBER('Reparto provincial'!J241),ABS(Construccion!G9-1)&lt;0.0000001,MIN(Construccion!D9:F9)&gt;=0,MAX(Construccion!D9:F9)&lt;=1),ROUND('Reparto provincial'!J241*ROUND(SUM(Construccion!$D$9:E9),12),0)-ROUND('Reparto provincial'!J241*ROUND(SUM(Construccion!$D$9:D9),12),0),"n.a.")</x:f>
        <x:v>0</x:v>
      </x:c>
      <x:c r="I712" s="55" t="n">
        <x:f>'Reparto provincial'!N241</x:f>
        <x:v>0</x:v>
      </x:c>
      <x:c r="J712" s="55" t="n">
        <x:f>IF(AND(ISNUMBER(H712),ISNUMBER(I712)),H712*I712,"n.a.")</x:f>
        <x:v>0</x:v>
      </x:c>
      <x:c r="K712" s="56" t="n">
        <x:f>Ubicaciones!D7</x:f>
        <x:v>8.52</x:v>
      </x:c>
      <x:c r="L712" s="56" t="n">
        <x:f>Ubicaciones!E7</x:f>
        <x:v>-80.36</x:v>
      </x:c>
      <x:c r="M712" s="38" t="str">
        <x:f>Vulnerabilidad!B23</x:f>
        <x:v>Mampostería sin refuerzo</x:v>
      </x:c>
      <x:c r="N712" s="38" t="str">
        <x:f>Vulnerabilidad!C23</x:f>
        <x:v>Bloque / ladrillo</x:v>
      </x:c>
      <x:c r="O712" s="38" t="str">
        <x:f>Vulnerabilidad!D23</x:f>
        <x:v>Metal</x:v>
      </x:c>
      <x:c r="P712" s="38" t="str">
        <x:v>Sin dato</x:v>
      </x:c>
      <x:c r="Q712" s="38" t="n">
        <x:f>IF('Impacto local'!H7="","",'Impacto local'!H7)</x:f>
        <x:v>2</x:v>
      </x:c>
      <x:c r="R712" s="57" t="n">
        <x:f>IF(Q712="","",INDEX(Vulnerabilidad!$C$6:$C$17,Q712))</x:f>
        <x:v>0</x:v>
      </x:c>
      <x:c r="S712" s="55" t="n">
        <x:f>IF(AND(ISNUMBER(J712),ISNUMBER(R712),R712&gt;=0,R712&lt;=1),J712*R712,"n.a.")</x:f>
        <x:v>0</x:v>
      </x:c>
      <x:c r="T712" s="38" t="str">
        <x:f>IF(ISNUMBER(S712),"Calculado ilustrativo","Faltan datos / parámetros inválidos")</x:f>
        <x:v>Calculado ilustrativo</x:v>
      </x:c>
    </x:row>
    <x:row r="713">
      <x:c r="A713" s="38" t="str">
        <x:v>R00708</x:v>
      </x:c>
      <x:c r="B713" s="38" t="str">
        <x:f>'Reparto provincial'!B241</x:f>
        <x:v>C07</x:v>
      </x:c>
      <x:c r="C713" s="38" t="str">
        <x:f>'Reparto provincial'!C241</x:f>
        <x:v>CHUBB Seguros Panamá S. A.</x:v>
      </x:c>
      <x:c r="D713" s="38" t="str">
        <x:f>'Reparto provincial'!D241</x:f>
        <x:v>Residencial</x:v>
      </x:c>
      <x:c r="E713" s="38" t="str">
        <x:f>'Reparto provincial'!E241</x:f>
        <x:v>Coclé</x:v>
      </x:c>
      <x:c r="F713" s="38" t="str">
        <x:f>Ubicaciones!A7</x:f>
        <x:v>L02</x:v>
      </x:c>
      <x:c r="G713" s="38" t="str">
        <x:v>P3</x:v>
      </x:c>
      <x:c r="H713" s="55" t="n">
        <x:f>IF(AND(ISNUMBER('Reparto provincial'!J241),ABS(Construccion!G9-1)&lt;0.0000001,MIN(Construccion!D9:F9)&gt;=0,MAX(Construccion!D9:F9)&lt;=1),ROUND('Reparto provincial'!J241*ROUND(SUM(Construccion!$D$9:F9),12),0)-ROUND('Reparto provincial'!J241*ROUND(SUM(Construccion!$D$9:E9),12),0),"n.a.")</x:f>
        <x:v>0</x:v>
      </x:c>
      <x:c r="I713" s="55" t="n">
        <x:f>'Reparto provincial'!N241</x:f>
        <x:v>0</x:v>
      </x:c>
      <x:c r="J713" s="55" t="n">
        <x:f>IF(AND(ISNUMBER(H713),ISNUMBER(I713)),H713*I713,"n.a.")</x:f>
        <x:v>0</x:v>
      </x:c>
      <x:c r="K713" s="56" t="n">
        <x:f>Ubicaciones!D7</x:f>
        <x:v>8.52</x:v>
      </x:c>
      <x:c r="L713" s="56" t="n">
        <x:f>Ubicaciones!E7</x:f>
        <x:v>-80.36</x:v>
      </x:c>
      <x:c r="M713" s="38" t="str">
        <x:f>Vulnerabilidad!B24</x:f>
        <x:v>Liviana / madera</x:v>
      </x:c>
      <x:c r="N713" s="38" t="str">
        <x:f>Vulnerabilidad!C24</x:f>
        <x:v>Madera / livianas</x:v>
      </x:c>
      <x:c r="O713" s="38" t="str">
        <x:f>Vulnerabilidad!D24</x:f>
        <x:v>Metal</x:v>
      </x:c>
      <x:c r="P713" s="38" t="str">
        <x:v>Sin dato</x:v>
      </x:c>
      <x:c r="Q713" s="38" t="n">
        <x:f>IF('Impacto local'!H7="","",'Impacto local'!H7)</x:f>
        <x:v>2</x:v>
      </x:c>
      <x:c r="R713" s="57" t="n">
        <x:f>IF(Q713="","",INDEX(Vulnerabilidad!$D$6:$D$17,Q713))</x:f>
        <x:v>0</x:v>
      </x:c>
      <x:c r="S713" s="55" t="n">
        <x:f>IF(AND(ISNUMBER(J713),ISNUMBER(R713),R713&gt;=0,R713&lt;=1),J713*R713,"n.a.")</x:f>
        <x:v>0</x:v>
      </x:c>
      <x:c r="T713" s="38" t="str">
        <x:f>IF(ISNUMBER(S713),"Calculado ilustrativo","Faltan datos / parámetros inválidos")</x:f>
        <x:v>Calculado ilustrativo</x:v>
      </x:c>
    </x:row>
    <x:row r="714">
      <x:c r="A714" s="38" t="str">
        <x:v>R00709</x:v>
      </x:c>
      <x:c r="B714" s="38" t="str">
        <x:f>'Reparto provincial'!B242</x:f>
        <x:v>C07</x:v>
      </x:c>
      <x:c r="C714" s="38" t="str">
        <x:f>'Reparto provincial'!C242</x:f>
        <x:v>CHUBB Seguros Panamá S. A.</x:v>
      </x:c>
      <x:c r="D714" s="38" t="str">
        <x:f>'Reparto provincial'!D242</x:f>
        <x:v>Residencial</x:v>
      </x:c>
      <x:c r="E714" s="38" t="str">
        <x:f>'Reparto provincial'!E242</x:f>
        <x:v>Colón</x:v>
      </x:c>
      <x:c r="F714" s="38" t="str">
        <x:f>Ubicaciones!A8</x:f>
        <x:v>L03</x:v>
      </x:c>
      <x:c r="G714" s="38" t="str">
        <x:v>P1</x:v>
      </x:c>
      <x:c r="H714" s="55" t="n">
        <x:f>IF(AND(ISNUMBER('Reparto provincial'!J242),ABS(Construccion!G12-1)&lt;0.0000001,MIN(Construccion!D12:F12)&gt;=0,MAX(Construccion!D12:F12)&lt;=1),ROUND('Reparto provincial'!J242*ROUND(SUM(Construccion!$D$12:D12),12),0)-0,"n.a.")</x:f>
        <x:v>0</x:v>
      </x:c>
      <x:c r="I714" s="55" t="n">
        <x:f>'Reparto provincial'!N242</x:f>
        <x:v>0</x:v>
      </x:c>
      <x:c r="J714" s="55" t="n">
        <x:f>IF(AND(ISNUMBER(H714),ISNUMBER(I714)),H714*I714,"n.a.")</x:f>
        <x:v>0</x:v>
      </x:c>
      <x:c r="K714" s="56" t="n">
        <x:f>Ubicaciones!D8</x:f>
        <x:v>9.36</x:v>
      </x:c>
      <x:c r="L714" s="56" t="n">
        <x:f>Ubicaciones!E8</x:f>
        <x:v>-79.9</x:v>
      </x:c>
      <x:c r="M714" s="38" t="str">
        <x:f>Vulnerabilidad!B22</x:f>
        <x:v>Hormigón armado</x:v>
      </x:c>
      <x:c r="N714" s="38" t="str">
        <x:f>Vulnerabilidad!C22</x:f>
        <x:v>Mampostería de relleno</x:v>
      </x:c>
      <x:c r="O714" s="38" t="str">
        <x:f>Vulnerabilidad!D22</x:f>
        <x:v>Losa de hormigón</x:v>
      </x:c>
      <x:c r="P714" s="38" t="str">
        <x:v>Sin dato</x:v>
      </x:c>
      <x:c r="Q714" s="38" t="n">
        <x:f>IF('Impacto local'!H8="","",'Impacto local'!H8)</x:f>
        <x:v>2</x:v>
      </x:c>
      <x:c r="R714" s="57" t="n">
        <x:f>IF(Q714="","",INDEX(Vulnerabilidad!$B$6:$B$17,Q714))</x:f>
        <x:v>0</x:v>
      </x:c>
      <x:c r="S714" s="55" t="n">
        <x:f>IF(AND(ISNUMBER(J714),ISNUMBER(R714),R714&gt;=0,R714&lt;=1),J714*R714,"n.a.")</x:f>
        <x:v>0</x:v>
      </x:c>
      <x:c r="T714" s="38" t="str">
        <x:f>IF(ISNUMBER(S714),"Calculado ilustrativo","Faltan datos / parámetros inválidos")</x:f>
        <x:v>Calculado ilustrativo</x:v>
      </x:c>
    </x:row>
    <x:row r="715">
      <x:c r="A715" s="38" t="str">
        <x:v>R00710</x:v>
      </x:c>
      <x:c r="B715" s="38" t="str">
        <x:f>'Reparto provincial'!B242</x:f>
        <x:v>C07</x:v>
      </x:c>
      <x:c r="C715" s="38" t="str">
        <x:f>'Reparto provincial'!C242</x:f>
        <x:v>CHUBB Seguros Panamá S. A.</x:v>
      </x:c>
      <x:c r="D715" s="38" t="str">
        <x:f>'Reparto provincial'!D242</x:f>
        <x:v>Residencial</x:v>
      </x:c>
      <x:c r="E715" s="38" t="str">
        <x:f>'Reparto provincial'!E242</x:f>
        <x:v>Colón</x:v>
      </x:c>
      <x:c r="F715" s="38" t="str">
        <x:f>Ubicaciones!A8</x:f>
        <x:v>L03</x:v>
      </x:c>
      <x:c r="G715" s="38" t="str">
        <x:v>P2</x:v>
      </x:c>
      <x:c r="H715" s="55" t="n">
        <x:f>IF(AND(ISNUMBER('Reparto provincial'!J242),ABS(Construccion!G12-1)&lt;0.0000001,MIN(Construccion!D12:F12)&gt;=0,MAX(Construccion!D12:F12)&lt;=1),ROUND('Reparto provincial'!J242*ROUND(SUM(Construccion!$D$12:E12),12),0)-ROUND('Reparto provincial'!J242*ROUND(SUM(Construccion!$D$12:D12),12),0),"n.a.")</x:f>
        <x:v>0</x:v>
      </x:c>
      <x:c r="I715" s="55" t="n">
        <x:f>'Reparto provincial'!N242</x:f>
        <x:v>0</x:v>
      </x:c>
      <x:c r="J715" s="55" t="n">
        <x:f>IF(AND(ISNUMBER(H715),ISNUMBER(I715)),H715*I715,"n.a.")</x:f>
        <x:v>0</x:v>
      </x:c>
      <x:c r="K715" s="56" t="n">
        <x:f>Ubicaciones!D8</x:f>
        <x:v>9.36</x:v>
      </x:c>
      <x:c r="L715" s="56" t="n">
        <x:f>Ubicaciones!E8</x:f>
        <x:v>-79.9</x:v>
      </x:c>
      <x:c r="M715" s="38" t="str">
        <x:f>Vulnerabilidad!B23</x:f>
        <x:v>Mampostería sin refuerzo</x:v>
      </x:c>
      <x:c r="N715" s="38" t="str">
        <x:f>Vulnerabilidad!C23</x:f>
        <x:v>Bloque / ladrillo</x:v>
      </x:c>
      <x:c r="O715" s="38" t="str">
        <x:f>Vulnerabilidad!D23</x:f>
        <x:v>Metal</x:v>
      </x:c>
      <x:c r="P715" s="38" t="str">
        <x:v>Sin dato</x:v>
      </x:c>
      <x:c r="Q715" s="38" t="n">
        <x:f>IF('Impacto local'!H8="","",'Impacto local'!H8)</x:f>
        <x:v>2</x:v>
      </x:c>
      <x:c r="R715" s="57" t="n">
        <x:f>IF(Q715="","",INDEX(Vulnerabilidad!$C$6:$C$17,Q715))</x:f>
        <x:v>0</x:v>
      </x:c>
      <x:c r="S715" s="55" t="n">
        <x:f>IF(AND(ISNUMBER(J715),ISNUMBER(R715),R715&gt;=0,R715&lt;=1),J715*R715,"n.a.")</x:f>
        <x:v>0</x:v>
      </x:c>
      <x:c r="T715" s="38" t="str">
        <x:f>IF(ISNUMBER(S715),"Calculado ilustrativo","Faltan datos / parámetros inválidos")</x:f>
        <x:v>Calculado ilustrativo</x:v>
      </x:c>
    </x:row>
    <x:row r="716">
      <x:c r="A716" s="38" t="str">
        <x:v>R00711</x:v>
      </x:c>
      <x:c r="B716" s="38" t="str">
        <x:f>'Reparto provincial'!B242</x:f>
        <x:v>C07</x:v>
      </x:c>
      <x:c r="C716" s="38" t="str">
        <x:f>'Reparto provincial'!C242</x:f>
        <x:v>CHUBB Seguros Panamá S. A.</x:v>
      </x:c>
      <x:c r="D716" s="38" t="str">
        <x:f>'Reparto provincial'!D242</x:f>
        <x:v>Residencial</x:v>
      </x:c>
      <x:c r="E716" s="38" t="str">
        <x:f>'Reparto provincial'!E242</x:f>
        <x:v>Colón</x:v>
      </x:c>
      <x:c r="F716" s="38" t="str">
        <x:f>Ubicaciones!A8</x:f>
        <x:v>L03</x:v>
      </x:c>
      <x:c r="G716" s="38" t="str">
        <x:v>P3</x:v>
      </x:c>
      <x:c r="H716" s="55" t="n">
        <x:f>IF(AND(ISNUMBER('Reparto provincial'!J242),ABS(Construccion!G12-1)&lt;0.0000001,MIN(Construccion!D12:F12)&gt;=0,MAX(Construccion!D12:F12)&lt;=1),ROUND('Reparto provincial'!J242*ROUND(SUM(Construccion!$D$12:F12),12),0)-ROUND('Reparto provincial'!J242*ROUND(SUM(Construccion!$D$12:E12),12),0),"n.a.")</x:f>
        <x:v>0</x:v>
      </x:c>
      <x:c r="I716" s="55" t="n">
        <x:f>'Reparto provincial'!N242</x:f>
        <x:v>0</x:v>
      </x:c>
      <x:c r="J716" s="55" t="n">
        <x:f>IF(AND(ISNUMBER(H716),ISNUMBER(I716)),H716*I716,"n.a.")</x:f>
        <x:v>0</x:v>
      </x:c>
      <x:c r="K716" s="56" t="n">
        <x:f>Ubicaciones!D8</x:f>
        <x:v>9.36</x:v>
      </x:c>
      <x:c r="L716" s="56" t="n">
        <x:f>Ubicaciones!E8</x:f>
        <x:v>-79.9</x:v>
      </x:c>
      <x:c r="M716" s="38" t="str">
        <x:f>Vulnerabilidad!B24</x:f>
        <x:v>Liviana / madera</x:v>
      </x:c>
      <x:c r="N716" s="38" t="str">
        <x:f>Vulnerabilidad!C24</x:f>
        <x:v>Madera / livianas</x:v>
      </x:c>
      <x:c r="O716" s="38" t="str">
        <x:f>Vulnerabilidad!D24</x:f>
        <x:v>Metal</x:v>
      </x:c>
      <x:c r="P716" s="38" t="str">
        <x:v>Sin dato</x:v>
      </x:c>
      <x:c r="Q716" s="38" t="n">
        <x:f>IF('Impacto local'!H8="","",'Impacto local'!H8)</x:f>
        <x:v>2</x:v>
      </x:c>
      <x:c r="R716" s="57" t="n">
        <x:f>IF(Q716="","",INDEX(Vulnerabilidad!$D$6:$D$17,Q716))</x:f>
        <x:v>0</x:v>
      </x:c>
      <x:c r="S716" s="55" t="n">
        <x:f>IF(AND(ISNUMBER(J716),ISNUMBER(R716),R716&gt;=0,R716&lt;=1),J716*R716,"n.a.")</x:f>
        <x:v>0</x:v>
      </x:c>
      <x:c r="T716" s="38" t="str">
        <x:f>IF(ISNUMBER(S716),"Calculado ilustrativo","Faltan datos / parámetros inválidos")</x:f>
        <x:v>Calculado ilustrativo</x:v>
      </x:c>
    </x:row>
    <x:row r="717">
      <x:c r="A717" s="38" t="str">
        <x:v>R00712</x:v>
      </x:c>
      <x:c r="B717" s="38" t="str">
        <x:f>'Reparto provincial'!B243</x:f>
        <x:v>C07</x:v>
      </x:c>
      <x:c r="C717" s="38" t="str">
        <x:f>'Reparto provincial'!C243</x:f>
        <x:v>CHUBB Seguros Panamá S. A.</x:v>
      </x:c>
      <x:c r="D717" s="38" t="str">
        <x:f>'Reparto provincial'!D243</x:f>
        <x:v>Residencial</x:v>
      </x:c>
      <x:c r="E717" s="38" t="str">
        <x:f>'Reparto provincial'!E243</x:f>
        <x:v>Chiriquí</x:v>
      </x:c>
      <x:c r="F717" s="38" t="str">
        <x:f>Ubicaciones!A9</x:f>
        <x:v>L04</x:v>
      </x:c>
      <x:c r="G717" s="38" t="str">
        <x:v>P1</x:v>
      </x:c>
      <x:c r="H717" s="55" t="n">
        <x:f>IF(AND(ISNUMBER('Reparto provincial'!J243),ABS(Construccion!G15-1)&lt;0.0000001,MIN(Construccion!D15:F15)&gt;=0,MAX(Construccion!D15:F15)&lt;=1),ROUND('Reparto provincial'!J243*ROUND(SUM(Construccion!$D$15:D15),12),0)-0,"n.a.")</x:f>
        <x:v>0</x:v>
      </x:c>
      <x:c r="I717" s="55" t="n">
        <x:f>'Reparto provincial'!N243</x:f>
        <x:v>0</x:v>
      </x:c>
      <x:c r="J717" s="55" t="n">
        <x:f>IF(AND(ISNUMBER(H717),ISNUMBER(I717)),H717*I717,"n.a.")</x:f>
        <x:v>0</x:v>
      </x:c>
      <x:c r="K717" s="56" t="n">
        <x:f>Ubicaciones!D9</x:f>
        <x:v>8.43</x:v>
      </x:c>
      <x:c r="L717" s="56" t="n">
        <x:f>Ubicaciones!E9</x:f>
        <x:v>-82.43</x:v>
      </x:c>
      <x:c r="M717" s="38" t="str">
        <x:f>Vulnerabilidad!B22</x:f>
        <x:v>Hormigón armado</x:v>
      </x:c>
      <x:c r="N717" s="38" t="str">
        <x:f>Vulnerabilidad!C22</x:f>
        <x:v>Mampostería de relleno</x:v>
      </x:c>
      <x:c r="O717" s="38" t="str">
        <x:f>Vulnerabilidad!D22</x:f>
        <x:v>Losa de hormigón</x:v>
      </x:c>
      <x:c r="P717" s="38" t="str">
        <x:v>Sin dato</x:v>
      </x:c>
      <x:c r="Q717" s="38" t="n">
        <x:f>IF('Impacto local'!H9="","",'Impacto local'!H9)</x:f>
        <x:v>4</x:v>
      </x:c>
      <x:c r="R717" s="57" t="n">
        <x:f>IF(Q717="","",INDEX(Vulnerabilidad!$B$6:$B$17,Q717))</x:f>
        <x:v>0</x:v>
      </x:c>
      <x:c r="S717" s="55" t="n">
        <x:f>IF(AND(ISNUMBER(J717),ISNUMBER(R717),R717&gt;=0,R717&lt;=1),J717*R717,"n.a.")</x:f>
        <x:v>0</x:v>
      </x:c>
      <x:c r="T717" s="38" t="str">
        <x:f>IF(ISNUMBER(S717),"Calculado ilustrativo","Faltan datos / parámetros inválidos")</x:f>
        <x:v>Calculado ilustrativo</x:v>
      </x:c>
    </x:row>
    <x:row r="718">
      <x:c r="A718" s="38" t="str">
        <x:v>R00713</x:v>
      </x:c>
      <x:c r="B718" s="38" t="str">
        <x:f>'Reparto provincial'!B243</x:f>
        <x:v>C07</x:v>
      </x:c>
      <x:c r="C718" s="38" t="str">
        <x:f>'Reparto provincial'!C243</x:f>
        <x:v>CHUBB Seguros Panamá S. A.</x:v>
      </x:c>
      <x:c r="D718" s="38" t="str">
        <x:f>'Reparto provincial'!D243</x:f>
        <x:v>Residencial</x:v>
      </x:c>
      <x:c r="E718" s="38" t="str">
        <x:f>'Reparto provincial'!E243</x:f>
        <x:v>Chiriquí</x:v>
      </x:c>
      <x:c r="F718" s="38" t="str">
        <x:f>Ubicaciones!A9</x:f>
        <x:v>L04</x:v>
      </x:c>
      <x:c r="G718" s="38" t="str">
        <x:v>P2</x:v>
      </x:c>
      <x:c r="H718" s="55" t="n">
        <x:f>IF(AND(ISNUMBER('Reparto provincial'!J243),ABS(Construccion!G15-1)&lt;0.0000001,MIN(Construccion!D15:F15)&gt;=0,MAX(Construccion!D15:F15)&lt;=1),ROUND('Reparto provincial'!J243*ROUND(SUM(Construccion!$D$15:E15),12),0)-ROUND('Reparto provincial'!J243*ROUND(SUM(Construccion!$D$15:D15),12),0),"n.a.")</x:f>
        <x:v>0</x:v>
      </x:c>
      <x:c r="I718" s="55" t="n">
        <x:f>'Reparto provincial'!N243</x:f>
        <x:v>0</x:v>
      </x:c>
      <x:c r="J718" s="55" t="n">
        <x:f>IF(AND(ISNUMBER(H718),ISNUMBER(I718)),H718*I718,"n.a.")</x:f>
        <x:v>0</x:v>
      </x:c>
      <x:c r="K718" s="56" t="n">
        <x:f>Ubicaciones!D9</x:f>
        <x:v>8.43</x:v>
      </x:c>
      <x:c r="L718" s="56" t="n">
        <x:f>Ubicaciones!E9</x:f>
        <x:v>-82.43</x:v>
      </x:c>
      <x:c r="M718" s="38" t="str">
        <x:f>Vulnerabilidad!B23</x:f>
        <x:v>Mampostería sin refuerzo</x:v>
      </x:c>
      <x:c r="N718" s="38" t="str">
        <x:f>Vulnerabilidad!C23</x:f>
        <x:v>Bloque / ladrillo</x:v>
      </x:c>
      <x:c r="O718" s="38" t="str">
        <x:f>Vulnerabilidad!D23</x:f>
        <x:v>Metal</x:v>
      </x:c>
      <x:c r="P718" s="38" t="str">
        <x:v>Sin dato</x:v>
      </x:c>
      <x:c r="Q718" s="38" t="n">
        <x:f>IF('Impacto local'!H9="","",'Impacto local'!H9)</x:f>
        <x:v>4</x:v>
      </x:c>
      <x:c r="R718" s="57" t="n">
        <x:f>IF(Q718="","",INDEX(Vulnerabilidad!$C$6:$C$17,Q718))</x:f>
        <x:v>0.001</x:v>
      </x:c>
      <x:c r="S718" s="55" t="n">
        <x:f>IF(AND(ISNUMBER(J718),ISNUMBER(R718),R718&gt;=0,R718&lt;=1),J718*R718,"n.a.")</x:f>
        <x:v>0</x:v>
      </x:c>
      <x:c r="T718" s="38" t="str">
        <x:f>IF(ISNUMBER(S718),"Calculado ilustrativo","Faltan datos / parámetros inválidos")</x:f>
        <x:v>Calculado ilustrativo</x:v>
      </x:c>
    </x:row>
    <x:row r="719">
      <x:c r="A719" s="38" t="str">
        <x:v>R00714</x:v>
      </x:c>
      <x:c r="B719" s="38" t="str">
        <x:f>'Reparto provincial'!B243</x:f>
        <x:v>C07</x:v>
      </x:c>
      <x:c r="C719" s="38" t="str">
        <x:f>'Reparto provincial'!C243</x:f>
        <x:v>CHUBB Seguros Panamá S. A.</x:v>
      </x:c>
      <x:c r="D719" s="38" t="str">
        <x:f>'Reparto provincial'!D243</x:f>
        <x:v>Residencial</x:v>
      </x:c>
      <x:c r="E719" s="38" t="str">
        <x:f>'Reparto provincial'!E243</x:f>
        <x:v>Chiriquí</x:v>
      </x:c>
      <x:c r="F719" s="38" t="str">
        <x:f>Ubicaciones!A9</x:f>
        <x:v>L04</x:v>
      </x:c>
      <x:c r="G719" s="38" t="str">
        <x:v>P3</x:v>
      </x:c>
      <x:c r="H719" s="55" t="n">
        <x:f>IF(AND(ISNUMBER('Reparto provincial'!J243),ABS(Construccion!G15-1)&lt;0.0000001,MIN(Construccion!D15:F15)&gt;=0,MAX(Construccion!D15:F15)&lt;=1),ROUND('Reparto provincial'!J243*ROUND(SUM(Construccion!$D$15:F15),12),0)-ROUND('Reparto provincial'!J243*ROUND(SUM(Construccion!$D$15:E15),12),0),"n.a.")</x:f>
        <x:v>0</x:v>
      </x:c>
      <x:c r="I719" s="55" t="n">
        <x:f>'Reparto provincial'!N243</x:f>
        <x:v>0</x:v>
      </x:c>
      <x:c r="J719" s="55" t="n">
        <x:f>IF(AND(ISNUMBER(H719),ISNUMBER(I719)),H719*I719,"n.a.")</x:f>
        <x:v>0</x:v>
      </x:c>
      <x:c r="K719" s="56" t="n">
        <x:f>Ubicaciones!D9</x:f>
        <x:v>8.43</x:v>
      </x:c>
      <x:c r="L719" s="56" t="n">
        <x:f>Ubicaciones!E9</x:f>
        <x:v>-82.43</x:v>
      </x:c>
      <x:c r="M719" s="38" t="str">
        <x:f>Vulnerabilidad!B24</x:f>
        <x:v>Liviana / madera</x:v>
      </x:c>
      <x:c r="N719" s="38" t="str">
        <x:f>Vulnerabilidad!C24</x:f>
        <x:v>Madera / livianas</x:v>
      </x:c>
      <x:c r="O719" s="38" t="str">
        <x:f>Vulnerabilidad!D24</x:f>
        <x:v>Metal</x:v>
      </x:c>
      <x:c r="P719" s="38" t="str">
        <x:v>Sin dato</x:v>
      </x:c>
      <x:c r="Q719" s="38" t="n">
        <x:f>IF('Impacto local'!H9="","",'Impacto local'!H9)</x:f>
        <x:v>4</x:v>
      </x:c>
      <x:c r="R719" s="57" t="n">
        <x:f>IF(Q719="","",INDEX(Vulnerabilidad!$D$6:$D$17,Q719))</x:f>
        <x:v>0.002</x:v>
      </x:c>
      <x:c r="S719" s="55" t="n">
        <x:f>IF(AND(ISNUMBER(J719),ISNUMBER(R719),R719&gt;=0,R719&lt;=1),J719*R719,"n.a.")</x:f>
        <x:v>0</x:v>
      </x:c>
      <x:c r="T719" s="38" t="str">
        <x:f>IF(ISNUMBER(S719),"Calculado ilustrativo","Faltan datos / parámetros inválidos")</x:f>
        <x:v>Calculado ilustrativo</x:v>
      </x:c>
    </x:row>
    <x:row r="720">
      <x:c r="A720" s="38" t="str">
        <x:v>R00715</x:v>
      </x:c>
      <x:c r="B720" s="38" t="str">
        <x:f>'Reparto provincial'!B244</x:f>
        <x:v>C07</x:v>
      </x:c>
      <x:c r="C720" s="38" t="str">
        <x:f>'Reparto provincial'!C244</x:f>
        <x:v>CHUBB Seguros Panamá S. A.</x:v>
      </x:c>
      <x:c r="D720" s="38" t="str">
        <x:f>'Reparto provincial'!D244</x:f>
        <x:v>Residencial</x:v>
      </x:c>
      <x:c r="E720" s="38" t="str">
        <x:f>'Reparto provincial'!E244</x:f>
        <x:v>Darién</x:v>
      </x:c>
      <x:c r="F720" s="38" t="str">
        <x:f>Ubicaciones!A10</x:f>
        <x:v>L05</x:v>
      </x:c>
      <x:c r="G720" s="38" t="str">
        <x:v>P1</x:v>
      </x:c>
      <x:c r="H720" s="55" t="n">
        <x:f>IF(AND(ISNUMBER('Reparto provincial'!J244),ABS(Construccion!G18-1)&lt;0.0000001,MIN(Construccion!D18:F18)&gt;=0,MAX(Construccion!D18:F18)&lt;=1),ROUND('Reparto provincial'!J244*ROUND(SUM(Construccion!$D$18:D18),12),0)-0,"n.a.")</x:f>
        <x:v>0</x:v>
      </x:c>
      <x:c r="I720" s="55" t="n">
        <x:f>'Reparto provincial'!N244</x:f>
        <x:v>0</x:v>
      </x:c>
      <x:c r="J720" s="55" t="n">
        <x:f>IF(AND(ISNUMBER(H720),ISNUMBER(I720)),H720*I720,"n.a.")</x:f>
        <x:v>0</x:v>
      </x:c>
      <x:c r="K720" s="56" t="n">
        <x:f>Ubicaciones!D10</x:f>
        <x:v>8.4</x:v>
      </x:c>
      <x:c r="L720" s="56" t="n">
        <x:f>Ubicaciones!E10</x:f>
        <x:v>-78.15</x:v>
      </x:c>
      <x:c r="M720" s="38" t="str">
        <x:f>Vulnerabilidad!B22</x:f>
        <x:v>Hormigón armado</x:v>
      </x:c>
      <x:c r="N720" s="38" t="str">
        <x:f>Vulnerabilidad!C22</x:f>
        <x:v>Mampostería de relleno</x:v>
      </x:c>
      <x:c r="O720" s="38" t="str">
        <x:f>Vulnerabilidad!D22</x:f>
        <x:v>Losa de hormigón</x:v>
      </x:c>
      <x:c r="P720" s="38" t="str">
        <x:v>Sin dato</x:v>
      </x:c>
      <x:c r="Q720" s="38" t="n">
        <x:f>IF('Impacto local'!H10="","",'Impacto local'!H10)</x:f>
        <x:v>2</x:v>
      </x:c>
      <x:c r="R720" s="57" t="n">
        <x:f>IF(Q720="","",INDEX(Vulnerabilidad!$B$6:$B$17,Q720))</x:f>
        <x:v>0</x:v>
      </x:c>
      <x:c r="S720" s="55" t="n">
        <x:f>IF(AND(ISNUMBER(J720),ISNUMBER(R720),R720&gt;=0,R720&lt;=1),J720*R720,"n.a.")</x:f>
        <x:v>0</x:v>
      </x:c>
      <x:c r="T720" s="38" t="str">
        <x:f>IF(ISNUMBER(S720),"Calculado ilustrativo","Faltan datos / parámetros inválidos")</x:f>
        <x:v>Calculado ilustrativo</x:v>
      </x:c>
    </x:row>
    <x:row r="721">
      <x:c r="A721" s="38" t="str">
        <x:v>R00716</x:v>
      </x:c>
      <x:c r="B721" s="38" t="str">
        <x:f>'Reparto provincial'!B244</x:f>
        <x:v>C07</x:v>
      </x:c>
      <x:c r="C721" s="38" t="str">
        <x:f>'Reparto provincial'!C244</x:f>
        <x:v>CHUBB Seguros Panamá S. A.</x:v>
      </x:c>
      <x:c r="D721" s="38" t="str">
        <x:f>'Reparto provincial'!D244</x:f>
        <x:v>Residencial</x:v>
      </x:c>
      <x:c r="E721" s="38" t="str">
        <x:f>'Reparto provincial'!E244</x:f>
        <x:v>Darién</x:v>
      </x:c>
      <x:c r="F721" s="38" t="str">
        <x:f>Ubicaciones!A10</x:f>
        <x:v>L05</x:v>
      </x:c>
      <x:c r="G721" s="38" t="str">
        <x:v>P2</x:v>
      </x:c>
      <x:c r="H721" s="55" t="n">
        <x:f>IF(AND(ISNUMBER('Reparto provincial'!J244),ABS(Construccion!G18-1)&lt;0.0000001,MIN(Construccion!D18:F18)&gt;=0,MAX(Construccion!D18:F18)&lt;=1),ROUND('Reparto provincial'!J244*ROUND(SUM(Construccion!$D$18:E18),12),0)-ROUND('Reparto provincial'!J244*ROUND(SUM(Construccion!$D$18:D18),12),0),"n.a.")</x:f>
        <x:v>0</x:v>
      </x:c>
      <x:c r="I721" s="55" t="n">
        <x:f>'Reparto provincial'!N244</x:f>
        <x:v>0</x:v>
      </x:c>
      <x:c r="J721" s="55" t="n">
        <x:f>IF(AND(ISNUMBER(H721),ISNUMBER(I721)),H721*I721,"n.a.")</x:f>
        <x:v>0</x:v>
      </x:c>
      <x:c r="K721" s="56" t="n">
        <x:f>Ubicaciones!D10</x:f>
        <x:v>8.4</x:v>
      </x:c>
      <x:c r="L721" s="56" t="n">
        <x:f>Ubicaciones!E10</x:f>
        <x:v>-78.15</x:v>
      </x:c>
      <x:c r="M721" s="38" t="str">
        <x:f>Vulnerabilidad!B23</x:f>
        <x:v>Mampostería sin refuerzo</x:v>
      </x:c>
      <x:c r="N721" s="38" t="str">
        <x:f>Vulnerabilidad!C23</x:f>
        <x:v>Bloque / ladrillo</x:v>
      </x:c>
      <x:c r="O721" s="38" t="str">
        <x:f>Vulnerabilidad!D23</x:f>
        <x:v>Metal</x:v>
      </x:c>
      <x:c r="P721" s="38" t="str">
        <x:v>Sin dato</x:v>
      </x:c>
      <x:c r="Q721" s="38" t="n">
        <x:f>IF('Impacto local'!H10="","",'Impacto local'!H10)</x:f>
        <x:v>2</x:v>
      </x:c>
      <x:c r="R721" s="57" t="n">
        <x:f>IF(Q721="","",INDEX(Vulnerabilidad!$C$6:$C$17,Q721))</x:f>
        <x:v>0</x:v>
      </x:c>
      <x:c r="S721" s="55" t="n">
        <x:f>IF(AND(ISNUMBER(J721),ISNUMBER(R721),R721&gt;=0,R721&lt;=1),J721*R721,"n.a.")</x:f>
        <x:v>0</x:v>
      </x:c>
      <x:c r="T721" s="38" t="str">
        <x:f>IF(ISNUMBER(S721),"Calculado ilustrativo","Faltan datos / parámetros inválidos")</x:f>
        <x:v>Calculado ilustrativo</x:v>
      </x:c>
    </x:row>
    <x:row r="722">
      <x:c r="A722" s="38" t="str">
        <x:v>R00717</x:v>
      </x:c>
      <x:c r="B722" s="38" t="str">
        <x:f>'Reparto provincial'!B244</x:f>
        <x:v>C07</x:v>
      </x:c>
      <x:c r="C722" s="38" t="str">
        <x:f>'Reparto provincial'!C244</x:f>
        <x:v>CHUBB Seguros Panamá S. A.</x:v>
      </x:c>
      <x:c r="D722" s="38" t="str">
        <x:f>'Reparto provincial'!D244</x:f>
        <x:v>Residencial</x:v>
      </x:c>
      <x:c r="E722" s="38" t="str">
        <x:f>'Reparto provincial'!E244</x:f>
        <x:v>Darién</x:v>
      </x:c>
      <x:c r="F722" s="38" t="str">
        <x:f>Ubicaciones!A10</x:f>
        <x:v>L05</x:v>
      </x:c>
      <x:c r="G722" s="38" t="str">
        <x:v>P3</x:v>
      </x:c>
      <x:c r="H722" s="55" t="n">
        <x:f>IF(AND(ISNUMBER('Reparto provincial'!J244),ABS(Construccion!G18-1)&lt;0.0000001,MIN(Construccion!D18:F18)&gt;=0,MAX(Construccion!D18:F18)&lt;=1),ROUND('Reparto provincial'!J244*ROUND(SUM(Construccion!$D$18:F18),12),0)-ROUND('Reparto provincial'!J244*ROUND(SUM(Construccion!$D$18:E18),12),0),"n.a.")</x:f>
        <x:v>0</x:v>
      </x:c>
      <x:c r="I722" s="55" t="n">
        <x:f>'Reparto provincial'!N244</x:f>
        <x:v>0</x:v>
      </x:c>
      <x:c r="J722" s="55" t="n">
        <x:f>IF(AND(ISNUMBER(H722),ISNUMBER(I722)),H722*I722,"n.a.")</x:f>
        <x:v>0</x:v>
      </x:c>
      <x:c r="K722" s="56" t="n">
        <x:f>Ubicaciones!D10</x:f>
        <x:v>8.4</x:v>
      </x:c>
      <x:c r="L722" s="56" t="n">
        <x:f>Ubicaciones!E10</x:f>
        <x:v>-78.15</x:v>
      </x:c>
      <x:c r="M722" s="38" t="str">
        <x:f>Vulnerabilidad!B24</x:f>
        <x:v>Liviana / madera</x:v>
      </x:c>
      <x:c r="N722" s="38" t="str">
        <x:f>Vulnerabilidad!C24</x:f>
        <x:v>Madera / livianas</x:v>
      </x:c>
      <x:c r="O722" s="38" t="str">
        <x:f>Vulnerabilidad!D24</x:f>
        <x:v>Metal</x:v>
      </x:c>
      <x:c r="P722" s="38" t="str">
        <x:v>Sin dato</x:v>
      </x:c>
      <x:c r="Q722" s="38" t="n">
        <x:f>IF('Impacto local'!H10="","",'Impacto local'!H10)</x:f>
        <x:v>2</x:v>
      </x:c>
      <x:c r="R722" s="57" t="n">
        <x:f>IF(Q722="","",INDEX(Vulnerabilidad!$D$6:$D$17,Q722))</x:f>
        <x:v>0</x:v>
      </x:c>
      <x:c r="S722" s="55" t="n">
        <x:f>IF(AND(ISNUMBER(J722),ISNUMBER(R722),R722&gt;=0,R722&lt;=1),J722*R722,"n.a.")</x:f>
        <x:v>0</x:v>
      </x:c>
      <x:c r="T722" s="38" t="str">
        <x:f>IF(ISNUMBER(S722),"Calculado ilustrativo","Faltan datos / parámetros inválidos")</x:f>
        <x:v>Calculado ilustrativo</x:v>
      </x:c>
    </x:row>
    <x:row r="723">
      <x:c r="A723" s="38" t="str">
        <x:v>R00718</x:v>
      </x:c>
      <x:c r="B723" s="38" t="str">
        <x:f>'Reparto provincial'!B245</x:f>
        <x:v>C07</x:v>
      </x:c>
      <x:c r="C723" s="38" t="str">
        <x:f>'Reparto provincial'!C245</x:f>
        <x:v>CHUBB Seguros Panamá S. A.</x:v>
      </x:c>
      <x:c r="D723" s="38" t="str">
        <x:f>'Reparto provincial'!D245</x:f>
        <x:v>Residencial</x:v>
      </x:c>
      <x:c r="E723" s="38" t="str">
        <x:f>'Reparto provincial'!E245</x:f>
        <x:v>Herrera</x:v>
      </x:c>
      <x:c r="F723" s="38" t="str">
        <x:f>Ubicaciones!A11</x:f>
        <x:v>L06</x:v>
      </x:c>
      <x:c r="G723" s="38" t="str">
        <x:v>P1</x:v>
      </x:c>
      <x:c r="H723" s="55" t="n">
        <x:f>IF(AND(ISNUMBER('Reparto provincial'!J245),ABS(Construccion!G21-1)&lt;0.0000001,MIN(Construccion!D21:F21)&gt;=0,MAX(Construccion!D21:F21)&lt;=1),ROUND('Reparto provincial'!J245*ROUND(SUM(Construccion!$D$21:D21),12),0)-0,"n.a.")</x:f>
        <x:v>0</x:v>
      </x:c>
      <x:c r="I723" s="55" t="n">
        <x:f>'Reparto provincial'!N245</x:f>
        <x:v>0</x:v>
      </x:c>
      <x:c r="J723" s="55" t="n">
        <x:f>IF(AND(ISNUMBER(H723),ISNUMBER(I723)),H723*I723,"n.a.")</x:f>
        <x:v>0</x:v>
      </x:c>
      <x:c r="K723" s="56" t="n">
        <x:f>Ubicaciones!D11</x:f>
        <x:v>7.96</x:v>
      </x:c>
      <x:c r="L723" s="56" t="n">
        <x:f>Ubicaciones!E11</x:f>
        <x:v>-80.43</x:v>
      </x:c>
      <x:c r="M723" s="38" t="str">
        <x:f>Vulnerabilidad!B22</x:f>
        <x:v>Hormigón armado</x:v>
      </x:c>
      <x:c r="N723" s="38" t="str">
        <x:f>Vulnerabilidad!C22</x:f>
        <x:v>Mampostería de relleno</x:v>
      </x:c>
      <x:c r="O723" s="38" t="str">
        <x:f>Vulnerabilidad!D22</x:f>
        <x:v>Losa de hormigón</x:v>
      </x:c>
      <x:c r="P723" s="38" t="str">
        <x:v>Sin dato</x:v>
      </x:c>
      <x:c r="Q723" s="38" t="n">
        <x:f>IF('Impacto local'!H11="","",'Impacto local'!H11)</x:f>
        <x:v>3</x:v>
      </x:c>
      <x:c r="R723" s="57" t="n">
        <x:f>IF(Q723="","",INDEX(Vulnerabilidad!$B$6:$B$17,Q723))</x:f>
        <x:v>0</x:v>
      </x:c>
      <x:c r="S723" s="55" t="n">
        <x:f>IF(AND(ISNUMBER(J723),ISNUMBER(R723),R723&gt;=0,R723&lt;=1),J723*R723,"n.a.")</x:f>
        <x:v>0</x:v>
      </x:c>
      <x:c r="T723" s="38" t="str">
        <x:f>IF(ISNUMBER(S723),"Calculado ilustrativo","Faltan datos / parámetros inválidos")</x:f>
        <x:v>Calculado ilustrativo</x:v>
      </x:c>
    </x:row>
    <x:row r="724">
      <x:c r="A724" s="38" t="str">
        <x:v>R00719</x:v>
      </x:c>
      <x:c r="B724" s="38" t="str">
        <x:f>'Reparto provincial'!B245</x:f>
        <x:v>C07</x:v>
      </x:c>
      <x:c r="C724" s="38" t="str">
        <x:f>'Reparto provincial'!C245</x:f>
        <x:v>CHUBB Seguros Panamá S. A.</x:v>
      </x:c>
      <x:c r="D724" s="38" t="str">
        <x:f>'Reparto provincial'!D245</x:f>
        <x:v>Residencial</x:v>
      </x:c>
      <x:c r="E724" s="38" t="str">
        <x:f>'Reparto provincial'!E245</x:f>
        <x:v>Herrera</x:v>
      </x:c>
      <x:c r="F724" s="38" t="str">
        <x:f>Ubicaciones!A11</x:f>
        <x:v>L06</x:v>
      </x:c>
      <x:c r="G724" s="38" t="str">
        <x:v>P2</x:v>
      </x:c>
      <x:c r="H724" s="55" t="n">
        <x:f>IF(AND(ISNUMBER('Reparto provincial'!J245),ABS(Construccion!G21-1)&lt;0.0000001,MIN(Construccion!D21:F21)&gt;=0,MAX(Construccion!D21:F21)&lt;=1),ROUND('Reparto provincial'!J245*ROUND(SUM(Construccion!$D$21:E21),12),0)-ROUND('Reparto provincial'!J245*ROUND(SUM(Construccion!$D$21:D21),12),0),"n.a.")</x:f>
        <x:v>0</x:v>
      </x:c>
      <x:c r="I724" s="55" t="n">
        <x:f>'Reparto provincial'!N245</x:f>
        <x:v>0</x:v>
      </x:c>
      <x:c r="J724" s="55" t="n">
        <x:f>IF(AND(ISNUMBER(H724),ISNUMBER(I724)),H724*I724,"n.a.")</x:f>
        <x:v>0</x:v>
      </x:c>
      <x:c r="K724" s="56" t="n">
        <x:f>Ubicaciones!D11</x:f>
        <x:v>7.96</x:v>
      </x:c>
      <x:c r="L724" s="56" t="n">
        <x:f>Ubicaciones!E11</x:f>
        <x:v>-80.43</x:v>
      </x:c>
      <x:c r="M724" s="38" t="str">
        <x:f>Vulnerabilidad!B23</x:f>
        <x:v>Mampostería sin refuerzo</x:v>
      </x:c>
      <x:c r="N724" s="38" t="str">
        <x:f>Vulnerabilidad!C23</x:f>
        <x:v>Bloque / ladrillo</x:v>
      </x:c>
      <x:c r="O724" s="38" t="str">
        <x:f>Vulnerabilidad!D23</x:f>
        <x:v>Metal</x:v>
      </x:c>
      <x:c r="P724" s="38" t="str">
        <x:v>Sin dato</x:v>
      </x:c>
      <x:c r="Q724" s="38" t="n">
        <x:f>IF('Impacto local'!H11="","",'Impacto local'!H11)</x:f>
        <x:v>3</x:v>
      </x:c>
      <x:c r="R724" s="57" t="n">
        <x:f>IF(Q724="","",INDEX(Vulnerabilidad!$C$6:$C$17,Q724))</x:f>
        <x:v>0</x:v>
      </x:c>
      <x:c r="S724" s="55" t="n">
        <x:f>IF(AND(ISNUMBER(J724),ISNUMBER(R724),R724&gt;=0,R724&lt;=1),J724*R724,"n.a.")</x:f>
        <x:v>0</x:v>
      </x:c>
      <x:c r="T724" s="38" t="str">
        <x:f>IF(ISNUMBER(S724),"Calculado ilustrativo","Faltan datos / parámetros inválidos")</x:f>
        <x:v>Calculado ilustrativo</x:v>
      </x:c>
    </x:row>
    <x:row r="725">
      <x:c r="A725" s="38" t="str">
        <x:v>R00720</x:v>
      </x:c>
      <x:c r="B725" s="38" t="str">
        <x:f>'Reparto provincial'!B245</x:f>
        <x:v>C07</x:v>
      </x:c>
      <x:c r="C725" s="38" t="str">
        <x:f>'Reparto provincial'!C245</x:f>
        <x:v>CHUBB Seguros Panamá S. A.</x:v>
      </x:c>
      <x:c r="D725" s="38" t="str">
        <x:f>'Reparto provincial'!D245</x:f>
        <x:v>Residencial</x:v>
      </x:c>
      <x:c r="E725" s="38" t="str">
        <x:f>'Reparto provincial'!E245</x:f>
        <x:v>Herrera</x:v>
      </x:c>
      <x:c r="F725" s="38" t="str">
        <x:f>Ubicaciones!A11</x:f>
        <x:v>L06</x:v>
      </x:c>
      <x:c r="G725" s="38" t="str">
        <x:v>P3</x:v>
      </x:c>
      <x:c r="H725" s="55" t="n">
        <x:f>IF(AND(ISNUMBER('Reparto provincial'!J245),ABS(Construccion!G21-1)&lt;0.0000001,MIN(Construccion!D21:F21)&gt;=0,MAX(Construccion!D21:F21)&lt;=1),ROUND('Reparto provincial'!J245*ROUND(SUM(Construccion!$D$21:F21),12),0)-ROUND('Reparto provincial'!J245*ROUND(SUM(Construccion!$D$21:E21),12),0),"n.a.")</x:f>
        <x:v>0</x:v>
      </x:c>
      <x:c r="I725" s="55" t="n">
        <x:f>'Reparto provincial'!N245</x:f>
        <x:v>0</x:v>
      </x:c>
      <x:c r="J725" s="55" t="n">
        <x:f>IF(AND(ISNUMBER(H725),ISNUMBER(I725)),H725*I725,"n.a.")</x:f>
        <x:v>0</x:v>
      </x:c>
      <x:c r="K725" s="56" t="n">
        <x:f>Ubicaciones!D11</x:f>
        <x:v>7.96</x:v>
      </x:c>
      <x:c r="L725" s="56" t="n">
        <x:f>Ubicaciones!E11</x:f>
        <x:v>-80.43</x:v>
      </x:c>
      <x:c r="M725" s="38" t="str">
        <x:f>Vulnerabilidad!B24</x:f>
        <x:v>Liviana / madera</x:v>
      </x:c>
      <x:c r="N725" s="38" t="str">
        <x:f>Vulnerabilidad!C24</x:f>
        <x:v>Madera / livianas</x:v>
      </x:c>
      <x:c r="O725" s="38" t="str">
        <x:f>Vulnerabilidad!D24</x:f>
        <x:v>Metal</x:v>
      </x:c>
      <x:c r="P725" s="38" t="str">
        <x:v>Sin dato</x:v>
      </x:c>
      <x:c r="Q725" s="38" t="n">
        <x:f>IF('Impacto local'!H11="","",'Impacto local'!H11)</x:f>
        <x:v>3</x:v>
      </x:c>
      <x:c r="R725" s="57" t="n">
        <x:f>IF(Q725="","",INDEX(Vulnerabilidad!$D$6:$D$17,Q725))</x:f>
        <x:v>0</x:v>
      </x:c>
      <x:c r="S725" s="55" t="n">
        <x:f>IF(AND(ISNUMBER(J725),ISNUMBER(R725),R725&gt;=0,R725&lt;=1),J725*R725,"n.a.")</x:f>
        <x:v>0</x:v>
      </x:c>
      <x:c r="T725" s="38" t="str">
        <x:f>IF(ISNUMBER(S725),"Calculado ilustrativo","Faltan datos / parámetros inválidos")</x:f>
        <x:v>Calculado ilustrativo</x:v>
      </x:c>
    </x:row>
    <x:row r="726">
      <x:c r="A726" s="38" t="str">
        <x:v>R00721</x:v>
      </x:c>
      <x:c r="B726" s="38" t="str">
        <x:f>'Reparto provincial'!B246</x:f>
        <x:v>C07</x:v>
      </x:c>
      <x:c r="C726" s="38" t="str">
        <x:f>'Reparto provincial'!C246</x:f>
        <x:v>CHUBB Seguros Panamá S. A.</x:v>
      </x:c>
      <x:c r="D726" s="38" t="str">
        <x:f>'Reparto provincial'!D246</x:f>
        <x:v>Residencial</x:v>
      </x:c>
      <x:c r="E726" s="38" t="str">
        <x:f>'Reparto provincial'!E246</x:f>
        <x:v>Los Santos</x:v>
      </x:c>
      <x:c r="F726" s="38" t="str">
        <x:f>Ubicaciones!A12</x:f>
        <x:v>L07</x:v>
      </x:c>
      <x:c r="G726" s="38" t="str">
        <x:v>P1</x:v>
      </x:c>
      <x:c r="H726" s="55" t="n">
        <x:f>IF(AND(ISNUMBER('Reparto provincial'!J246),ABS(Construccion!G24-1)&lt;0.0000001,MIN(Construccion!D24:F24)&gt;=0,MAX(Construccion!D24:F24)&lt;=1),ROUND('Reparto provincial'!J246*ROUND(SUM(Construccion!$D$24:D24),12),0)-0,"n.a.")</x:f>
        <x:v>0</x:v>
      </x:c>
      <x:c r="I726" s="55" t="n">
        <x:f>'Reparto provincial'!N246</x:f>
        <x:v>0</x:v>
      </x:c>
      <x:c r="J726" s="55" t="n">
        <x:f>IF(AND(ISNUMBER(H726),ISNUMBER(I726)),H726*I726,"n.a.")</x:f>
        <x:v>0</x:v>
      </x:c>
      <x:c r="K726" s="56" t="n">
        <x:f>Ubicaciones!D12</x:f>
        <x:v>7.77</x:v>
      </x:c>
      <x:c r="L726" s="56" t="n">
        <x:f>Ubicaciones!E12</x:f>
        <x:v>-80.28</x:v>
      </x:c>
      <x:c r="M726" s="38" t="str">
        <x:f>Vulnerabilidad!B22</x:f>
        <x:v>Hormigón armado</x:v>
      </x:c>
      <x:c r="N726" s="38" t="str">
        <x:f>Vulnerabilidad!C22</x:f>
        <x:v>Mampostería de relleno</x:v>
      </x:c>
      <x:c r="O726" s="38" t="str">
        <x:f>Vulnerabilidad!D22</x:f>
        <x:v>Losa de hormigón</x:v>
      </x:c>
      <x:c r="P726" s="38" t="str">
        <x:v>Sin dato</x:v>
      </x:c>
      <x:c r="Q726" s="38" t="n">
        <x:f>IF('Impacto local'!H12="","",'Impacto local'!H12)</x:f>
        <x:v>2</x:v>
      </x:c>
      <x:c r="R726" s="57" t="n">
        <x:f>IF(Q726="","",INDEX(Vulnerabilidad!$B$6:$B$17,Q726))</x:f>
        <x:v>0</x:v>
      </x:c>
      <x:c r="S726" s="55" t="n">
        <x:f>IF(AND(ISNUMBER(J726),ISNUMBER(R726),R726&gt;=0,R726&lt;=1),J726*R726,"n.a.")</x:f>
        <x:v>0</x:v>
      </x:c>
      <x:c r="T726" s="38" t="str">
        <x:f>IF(ISNUMBER(S726),"Calculado ilustrativo","Faltan datos / parámetros inválidos")</x:f>
        <x:v>Calculado ilustrativo</x:v>
      </x:c>
    </x:row>
    <x:row r="727">
      <x:c r="A727" s="38" t="str">
        <x:v>R00722</x:v>
      </x:c>
      <x:c r="B727" s="38" t="str">
        <x:f>'Reparto provincial'!B246</x:f>
        <x:v>C07</x:v>
      </x:c>
      <x:c r="C727" s="38" t="str">
        <x:f>'Reparto provincial'!C246</x:f>
        <x:v>CHUBB Seguros Panamá S. A.</x:v>
      </x:c>
      <x:c r="D727" s="38" t="str">
        <x:f>'Reparto provincial'!D246</x:f>
        <x:v>Residencial</x:v>
      </x:c>
      <x:c r="E727" s="38" t="str">
        <x:f>'Reparto provincial'!E246</x:f>
        <x:v>Los Santos</x:v>
      </x:c>
      <x:c r="F727" s="38" t="str">
        <x:f>Ubicaciones!A12</x:f>
        <x:v>L07</x:v>
      </x:c>
      <x:c r="G727" s="38" t="str">
        <x:v>P2</x:v>
      </x:c>
      <x:c r="H727" s="55" t="n">
        <x:f>IF(AND(ISNUMBER('Reparto provincial'!J246),ABS(Construccion!G24-1)&lt;0.0000001,MIN(Construccion!D24:F24)&gt;=0,MAX(Construccion!D24:F24)&lt;=1),ROUND('Reparto provincial'!J246*ROUND(SUM(Construccion!$D$24:E24),12),0)-ROUND('Reparto provincial'!J246*ROUND(SUM(Construccion!$D$24:D24),12),0),"n.a.")</x:f>
        <x:v>0</x:v>
      </x:c>
      <x:c r="I727" s="55" t="n">
        <x:f>'Reparto provincial'!N246</x:f>
        <x:v>0</x:v>
      </x:c>
      <x:c r="J727" s="55" t="n">
        <x:f>IF(AND(ISNUMBER(H727),ISNUMBER(I727)),H727*I727,"n.a.")</x:f>
        <x:v>0</x:v>
      </x:c>
      <x:c r="K727" s="56" t="n">
        <x:f>Ubicaciones!D12</x:f>
        <x:v>7.77</x:v>
      </x:c>
      <x:c r="L727" s="56" t="n">
        <x:f>Ubicaciones!E12</x:f>
        <x:v>-80.28</x:v>
      </x:c>
      <x:c r="M727" s="38" t="str">
        <x:f>Vulnerabilidad!B23</x:f>
        <x:v>Mampostería sin refuerzo</x:v>
      </x:c>
      <x:c r="N727" s="38" t="str">
        <x:f>Vulnerabilidad!C23</x:f>
        <x:v>Bloque / ladrillo</x:v>
      </x:c>
      <x:c r="O727" s="38" t="str">
        <x:f>Vulnerabilidad!D23</x:f>
        <x:v>Metal</x:v>
      </x:c>
      <x:c r="P727" s="38" t="str">
        <x:v>Sin dato</x:v>
      </x:c>
      <x:c r="Q727" s="38" t="n">
        <x:f>IF('Impacto local'!H12="","",'Impacto local'!H12)</x:f>
        <x:v>2</x:v>
      </x:c>
      <x:c r="R727" s="57" t="n">
        <x:f>IF(Q727="","",INDEX(Vulnerabilidad!$C$6:$C$17,Q727))</x:f>
        <x:v>0</x:v>
      </x:c>
      <x:c r="S727" s="55" t="n">
        <x:f>IF(AND(ISNUMBER(J727),ISNUMBER(R727),R727&gt;=0,R727&lt;=1),J727*R727,"n.a.")</x:f>
        <x:v>0</x:v>
      </x:c>
      <x:c r="T727" s="38" t="str">
        <x:f>IF(ISNUMBER(S727),"Calculado ilustrativo","Faltan datos / parámetros inválidos")</x:f>
        <x:v>Calculado ilustrativo</x:v>
      </x:c>
    </x:row>
    <x:row r="728">
      <x:c r="A728" s="38" t="str">
        <x:v>R00723</x:v>
      </x:c>
      <x:c r="B728" s="38" t="str">
        <x:f>'Reparto provincial'!B246</x:f>
        <x:v>C07</x:v>
      </x:c>
      <x:c r="C728" s="38" t="str">
        <x:f>'Reparto provincial'!C246</x:f>
        <x:v>CHUBB Seguros Panamá S. A.</x:v>
      </x:c>
      <x:c r="D728" s="38" t="str">
        <x:f>'Reparto provincial'!D246</x:f>
        <x:v>Residencial</x:v>
      </x:c>
      <x:c r="E728" s="38" t="str">
        <x:f>'Reparto provincial'!E246</x:f>
        <x:v>Los Santos</x:v>
      </x:c>
      <x:c r="F728" s="38" t="str">
        <x:f>Ubicaciones!A12</x:f>
        <x:v>L07</x:v>
      </x:c>
      <x:c r="G728" s="38" t="str">
        <x:v>P3</x:v>
      </x:c>
      <x:c r="H728" s="55" t="n">
        <x:f>IF(AND(ISNUMBER('Reparto provincial'!J246),ABS(Construccion!G24-1)&lt;0.0000001,MIN(Construccion!D24:F24)&gt;=0,MAX(Construccion!D24:F24)&lt;=1),ROUND('Reparto provincial'!J246*ROUND(SUM(Construccion!$D$24:F24),12),0)-ROUND('Reparto provincial'!J246*ROUND(SUM(Construccion!$D$24:E24),12),0),"n.a.")</x:f>
        <x:v>0</x:v>
      </x:c>
      <x:c r="I728" s="55" t="n">
        <x:f>'Reparto provincial'!N246</x:f>
        <x:v>0</x:v>
      </x:c>
      <x:c r="J728" s="55" t="n">
        <x:f>IF(AND(ISNUMBER(H728),ISNUMBER(I728)),H728*I728,"n.a.")</x:f>
        <x:v>0</x:v>
      </x:c>
      <x:c r="K728" s="56" t="n">
        <x:f>Ubicaciones!D12</x:f>
        <x:v>7.77</x:v>
      </x:c>
      <x:c r="L728" s="56" t="n">
        <x:f>Ubicaciones!E12</x:f>
        <x:v>-80.28</x:v>
      </x:c>
      <x:c r="M728" s="38" t="str">
        <x:f>Vulnerabilidad!B24</x:f>
        <x:v>Liviana / madera</x:v>
      </x:c>
      <x:c r="N728" s="38" t="str">
        <x:f>Vulnerabilidad!C24</x:f>
        <x:v>Madera / livianas</x:v>
      </x:c>
      <x:c r="O728" s="38" t="str">
        <x:f>Vulnerabilidad!D24</x:f>
        <x:v>Metal</x:v>
      </x:c>
      <x:c r="P728" s="38" t="str">
        <x:v>Sin dato</x:v>
      </x:c>
      <x:c r="Q728" s="38" t="n">
        <x:f>IF('Impacto local'!H12="","",'Impacto local'!H12)</x:f>
        <x:v>2</x:v>
      </x:c>
      <x:c r="R728" s="57" t="n">
        <x:f>IF(Q728="","",INDEX(Vulnerabilidad!$D$6:$D$17,Q728))</x:f>
        <x:v>0</x:v>
      </x:c>
      <x:c r="S728" s="55" t="n">
        <x:f>IF(AND(ISNUMBER(J728),ISNUMBER(R728),R728&gt;=0,R728&lt;=1),J728*R728,"n.a.")</x:f>
        <x:v>0</x:v>
      </x:c>
      <x:c r="T728" s="38" t="str">
        <x:f>IF(ISNUMBER(S728),"Calculado ilustrativo","Faltan datos / parámetros inválidos")</x:f>
        <x:v>Calculado ilustrativo</x:v>
      </x:c>
    </x:row>
    <x:row r="729">
      <x:c r="A729" s="38" t="str">
        <x:v>R00724</x:v>
      </x:c>
      <x:c r="B729" s="38" t="str">
        <x:f>'Reparto provincial'!B247</x:f>
        <x:v>C07</x:v>
      </x:c>
      <x:c r="C729" s="38" t="str">
        <x:f>'Reparto provincial'!C247</x:f>
        <x:v>CHUBB Seguros Panamá S. A.</x:v>
      </x:c>
      <x:c r="D729" s="38" t="str">
        <x:f>'Reparto provincial'!D247</x:f>
        <x:v>Residencial</x:v>
      </x:c>
      <x:c r="E729" s="38" t="str">
        <x:f>'Reparto provincial'!E247</x:f>
        <x:v>Panamá</x:v>
      </x:c>
      <x:c r="F729" s="38" t="str">
        <x:f>Ubicaciones!A13</x:f>
        <x:v>L08</x:v>
      </x:c>
      <x:c r="G729" s="38" t="str">
        <x:v>P1</x:v>
      </x:c>
      <x:c r="H729" s="55" t="n">
        <x:f>IF(AND(ISNUMBER('Reparto provincial'!J247),ABS(Construccion!G27-1)&lt;0.0000001,MIN(Construccion!D27:F27)&gt;=0,MAX(Construccion!D27:F27)&lt;=1),ROUND('Reparto provincial'!J247*ROUND(SUM(Construccion!$D$27:D27),12),0)-0,"n.a.")</x:f>
        <x:v>0</x:v>
      </x:c>
      <x:c r="I729" s="55" t="n">
        <x:f>'Reparto provincial'!N247</x:f>
        <x:v>0</x:v>
      </x:c>
      <x:c r="J729" s="55" t="n">
        <x:f>IF(AND(ISNUMBER(H729),ISNUMBER(I729)),H729*I729,"n.a.")</x:f>
        <x:v>0</x:v>
      </x:c>
      <x:c r="K729" s="56" t="n">
        <x:f>Ubicaciones!D13</x:f>
        <x:v>8.98</x:v>
      </x:c>
      <x:c r="L729" s="56" t="n">
        <x:f>Ubicaciones!E13</x:f>
        <x:v>-79.52</x:v>
      </x:c>
      <x:c r="M729" s="38" t="str">
        <x:f>Vulnerabilidad!B22</x:f>
        <x:v>Hormigón armado</x:v>
      </x:c>
      <x:c r="N729" s="38" t="str">
        <x:f>Vulnerabilidad!C22</x:f>
        <x:v>Mampostería de relleno</x:v>
      </x:c>
      <x:c r="O729" s="38" t="str">
        <x:f>Vulnerabilidad!D22</x:f>
        <x:v>Losa de hormigón</x:v>
      </x:c>
      <x:c r="P729" s="38" t="str">
        <x:v>Sin dato</x:v>
      </x:c>
      <x:c r="Q729" s="38" t="n">
        <x:f>IF('Impacto local'!H13="","",'Impacto local'!H13)</x:f>
        <x:v>2</x:v>
      </x:c>
      <x:c r="R729" s="57" t="n">
        <x:f>IF(Q729="","",INDEX(Vulnerabilidad!$B$6:$B$17,Q729))</x:f>
        <x:v>0</x:v>
      </x:c>
      <x:c r="S729" s="55" t="n">
        <x:f>IF(AND(ISNUMBER(J729),ISNUMBER(R729),R729&gt;=0,R729&lt;=1),J729*R729,"n.a.")</x:f>
        <x:v>0</x:v>
      </x:c>
      <x:c r="T729" s="38" t="str">
        <x:f>IF(ISNUMBER(S729),"Calculado ilustrativo","Faltan datos / parámetros inválidos")</x:f>
        <x:v>Calculado ilustrativo</x:v>
      </x:c>
    </x:row>
    <x:row r="730">
      <x:c r="A730" s="38" t="str">
        <x:v>R00725</x:v>
      </x:c>
      <x:c r="B730" s="38" t="str">
        <x:f>'Reparto provincial'!B247</x:f>
        <x:v>C07</x:v>
      </x:c>
      <x:c r="C730" s="38" t="str">
        <x:f>'Reparto provincial'!C247</x:f>
        <x:v>CHUBB Seguros Panamá S. A.</x:v>
      </x:c>
      <x:c r="D730" s="38" t="str">
        <x:f>'Reparto provincial'!D247</x:f>
        <x:v>Residencial</x:v>
      </x:c>
      <x:c r="E730" s="38" t="str">
        <x:f>'Reparto provincial'!E247</x:f>
        <x:v>Panamá</x:v>
      </x:c>
      <x:c r="F730" s="38" t="str">
        <x:f>Ubicaciones!A13</x:f>
        <x:v>L08</x:v>
      </x:c>
      <x:c r="G730" s="38" t="str">
        <x:v>P2</x:v>
      </x:c>
      <x:c r="H730" s="55" t="n">
        <x:f>IF(AND(ISNUMBER('Reparto provincial'!J247),ABS(Construccion!G27-1)&lt;0.0000001,MIN(Construccion!D27:F27)&gt;=0,MAX(Construccion!D27:F27)&lt;=1),ROUND('Reparto provincial'!J247*ROUND(SUM(Construccion!$D$27:E27),12),0)-ROUND('Reparto provincial'!J247*ROUND(SUM(Construccion!$D$27:D27),12),0),"n.a.")</x:f>
        <x:v>0</x:v>
      </x:c>
      <x:c r="I730" s="55" t="n">
        <x:f>'Reparto provincial'!N247</x:f>
        <x:v>0</x:v>
      </x:c>
      <x:c r="J730" s="55" t="n">
        <x:f>IF(AND(ISNUMBER(H730),ISNUMBER(I730)),H730*I730,"n.a.")</x:f>
        <x:v>0</x:v>
      </x:c>
      <x:c r="K730" s="56" t="n">
        <x:f>Ubicaciones!D13</x:f>
        <x:v>8.98</x:v>
      </x:c>
      <x:c r="L730" s="56" t="n">
        <x:f>Ubicaciones!E13</x:f>
        <x:v>-79.52</x:v>
      </x:c>
      <x:c r="M730" s="38" t="str">
        <x:f>Vulnerabilidad!B23</x:f>
        <x:v>Mampostería sin refuerzo</x:v>
      </x:c>
      <x:c r="N730" s="38" t="str">
        <x:f>Vulnerabilidad!C23</x:f>
        <x:v>Bloque / ladrillo</x:v>
      </x:c>
      <x:c r="O730" s="38" t="str">
        <x:f>Vulnerabilidad!D23</x:f>
        <x:v>Metal</x:v>
      </x:c>
      <x:c r="P730" s="38" t="str">
        <x:v>Sin dato</x:v>
      </x:c>
      <x:c r="Q730" s="38" t="n">
        <x:f>IF('Impacto local'!H13="","",'Impacto local'!H13)</x:f>
        <x:v>2</x:v>
      </x:c>
      <x:c r="R730" s="57" t="n">
        <x:f>IF(Q730="","",INDEX(Vulnerabilidad!$C$6:$C$17,Q730))</x:f>
        <x:v>0</x:v>
      </x:c>
      <x:c r="S730" s="55" t="n">
        <x:f>IF(AND(ISNUMBER(J730),ISNUMBER(R730),R730&gt;=0,R730&lt;=1),J730*R730,"n.a.")</x:f>
        <x:v>0</x:v>
      </x:c>
      <x:c r="T730" s="38" t="str">
        <x:f>IF(ISNUMBER(S730),"Calculado ilustrativo","Faltan datos / parámetros inválidos")</x:f>
        <x:v>Calculado ilustrativo</x:v>
      </x:c>
    </x:row>
    <x:row r="731">
      <x:c r="A731" s="38" t="str">
        <x:v>R00726</x:v>
      </x:c>
      <x:c r="B731" s="38" t="str">
        <x:f>'Reparto provincial'!B247</x:f>
        <x:v>C07</x:v>
      </x:c>
      <x:c r="C731" s="38" t="str">
        <x:f>'Reparto provincial'!C247</x:f>
        <x:v>CHUBB Seguros Panamá S. A.</x:v>
      </x:c>
      <x:c r="D731" s="38" t="str">
        <x:f>'Reparto provincial'!D247</x:f>
        <x:v>Residencial</x:v>
      </x:c>
      <x:c r="E731" s="38" t="str">
        <x:f>'Reparto provincial'!E247</x:f>
        <x:v>Panamá</x:v>
      </x:c>
      <x:c r="F731" s="38" t="str">
        <x:f>Ubicaciones!A13</x:f>
        <x:v>L08</x:v>
      </x:c>
      <x:c r="G731" s="38" t="str">
        <x:v>P3</x:v>
      </x:c>
      <x:c r="H731" s="55" t="n">
        <x:f>IF(AND(ISNUMBER('Reparto provincial'!J247),ABS(Construccion!G27-1)&lt;0.0000001,MIN(Construccion!D27:F27)&gt;=0,MAX(Construccion!D27:F27)&lt;=1),ROUND('Reparto provincial'!J247*ROUND(SUM(Construccion!$D$27:F27),12),0)-ROUND('Reparto provincial'!J247*ROUND(SUM(Construccion!$D$27:E27),12),0),"n.a.")</x:f>
        <x:v>0</x:v>
      </x:c>
      <x:c r="I731" s="55" t="n">
        <x:f>'Reparto provincial'!N247</x:f>
        <x:v>0</x:v>
      </x:c>
      <x:c r="J731" s="55" t="n">
        <x:f>IF(AND(ISNUMBER(H731),ISNUMBER(I731)),H731*I731,"n.a.")</x:f>
        <x:v>0</x:v>
      </x:c>
      <x:c r="K731" s="56" t="n">
        <x:f>Ubicaciones!D13</x:f>
        <x:v>8.98</x:v>
      </x:c>
      <x:c r="L731" s="56" t="n">
        <x:f>Ubicaciones!E13</x:f>
        <x:v>-79.52</x:v>
      </x:c>
      <x:c r="M731" s="38" t="str">
        <x:f>Vulnerabilidad!B24</x:f>
        <x:v>Liviana / madera</x:v>
      </x:c>
      <x:c r="N731" s="38" t="str">
        <x:f>Vulnerabilidad!C24</x:f>
        <x:v>Madera / livianas</x:v>
      </x:c>
      <x:c r="O731" s="38" t="str">
        <x:f>Vulnerabilidad!D24</x:f>
        <x:v>Metal</x:v>
      </x:c>
      <x:c r="P731" s="38" t="str">
        <x:v>Sin dato</x:v>
      </x:c>
      <x:c r="Q731" s="38" t="n">
        <x:f>IF('Impacto local'!H13="","",'Impacto local'!H13)</x:f>
        <x:v>2</x:v>
      </x:c>
      <x:c r="R731" s="57" t="n">
        <x:f>IF(Q731="","",INDEX(Vulnerabilidad!$D$6:$D$17,Q731))</x:f>
        <x:v>0</x:v>
      </x:c>
      <x:c r="S731" s="55" t="n">
        <x:f>IF(AND(ISNUMBER(J731),ISNUMBER(R731),R731&gt;=0,R731&lt;=1),J731*R731,"n.a.")</x:f>
        <x:v>0</x:v>
      </x:c>
      <x:c r="T731" s="38" t="str">
        <x:f>IF(ISNUMBER(S731),"Calculado ilustrativo","Faltan datos / parámetros inválidos")</x:f>
        <x:v>Calculado ilustrativo</x:v>
      </x:c>
    </x:row>
    <x:row r="732">
      <x:c r="A732" s="38" t="str">
        <x:v>R00727</x:v>
      </x:c>
      <x:c r="B732" s="38" t="str">
        <x:f>'Reparto provincial'!B248</x:f>
        <x:v>C07</x:v>
      </x:c>
      <x:c r="C732" s="38" t="str">
        <x:f>'Reparto provincial'!C248</x:f>
        <x:v>CHUBB Seguros Panamá S. A.</x:v>
      </x:c>
      <x:c r="D732" s="38" t="str">
        <x:f>'Reparto provincial'!D248</x:f>
        <x:v>Residencial</x:v>
      </x:c>
      <x:c r="E732" s="38" t="str">
        <x:f>'Reparto provincial'!E248</x:f>
        <x:v>Veraguas</x:v>
      </x:c>
      <x:c r="F732" s="38" t="str">
        <x:f>Ubicaciones!A14</x:f>
        <x:v>L09</x:v>
      </x:c>
      <x:c r="G732" s="38" t="str">
        <x:v>P1</x:v>
      </x:c>
      <x:c r="H732" s="55" t="n">
        <x:f>IF(AND(ISNUMBER('Reparto provincial'!J248),ABS(Construccion!G30-1)&lt;0.0000001,MIN(Construccion!D30:F30)&gt;=0,MAX(Construccion!D30:F30)&lt;=1),ROUND('Reparto provincial'!J248*ROUND(SUM(Construccion!$D$30:D30),12),0)-0,"n.a.")</x:f>
        <x:v>0</x:v>
      </x:c>
      <x:c r="I732" s="55" t="n">
        <x:f>'Reparto provincial'!N248</x:f>
        <x:v>0</x:v>
      </x:c>
      <x:c r="J732" s="55" t="n">
        <x:f>IF(AND(ISNUMBER(H732),ISNUMBER(I732)),H732*I732,"n.a.")</x:f>
        <x:v>0</x:v>
      </x:c>
      <x:c r="K732" s="56" t="n">
        <x:f>Ubicaciones!D14</x:f>
        <x:v>8.1</x:v>
      </x:c>
      <x:c r="L732" s="56" t="n">
        <x:f>Ubicaciones!E14</x:f>
        <x:v>-80.97</x:v>
      </x:c>
      <x:c r="M732" s="38" t="str">
        <x:f>Vulnerabilidad!B22</x:f>
        <x:v>Hormigón armado</x:v>
      </x:c>
      <x:c r="N732" s="38" t="str">
        <x:f>Vulnerabilidad!C22</x:f>
        <x:v>Mampostería de relleno</x:v>
      </x:c>
      <x:c r="O732" s="38" t="str">
        <x:f>Vulnerabilidad!D22</x:f>
        <x:v>Losa de hormigón</x:v>
      </x:c>
      <x:c r="P732" s="38" t="str">
        <x:v>Sin dato</x:v>
      </x:c>
      <x:c r="Q732" s="38" t="n">
        <x:f>IF('Impacto local'!H14="","",'Impacto local'!H14)</x:f>
        <x:v>3</x:v>
      </x:c>
      <x:c r="R732" s="57" t="n">
        <x:f>IF(Q732="","",INDEX(Vulnerabilidad!$B$6:$B$17,Q732))</x:f>
        <x:v>0</x:v>
      </x:c>
      <x:c r="S732" s="55" t="n">
        <x:f>IF(AND(ISNUMBER(J732),ISNUMBER(R732),R732&gt;=0,R732&lt;=1),J732*R732,"n.a.")</x:f>
        <x:v>0</x:v>
      </x:c>
      <x:c r="T732" s="38" t="str">
        <x:f>IF(ISNUMBER(S732),"Calculado ilustrativo","Faltan datos / parámetros inválidos")</x:f>
        <x:v>Calculado ilustrativo</x:v>
      </x:c>
    </x:row>
    <x:row r="733">
      <x:c r="A733" s="38" t="str">
        <x:v>R00728</x:v>
      </x:c>
      <x:c r="B733" s="38" t="str">
        <x:f>'Reparto provincial'!B248</x:f>
        <x:v>C07</x:v>
      </x:c>
      <x:c r="C733" s="38" t="str">
        <x:f>'Reparto provincial'!C248</x:f>
        <x:v>CHUBB Seguros Panamá S. A.</x:v>
      </x:c>
      <x:c r="D733" s="38" t="str">
        <x:f>'Reparto provincial'!D248</x:f>
        <x:v>Residencial</x:v>
      </x:c>
      <x:c r="E733" s="38" t="str">
        <x:f>'Reparto provincial'!E248</x:f>
        <x:v>Veraguas</x:v>
      </x:c>
      <x:c r="F733" s="38" t="str">
        <x:f>Ubicaciones!A14</x:f>
        <x:v>L09</x:v>
      </x:c>
      <x:c r="G733" s="38" t="str">
        <x:v>P2</x:v>
      </x:c>
      <x:c r="H733" s="55" t="n">
        <x:f>IF(AND(ISNUMBER('Reparto provincial'!J248),ABS(Construccion!G30-1)&lt;0.0000001,MIN(Construccion!D30:F30)&gt;=0,MAX(Construccion!D30:F30)&lt;=1),ROUND('Reparto provincial'!J248*ROUND(SUM(Construccion!$D$30:E30),12),0)-ROUND('Reparto provincial'!J248*ROUND(SUM(Construccion!$D$30:D30),12),0),"n.a.")</x:f>
        <x:v>0</x:v>
      </x:c>
      <x:c r="I733" s="55" t="n">
        <x:f>'Reparto provincial'!N248</x:f>
        <x:v>0</x:v>
      </x:c>
      <x:c r="J733" s="55" t="n">
        <x:f>IF(AND(ISNUMBER(H733),ISNUMBER(I733)),H733*I733,"n.a.")</x:f>
        <x:v>0</x:v>
      </x:c>
      <x:c r="K733" s="56" t="n">
        <x:f>Ubicaciones!D14</x:f>
        <x:v>8.1</x:v>
      </x:c>
      <x:c r="L733" s="56" t="n">
        <x:f>Ubicaciones!E14</x:f>
        <x:v>-80.97</x:v>
      </x:c>
      <x:c r="M733" s="38" t="str">
        <x:f>Vulnerabilidad!B23</x:f>
        <x:v>Mampostería sin refuerzo</x:v>
      </x:c>
      <x:c r="N733" s="38" t="str">
        <x:f>Vulnerabilidad!C23</x:f>
        <x:v>Bloque / ladrillo</x:v>
      </x:c>
      <x:c r="O733" s="38" t="str">
        <x:f>Vulnerabilidad!D23</x:f>
        <x:v>Metal</x:v>
      </x:c>
      <x:c r="P733" s="38" t="str">
        <x:v>Sin dato</x:v>
      </x:c>
      <x:c r="Q733" s="38" t="n">
        <x:f>IF('Impacto local'!H14="","",'Impacto local'!H14)</x:f>
        <x:v>3</x:v>
      </x:c>
      <x:c r="R733" s="57" t="n">
        <x:f>IF(Q733="","",INDEX(Vulnerabilidad!$C$6:$C$17,Q733))</x:f>
        <x:v>0</x:v>
      </x:c>
      <x:c r="S733" s="55" t="n">
        <x:f>IF(AND(ISNUMBER(J733),ISNUMBER(R733),R733&gt;=0,R733&lt;=1),J733*R733,"n.a.")</x:f>
        <x:v>0</x:v>
      </x:c>
      <x:c r="T733" s="38" t="str">
        <x:f>IF(ISNUMBER(S733),"Calculado ilustrativo","Faltan datos / parámetros inválidos")</x:f>
        <x:v>Calculado ilustrativo</x:v>
      </x:c>
    </x:row>
    <x:row r="734">
      <x:c r="A734" s="38" t="str">
        <x:v>R00729</x:v>
      </x:c>
      <x:c r="B734" s="38" t="str">
        <x:f>'Reparto provincial'!B248</x:f>
        <x:v>C07</x:v>
      </x:c>
      <x:c r="C734" s="38" t="str">
        <x:f>'Reparto provincial'!C248</x:f>
        <x:v>CHUBB Seguros Panamá S. A.</x:v>
      </x:c>
      <x:c r="D734" s="38" t="str">
        <x:f>'Reparto provincial'!D248</x:f>
        <x:v>Residencial</x:v>
      </x:c>
      <x:c r="E734" s="38" t="str">
        <x:f>'Reparto provincial'!E248</x:f>
        <x:v>Veraguas</x:v>
      </x:c>
      <x:c r="F734" s="38" t="str">
        <x:f>Ubicaciones!A14</x:f>
        <x:v>L09</x:v>
      </x:c>
      <x:c r="G734" s="38" t="str">
        <x:v>P3</x:v>
      </x:c>
      <x:c r="H734" s="55" t="n">
        <x:f>IF(AND(ISNUMBER('Reparto provincial'!J248),ABS(Construccion!G30-1)&lt;0.0000001,MIN(Construccion!D30:F30)&gt;=0,MAX(Construccion!D30:F30)&lt;=1),ROUND('Reparto provincial'!J248*ROUND(SUM(Construccion!$D$30:F30),12),0)-ROUND('Reparto provincial'!J248*ROUND(SUM(Construccion!$D$30:E30),12),0),"n.a.")</x:f>
        <x:v>0</x:v>
      </x:c>
      <x:c r="I734" s="55" t="n">
        <x:f>'Reparto provincial'!N248</x:f>
        <x:v>0</x:v>
      </x:c>
      <x:c r="J734" s="55" t="n">
        <x:f>IF(AND(ISNUMBER(H734),ISNUMBER(I734)),H734*I734,"n.a.")</x:f>
        <x:v>0</x:v>
      </x:c>
      <x:c r="K734" s="56" t="n">
        <x:f>Ubicaciones!D14</x:f>
        <x:v>8.1</x:v>
      </x:c>
      <x:c r="L734" s="56" t="n">
        <x:f>Ubicaciones!E14</x:f>
        <x:v>-80.97</x:v>
      </x:c>
      <x:c r="M734" s="38" t="str">
        <x:f>Vulnerabilidad!B24</x:f>
        <x:v>Liviana / madera</x:v>
      </x:c>
      <x:c r="N734" s="38" t="str">
        <x:f>Vulnerabilidad!C24</x:f>
        <x:v>Madera / livianas</x:v>
      </x:c>
      <x:c r="O734" s="38" t="str">
        <x:f>Vulnerabilidad!D24</x:f>
        <x:v>Metal</x:v>
      </x:c>
      <x:c r="P734" s="38" t="str">
        <x:v>Sin dato</x:v>
      </x:c>
      <x:c r="Q734" s="38" t="n">
        <x:f>IF('Impacto local'!H14="","",'Impacto local'!H14)</x:f>
        <x:v>3</x:v>
      </x:c>
      <x:c r="R734" s="57" t="n">
        <x:f>IF(Q734="","",INDEX(Vulnerabilidad!$D$6:$D$17,Q734))</x:f>
        <x:v>0</x:v>
      </x:c>
      <x:c r="S734" s="55" t="n">
        <x:f>IF(AND(ISNUMBER(J734),ISNUMBER(R734),R734&gt;=0,R734&lt;=1),J734*R734,"n.a.")</x:f>
        <x:v>0</x:v>
      </x:c>
      <x:c r="T734" s="38" t="str">
        <x:f>IF(ISNUMBER(S734),"Calculado ilustrativo","Faltan datos / parámetros inválidos")</x:f>
        <x:v>Calculado ilustrativo</x:v>
      </x:c>
    </x:row>
    <x:row r="735">
      <x:c r="A735" s="38" t="str">
        <x:v>R00730</x:v>
      </x:c>
      <x:c r="B735" s="38" t="str">
        <x:f>'Reparto provincial'!B249</x:f>
        <x:v>C07</x:v>
      </x:c>
      <x:c r="C735" s="38" t="str">
        <x:f>'Reparto provincial'!C249</x:f>
        <x:v>CHUBB Seguros Panamá S. A.</x:v>
      </x:c>
      <x:c r="D735" s="38" t="str">
        <x:f>'Reparto provincial'!D249</x:f>
        <x:v>Residencial</x:v>
      </x:c>
      <x:c r="E735" s="38" t="str">
        <x:f>'Reparto provincial'!E249</x:f>
        <x:v>Guna Yala</x:v>
      </x:c>
      <x:c r="F735" s="38" t="str">
        <x:f>Ubicaciones!A15</x:f>
        <x:v>L10</x:v>
      </x:c>
      <x:c r="G735" s="38" t="str">
        <x:v>P1</x:v>
      </x:c>
      <x:c r="H735" s="55" t="n">
        <x:f>IF(AND(ISNUMBER('Reparto provincial'!J249),ABS(Construccion!G33-1)&lt;0.0000001,MIN(Construccion!D33:F33)&gt;=0,MAX(Construccion!D33:F33)&lt;=1),ROUND('Reparto provincial'!J249*ROUND(SUM(Construccion!$D$33:D33),12),0)-0,"n.a.")</x:f>
        <x:v>0</x:v>
      </x:c>
      <x:c r="I735" s="55" t="n">
        <x:f>'Reparto provincial'!N249</x:f>
        <x:v>0</x:v>
      </x:c>
      <x:c r="J735" s="55" t="n">
        <x:f>IF(AND(ISNUMBER(H735),ISNUMBER(I735)),H735*I735,"n.a.")</x:f>
        <x:v>0</x:v>
      </x:c>
      <x:c r="K735" s="56" t="n">
        <x:f>Ubicaciones!D15</x:f>
        <x:v>9.45</x:v>
      </x:c>
      <x:c r="L735" s="56" t="n">
        <x:f>Ubicaciones!E15</x:f>
        <x:v>-78.97</x:v>
      </x:c>
      <x:c r="M735" s="38" t="str">
        <x:f>Vulnerabilidad!B22</x:f>
        <x:v>Hormigón armado</x:v>
      </x:c>
      <x:c r="N735" s="38" t="str">
        <x:f>Vulnerabilidad!C22</x:f>
        <x:v>Mampostería de relleno</x:v>
      </x:c>
      <x:c r="O735" s="38" t="str">
        <x:f>Vulnerabilidad!D22</x:f>
        <x:v>Losa de hormigón</x:v>
      </x:c>
      <x:c r="P735" s="38" t="str">
        <x:v>Sin dato</x:v>
      </x:c>
      <x:c r="Q735" s="38" t="n">
        <x:f>IF('Impacto local'!H15="","",'Impacto local'!H15)</x:f>
        <x:v>2</x:v>
      </x:c>
      <x:c r="R735" s="57" t="n">
        <x:f>IF(Q735="","",INDEX(Vulnerabilidad!$B$6:$B$17,Q735))</x:f>
        <x:v>0</x:v>
      </x:c>
      <x:c r="S735" s="55" t="n">
        <x:f>IF(AND(ISNUMBER(J735),ISNUMBER(R735),R735&gt;=0,R735&lt;=1),J735*R735,"n.a.")</x:f>
        <x:v>0</x:v>
      </x:c>
      <x:c r="T735" s="38" t="str">
        <x:f>IF(ISNUMBER(S735),"Calculado ilustrativo","Faltan datos / parámetros inválidos")</x:f>
        <x:v>Calculado ilustrativo</x:v>
      </x:c>
    </x:row>
    <x:row r="736">
      <x:c r="A736" s="38" t="str">
        <x:v>R00731</x:v>
      </x:c>
      <x:c r="B736" s="38" t="str">
        <x:f>'Reparto provincial'!B249</x:f>
        <x:v>C07</x:v>
      </x:c>
      <x:c r="C736" s="38" t="str">
        <x:f>'Reparto provincial'!C249</x:f>
        <x:v>CHUBB Seguros Panamá S. A.</x:v>
      </x:c>
      <x:c r="D736" s="38" t="str">
        <x:f>'Reparto provincial'!D249</x:f>
        <x:v>Residencial</x:v>
      </x:c>
      <x:c r="E736" s="38" t="str">
        <x:f>'Reparto provincial'!E249</x:f>
        <x:v>Guna Yala</x:v>
      </x:c>
      <x:c r="F736" s="38" t="str">
        <x:f>Ubicaciones!A15</x:f>
        <x:v>L10</x:v>
      </x:c>
      <x:c r="G736" s="38" t="str">
        <x:v>P2</x:v>
      </x:c>
      <x:c r="H736" s="55" t="n">
        <x:f>IF(AND(ISNUMBER('Reparto provincial'!J249),ABS(Construccion!G33-1)&lt;0.0000001,MIN(Construccion!D33:F33)&gt;=0,MAX(Construccion!D33:F33)&lt;=1),ROUND('Reparto provincial'!J249*ROUND(SUM(Construccion!$D$33:E33),12),0)-ROUND('Reparto provincial'!J249*ROUND(SUM(Construccion!$D$33:D33),12),0),"n.a.")</x:f>
        <x:v>0</x:v>
      </x:c>
      <x:c r="I736" s="55" t="n">
        <x:f>'Reparto provincial'!N249</x:f>
        <x:v>0</x:v>
      </x:c>
      <x:c r="J736" s="55" t="n">
        <x:f>IF(AND(ISNUMBER(H736),ISNUMBER(I736)),H736*I736,"n.a.")</x:f>
        <x:v>0</x:v>
      </x:c>
      <x:c r="K736" s="56" t="n">
        <x:f>Ubicaciones!D15</x:f>
        <x:v>9.45</x:v>
      </x:c>
      <x:c r="L736" s="56" t="n">
        <x:f>Ubicaciones!E15</x:f>
        <x:v>-78.97</x:v>
      </x:c>
      <x:c r="M736" s="38" t="str">
        <x:f>Vulnerabilidad!B23</x:f>
        <x:v>Mampostería sin refuerzo</x:v>
      </x:c>
      <x:c r="N736" s="38" t="str">
        <x:f>Vulnerabilidad!C23</x:f>
        <x:v>Bloque / ladrillo</x:v>
      </x:c>
      <x:c r="O736" s="38" t="str">
        <x:f>Vulnerabilidad!D23</x:f>
        <x:v>Metal</x:v>
      </x:c>
      <x:c r="P736" s="38" t="str">
        <x:v>Sin dato</x:v>
      </x:c>
      <x:c r="Q736" s="38" t="n">
        <x:f>IF('Impacto local'!H15="","",'Impacto local'!H15)</x:f>
        <x:v>2</x:v>
      </x:c>
      <x:c r="R736" s="57" t="n">
        <x:f>IF(Q736="","",INDEX(Vulnerabilidad!$C$6:$C$17,Q736))</x:f>
        <x:v>0</x:v>
      </x:c>
      <x:c r="S736" s="55" t="n">
        <x:f>IF(AND(ISNUMBER(J736),ISNUMBER(R736),R736&gt;=0,R736&lt;=1),J736*R736,"n.a.")</x:f>
        <x:v>0</x:v>
      </x:c>
      <x:c r="T736" s="38" t="str">
        <x:f>IF(ISNUMBER(S736),"Calculado ilustrativo","Faltan datos / parámetros inválidos")</x:f>
        <x:v>Calculado ilustrativo</x:v>
      </x:c>
    </x:row>
    <x:row r="737">
      <x:c r="A737" s="38" t="str">
        <x:v>R00732</x:v>
      </x:c>
      <x:c r="B737" s="38" t="str">
        <x:f>'Reparto provincial'!B249</x:f>
        <x:v>C07</x:v>
      </x:c>
      <x:c r="C737" s="38" t="str">
        <x:f>'Reparto provincial'!C249</x:f>
        <x:v>CHUBB Seguros Panamá S. A.</x:v>
      </x:c>
      <x:c r="D737" s="38" t="str">
        <x:f>'Reparto provincial'!D249</x:f>
        <x:v>Residencial</x:v>
      </x:c>
      <x:c r="E737" s="38" t="str">
        <x:f>'Reparto provincial'!E249</x:f>
        <x:v>Guna Yala</x:v>
      </x:c>
      <x:c r="F737" s="38" t="str">
        <x:f>Ubicaciones!A15</x:f>
        <x:v>L10</x:v>
      </x:c>
      <x:c r="G737" s="38" t="str">
        <x:v>P3</x:v>
      </x:c>
      <x:c r="H737" s="55" t="n">
        <x:f>IF(AND(ISNUMBER('Reparto provincial'!J249),ABS(Construccion!G33-1)&lt;0.0000001,MIN(Construccion!D33:F33)&gt;=0,MAX(Construccion!D33:F33)&lt;=1),ROUND('Reparto provincial'!J249*ROUND(SUM(Construccion!$D$33:F33),12),0)-ROUND('Reparto provincial'!J249*ROUND(SUM(Construccion!$D$33:E33),12),0),"n.a.")</x:f>
        <x:v>0</x:v>
      </x:c>
      <x:c r="I737" s="55" t="n">
        <x:f>'Reparto provincial'!N249</x:f>
        <x:v>0</x:v>
      </x:c>
      <x:c r="J737" s="55" t="n">
        <x:f>IF(AND(ISNUMBER(H737),ISNUMBER(I737)),H737*I737,"n.a.")</x:f>
        <x:v>0</x:v>
      </x:c>
      <x:c r="K737" s="56" t="n">
        <x:f>Ubicaciones!D15</x:f>
        <x:v>9.45</x:v>
      </x:c>
      <x:c r="L737" s="56" t="n">
        <x:f>Ubicaciones!E15</x:f>
        <x:v>-78.97</x:v>
      </x:c>
      <x:c r="M737" s="38" t="str">
        <x:f>Vulnerabilidad!B24</x:f>
        <x:v>Liviana / madera</x:v>
      </x:c>
      <x:c r="N737" s="38" t="str">
        <x:f>Vulnerabilidad!C24</x:f>
        <x:v>Madera / livianas</x:v>
      </x:c>
      <x:c r="O737" s="38" t="str">
        <x:f>Vulnerabilidad!D24</x:f>
        <x:v>Metal</x:v>
      </x:c>
      <x:c r="P737" s="38" t="str">
        <x:v>Sin dato</x:v>
      </x:c>
      <x:c r="Q737" s="38" t="n">
        <x:f>IF('Impacto local'!H15="","",'Impacto local'!H15)</x:f>
        <x:v>2</x:v>
      </x:c>
      <x:c r="R737" s="57" t="n">
        <x:f>IF(Q737="","",INDEX(Vulnerabilidad!$D$6:$D$17,Q737))</x:f>
        <x:v>0</x:v>
      </x:c>
      <x:c r="S737" s="55" t="n">
        <x:f>IF(AND(ISNUMBER(J737),ISNUMBER(R737),R737&gt;=0,R737&lt;=1),J737*R737,"n.a.")</x:f>
        <x:v>0</x:v>
      </x:c>
      <x:c r="T737" s="38" t="str">
        <x:f>IF(ISNUMBER(S737),"Calculado ilustrativo","Faltan datos / parámetros inválidos")</x:f>
        <x:v>Calculado ilustrativo</x:v>
      </x:c>
    </x:row>
    <x:row r="738">
      <x:c r="A738" s="38" t="str">
        <x:v>R00733</x:v>
      </x:c>
      <x:c r="B738" s="38" t="str">
        <x:f>'Reparto provincial'!B250</x:f>
        <x:v>C07</x:v>
      </x:c>
      <x:c r="C738" s="38" t="str">
        <x:f>'Reparto provincial'!C250</x:f>
        <x:v>CHUBB Seguros Panamá S. A.</x:v>
      </x:c>
      <x:c r="D738" s="38" t="str">
        <x:f>'Reparto provincial'!D250</x:f>
        <x:v>Residencial</x:v>
      </x:c>
      <x:c r="E738" s="38" t="str">
        <x:f>'Reparto provincial'!E250</x:f>
        <x:v>Emberá-Wounaan</x:v>
      </x:c>
      <x:c r="F738" s="38" t="str">
        <x:f>Ubicaciones!A16</x:f>
        <x:v>L11</x:v>
      </x:c>
      <x:c r="G738" s="38" t="str">
        <x:v>P1</x:v>
      </x:c>
      <x:c r="H738" s="55" t="n">
        <x:f>IF(AND(ISNUMBER('Reparto provincial'!J250),ABS(Construccion!G36-1)&lt;0.0000001,MIN(Construccion!D36:F36)&gt;=0,MAX(Construccion!D36:F36)&lt;=1),ROUND('Reparto provincial'!J250*ROUND(SUM(Construccion!$D$36:D36),12),0)-0,"n.a.")</x:f>
        <x:v>0</x:v>
      </x:c>
      <x:c r="I738" s="55" t="n">
        <x:f>'Reparto provincial'!N250</x:f>
        <x:v>0</x:v>
      </x:c>
      <x:c r="J738" s="55" t="n">
        <x:f>IF(AND(ISNUMBER(H738),ISNUMBER(I738)),H738*I738,"n.a.")</x:f>
        <x:v>0</x:v>
      </x:c>
      <x:c r="K738" s="56" t="n">
        <x:f>Ubicaciones!D16</x:f>
        <x:v>8.25</x:v>
      </x:c>
      <x:c r="L738" s="56" t="n">
        <x:f>Ubicaciones!E16</x:f>
        <x:v>-77.72</x:v>
      </x:c>
      <x:c r="M738" s="38" t="str">
        <x:f>Vulnerabilidad!B22</x:f>
        <x:v>Hormigón armado</x:v>
      </x:c>
      <x:c r="N738" s="38" t="str">
        <x:f>Vulnerabilidad!C22</x:f>
        <x:v>Mampostería de relleno</x:v>
      </x:c>
      <x:c r="O738" s="38" t="str">
        <x:f>Vulnerabilidad!D22</x:f>
        <x:v>Losa de hormigón</x:v>
      </x:c>
      <x:c r="P738" s="38" t="str">
        <x:v>Sin dato</x:v>
      </x:c>
      <x:c r="Q738" s="38" t="n">
        <x:f>IF('Impacto local'!H16="","",'Impacto local'!H16)</x:f>
        <x:v>2</x:v>
      </x:c>
      <x:c r="R738" s="57" t="n">
        <x:f>IF(Q738="","",INDEX(Vulnerabilidad!$B$6:$B$17,Q738))</x:f>
        <x:v>0</x:v>
      </x:c>
      <x:c r="S738" s="55" t="n">
        <x:f>IF(AND(ISNUMBER(J738),ISNUMBER(R738),R738&gt;=0,R738&lt;=1),J738*R738,"n.a.")</x:f>
        <x:v>0</x:v>
      </x:c>
      <x:c r="T738" s="38" t="str">
        <x:f>IF(ISNUMBER(S738),"Calculado ilustrativo","Faltan datos / parámetros inválidos")</x:f>
        <x:v>Calculado ilustrativo</x:v>
      </x:c>
    </x:row>
    <x:row r="739">
      <x:c r="A739" s="38" t="str">
        <x:v>R00734</x:v>
      </x:c>
      <x:c r="B739" s="38" t="str">
        <x:f>'Reparto provincial'!B250</x:f>
        <x:v>C07</x:v>
      </x:c>
      <x:c r="C739" s="38" t="str">
        <x:f>'Reparto provincial'!C250</x:f>
        <x:v>CHUBB Seguros Panamá S. A.</x:v>
      </x:c>
      <x:c r="D739" s="38" t="str">
        <x:f>'Reparto provincial'!D250</x:f>
        <x:v>Residencial</x:v>
      </x:c>
      <x:c r="E739" s="38" t="str">
        <x:f>'Reparto provincial'!E250</x:f>
        <x:v>Emberá-Wounaan</x:v>
      </x:c>
      <x:c r="F739" s="38" t="str">
        <x:f>Ubicaciones!A16</x:f>
        <x:v>L11</x:v>
      </x:c>
      <x:c r="G739" s="38" t="str">
        <x:v>P2</x:v>
      </x:c>
      <x:c r="H739" s="55" t="n">
        <x:f>IF(AND(ISNUMBER('Reparto provincial'!J250),ABS(Construccion!G36-1)&lt;0.0000001,MIN(Construccion!D36:F36)&gt;=0,MAX(Construccion!D36:F36)&lt;=1),ROUND('Reparto provincial'!J250*ROUND(SUM(Construccion!$D$36:E36),12),0)-ROUND('Reparto provincial'!J250*ROUND(SUM(Construccion!$D$36:D36),12),0),"n.a.")</x:f>
        <x:v>0</x:v>
      </x:c>
      <x:c r="I739" s="55" t="n">
        <x:f>'Reparto provincial'!N250</x:f>
        <x:v>0</x:v>
      </x:c>
      <x:c r="J739" s="55" t="n">
        <x:f>IF(AND(ISNUMBER(H739),ISNUMBER(I739)),H739*I739,"n.a.")</x:f>
        <x:v>0</x:v>
      </x:c>
      <x:c r="K739" s="56" t="n">
        <x:f>Ubicaciones!D16</x:f>
        <x:v>8.25</x:v>
      </x:c>
      <x:c r="L739" s="56" t="n">
        <x:f>Ubicaciones!E16</x:f>
        <x:v>-77.72</x:v>
      </x:c>
      <x:c r="M739" s="38" t="str">
        <x:f>Vulnerabilidad!B23</x:f>
        <x:v>Mampostería sin refuerzo</x:v>
      </x:c>
      <x:c r="N739" s="38" t="str">
        <x:f>Vulnerabilidad!C23</x:f>
        <x:v>Bloque / ladrillo</x:v>
      </x:c>
      <x:c r="O739" s="38" t="str">
        <x:f>Vulnerabilidad!D23</x:f>
        <x:v>Metal</x:v>
      </x:c>
      <x:c r="P739" s="38" t="str">
        <x:v>Sin dato</x:v>
      </x:c>
      <x:c r="Q739" s="38" t="n">
        <x:f>IF('Impacto local'!H16="","",'Impacto local'!H16)</x:f>
        <x:v>2</x:v>
      </x:c>
      <x:c r="R739" s="57" t="n">
        <x:f>IF(Q739="","",INDEX(Vulnerabilidad!$C$6:$C$17,Q739))</x:f>
        <x:v>0</x:v>
      </x:c>
      <x:c r="S739" s="55" t="n">
        <x:f>IF(AND(ISNUMBER(J739),ISNUMBER(R739),R739&gt;=0,R739&lt;=1),J739*R739,"n.a.")</x:f>
        <x:v>0</x:v>
      </x:c>
      <x:c r="T739" s="38" t="str">
        <x:f>IF(ISNUMBER(S739),"Calculado ilustrativo","Faltan datos / parámetros inválidos")</x:f>
        <x:v>Calculado ilustrativo</x:v>
      </x:c>
    </x:row>
    <x:row r="740">
      <x:c r="A740" s="38" t="str">
        <x:v>R00735</x:v>
      </x:c>
      <x:c r="B740" s="38" t="str">
        <x:f>'Reparto provincial'!B250</x:f>
        <x:v>C07</x:v>
      </x:c>
      <x:c r="C740" s="38" t="str">
        <x:f>'Reparto provincial'!C250</x:f>
        <x:v>CHUBB Seguros Panamá S. A.</x:v>
      </x:c>
      <x:c r="D740" s="38" t="str">
        <x:f>'Reparto provincial'!D250</x:f>
        <x:v>Residencial</x:v>
      </x:c>
      <x:c r="E740" s="38" t="str">
        <x:f>'Reparto provincial'!E250</x:f>
        <x:v>Emberá-Wounaan</x:v>
      </x:c>
      <x:c r="F740" s="38" t="str">
        <x:f>Ubicaciones!A16</x:f>
        <x:v>L11</x:v>
      </x:c>
      <x:c r="G740" s="38" t="str">
        <x:v>P3</x:v>
      </x:c>
      <x:c r="H740" s="55" t="n">
        <x:f>IF(AND(ISNUMBER('Reparto provincial'!J250),ABS(Construccion!G36-1)&lt;0.0000001,MIN(Construccion!D36:F36)&gt;=0,MAX(Construccion!D36:F36)&lt;=1),ROUND('Reparto provincial'!J250*ROUND(SUM(Construccion!$D$36:F36),12),0)-ROUND('Reparto provincial'!J250*ROUND(SUM(Construccion!$D$36:E36),12),0),"n.a.")</x:f>
        <x:v>0</x:v>
      </x:c>
      <x:c r="I740" s="55" t="n">
        <x:f>'Reparto provincial'!N250</x:f>
        <x:v>0</x:v>
      </x:c>
      <x:c r="J740" s="55" t="n">
        <x:f>IF(AND(ISNUMBER(H740),ISNUMBER(I740)),H740*I740,"n.a.")</x:f>
        <x:v>0</x:v>
      </x:c>
      <x:c r="K740" s="56" t="n">
        <x:f>Ubicaciones!D16</x:f>
        <x:v>8.25</x:v>
      </x:c>
      <x:c r="L740" s="56" t="n">
        <x:f>Ubicaciones!E16</x:f>
        <x:v>-77.72</x:v>
      </x:c>
      <x:c r="M740" s="38" t="str">
        <x:f>Vulnerabilidad!B24</x:f>
        <x:v>Liviana / madera</x:v>
      </x:c>
      <x:c r="N740" s="38" t="str">
        <x:f>Vulnerabilidad!C24</x:f>
        <x:v>Madera / livianas</x:v>
      </x:c>
      <x:c r="O740" s="38" t="str">
        <x:f>Vulnerabilidad!D24</x:f>
        <x:v>Metal</x:v>
      </x:c>
      <x:c r="P740" s="38" t="str">
        <x:v>Sin dato</x:v>
      </x:c>
      <x:c r="Q740" s="38" t="n">
        <x:f>IF('Impacto local'!H16="","",'Impacto local'!H16)</x:f>
        <x:v>2</x:v>
      </x:c>
      <x:c r="R740" s="57" t="n">
        <x:f>IF(Q740="","",INDEX(Vulnerabilidad!$D$6:$D$17,Q740))</x:f>
        <x:v>0</x:v>
      </x:c>
      <x:c r="S740" s="55" t="n">
        <x:f>IF(AND(ISNUMBER(J740),ISNUMBER(R740),R740&gt;=0,R740&lt;=1),J740*R740,"n.a.")</x:f>
        <x:v>0</x:v>
      </x:c>
      <x:c r="T740" s="38" t="str">
        <x:f>IF(ISNUMBER(S740),"Calculado ilustrativo","Faltan datos / parámetros inválidos")</x:f>
        <x:v>Calculado ilustrativo</x:v>
      </x:c>
    </x:row>
    <x:row r="741">
      <x:c r="A741" s="38" t="str">
        <x:v>R00736</x:v>
      </x:c>
      <x:c r="B741" s="38" t="str">
        <x:f>'Reparto provincial'!B251</x:f>
        <x:v>C07</x:v>
      </x:c>
      <x:c r="C741" s="38" t="str">
        <x:f>'Reparto provincial'!C251</x:f>
        <x:v>CHUBB Seguros Panamá S. A.</x:v>
      </x:c>
      <x:c r="D741" s="38" t="str">
        <x:f>'Reparto provincial'!D251</x:f>
        <x:v>Residencial</x:v>
      </x:c>
      <x:c r="E741" s="38" t="str">
        <x:f>'Reparto provincial'!E251</x:f>
        <x:v>Ngäbe-Buglé</x:v>
      </x:c>
      <x:c r="F741" s="38" t="str">
        <x:f>Ubicaciones!A17</x:f>
        <x:v>L12</x:v>
      </x:c>
      <x:c r="G741" s="38" t="str">
        <x:v>P1</x:v>
      </x:c>
      <x:c r="H741" s="55" t="n">
        <x:f>IF(AND(ISNUMBER('Reparto provincial'!J251),ABS(Construccion!G39-1)&lt;0.0000001,MIN(Construccion!D39:F39)&gt;=0,MAX(Construccion!D39:F39)&lt;=1),ROUND('Reparto provincial'!J251*ROUND(SUM(Construccion!$D$39:D39),12),0)-0,"n.a.")</x:f>
        <x:v>0</x:v>
      </x:c>
      <x:c r="I741" s="55" t="n">
        <x:f>'Reparto provincial'!N251</x:f>
        <x:v>0</x:v>
      </x:c>
      <x:c r="J741" s="55" t="n">
        <x:f>IF(AND(ISNUMBER(H741),ISNUMBER(I741)),H741*I741,"n.a.")</x:f>
        <x:v>0</x:v>
      </x:c>
      <x:c r="K741" s="56" t="n">
        <x:f>Ubicaciones!D17</x:f>
        <x:v>8.53</x:v>
      </x:c>
      <x:c r="L741" s="56" t="n">
        <x:f>Ubicaciones!E17</x:f>
        <x:v>-81.7</x:v>
      </x:c>
      <x:c r="M741" s="38" t="str">
        <x:f>Vulnerabilidad!B22</x:f>
        <x:v>Hormigón armado</x:v>
      </x:c>
      <x:c r="N741" s="38" t="str">
        <x:f>Vulnerabilidad!C22</x:f>
        <x:v>Mampostería de relleno</x:v>
      </x:c>
      <x:c r="O741" s="38" t="str">
        <x:f>Vulnerabilidad!D22</x:f>
        <x:v>Losa de hormigón</x:v>
      </x:c>
      <x:c r="P741" s="38" t="str">
        <x:v>Sin dato</x:v>
      </x:c>
      <x:c r="Q741" s="38" t="n">
        <x:f>IF('Impacto local'!H17="","",'Impacto local'!H17)</x:f>
        <x:v>3</x:v>
      </x:c>
      <x:c r="R741" s="57" t="n">
        <x:f>IF(Q741="","",INDEX(Vulnerabilidad!$B$6:$B$17,Q741))</x:f>
        <x:v>0</x:v>
      </x:c>
      <x:c r="S741" s="55" t="n">
        <x:f>IF(AND(ISNUMBER(J741),ISNUMBER(R741),R741&gt;=0,R741&lt;=1),J741*R741,"n.a.")</x:f>
        <x:v>0</x:v>
      </x:c>
      <x:c r="T741" s="38" t="str">
        <x:f>IF(ISNUMBER(S741),"Calculado ilustrativo","Faltan datos / parámetros inválidos")</x:f>
        <x:v>Calculado ilustrativo</x:v>
      </x:c>
    </x:row>
    <x:row r="742">
      <x:c r="A742" s="38" t="str">
        <x:v>R00737</x:v>
      </x:c>
      <x:c r="B742" s="38" t="str">
        <x:f>'Reparto provincial'!B251</x:f>
        <x:v>C07</x:v>
      </x:c>
      <x:c r="C742" s="38" t="str">
        <x:f>'Reparto provincial'!C251</x:f>
        <x:v>CHUBB Seguros Panamá S. A.</x:v>
      </x:c>
      <x:c r="D742" s="38" t="str">
        <x:f>'Reparto provincial'!D251</x:f>
        <x:v>Residencial</x:v>
      </x:c>
      <x:c r="E742" s="38" t="str">
        <x:f>'Reparto provincial'!E251</x:f>
        <x:v>Ngäbe-Buglé</x:v>
      </x:c>
      <x:c r="F742" s="38" t="str">
        <x:f>Ubicaciones!A17</x:f>
        <x:v>L12</x:v>
      </x:c>
      <x:c r="G742" s="38" t="str">
        <x:v>P2</x:v>
      </x:c>
      <x:c r="H742" s="55" t="n">
        <x:f>IF(AND(ISNUMBER('Reparto provincial'!J251),ABS(Construccion!G39-1)&lt;0.0000001,MIN(Construccion!D39:F39)&gt;=0,MAX(Construccion!D39:F39)&lt;=1),ROUND('Reparto provincial'!J251*ROUND(SUM(Construccion!$D$39:E39),12),0)-ROUND('Reparto provincial'!J251*ROUND(SUM(Construccion!$D$39:D39),12),0),"n.a.")</x:f>
        <x:v>0</x:v>
      </x:c>
      <x:c r="I742" s="55" t="n">
        <x:f>'Reparto provincial'!N251</x:f>
        <x:v>0</x:v>
      </x:c>
      <x:c r="J742" s="55" t="n">
        <x:f>IF(AND(ISNUMBER(H742),ISNUMBER(I742)),H742*I742,"n.a.")</x:f>
        <x:v>0</x:v>
      </x:c>
      <x:c r="K742" s="56" t="n">
        <x:f>Ubicaciones!D17</x:f>
        <x:v>8.53</x:v>
      </x:c>
      <x:c r="L742" s="56" t="n">
        <x:f>Ubicaciones!E17</x:f>
        <x:v>-81.7</x:v>
      </x:c>
      <x:c r="M742" s="38" t="str">
        <x:f>Vulnerabilidad!B23</x:f>
        <x:v>Mampostería sin refuerzo</x:v>
      </x:c>
      <x:c r="N742" s="38" t="str">
        <x:f>Vulnerabilidad!C23</x:f>
        <x:v>Bloque / ladrillo</x:v>
      </x:c>
      <x:c r="O742" s="38" t="str">
        <x:f>Vulnerabilidad!D23</x:f>
        <x:v>Metal</x:v>
      </x:c>
      <x:c r="P742" s="38" t="str">
        <x:v>Sin dato</x:v>
      </x:c>
      <x:c r="Q742" s="38" t="n">
        <x:f>IF('Impacto local'!H17="","",'Impacto local'!H17)</x:f>
        <x:v>3</x:v>
      </x:c>
      <x:c r="R742" s="57" t="n">
        <x:f>IF(Q742="","",INDEX(Vulnerabilidad!$C$6:$C$17,Q742))</x:f>
        <x:v>0</x:v>
      </x:c>
      <x:c r="S742" s="55" t="n">
        <x:f>IF(AND(ISNUMBER(J742),ISNUMBER(R742),R742&gt;=0,R742&lt;=1),J742*R742,"n.a.")</x:f>
        <x:v>0</x:v>
      </x:c>
      <x:c r="T742" s="38" t="str">
        <x:f>IF(ISNUMBER(S742),"Calculado ilustrativo","Faltan datos / parámetros inválidos")</x:f>
        <x:v>Calculado ilustrativo</x:v>
      </x:c>
    </x:row>
    <x:row r="743">
      <x:c r="A743" s="38" t="str">
        <x:v>R00738</x:v>
      </x:c>
      <x:c r="B743" s="38" t="str">
        <x:f>'Reparto provincial'!B251</x:f>
        <x:v>C07</x:v>
      </x:c>
      <x:c r="C743" s="38" t="str">
        <x:f>'Reparto provincial'!C251</x:f>
        <x:v>CHUBB Seguros Panamá S. A.</x:v>
      </x:c>
      <x:c r="D743" s="38" t="str">
        <x:f>'Reparto provincial'!D251</x:f>
        <x:v>Residencial</x:v>
      </x:c>
      <x:c r="E743" s="38" t="str">
        <x:f>'Reparto provincial'!E251</x:f>
        <x:v>Ngäbe-Buglé</x:v>
      </x:c>
      <x:c r="F743" s="38" t="str">
        <x:f>Ubicaciones!A17</x:f>
        <x:v>L12</x:v>
      </x:c>
      <x:c r="G743" s="38" t="str">
        <x:v>P3</x:v>
      </x:c>
      <x:c r="H743" s="55" t="n">
        <x:f>IF(AND(ISNUMBER('Reparto provincial'!J251),ABS(Construccion!G39-1)&lt;0.0000001,MIN(Construccion!D39:F39)&gt;=0,MAX(Construccion!D39:F39)&lt;=1),ROUND('Reparto provincial'!J251*ROUND(SUM(Construccion!$D$39:F39),12),0)-ROUND('Reparto provincial'!J251*ROUND(SUM(Construccion!$D$39:E39),12),0),"n.a.")</x:f>
        <x:v>0</x:v>
      </x:c>
      <x:c r="I743" s="55" t="n">
        <x:f>'Reparto provincial'!N251</x:f>
        <x:v>0</x:v>
      </x:c>
      <x:c r="J743" s="55" t="n">
        <x:f>IF(AND(ISNUMBER(H743),ISNUMBER(I743)),H743*I743,"n.a.")</x:f>
        <x:v>0</x:v>
      </x:c>
      <x:c r="K743" s="56" t="n">
        <x:f>Ubicaciones!D17</x:f>
        <x:v>8.53</x:v>
      </x:c>
      <x:c r="L743" s="56" t="n">
        <x:f>Ubicaciones!E17</x:f>
        <x:v>-81.7</x:v>
      </x:c>
      <x:c r="M743" s="38" t="str">
        <x:f>Vulnerabilidad!B24</x:f>
        <x:v>Liviana / madera</x:v>
      </x:c>
      <x:c r="N743" s="38" t="str">
        <x:f>Vulnerabilidad!C24</x:f>
        <x:v>Madera / livianas</x:v>
      </x:c>
      <x:c r="O743" s="38" t="str">
        <x:f>Vulnerabilidad!D24</x:f>
        <x:v>Metal</x:v>
      </x:c>
      <x:c r="P743" s="38" t="str">
        <x:v>Sin dato</x:v>
      </x:c>
      <x:c r="Q743" s="38" t="n">
        <x:f>IF('Impacto local'!H17="","",'Impacto local'!H17)</x:f>
        <x:v>3</x:v>
      </x:c>
      <x:c r="R743" s="57" t="n">
        <x:f>IF(Q743="","",INDEX(Vulnerabilidad!$D$6:$D$17,Q743))</x:f>
        <x:v>0</x:v>
      </x:c>
      <x:c r="S743" s="55" t="n">
        <x:f>IF(AND(ISNUMBER(J743),ISNUMBER(R743),R743&gt;=0,R743&lt;=1),J743*R743,"n.a.")</x:f>
        <x:v>0</x:v>
      </x:c>
      <x:c r="T743" s="38" t="str">
        <x:f>IF(ISNUMBER(S743),"Calculado ilustrativo","Faltan datos / parámetros inválidos")</x:f>
        <x:v>Calculado ilustrativo</x:v>
      </x:c>
    </x:row>
    <x:row r="744">
      <x:c r="A744" s="38" t="str">
        <x:v>R00739</x:v>
      </x:c>
      <x:c r="B744" s="38" t="str">
        <x:f>'Reparto provincial'!B252</x:f>
        <x:v>C07</x:v>
      </x:c>
      <x:c r="C744" s="38" t="str">
        <x:f>'Reparto provincial'!C252</x:f>
        <x:v>CHUBB Seguros Panamá S. A.</x:v>
      </x:c>
      <x:c r="D744" s="38" t="str">
        <x:f>'Reparto provincial'!D252</x:f>
        <x:v>Residencial</x:v>
      </x:c>
      <x:c r="E744" s="38" t="str">
        <x:f>'Reparto provincial'!E252</x:f>
        <x:v>Panamá Oeste</x:v>
      </x:c>
      <x:c r="F744" s="38" t="str">
        <x:f>Ubicaciones!A18</x:f>
        <x:v>L13</x:v>
      </x:c>
      <x:c r="G744" s="38" t="str">
        <x:v>P1</x:v>
      </x:c>
      <x:c r="H744" s="55" t="n">
        <x:f>IF(AND(ISNUMBER('Reparto provincial'!J252),ABS(Construccion!G42-1)&lt;0.0000001,MIN(Construccion!D42:F42)&gt;=0,MAX(Construccion!D42:F42)&lt;=1),ROUND('Reparto provincial'!J252*ROUND(SUM(Construccion!$D$42:D42),12),0)-0,"n.a.")</x:f>
        <x:v>0</x:v>
      </x:c>
      <x:c r="I744" s="55" t="n">
        <x:f>'Reparto provincial'!N252</x:f>
        <x:v>0</x:v>
      </x:c>
      <x:c r="J744" s="55" t="n">
        <x:f>IF(AND(ISNUMBER(H744),ISNUMBER(I744)),H744*I744,"n.a.")</x:f>
        <x:v>0</x:v>
      </x:c>
      <x:c r="K744" s="56" t="n">
        <x:f>Ubicaciones!D18</x:f>
        <x:v>8.88</x:v>
      </x:c>
      <x:c r="L744" s="56" t="n">
        <x:f>Ubicaciones!E18</x:f>
        <x:v>-79.78</x:v>
      </x:c>
      <x:c r="M744" s="38" t="str">
        <x:f>Vulnerabilidad!B22</x:f>
        <x:v>Hormigón armado</x:v>
      </x:c>
      <x:c r="N744" s="38" t="str">
        <x:f>Vulnerabilidad!C22</x:f>
        <x:v>Mampostería de relleno</x:v>
      </x:c>
      <x:c r="O744" s="38" t="str">
        <x:f>Vulnerabilidad!D22</x:f>
        <x:v>Losa de hormigón</x:v>
      </x:c>
      <x:c r="P744" s="38" t="str">
        <x:v>Sin dato</x:v>
      </x:c>
      <x:c r="Q744" s="38" t="n">
        <x:f>IF('Impacto local'!H18="","",'Impacto local'!H18)</x:f>
        <x:v>2</x:v>
      </x:c>
      <x:c r="R744" s="57" t="n">
        <x:f>IF(Q744="","",INDEX(Vulnerabilidad!$B$6:$B$17,Q744))</x:f>
        <x:v>0</x:v>
      </x:c>
      <x:c r="S744" s="55" t="n">
        <x:f>IF(AND(ISNUMBER(J744),ISNUMBER(R744),R744&gt;=0,R744&lt;=1),J744*R744,"n.a.")</x:f>
        <x:v>0</x:v>
      </x:c>
      <x:c r="T744" s="38" t="str">
        <x:f>IF(ISNUMBER(S744),"Calculado ilustrativo","Faltan datos / parámetros inválidos")</x:f>
        <x:v>Calculado ilustrativo</x:v>
      </x:c>
    </x:row>
    <x:row r="745">
      <x:c r="A745" s="38" t="str">
        <x:v>R00740</x:v>
      </x:c>
      <x:c r="B745" s="38" t="str">
        <x:f>'Reparto provincial'!B252</x:f>
        <x:v>C07</x:v>
      </x:c>
      <x:c r="C745" s="38" t="str">
        <x:f>'Reparto provincial'!C252</x:f>
        <x:v>CHUBB Seguros Panamá S. A.</x:v>
      </x:c>
      <x:c r="D745" s="38" t="str">
        <x:f>'Reparto provincial'!D252</x:f>
        <x:v>Residencial</x:v>
      </x:c>
      <x:c r="E745" s="38" t="str">
        <x:f>'Reparto provincial'!E252</x:f>
        <x:v>Panamá Oeste</x:v>
      </x:c>
      <x:c r="F745" s="38" t="str">
        <x:f>Ubicaciones!A18</x:f>
        <x:v>L13</x:v>
      </x:c>
      <x:c r="G745" s="38" t="str">
        <x:v>P2</x:v>
      </x:c>
      <x:c r="H745" s="55" t="n">
        <x:f>IF(AND(ISNUMBER('Reparto provincial'!J252),ABS(Construccion!G42-1)&lt;0.0000001,MIN(Construccion!D42:F42)&gt;=0,MAX(Construccion!D42:F42)&lt;=1),ROUND('Reparto provincial'!J252*ROUND(SUM(Construccion!$D$42:E42),12),0)-ROUND('Reparto provincial'!J252*ROUND(SUM(Construccion!$D$42:D42),12),0),"n.a.")</x:f>
        <x:v>0</x:v>
      </x:c>
      <x:c r="I745" s="55" t="n">
        <x:f>'Reparto provincial'!N252</x:f>
        <x:v>0</x:v>
      </x:c>
      <x:c r="J745" s="55" t="n">
        <x:f>IF(AND(ISNUMBER(H745),ISNUMBER(I745)),H745*I745,"n.a.")</x:f>
        <x:v>0</x:v>
      </x:c>
      <x:c r="K745" s="56" t="n">
        <x:f>Ubicaciones!D18</x:f>
        <x:v>8.88</x:v>
      </x:c>
      <x:c r="L745" s="56" t="n">
        <x:f>Ubicaciones!E18</x:f>
        <x:v>-79.78</x:v>
      </x:c>
      <x:c r="M745" s="38" t="str">
        <x:f>Vulnerabilidad!B23</x:f>
        <x:v>Mampostería sin refuerzo</x:v>
      </x:c>
      <x:c r="N745" s="38" t="str">
        <x:f>Vulnerabilidad!C23</x:f>
        <x:v>Bloque / ladrillo</x:v>
      </x:c>
      <x:c r="O745" s="38" t="str">
        <x:f>Vulnerabilidad!D23</x:f>
        <x:v>Metal</x:v>
      </x:c>
      <x:c r="P745" s="38" t="str">
        <x:v>Sin dato</x:v>
      </x:c>
      <x:c r="Q745" s="38" t="n">
        <x:f>IF('Impacto local'!H18="","",'Impacto local'!H18)</x:f>
        <x:v>2</x:v>
      </x:c>
      <x:c r="R745" s="57" t="n">
        <x:f>IF(Q745="","",INDEX(Vulnerabilidad!$C$6:$C$17,Q745))</x:f>
        <x:v>0</x:v>
      </x:c>
      <x:c r="S745" s="55" t="n">
        <x:f>IF(AND(ISNUMBER(J745),ISNUMBER(R745),R745&gt;=0,R745&lt;=1),J745*R745,"n.a.")</x:f>
        <x:v>0</x:v>
      </x:c>
      <x:c r="T745" s="38" t="str">
        <x:f>IF(ISNUMBER(S745),"Calculado ilustrativo","Faltan datos / parámetros inválidos")</x:f>
        <x:v>Calculado ilustrativo</x:v>
      </x:c>
    </x:row>
    <x:row r="746">
      <x:c r="A746" s="38" t="str">
        <x:v>R00741</x:v>
      </x:c>
      <x:c r="B746" s="38" t="str">
        <x:f>'Reparto provincial'!B252</x:f>
        <x:v>C07</x:v>
      </x:c>
      <x:c r="C746" s="38" t="str">
        <x:f>'Reparto provincial'!C252</x:f>
        <x:v>CHUBB Seguros Panamá S. A.</x:v>
      </x:c>
      <x:c r="D746" s="38" t="str">
        <x:f>'Reparto provincial'!D252</x:f>
        <x:v>Residencial</x:v>
      </x:c>
      <x:c r="E746" s="38" t="str">
        <x:f>'Reparto provincial'!E252</x:f>
        <x:v>Panamá Oeste</x:v>
      </x:c>
      <x:c r="F746" s="38" t="str">
        <x:f>Ubicaciones!A18</x:f>
        <x:v>L13</x:v>
      </x:c>
      <x:c r="G746" s="38" t="str">
        <x:v>P3</x:v>
      </x:c>
      <x:c r="H746" s="55" t="n">
        <x:f>IF(AND(ISNUMBER('Reparto provincial'!J252),ABS(Construccion!G42-1)&lt;0.0000001,MIN(Construccion!D42:F42)&gt;=0,MAX(Construccion!D42:F42)&lt;=1),ROUND('Reparto provincial'!J252*ROUND(SUM(Construccion!$D$42:F42),12),0)-ROUND('Reparto provincial'!J252*ROUND(SUM(Construccion!$D$42:E42),12),0),"n.a.")</x:f>
        <x:v>0</x:v>
      </x:c>
      <x:c r="I746" s="55" t="n">
        <x:f>'Reparto provincial'!N252</x:f>
        <x:v>0</x:v>
      </x:c>
      <x:c r="J746" s="55" t="n">
        <x:f>IF(AND(ISNUMBER(H746),ISNUMBER(I746)),H746*I746,"n.a.")</x:f>
        <x:v>0</x:v>
      </x:c>
      <x:c r="K746" s="56" t="n">
        <x:f>Ubicaciones!D18</x:f>
        <x:v>8.88</x:v>
      </x:c>
      <x:c r="L746" s="56" t="n">
        <x:f>Ubicaciones!E18</x:f>
        <x:v>-79.78</x:v>
      </x:c>
      <x:c r="M746" s="38" t="str">
        <x:f>Vulnerabilidad!B24</x:f>
        <x:v>Liviana / madera</x:v>
      </x:c>
      <x:c r="N746" s="38" t="str">
        <x:f>Vulnerabilidad!C24</x:f>
        <x:v>Madera / livianas</x:v>
      </x:c>
      <x:c r="O746" s="38" t="str">
        <x:f>Vulnerabilidad!D24</x:f>
        <x:v>Metal</x:v>
      </x:c>
      <x:c r="P746" s="38" t="str">
        <x:v>Sin dato</x:v>
      </x:c>
      <x:c r="Q746" s="38" t="n">
        <x:f>IF('Impacto local'!H18="","",'Impacto local'!H18)</x:f>
        <x:v>2</x:v>
      </x:c>
      <x:c r="R746" s="57" t="n">
        <x:f>IF(Q746="","",INDEX(Vulnerabilidad!$D$6:$D$17,Q746))</x:f>
        <x:v>0</x:v>
      </x:c>
      <x:c r="S746" s="55" t="n">
        <x:f>IF(AND(ISNUMBER(J746),ISNUMBER(R746),R746&gt;=0,R746&lt;=1),J746*R746,"n.a.")</x:f>
        <x:v>0</x:v>
      </x:c>
      <x:c r="T746" s="38" t="str">
        <x:f>IF(ISNUMBER(S746),"Calculado ilustrativo","Faltan datos / parámetros inválidos")</x:f>
        <x:v>Calculado ilustrativo</x:v>
      </x:c>
    </x:row>
    <x:row r="747">
      <x:c r="A747" s="38" t="str">
        <x:v>R00742</x:v>
      </x:c>
      <x:c r="B747" s="38" t="str">
        <x:f>'Reparto provincial'!B253</x:f>
        <x:v>C07</x:v>
      </x:c>
      <x:c r="C747" s="38" t="str">
        <x:f>'Reparto provincial'!C253</x:f>
        <x:v>CHUBB Seguros Panamá S. A.</x:v>
      </x:c>
      <x:c r="D747" s="38" t="str">
        <x:f>'Reparto provincial'!D253</x:f>
        <x:v>Comercial</x:v>
      </x:c>
      <x:c r="E747" s="38" t="str">
        <x:f>'Reparto provincial'!E253</x:f>
        <x:v>Bocas del Toro</x:v>
      </x:c>
      <x:c r="F747" s="38" t="str">
        <x:f>Ubicaciones!A6</x:f>
        <x:v>L01</x:v>
      </x:c>
      <x:c r="G747" s="38" t="str">
        <x:v>P1</x:v>
      </x:c>
      <x:c r="H747" s="55" t="n">
        <x:f>IF(AND(ISNUMBER('Reparto provincial'!J253),ABS(Construccion!G7-1)&lt;0.0000001,MIN(Construccion!D7:F7)&gt;=0,MAX(Construccion!D7:F7)&lt;=1),ROUND('Reparto provincial'!J253*ROUND(SUM(Construccion!$D$7:D7),12),0)-0,"n.a.")</x:f>
        <x:v>0</x:v>
      </x:c>
      <x:c r="I747" s="55" t="n">
        <x:f>'Reparto provincial'!N253</x:f>
        <x:v>2000990.8366533865</x:v>
      </x:c>
      <x:c r="J747" s="55" t="n">
        <x:f>IF(AND(ISNUMBER(H747),ISNUMBER(I747)),H747*I747,"n.a.")</x:f>
        <x:v>0</x:v>
      </x:c>
      <x:c r="K747" s="56" t="n">
        <x:f>Ubicaciones!D6</x:f>
        <x:v>9.34</x:v>
      </x:c>
      <x:c r="L747" s="56" t="n">
        <x:f>Ubicaciones!E6</x:f>
        <x:v>-82.25</x:v>
      </x:c>
      <x:c r="M747" s="38" t="str">
        <x:f>Vulnerabilidad!B22</x:f>
        <x:v>Hormigón armado</x:v>
      </x:c>
      <x:c r="N747" s="38" t="str">
        <x:f>Vulnerabilidad!C22</x:f>
        <x:v>Mampostería de relleno</x:v>
      </x:c>
      <x:c r="O747" s="38" t="str">
        <x:f>Vulnerabilidad!D22</x:f>
        <x:v>Losa de hormigón</x:v>
      </x:c>
      <x:c r="P747" s="38" t="str">
        <x:v>Sin dato</x:v>
      </x:c>
      <x:c r="Q747" s="38" t="n">
        <x:f>IF('Impacto local'!H6="","",'Impacto local'!H6)</x:f>
        <x:v>3</x:v>
      </x:c>
      <x:c r="R747" s="57" t="n">
        <x:f>IF(Q747="","",INDEX(Vulnerabilidad!$B$6:$B$17,Q747))</x:f>
        <x:v>0</x:v>
      </x:c>
      <x:c r="S747" s="55" t="n">
        <x:f>IF(AND(ISNUMBER(J747),ISNUMBER(R747),R747&gt;=0,R747&lt;=1),J747*R747,"n.a.")</x:f>
        <x:v>0</x:v>
      </x:c>
      <x:c r="T747" s="38" t="str">
        <x:f>IF(ISNUMBER(S747),"Calculado ilustrativo","Faltan datos / parámetros inválidos")</x:f>
        <x:v>Calculado ilustrativo</x:v>
      </x:c>
    </x:row>
    <x:row r="748">
      <x:c r="A748" s="38" t="str">
        <x:v>R00743</x:v>
      </x:c>
      <x:c r="B748" s="38" t="str">
        <x:f>'Reparto provincial'!B253</x:f>
        <x:v>C07</x:v>
      </x:c>
      <x:c r="C748" s="38" t="str">
        <x:f>'Reparto provincial'!C253</x:f>
        <x:v>CHUBB Seguros Panamá S. A.</x:v>
      </x:c>
      <x:c r="D748" s="38" t="str">
        <x:f>'Reparto provincial'!D253</x:f>
        <x:v>Comercial</x:v>
      </x:c>
      <x:c r="E748" s="38" t="str">
        <x:f>'Reparto provincial'!E253</x:f>
        <x:v>Bocas del Toro</x:v>
      </x:c>
      <x:c r="F748" s="38" t="str">
        <x:f>Ubicaciones!A6</x:f>
        <x:v>L01</x:v>
      </x:c>
      <x:c r="G748" s="38" t="str">
        <x:v>P2</x:v>
      </x:c>
      <x:c r="H748" s="55" t="n">
        <x:f>IF(AND(ISNUMBER('Reparto provincial'!J253),ABS(Construccion!G7-1)&lt;0.0000001,MIN(Construccion!D7:F7)&gt;=0,MAX(Construccion!D7:F7)&lt;=1),ROUND('Reparto provincial'!J253*ROUND(SUM(Construccion!$D$7:E7),12),0)-ROUND('Reparto provincial'!J253*ROUND(SUM(Construccion!$D$7:D7),12),0),"n.a.")</x:f>
        <x:v>0</x:v>
      </x:c>
      <x:c r="I748" s="55" t="n">
        <x:f>'Reparto provincial'!N253</x:f>
        <x:v>2000990.8366533865</x:v>
      </x:c>
      <x:c r="J748" s="55" t="n">
        <x:f>IF(AND(ISNUMBER(H748),ISNUMBER(I748)),H748*I748,"n.a.")</x:f>
        <x:v>0</x:v>
      </x:c>
      <x:c r="K748" s="56" t="n">
        <x:f>Ubicaciones!D6</x:f>
        <x:v>9.34</x:v>
      </x:c>
      <x:c r="L748" s="56" t="n">
        <x:f>Ubicaciones!E6</x:f>
        <x:v>-82.25</x:v>
      </x:c>
      <x:c r="M748" s="38" t="str">
        <x:f>Vulnerabilidad!B23</x:f>
        <x:v>Mampostería sin refuerzo</x:v>
      </x:c>
      <x:c r="N748" s="38" t="str">
        <x:f>Vulnerabilidad!C23</x:f>
        <x:v>Bloque / ladrillo</x:v>
      </x:c>
      <x:c r="O748" s="38" t="str">
        <x:f>Vulnerabilidad!D23</x:f>
        <x:v>Metal</x:v>
      </x:c>
      <x:c r="P748" s="38" t="str">
        <x:v>Sin dato</x:v>
      </x:c>
      <x:c r="Q748" s="38" t="n">
        <x:f>IF('Impacto local'!H6="","",'Impacto local'!H6)</x:f>
        <x:v>3</x:v>
      </x:c>
      <x:c r="R748" s="57" t="n">
        <x:f>IF(Q748="","",INDEX(Vulnerabilidad!$C$6:$C$17,Q748))</x:f>
        <x:v>0</x:v>
      </x:c>
      <x:c r="S748" s="55" t="n">
        <x:f>IF(AND(ISNUMBER(J748),ISNUMBER(R748),R748&gt;=0,R748&lt;=1),J748*R748,"n.a.")</x:f>
        <x:v>0</x:v>
      </x:c>
      <x:c r="T748" s="38" t="str">
        <x:f>IF(ISNUMBER(S748),"Calculado ilustrativo","Faltan datos / parámetros inválidos")</x:f>
        <x:v>Calculado ilustrativo</x:v>
      </x:c>
    </x:row>
    <x:row r="749">
      <x:c r="A749" s="38" t="str">
        <x:v>R00744</x:v>
      </x:c>
      <x:c r="B749" s="38" t="str">
        <x:f>'Reparto provincial'!B253</x:f>
        <x:v>C07</x:v>
      </x:c>
      <x:c r="C749" s="38" t="str">
        <x:f>'Reparto provincial'!C253</x:f>
        <x:v>CHUBB Seguros Panamá S. A.</x:v>
      </x:c>
      <x:c r="D749" s="38" t="str">
        <x:f>'Reparto provincial'!D253</x:f>
        <x:v>Comercial</x:v>
      </x:c>
      <x:c r="E749" s="38" t="str">
        <x:f>'Reparto provincial'!E253</x:f>
        <x:v>Bocas del Toro</x:v>
      </x:c>
      <x:c r="F749" s="38" t="str">
        <x:f>Ubicaciones!A6</x:f>
        <x:v>L01</x:v>
      </x:c>
      <x:c r="G749" s="38" t="str">
        <x:v>P3</x:v>
      </x:c>
      <x:c r="H749" s="55" t="n">
        <x:f>IF(AND(ISNUMBER('Reparto provincial'!J253),ABS(Construccion!G7-1)&lt;0.0000001,MIN(Construccion!D7:F7)&gt;=0,MAX(Construccion!D7:F7)&lt;=1),ROUND('Reparto provincial'!J253*ROUND(SUM(Construccion!$D$7:F7),12),0)-ROUND('Reparto provincial'!J253*ROUND(SUM(Construccion!$D$7:E7),12),0),"n.a.")</x:f>
        <x:v>0</x:v>
      </x:c>
      <x:c r="I749" s="55" t="n">
        <x:f>'Reparto provincial'!N253</x:f>
        <x:v>2000990.8366533865</x:v>
      </x:c>
      <x:c r="J749" s="55" t="n">
        <x:f>IF(AND(ISNUMBER(H749),ISNUMBER(I749)),H749*I749,"n.a.")</x:f>
        <x:v>0</x:v>
      </x:c>
      <x:c r="K749" s="56" t="n">
        <x:f>Ubicaciones!D6</x:f>
        <x:v>9.34</x:v>
      </x:c>
      <x:c r="L749" s="56" t="n">
        <x:f>Ubicaciones!E6</x:f>
        <x:v>-82.25</x:v>
      </x:c>
      <x:c r="M749" s="38" t="str">
        <x:f>Vulnerabilidad!B24</x:f>
        <x:v>Liviana / madera</x:v>
      </x:c>
      <x:c r="N749" s="38" t="str">
        <x:f>Vulnerabilidad!C24</x:f>
        <x:v>Madera / livianas</x:v>
      </x:c>
      <x:c r="O749" s="38" t="str">
        <x:f>Vulnerabilidad!D24</x:f>
        <x:v>Metal</x:v>
      </x:c>
      <x:c r="P749" s="38" t="str">
        <x:v>Sin dato</x:v>
      </x:c>
      <x:c r="Q749" s="38" t="n">
        <x:f>IF('Impacto local'!H6="","",'Impacto local'!H6)</x:f>
        <x:v>3</x:v>
      </x:c>
      <x:c r="R749" s="57" t="n">
        <x:f>IF(Q749="","",INDEX(Vulnerabilidad!$D$6:$D$17,Q749))</x:f>
        <x:v>0</x:v>
      </x:c>
      <x:c r="S749" s="55" t="n">
        <x:f>IF(AND(ISNUMBER(J749),ISNUMBER(R749),R749&gt;=0,R749&lt;=1),J749*R749,"n.a.")</x:f>
        <x:v>0</x:v>
      </x:c>
      <x:c r="T749" s="38" t="str">
        <x:f>IF(ISNUMBER(S749),"Calculado ilustrativo","Faltan datos / parámetros inválidos")</x:f>
        <x:v>Calculado ilustrativo</x:v>
      </x:c>
    </x:row>
    <x:row r="750">
      <x:c r="A750" s="38" t="str">
        <x:v>R00745</x:v>
      </x:c>
      <x:c r="B750" s="38" t="str">
        <x:f>'Reparto provincial'!B254</x:f>
        <x:v>C07</x:v>
      </x:c>
      <x:c r="C750" s="38" t="str">
        <x:f>'Reparto provincial'!C254</x:f>
        <x:v>CHUBB Seguros Panamá S. A.</x:v>
      </x:c>
      <x:c r="D750" s="38" t="str">
        <x:f>'Reparto provincial'!D254</x:f>
        <x:v>Comercial</x:v>
      </x:c>
      <x:c r="E750" s="38" t="str">
        <x:f>'Reparto provincial'!E254</x:f>
        <x:v>Coclé</x:v>
      </x:c>
      <x:c r="F750" s="38" t="str">
        <x:f>Ubicaciones!A7</x:f>
        <x:v>L02</x:v>
      </x:c>
      <x:c r="G750" s="38" t="str">
        <x:v>P1</x:v>
      </x:c>
      <x:c r="H750" s="55" t="n">
        <x:f>IF(AND(ISNUMBER('Reparto provincial'!J254),ABS(Construccion!G10-1)&lt;0.0000001,MIN(Construccion!D10:F10)&gt;=0,MAX(Construccion!D10:F10)&lt;=1),ROUND('Reparto provincial'!J254*ROUND(SUM(Construccion!$D$10:D10),12),0)-0,"n.a.")</x:f>
        <x:v>0</x:v>
      </x:c>
      <x:c r="I750" s="55" t="n">
        <x:f>'Reparto provincial'!N254</x:f>
        <x:v>2000990.8366533865</x:v>
      </x:c>
      <x:c r="J750" s="55" t="n">
        <x:f>IF(AND(ISNUMBER(H750),ISNUMBER(I750)),H750*I750,"n.a.")</x:f>
        <x:v>0</x:v>
      </x:c>
      <x:c r="K750" s="56" t="n">
        <x:f>Ubicaciones!D7</x:f>
        <x:v>8.52</x:v>
      </x:c>
      <x:c r="L750" s="56" t="n">
        <x:f>Ubicaciones!E7</x:f>
        <x:v>-80.36</x:v>
      </x:c>
      <x:c r="M750" s="38" t="str">
        <x:f>Vulnerabilidad!B22</x:f>
        <x:v>Hormigón armado</x:v>
      </x:c>
      <x:c r="N750" s="38" t="str">
        <x:f>Vulnerabilidad!C22</x:f>
        <x:v>Mampostería de relleno</x:v>
      </x:c>
      <x:c r="O750" s="38" t="str">
        <x:f>Vulnerabilidad!D22</x:f>
        <x:v>Losa de hormigón</x:v>
      </x:c>
      <x:c r="P750" s="38" t="str">
        <x:v>Sin dato</x:v>
      </x:c>
      <x:c r="Q750" s="38" t="n">
        <x:f>IF('Impacto local'!H7="","",'Impacto local'!H7)</x:f>
        <x:v>2</x:v>
      </x:c>
      <x:c r="R750" s="57" t="n">
        <x:f>IF(Q750="","",INDEX(Vulnerabilidad!$B$6:$B$17,Q750))</x:f>
        <x:v>0</x:v>
      </x:c>
      <x:c r="S750" s="55" t="n">
        <x:f>IF(AND(ISNUMBER(J750),ISNUMBER(R750),R750&gt;=0,R750&lt;=1),J750*R750,"n.a.")</x:f>
        <x:v>0</x:v>
      </x:c>
      <x:c r="T750" s="38" t="str">
        <x:f>IF(ISNUMBER(S750),"Calculado ilustrativo","Faltan datos / parámetros inválidos")</x:f>
        <x:v>Calculado ilustrativo</x:v>
      </x:c>
    </x:row>
    <x:row r="751">
      <x:c r="A751" s="38" t="str">
        <x:v>R00746</x:v>
      </x:c>
      <x:c r="B751" s="38" t="str">
        <x:f>'Reparto provincial'!B254</x:f>
        <x:v>C07</x:v>
      </x:c>
      <x:c r="C751" s="38" t="str">
        <x:f>'Reparto provincial'!C254</x:f>
        <x:v>CHUBB Seguros Panamá S. A.</x:v>
      </x:c>
      <x:c r="D751" s="38" t="str">
        <x:f>'Reparto provincial'!D254</x:f>
        <x:v>Comercial</x:v>
      </x:c>
      <x:c r="E751" s="38" t="str">
        <x:f>'Reparto provincial'!E254</x:f>
        <x:v>Coclé</x:v>
      </x:c>
      <x:c r="F751" s="38" t="str">
        <x:f>Ubicaciones!A7</x:f>
        <x:v>L02</x:v>
      </x:c>
      <x:c r="G751" s="38" t="str">
        <x:v>P2</x:v>
      </x:c>
      <x:c r="H751" s="55" t="n">
        <x:f>IF(AND(ISNUMBER('Reparto provincial'!J254),ABS(Construccion!G10-1)&lt;0.0000001,MIN(Construccion!D10:F10)&gt;=0,MAX(Construccion!D10:F10)&lt;=1),ROUND('Reparto provincial'!J254*ROUND(SUM(Construccion!$D$10:E10),12),0)-ROUND('Reparto provincial'!J254*ROUND(SUM(Construccion!$D$10:D10),12),0),"n.a.")</x:f>
        <x:v>0</x:v>
      </x:c>
      <x:c r="I751" s="55" t="n">
        <x:f>'Reparto provincial'!N254</x:f>
        <x:v>2000990.8366533865</x:v>
      </x:c>
      <x:c r="J751" s="55" t="n">
        <x:f>IF(AND(ISNUMBER(H751),ISNUMBER(I751)),H751*I751,"n.a.")</x:f>
        <x:v>0</x:v>
      </x:c>
      <x:c r="K751" s="56" t="n">
        <x:f>Ubicaciones!D7</x:f>
        <x:v>8.52</x:v>
      </x:c>
      <x:c r="L751" s="56" t="n">
        <x:f>Ubicaciones!E7</x:f>
        <x:v>-80.36</x:v>
      </x:c>
      <x:c r="M751" s="38" t="str">
        <x:f>Vulnerabilidad!B23</x:f>
        <x:v>Mampostería sin refuerzo</x:v>
      </x:c>
      <x:c r="N751" s="38" t="str">
        <x:f>Vulnerabilidad!C23</x:f>
        <x:v>Bloque / ladrillo</x:v>
      </x:c>
      <x:c r="O751" s="38" t="str">
        <x:f>Vulnerabilidad!D23</x:f>
        <x:v>Metal</x:v>
      </x:c>
      <x:c r="P751" s="38" t="str">
        <x:v>Sin dato</x:v>
      </x:c>
      <x:c r="Q751" s="38" t="n">
        <x:f>IF('Impacto local'!H7="","",'Impacto local'!H7)</x:f>
        <x:v>2</x:v>
      </x:c>
      <x:c r="R751" s="57" t="n">
        <x:f>IF(Q751="","",INDEX(Vulnerabilidad!$C$6:$C$17,Q751))</x:f>
        <x:v>0</x:v>
      </x:c>
      <x:c r="S751" s="55" t="n">
        <x:f>IF(AND(ISNUMBER(J751),ISNUMBER(R751),R751&gt;=0,R751&lt;=1),J751*R751,"n.a.")</x:f>
        <x:v>0</x:v>
      </x:c>
      <x:c r="T751" s="38" t="str">
        <x:f>IF(ISNUMBER(S751),"Calculado ilustrativo","Faltan datos / parámetros inválidos")</x:f>
        <x:v>Calculado ilustrativo</x:v>
      </x:c>
    </x:row>
    <x:row r="752">
      <x:c r="A752" s="38" t="str">
        <x:v>R00747</x:v>
      </x:c>
      <x:c r="B752" s="38" t="str">
        <x:f>'Reparto provincial'!B254</x:f>
        <x:v>C07</x:v>
      </x:c>
      <x:c r="C752" s="38" t="str">
        <x:f>'Reparto provincial'!C254</x:f>
        <x:v>CHUBB Seguros Panamá S. A.</x:v>
      </x:c>
      <x:c r="D752" s="38" t="str">
        <x:f>'Reparto provincial'!D254</x:f>
        <x:v>Comercial</x:v>
      </x:c>
      <x:c r="E752" s="38" t="str">
        <x:f>'Reparto provincial'!E254</x:f>
        <x:v>Coclé</x:v>
      </x:c>
      <x:c r="F752" s="38" t="str">
        <x:f>Ubicaciones!A7</x:f>
        <x:v>L02</x:v>
      </x:c>
      <x:c r="G752" s="38" t="str">
        <x:v>P3</x:v>
      </x:c>
      <x:c r="H752" s="55" t="n">
        <x:f>IF(AND(ISNUMBER('Reparto provincial'!J254),ABS(Construccion!G10-1)&lt;0.0000001,MIN(Construccion!D10:F10)&gt;=0,MAX(Construccion!D10:F10)&lt;=1),ROUND('Reparto provincial'!J254*ROUND(SUM(Construccion!$D$10:F10),12),0)-ROUND('Reparto provincial'!J254*ROUND(SUM(Construccion!$D$10:E10),12),0),"n.a.")</x:f>
        <x:v>0</x:v>
      </x:c>
      <x:c r="I752" s="55" t="n">
        <x:f>'Reparto provincial'!N254</x:f>
        <x:v>2000990.8366533865</x:v>
      </x:c>
      <x:c r="J752" s="55" t="n">
        <x:f>IF(AND(ISNUMBER(H752),ISNUMBER(I752)),H752*I752,"n.a.")</x:f>
        <x:v>0</x:v>
      </x:c>
      <x:c r="K752" s="56" t="n">
        <x:f>Ubicaciones!D7</x:f>
        <x:v>8.52</x:v>
      </x:c>
      <x:c r="L752" s="56" t="n">
        <x:f>Ubicaciones!E7</x:f>
        <x:v>-80.36</x:v>
      </x:c>
      <x:c r="M752" s="38" t="str">
        <x:f>Vulnerabilidad!B24</x:f>
        <x:v>Liviana / madera</x:v>
      </x:c>
      <x:c r="N752" s="38" t="str">
        <x:f>Vulnerabilidad!C24</x:f>
        <x:v>Madera / livianas</x:v>
      </x:c>
      <x:c r="O752" s="38" t="str">
        <x:f>Vulnerabilidad!D24</x:f>
        <x:v>Metal</x:v>
      </x:c>
      <x:c r="P752" s="38" t="str">
        <x:v>Sin dato</x:v>
      </x:c>
      <x:c r="Q752" s="38" t="n">
        <x:f>IF('Impacto local'!H7="","",'Impacto local'!H7)</x:f>
        <x:v>2</x:v>
      </x:c>
      <x:c r="R752" s="57" t="n">
        <x:f>IF(Q752="","",INDEX(Vulnerabilidad!$D$6:$D$17,Q752))</x:f>
        <x:v>0</x:v>
      </x:c>
      <x:c r="S752" s="55" t="n">
        <x:f>IF(AND(ISNUMBER(J752),ISNUMBER(R752),R752&gt;=0,R752&lt;=1),J752*R752,"n.a.")</x:f>
        <x:v>0</x:v>
      </x:c>
      <x:c r="T752" s="38" t="str">
        <x:f>IF(ISNUMBER(S752),"Calculado ilustrativo","Faltan datos / parámetros inválidos")</x:f>
        <x:v>Calculado ilustrativo</x:v>
      </x:c>
    </x:row>
    <x:row r="753">
      <x:c r="A753" s="38" t="str">
        <x:v>R00748</x:v>
      </x:c>
      <x:c r="B753" s="38" t="str">
        <x:f>'Reparto provincial'!B255</x:f>
        <x:v>C07</x:v>
      </x:c>
      <x:c r="C753" s="38" t="str">
        <x:f>'Reparto provincial'!C255</x:f>
        <x:v>CHUBB Seguros Panamá S. A.</x:v>
      </x:c>
      <x:c r="D753" s="38" t="str">
        <x:f>'Reparto provincial'!D255</x:f>
        <x:v>Comercial</x:v>
      </x:c>
      <x:c r="E753" s="38" t="str">
        <x:f>'Reparto provincial'!E255</x:f>
        <x:v>Colón</x:v>
      </x:c>
      <x:c r="F753" s="38" t="str">
        <x:f>Ubicaciones!A8</x:f>
        <x:v>L03</x:v>
      </x:c>
      <x:c r="G753" s="38" t="str">
        <x:v>P1</x:v>
      </x:c>
      <x:c r="H753" s="55" t="n">
        <x:f>IF(AND(ISNUMBER('Reparto provincial'!J255),ABS(Construccion!G13-1)&lt;0.0000001,MIN(Construccion!D13:F13)&gt;=0,MAX(Construccion!D13:F13)&lt;=1),ROUND('Reparto provincial'!J255*ROUND(SUM(Construccion!$D$13:D13),12),0)-0,"n.a.")</x:f>
        <x:v>10</x:v>
      </x:c>
      <x:c r="I753" s="55" t="n">
        <x:f>'Reparto provincial'!N255</x:f>
        <x:v>2000990.8366533865</x:v>
      </x:c>
      <x:c r="J753" s="55" t="n">
        <x:f>IF(AND(ISNUMBER(H753),ISNUMBER(I753)),H753*I753,"n.a.")</x:f>
        <x:v>20009908.366533864</x:v>
      </x:c>
      <x:c r="K753" s="56" t="n">
        <x:f>Ubicaciones!D8</x:f>
        <x:v>9.36</x:v>
      </x:c>
      <x:c r="L753" s="56" t="n">
        <x:f>Ubicaciones!E8</x:f>
        <x:v>-79.9</x:v>
      </x:c>
      <x:c r="M753" s="38" t="str">
        <x:f>Vulnerabilidad!B22</x:f>
        <x:v>Hormigón armado</x:v>
      </x:c>
      <x:c r="N753" s="38" t="str">
        <x:f>Vulnerabilidad!C22</x:f>
        <x:v>Mampostería de relleno</x:v>
      </x:c>
      <x:c r="O753" s="38" t="str">
        <x:f>Vulnerabilidad!D22</x:f>
        <x:v>Losa de hormigón</x:v>
      </x:c>
      <x:c r="P753" s="38" t="str">
        <x:v>Sin dato</x:v>
      </x:c>
      <x:c r="Q753" s="38" t="n">
        <x:f>IF('Impacto local'!H8="","",'Impacto local'!H8)</x:f>
        <x:v>2</x:v>
      </x:c>
      <x:c r="R753" s="57" t="n">
        <x:f>IF(Q753="","",INDEX(Vulnerabilidad!$B$6:$B$17,Q753))</x:f>
        <x:v>0</x:v>
      </x:c>
      <x:c r="S753" s="55" t="n">
        <x:f>IF(AND(ISNUMBER(J753),ISNUMBER(R753),R753&gt;=0,R753&lt;=1),J753*R753,"n.a.")</x:f>
        <x:v>0</x:v>
      </x:c>
      <x:c r="T753" s="38" t="str">
        <x:f>IF(ISNUMBER(S753),"Calculado ilustrativo","Faltan datos / parámetros inválidos")</x:f>
        <x:v>Calculado ilustrativo</x:v>
      </x:c>
    </x:row>
    <x:row r="754">
      <x:c r="A754" s="38" t="str">
        <x:v>R00749</x:v>
      </x:c>
      <x:c r="B754" s="38" t="str">
        <x:f>'Reparto provincial'!B255</x:f>
        <x:v>C07</x:v>
      </x:c>
      <x:c r="C754" s="38" t="str">
        <x:f>'Reparto provincial'!C255</x:f>
        <x:v>CHUBB Seguros Panamá S. A.</x:v>
      </x:c>
      <x:c r="D754" s="38" t="str">
        <x:f>'Reparto provincial'!D255</x:f>
        <x:v>Comercial</x:v>
      </x:c>
      <x:c r="E754" s="38" t="str">
        <x:f>'Reparto provincial'!E255</x:f>
        <x:v>Colón</x:v>
      </x:c>
      <x:c r="F754" s="38" t="str">
        <x:f>Ubicaciones!A8</x:f>
        <x:v>L03</x:v>
      </x:c>
      <x:c r="G754" s="38" t="str">
        <x:v>P2</x:v>
      </x:c>
      <x:c r="H754" s="55" t="n">
        <x:f>IF(AND(ISNUMBER('Reparto provincial'!J255),ABS(Construccion!G13-1)&lt;0.0000001,MIN(Construccion!D13:F13)&gt;=0,MAX(Construccion!D13:F13)&lt;=1),ROUND('Reparto provincial'!J255*ROUND(SUM(Construccion!$D$13:E13),12),0)-ROUND('Reparto provincial'!J255*ROUND(SUM(Construccion!$D$13:D13),12),0),"n.a.")</x:f>
        <x:v>5</x:v>
      </x:c>
      <x:c r="I754" s="55" t="n">
        <x:f>'Reparto provincial'!N255</x:f>
        <x:v>2000990.8366533865</x:v>
      </x:c>
      <x:c r="J754" s="55" t="n">
        <x:f>IF(AND(ISNUMBER(H754),ISNUMBER(I754)),H754*I754,"n.a.")</x:f>
        <x:v>10004954.183266932</x:v>
      </x:c>
      <x:c r="K754" s="56" t="n">
        <x:f>Ubicaciones!D8</x:f>
        <x:v>9.36</x:v>
      </x:c>
      <x:c r="L754" s="56" t="n">
        <x:f>Ubicaciones!E8</x:f>
        <x:v>-79.9</x:v>
      </x:c>
      <x:c r="M754" s="38" t="str">
        <x:f>Vulnerabilidad!B23</x:f>
        <x:v>Mampostería sin refuerzo</x:v>
      </x:c>
      <x:c r="N754" s="38" t="str">
        <x:f>Vulnerabilidad!C23</x:f>
        <x:v>Bloque / ladrillo</x:v>
      </x:c>
      <x:c r="O754" s="38" t="str">
        <x:f>Vulnerabilidad!D23</x:f>
        <x:v>Metal</x:v>
      </x:c>
      <x:c r="P754" s="38" t="str">
        <x:v>Sin dato</x:v>
      </x:c>
      <x:c r="Q754" s="38" t="n">
        <x:f>IF('Impacto local'!H8="","",'Impacto local'!H8)</x:f>
        <x:v>2</x:v>
      </x:c>
      <x:c r="R754" s="57" t="n">
        <x:f>IF(Q754="","",INDEX(Vulnerabilidad!$C$6:$C$17,Q754))</x:f>
        <x:v>0</x:v>
      </x:c>
      <x:c r="S754" s="55" t="n">
        <x:f>IF(AND(ISNUMBER(J754),ISNUMBER(R754),R754&gt;=0,R754&lt;=1),J754*R754,"n.a.")</x:f>
        <x:v>0</x:v>
      </x:c>
      <x:c r="T754" s="38" t="str">
        <x:f>IF(ISNUMBER(S754),"Calculado ilustrativo","Faltan datos / parámetros inválidos")</x:f>
        <x:v>Calculado ilustrativo</x:v>
      </x:c>
    </x:row>
    <x:row r="755">
      <x:c r="A755" s="38" t="str">
        <x:v>R00750</x:v>
      </x:c>
      <x:c r="B755" s="38" t="str">
        <x:f>'Reparto provincial'!B255</x:f>
        <x:v>C07</x:v>
      </x:c>
      <x:c r="C755" s="38" t="str">
        <x:f>'Reparto provincial'!C255</x:f>
        <x:v>CHUBB Seguros Panamá S. A.</x:v>
      </x:c>
      <x:c r="D755" s="38" t="str">
        <x:f>'Reparto provincial'!D255</x:f>
        <x:v>Comercial</x:v>
      </x:c>
      <x:c r="E755" s="38" t="str">
        <x:f>'Reparto provincial'!E255</x:f>
        <x:v>Colón</x:v>
      </x:c>
      <x:c r="F755" s="38" t="str">
        <x:f>Ubicaciones!A8</x:f>
        <x:v>L03</x:v>
      </x:c>
      <x:c r="G755" s="38" t="str">
        <x:v>P3</x:v>
      </x:c>
      <x:c r="H755" s="55" t="n">
        <x:f>IF(AND(ISNUMBER('Reparto provincial'!J255),ABS(Construccion!G13-1)&lt;0.0000001,MIN(Construccion!D13:F13)&gt;=0,MAX(Construccion!D13:F13)&lt;=1),ROUND('Reparto provincial'!J255*ROUND(SUM(Construccion!$D$13:F13),12),0)-ROUND('Reparto provincial'!J255*ROUND(SUM(Construccion!$D$13:E13),12),0),"n.a.")</x:f>
        <x:v>2</x:v>
      </x:c>
      <x:c r="I755" s="55" t="n">
        <x:f>'Reparto provincial'!N255</x:f>
        <x:v>2000990.8366533865</x:v>
      </x:c>
      <x:c r="J755" s="55" t="n">
        <x:f>IF(AND(ISNUMBER(H755),ISNUMBER(I755)),H755*I755,"n.a.")</x:f>
        <x:v>4001981.673306773</x:v>
      </x:c>
      <x:c r="K755" s="56" t="n">
        <x:f>Ubicaciones!D8</x:f>
        <x:v>9.36</x:v>
      </x:c>
      <x:c r="L755" s="56" t="n">
        <x:f>Ubicaciones!E8</x:f>
        <x:v>-79.9</x:v>
      </x:c>
      <x:c r="M755" s="38" t="str">
        <x:f>Vulnerabilidad!B24</x:f>
        <x:v>Liviana / madera</x:v>
      </x:c>
      <x:c r="N755" s="38" t="str">
        <x:f>Vulnerabilidad!C24</x:f>
        <x:v>Madera / livianas</x:v>
      </x:c>
      <x:c r="O755" s="38" t="str">
        <x:f>Vulnerabilidad!D24</x:f>
        <x:v>Metal</x:v>
      </x:c>
      <x:c r="P755" s="38" t="str">
        <x:v>Sin dato</x:v>
      </x:c>
      <x:c r="Q755" s="38" t="n">
        <x:f>IF('Impacto local'!H8="","",'Impacto local'!H8)</x:f>
        <x:v>2</x:v>
      </x:c>
      <x:c r="R755" s="57" t="n">
        <x:f>IF(Q755="","",INDEX(Vulnerabilidad!$D$6:$D$17,Q755))</x:f>
        <x:v>0</x:v>
      </x:c>
      <x:c r="S755" s="55" t="n">
        <x:f>IF(AND(ISNUMBER(J755),ISNUMBER(R755),R755&gt;=0,R755&lt;=1),J755*R755,"n.a.")</x:f>
        <x:v>0</x:v>
      </x:c>
      <x:c r="T755" s="38" t="str">
        <x:f>IF(ISNUMBER(S755),"Calculado ilustrativo","Faltan datos / parámetros inválidos")</x:f>
        <x:v>Calculado ilustrativo</x:v>
      </x:c>
    </x:row>
    <x:row r="756">
      <x:c r="A756" s="38" t="str">
        <x:v>R00751</x:v>
      </x:c>
      <x:c r="B756" s="38" t="str">
        <x:f>'Reparto provincial'!B256</x:f>
        <x:v>C07</x:v>
      </x:c>
      <x:c r="C756" s="38" t="str">
        <x:f>'Reparto provincial'!C256</x:f>
        <x:v>CHUBB Seguros Panamá S. A.</x:v>
      </x:c>
      <x:c r="D756" s="38" t="str">
        <x:f>'Reparto provincial'!D256</x:f>
        <x:v>Comercial</x:v>
      </x:c>
      <x:c r="E756" s="38" t="str">
        <x:f>'Reparto provincial'!E256</x:f>
        <x:v>Chiriquí</x:v>
      </x:c>
      <x:c r="F756" s="38" t="str">
        <x:f>Ubicaciones!A9</x:f>
        <x:v>L04</x:v>
      </x:c>
      <x:c r="G756" s="38" t="str">
        <x:v>P1</x:v>
      </x:c>
      <x:c r="H756" s="55" t="n">
        <x:f>IF(AND(ISNUMBER('Reparto provincial'!J256),ABS(Construccion!G16-1)&lt;0.0000001,MIN(Construccion!D16:F16)&gt;=0,MAX(Construccion!D16:F16)&lt;=1),ROUND('Reparto provincial'!J256*ROUND(SUM(Construccion!$D$16:D16),12),0)-0,"n.a.")</x:f>
        <x:v>1</x:v>
      </x:c>
      <x:c r="I756" s="55" t="n">
        <x:f>'Reparto provincial'!N256</x:f>
        <x:v>2000990.8366533865</x:v>
      </x:c>
      <x:c r="J756" s="55" t="n">
        <x:f>IF(AND(ISNUMBER(H756),ISNUMBER(I756)),H756*I756,"n.a.")</x:f>
        <x:v>2000990.8366533865</x:v>
      </x:c>
      <x:c r="K756" s="56" t="n">
        <x:f>Ubicaciones!D9</x:f>
        <x:v>8.43</x:v>
      </x:c>
      <x:c r="L756" s="56" t="n">
        <x:f>Ubicaciones!E9</x:f>
        <x:v>-82.43</x:v>
      </x:c>
      <x:c r="M756" s="38" t="str">
        <x:f>Vulnerabilidad!B22</x:f>
        <x:v>Hormigón armado</x:v>
      </x:c>
      <x:c r="N756" s="38" t="str">
        <x:f>Vulnerabilidad!C22</x:f>
        <x:v>Mampostería de relleno</x:v>
      </x:c>
      <x:c r="O756" s="38" t="str">
        <x:f>Vulnerabilidad!D22</x:f>
        <x:v>Losa de hormigón</x:v>
      </x:c>
      <x:c r="P756" s="38" t="str">
        <x:v>Sin dato</x:v>
      </x:c>
      <x:c r="Q756" s="38" t="n">
        <x:f>IF('Impacto local'!H9="","",'Impacto local'!H9)</x:f>
        <x:v>4</x:v>
      </x:c>
      <x:c r="R756" s="57" t="n">
        <x:f>IF(Q756="","",INDEX(Vulnerabilidad!$B$6:$B$17,Q756))</x:f>
        <x:v>0</x:v>
      </x:c>
      <x:c r="S756" s="55" t="n">
        <x:f>IF(AND(ISNUMBER(J756),ISNUMBER(R756),R756&gt;=0,R756&lt;=1),J756*R756,"n.a.")</x:f>
        <x:v>0</x:v>
      </x:c>
      <x:c r="T756" s="38" t="str">
        <x:f>IF(ISNUMBER(S756),"Calculado ilustrativo","Faltan datos / parámetros inválidos")</x:f>
        <x:v>Calculado ilustrativo</x:v>
      </x:c>
    </x:row>
    <x:row r="757">
      <x:c r="A757" s="38" t="str">
        <x:v>R00752</x:v>
      </x:c>
      <x:c r="B757" s="38" t="str">
        <x:f>'Reparto provincial'!B256</x:f>
        <x:v>C07</x:v>
      </x:c>
      <x:c r="C757" s="38" t="str">
        <x:f>'Reparto provincial'!C256</x:f>
        <x:v>CHUBB Seguros Panamá S. A.</x:v>
      </x:c>
      <x:c r="D757" s="38" t="str">
        <x:f>'Reparto provincial'!D256</x:f>
        <x:v>Comercial</x:v>
      </x:c>
      <x:c r="E757" s="38" t="str">
        <x:f>'Reparto provincial'!E256</x:f>
        <x:v>Chiriquí</x:v>
      </x:c>
      <x:c r="F757" s="38" t="str">
        <x:f>Ubicaciones!A9</x:f>
        <x:v>L04</x:v>
      </x:c>
      <x:c r="G757" s="38" t="str">
        <x:v>P2</x:v>
      </x:c>
      <x:c r="H757" s="55" t="n">
        <x:f>IF(AND(ISNUMBER('Reparto provincial'!J256),ABS(Construccion!G16-1)&lt;0.0000001,MIN(Construccion!D16:F16)&gt;=0,MAX(Construccion!D16:F16)&lt;=1),ROUND('Reparto provincial'!J256*ROUND(SUM(Construccion!$D$16:E16),12),0)-ROUND('Reparto provincial'!J256*ROUND(SUM(Construccion!$D$16:D16),12),0),"n.a.")</x:f>
        <x:v>0</x:v>
      </x:c>
      <x:c r="I757" s="55" t="n">
        <x:f>'Reparto provincial'!N256</x:f>
        <x:v>2000990.8366533865</x:v>
      </x:c>
      <x:c r="J757" s="55" t="n">
        <x:f>IF(AND(ISNUMBER(H757),ISNUMBER(I757)),H757*I757,"n.a.")</x:f>
        <x:v>0</x:v>
      </x:c>
      <x:c r="K757" s="56" t="n">
        <x:f>Ubicaciones!D9</x:f>
        <x:v>8.43</x:v>
      </x:c>
      <x:c r="L757" s="56" t="n">
        <x:f>Ubicaciones!E9</x:f>
        <x:v>-82.43</x:v>
      </x:c>
      <x:c r="M757" s="38" t="str">
        <x:f>Vulnerabilidad!B23</x:f>
        <x:v>Mampostería sin refuerzo</x:v>
      </x:c>
      <x:c r="N757" s="38" t="str">
        <x:f>Vulnerabilidad!C23</x:f>
        <x:v>Bloque / ladrillo</x:v>
      </x:c>
      <x:c r="O757" s="38" t="str">
        <x:f>Vulnerabilidad!D23</x:f>
        <x:v>Metal</x:v>
      </x:c>
      <x:c r="P757" s="38" t="str">
        <x:v>Sin dato</x:v>
      </x:c>
      <x:c r="Q757" s="38" t="n">
        <x:f>IF('Impacto local'!H9="","",'Impacto local'!H9)</x:f>
        <x:v>4</x:v>
      </x:c>
      <x:c r="R757" s="57" t="n">
        <x:f>IF(Q757="","",INDEX(Vulnerabilidad!$C$6:$C$17,Q757))</x:f>
        <x:v>0.001</x:v>
      </x:c>
      <x:c r="S757" s="55" t="n">
        <x:f>IF(AND(ISNUMBER(J757),ISNUMBER(R757),R757&gt;=0,R757&lt;=1),J757*R757,"n.a.")</x:f>
        <x:v>0</x:v>
      </x:c>
      <x:c r="T757" s="38" t="str">
        <x:f>IF(ISNUMBER(S757),"Calculado ilustrativo","Faltan datos / parámetros inválidos")</x:f>
        <x:v>Calculado ilustrativo</x:v>
      </x:c>
    </x:row>
    <x:row r="758">
      <x:c r="A758" s="38" t="str">
        <x:v>R00753</x:v>
      </x:c>
      <x:c r="B758" s="38" t="str">
        <x:f>'Reparto provincial'!B256</x:f>
        <x:v>C07</x:v>
      </x:c>
      <x:c r="C758" s="38" t="str">
        <x:f>'Reparto provincial'!C256</x:f>
        <x:v>CHUBB Seguros Panamá S. A.</x:v>
      </x:c>
      <x:c r="D758" s="38" t="str">
        <x:f>'Reparto provincial'!D256</x:f>
        <x:v>Comercial</x:v>
      </x:c>
      <x:c r="E758" s="38" t="str">
        <x:f>'Reparto provincial'!E256</x:f>
        <x:v>Chiriquí</x:v>
      </x:c>
      <x:c r="F758" s="38" t="str">
        <x:f>Ubicaciones!A9</x:f>
        <x:v>L04</x:v>
      </x:c>
      <x:c r="G758" s="38" t="str">
        <x:v>P3</x:v>
      </x:c>
      <x:c r="H758" s="55" t="n">
        <x:f>IF(AND(ISNUMBER('Reparto provincial'!J256),ABS(Construccion!G16-1)&lt;0.0000001,MIN(Construccion!D16:F16)&gt;=0,MAX(Construccion!D16:F16)&lt;=1),ROUND('Reparto provincial'!J256*ROUND(SUM(Construccion!$D$16:F16),12),0)-ROUND('Reparto provincial'!J256*ROUND(SUM(Construccion!$D$16:E16),12),0),"n.a.")</x:f>
        <x:v>0</x:v>
      </x:c>
      <x:c r="I758" s="55" t="n">
        <x:f>'Reparto provincial'!N256</x:f>
        <x:v>2000990.8366533865</x:v>
      </x:c>
      <x:c r="J758" s="55" t="n">
        <x:f>IF(AND(ISNUMBER(H758),ISNUMBER(I758)),H758*I758,"n.a.")</x:f>
        <x:v>0</x:v>
      </x:c>
      <x:c r="K758" s="56" t="n">
        <x:f>Ubicaciones!D9</x:f>
        <x:v>8.43</x:v>
      </x:c>
      <x:c r="L758" s="56" t="n">
        <x:f>Ubicaciones!E9</x:f>
        <x:v>-82.43</x:v>
      </x:c>
      <x:c r="M758" s="38" t="str">
        <x:f>Vulnerabilidad!B24</x:f>
        <x:v>Liviana / madera</x:v>
      </x:c>
      <x:c r="N758" s="38" t="str">
        <x:f>Vulnerabilidad!C24</x:f>
        <x:v>Madera / livianas</x:v>
      </x:c>
      <x:c r="O758" s="38" t="str">
        <x:f>Vulnerabilidad!D24</x:f>
        <x:v>Metal</x:v>
      </x:c>
      <x:c r="P758" s="38" t="str">
        <x:v>Sin dato</x:v>
      </x:c>
      <x:c r="Q758" s="38" t="n">
        <x:f>IF('Impacto local'!H9="","",'Impacto local'!H9)</x:f>
        <x:v>4</x:v>
      </x:c>
      <x:c r="R758" s="57" t="n">
        <x:f>IF(Q758="","",INDEX(Vulnerabilidad!$D$6:$D$17,Q758))</x:f>
        <x:v>0.002</x:v>
      </x:c>
      <x:c r="S758" s="55" t="n">
        <x:f>IF(AND(ISNUMBER(J758),ISNUMBER(R758),R758&gt;=0,R758&lt;=1),J758*R758,"n.a.")</x:f>
        <x:v>0</x:v>
      </x:c>
      <x:c r="T758" s="38" t="str">
        <x:f>IF(ISNUMBER(S758),"Calculado ilustrativo","Faltan datos / parámetros inválidos")</x:f>
        <x:v>Calculado ilustrativo</x:v>
      </x:c>
    </x:row>
    <x:row r="759">
      <x:c r="A759" s="38" t="str">
        <x:v>R00754</x:v>
      </x:c>
      <x:c r="B759" s="38" t="str">
        <x:f>'Reparto provincial'!B257</x:f>
        <x:v>C07</x:v>
      </x:c>
      <x:c r="C759" s="38" t="str">
        <x:f>'Reparto provincial'!C257</x:f>
        <x:v>CHUBB Seguros Panamá S. A.</x:v>
      </x:c>
      <x:c r="D759" s="38" t="str">
        <x:f>'Reparto provincial'!D257</x:f>
        <x:v>Comercial</x:v>
      </x:c>
      <x:c r="E759" s="38" t="str">
        <x:f>'Reparto provincial'!E257</x:f>
        <x:v>Darién</x:v>
      </x:c>
      <x:c r="F759" s="38" t="str">
        <x:f>Ubicaciones!A10</x:f>
        <x:v>L05</x:v>
      </x:c>
      <x:c r="G759" s="38" t="str">
        <x:v>P1</x:v>
      </x:c>
      <x:c r="H759" s="55" t="n">
        <x:f>IF(AND(ISNUMBER('Reparto provincial'!J257),ABS(Construccion!G19-1)&lt;0.0000001,MIN(Construccion!D19:F19)&gt;=0,MAX(Construccion!D19:F19)&lt;=1),ROUND('Reparto provincial'!J257*ROUND(SUM(Construccion!$D$19:D19),12),0)-0,"n.a.")</x:f>
        <x:v>0</x:v>
      </x:c>
      <x:c r="I759" s="55" t="n">
        <x:f>'Reparto provincial'!N257</x:f>
        <x:v>2000990.8366533865</x:v>
      </x:c>
      <x:c r="J759" s="55" t="n">
        <x:f>IF(AND(ISNUMBER(H759),ISNUMBER(I759)),H759*I759,"n.a.")</x:f>
        <x:v>0</x:v>
      </x:c>
      <x:c r="K759" s="56" t="n">
        <x:f>Ubicaciones!D10</x:f>
        <x:v>8.4</x:v>
      </x:c>
      <x:c r="L759" s="56" t="n">
        <x:f>Ubicaciones!E10</x:f>
        <x:v>-78.15</x:v>
      </x:c>
      <x:c r="M759" s="38" t="str">
        <x:f>Vulnerabilidad!B22</x:f>
        <x:v>Hormigón armado</x:v>
      </x:c>
      <x:c r="N759" s="38" t="str">
        <x:f>Vulnerabilidad!C22</x:f>
        <x:v>Mampostería de relleno</x:v>
      </x:c>
      <x:c r="O759" s="38" t="str">
        <x:f>Vulnerabilidad!D22</x:f>
        <x:v>Losa de hormigón</x:v>
      </x:c>
      <x:c r="P759" s="38" t="str">
        <x:v>Sin dato</x:v>
      </x:c>
      <x:c r="Q759" s="38" t="n">
        <x:f>IF('Impacto local'!H10="","",'Impacto local'!H10)</x:f>
        <x:v>2</x:v>
      </x:c>
      <x:c r="R759" s="57" t="n">
        <x:f>IF(Q759="","",INDEX(Vulnerabilidad!$B$6:$B$17,Q759))</x:f>
        <x:v>0</x:v>
      </x:c>
      <x:c r="S759" s="55" t="n">
        <x:f>IF(AND(ISNUMBER(J759),ISNUMBER(R759),R759&gt;=0,R759&lt;=1),J759*R759,"n.a.")</x:f>
        <x:v>0</x:v>
      </x:c>
      <x:c r="T759" s="38" t="str">
        <x:f>IF(ISNUMBER(S759),"Calculado ilustrativo","Faltan datos / parámetros inválidos")</x:f>
        <x:v>Calculado ilustrativo</x:v>
      </x:c>
    </x:row>
    <x:row r="760">
      <x:c r="A760" s="38" t="str">
        <x:v>R00755</x:v>
      </x:c>
      <x:c r="B760" s="38" t="str">
        <x:f>'Reparto provincial'!B257</x:f>
        <x:v>C07</x:v>
      </x:c>
      <x:c r="C760" s="38" t="str">
        <x:f>'Reparto provincial'!C257</x:f>
        <x:v>CHUBB Seguros Panamá S. A.</x:v>
      </x:c>
      <x:c r="D760" s="38" t="str">
        <x:f>'Reparto provincial'!D257</x:f>
        <x:v>Comercial</x:v>
      </x:c>
      <x:c r="E760" s="38" t="str">
        <x:f>'Reparto provincial'!E257</x:f>
        <x:v>Darién</x:v>
      </x:c>
      <x:c r="F760" s="38" t="str">
        <x:f>Ubicaciones!A10</x:f>
        <x:v>L05</x:v>
      </x:c>
      <x:c r="G760" s="38" t="str">
        <x:v>P2</x:v>
      </x:c>
      <x:c r="H760" s="55" t="n">
        <x:f>IF(AND(ISNUMBER('Reparto provincial'!J257),ABS(Construccion!G19-1)&lt;0.0000001,MIN(Construccion!D19:F19)&gt;=0,MAX(Construccion!D19:F19)&lt;=1),ROUND('Reparto provincial'!J257*ROUND(SUM(Construccion!$D$19:E19),12),0)-ROUND('Reparto provincial'!J257*ROUND(SUM(Construccion!$D$19:D19),12),0),"n.a.")</x:f>
        <x:v>0</x:v>
      </x:c>
      <x:c r="I760" s="55" t="n">
        <x:f>'Reparto provincial'!N257</x:f>
        <x:v>2000990.8366533865</x:v>
      </x:c>
      <x:c r="J760" s="55" t="n">
        <x:f>IF(AND(ISNUMBER(H760),ISNUMBER(I760)),H760*I760,"n.a.")</x:f>
        <x:v>0</x:v>
      </x:c>
      <x:c r="K760" s="56" t="n">
        <x:f>Ubicaciones!D10</x:f>
        <x:v>8.4</x:v>
      </x:c>
      <x:c r="L760" s="56" t="n">
        <x:f>Ubicaciones!E10</x:f>
        <x:v>-78.15</x:v>
      </x:c>
      <x:c r="M760" s="38" t="str">
        <x:f>Vulnerabilidad!B23</x:f>
        <x:v>Mampostería sin refuerzo</x:v>
      </x:c>
      <x:c r="N760" s="38" t="str">
        <x:f>Vulnerabilidad!C23</x:f>
        <x:v>Bloque / ladrillo</x:v>
      </x:c>
      <x:c r="O760" s="38" t="str">
        <x:f>Vulnerabilidad!D23</x:f>
        <x:v>Metal</x:v>
      </x:c>
      <x:c r="P760" s="38" t="str">
        <x:v>Sin dato</x:v>
      </x:c>
      <x:c r="Q760" s="38" t="n">
        <x:f>IF('Impacto local'!H10="","",'Impacto local'!H10)</x:f>
        <x:v>2</x:v>
      </x:c>
      <x:c r="R760" s="57" t="n">
        <x:f>IF(Q760="","",INDEX(Vulnerabilidad!$C$6:$C$17,Q760))</x:f>
        <x:v>0</x:v>
      </x:c>
      <x:c r="S760" s="55" t="n">
        <x:f>IF(AND(ISNUMBER(J760),ISNUMBER(R760),R760&gt;=0,R760&lt;=1),J760*R760,"n.a.")</x:f>
        <x:v>0</x:v>
      </x:c>
      <x:c r="T760" s="38" t="str">
        <x:f>IF(ISNUMBER(S760),"Calculado ilustrativo","Faltan datos / parámetros inválidos")</x:f>
        <x:v>Calculado ilustrativo</x:v>
      </x:c>
    </x:row>
    <x:row r="761">
      <x:c r="A761" s="38" t="str">
        <x:v>R00756</x:v>
      </x:c>
      <x:c r="B761" s="38" t="str">
        <x:f>'Reparto provincial'!B257</x:f>
        <x:v>C07</x:v>
      </x:c>
      <x:c r="C761" s="38" t="str">
        <x:f>'Reparto provincial'!C257</x:f>
        <x:v>CHUBB Seguros Panamá S. A.</x:v>
      </x:c>
      <x:c r="D761" s="38" t="str">
        <x:f>'Reparto provincial'!D257</x:f>
        <x:v>Comercial</x:v>
      </x:c>
      <x:c r="E761" s="38" t="str">
        <x:f>'Reparto provincial'!E257</x:f>
        <x:v>Darién</x:v>
      </x:c>
      <x:c r="F761" s="38" t="str">
        <x:f>Ubicaciones!A10</x:f>
        <x:v>L05</x:v>
      </x:c>
      <x:c r="G761" s="38" t="str">
        <x:v>P3</x:v>
      </x:c>
      <x:c r="H761" s="55" t="n">
        <x:f>IF(AND(ISNUMBER('Reparto provincial'!J257),ABS(Construccion!G19-1)&lt;0.0000001,MIN(Construccion!D19:F19)&gt;=0,MAX(Construccion!D19:F19)&lt;=1),ROUND('Reparto provincial'!J257*ROUND(SUM(Construccion!$D$19:F19),12),0)-ROUND('Reparto provincial'!J257*ROUND(SUM(Construccion!$D$19:E19),12),0),"n.a.")</x:f>
        <x:v>0</x:v>
      </x:c>
      <x:c r="I761" s="55" t="n">
        <x:f>'Reparto provincial'!N257</x:f>
        <x:v>2000990.8366533865</x:v>
      </x:c>
      <x:c r="J761" s="55" t="n">
        <x:f>IF(AND(ISNUMBER(H761),ISNUMBER(I761)),H761*I761,"n.a.")</x:f>
        <x:v>0</x:v>
      </x:c>
      <x:c r="K761" s="56" t="n">
        <x:f>Ubicaciones!D10</x:f>
        <x:v>8.4</x:v>
      </x:c>
      <x:c r="L761" s="56" t="n">
        <x:f>Ubicaciones!E10</x:f>
        <x:v>-78.15</x:v>
      </x:c>
      <x:c r="M761" s="38" t="str">
        <x:f>Vulnerabilidad!B24</x:f>
        <x:v>Liviana / madera</x:v>
      </x:c>
      <x:c r="N761" s="38" t="str">
        <x:f>Vulnerabilidad!C24</x:f>
        <x:v>Madera / livianas</x:v>
      </x:c>
      <x:c r="O761" s="38" t="str">
        <x:f>Vulnerabilidad!D24</x:f>
        <x:v>Metal</x:v>
      </x:c>
      <x:c r="P761" s="38" t="str">
        <x:v>Sin dato</x:v>
      </x:c>
      <x:c r="Q761" s="38" t="n">
        <x:f>IF('Impacto local'!H10="","",'Impacto local'!H10)</x:f>
        <x:v>2</x:v>
      </x:c>
      <x:c r="R761" s="57" t="n">
        <x:f>IF(Q761="","",INDEX(Vulnerabilidad!$D$6:$D$17,Q761))</x:f>
        <x:v>0</x:v>
      </x:c>
      <x:c r="S761" s="55" t="n">
        <x:f>IF(AND(ISNUMBER(J761),ISNUMBER(R761),R761&gt;=0,R761&lt;=1),J761*R761,"n.a.")</x:f>
        <x:v>0</x:v>
      </x:c>
      <x:c r="T761" s="38" t="str">
        <x:f>IF(ISNUMBER(S761),"Calculado ilustrativo","Faltan datos / parámetros inválidos")</x:f>
        <x:v>Calculado ilustrativo</x:v>
      </x:c>
    </x:row>
    <x:row r="762">
      <x:c r="A762" s="38" t="str">
        <x:v>R00757</x:v>
      </x:c>
      <x:c r="B762" s="38" t="str">
        <x:f>'Reparto provincial'!B258</x:f>
        <x:v>C07</x:v>
      </x:c>
      <x:c r="C762" s="38" t="str">
        <x:f>'Reparto provincial'!C258</x:f>
        <x:v>CHUBB Seguros Panamá S. A.</x:v>
      </x:c>
      <x:c r="D762" s="38" t="str">
        <x:f>'Reparto provincial'!D258</x:f>
        <x:v>Comercial</x:v>
      </x:c>
      <x:c r="E762" s="38" t="str">
        <x:f>'Reparto provincial'!E258</x:f>
        <x:v>Herrera</x:v>
      </x:c>
      <x:c r="F762" s="38" t="str">
        <x:f>Ubicaciones!A11</x:f>
        <x:v>L06</x:v>
      </x:c>
      <x:c r="G762" s="38" t="str">
        <x:v>P1</x:v>
      </x:c>
      <x:c r="H762" s="55" t="n">
        <x:f>IF(AND(ISNUMBER('Reparto provincial'!J258),ABS(Construccion!G22-1)&lt;0.0000001,MIN(Construccion!D22:F22)&gt;=0,MAX(Construccion!D22:F22)&lt;=1),ROUND('Reparto provincial'!J258*ROUND(SUM(Construccion!$D$22:D22),12),0)-0,"n.a.")</x:f>
        <x:v>0</x:v>
      </x:c>
      <x:c r="I762" s="55" t="n">
        <x:f>'Reparto provincial'!N258</x:f>
        <x:v>2000990.8366533865</x:v>
      </x:c>
      <x:c r="J762" s="55" t="n">
        <x:f>IF(AND(ISNUMBER(H762),ISNUMBER(I762)),H762*I762,"n.a.")</x:f>
        <x:v>0</x:v>
      </x:c>
      <x:c r="K762" s="56" t="n">
        <x:f>Ubicaciones!D11</x:f>
        <x:v>7.96</x:v>
      </x:c>
      <x:c r="L762" s="56" t="n">
        <x:f>Ubicaciones!E11</x:f>
        <x:v>-80.43</x:v>
      </x:c>
      <x:c r="M762" s="38" t="str">
        <x:f>Vulnerabilidad!B22</x:f>
        <x:v>Hormigón armado</x:v>
      </x:c>
      <x:c r="N762" s="38" t="str">
        <x:f>Vulnerabilidad!C22</x:f>
        <x:v>Mampostería de relleno</x:v>
      </x:c>
      <x:c r="O762" s="38" t="str">
        <x:f>Vulnerabilidad!D22</x:f>
        <x:v>Losa de hormigón</x:v>
      </x:c>
      <x:c r="P762" s="38" t="str">
        <x:v>Sin dato</x:v>
      </x:c>
      <x:c r="Q762" s="38" t="n">
        <x:f>IF('Impacto local'!H11="","",'Impacto local'!H11)</x:f>
        <x:v>3</x:v>
      </x:c>
      <x:c r="R762" s="57" t="n">
        <x:f>IF(Q762="","",INDEX(Vulnerabilidad!$B$6:$B$17,Q762))</x:f>
        <x:v>0</x:v>
      </x:c>
      <x:c r="S762" s="55" t="n">
        <x:f>IF(AND(ISNUMBER(J762),ISNUMBER(R762),R762&gt;=0,R762&lt;=1),J762*R762,"n.a.")</x:f>
        <x:v>0</x:v>
      </x:c>
      <x:c r="T762" s="38" t="str">
        <x:f>IF(ISNUMBER(S762),"Calculado ilustrativo","Faltan datos / parámetros inválidos")</x:f>
        <x:v>Calculado ilustrativo</x:v>
      </x:c>
    </x:row>
    <x:row r="763">
      <x:c r="A763" s="38" t="str">
        <x:v>R00758</x:v>
      </x:c>
      <x:c r="B763" s="38" t="str">
        <x:f>'Reparto provincial'!B258</x:f>
        <x:v>C07</x:v>
      </x:c>
      <x:c r="C763" s="38" t="str">
        <x:f>'Reparto provincial'!C258</x:f>
        <x:v>CHUBB Seguros Panamá S. A.</x:v>
      </x:c>
      <x:c r="D763" s="38" t="str">
        <x:f>'Reparto provincial'!D258</x:f>
        <x:v>Comercial</x:v>
      </x:c>
      <x:c r="E763" s="38" t="str">
        <x:f>'Reparto provincial'!E258</x:f>
        <x:v>Herrera</x:v>
      </x:c>
      <x:c r="F763" s="38" t="str">
        <x:f>Ubicaciones!A11</x:f>
        <x:v>L06</x:v>
      </x:c>
      <x:c r="G763" s="38" t="str">
        <x:v>P2</x:v>
      </x:c>
      <x:c r="H763" s="55" t="n">
        <x:f>IF(AND(ISNUMBER('Reparto provincial'!J258),ABS(Construccion!G22-1)&lt;0.0000001,MIN(Construccion!D22:F22)&gt;=0,MAX(Construccion!D22:F22)&lt;=1),ROUND('Reparto provincial'!J258*ROUND(SUM(Construccion!$D$22:E22),12),0)-ROUND('Reparto provincial'!J258*ROUND(SUM(Construccion!$D$22:D22),12),0),"n.a.")</x:f>
        <x:v>0</x:v>
      </x:c>
      <x:c r="I763" s="55" t="n">
        <x:f>'Reparto provincial'!N258</x:f>
        <x:v>2000990.8366533865</x:v>
      </x:c>
      <x:c r="J763" s="55" t="n">
        <x:f>IF(AND(ISNUMBER(H763),ISNUMBER(I763)),H763*I763,"n.a.")</x:f>
        <x:v>0</x:v>
      </x:c>
      <x:c r="K763" s="56" t="n">
        <x:f>Ubicaciones!D11</x:f>
        <x:v>7.96</x:v>
      </x:c>
      <x:c r="L763" s="56" t="n">
        <x:f>Ubicaciones!E11</x:f>
        <x:v>-80.43</x:v>
      </x:c>
      <x:c r="M763" s="38" t="str">
        <x:f>Vulnerabilidad!B23</x:f>
        <x:v>Mampostería sin refuerzo</x:v>
      </x:c>
      <x:c r="N763" s="38" t="str">
        <x:f>Vulnerabilidad!C23</x:f>
        <x:v>Bloque / ladrillo</x:v>
      </x:c>
      <x:c r="O763" s="38" t="str">
        <x:f>Vulnerabilidad!D23</x:f>
        <x:v>Metal</x:v>
      </x:c>
      <x:c r="P763" s="38" t="str">
        <x:v>Sin dato</x:v>
      </x:c>
      <x:c r="Q763" s="38" t="n">
        <x:f>IF('Impacto local'!H11="","",'Impacto local'!H11)</x:f>
        <x:v>3</x:v>
      </x:c>
      <x:c r="R763" s="57" t="n">
        <x:f>IF(Q763="","",INDEX(Vulnerabilidad!$C$6:$C$17,Q763))</x:f>
        <x:v>0</x:v>
      </x:c>
      <x:c r="S763" s="55" t="n">
        <x:f>IF(AND(ISNUMBER(J763),ISNUMBER(R763),R763&gt;=0,R763&lt;=1),J763*R763,"n.a.")</x:f>
        <x:v>0</x:v>
      </x:c>
      <x:c r="T763" s="38" t="str">
        <x:f>IF(ISNUMBER(S763),"Calculado ilustrativo","Faltan datos / parámetros inválidos")</x:f>
        <x:v>Calculado ilustrativo</x:v>
      </x:c>
    </x:row>
    <x:row r="764">
      <x:c r="A764" s="38" t="str">
        <x:v>R00759</x:v>
      </x:c>
      <x:c r="B764" s="38" t="str">
        <x:f>'Reparto provincial'!B258</x:f>
        <x:v>C07</x:v>
      </x:c>
      <x:c r="C764" s="38" t="str">
        <x:f>'Reparto provincial'!C258</x:f>
        <x:v>CHUBB Seguros Panamá S. A.</x:v>
      </x:c>
      <x:c r="D764" s="38" t="str">
        <x:f>'Reparto provincial'!D258</x:f>
        <x:v>Comercial</x:v>
      </x:c>
      <x:c r="E764" s="38" t="str">
        <x:f>'Reparto provincial'!E258</x:f>
        <x:v>Herrera</x:v>
      </x:c>
      <x:c r="F764" s="38" t="str">
        <x:f>Ubicaciones!A11</x:f>
        <x:v>L06</x:v>
      </x:c>
      <x:c r="G764" s="38" t="str">
        <x:v>P3</x:v>
      </x:c>
      <x:c r="H764" s="55" t="n">
        <x:f>IF(AND(ISNUMBER('Reparto provincial'!J258),ABS(Construccion!G22-1)&lt;0.0000001,MIN(Construccion!D22:F22)&gt;=0,MAX(Construccion!D22:F22)&lt;=1),ROUND('Reparto provincial'!J258*ROUND(SUM(Construccion!$D$22:F22),12),0)-ROUND('Reparto provincial'!J258*ROUND(SUM(Construccion!$D$22:E22),12),0),"n.a.")</x:f>
        <x:v>0</x:v>
      </x:c>
      <x:c r="I764" s="55" t="n">
        <x:f>'Reparto provincial'!N258</x:f>
        <x:v>2000990.8366533865</x:v>
      </x:c>
      <x:c r="J764" s="55" t="n">
        <x:f>IF(AND(ISNUMBER(H764),ISNUMBER(I764)),H764*I764,"n.a.")</x:f>
        <x:v>0</x:v>
      </x:c>
      <x:c r="K764" s="56" t="n">
        <x:f>Ubicaciones!D11</x:f>
        <x:v>7.96</x:v>
      </x:c>
      <x:c r="L764" s="56" t="n">
        <x:f>Ubicaciones!E11</x:f>
        <x:v>-80.43</x:v>
      </x:c>
      <x:c r="M764" s="38" t="str">
        <x:f>Vulnerabilidad!B24</x:f>
        <x:v>Liviana / madera</x:v>
      </x:c>
      <x:c r="N764" s="38" t="str">
        <x:f>Vulnerabilidad!C24</x:f>
        <x:v>Madera / livianas</x:v>
      </x:c>
      <x:c r="O764" s="38" t="str">
        <x:f>Vulnerabilidad!D24</x:f>
        <x:v>Metal</x:v>
      </x:c>
      <x:c r="P764" s="38" t="str">
        <x:v>Sin dato</x:v>
      </x:c>
      <x:c r="Q764" s="38" t="n">
        <x:f>IF('Impacto local'!H11="","",'Impacto local'!H11)</x:f>
        <x:v>3</x:v>
      </x:c>
      <x:c r="R764" s="57" t="n">
        <x:f>IF(Q764="","",INDEX(Vulnerabilidad!$D$6:$D$17,Q764))</x:f>
        <x:v>0</x:v>
      </x:c>
      <x:c r="S764" s="55" t="n">
        <x:f>IF(AND(ISNUMBER(J764),ISNUMBER(R764),R764&gt;=0,R764&lt;=1),J764*R764,"n.a.")</x:f>
        <x:v>0</x:v>
      </x:c>
      <x:c r="T764" s="38" t="str">
        <x:f>IF(ISNUMBER(S764),"Calculado ilustrativo","Faltan datos / parámetros inválidos")</x:f>
        <x:v>Calculado ilustrativo</x:v>
      </x:c>
    </x:row>
    <x:row r="765">
      <x:c r="A765" s="38" t="str">
        <x:v>R00760</x:v>
      </x:c>
      <x:c r="B765" s="38" t="str">
        <x:f>'Reparto provincial'!B259</x:f>
        <x:v>C07</x:v>
      </x:c>
      <x:c r="C765" s="38" t="str">
        <x:f>'Reparto provincial'!C259</x:f>
        <x:v>CHUBB Seguros Panamá S. A.</x:v>
      </x:c>
      <x:c r="D765" s="38" t="str">
        <x:f>'Reparto provincial'!D259</x:f>
        <x:v>Comercial</x:v>
      </x:c>
      <x:c r="E765" s="38" t="str">
        <x:f>'Reparto provincial'!E259</x:f>
        <x:v>Los Santos</x:v>
      </x:c>
      <x:c r="F765" s="38" t="str">
        <x:f>Ubicaciones!A12</x:f>
        <x:v>L07</x:v>
      </x:c>
      <x:c r="G765" s="38" t="str">
        <x:v>P1</x:v>
      </x:c>
      <x:c r="H765" s="55" t="n">
        <x:f>IF(AND(ISNUMBER('Reparto provincial'!J259),ABS(Construccion!G25-1)&lt;0.0000001,MIN(Construccion!D25:F25)&gt;=0,MAX(Construccion!D25:F25)&lt;=1),ROUND('Reparto provincial'!J259*ROUND(SUM(Construccion!$D$25:D25),12),0)-0,"n.a.")</x:f>
        <x:v>0</x:v>
      </x:c>
      <x:c r="I765" s="55" t="n">
        <x:f>'Reparto provincial'!N259</x:f>
        <x:v>2000990.8366533865</x:v>
      </x:c>
      <x:c r="J765" s="55" t="n">
        <x:f>IF(AND(ISNUMBER(H765),ISNUMBER(I765)),H765*I765,"n.a.")</x:f>
        <x:v>0</x:v>
      </x:c>
      <x:c r="K765" s="56" t="n">
        <x:f>Ubicaciones!D12</x:f>
        <x:v>7.77</x:v>
      </x:c>
      <x:c r="L765" s="56" t="n">
        <x:f>Ubicaciones!E12</x:f>
        <x:v>-80.28</x:v>
      </x:c>
      <x:c r="M765" s="38" t="str">
        <x:f>Vulnerabilidad!B22</x:f>
        <x:v>Hormigón armado</x:v>
      </x:c>
      <x:c r="N765" s="38" t="str">
        <x:f>Vulnerabilidad!C22</x:f>
        <x:v>Mampostería de relleno</x:v>
      </x:c>
      <x:c r="O765" s="38" t="str">
        <x:f>Vulnerabilidad!D22</x:f>
        <x:v>Losa de hormigón</x:v>
      </x:c>
      <x:c r="P765" s="38" t="str">
        <x:v>Sin dato</x:v>
      </x:c>
      <x:c r="Q765" s="38" t="n">
        <x:f>IF('Impacto local'!H12="","",'Impacto local'!H12)</x:f>
        <x:v>2</x:v>
      </x:c>
      <x:c r="R765" s="57" t="n">
        <x:f>IF(Q765="","",INDEX(Vulnerabilidad!$B$6:$B$17,Q765))</x:f>
        <x:v>0</x:v>
      </x:c>
      <x:c r="S765" s="55" t="n">
        <x:f>IF(AND(ISNUMBER(J765),ISNUMBER(R765),R765&gt;=0,R765&lt;=1),J765*R765,"n.a.")</x:f>
        <x:v>0</x:v>
      </x:c>
      <x:c r="T765" s="38" t="str">
        <x:f>IF(ISNUMBER(S765),"Calculado ilustrativo","Faltan datos / parámetros inválidos")</x:f>
        <x:v>Calculado ilustrativo</x:v>
      </x:c>
    </x:row>
    <x:row r="766">
      <x:c r="A766" s="38" t="str">
        <x:v>R00761</x:v>
      </x:c>
      <x:c r="B766" s="38" t="str">
        <x:f>'Reparto provincial'!B259</x:f>
        <x:v>C07</x:v>
      </x:c>
      <x:c r="C766" s="38" t="str">
        <x:f>'Reparto provincial'!C259</x:f>
        <x:v>CHUBB Seguros Panamá S. A.</x:v>
      </x:c>
      <x:c r="D766" s="38" t="str">
        <x:f>'Reparto provincial'!D259</x:f>
        <x:v>Comercial</x:v>
      </x:c>
      <x:c r="E766" s="38" t="str">
        <x:f>'Reparto provincial'!E259</x:f>
        <x:v>Los Santos</x:v>
      </x:c>
      <x:c r="F766" s="38" t="str">
        <x:f>Ubicaciones!A12</x:f>
        <x:v>L07</x:v>
      </x:c>
      <x:c r="G766" s="38" t="str">
        <x:v>P2</x:v>
      </x:c>
      <x:c r="H766" s="55" t="n">
        <x:f>IF(AND(ISNUMBER('Reparto provincial'!J259),ABS(Construccion!G25-1)&lt;0.0000001,MIN(Construccion!D25:F25)&gt;=0,MAX(Construccion!D25:F25)&lt;=1),ROUND('Reparto provincial'!J259*ROUND(SUM(Construccion!$D$25:E25),12),0)-ROUND('Reparto provincial'!J259*ROUND(SUM(Construccion!$D$25:D25),12),0),"n.a.")</x:f>
        <x:v>0</x:v>
      </x:c>
      <x:c r="I766" s="55" t="n">
        <x:f>'Reparto provincial'!N259</x:f>
        <x:v>2000990.8366533865</x:v>
      </x:c>
      <x:c r="J766" s="55" t="n">
        <x:f>IF(AND(ISNUMBER(H766),ISNUMBER(I766)),H766*I766,"n.a.")</x:f>
        <x:v>0</x:v>
      </x:c>
      <x:c r="K766" s="56" t="n">
        <x:f>Ubicaciones!D12</x:f>
        <x:v>7.77</x:v>
      </x:c>
      <x:c r="L766" s="56" t="n">
        <x:f>Ubicaciones!E12</x:f>
        <x:v>-80.28</x:v>
      </x:c>
      <x:c r="M766" s="38" t="str">
        <x:f>Vulnerabilidad!B23</x:f>
        <x:v>Mampostería sin refuerzo</x:v>
      </x:c>
      <x:c r="N766" s="38" t="str">
        <x:f>Vulnerabilidad!C23</x:f>
        <x:v>Bloque / ladrillo</x:v>
      </x:c>
      <x:c r="O766" s="38" t="str">
        <x:f>Vulnerabilidad!D23</x:f>
        <x:v>Metal</x:v>
      </x:c>
      <x:c r="P766" s="38" t="str">
        <x:v>Sin dato</x:v>
      </x:c>
      <x:c r="Q766" s="38" t="n">
        <x:f>IF('Impacto local'!H12="","",'Impacto local'!H12)</x:f>
        <x:v>2</x:v>
      </x:c>
      <x:c r="R766" s="57" t="n">
        <x:f>IF(Q766="","",INDEX(Vulnerabilidad!$C$6:$C$17,Q766))</x:f>
        <x:v>0</x:v>
      </x:c>
      <x:c r="S766" s="55" t="n">
        <x:f>IF(AND(ISNUMBER(J766),ISNUMBER(R766),R766&gt;=0,R766&lt;=1),J766*R766,"n.a.")</x:f>
        <x:v>0</x:v>
      </x:c>
      <x:c r="T766" s="38" t="str">
        <x:f>IF(ISNUMBER(S766),"Calculado ilustrativo","Faltan datos / parámetros inválidos")</x:f>
        <x:v>Calculado ilustrativo</x:v>
      </x:c>
    </x:row>
    <x:row r="767">
      <x:c r="A767" s="38" t="str">
        <x:v>R00762</x:v>
      </x:c>
      <x:c r="B767" s="38" t="str">
        <x:f>'Reparto provincial'!B259</x:f>
        <x:v>C07</x:v>
      </x:c>
      <x:c r="C767" s="38" t="str">
        <x:f>'Reparto provincial'!C259</x:f>
        <x:v>CHUBB Seguros Panamá S. A.</x:v>
      </x:c>
      <x:c r="D767" s="38" t="str">
        <x:f>'Reparto provincial'!D259</x:f>
        <x:v>Comercial</x:v>
      </x:c>
      <x:c r="E767" s="38" t="str">
        <x:f>'Reparto provincial'!E259</x:f>
        <x:v>Los Santos</x:v>
      </x:c>
      <x:c r="F767" s="38" t="str">
        <x:f>Ubicaciones!A12</x:f>
        <x:v>L07</x:v>
      </x:c>
      <x:c r="G767" s="38" t="str">
        <x:v>P3</x:v>
      </x:c>
      <x:c r="H767" s="55" t="n">
        <x:f>IF(AND(ISNUMBER('Reparto provincial'!J259),ABS(Construccion!G25-1)&lt;0.0000001,MIN(Construccion!D25:F25)&gt;=0,MAX(Construccion!D25:F25)&lt;=1),ROUND('Reparto provincial'!J259*ROUND(SUM(Construccion!$D$25:F25),12),0)-ROUND('Reparto provincial'!J259*ROUND(SUM(Construccion!$D$25:E25),12),0),"n.a.")</x:f>
        <x:v>0</x:v>
      </x:c>
      <x:c r="I767" s="55" t="n">
        <x:f>'Reparto provincial'!N259</x:f>
        <x:v>2000990.8366533865</x:v>
      </x:c>
      <x:c r="J767" s="55" t="n">
        <x:f>IF(AND(ISNUMBER(H767),ISNUMBER(I767)),H767*I767,"n.a.")</x:f>
        <x:v>0</x:v>
      </x:c>
      <x:c r="K767" s="56" t="n">
        <x:f>Ubicaciones!D12</x:f>
        <x:v>7.77</x:v>
      </x:c>
      <x:c r="L767" s="56" t="n">
        <x:f>Ubicaciones!E12</x:f>
        <x:v>-80.28</x:v>
      </x:c>
      <x:c r="M767" s="38" t="str">
        <x:f>Vulnerabilidad!B24</x:f>
        <x:v>Liviana / madera</x:v>
      </x:c>
      <x:c r="N767" s="38" t="str">
        <x:f>Vulnerabilidad!C24</x:f>
        <x:v>Madera / livianas</x:v>
      </x:c>
      <x:c r="O767" s="38" t="str">
        <x:f>Vulnerabilidad!D24</x:f>
        <x:v>Metal</x:v>
      </x:c>
      <x:c r="P767" s="38" t="str">
        <x:v>Sin dato</x:v>
      </x:c>
      <x:c r="Q767" s="38" t="n">
        <x:f>IF('Impacto local'!H12="","",'Impacto local'!H12)</x:f>
        <x:v>2</x:v>
      </x:c>
      <x:c r="R767" s="57" t="n">
        <x:f>IF(Q767="","",INDEX(Vulnerabilidad!$D$6:$D$17,Q767))</x:f>
        <x:v>0</x:v>
      </x:c>
      <x:c r="S767" s="55" t="n">
        <x:f>IF(AND(ISNUMBER(J767),ISNUMBER(R767),R767&gt;=0,R767&lt;=1),J767*R767,"n.a.")</x:f>
        <x:v>0</x:v>
      </x:c>
      <x:c r="T767" s="38" t="str">
        <x:f>IF(ISNUMBER(S767),"Calculado ilustrativo","Faltan datos / parámetros inválidos")</x:f>
        <x:v>Calculado ilustrativo</x:v>
      </x:c>
    </x:row>
    <x:row r="768">
      <x:c r="A768" s="38" t="str">
        <x:v>R00763</x:v>
      </x:c>
      <x:c r="B768" s="38" t="str">
        <x:f>'Reparto provincial'!B260</x:f>
        <x:v>C07</x:v>
      </x:c>
      <x:c r="C768" s="38" t="str">
        <x:f>'Reparto provincial'!C260</x:f>
        <x:v>CHUBB Seguros Panamá S. A.</x:v>
      </x:c>
      <x:c r="D768" s="38" t="str">
        <x:f>'Reparto provincial'!D260</x:f>
        <x:v>Comercial</x:v>
      </x:c>
      <x:c r="E768" s="38" t="str">
        <x:f>'Reparto provincial'!E260</x:f>
        <x:v>Panamá</x:v>
      </x:c>
      <x:c r="F768" s="38" t="str">
        <x:f>Ubicaciones!A13</x:f>
        <x:v>L08</x:v>
      </x:c>
      <x:c r="G768" s="38" t="str">
        <x:v>P1</x:v>
      </x:c>
      <x:c r="H768" s="55" t="n">
        <x:f>IF(AND(ISNUMBER('Reparto provincial'!J260),ABS(Construccion!G28-1)&lt;0.0000001,MIN(Construccion!D28:F28)&gt;=0,MAX(Construccion!D28:F28)&lt;=1),ROUND('Reparto provincial'!J260*ROUND(SUM(Construccion!$D$28:D28),12),0)-0,"n.a.")</x:f>
        <x:v>140</x:v>
      </x:c>
      <x:c r="I768" s="55" t="n">
        <x:f>'Reparto provincial'!N260</x:f>
        <x:v>2000990.8366533865</x:v>
      </x:c>
      <x:c r="J768" s="55" t="n">
        <x:f>IF(AND(ISNUMBER(H768),ISNUMBER(I768)),H768*I768,"n.a.")</x:f>
        <x:v>280138717.1314741</x:v>
      </x:c>
      <x:c r="K768" s="56" t="n">
        <x:f>Ubicaciones!D13</x:f>
        <x:v>8.98</x:v>
      </x:c>
      <x:c r="L768" s="56" t="n">
        <x:f>Ubicaciones!E13</x:f>
        <x:v>-79.52</x:v>
      </x:c>
      <x:c r="M768" s="38" t="str">
        <x:f>Vulnerabilidad!B22</x:f>
        <x:v>Hormigón armado</x:v>
      </x:c>
      <x:c r="N768" s="38" t="str">
        <x:f>Vulnerabilidad!C22</x:f>
        <x:v>Mampostería de relleno</x:v>
      </x:c>
      <x:c r="O768" s="38" t="str">
        <x:f>Vulnerabilidad!D22</x:f>
        <x:v>Losa de hormigón</x:v>
      </x:c>
      <x:c r="P768" s="38" t="str">
        <x:v>Sin dato</x:v>
      </x:c>
      <x:c r="Q768" s="38" t="n">
        <x:f>IF('Impacto local'!H13="","",'Impacto local'!H13)</x:f>
        <x:v>2</x:v>
      </x:c>
      <x:c r="R768" s="57" t="n">
        <x:f>IF(Q768="","",INDEX(Vulnerabilidad!$B$6:$B$17,Q768))</x:f>
        <x:v>0</x:v>
      </x:c>
      <x:c r="S768" s="55" t="n">
        <x:f>IF(AND(ISNUMBER(J768),ISNUMBER(R768),R768&gt;=0,R768&lt;=1),J768*R768,"n.a.")</x:f>
        <x:v>0</x:v>
      </x:c>
      <x:c r="T768" s="38" t="str">
        <x:f>IF(ISNUMBER(S768),"Calculado ilustrativo","Faltan datos / parámetros inválidos")</x:f>
        <x:v>Calculado ilustrativo</x:v>
      </x:c>
    </x:row>
    <x:row r="769">
      <x:c r="A769" s="38" t="str">
        <x:v>R00764</x:v>
      </x:c>
      <x:c r="B769" s="38" t="str">
        <x:f>'Reparto provincial'!B260</x:f>
        <x:v>C07</x:v>
      </x:c>
      <x:c r="C769" s="38" t="str">
        <x:f>'Reparto provincial'!C260</x:f>
        <x:v>CHUBB Seguros Panamá S. A.</x:v>
      </x:c>
      <x:c r="D769" s="38" t="str">
        <x:f>'Reparto provincial'!D260</x:f>
        <x:v>Comercial</x:v>
      </x:c>
      <x:c r="E769" s="38" t="str">
        <x:f>'Reparto provincial'!E260</x:f>
        <x:v>Panamá</x:v>
      </x:c>
      <x:c r="F769" s="38" t="str">
        <x:f>Ubicaciones!A13</x:f>
        <x:v>L08</x:v>
      </x:c>
      <x:c r="G769" s="38" t="str">
        <x:v>P2</x:v>
      </x:c>
      <x:c r="H769" s="55" t="n">
        <x:f>IF(AND(ISNUMBER('Reparto provincial'!J260),ABS(Construccion!G28-1)&lt;0.0000001,MIN(Construccion!D28:F28)&gt;=0,MAX(Construccion!D28:F28)&lt;=1),ROUND('Reparto provincial'!J260*ROUND(SUM(Construccion!$D$28:E28),12),0)-ROUND('Reparto provincial'!J260*ROUND(SUM(Construccion!$D$28:D28),12),0),"n.a.")</x:f>
        <x:v>70</x:v>
      </x:c>
      <x:c r="I769" s="55" t="n">
        <x:f>'Reparto provincial'!N260</x:f>
        <x:v>2000990.8366533865</x:v>
      </x:c>
      <x:c r="J769" s="55" t="n">
        <x:f>IF(AND(ISNUMBER(H769),ISNUMBER(I769)),H769*I769,"n.a.")</x:f>
        <x:v>140069358.56573704</x:v>
      </x:c>
      <x:c r="K769" s="56" t="n">
        <x:f>Ubicaciones!D13</x:f>
        <x:v>8.98</x:v>
      </x:c>
      <x:c r="L769" s="56" t="n">
        <x:f>Ubicaciones!E13</x:f>
        <x:v>-79.52</x:v>
      </x:c>
      <x:c r="M769" s="38" t="str">
        <x:f>Vulnerabilidad!B23</x:f>
        <x:v>Mampostería sin refuerzo</x:v>
      </x:c>
      <x:c r="N769" s="38" t="str">
        <x:f>Vulnerabilidad!C23</x:f>
        <x:v>Bloque / ladrillo</x:v>
      </x:c>
      <x:c r="O769" s="38" t="str">
        <x:f>Vulnerabilidad!D23</x:f>
        <x:v>Metal</x:v>
      </x:c>
      <x:c r="P769" s="38" t="str">
        <x:v>Sin dato</x:v>
      </x:c>
      <x:c r="Q769" s="38" t="n">
        <x:f>IF('Impacto local'!H13="","",'Impacto local'!H13)</x:f>
        <x:v>2</x:v>
      </x:c>
      <x:c r="R769" s="57" t="n">
        <x:f>IF(Q769="","",INDEX(Vulnerabilidad!$C$6:$C$17,Q769))</x:f>
        <x:v>0</x:v>
      </x:c>
      <x:c r="S769" s="55" t="n">
        <x:f>IF(AND(ISNUMBER(J769),ISNUMBER(R769),R769&gt;=0,R769&lt;=1),J769*R769,"n.a.")</x:f>
        <x:v>0</x:v>
      </x:c>
      <x:c r="T769" s="38" t="str">
        <x:f>IF(ISNUMBER(S769),"Calculado ilustrativo","Faltan datos / parámetros inválidos")</x:f>
        <x:v>Calculado ilustrativo</x:v>
      </x:c>
    </x:row>
    <x:row r="770">
      <x:c r="A770" s="38" t="str">
        <x:v>R00765</x:v>
      </x:c>
      <x:c r="B770" s="38" t="str">
        <x:f>'Reparto provincial'!B260</x:f>
        <x:v>C07</x:v>
      </x:c>
      <x:c r="C770" s="38" t="str">
        <x:f>'Reparto provincial'!C260</x:f>
        <x:v>CHUBB Seguros Panamá S. A.</x:v>
      </x:c>
      <x:c r="D770" s="38" t="str">
        <x:f>'Reparto provincial'!D260</x:f>
        <x:v>Comercial</x:v>
      </x:c>
      <x:c r="E770" s="38" t="str">
        <x:f>'Reparto provincial'!E260</x:f>
        <x:v>Panamá</x:v>
      </x:c>
      <x:c r="F770" s="38" t="str">
        <x:f>Ubicaciones!A13</x:f>
        <x:v>L08</x:v>
      </x:c>
      <x:c r="G770" s="38" t="str">
        <x:v>P3</x:v>
      </x:c>
      <x:c r="H770" s="55" t="n">
        <x:f>IF(AND(ISNUMBER('Reparto provincial'!J260),ABS(Construccion!G28-1)&lt;0.0000001,MIN(Construccion!D28:F28)&gt;=0,MAX(Construccion!D28:F28)&lt;=1),ROUND('Reparto provincial'!J260*ROUND(SUM(Construccion!$D$28:F28),12),0)-ROUND('Reparto provincial'!J260*ROUND(SUM(Construccion!$D$28:E28),12),0),"n.a.")</x:f>
        <x:v>23</x:v>
      </x:c>
      <x:c r="I770" s="55" t="n">
        <x:f>'Reparto provincial'!N260</x:f>
        <x:v>2000990.8366533865</x:v>
      </x:c>
      <x:c r="J770" s="55" t="n">
        <x:f>IF(AND(ISNUMBER(H770),ISNUMBER(I770)),H770*I770,"n.a.")</x:f>
        <x:v>46022789.24302789</x:v>
      </x:c>
      <x:c r="K770" s="56" t="n">
        <x:f>Ubicaciones!D13</x:f>
        <x:v>8.98</x:v>
      </x:c>
      <x:c r="L770" s="56" t="n">
        <x:f>Ubicaciones!E13</x:f>
        <x:v>-79.52</x:v>
      </x:c>
      <x:c r="M770" s="38" t="str">
        <x:f>Vulnerabilidad!B24</x:f>
        <x:v>Liviana / madera</x:v>
      </x:c>
      <x:c r="N770" s="38" t="str">
        <x:f>Vulnerabilidad!C24</x:f>
        <x:v>Madera / livianas</x:v>
      </x:c>
      <x:c r="O770" s="38" t="str">
        <x:f>Vulnerabilidad!D24</x:f>
        <x:v>Metal</x:v>
      </x:c>
      <x:c r="P770" s="38" t="str">
        <x:v>Sin dato</x:v>
      </x:c>
      <x:c r="Q770" s="38" t="n">
        <x:f>IF('Impacto local'!H13="","",'Impacto local'!H13)</x:f>
        <x:v>2</x:v>
      </x:c>
      <x:c r="R770" s="57" t="n">
        <x:f>IF(Q770="","",INDEX(Vulnerabilidad!$D$6:$D$17,Q770))</x:f>
        <x:v>0</x:v>
      </x:c>
      <x:c r="S770" s="55" t="n">
        <x:f>IF(AND(ISNUMBER(J770),ISNUMBER(R770),R770&gt;=0,R770&lt;=1),J770*R770,"n.a.")</x:f>
        <x:v>0</x:v>
      </x:c>
      <x:c r="T770" s="38" t="str">
        <x:f>IF(ISNUMBER(S770),"Calculado ilustrativo","Faltan datos / parámetros inválidos")</x:f>
        <x:v>Calculado ilustrativo</x:v>
      </x:c>
    </x:row>
    <x:row r="771">
      <x:c r="A771" s="38" t="str">
        <x:v>R00766</x:v>
      </x:c>
      <x:c r="B771" s="38" t="str">
        <x:f>'Reparto provincial'!B261</x:f>
        <x:v>C07</x:v>
      </x:c>
      <x:c r="C771" s="38" t="str">
        <x:f>'Reparto provincial'!C261</x:f>
        <x:v>CHUBB Seguros Panamá S. A.</x:v>
      </x:c>
      <x:c r="D771" s="38" t="str">
        <x:f>'Reparto provincial'!D261</x:f>
        <x:v>Comercial</x:v>
      </x:c>
      <x:c r="E771" s="38" t="str">
        <x:f>'Reparto provincial'!E261</x:f>
        <x:v>Veraguas</x:v>
      </x:c>
      <x:c r="F771" s="38" t="str">
        <x:f>Ubicaciones!A14</x:f>
        <x:v>L09</x:v>
      </x:c>
      <x:c r="G771" s="38" t="str">
        <x:v>P1</x:v>
      </x:c>
      <x:c r="H771" s="55" t="n">
        <x:f>IF(AND(ISNUMBER('Reparto provincial'!J261),ABS(Construccion!G31-1)&lt;0.0000001,MIN(Construccion!D31:F31)&gt;=0,MAX(Construccion!D31:F31)&lt;=1),ROUND('Reparto provincial'!J261*ROUND(SUM(Construccion!$D$31:D31),12),0)-0,"n.a.")</x:f>
        <x:v>0</x:v>
      </x:c>
      <x:c r="I771" s="55" t="n">
        <x:f>'Reparto provincial'!N261</x:f>
        <x:v>2000990.8366533865</x:v>
      </x:c>
      <x:c r="J771" s="55" t="n">
        <x:f>IF(AND(ISNUMBER(H771),ISNUMBER(I771)),H771*I771,"n.a.")</x:f>
        <x:v>0</x:v>
      </x:c>
      <x:c r="K771" s="56" t="n">
        <x:f>Ubicaciones!D14</x:f>
        <x:v>8.1</x:v>
      </x:c>
      <x:c r="L771" s="56" t="n">
        <x:f>Ubicaciones!E14</x:f>
        <x:v>-80.97</x:v>
      </x:c>
      <x:c r="M771" s="38" t="str">
        <x:f>Vulnerabilidad!B22</x:f>
        <x:v>Hormigón armado</x:v>
      </x:c>
      <x:c r="N771" s="38" t="str">
        <x:f>Vulnerabilidad!C22</x:f>
        <x:v>Mampostería de relleno</x:v>
      </x:c>
      <x:c r="O771" s="38" t="str">
        <x:f>Vulnerabilidad!D22</x:f>
        <x:v>Losa de hormigón</x:v>
      </x:c>
      <x:c r="P771" s="38" t="str">
        <x:v>Sin dato</x:v>
      </x:c>
      <x:c r="Q771" s="38" t="n">
        <x:f>IF('Impacto local'!H14="","",'Impacto local'!H14)</x:f>
        <x:v>3</x:v>
      </x:c>
      <x:c r="R771" s="57" t="n">
        <x:f>IF(Q771="","",INDEX(Vulnerabilidad!$B$6:$B$17,Q771))</x:f>
        <x:v>0</x:v>
      </x:c>
      <x:c r="S771" s="55" t="n">
        <x:f>IF(AND(ISNUMBER(J771),ISNUMBER(R771),R771&gt;=0,R771&lt;=1),J771*R771,"n.a.")</x:f>
        <x:v>0</x:v>
      </x:c>
      <x:c r="T771" s="38" t="str">
        <x:f>IF(ISNUMBER(S771),"Calculado ilustrativo","Faltan datos / parámetros inválidos")</x:f>
        <x:v>Calculado ilustrativo</x:v>
      </x:c>
    </x:row>
    <x:row r="772">
      <x:c r="A772" s="38" t="str">
        <x:v>R00767</x:v>
      </x:c>
      <x:c r="B772" s="38" t="str">
        <x:f>'Reparto provincial'!B261</x:f>
        <x:v>C07</x:v>
      </x:c>
      <x:c r="C772" s="38" t="str">
        <x:f>'Reparto provincial'!C261</x:f>
        <x:v>CHUBB Seguros Panamá S. A.</x:v>
      </x:c>
      <x:c r="D772" s="38" t="str">
        <x:f>'Reparto provincial'!D261</x:f>
        <x:v>Comercial</x:v>
      </x:c>
      <x:c r="E772" s="38" t="str">
        <x:f>'Reparto provincial'!E261</x:f>
        <x:v>Veraguas</x:v>
      </x:c>
      <x:c r="F772" s="38" t="str">
        <x:f>Ubicaciones!A14</x:f>
        <x:v>L09</x:v>
      </x:c>
      <x:c r="G772" s="38" t="str">
        <x:v>P2</x:v>
      </x:c>
      <x:c r="H772" s="55" t="n">
        <x:f>IF(AND(ISNUMBER('Reparto provincial'!J261),ABS(Construccion!G31-1)&lt;0.0000001,MIN(Construccion!D31:F31)&gt;=0,MAX(Construccion!D31:F31)&lt;=1),ROUND('Reparto provincial'!J261*ROUND(SUM(Construccion!$D$31:E31),12),0)-ROUND('Reparto provincial'!J261*ROUND(SUM(Construccion!$D$31:D31),12),0),"n.a.")</x:f>
        <x:v>0</x:v>
      </x:c>
      <x:c r="I772" s="55" t="n">
        <x:f>'Reparto provincial'!N261</x:f>
        <x:v>2000990.8366533865</x:v>
      </x:c>
      <x:c r="J772" s="55" t="n">
        <x:f>IF(AND(ISNUMBER(H772),ISNUMBER(I772)),H772*I772,"n.a.")</x:f>
        <x:v>0</x:v>
      </x:c>
      <x:c r="K772" s="56" t="n">
        <x:f>Ubicaciones!D14</x:f>
        <x:v>8.1</x:v>
      </x:c>
      <x:c r="L772" s="56" t="n">
        <x:f>Ubicaciones!E14</x:f>
        <x:v>-80.97</x:v>
      </x:c>
      <x:c r="M772" s="38" t="str">
        <x:f>Vulnerabilidad!B23</x:f>
        <x:v>Mampostería sin refuerzo</x:v>
      </x:c>
      <x:c r="N772" s="38" t="str">
        <x:f>Vulnerabilidad!C23</x:f>
        <x:v>Bloque / ladrillo</x:v>
      </x:c>
      <x:c r="O772" s="38" t="str">
        <x:f>Vulnerabilidad!D23</x:f>
        <x:v>Metal</x:v>
      </x:c>
      <x:c r="P772" s="38" t="str">
        <x:v>Sin dato</x:v>
      </x:c>
      <x:c r="Q772" s="38" t="n">
        <x:f>IF('Impacto local'!H14="","",'Impacto local'!H14)</x:f>
        <x:v>3</x:v>
      </x:c>
      <x:c r="R772" s="57" t="n">
        <x:f>IF(Q772="","",INDEX(Vulnerabilidad!$C$6:$C$17,Q772))</x:f>
        <x:v>0</x:v>
      </x:c>
      <x:c r="S772" s="55" t="n">
        <x:f>IF(AND(ISNUMBER(J772),ISNUMBER(R772),R772&gt;=0,R772&lt;=1),J772*R772,"n.a.")</x:f>
        <x:v>0</x:v>
      </x:c>
      <x:c r="T772" s="38" t="str">
        <x:f>IF(ISNUMBER(S772),"Calculado ilustrativo","Faltan datos / parámetros inválidos")</x:f>
        <x:v>Calculado ilustrativo</x:v>
      </x:c>
    </x:row>
    <x:row r="773">
      <x:c r="A773" s="38" t="str">
        <x:v>R00768</x:v>
      </x:c>
      <x:c r="B773" s="38" t="str">
        <x:f>'Reparto provincial'!B261</x:f>
        <x:v>C07</x:v>
      </x:c>
      <x:c r="C773" s="38" t="str">
        <x:f>'Reparto provincial'!C261</x:f>
        <x:v>CHUBB Seguros Panamá S. A.</x:v>
      </x:c>
      <x:c r="D773" s="38" t="str">
        <x:f>'Reparto provincial'!D261</x:f>
        <x:v>Comercial</x:v>
      </x:c>
      <x:c r="E773" s="38" t="str">
        <x:f>'Reparto provincial'!E261</x:f>
        <x:v>Veraguas</x:v>
      </x:c>
      <x:c r="F773" s="38" t="str">
        <x:f>Ubicaciones!A14</x:f>
        <x:v>L09</x:v>
      </x:c>
      <x:c r="G773" s="38" t="str">
        <x:v>P3</x:v>
      </x:c>
      <x:c r="H773" s="55" t="n">
        <x:f>IF(AND(ISNUMBER('Reparto provincial'!J261),ABS(Construccion!G31-1)&lt;0.0000001,MIN(Construccion!D31:F31)&gt;=0,MAX(Construccion!D31:F31)&lt;=1),ROUND('Reparto provincial'!J261*ROUND(SUM(Construccion!$D$31:F31),12),0)-ROUND('Reparto provincial'!J261*ROUND(SUM(Construccion!$D$31:E31),12),0),"n.a.")</x:f>
        <x:v>0</x:v>
      </x:c>
      <x:c r="I773" s="55" t="n">
        <x:f>'Reparto provincial'!N261</x:f>
        <x:v>2000990.8366533865</x:v>
      </x:c>
      <x:c r="J773" s="55" t="n">
        <x:f>IF(AND(ISNUMBER(H773),ISNUMBER(I773)),H773*I773,"n.a.")</x:f>
        <x:v>0</x:v>
      </x:c>
      <x:c r="K773" s="56" t="n">
        <x:f>Ubicaciones!D14</x:f>
        <x:v>8.1</x:v>
      </x:c>
      <x:c r="L773" s="56" t="n">
        <x:f>Ubicaciones!E14</x:f>
        <x:v>-80.97</x:v>
      </x:c>
      <x:c r="M773" s="38" t="str">
        <x:f>Vulnerabilidad!B24</x:f>
        <x:v>Liviana / madera</x:v>
      </x:c>
      <x:c r="N773" s="38" t="str">
        <x:f>Vulnerabilidad!C24</x:f>
        <x:v>Madera / livianas</x:v>
      </x:c>
      <x:c r="O773" s="38" t="str">
        <x:f>Vulnerabilidad!D24</x:f>
        <x:v>Metal</x:v>
      </x:c>
      <x:c r="P773" s="38" t="str">
        <x:v>Sin dato</x:v>
      </x:c>
      <x:c r="Q773" s="38" t="n">
        <x:f>IF('Impacto local'!H14="","",'Impacto local'!H14)</x:f>
        <x:v>3</x:v>
      </x:c>
      <x:c r="R773" s="57" t="n">
        <x:f>IF(Q773="","",INDEX(Vulnerabilidad!$D$6:$D$17,Q773))</x:f>
        <x:v>0</x:v>
      </x:c>
      <x:c r="S773" s="55" t="n">
        <x:f>IF(AND(ISNUMBER(J773),ISNUMBER(R773),R773&gt;=0,R773&lt;=1),J773*R773,"n.a.")</x:f>
        <x:v>0</x:v>
      </x:c>
      <x:c r="T773" s="38" t="str">
        <x:f>IF(ISNUMBER(S773),"Calculado ilustrativo","Faltan datos / parámetros inválidos")</x:f>
        <x:v>Calculado ilustrativo</x:v>
      </x:c>
    </x:row>
    <x:row r="774">
      <x:c r="A774" s="38" t="str">
        <x:v>R00769</x:v>
      </x:c>
      <x:c r="B774" s="38" t="str">
        <x:f>'Reparto provincial'!B262</x:f>
        <x:v>C07</x:v>
      </x:c>
      <x:c r="C774" s="38" t="str">
        <x:f>'Reparto provincial'!C262</x:f>
        <x:v>CHUBB Seguros Panamá S. A.</x:v>
      </x:c>
      <x:c r="D774" s="38" t="str">
        <x:f>'Reparto provincial'!D262</x:f>
        <x:v>Comercial</x:v>
      </x:c>
      <x:c r="E774" s="38" t="str">
        <x:f>'Reparto provincial'!E262</x:f>
        <x:v>Guna Yala</x:v>
      </x:c>
      <x:c r="F774" s="38" t="str">
        <x:f>Ubicaciones!A15</x:f>
        <x:v>L10</x:v>
      </x:c>
      <x:c r="G774" s="38" t="str">
        <x:v>P1</x:v>
      </x:c>
      <x:c r="H774" s="55" t="n">
        <x:f>IF(AND(ISNUMBER('Reparto provincial'!J262),ABS(Construccion!G34-1)&lt;0.0000001,MIN(Construccion!D34:F34)&gt;=0,MAX(Construccion!D34:F34)&lt;=1),ROUND('Reparto provincial'!J262*ROUND(SUM(Construccion!$D$34:D34),12),0)-0,"n.a.")</x:f>
        <x:v>0</x:v>
      </x:c>
      <x:c r="I774" s="55" t="n">
        <x:f>'Reparto provincial'!N262</x:f>
        <x:v>2000990.8366533865</x:v>
      </x:c>
      <x:c r="J774" s="55" t="n">
        <x:f>IF(AND(ISNUMBER(H774),ISNUMBER(I774)),H774*I774,"n.a.")</x:f>
        <x:v>0</x:v>
      </x:c>
      <x:c r="K774" s="56" t="n">
        <x:f>Ubicaciones!D15</x:f>
        <x:v>9.45</x:v>
      </x:c>
      <x:c r="L774" s="56" t="n">
        <x:f>Ubicaciones!E15</x:f>
        <x:v>-78.97</x:v>
      </x:c>
      <x:c r="M774" s="38" t="str">
        <x:f>Vulnerabilidad!B22</x:f>
        <x:v>Hormigón armado</x:v>
      </x:c>
      <x:c r="N774" s="38" t="str">
        <x:f>Vulnerabilidad!C22</x:f>
        <x:v>Mampostería de relleno</x:v>
      </x:c>
      <x:c r="O774" s="38" t="str">
        <x:f>Vulnerabilidad!D22</x:f>
        <x:v>Losa de hormigón</x:v>
      </x:c>
      <x:c r="P774" s="38" t="str">
        <x:v>Sin dato</x:v>
      </x:c>
      <x:c r="Q774" s="38" t="n">
        <x:f>IF('Impacto local'!H15="","",'Impacto local'!H15)</x:f>
        <x:v>2</x:v>
      </x:c>
      <x:c r="R774" s="57" t="n">
        <x:f>IF(Q774="","",INDEX(Vulnerabilidad!$B$6:$B$17,Q774))</x:f>
        <x:v>0</x:v>
      </x:c>
      <x:c r="S774" s="55" t="n">
        <x:f>IF(AND(ISNUMBER(J774),ISNUMBER(R774),R774&gt;=0,R774&lt;=1),J774*R774,"n.a.")</x:f>
        <x:v>0</x:v>
      </x:c>
      <x:c r="T774" s="38" t="str">
        <x:f>IF(ISNUMBER(S774),"Calculado ilustrativo","Faltan datos / parámetros inválidos")</x:f>
        <x:v>Calculado ilustrativo</x:v>
      </x:c>
    </x:row>
    <x:row r="775">
      <x:c r="A775" s="38" t="str">
        <x:v>R00770</x:v>
      </x:c>
      <x:c r="B775" s="38" t="str">
        <x:f>'Reparto provincial'!B262</x:f>
        <x:v>C07</x:v>
      </x:c>
      <x:c r="C775" s="38" t="str">
        <x:f>'Reparto provincial'!C262</x:f>
        <x:v>CHUBB Seguros Panamá S. A.</x:v>
      </x:c>
      <x:c r="D775" s="38" t="str">
        <x:f>'Reparto provincial'!D262</x:f>
        <x:v>Comercial</x:v>
      </x:c>
      <x:c r="E775" s="38" t="str">
        <x:f>'Reparto provincial'!E262</x:f>
        <x:v>Guna Yala</x:v>
      </x:c>
      <x:c r="F775" s="38" t="str">
        <x:f>Ubicaciones!A15</x:f>
        <x:v>L10</x:v>
      </x:c>
      <x:c r="G775" s="38" t="str">
        <x:v>P2</x:v>
      </x:c>
      <x:c r="H775" s="55" t="n">
        <x:f>IF(AND(ISNUMBER('Reparto provincial'!J262),ABS(Construccion!G34-1)&lt;0.0000001,MIN(Construccion!D34:F34)&gt;=0,MAX(Construccion!D34:F34)&lt;=1),ROUND('Reparto provincial'!J262*ROUND(SUM(Construccion!$D$34:E34),12),0)-ROUND('Reparto provincial'!J262*ROUND(SUM(Construccion!$D$34:D34),12),0),"n.a.")</x:f>
        <x:v>0</x:v>
      </x:c>
      <x:c r="I775" s="55" t="n">
        <x:f>'Reparto provincial'!N262</x:f>
        <x:v>2000990.8366533865</x:v>
      </x:c>
      <x:c r="J775" s="55" t="n">
        <x:f>IF(AND(ISNUMBER(H775),ISNUMBER(I775)),H775*I775,"n.a.")</x:f>
        <x:v>0</x:v>
      </x:c>
      <x:c r="K775" s="56" t="n">
        <x:f>Ubicaciones!D15</x:f>
        <x:v>9.45</x:v>
      </x:c>
      <x:c r="L775" s="56" t="n">
        <x:f>Ubicaciones!E15</x:f>
        <x:v>-78.97</x:v>
      </x:c>
      <x:c r="M775" s="38" t="str">
        <x:f>Vulnerabilidad!B23</x:f>
        <x:v>Mampostería sin refuerzo</x:v>
      </x:c>
      <x:c r="N775" s="38" t="str">
        <x:f>Vulnerabilidad!C23</x:f>
        <x:v>Bloque / ladrillo</x:v>
      </x:c>
      <x:c r="O775" s="38" t="str">
        <x:f>Vulnerabilidad!D23</x:f>
        <x:v>Metal</x:v>
      </x:c>
      <x:c r="P775" s="38" t="str">
        <x:v>Sin dato</x:v>
      </x:c>
      <x:c r="Q775" s="38" t="n">
        <x:f>IF('Impacto local'!H15="","",'Impacto local'!H15)</x:f>
        <x:v>2</x:v>
      </x:c>
      <x:c r="R775" s="57" t="n">
        <x:f>IF(Q775="","",INDEX(Vulnerabilidad!$C$6:$C$17,Q775))</x:f>
        <x:v>0</x:v>
      </x:c>
      <x:c r="S775" s="55" t="n">
        <x:f>IF(AND(ISNUMBER(J775),ISNUMBER(R775),R775&gt;=0,R775&lt;=1),J775*R775,"n.a.")</x:f>
        <x:v>0</x:v>
      </x:c>
      <x:c r="T775" s="38" t="str">
        <x:f>IF(ISNUMBER(S775),"Calculado ilustrativo","Faltan datos / parámetros inválidos")</x:f>
        <x:v>Calculado ilustrativo</x:v>
      </x:c>
    </x:row>
    <x:row r="776">
      <x:c r="A776" s="38" t="str">
        <x:v>R00771</x:v>
      </x:c>
      <x:c r="B776" s="38" t="str">
        <x:f>'Reparto provincial'!B262</x:f>
        <x:v>C07</x:v>
      </x:c>
      <x:c r="C776" s="38" t="str">
        <x:f>'Reparto provincial'!C262</x:f>
        <x:v>CHUBB Seguros Panamá S. A.</x:v>
      </x:c>
      <x:c r="D776" s="38" t="str">
        <x:f>'Reparto provincial'!D262</x:f>
        <x:v>Comercial</x:v>
      </x:c>
      <x:c r="E776" s="38" t="str">
        <x:f>'Reparto provincial'!E262</x:f>
        <x:v>Guna Yala</x:v>
      </x:c>
      <x:c r="F776" s="38" t="str">
        <x:f>Ubicaciones!A15</x:f>
        <x:v>L10</x:v>
      </x:c>
      <x:c r="G776" s="38" t="str">
        <x:v>P3</x:v>
      </x:c>
      <x:c r="H776" s="55" t="n">
        <x:f>IF(AND(ISNUMBER('Reparto provincial'!J262),ABS(Construccion!G34-1)&lt;0.0000001,MIN(Construccion!D34:F34)&gt;=0,MAX(Construccion!D34:F34)&lt;=1),ROUND('Reparto provincial'!J262*ROUND(SUM(Construccion!$D$34:F34),12),0)-ROUND('Reparto provincial'!J262*ROUND(SUM(Construccion!$D$34:E34),12),0),"n.a.")</x:f>
        <x:v>0</x:v>
      </x:c>
      <x:c r="I776" s="55" t="n">
        <x:f>'Reparto provincial'!N262</x:f>
        <x:v>2000990.8366533865</x:v>
      </x:c>
      <x:c r="J776" s="55" t="n">
        <x:f>IF(AND(ISNUMBER(H776),ISNUMBER(I776)),H776*I776,"n.a.")</x:f>
        <x:v>0</x:v>
      </x:c>
      <x:c r="K776" s="56" t="n">
        <x:f>Ubicaciones!D15</x:f>
        <x:v>9.45</x:v>
      </x:c>
      <x:c r="L776" s="56" t="n">
        <x:f>Ubicaciones!E15</x:f>
        <x:v>-78.97</x:v>
      </x:c>
      <x:c r="M776" s="38" t="str">
        <x:f>Vulnerabilidad!B24</x:f>
        <x:v>Liviana / madera</x:v>
      </x:c>
      <x:c r="N776" s="38" t="str">
        <x:f>Vulnerabilidad!C24</x:f>
        <x:v>Madera / livianas</x:v>
      </x:c>
      <x:c r="O776" s="38" t="str">
        <x:f>Vulnerabilidad!D24</x:f>
        <x:v>Metal</x:v>
      </x:c>
      <x:c r="P776" s="38" t="str">
        <x:v>Sin dato</x:v>
      </x:c>
      <x:c r="Q776" s="38" t="n">
        <x:f>IF('Impacto local'!H15="","",'Impacto local'!H15)</x:f>
        <x:v>2</x:v>
      </x:c>
      <x:c r="R776" s="57" t="n">
        <x:f>IF(Q776="","",INDEX(Vulnerabilidad!$D$6:$D$17,Q776))</x:f>
        <x:v>0</x:v>
      </x:c>
      <x:c r="S776" s="55" t="n">
        <x:f>IF(AND(ISNUMBER(J776),ISNUMBER(R776),R776&gt;=0,R776&lt;=1),J776*R776,"n.a.")</x:f>
        <x:v>0</x:v>
      </x:c>
      <x:c r="T776" s="38" t="str">
        <x:f>IF(ISNUMBER(S776),"Calculado ilustrativo","Faltan datos / parámetros inválidos")</x:f>
        <x:v>Calculado ilustrativo</x:v>
      </x:c>
    </x:row>
    <x:row r="777">
      <x:c r="A777" s="38" t="str">
        <x:v>R00772</x:v>
      </x:c>
      <x:c r="B777" s="38" t="str">
        <x:f>'Reparto provincial'!B263</x:f>
        <x:v>C07</x:v>
      </x:c>
      <x:c r="C777" s="38" t="str">
        <x:f>'Reparto provincial'!C263</x:f>
        <x:v>CHUBB Seguros Panamá S. A.</x:v>
      </x:c>
      <x:c r="D777" s="38" t="str">
        <x:f>'Reparto provincial'!D263</x:f>
        <x:v>Comercial</x:v>
      </x:c>
      <x:c r="E777" s="38" t="str">
        <x:f>'Reparto provincial'!E263</x:f>
        <x:v>Emberá-Wounaan</x:v>
      </x:c>
      <x:c r="F777" s="38" t="str">
        <x:f>Ubicaciones!A16</x:f>
        <x:v>L11</x:v>
      </x:c>
      <x:c r="G777" s="38" t="str">
        <x:v>P1</x:v>
      </x:c>
      <x:c r="H777" s="55" t="n">
        <x:f>IF(AND(ISNUMBER('Reparto provincial'!J263),ABS(Construccion!G37-1)&lt;0.0000001,MIN(Construccion!D37:F37)&gt;=0,MAX(Construccion!D37:F37)&lt;=1),ROUND('Reparto provincial'!J263*ROUND(SUM(Construccion!$D$37:D37),12),0)-0,"n.a.")</x:f>
        <x:v>0</x:v>
      </x:c>
      <x:c r="I777" s="55" t="n">
        <x:f>'Reparto provincial'!N263</x:f>
        <x:v>2000990.8366533865</x:v>
      </x:c>
      <x:c r="J777" s="55" t="n">
        <x:f>IF(AND(ISNUMBER(H777),ISNUMBER(I777)),H777*I777,"n.a.")</x:f>
        <x:v>0</x:v>
      </x:c>
      <x:c r="K777" s="56" t="n">
        <x:f>Ubicaciones!D16</x:f>
        <x:v>8.25</x:v>
      </x:c>
      <x:c r="L777" s="56" t="n">
        <x:f>Ubicaciones!E16</x:f>
        <x:v>-77.72</x:v>
      </x:c>
      <x:c r="M777" s="38" t="str">
        <x:f>Vulnerabilidad!B22</x:f>
        <x:v>Hormigón armado</x:v>
      </x:c>
      <x:c r="N777" s="38" t="str">
        <x:f>Vulnerabilidad!C22</x:f>
        <x:v>Mampostería de relleno</x:v>
      </x:c>
      <x:c r="O777" s="38" t="str">
        <x:f>Vulnerabilidad!D22</x:f>
        <x:v>Losa de hormigón</x:v>
      </x:c>
      <x:c r="P777" s="38" t="str">
        <x:v>Sin dato</x:v>
      </x:c>
      <x:c r="Q777" s="38" t="n">
        <x:f>IF('Impacto local'!H16="","",'Impacto local'!H16)</x:f>
        <x:v>2</x:v>
      </x:c>
      <x:c r="R777" s="57" t="n">
        <x:f>IF(Q777="","",INDEX(Vulnerabilidad!$B$6:$B$17,Q777))</x:f>
        <x:v>0</x:v>
      </x:c>
      <x:c r="S777" s="55" t="n">
        <x:f>IF(AND(ISNUMBER(J777),ISNUMBER(R777),R777&gt;=0,R777&lt;=1),J777*R777,"n.a.")</x:f>
        <x:v>0</x:v>
      </x:c>
      <x:c r="T777" s="38" t="str">
        <x:f>IF(ISNUMBER(S777),"Calculado ilustrativo","Faltan datos / parámetros inválidos")</x:f>
        <x:v>Calculado ilustrativo</x:v>
      </x:c>
    </x:row>
    <x:row r="778">
      <x:c r="A778" s="38" t="str">
        <x:v>R00773</x:v>
      </x:c>
      <x:c r="B778" s="38" t="str">
        <x:f>'Reparto provincial'!B263</x:f>
        <x:v>C07</x:v>
      </x:c>
      <x:c r="C778" s="38" t="str">
        <x:f>'Reparto provincial'!C263</x:f>
        <x:v>CHUBB Seguros Panamá S. A.</x:v>
      </x:c>
      <x:c r="D778" s="38" t="str">
        <x:f>'Reparto provincial'!D263</x:f>
        <x:v>Comercial</x:v>
      </x:c>
      <x:c r="E778" s="38" t="str">
        <x:f>'Reparto provincial'!E263</x:f>
        <x:v>Emberá-Wounaan</x:v>
      </x:c>
      <x:c r="F778" s="38" t="str">
        <x:f>Ubicaciones!A16</x:f>
        <x:v>L11</x:v>
      </x:c>
      <x:c r="G778" s="38" t="str">
        <x:v>P2</x:v>
      </x:c>
      <x:c r="H778" s="55" t="n">
        <x:f>IF(AND(ISNUMBER('Reparto provincial'!J263),ABS(Construccion!G37-1)&lt;0.0000001,MIN(Construccion!D37:F37)&gt;=0,MAX(Construccion!D37:F37)&lt;=1),ROUND('Reparto provincial'!J263*ROUND(SUM(Construccion!$D$37:E37),12),0)-ROUND('Reparto provincial'!J263*ROUND(SUM(Construccion!$D$37:D37),12),0),"n.a.")</x:f>
        <x:v>0</x:v>
      </x:c>
      <x:c r="I778" s="55" t="n">
        <x:f>'Reparto provincial'!N263</x:f>
        <x:v>2000990.8366533865</x:v>
      </x:c>
      <x:c r="J778" s="55" t="n">
        <x:f>IF(AND(ISNUMBER(H778),ISNUMBER(I778)),H778*I778,"n.a.")</x:f>
        <x:v>0</x:v>
      </x:c>
      <x:c r="K778" s="56" t="n">
        <x:f>Ubicaciones!D16</x:f>
        <x:v>8.25</x:v>
      </x:c>
      <x:c r="L778" s="56" t="n">
        <x:f>Ubicaciones!E16</x:f>
        <x:v>-77.72</x:v>
      </x:c>
      <x:c r="M778" s="38" t="str">
        <x:f>Vulnerabilidad!B23</x:f>
        <x:v>Mampostería sin refuerzo</x:v>
      </x:c>
      <x:c r="N778" s="38" t="str">
        <x:f>Vulnerabilidad!C23</x:f>
        <x:v>Bloque / ladrillo</x:v>
      </x:c>
      <x:c r="O778" s="38" t="str">
        <x:f>Vulnerabilidad!D23</x:f>
        <x:v>Metal</x:v>
      </x:c>
      <x:c r="P778" s="38" t="str">
        <x:v>Sin dato</x:v>
      </x:c>
      <x:c r="Q778" s="38" t="n">
        <x:f>IF('Impacto local'!H16="","",'Impacto local'!H16)</x:f>
        <x:v>2</x:v>
      </x:c>
      <x:c r="R778" s="57" t="n">
        <x:f>IF(Q778="","",INDEX(Vulnerabilidad!$C$6:$C$17,Q778))</x:f>
        <x:v>0</x:v>
      </x:c>
      <x:c r="S778" s="55" t="n">
        <x:f>IF(AND(ISNUMBER(J778),ISNUMBER(R778),R778&gt;=0,R778&lt;=1),J778*R778,"n.a.")</x:f>
        <x:v>0</x:v>
      </x:c>
      <x:c r="T778" s="38" t="str">
        <x:f>IF(ISNUMBER(S778),"Calculado ilustrativo","Faltan datos / parámetros inválidos")</x:f>
        <x:v>Calculado ilustrativo</x:v>
      </x:c>
    </x:row>
    <x:row r="779">
      <x:c r="A779" s="38" t="str">
        <x:v>R00774</x:v>
      </x:c>
      <x:c r="B779" s="38" t="str">
        <x:f>'Reparto provincial'!B263</x:f>
        <x:v>C07</x:v>
      </x:c>
      <x:c r="C779" s="38" t="str">
        <x:f>'Reparto provincial'!C263</x:f>
        <x:v>CHUBB Seguros Panamá S. A.</x:v>
      </x:c>
      <x:c r="D779" s="38" t="str">
        <x:f>'Reparto provincial'!D263</x:f>
        <x:v>Comercial</x:v>
      </x:c>
      <x:c r="E779" s="38" t="str">
        <x:f>'Reparto provincial'!E263</x:f>
        <x:v>Emberá-Wounaan</x:v>
      </x:c>
      <x:c r="F779" s="38" t="str">
        <x:f>Ubicaciones!A16</x:f>
        <x:v>L11</x:v>
      </x:c>
      <x:c r="G779" s="38" t="str">
        <x:v>P3</x:v>
      </x:c>
      <x:c r="H779" s="55" t="n">
        <x:f>IF(AND(ISNUMBER('Reparto provincial'!J263),ABS(Construccion!G37-1)&lt;0.0000001,MIN(Construccion!D37:F37)&gt;=0,MAX(Construccion!D37:F37)&lt;=1),ROUND('Reparto provincial'!J263*ROUND(SUM(Construccion!$D$37:F37),12),0)-ROUND('Reparto provincial'!J263*ROUND(SUM(Construccion!$D$37:E37),12),0),"n.a.")</x:f>
        <x:v>0</x:v>
      </x:c>
      <x:c r="I779" s="55" t="n">
        <x:f>'Reparto provincial'!N263</x:f>
        <x:v>2000990.8366533865</x:v>
      </x:c>
      <x:c r="J779" s="55" t="n">
        <x:f>IF(AND(ISNUMBER(H779),ISNUMBER(I779)),H779*I779,"n.a.")</x:f>
        <x:v>0</x:v>
      </x:c>
      <x:c r="K779" s="56" t="n">
        <x:f>Ubicaciones!D16</x:f>
        <x:v>8.25</x:v>
      </x:c>
      <x:c r="L779" s="56" t="n">
        <x:f>Ubicaciones!E16</x:f>
        <x:v>-77.72</x:v>
      </x:c>
      <x:c r="M779" s="38" t="str">
        <x:f>Vulnerabilidad!B24</x:f>
        <x:v>Liviana / madera</x:v>
      </x:c>
      <x:c r="N779" s="38" t="str">
        <x:f>Vulnerabilidad!C24</x:f>
        <x:v>Madera / livianas</x:v>
      </x:c>
      <x:c r="O779" s="38" t="str">
        <x:f>Vulnerabilidad!D24</x:f>
        <x:v>Metal</x:v>
      </x:c>
      <x:c r="P779" s="38" t="str">
        <x:v>Sin dato</x:v>
      </x:c>
      <x:c r="Q779" s="38" t="n">
        <x:f>IF('Impacto local'!H16="","",'Impacto local'!H16)</x:f>
        <x:v>2</x:v>
      </x:c>
      <x:c r="R779" s="57" t="n">
        <x:f>IF(Q779="","",INDEX(Vulnerabilidad!$D$6:$D$17,Q779))</x:f>
        <x:v>0</x:v>
      </x:c>
      <x:c r="S779" s="55" t="n">
        <x:f>IF(AND(ISNUMBER(J779),ISNUMBER(R779),R779&gt;=0,R779&lt;=1),J779*R779,"n.a.")</x:f>
        <x:v>0</x:v>
      </x:c>
      <x:c r="T779" s="38" t="str">
        <x:f>IF(ISNUMBER(S779),"Calculado ilustrativo","Faltan datos / parámetros inválidos")</x:f>
        <x:v>Calculado ilustrativo</x:v>
      </x:c>
    </x:row>
    <x:row r="780">
      <x:c r="A780" s="38" t="str">
        <x:v>R00775</x:v>
      </x:c>
      <x:c r="B780" s="38" t="str">
        <x:f>'Reparto provincial'!B264</x:f>
        <x:v>C07</x:v>
      </x:c>
      <x:c r="C780" s="38" t="str">
        <x:f>'Reparto provincial'!C264</x:f>
        <x:v>CHUBB Seguros Panamá S. A.</x:v>
      </x:c>
      <x:c r="D780" s="38" t="str">
        <x:f>'Reparto provincial'!D264</x:f>
        <x:v>Comercial</x:v>
      </x:c>
      <x:c r="E780" s="38" t="str">
        <x:f>'Reparto provincial'!E264</x:f>
        <x:v>Ngäbe-Buglé</x:v>
      </x:c>
      <x:c r="F780" s="38" t="str">
        <x:f>Ubicaciones!A17</x:f>
        <x:v>L12</x:v>
      </x:c>
      <x:c r="G780" s="38" t="str">
        <x:v>P1</x:v>
      </x:c>
      <x:c r="H780" s="55" t="n">
        <x:f>IF(AND(ISNUMBER('Reparto provincial'!J264),ABS(Construccion!G40-1)&lt;0.0000001,MIN(Construccion!D40:F40)&gt;=0,MAX(Construccion!D40:F40)&lt;=1),ROUND('Reparto provincial'!J264*ROUND(SUM(Construccion!$D$40:D40),12),0)-0,"n.a.")</x:f>
        <x:v>0</x:v>
      </x:c>
      <x:c r="I780" s="55" t="n">
        <x:f>'Reparto provincial'!N264</x:f>
        <x:v>2000990.8366533865</x:v>
      </x:c>
      <x:c r="J780" s="55" t="n">
        <x:f>IF(AND(ISNUMBER(H780),ISNUMBER(I780)),H780*I780,"n.a.")</x:f>
        <x:v>0</x:v>
      </x:c>
      <x:c r="K780" s="56" t="n">
        <x:f>Ubicaciones!D17</x:f>
        <x:v>8.53</x:v>
      </x:c>
      <x:c r="L780" s="56" t="n">
        <x:f>Ubicaciones!E17</x:f>
        <x:v>-81.7</x:v>
      </x:c>
      <x:c r="M780" s="38" t="str">
        <x:f>Vulnerabilidad!B22</x:f>
        <x:v>Hormigón armado</x:v>
      </x:c>
      <x:c r="N780" s="38" t="str">
        <x:f>Vulnerabilidad!C22</x:f>
        <x:v>Mampostería de relleno</x:v>
      </x:c>
      <x:c r="O780" s="38" t="str">
        <x:f>Vulnerabilidad!D22</x:f>
        <x:v>Losa de hormigón</x:v>
      </x:c>
      <x:c r="P780" s="38" t="str">
        <x:v>Sin dato</x:v>
      </x:c>
      <x:c r="Q780" s="38" t="n">
        <x:f>IF('Impacto local'!H17="","",'Impacto local'!H17)</x:f>
        <x:v>3</x:v>
      </x:c>
      <x:c r="R780" s="57" t="n">
        <x:f>IF(Q780="","",INDEX(Vulnerabilidad!$B$6:$B$17,Q780))</x:f>
        <x:v>0</x:v>
      </x:c>
      <x:c r="S780" s="55" t="n">
        <x:f>IF(AND(ISNUMBER(J780),ISNUMBER(R780),R780&gt;=0,R780&lt;=1),J780*R780,"n.a.")</x:f>
        <x:v>0</x:v>
      </x:c>
      <x:c r="T780" s="38" t="str">
        <x:f>IF(ISNUMBER(S780),"Calculado ilustrativo","Faltan datos / parámetros inválidos")</x:f>
        <x:v>Calculado ilustrativo</x:v>
      </x:c>
    </x:row>
    <x:row r="781">
      <x:c r="A781" s="38" t="str">
        <x:v>R00776</x:v>
      </x:c>
      <x:c r="B781" s="38" t="str">
        <x:f>'Reparto provincial'!B264</x:f>
        <x:v>C07</x:v>
      </x:c>
      <x:c r="C781" s="38" t="str">
        <x:f>'Reparto provincial'!C264</x:f>
        <x:v>CHUBB Seguros Panamá S. A.</x:v>
      </x:c>
      <x:c r="D781" s="38" t="str">
        <x:f>'Reparto provincial'!D264</x:f>
        <x:v>Comercial</x:v>
      </x:c>
      <x:c r="E781" s="38" t="str">
        <x:f>'Reparto provincial'!E264</x:f>
        <x:v>Ngäbe-Buglé</x:v>
      </x:c>
      <x:c r="F781" s="38" t="str">
        <x:f>Ubicaciones!A17</x:f>
        <x:v>L12</x:v>
      </x:c>
      <x:c r="G781" s="38" t="str">
        <x:v>P2</x:v>
      </x:c>
      <x:c r="H781" s="55" t="n">
        <x:f>IF(AND(ISNUMBER('Reparto provincial'!J264),ABS(Construccion!G40-1)&lt;0.0000001,MIN(Construccion!D40:F40)&gt;=0,MAX(Construccion!D40:F40)&lt;=1),ROUND('Reparto provincial'!J264*ROUND(SUM(Construccion!$D$40:E40),12),0)-ROUND('Reparto provincial'!J264*ROUND(SUM(Construccion!$D$40:D40),12),0),"n.a.")</x:f>
        <x:v>0</x:v>
      </x:c>
      <x:c r="I781" s="55" t="n">
        <x:f>'Reparto provincial'!N264</x:f>
        <x:v>2000990.8366533865</x:v>
      </x:c>
      <x:c r="J781" s="55" t="n">
        <x:f>IF(AND(ISNUMBER(H781),ISNUMBER(I781)),H781*I781,"n.a.")</x:f>
        <x:v>0</x:v>
      </x:c>
      <x:c r="K781" s="56" t="n">
        <x:f>Ubicaciones!D17</x:f>
        <x:v>8.53</x:v>
      </x:c>
      <x:c r="L781" s="56" t="n">
        <x:f>Ubicaciones!E17</x:f>
        <x:v>-81.7</x:v>
      </x:c>
      <x:c r="M781" s="38" t="str">
        <x:f>Vulnerabilidad!B23</x:f>
        <x:v>Mampostería sin refuerzo</x:v>
      </x:c>
      <x:c r="N781" s="38" t="str">
        <x:f>Vulnerabilidad!C23</x:f>
        <x:v>Bloque / ladrillo</x:v>
      </x:c>
      <x:c r="O781" s="38" t="str">
        <x:f>Vulnerabilidad!D23</x:f>
        <x:v>Metal</x:v>
      </x:c>
      <x:c r="P781" s="38" t="str">
        <x:v>Sin dato</x:v>
      </x:c>
      <x:c r="Q781" s="38" t="n">
        <x:f>IF('Impacto local'!H17="","",'Impacto local'!H17)</x:f>
        <x:v>3</x:v>
      </x:c>
      <x:c r="R781" s="57" t="n">
        <x:f>IF(Q781="","",INDEX(Vulnerabilidad!$C$6:$C$17,Q781))</x:f>
        <x:v>0</x:v>
      </x:c>
      <x:c r="S781" s="55" t="n">
        <x:f>IF(AND(ISNUMBER(J781),ISNUMBER(R781),R781&gt;=0,R781&lt;=1),J781*R781,"n.a.")</x:f>
        <x:v>0</x:v>
      </x:c>
      <x:c r="T781" s="38" t="str">
        <x:f>IF(ISNUMBER(S781),"Calculado ilustrativo","Faltan datos / parámetros inválidos")</x:f>
        <x:v>Calculado ilustrativo</x:v>
      </x:c>
    </x:row>
    <x:row r="782">
      <x:c r="A782" s="38" t="str">
        <x:v>R00777</x:v>
      </x:c>
      <x:c r="B782" s="38" t="str">
        <x:f>'Reparto provincial'!B264</x:f>
        <x:v>C07</x:v>
      </x:c>
      <x:c r="C782" s="38" t="str">
        <x:f>'Reparto provincial'!C264</x:f>
        <x:v>CHUBB Seguros Panamá S. A.</x:v>
      </x:c>
      <x:c r="D782" s="38" t="str">
        <x:f>'Reparto provincial'!D264</x:f>
        <x:v>Comercial</x:v>
      </x:c>
      <x:c r="E782" s="38" t="str">
        <x:f>'Reparto provincial'!E264</x:f>
        <x:v>Ngäbe-Buglé</x:v>
      </x:c>
      <x:c r="F782" s="38" t="str">
        <x:f>Ubicaciones!A17</x:f>
        <x:v>L12</x:v>
      </x:c>
      <x:c r="G782" s="38" t="str">
        <x:v>P3</x:v>
      </x:c>
      <x:c r="H782" s="55" t="n">
        <x:f>IF(AND(ISNUMBER('Reparto provincial'!J264),ABS(Construccion!G40-1)&lt;0.0000001,MIN(Construccion!D40:F40)&gt;=0,MAX(Construccion!D40:F40)&lt;=1),ROUND('Reparto provincial'!J264*ROUND(SUM(Construccion!$D$40:F40),12),0)-ROUND('Reparto provincial'!J264*ROUND(SUM(Construccion!$D$40:E40),12),0),"n.a.")</x:f>
        <x:v>0</x:v>
      </x:c>
      <x:c r="I782" s="55" t="n">
        <x:f>'Reparto provincial'!N264</x:f>
        <x:v>2000990.8366533865</x:v>
      </x:c>
      <x:c r="J782" s="55" t="n">
        <x:f>IF(AND(ISNUMBER(H782),ISNUMBER(I782)),H782*I782,"n.a.")</x:f>
        <x:v>0</x:v>
      </x:c>
      <x:c r="K782" s="56" t="n">
        <x:f>Ubicaciones!D17</x:f>
        <x:v>8.53</x:v>
      </x:c>
      <x:c r="L782" s="56" t="n">
        <x:f>Ubicaciones!E17</x:f>
        <x:v>-81.7</x:v>
      </x:c>
      <x:c r="M782" s="38" t="str">
        <x:f>Vulnerabilidad!B24</x:f>
        <x:v>Liviana / madera</x:v>
      </x:c>
      <x:c r="N782" s="38" t="str">
        <x:f>Vulnerabilidad!C24</x:f>
        <x:v>Madera / livianas</x:v>
      </x:c>
      <x:c r="O782" s="38" t="str">
        <x:f>Vulnerabilidad!D24</x:f>
        <x:v>Metal</x:v>
      </x:c>
      <x:c r="P782" s="38" t="str">
        <x:v>Sin dato</x:v>
      </x:c>
      <x:c r="Q782" s="38" t="n">
        <x:f>IF('Impacto local'!H17="","",'Impacto local'!H17)</x:f>
        <x:v>3</x:v>
      </x:c>
      <x:c r="R782" s="57" t="n">
        <x:f>IF(Q782="","",INDEX(Vulnerabilidad!$D$6:$D$17,Q782))</x:f>
        <x:v>0</x:v>
      </x:c>
      <x:c r="S782" s="55" t="n">
        <x:f>IF(AND(ISNUMBER(J782),ISNUMBER(R782),R782&gt;=0,R782&lt;=1),J782*R782,"n.a.")</x:f>
        <x:v>0</x:v>
      </x:c>
      <x:c r="T782" s="38" t="str">
        <x:f>IF(ISNUMBER(S782),"Calculado ilustrativo","Faltan datos / parámetros inválidos")</x:f>
        <x:v>Calculado ilustrativo</x:v>
      </x:c>
    </x:row>
    <x:row r="783">
      <x:c r="A783" s="38" t="str">
        <x:v>R00778</x:v>
      </x:c>
      <x:c r="B783" s="38" t="str">
        <x:f>'Reparto provincial'!B265</x:f>
        <x:v>C07</x:v>
      </x:c>
      <x:c r="C783" s="38" t="str">
        <x:f>'Reparto provincial'!C265</x:f>
        <x:v>CHUBB Seguros Panamá S. A.</x:v>
      </x:c>
      <x:c r="D783" s="38" t="str">
        <x:f>'Reparto provincial'!D265</x:f>
        <x:v>Comercial</x:v>
      </x:c>
      <x:c r="E783" s="38" t="str">
        <x:f>'Reparto provincial'!E265</x:f>
        <x:v>Panamá Oeste</x:v>
      </x:c>
      <x:c r="F783" s="38" t="str">
        <x:f>Ubicaciones!A18</x:f>
        <x:v>L13</x:v>
      </x:c>
      <x:c r="G783" s="38" t="str">
        <x:v>P1</x:v>
      </x:c>
      <x:c r="H783" s="55" t="n">
        <x:f>IF(AND(ISNUMBER('Reparto provincial'!J265),ABS(Construccion!G43-1)&lt;0.0000001,MIN(Construccion!D43:F43)&gt;=0,MAX(Construccion!D43:F43)&lt;=1),ROUND('Reparto provincial'!J265*ROUND(SUM(Construccion!$D$43:D43),12),0)-0,"n.a.")</x:f>
        <x:v>0</x:v>
      </x:c>
      <x:c r="I783" s="55" t="n">
        <x:f>'Reparto provincial'!N265</x:f>
        <x:v>2000990.8366533865</x:v>
      </x:c>
      <x:c r="J783" s="55" t="n">
        <x:f>IF(AND(ISNUMBER(H783),ISNUMBER(I783)),H783*I783,"n.a.")</x:f>
        <x:v>0</x:v>
      </x:c>
      <x:c r="K783" s="56" t="n">
        <x:f>Ubicaciones!D18</x:f>
        <x:v>8.88</x:v>
      </x:c>
      <x:c r="L783" s="56" t="n">
        <x:f>Ubicaciones!E18</x:f>
        <x:v>-79.78</x:v>
      </x:c>
      <x:c r="M783" s="38" t="str">
        <x:f>Vulnerabilidad!B22</x:f>
        <x:v>Hormigón armado</x:v>
      </x:c>
      <x:c r="N783" s="38" t="str">
        <x:f>Vulnerabilidad!C22</x:f>
        <x:v>Mampostería de relleno</x:v>
      </x:c>
      <x:c r="O783" s="38" t="str">
        <x:f>Vulnerabilidad!D22</x:f>
        <x:v>Losa de hormigón</x:v>
      </x:c>
      <x:c r="P783" s="38" t="str">
        <x:v>Sin dato</x:v>
      </x:c>
      <x:c r="Q783" s="38" t="n">
        <x:f>IF('Impacto local'!H18="","",'Impacto local'!H18)</x:f>
        <x:v>2</x:v>
      </x:c>
      <x:c r="R783" s="57" t="n">
        <x:f>IF(Q783="","",INDEX(Vulnerabilidad!$B$6:$B$17,Q783))</x:f>
        <x:v>0</x:v>
      </x:c>
      <x:c r="S783" s="55" t="n">
        <x:f>IF(AND(ISNUMBER(J783),ISNUMBER(R783),R783&gt;=0,R783&lt;=1),J783*R783,"n.a.")</x:f>
        <x:v>0</x:v>
      </x:c>
      <x:c r="T783" s="38" t="str">
        <x:f>IF(ISNUMBER(S783),"Calculado ilustrativo","Faltan datos / parámetros inválidos")</x:f>
        <x:v>Calculado ilustrativo</x:v>
      </x:c>
    </x:row>
    <x:row r="784">
      <x:c r="A784" s="38" t="str">
        <x:v>R00779</x:v>
      </x:c>
      <x:c r="B784" s="38" t="str">
        <x:f>'Reparto provincial'!B265</x:f>
        <x:v>C07</x:v>
      </x:c>
      <x:c r="C784" s="38" t="str">
        <x:f>'Reparto provincial'!C265</x:f>
        <x:v>CHUBB Seguros Panamá S. A.</x:v>
      </x:c>
      <x:c r="D784" s="38" t="str">
        <x:f>'Reparto provincial'!D265</x:f>
        <x:v>Comercial</x:v>
      </x:c>
      <x:c r="E784" s="38" t="str">
        <x:f>'Reparto provincial'!E265</x:f>
        <x:v>Panamá Oeste</x:v>
      </x:c>
      <x:c r="F784" s="38" t="str">
        <x:f>Ubicaciones!A18</x:f>
        <x:v>L13</x:v>
      </x:c>
      <x:c r="G784" s="38" t="str">
        <x:v>P2</x:v>
      </x:c>
      <x:c r="H784" s="55" t="n">
        <x:f>IF(AND(ISNUMBER('Reparto provincial'!J265),ABS(Construccion!G43-1)&lt;0.0000001,MIN(Construccion!D43:F43)&gt;=0,MAX(Construccion!D43:F43)&lt;=1),ROUND('Reparto provincial'!J265*ROUND(SUM(Construccion!$D$43:E43),12),0)-ROUND('Reparto provincial'!J265*ROUND(SUM(Construccion!$D$43:D43),12),0),"n.a.")</x:f>
        <x:v>0</x:v>
      </x:c>
      <x:c r="I784" s="55" t="n">
        <x:f>'Reparto provincial'!N265</x:f>
        <x:v>2000990.8366533865</x:v>
      </x:c>
      <x:c r="J784" s="55" t="n">
        <x:f>IF(AND(ISNUMBER(H784),ISNUMBER(I784)),H784*I784,"n.a.")</x:f>
        <x:v>0</x:v>
      </x:c>
      <x:c r="K784" s="56" t="n">
        <x:f>Ubicaciones!D18</x:f>
        <x:v>8.88</x:v>
      </x:c>
      <x:c r="L784" s="56" t="n">
        <x:f>Ubicaciones!E18</x:f>
        <x:v>-79.78</x:v>
      </x:c>
      <x:c r="M784" s="38" t="str">
        <x:f>Vulnerabilidad!B23</x:f>
        <x:v>Mampostería sin refuerzo</x:v>
      </x:c>
      <x:c r="N784" s="38" t="str">
        <x:f>Vulnerabilidad!C23</x:f>
        <x:v>Bloque / ladrillo</x:v>
      </x:c>
      <x:c r="O784" s="38" t="str">
        <x:f>Vulnerabilidad!D23</x:f>
        <x:v>Metal</x:v>
      </x:c>
      <x:c r="P784" s="38" t="str">
        <x:v>Sin dato</x:v>
      </x:c>
      <x:c r="Q784" s="38" t="n">
        <x:f>IF('Impacto local'!H18="","",'Impacto local'!H18)</x:f>
        <x:v>2</x:v>
      </x:c>
      <x:c r="R784" s="57" t="n">
        <x:f>IF(Q784="","",INDEX(Vulnerabilidad!$C$6:$C$17,Q784))</x:f>
        <x:v>0</x:v>
      </x:c>
      <x:c r="S784" s="55" t="n">
        <x:f>IF(AND(ISNUMBER(J784),ISNUMBER(R784),R784&gt;=0,R784&lt;=1),J784*R784,"n.a.")</x:f>
        <x:v>0</x:v>
      </x:c>
      <x:c r="T784" s="38" t="str">
        <x:f>IF(ISNUMBER(S784),"Calculado ilustrativo","Faltan datos / parámetros inválidos")</x:f>
        <x:v>Calculado ilustrativo</x:v>
      </x:c>
    </x:row>
    <x:row r="785">
      <x:c r="A785" s="38" t="str">
        <x:v>R00780</x:v>
      </x:c>
      <x:c r="B785" s="38" t="str">
        <x:f>'Reparto provincial'!B265</x:f>
        <x:v>C07</x:v>
      </x:c>
      <x:c r="C785" s="38" t="str">
        <x:f>'Reparto provincial'!C265</x:f>
        <x:v>CHUBB Seguros Panamá S. A.</x:v>
      </x:c>
      <x:c r="D785" s="38" t="str">
        <x:f>'Reparto provincial'!D265</x:f>
        <x:v>Comercial</x:v>
      </x:c>
      <x:c r="E785" s="38" t="str">
        <x:f>'Reparto provincial'!E265</x:f>
        <x:v>Panamá Oeste</x:v>
      </x:c>
      <x:c r="F785" s="38" t="str">
        <x:f>Ubicaciones!A18</x:f>
        <x:v>L13</x:v>
      </x:c>
      <x:c r="G785" s="38" t="str">
        <x:v>P3</x:v>
      </x:c>
      <x:c r="H785" s="55" t="n">
        <x:f>IF(AND(ISNUMBER('Reparto provincial'!J265),ABS(Construccion!G43-1)&lt;0.0000001,MIN(Construccion!D43:F43)&gt;=0,MAX(Construccion!D43:F43)&lt;=1),ROUND('Reparto provincial'!J265*ROUND(SUM(Construccion!$D$43:F43),12),0)-ROUND('Reparto provincial'!J265*ROUND(SUM(Construccion!$D$43:E43),12),0),"n.a.")</x:f>
        <x:v>0</x:v>
      </x:c>
      <x:c r="I785" s="55" t="n">
        <x:f>'Reparto provincial'!N265</x:f>
        <x:v>2000990.8366533865</x:v>
      </x:c>
      <x:c r="J785" s="55" t="n">
        <x:f>IF(AND(ISNUMBER(H785),ISNUMBER(I785)),H785*I785,"n.a.")</x:f>
        <x:v>0</x:v>
      </x:c>
      <x:c r="K785" s="56" t="n">
        <x:f>Ubicaciones!D18</x:f>
        <x:v>8.88</x:v>
      </x:c>
      <x:c r="L785" s="56" t="n">
        <x:f>Ubicaciones!E18</x:f>
        <x:v>-79.78</x:v>
      </x:c>
      <x:c r="M785" s="38" t="str">
        <x:f>Vulnerabilidad!B24</x:f>
        <x:v>Liviana / madera</x:v>
      </x:c>
      <x:c r="N785" s="38" t="str">
        <x:f>Vulnerabilidad!C24</x:f>
        <x:v>Madera / livianas</x:v>
      </x:c>
      <x:c r="O785" s="38" t="str">
        <x:f>Vulnerabilidad!D24</x:f>
        <x:v>Metal</x:v>
      </x:c>
      <x:c r="P785" s="38" t="str">
        <x:v>Sin dato</x:v>
      </x:c>
      <x:c r="Q785" s="38" t="n">
        <x:f>IF('Impacto local'!H18="","",'Impacto local'!H18)</x:f>
        <x:v>2</x:v>
      </x:c>
      <x:c r="R785" s="57" t="n">
        <x:f>IF(Q785="","",INDEX(Vulnerabilidad!$D$6:$D$17,Q785))</x:f>
        <x:v>0</x:v>
      </x:c>
      <x:c r="S785" s="55" t="n">
        <x:f>IF(AND(ISNUMBER(J785),ISNUMBER(R785),R785&gt;=0,R785&lt;=1),J785*R785,"n.a.")</x:f>
        <x:v>0</x:v>
      </x:c>
      <x:c r="T785" s="38" t="str">
        <x:f>IF(ISNUMBER(S785),"Calculado ilustrativo","Faltan datos / parámetros inválidos")</x:f>
        <x:v>Calculado ilustrativo</x:v>
      </x:c>
    </x:row>
    <x:row r="786">
      <x:c r="A786" s="38" t="str">
        <x:v>R00781</x:v>
      </x:c>
      <x:c r="B786" s="38" t="str">
        <x:f>'Reparto provincial'!B266</x:f>
        <x:v>C07</x:v>
      </x:c>
      <x:c r="C786" s="38" t="str">
        <x:f>'Reparto provincial'!C266</x:f>
        <x:v>CHUBB Seguros Panamá S. A.</x:v>
      </x:c>
      <x:c r="D786" s="38" t="str">
        <x:f>'Reparto provincial'!D266</x:f>
        <x:v>Industrial</x:v>
      </x:c>
      <x:c r="E786" s="38" t="str">
        <x:f>'Reparto provincial'!E266</x:f>
        <x:v>Bocas del Toro</x:v>
      </x:c>
      <x:c r="F786" s="38" t="str">
        <x:f>Ubicaciones!A6</x:f>
        <x:v>L01</x:v>
      </x:c>
      <x:c r="G786" s="38" t="str">
        <x:v>P1</x:v>
      </x:c>
      <x:c r="H786" s="55" t="n">
        <x:f>IF(AND(ISNUMBER('Reparto provincial'!J266),ABS(Construccion!G8-1)&lt;0.0000001,MIN(Construccion!D8:F8)&gt;=0,MAX(Construccion!D8:F8)&lt;=1),ROUND('Reparto provincial'!J266*ROUND(SUM(Construccion!$D$8:D8),12),0)-0,"n.a.")</x:f>
        <x:v>0</x:v>
      </x:c>
      <x:c r="I786" s="55" t="n">
        <x:f>'Reparto provincial'!N266</x:f>
        <x:v>0</x:v>
      </x:c>
      <x:c r="J786" s="55" t="n">
        <x:f>IF(AND(ISNUMBER(H786),ISNUMBER(I786)),H786*I786,"n.a.")</x:f>
        <x:v>0</x:v>
      </x:c>
      <x:c r="K786" s="56" t="n">
        <x:f>Ubicaciones!D6</x:f>
        <x:v>9.34</x:v>
      </x:c>
      <x:c r="L786" s="56" t="n">
        <x:f>Ubicaciones!E6</x:f>
        <x:v>-82.25</x:v>
      </x:c>
      <x:c r="M786" s="38" t="str">
        <x:f>Vulnerabilidad!B22</x:f>
        <x:v>Hormigón armado</x:v>
      </x:c>
      <x:c r="N786" s="38" t="str">
        <x:f>Vulnerabilidad!C22</x:f>
        <x:v>Mampostería de relleno</x:v>
      </x:c>
      <x:c r="O786" s="38" t="str">
        <x:f>Vulnerabilidad!D22</x:f>
        <x:v>Losa de hormigón</x:v>
      </x:c>
      <x:c r="P786" s="38" t="str">
        <x:v>Sin dato</x:v>
      </x:c>
      <x:c r="Q786" s="38" t="n">
        <x:f>IF('Impacto local'!H6="","",'Impacto local'!H6)</x:f>
        <x:v>3</x:v>
      </x:c>
      <x:c r="R786" s="57" t="n">
        <x:f>IF(Q786="","",INDEX(Vulnerabilidad!$B$6:$B$17,Q786))</x:f>
        <x:v>0</x:v>
      </x:c>
      <x:c r="S786" s="55" t="n">
        <x:f>IF(AND(ISNUMBER(J786),ISNUMBER(R786),R786&gt;=0,R786&lt;=1),J786*R786,"n.a.")</x:f>
        <x:v>0</x:v>
      </x:c>
      <x:c r="T786" s="38" t="str">
        <x:f>IF(ISNUMBER(S786),"Calculado ilustrativo","Faltan datos / parámetros inválidos")</x:f>
        <x:v>Calculado ilustrativo</x:v>
      </x:c>
    </x:row>
    <x:row r="787">
      <x:c r="A787" s="38" t="str">
        <x:v>R00782</x:v>
      </x:c>
      <x:c r="B787" s="38" t="str">
        <x:f>'Reparto provincial'!B266</x:f>
        <x:v>C07</x:v>
      </x:c>
      <x:c r="C787" s="38" t="str">
        <x:f>'Reparto provincial'!C266</x:f>
        <x:v>CHUBB Seguros Panamá S. A.</x:v>
      </x:c>
      <x:c r="D787" s="38" t="str">
        <x:f>'Reparto provincial'!D266</x:f>
        <x:v>Industrial</x:v>
      </x:c>
      <x:c r="E787" s="38" t="str">
        <x:f>'Reparto provincial'!E266</x:f>
        <x:v>Bocas del Toro</x:v>
      </x:c>
      <x:c r="F787" s="38" t="str">
        <x:f>Ubicaciones!A6</x:f>
        <x:v>L01</x:v>
      </x:c>
      <x:c r="G787" s="38" t="str">
        <x:v>P2</x:v>
      </x:c>
      <x:c r="H787" s="55" t="n">
        <x:f>IF(AND(ISNUMBER('Reparto provincial'!J266),ABS(Construccion!G8-1)&lt;0.0000001,MIN(Construccion!D8:F8)&gt;=0,MAX(Construccion!D8:F8)&lt;=1),ROUND('Reparto provincial'!J266*ROUND(SUM(Construccion!$D$8:E8),12),0)-ROUND('Reparto provincial'!J266*ROUND(SUM(Construccion!$D$8:D8),12),0),"n.a.")</x:f>
        <x:v>0</x:v>
      </x:c>
      <x:c r="I787" s="55" t="n">
        <x:f>'Reparto provincial'!N266</x:f>
        <x:v>0</x:v>
      </x:c>
      <x:c r="J787" s="55" t="n">
        <x:f>IF(AND(ISNUMBER(H787),ISNUMBER(I787)),H787*I787,"n.a.")</x:f>
        <x:v>0</x:v>
      </x:c>
      <x:c r="K787" s="56" t="n">
        <x:f>Ubicaciones!D6</x:f>
        <x:v>9.34</x:v>
      </x:c>
      <x:c r="L787" s="56" t="n">
        <x:f>Ubicaciones!E6</x:f>
        <x:v>-82.25</x:v>
      </x:c>
      <x:c r="M787" s="38" t="str">
        <x:f>Vulnerabilidad!B23</x:f>
        <x:v>Mampostería sin refuerzo</x:v>
      </x:c>
      <x:c r="N787" s="38" t="str">
        <x:f>Vulnerabilidad!C23</x:f>
        <x:v>Bloque / ladrillo</x:v>
      </x:c>
      <x:c r="O787" s="38" t="str">
        <x:f>Vulnerabilidad!D23</x:f>
        <x:v>Metal</x:v>
      </x:c>
      <x:c r="P787" s="38" t="str">
        <x:v>Sin dato</x:v>
      </x:c>
      <x:c r="Q787" s="38" t="n">
        <x:f>IF('Impacto local'!H6="","",'Impacto local'!H6)</x:f>
        <x:v>3</x:v>
      </x:c>
      <x:c r="R787" s="57" t="n">
        <x:f>IF(Q787="","",INDEX(Vulnerabilidad!$C$6:$C$17,Q787))</x:f>
        <x:v>0</x:v>
      </x:c>
      <x:c r="S787" s="55" t="n">
        <x:f>IF(AND(ISNUMBER(J787),ISNUMBER(R787),R787&gt;=0,R787&lt;=1),J787*R787,"n.a.")</x:f>
        <x:v>0</x:v>
      </x:c>
      <x:c r="T787" s="38" t="str">
        <x:f>IF(ISNUMBER(S787),"Calculado ilustrativo","Faltan datos / parámetros inválidos")</x:f>
        <x:v>Calculado ilustrativo</x:v>
      </x:c>
    </x:row>
    <x:row r="788">
      <x:c r="A788" s="38" t="str">
        <x:v>R00783</x:v>
      </x:c>
      <x:c r="B788" s="38" t="str">
        <x:f>'Reparto provincial'!B266</x:f>
        <x:v>C07</x:v>
      </x:c>
      <x:c r="C788" s="38" t="str">
        <x:f>'Reparto provincial'!C266</x:f>
        <x:v>CHUBB Seguros Panamá S. A.</x:v>
      </x:c>
      <x:c r="D788" s="38" t="str">
        <x:f>'Reparto provincial'!D266</x:f>
        <x:v>Industrial</x:v>
      </x:c>
      <x:c r="E788" s="38" t="str">
        <x:f>'Reparto provincial'!E266</x:f>
        <x:v>Bocas del Toro</x:v>
      </x:c>
      <x:c r="F788" s="38" t="str">
        <x:f>Ubicaciones!A6</x:f>
        <x:v>L01</x:v>
      </x:c>
      <x:c r="G788" s="38" t="str">
        <x:v>P3</x:v>
      </x:c>
      <x:c r="H788" s="55" t="n">
        <x:f>IF(AND(ISNUMBER('Reparto provincial'!J266),ABS(Construccion!G8-1)&lt;0.0000001,MIN(Construccion!D8:F8)&gt;=0,MAX(Construccion!D8:F8)&lt;=1),ROUND('Reparto provincial'!J266*ROUND(SUM(Construccion!$D$8:F8),12),0)-ROUND('Reparto provincial'!J266*ROUND(SUM(Construccion!$D$8:E8),12),0),"n.a.")</x:f>
        <x:v>0</x:v>
      </x:c>
      <x:c r="I788" s="55" t="n">
        <x:f>'Reparto provincial'!N266</x:f>
        <x:v>0</x:v>
      </x:c>
      <x:c r="J788" s="55" t="n">
        <x:f>IF(AND(ISNUMBER(H788),ISNUMBER(I788)),H788*I788,"n.a.")</x:f>
        <x:v>0</x:v>
      </x:c>
      <x:c r="K788" s="56" t="n">
        <x:f>Ubicaciones!D6</x:f>
        <x:v>9.34</x:v>
      </x:c>
      <x:c r="L788" s="56" t="n">
        <x:f>Ubicaciones!E6</x:f>
        <x:v>-82.25</x:v>
      </x:c>
      <x:c r="M788" s="38" t="str">
        <x:f>Vulnerabilidad!B24</x:f>
        <x:v>Liviana / madera</x:v>
      </x:c>
      <x:c r="N788" s="38" t="str">
        <x:f>Vulnerabilidad!C24</x:f>
        <x:v>Madera / livianas</x:v>
      </x:c>
      <x:c r="O788" s="38" t="str">
        <x:f>Vulnerabilidad!D24</x:f>
        <x:v>Metal</x:v>
      </x:c>
      <x:c r="P788" s="38" t="str">
        <x:v>Sin dato</x:v>
      </x:c>
      <x:c r="Q788" s="38" t="n">
        <x:f>IF('Impacto local'!H6="","",'Impacto local'!H6)</x:f>
        <x:v>3</x:v>
      </x:c>
      <x:c r="R788" s="57" t="n">
        <x:f>IF(Q788="","",INDEX(Vulnerabilidad!$D$6:$D$17,Q788))</x:f>
        <x:v>0</x:v>
      </x:c>
      <x:c r="S788" s="55" t="n">
        <x:f>IF(AND(ISNUMBER(J788),ISNUMBER(R788),R788&gt;=0,R788&lt;=1),J788*R788,"n.a.")</x:f>
        <x:v>0</x:v>
      </x:c>
      <x:c r="T788" s="38" t="str">
        <x:f>IF(ISNUMBER(S788),"Calculado ilustrativo","Faltan datos / parámetros inválidos")</x:f>
        <x:v>Calculado ilustrativo</x:v>
      </x:c>
    </x:row>
    <x:row r="789">
      <x:c r="A789" s="38" t="str">
        <x:v>R00784</x:v>
      </x:c>
      <x:c r="B789" s="38" t="str">
        <x:f>'Reparto provincial'!B267</x:f>
        <x:v>C07</x:v>
      </x:c>
      <x:c r="C789" s="38" t="str">
        <x:f>'Reparto provincial'!C267</x:f>
        <x:v>CHUBB Seguros Panamá S. A.</x:v>
      </x:c>
      <x:c r="D789" s="38" t="str">
        <x:f>'Reparto provincial'!D267</x:f>
        <x:v>Industrial</x:v>
      </x:c>
      <x:c r="E789" s="38" t="str">
        <x:f>'Reparto provincial'!E267</x:f>
        <x:v>Coclé</x:v>
      </x:c>
      <x:c r="F789" s="38" t="str">
        <x:f>Ubicaciones!A7</x:f>
        <x:v>L02</x:v>
      </x:c>
      <x:c r="G789" s="38" t="str">
        <x:v>P1</x:v>
      </x:c>
      <x:c r="H789" s="55" t="n">
        <x:f>IF(AND(ISNUMBER('Reparto provincial'!J267),ABS(Construccion!G11-1)&lt;0.0000001,MIN(Construccion!D11:F11)&gt;=0,MAX(Construccion!D11:F11)&lt;=1),ROUND('Reparto provincial'!J267*ROUND(SUM(Construccion!$D$11:D11),12),0)-0,"n.a.")</x:f>
        <x:v>0</x:v>
      </x:c>
      <x:c r="I789" s="55" t="n">
        <x:f>'Reparto provincial'!N267</x:f>
        <x:v>0</x:v>
      </x:c>
      <x:c r="J789" s="55" t="n">
        <x:f>IF(AND(ISNUMBER(H789),ISNUMBER(I789)),H789*I789,"n.a.")</x:f>
        <x:v>0</x:v>
      </x:c>
      <x:c r="K789" s="56" t="n">
        <x:f>Ubicaciones!D7</x:f>
        <x:v>8.52</x:v>
      </x:c>
      <x:c r="L789" s="56" t="n">
        <x:f>Ubicaciones!E7</x:f>
        <x:v>-80.36</x:v>
      </x:c>
      <x:c r="M789" s="38" t="str">
        <x:f>Vulnerabilidad!B22</x:f>
        <x:v>Hormigón armado</x:v>
      </x:c>
      <x:c r="N789" s="38" t="str">
        <x:f>Vulnerabilidad!C22</x:f>
        <x:v>Mampostería de relleno</x:v>
      </x:c>
      <x:c r="O789" s="38" t="str">
        <x:f>Vulnerabilidad!D22</x:f>
        <x:v>Losa de hormigón</x:v>
      </x:c>
      <x:c r="P789" s="38" t="str">
        <x:v>Sin dato</x:v>
      </x:c>
      <x:c r="Q789" s="38" t="n">
        <x:f>IF('Impacto local'!H7="","",'Impacto local'!H7)</x:f>
        <x:v>2</x:v>
      </x:c>
      <x:c r="R789" s="57" t="n">
        <x:f>IF(Q789="","",INDEX(Vulnerabilidad!$B$6:$B$17,Q789))</x:f>
        <x:v>0</x:v>
      </x:c>
      <x:c r="S789" s="55" t="n">
        <x:f>IF(AND(ISNUMBER(J789),ISNUMBER(R789),R789&gt;=0,R789&lt;=1),J789*R789,"n.a.")</x:f>
        <x:v>0</x:v>
      </x:c>
      <x:c r="T789" s="38" t="str">
        <x:f>IF(ISNUMBER(S789),"Calculado ilustrativo","Faltan datos / parámetros inválidos")</x:f>
        <x:v>Calculado ilustrativo</x:v>
      </x:c>
    </x:row>
    <x:row r="790">
      <x:c r="A790" s="38" t="str">
        <x:v>R00785</x:v>
      </x:c>
      <x:c r="B790" s="38" t="str">
        <x:f>'Reparto provincial'!B267</x:f>
        <x:v>C07</x:v>
      </x:c>
      <x:c r="C790" s="38" t="str">
        <x:f>'Reparto provincial'!C267</x:f>
        <x:v>CHUBB Seguros Panamá S. A.</x:v>
      </x:c>
      <x:c r="D790" s="38" t="str">
        <x:f>'Reparto provincial'!D267</x:f>
        <x:v>Industrial</x:v>
      </x:c>
      <x:c r="E790" s="38" t="str">
        <x:f>'Reparto provincial'!E267</x:f>
        <x:v>Coclé</x:v>
      </x:c>
      <x:c r="F790" s="38" t="str">
        <x:f>Ubicaciones!A7</x:f>
        <x:v>L02</x:v>
      </x:c>
      <x:c r="G790" s="38" t="str">
        <x:v>P2</x:v>
      </x:c>
      <x:c r="H790" s="55" t="n">
        <x:f>IF(AND(ISNUMBER('Reparto provincial'!J267),ABS(Construccion!G11-1)&lt;0.0000001,MIN(Construccion!D11:F11)&gt;=0,MAX(Construccion!D11:F11)&lt;=1),ROUND('Reparto provincial'!J267*ROUND(SUM(Construccion!$D$11:E11),12),0)-ROUND('Reparto provincial'!J267*ROUND(SUM(Construccion!$D$11:D11),12),0),"n.a.")</x:f>
        <x:v>0</x:v>
      </x:c>
      <x:c r="I790" s="55" t="n">
        <x:f>'Reparto provincial'!N267</x:f>
        <x:v>0</x:v>
      </x:c>
      <x:c r="J790" s="55" t="n">
        <x:f>IF(AND(ISNUMBER(H790),ISNUMBER(I790)),H790*I790,"n.a.")</x:f>
        <x:v>0</x:v>
      </x:c>
      <x:c r="K790" s="56" t="n">
        <x:f>Ubicaciones!D7</x:f>
        <x:v>8.52</x:v>
      </x:c>
      <x:c r="L790" s="56" t="n">
        <x:f>Ubicaciones!E7</x:f>
        <x:v>-80.36</x:v>
      </x:c>
      <x:c r="M790" s="38" t="str">
        <x:f>Vulnerabilidad!B23</x:f>
        <x:v>Mampostería sin refuerzo</x:v>
      </x:c>
      <x:c r="N790" s="38" t="str">
        <x:f>Vulnerabilidad!C23</x:f>
        <x:v>Bloque / ladrillo</x:v>
      </x:c>
      <x:c r="O790" s="38" t="str">
        <x:f>Vulnerabilidad!D23</x:f>
        <x:v>Metal</x:v>
      </x:c>
      <x:c r="P790" s="38" t="str">
        <x:v>Sin dato</x:v>
      </x:c>
      <x:c r="Q790" s="38" t="n">
        <x:f>IF('Impacto local'!H7="","",'Impacto local'!H7)</x:f>
        <x:v>2</x:v>
      </x:c>
      <x:c r="R790" s="57" t="n">
        <x:f>IF(Q790="","",INDEX(Vulnerabilidad!$C$6:$C$17,Q790))</x:f>
        <x:v>0</x:v>
      </x:c>
      <x:c r="S790" s="55" t="n">
        <x:f>IF(AND(ISNUMBER(J790),ISNUMBER(R790),R790&gt;=0,R790&lt;=1),J790*R790,"n.a.")</x:f>
        <x:v>0</x:v>
      </x:c>
      <x:c r="T790" s="38" t="str">
        <x:f>IF(ISNUMBER(S790),"Calculado ilustrativo","Faltan datos / parámetros inválidos")</x:f>
        <x:v>Calculado ilustrativo</x:v>
      </x:c>
    </x:row>
    <x:row r="791">
      <x:c r="A791" s="38" t="str">
        <x:v>R00786</x:v>
      </x:c>
      <x:c r="B791" s="38" t="str">
        <x:f>'Reparto provincial'!B267</x:f>
        <x:v>C07</x:v>
      </x:c>
      <x:c r="C791" s="38" t="str">
        <x:f>'Reparto provincial'!C267</x:f>
        <x:v>CHUBB Seguros Panamá S. A.</x:v>
      </x:c>
      <x:c r="D791" s="38" t="str">
        <x:f>'Reparto provincial'!D267</x:f>
        <x:v>Industrial</x:v>
      </x:c>
      <x:c r="E791" s="38" t="str">
        <x:f>'Reparto provincial'!E267</x:f>
        <x:v>Coclé</x:v>
      </x:c>
      <x:c r="F791" s="38" t="str">
        <x:f>Ubicaciones!A7</x:f>
        <x:v>L02</x:v>
      </x:c>
      <x:c r="G791" s="38" t="str">
        <x:v>P3</x:v>
      </x:c>
      <x:c r="H791" s="55" t="n">
        <x:f>IF(AND(ISNUMBER('Reparto provincial'!J267),ABS(Construccion!G11-1)&lt;0.0000001,MIN(Construccion!D11:F11)&gt;=0,MAX(Construccion!D11:F11)&lt;=1),ROUND('Reparto provincial'!J267*ROUND(SUM(Construccion!$D$11:F11),12),0)-ROUND('Reparto provincial'!J267*ROUND(SUM(Construccion!$D$11:E11),12),0),"n.a.")</x:f>
        <x:v>0</x:v>
      </x:c>
      <x:c r="I791" s="55" t="n">
        <x:f>'Reparto provincial'!N267</x:f>
        <x:v>0</x:v>
      </x:c>
      <x:c r="J791" s="55" t="n">
        <x:f>IF(AND(ISNUMBER(H791),ISNUMBER(I791)),H791*I791,"n.a.")</x:f>
        <x:v>0</x:v>
      </x:c>
      <x:c r="K791" s="56" t="n">
        <x:f>Ubicaciones!D7</x:f>
        <x:v>8.52</x:v>
      </x:c>
      <x:c r="L791" s="56" t="n">
        <x:f>Ubicaciones!E7</x:f>
        <x:v>-80.36</x:v>
      </x:c>
      <x:c r="M791" s="38" t="str">
        <x:f>Vulnerabilidad!B24</x:f>
        <x:v>Liviana / madera</x:v>
      </x:c>
      <x:c r="N791" s="38" t="str">
        <x:f>Vulnerabilidad!C24</x:f>
        <x:v>Madera / livianas</x:v>
      </x:c>
      <x:c r="O791" s="38" t="str">
        <x:f>Vulnerabilidad!D24</x:f>
        <x:v>Metal</x:v>
      </x:c>
      <x:c r="P791" s="38" t="str">
        <x:v>Sin dato</x:v>
      </x:c>
      <x:c r="Q791" s="38" t="n">
        <x:f>IF('Impacto local'!H7="","",'Impacto local'!H7)</x:f>
        <x:v>2</x:v>
      </x:c>
      <x:c r="R791" s="57" t="n">
        <x:f>IF(Q791="","",INDEX(Vulnerabilidad!$D$6:$D$17,Q791))</x:f>
        <x:v>0</x:v>
      </x:c>
      <x:c r="S791" s="55" t="n">
        <x:f>IF(AND(ISNUMBER(J791),ISNUMBER(R791),R791&gt;=0,R791&lt;=1),J791*R791,"n.a.")</x:f>
        <x:v>0</x:v>
      </x:c>
      <x:c r="T791" s="38" t="str">
        <x:f>IF(ISNUMBER(S791),"Calculado ilustrativo","Faltan datos / parámetros inválidos")</x:f>
        <x:v>Calculado ilustrativo</x:v>
      </x:c>
    </x:row>
    <x:row r="792">
      <x:c r="A792" s="38" t="str">
        <x:v>R00787</x:v>
      </x:c>
      <x:c r="B792" s="38" t="str">
        <x:f>'Reparto provincial'!B268</x:f>
        <x:v>C07</x:v>
      </x:c>
      <x:c r="C792" s="38" t="str">
        <x:f>'Reparto provincial'!C268</x:f>
        <x:v>CHUBB Seguros Panamá S. A.</x:v>
      </x:c>
      <x:c r="D792" s="38" t="str">
        <x:f>'Reparto provincial'!D268</x:f>
        <x:v>Industrial</x:v>
      </x:c>
      <x:c r="E792" s="38" t="str">
        <x:f>'Reparto provincial'!E268</x:f>
        <x:v>Colón</x:v>
      </x:c>
      <x:c r="F792" s="38" t="str">
        <x:f>Ubicaciones!A8</x:f>
        <x:v>L03</x:v>
      </x:c>
      <x:c r="G792" s="38" t="str">
        <x:v>P1</x:v>
      </x:c>
      <x:c r="H792" s="55" t="n">
        <x:f>IF(AND(ISNUMBER('Reparto provincial'!J268),ABS(Construccion!G14-1)&lt;0.0000001,MIN(Construccion!D14:F14)&gt;=0,MAX(Construccion!D14:F14)&lt;=1),ROUND('Reparto provincial'!J268*ROUND(SUM(Construccion!$D$14:D14),12),0)-0,"n.a.")</x:f>
        <x:v>0</x:v>
      </x:c>
      <x:c r="I792" s="55" t="n">
        <x:f>'Reparto provincial'!N268</x:f>
        <x:v>0</x:v>
      </x:c>
      <x:c r="J792" s="55" t="n">
        <x:f>IF(AND(ISNUMBER(H792),ISNUMBER(I792)),H792*I792,"n.a.")</x:f>
        <x:v>0</x:v>
      </x:c>
      <x:c r="K792" s="56" t="n">
        <x:f>Ubicaciones!D8</x:f>
        <x:v>9.36</x:v>
      </x:c>
      <x:c r="L792" s="56" t="n">
        <x:f>Ubicaciones!E8</x:f>
        <x:v>-79.9</x:v>
      </x:c>
      <x:c r="M792" s="38" t="str">
        <x:f>Vulnerabilidad!B22</x:f>
        <x:v>Hormigón armado</x:v>
      </x:c>
      <x:c r="N792" s="38" t="str">
        <x:f>Vulnerabilidad!C22</x:f>
        <x:v>Mampostería de relleno</x:v>
      </x:c>
      <x:c r="O792" s="38" t="str">
        <x:f>Vulnerabilidad!D22</x:f>
        <x:v>Losa de hormigón</x:v>
      </x:c>
      <x:c r="P792" s="38" t="str">
        <x:v>Sin dato</x:v>
      </x:c>
      <x:c r="Q792" s="38" t="n">
        <x:f>IF('Impacto local'!H8="","",'Impacto local'!H8)</x:f>
        <x:v>2</x:v>
      </x:c>
      <x:c r="R792" s="57" t="n">
        <x:f>IF(Q792="","",INDEX(Vulnerabilidad!$B$6:$B$17,Q792))</x:f>
        <x:v>0</x:v>
      </x:c>
      <x:c r="S792" s="55" t="n">
        <x:f>IF(AND(ISNUMBER(J792),ISNUMBER(R792),R792&gt;=0,R792&lt;=1),J792*R792,"n.a.")</x:f>
        <x:v>0</x:v>
      </x:c>
      <x:c r="T792" s="38" t="str">
        <x:f>IF(ISNUMBER(S792),"Calculado ilustrativo","Faltan datos / parámetros inválidos")</x:f>
        <x:v>Calculado ilustrativo</x:v>
      </x:c>
    </x:row>
    <x:row r="793">
      <x:c r="A793" s="38" t="str">
        <x:v>R00788</x:v>
      </x:c>
      <x:c r="B793" s="38" t="str">
        <x:f>'Reparto provincial'!B268</x:f>
        <x:v>C07</x:v>
      </x:c>
      <x:c r="C793" s="38" t="str">
        <x:f>'Reparto provincial'!C268</x:f>
        <x:v>CHUBB Seguros Panamá S. A.</x:v>
      </x:c>
      <x:c r="D793" s="38" t="str">
        <x:f>'Reparto provincial'!D268</x:f>
        <x:v>Industrial</x:v>
      </x:c>
      <x:c r="E793" s="38" t="str">
        <x:f>'Reparto provincial'!E268</x:f>
        <x:v>Colón</x:v>
      </x:c>
      <x:c r="F793" s="38" t="str">
        <x:f>Ubicaciones!A8</x:f>
        <x:v>L03</x:v>
      </x:c>
      <x:c r="G793" s="38" t="str">
        <x:v>P2</x:v>
      </x:c>
      <x:c r="H793" s="55" t="n">
        <x:f>IF(AND(ISNUMBER('Reparto provincial'!J268),ABS(Construccion!G14-1)&lt;0.0000001,MIN(Construccion!D14:F14)&gt;=0,MAX(Construccion!D14:F14)&lt;=1),ROUND('Reparto provincial'!J268*ROUND(SUM(Construccion!$D$14:E14),12),0)-ROUND('Reparto provincial'!J268*ROUND(SUM(Construccion!$D$14:D14),12),0),"n.a.")</x:f>
        <x:v>0</x:v>
      </x:c>
      <x:c r="I793" s="55" t="n">
        <x:f>'Reparto provincial'!N268</x:f>
        <x:v>0</x:v>
      </x:c>
      <x:c r="J793" s="55" t="n">
        <x:f>IF(AND(ISNUMBER(H793),ISNUMBER(I793)),H793*I793,"n.a.")</x:f>
        <x:v>0</x:v>
      </x:c>
      <x:c r="K793" s="56" t="n">
        <x:f>Ubicaciones!D8</x:f>
        <x:v>9.36</x:v>
      </x:c>
      <x:c r="L793" s="56" t="n">
        <x:f>Ubicaciones!E8</x:f>
        <x:v>-79.9</x:v>
      </x:c>
      <x:c r="M793" s="38" t="str">
        <x:f>Vulnerabilidad!B23</x:f>
        <x:v>Mampostería sin refuerzo</x:v>
      </x:c>
      <x:c r="N793" s="38" t="str">
        <x:f>Vulnerabilidad!C23</x:f>
        <x:v>Bloque / ladrillo</x:v>
      </x:c>
      <x:c r="O793" s="38" t="str">
        <x:f>Vulnerabilidad!D23</x:f>
        <x:v>Metal</x:v>
      </x:c>
      <x:c r="P793" s="38" t="str">
        <x:v>Sin dato</x:v>
      </x:c>
      <x:c r="Q793" s="38" t="n">
        <x:f>IF('Impacto local'!H8="","",'Impacto local'!H8)</x:f>
        <x:v>2</x:v>
      </x:c>
      <x:c r="R793" s="57" t="n">
        <x:f>IF(Q793="","",INDEX(Vulnerabilidad!$C$6:$C$17,Q793))</x:f>
        <x:v>0</x:v>
      </x:c>
      <x:c r="S793" s="55" t="n">
        <x:f>IF(AND(ISNUMBER(J793),ISNUMBER(R793),R793&gt;=0,R793&lt;=1),J793*R793,"n.a.")</x:f>
        <x:v>0</x:v>
      </x:c>
      <x:c r="T793" s="38" t="str">
        <x:f>IF(ISNUMBER(S793),"Calculado ilustrativo","Faltan datos / parámetros inválidos")</x:f>
        <x:v>Calculado ilustrativo</x:v>
      </x:c>
    </x:row>
    <x:row r="794">
      <x:c r="A794" s="38" t="str">
        <x:v>R00789</x:v>
      </x:c>
      <x:c r="B794" s="38" t="str">
        <x:f>'Reparto provincial'!B268</x:f>
        <x:v>C07</x:v>
      </x:c>
      <x:c r="C794" s="38" t="str">
        <x:f>'Reparto provincial'!C268</x:f>
        <x:v>CHUBB Seguros Panamá S. A.</x:v>
      </x:c>
      <x:c r="D794" s="38" t="str">
        <x:f>'Reparto provincial'!D268</x:f>
        <x:v>Industrial</x:v>
      </x:c>
      <x:c r="E794" s="38" t="str">
        <x:f>'Reparto provincial'!E268</x:f>
        <x:v>Colón</x:v>
      </x:c>
      <x:c r="F794" s="38" t="str">
        <x:f>Ubicaciones!A8</x:f>
        <x:v>L03</x:v>
      </x:c>
      <x:c r="G794" s="38" t="str">
        <x:v>P3</x:v>
      </x:c>
      <x:c r="H794" s="55" t="n">
        <x:f>IF(AND(ISNUMBER('Reparto provincial'!J268),ABS(Construccion!G14-1)&lt;0.0000001,MIN(Construccion!D14:F14)&gt;=0,MAX(Construccion!D14:F14)&lt;=1),ROUND('Reparto provincial'!J268*ROUND(SUM(Construccion!$D$14:F14),12),0)-ROUND('Reparto provincial'!J268*ROUND(SUM(Construccion!$D$14:E14),12),0),"n.a.")</x:f>
        <x:v>0</x:v>
      </x:c>
      <x:c r="I794" s="55" t="n">
        <x:f>'Reparto provincial'!N268</x:f>
        <x:v>0</x:v>
      </x:c>
      <x:c r="J794" s="55" t="n">
        <x:f>IF(AND(ISNUMBER(H794),ISNUMBER(I794)),H794*I794,"n.a.")</x:f>
        <x:v>0</x:v>
      </x:c>
      <x:c r="K794" s="56" t="n">
        <x:f>Ubicaciones!D8</x:f>
        <x:v>9.36</x:v>
      </x:c>
      <x:c r="L794" s="56" t="n">
        <x:f>Ubicaciones!E8</x:f>
        <x:v>-79.9</x:v>
      </x:c>
      <x:c r="M794" s="38" t="str">
        <x:f>Vulnerabilidad!B24</x:f>
        <x:v>Liviana / madera</x:v>
      </x:c>
      <x:c r="N794" s="38" t="str">
        <x:f>Vulnerabilidad!C24</x:f>
        <x:v>Madera / livianas</x:v>
      </x:c>
      <x:c r="O794" s="38" t="str">
        <x:f>Vulnerabilidad!D24</x:f>
        <x:v>Metal</x:v>
      </x:c>
      <x:c r="P794" s="38" t="str">
        <x:v>Sin dato</x:v>
      </x:c>
      <x:c r="Q794" s="38" t="n">
        <x:f>IF('Impacto local'!H8="","",'Impacto local'!H8)</x:f>
        <x:v>2</x:v>
      </x:c>
      <x:c r="R794" s="57" t="n">
        <x:f>IF(Q794="","",INDEX(Vulnerabilidad!$D$6:$D$17,Q794))</x:f>
        <x:v>0</x:v>
      </x:c>
      <x:c r="S794" s="55" t="n">
        <x:f>IF(AND(ISNUMBER(J794),ISNUMBER(R794),R794&gt;=0,R794&lt;=1),J794*R794,"n.a.")</x:f>
        <x:v>0</x:v>
      </x:c>
      <x:c r="T794" s="38" t="str">
        <x:f>IF(ISNUMBER(S794),"Calculado ilustrativo","Faltan datos / parámetros inválidos")</x:f>
        <x:v>Calculado ilustrativo</x:v>
      </x:c>
    </x:row>
    <x:row r="795">
      <x:c r="A795" s="38" t="str">
        <x:v>R00790</x:v>
      </x:c>
      <x:c r="B795" s="38" t="str">
        <x:f>'Reparto provincial'!B269</x:f>
        <x:v>C07</x:v>
      </x:c>
      <x:c r="C795" s="38" t="str">
        <x:f>'Reparto provincial'!C269</x:f>
        <x:v>CHUBB Seguros Panamá S. A.</x:v>
      </x:c>
      <x:c r="D795" s="38" t="str">
        <x:f>'Reparto provincial'!D269</x:f>
        <x:v>Industrial</x:v>
      </x:c>
      <x:c r="E795" s="38" t="str">
        <x:f>'Reparto provincial'!E269</x:f>
        <x:v>Chiriquí</x:v>
      </x:c>
      <x:c r="F795" s="38" t="str">
        <x:f>Ubicaciones!A9</x:f>
        <x:v>L04</x:v>
      </x:c>
      <x:c r="G795" s="38" t="str">
        <x:v>P1</x:v>
      </x:c>
      <x:c r="H795" s="55" t="n">
        <x:f>IF(AND(ISNUMBER('Reparto provincial'!J269),ABS(Construccion!G17-1)&lt;0.0000001,MIN(Construccion!D17:F17)&gt;=0,MAX(Construccion!D17:F17)&lt;=1),ROUND('Reparto provincial'!J269*ROUND(SUM(Construccion!$D$17:D17),12),0)-0,"n.a.")</x:f>
        <x:v>0</x:v>
      </x:c>
      <x:c r="I795" s="55" t="n">
        <x:f>'Reparto provincial'!N269</x:f>
        <x:v>0</x:v>
      </x:c>
      <x:c r="J795" s="55" t="n">
        <x:f>IF(AND(ISNUMBER(H795),ISNUMBER(I795)),H795*I795,"n.a.")</x:f>
        <x:v>0</x:v>
      </x:c>
      <x:c r="K795" s="56" t="n">
        <x:f>Ubicaciones!D9</x:f>
        <x:v>8.43</x:v>
      </x:c>
      <x:c r="L795" s="56" t="n">
        <x:f>Ubicaciones!E9</x:f>
        <x:v>-82.43</x:v>
      </x:c>
      <x:c r="M795" s="38" t="str">
        <x:f>Vulnerabilidad!B22</x:f>
        <x:v>Hormigón armado</x:v>
      </x:c>
      <x:c r="N795" s="38" t="str">
        <x:f>Vulnerabilidad!C22</x:f>
        <x:v>Mampostería de relleno</x:v>
      </x:c>
      <x:c r="O795" s="38" t="str">
        <x:f>Vulnerabilidad!D22</x:f>
        <x:v>Losa de hormigón</x:v>
      </x:c>
      <x:c r="P795" s="38" t="str">
        <x:v>Sin dato</x:v>
      </x:c>
      <x:c r="Q795" s="38" t="n">
        <x:f>IF('Impacto local'!H9="","",'Impacto local'!H9)</x:f>
        <x:v>4</x:v>
      </x:c>
      <x:c r="R795" s="57" t="n">
        <x:f>IF(Q795="","",INDEX(Vulnerabilidad!$B$6:$B$17,Q795))</x:f>
        <x:v>0</x:v>
      </x:c>
      <x:c r="S795" s="55" t="n">
        <x:f>IF(AND(ISNUMBER(J795),ISNUMBER(R795),R795&gt;=0,R795&lt;=1),J795*R795,"n.a.")</x:f>
        <x:v>0</x:v>
      </x:c>
      <x:c r="T795" s="38" t="str">
        <x:f>IF(ISNUMBER(S795),"Calculado ilustrativo","Faltan datos / parámetros inválidos")</x:f>
        <x:v>Calculado ilustrativo</x:v>
      </x:c>
    </x:row>
    <x:row r="796">
      <x:c r="A796" s="38" t="str">
        <x:v>R00791</x:v>
      </x:c>
      <x:c r="B796" s="38" t="str">
        <x:f>'Reparto provincial'!B269</x:f>
        <x:v>C07</x:v>
      </x:c>
      <x:c r="C796" s="38" t="str">
        <x:f>'Reparto provincial'!C269</x:f>
        <x:v>CHUBB Seguros Panamá S. A.</x:v>
      </x:c>
      <x:c r="D796" s="38" t="str">
        <x:f>'Reparto provincial'!D269</x:f>
        <x:v>Industrial</x:v>
      </x:c>
      <x:c r="E796" s="38" t="str">
        <x:f>'Reparto provincial'!E269</x:f>
        <x:v>Chiriquí</x:v>
      </x:c>
      <x:c r="F796" s="38" t="str">
        <x:f>Ubicaciones!A9</x:f>
        <x:v>L04</x:v>
      </x:c>
      <x:c r="G796" s="38" t="str">
        <x:v>P2</x:v>
      </x:c>
      <x:c r="H796" s="55" t="n">
        <x:f>IF(AND(ISNUMBER('Reparto provincial'!J269),ABS(Construccion!G17-1)&lt;0.0000001,MIN(Construccion!D17:F17)&gt;=0,MAX(Construccion!D17:F17)&lt;=1),ROUND('Reparto provincial'!J269*ROUND(SUM(Construccion!$D$17:E17),12),0)-ROUND('Reparto provincial'!J269*ROUND(SUM(Construccion!$D$17:D17),12),0),"n.a.")</x:f>
        <x:v>0</x:v>
      </x:c>
      <x:c r="I796" s="55" t="n">
        <x:f>'Reparto provincial'!N269</x:f>
        <x:v>0</x:v>
      </x:c>
      <x:c r="J796" s="55" t="n">
        <x:f>IF(AND(ISNUMBER(H796),ISNUMBER(I796)),H796*I796,"n.a.")</x:f>
        <x:v>0</x:v>
      </x:c>
      <x:c r="K796" s="56" t="n">
        <x:f>Ubicaciones!D9</x:f>
        <x:v>8.43</x:v>
      </x:c>
      <x:c r="L796" s="56" t="n">
        <x:f>Ubicaciones!E9</x:f>
        <x:v>-82.43</x:v>
      </x:c>
      <x:c r="M796" s="38" t="str">
        <x:f>Vulnerabilidad!B23</x:f>
        <x:v>Mampostería sin refuerzo</x:v>
      </x:c>
      <x:c r="N796" s="38" t="str">
        <x:f>Vulnerabilidad!C23</x:f>
        <x:v>Bloque / ladrillo</x:v>
      </x:c>
      <x:c r="O796" s="38" t="str">
        <x:f>Vulnerabilidad!D23</x:f>
        <x:v>Metal</x:v>
      </x:c>
      <x:c r="P796" s="38" t="str">
        <x:v>Sin dato</x:v>
      </x:c>
      <x:c r="Q796" s="38" t="n">
        <x:f>IF('Impacto local'!H9="","",'Impacto local'!H9)</x:f>
        <x:v>4</x:v>
      </x:c>
      <x:c r="R796" s="57" t="n">
        <x:f>IF(Q796="","",INDEX(Vulnerabilidad!$C$6:$C$17,Q796))</x:f>
        <x:v>0.001</x:v>
      </x:c>
      <x:c r="S796" s="55" t="n">
        <x:f>IF(AND(ISNUMBER(J796),ISNUMBER(R796),R796&gt;=0,R796&lt;=1),J796*R796,"n.a.")</x:f>
        <x:v>0</x:v>
      </x:c>
      <x:c r="T796" s="38" t="str">
        <x:f>IF(ISNUMBER(S796),"Calculado ilustrativo","Faltan datos / parámetros inválidos")</x:f>
        <x:v>Calculado ilustrativo</x:v>
      </x:c>
    </x:row>
    <x:row r="797">
      <x:c r="A797" s="38" t="str">
        <x:v>R00792</x:v>
      </x:c>
      <x:c r="B797" s="38" t="str">
        <x:f>'Reparto provincial'!B269</x:f>
        <x:v>C07</x:v>
      </x:c>
      <x:c r="C797" s="38" t="str">
        <x:f>'Reparto provincial'!C269</x:f>
        <x:v>CHUBB Seguros Panamá S. A.</x:v>
      </x:c>
      <x:c r="D797" s="38" t="str">
        <x:f>'Reparto provincial'!D269</x:f>
        <x:v>Industrial</x:v>
      </x:c>
      <x:c r="E797" s="38" t="str">
        <x:f>'Reparto provincial'!E269</x:f>
        <x:v>Chiriquí</x:v>
      </x:c>
      <x:c r="F797" s="38" t="str">
        <x:f>Ubicaciones!A9</x:f>
        <x:v>L04</x:v>
      </x:c>
      <x:c r="G797" s="38" t="str">
        <x:v>P3</x:v>
      </x:c>
      <x:c r="H797" s="55" t="n">
        <x:f>IF(AND(ISNUMBER('Reparto provincial'!J269),ABS(Construccion!G17-1)&lt;0.0000001,MIN(Construccion!D17:F17)&gt;=0,MAX(Construccion!D17:F17)&lt;=1),ROUND('Reparto provincial'!J269*ROUND(SUM(Construccion!$D$17:F17),12),0)-ROUND('Reparto provincial'!J269*ROUND(SUM(Construccion!$D$17:E17),12),0),"n.a.")</x:f>
        <x:v>0</x:v>
      </x:c>
      <x:c r="I797" s="55" t="n">
        <x:f>'Reparto provincial'!N269</x:f>
        <x:v>0</x:v>
      </x:c>
      <x:c r="J797" s="55" t="n">
        <x:f>IF(AND(ISNUMBER(H797),ISNUMBER(I797)),H797*I797,"n.a.")</x:f>
        <x:v>0</x:v>
      </x:c>
      <x:c r="K797" s="56" t="n">
        <x:f>Ubicaciones!D9</x:f>
        <x:v>8.43</x:v>
      </x:c>
      <x:c r="L797" s="56" t="n">
        <x:f>Ubicaciones!E9</x:f>
        <x:v>-82.43</x:v>
      </x:c>
      <x:c r="M797" s="38" t="str">
        <x:f>Vulnerabilidad!B24</x:f>
        <x:v>Liviana / madera</x:v>
      </x:c>
      <x:c r="N797" s="38" t="str">
        <x:f>Vulnerabilidad!C24</x:f>
        <x:v>Madera / livianas</x:v>
      </x:c>
      <x:c r="O797" s="38" t="str">
        <x:f>Vulnerabilidad!D24</x:f>
        <x:v>Metal</x:v>
      </x:c>
      <x:c r="P797" s="38" t="str">
        <x:v>Sin dato</x:v>
      </x:c>
      <x:c r="Q797" s="38" t="n">
        <x:f>IF('Impacto local'!H9="","",'Impacto local'!H9)</x:f>
        <x:v>4</x:v>
      </x:c>
      <x:c r="R797" s="57" t="n">
        <x:f>IF(Q797="","",INDEX(Vulnerabilidad!$D$6:$D$17,Q797))</x:f>
        <x:v>0.002</x:v>
      </x:c>
      <x:c r="S797" s="55" t="n">
        <x:f>IF(AND(ISNUMBER(J797),ISNUMBER(R797),R797&gt;=0,R797&lt;=1),J797*R797,"n.a.")</x:f>
        <x:v>0</x:v>
      </x:c>
      <x:c r="T797" s="38" t="str">
        <x:f>IF(ISNUMBER(S797),"Calculado ilustrativo","Faltan datos / parámetros inválidos")</x:f>
        <x:v>Calculado ilustrativo</x:v>
      </x:c>
    </x:row>
    <x:row r="798">
      <x:c r="A798" s="38" t="str">
        <x:v>R00793</x:v>
      </x:c>
      <x:c r="B798" s="38" t="str">
        <x:f>'Reparto provincial'!B270</x:f>
        <x:v>C07</x:v>
      </x:c>
      <x:c r="C798" s="38" t="str">
        <x:f>'Reparto provincial'!C270</x:f>
        <x:v>CHUBB Seguros Panamá S. A.</x:v>
      </x:c>
      <x:c r="D798" s="38" t="str">
        <x:f>'Reparto provincial'!D270</x:f>
        <x:v>Industrial</x:v>
      </x:c>
      <x:c r="E798" s="38" t="str">
        <x:f>'Reparto provincial'!E270</x:f>
        <x:v>Darién</x:v>
      </x:c>
      <x:c r="F798" s="38" t="str">
        <x:f>Ubicaciones!A10</x:f>
        <x:v>L05</x:v>
      </x:c>
      <x:c r="G798" s="38" t="str">
        <x:v>P1</x:v>
      </x:c>
      <x:c r="H798" s="55" t="n">
        <x:f>IF(AND(ISNUMBER('Reparto provincial'!J270),ABS(Construccion!G20-1)&lt;0.0000001,MIN(Construccion!D20:F20)&gt;=0,MAX(Construccion!D20:F20)&lt;=1),ROUND('Reparto provincial'!J270*ROUND(SUM(Construccion!$D$20:D20),12),0)-0,"n.a.")</x:f>
        <x:v>0</x:v>
      </x:c>
      <x:c r="I798" s="55" t="n">
        <x:f>'Reparto provincial'!N270</x:f>
        <x:v>0</x:v>
      </x:c>
      <x:c r="J798" s="55" t="n">
        <x:f>IF(AND(ISNUMBER(H798),ISNUMBER(I798)),H798*I798,"n.a.")</x:f>
        <x:v>0</x:v>
      </x:c>
      <x:c r="K798" s="56" t="n">
        <x:f>Ubicaciones!D10</x:f>
        <x:v>8.4</x:v>
      </x:c>
      <x:c r="L798" s="56" t="n">
        <x:f>Ubicaciones!E10</x:f>
        <x:v>-78.15</x:v>
      </x:c>
      <x:c r="M798" s="38" t="str">
        <x:f>Vulnerabilidad!B22</x:f>
        <x:v>Hormigón armado</x:v>
      </x:c>
      <x:c r="N798" s="38" t="str">
        <x:f>Vulnerabilidad!C22</x:f>
        <x:v>Mampostería de relleno</x:v>
      </x:c>
      <x:c r="O798" s="38" t="str">
        <x:f>Vulnerabilidad!D22</x:f>
        <x:v>Losa de hormigón</x:v>
      </x:c>
      <x:c r="P798" s="38" t="str">
        <x:v>Sin dato</x:v>
      </x:c>
      <x:c r="Q798" s="38" t="n">
        <x:f>IF('Impacto local'!H10="","",'Impacto local'!H10)</x:f>
        <x:v>2</x:v>
      </x:c>
      <x:c r="R798" s="57" t="n">
        <x:f>IF(Q798="","",INDEX(Vulnerabilidad!$B$6:$B$17,Q798))</x:f>
        <x:v>0</x:v>
      </x:c>
      <x:c r="S798" s="55" t="n">
        <x:f>IF(AND(ISNUMBER(J798),ISNUMBER(R798),R798&gt;=0,R798&lt;=1),J798*R798,"n.a.")</x:f>
        <x:v>0</x:v>
      </x:c>
      <x:c r="T798" s="38" t="str">
        <x:f>IF(ISNUMBER(S798),"Calculado ilustrativo","Faltan datos / parámetros inválidos")</x:f>
        <x:v>Calculado ilustrativo</x:v>
      </x:c>
    </x:row>
    <x:row r="799">
      <x:c r="A799" s="38" t="str">
        <x:v>R00794</x:v>
      </x:c>
      <x:c r="B799" s="38" t="str">
        <x:f>'Reparto provincial'!B270</x:f>
        <x:v>C07</x:v>
      </x:c>
      <x:c r="C799" s="38" t="str">
        <x:f>'Reparto provincial'!C270</x:f>
        <x:v>CHUBB Seguros Panamá S. A.</x:v>
      </x:c>
      <x:c r="D799" s="38" t="str">
        <x:f>'Reparto provincial'!D270</x:f>
        <x:v>Industrial</x:v>
      </x:c>
      <x:c r="E799" s="38" t="str">
        <x:f>'Reparto provincial'!E270</x:f>
        <x:v>Darién</x:v>
      </x:c>
      <x:c r="F799" s="38" t="str">
        <x:f>Ubicaciones!A10</x:f>
        <x:v>L05</x:v>
      </x:c>
      <x:c r="G799" s="38" t="str">
        <x:v>P2</x:v>
      </x:c>
      <x:c r="H799" s="55" t="n">
        <x:f>IF(AND(ISNUMBER('Reparto provincial'!J270),ABS(Construccion!G20-1)&lt;0.0000001,MIN(Construccion!D20:F20)&gt;=0,MAX(Construccion!D20:F20)&lt;=1),ROUND('Reparto provincial'!J270*ROUND(SUM(Construccion!$D$20:E20),12),0)-ROUND('Reparto provincial'!J270*ROUND(SUM(Construccion!$D$20:D20),12),0),"n.a.")</x:f>
        <x:v>0</x:v>
      </x:c>
      <x:c r="I799" s="55" t="n">
        <x:f>'Reparto provincial'!N270</x:f>
        <x:v>0</x:v>
      </x:c>
      <x:c r="J799" s="55" t="n">
        <x:f>IF(AND(ISNUMBER(H799),ISNUMBER(I799)),H799*I799,"n.a.")</x:f>
        <x:v>0</x:v>
      </x:c>
      <x:c r="K799" s="56" t="n">
        <x:f>Ubicaciones!D10</x:f>
        <x:v>8.4</x:v>
      </x:c>
      <x:c r="L799" s="56" t="n">
        <x:f>Ubicaciones!E10</x:f>
        <x:v>-78.15</x:v>
      </x:c>
      <x:c r="M799" s="38" t="str">
        <x:f>Vulnerabilidad!B23</x:f>
        <x:v>Mampostería sin refuerzo</x:v>
      </x:c>
      <x:c r="N799" s="38" t="str">
        <x:f>Vulnerabilidad!C23</x:f>
        <x:v>Bloque / ladrillo</x:v>
      </x:c>
      <x:c r="O799" s="38" t="str">
        <x:f>Vulnerabilidad!D23</x:f>
        <x:v>Metal</x:v>
      </x:c>
      <x:c r="P799" s="38" t="str">
        <x:v>Sin dato</x:v>
      </x:c>
      <x:c r="Q799" s="38" t="n">
        <x:f>IF('Impacto local'!H10="","",'Impacto local'!H10)</x:f>
        <x:v>2</x:v>
      </x:c>
      <x:c r="R799" s="57" t="n">
        <x:f>IF(Q799="","",INDEX(Vulnerabilidad!$C$6:$C$17,Q799))</x:f>
        <x:v>0</x:v>
      </x:c>
      <x:c r="S799" s="55" t="n">
        <x:f>IF(AND(ISNUMBER(J799),ISNUMBER(R799),R799&gt;=0,R799&lt;=1),J799*R799,"n.a.")</x:f>
        <x:v>0</x:v>
      </x:c>
      <x:c r="T799" s="38" t="str">
        <x:f>IF(ISNUMBER(S799),"Calculado ilustrativo","Faltan datos / parámetros inválidos")</x:f>
        <x:v>Calculado ilustrativo</x:v>
      </x:c>
    </x:row>
    <x:row r="800">
      <x:c r="A800" s="38" t="str">
        <x:v>R00795</x:v>
      </x:c>
      <x:c r="B800" s="38" t="str">
        <x:f>'Reparto provincial'!B270</x:f>
        <x:v>C07</x:v>
      </x:c>
      <x:c r="C800" s="38" t="str">
        <x:f>'Reparto provincial'!C270</x:f>
        <x:v>CHUBB Seguros Panamá S. A.</x:v>
      </x:c>
      <x:c r="D800" s="38" t="str">
        <x:f>'Reparto provincial'!D270</x:f>
        <x:v>Industrial</x:v>
      </x:c>
      <x:c r="E800" s="38" t="str">
        <x:f>'Reparto provincial'!E270</x:f>
        <x:v>Darién</x:v>
      </x:c>
      <x:c r="F800" s="38" t="str">
        <x:f>Ubicaciones!A10</x:f>
        <x:v>L05</x:v>
      </x:c>
      <x:c r="G800" s="38" t="str">
        <x:v>P3</x:v>
      </x:c>
      <x:c r="H800" s="55" t="n">
        <x:f>IF(AND(ISNUMBER('Reparto provincial'!J270),ABS(Construccion!G20-1)&lt;0.0000001,MIN(Construccion!D20:F20)&gt;=0,MAX(Construccion!D20:F20)&lt;=1),ROUND('Reparto provincial'!J270*ROUND(SUM(Construccion!$D$20:F20),12),0)-ROUND('Reparto provincial'!J270*ROUND(SUM(Construccion!$D$20:E20),12),0),"n.a.")</x:f>
        <x:v>0</x:v>
      </x:c>
      <x:c r="I800" s="55" t="n">
        <x:f>'Reparto provincial'!N270</x:f>
        <x:v>0</x:v>
      </x:c>
      <x:c r="J800" s="55" t="n">
        <x:f>IF(AND(ISNUMBER(H800),ISNUMBER(I800)),H800*I800,"n.a.")</x:f>
        <x:v>0</x:v>
      </x:c>
      <x:c r="K800" s="56" t="n">
        <x:f>Ubicaciones!D10</x:f>
        <x:v>8.4</x:v>
      </x:c>
      <x:c r="L800" s="56" t="n">
        <x:f>Ubicaciones!E10</x:f>
        <x:v>-78.15</x:v>
      </x:c>
      <x:c r="M800" s="38" t="str">
        <x:f>Vulnerabilidad!B24</x:f>
        <x:v>Liviana / madera</x:v>
      </x:c>
      <x:c r="N800" s="38" t="str">
        <x:f>Vulnerabilidad!C24</x:f>
        <x:v>Madera / livianas</x:v>
      </x:c>
      <x:c r="O800" s="38" t="str">
        <x:f>Vulnerabilidad!D24</x:f>
        <x:v>Metal</x:v>
      </x:c>
      <x:c r="P800" s="38" t="str">
        <x:v>Sin dato</x:v>
      </x:c>
      <x:c r="Q800" s="38" t="n">
        <x:f>IF('Impacto local'!H10="","",'Impacto local'!H10)</x:f>
        <x:v>2</x:v>
      </x:c>
      <x:c r="R800" s="57" t="n">
        <x:f>IF(Q800="","",INDEX(Vulnerabilidad!$D$6:$D$17,Q800))</x:f>
        <x:v>0</x:v>
      </x:c>
      <x:c r="S800" s="55" t="n">
        <x:f>IF(AND(ISNUMBER(J800),ISNUMBER(R800),R800&gt;=0,R800&lt;=1),J800*R800,"n.a.")</x:f>
        <x:v>0</x:v>
      </x:c>
      <x:c r="T800" s="38" t="str">
        <x:f>IF(ISNUMBER(S800),"Calculado ilustrativo","Faltan datos / parámetros inválidos")</x:f>
        <x:v>Calculado ilustrativo</x:v>
      </x:c>
    </x:row>
    <x:row r="801">
      <x:c r="A801" s="38" t="str">
        <x:v>R00796</x:v>
      </x:c>
      <x:c r="B801" s="38" t="str">
        <x:f>'Reparto provincial'!B271</x:f>
        <x:v>C07</x:v>
      </x:c>
      <x:c r="C801" s="38" t="str">
        <x:f>'Reparto provincial'!C271</x:f>
        <x:v>CHUBB Seguros Panamá S. A.</x:v>
      </x:c>
      <x:c r="D801" s="38" t="str">
        <x:f>'Reparto provincial'!D271</x:f>
        <x:v>Industrial</x:v>
      </x:c>
      <x:c r="E801" s="38" t="str">
        <x:f>'Reparto provincial'!E271</x:f>
        <x:v>Herrera</x:v>
      </x:c>
      <x:c r="F801" s="38" t="str">
        <x:f>Ubicaciones!A11</x:f>
        <x:v>L06</x:v>
      </x:c>
      <x:c r="G801" s="38" t="str">
        <x:v>P1</x:v>
      </x:c>
      <x:c r="H801" s="55" t="n">
        <x:f>IF(AND(ISNUMBER('Reparto provincial'!J271),ABS(Construccion!G23-1)&lt;0.0000001,MIN(Construccion!D23:F23)&gt;=0,MAX(Construccion!D23:F23)&lt;=1),ROUND('Reparto provincial'!J271*ROUND(SUM(Construccion!$D$23:D23),12),0)-0,"n.a.")</x:f>
        <x:v>0</x:v>
      </x:c>
      <x:c r="I801" s="55" t="n">
        <x:f>'Reparto provincial'!N271</x:f>
        <x:v>0</x:v>
      </x:c>
      <x:c r="J801" s="55" t="n">
        <x:f>IF(AND(ISNUMBER(H801),ISNUMBER(I801)),H801*I801,"n.a.")</x:f>
        <x:v>0</x:v>
      </x:c>
      <x:c r="K801" s="56" t="n">
        <x:f>Ubicaciones!D11</x:f>
        <x:v>7.96</x:v>
      </x:c>
      <x:c r="L801" s="56" t="n">
        <x:f>Ubicaciones!E11</x:f>
        <x:v>-80.43</x:v>
      </x:c>
      <x:c r="M801" s="38" t="str">
        <x:f>Vulnerabilidad!B22</x:f>
        <x:v>Hormigón armado</x:v>
      </x:c>
      <x:c r="N801" s="38" t="str">
        <x:f>Vulnerabilidad!C22</x:f>
        <x:v>Mampostería de relleno</x:v>
      </x:c>
      <x:c r="O801" s="38" t="str">
        <x:f>Vulnerabilidad!D22</x:f>
        <x:v>Losa de hormigón</x:v>
      </x:c>
      <x:c r="P801" s="38" t="str">
        <x:v>Sin dato</x:v>
      </x:c>
      <x:c r="Q801" s="38" t="n">
        <x:f>IF('Impacto local'!H11="","",'Impacto local'!H11)</x:f>
        <x:v>3</x:v>
      </x:c>
      <x:c r="R801" s="57" t="n">
        <x:f>IF(Q801="","",INDEX(Vulnerabilidad!$B$6:$B$17,Q801))</x:f>
        <x:v>0</x:v>
      </x:c>
      <x:c r="S801" s="55" t="n">
        <x:f>IF(AND(ISNUMBER(J801),ISNUMBER(R801),R801&gt;=0,R801&lt;=1),J801*R801,"n.a.")</x:f>
        <x:v>0</x:v>
      </x:c>
      <x:c r="T801" s="38" t="str">
        <x:f>IF(ISNUMBER(S801),"Calculado ilustrativo","Faltan datos / parámetros inválidos")</x:f>
        <x:v>Calculado ilustrativo</x:v>
      </x:c>
    </x:row>
    <x:row r="802">
      <x:c r="A802" s="38" t="str">
        <x:v>R00797</x:v>
      </x:c>
      <x:c r="B802" s="38" t="str">
        <x:f>'Reparto provincial'!B271</x:f>
        <x:v>C07</x:v>
      </x:c>
      <x:c r="C802" s="38" t="str">
        <x:f>'Reparto provincial'!C271</x:f>
        <x:v>CHUBB Seguros Panamá S. A.</x:v>
      </x:c>
      <x:c r="D802" s="38" t="str">
        <x:f>'Reparto provincial'!D271</x:f>
        <x:v>Industrial</x:v>
      </x:c>
      <x:c r="E802" s="38" t="str">
        <x:f>'Reparto provincial'!E271</x:f>
        <x:v>Herrera</x:v>
      </x:c>
      <x:c r="F802" s="38" t="str">
        <x:f>Ubicaciones!A11</x:f>
        <x:v>L06</x:v>
      </x:c>
      <x:c r="G802" s="38" t="str">
        <x:v>P2</x:v>
      </x:c>
      <x:c r="H802" s="55" t="n">
        <x:f>IF(AND(ISNUMBER('Reparto provincial'!J271),ABS(Construccion!G23-1)&lt;0.0000001,MIN(Construccion!D23:F23)&gt;=0,MAX(Construccion!D23:F23)&lt;=1),ROUND('Reparto provincial'!J271*ROUND(SUM(Construccion!$D$23:E23),12),0)-ROUND('Reparto provincial'!J271*ROUND(SUM(Construccion!$D$23:D23),12),0),"n.a.")</x:f>
        <x:v>0</x:v>
      </x:c>
      <x:c r="I802" s="55" t="n">
        <x:f>'Reparto provincial'!N271</x:f>
        <x:v>0</x:v>
      </x:c>
      <x:c r="J802" s="55" t="n">
        <x:f>IF(AND(ISNUMBER(H802),ISNUMBER(I802)),H802*I802,"n.a.")</x:f>
        <x:v>0</x:v>
      </x:c>
      <x:c r="K802" s="56" t="n">
        <x:f>Ubicaciones!D11</x:f>
        <x:v>7.96</x:v>
      </x:c>
      <x:c r="L802" s="56" t="n">
        <x:f>Ubicaciones!E11</x:f>
        <x:v>-80.43</x:v>
      </x:c>
      <x:c r="M802" s="38" t="str">
        <x:f>Vulnerabilidad!B23</x:f>
        <x:v>Mampostería sin refuerzo</x:v>
      </x:c>
      <x:c r="N802" s="38" t="str">
        <x:f>Vulnerabilidad!C23</x:f>
        <x:v>Bloque / ladrillo</x:v>
      </x:c>
      <x:c r="O802" s="38" t="str">
        <x:f>Vulnerabilidad!D23</x:f>
        <x:v>Metal</x:v>
      </x:c>
      <x:c r="P802" s="38" t="str">
        <x:v>Sin dato</x:v>
      </x:c>
      <x:c r="Q802" s="38" t="n">
        <x:f>IF('Impacto local'!H11="","",'Impacto local'!H11)</x:f>
        <x:v>3</x:v>
      </x:c>
      <x:c r="R802" s="57" t="n">
        <x:f>IF(Q802="","",INDEX(Vulnerabilidad!$C$6:$C$17,Q802))</x:f>
        <x:v>0</x:v>
      </x:c>
      <x:c r="S802" s="55" t="n">
        <x:f>IF(AND(ISNUMBER(J802),ISNUMBER(R802),R802&gt;=0,R802&lt;=1),J802*R802,"n.a.")</x:f>
        <x:v>0</x:v>
      </x:c>
      <x:c r="T802" s="38" t="str">
        <x:f>IF(ISNUMBER(S802),"Calculado ilustrativo","Faltan datos / parámetros inválidos")</x:f>
        <x:v>Calculado ilustrativo</x:v>
      </x:c>
    </x:row>
    <x:row r="803">
      <x:c r="A803" s="38" t="str">
        <x:v>R00798</x:v>
      </x:c>
      <x:c r="B803" s="38" t="str">
        <x:f>'Reparto provincial'!B271</x:f>
        <x:v>C07</x:v>
      </x:c>
      <x:c r="C803" s="38" t="str">
        <x:f>'Reparto provincial'!C271</x:f>
        <x:v>CHUBB Seguros Panamá S. A.</x:v>
      </x:c>
      <x:c r="D803" s="38" t="str">
        <x:f>'Reparto provincial'!D271</x:f>
        <x:v>Industrial</x:v>
      </x:c>
      <x:c r="E803" s="38" t="str">
        <x:f>'Reparto provincial'!E271</x:f>
        <x:v>Herrera</x:v>
      </x:c>
      <x:c r="F803" s="38" t="str">
        <x:f>Ubicaciones!A11</x:f>
        <x:v>L06</x:v>
      </x:c>
      <x:c r="G803" s="38" t="str">
        <x:v>P3</x:v>
      </x:c>
      <x:c r="H803" s="55" t="n">
        <x:f>IF(AND(ISNUMBER('Reparto provincial'!J271),ABS(Construccion!G23-1)&lt;0.0000001,MIN(Construccion!D23:F23)&gt;=0,MAX(Construccion!D23:F23)&lt;=1),ROUND('Reparto provincial'!J271*ROUND(SUM(Construccion!$D$23:F23),12),0)-ROUND('Reparto provincial'!J271*ROUND(SUM(Construccion!$D$23:E23),12),0),"n.a.")</x:f>
        <x:v>0</x:v>
      </x:c>
      <x:c r="I803" s="55" t="n">
        <x:f>'Reparto provincial'!N271</x:f>
        <x:v>0</x:v>
      </x:c>
      <x:c r="J803" s="55" t="n">
        <x:f>IF(AND(ISNUMBER(H803),ISNUMBER(I803)),H803*I803,"n.a.")</x:f>
        <x:v>0</x:v>
      </x:c>
      <x:c r="K803" s="56" t="n">
        <x:f>Ubicaciones!D11</x:f>
        <x:v>7.96</x:v>
      </x:c>
      <x:c r="L803" s="56" t="n">
        <x:f>Ubicaciones!E11</x:f>
        <x:v>-80.43</x:v>
      </x:c>
      <x:c r="M803" s="38" t="str">
        <x:f>Vulnerabilidad!B24</x:f>
        <x:v>Liviana / madera</x:v>
      </x:c>
      <x:c r="N803" s="38" t="str">
        <x:f>Vulnerabilidad!C24</x:f>
        <x:v>Madera / livianas</x:v>
      </x:c>
      <x:c r="O803" s="38" t="str">
        <x:f>Vulnerabilidad!D24</x:f>
        <x:v>Metal</x:v>
      </x:c>
      <x:c r="P803" s="38" t="str">
        <x:v>Sin dato</x:v>
      </x:c>
      <x:c r="Q803" s="38" t="n">
        <x:f>IF('Impacto local'!H11="","",'Impacto local'!H11)</x:f>
        <x:v>3</x:v>
      </x:c>
      <x:c r="R803" s="57" t="n">
        <x:f>IF(Q803="","",INDEX(Vulnerabilidad!$D$6:$D$17,Q803))</x:f>
        <x:v>0</x:v>
      </x:c>
      <x:c r="S803" s="55" t="n">
        <x:f>IF(AND(ISNUMBER(J803),ISNUMBER(R803),R803&gt;=0,R803&lt;=1),J803*R803,"n.a.")</x:f>
        <x:v>0</x:v>
      </x:c>
      <x:c r="T803" s="38" t="str">
        <x:f>IF(ISNUMBER(S803),"Calculado ilustrativo","Faltan datos / parámetros inválidos")</x:f>
        <x:v>Calculado ilustrativo</x:v>
      </x:c>
    </x:row>
    <x:row r="804">
      <x:c r="A804" s="38" t="str">
        <x:v>R00799</x:v>
      </x:c>
      <x:c r="B804" s="38" t="str">
        <x:f>'Reparto provincial'!B272</x:f>
        <x:v>C07</x:v>
      </x:c>
      <x:c r="C804" s="38" t="str">
        <x:f>'Reparto provincial'!C272</x:f>
        <x:v>CHUBB Seguros Panamá S. A.</x:v>
      </x:c>
      <x:c r="D804" s="38" t="str">
        <x:f>'Reparto provincial'!D272</x:f>
        <x:v>Industrial</x:v>
      </x:c>
      <x:c r="E804" s="38" t="str">
        <x:f>'Reparto provincial'!E272</x:f>
        <x:v>Los Santos</x:v>
      </x:c>
      <x:c r="F804" s="38" t="str">
        <x:f>Ubicaciones!A12</x:f>
        <x:v>L07</x:v>
      </x:c>
      <x:c r="G804" s="38" t="str">
        <x:v>P1</x:v>
      </x:c>
      <x:c r="H804" s="55" t="n">
        <x:f>IF(AND(ISNUMBER('Reparto provincial'!J272),ABS(Construccion!G26-1)&lt;0.0000001,MIN(Construccion!D26:F26)&gt;=0,MAX(Construccion!D26:F26)&lt;=1),ROUND('Reparto provincial'!J272*ROUND(SUM(Construccion!$D$26:D26),12),0)-0,"n.a.")</x:f>
        <x:v>0</x:v>
      </x:c>
      <x:c r="I804" s="55" t="n">
        <x:f>'Reparto provincial'!N272</x:f>
        <x:v>0</x:v>
      </x:c>
      <x:c r="J804" s="55" t="n">
        <x:f>IF(AND(ISNUMBER(H804),ISNUMBER(I804)),H804*I804,"n.a.")</x:f>
        <x:v>0</x:v>
      </x:c>
      <x:c r="K804" s="56" t="n">
        <x:f>Ubicaciones!D12</x:f>
        <x:v>7.77</x:v>
      </x:c>
      <x:c r="L804" s="56" t="n">
        <x:f>Ubicaciones!E12</x:f>
        <x:v>-80.28</x:v>
      </x:c>
      <x:c r="M804" s="38" t="str">
        <x:f>Vulnerabilidad!B22</x:f>
        <x:v>Hormigón armado</x:v>
      </x:c>
      <x:c r="N804" s="38" t="str">
        <x:f>Vulnerabilidad!C22</x:f>
        <x:v>Mampostería de relleno</x:v>
      </x:c>
      <x:c r="O804" s="38" t="str">
        <x:f>Vulnerabilidad!D22</x:f>
        <x:v>Losa de hormigón</x:v>
      </x:c>
      <x:c r="P804" s="38" t="str">
        <x:v>Sin dato</x:v>
      </x:c>
      <x:c r="Q804" s="38" t="n">
        <x:f>IF('Impacto local'!H12="","",'Impacto local'!H12)</x:f>
        <x:v>2</x:v>
      </x:c>
      <x:c r="R804" s="57" t="n">
        <x:f>IF(Q804="","",INDEX(Vulnerabilidad!$B$6:$B$17,Q804))</x:f>
        <x:v>0</x:v>
      </x:c>
      <x:c r="S804" s="55" t="n">
        <x:f>IF(AND(ISNUMBER(J804),ISNUMBER(R804),R804&gt;=0,R804&lt;=1),J804*R804,"n.a.")</x:f>
        <x:v>0</x:v>
      </x:c>
      <x:c r="T804" s="38" t="str">
        <x:f>IF(ISNUMBER(S804),"Calculado ilustrativo","Faltan datos / parámetros inválidos")</x:f>
        <x:v>Calculado ilustrativo</x:v>
      </x:c>
    </x:row>
    <x:row r="805">
      <x:c r="A805" s="38" t="str">
        <x:v>R00800</x:v>
      </x:c>
      <x:c r="B805" s="38" t="str">
        <x:f>'Reparto provincial'!B272</x:f>
        <x:v>C07</x:v>
      </x:c>
      <x:c r="C805" s="38" t="str">
        <x:f>'Reparto provincial'!C272</x:f>
        <x:v>CHUBB Seguros Panamá S. A.</x:v>
      </x:c>
      <x:c r="D805" s="38" t="str">
        <x:f>'Reparto provincial'!D272</x:f>
        <x:v>Industrial</x:v>
      </x:c>
      <x:c r="E805" s="38" t="str">
        <x:f>'Reparto provincial'!E272</x:f>
        <x:v>Los Santos</x:v>
      </x:c>
      <x:c r="F805" s="38" t="str">
        <x:f>Ubicaciones!A12</x:f>
        <x:v>L07</x:v>
      </x:c>
      <x:c r="G805" s="38" t="str">
        <x:v>P2</x:v>
      </x:c>
      <x:c r="H805" s="55" t="n">
        <x:f>IF(AND(ISNUMBER('Reparto provincial'!J272),ABS(Construccion!G26-1)&lt;0.0000001,MIN(Construccion!D26:F26)&gt;=0,MAX(Construccion!D26:F26)&lt;=1),ROUND('Reparto provincial'!J272*ROUND(SUM(Construccion!$D$26:E26),12),0)-ROUND('Reparto provincial'!J272*ROUND(SUM(Construccion!$D$26:D26),12),0),"n.a.")</x:f>
        <x:v>0</x:v>
      </x:c>
      <x:c r="I805" s="55" t="n">
        <x:f>'Reparto provincial'!N272</x:f>
        <x:v>0</x:v>
      </x:c>
      <x:c r="J805" s="55" t="n">
        <x:f>IF(AND(ISNUMBER(H805),ISNUMBER(I805)),H805*I805,"n.a.")</x:f>
        <x:v>0</x:v>
      </x:c>
      <x:c r="K805" s="56" t="n">
        <x:f>Ubicaciones!D12</x:f>
        <x:v>7.77</x:v>
      </x:c>
      <x:c r="L805" s="56" t="n">
        <x:f>Ubicaciones!E12</x:f>
        <x:v>-80.28</x:v>
      </x:c>
      <x:c r="M805" s="38" t="str">
        <x:f>Vulnerabilidad!B23</x:f>
        <x:v>Mampostería sin refuerzo</x:v>
      </x:c>
      <x:c r="N805" s="38" t="str">
        <x:f>Vulnerabilidad!C23</x:f>
        <x:v>Bloque / ladrillo</x:v>
      </x:c>
      <x:c r="O805" s="38" t="str">
        <x:f>Vulnerabilidad!D23</x:f>
        <x:v>Metal</x:v>
      </x:c>
      <x:c r="P805" s="38" t="str">
        <x:v>Sin dato</x:v>
      </x:c>
      <x:c r="Q805" s="38" t="n">
        <x:f>IF('Impacto local'!H12="","",'Impacto local'!H12)</x:f>
        <x:v>2</x:v>
      </x:c>
      <x:c r="R805" s="57" t="n">
        <x:f>IF(Q805="","",INDEX(Vulnerabilidad!$C$6:$C$17,Q805))</x:f>
        <x:v>0</x:v>
      </x:c>
      <x:c r="S805" s="55" t="n">
        <x:f>IF(AND(ISNUMBER(J805),ISNUMBER(R805),R805&gt;=0,R805&lt;=1),J805*R805,"n.a.")</x:f>
        <x:v>0</x:v>
      </x:c>
      <x:c r="T805" s="38" t="str">
        <x:f>IF(ISNUMBER(S805),"Calculado ilustrativo","Faltan datos / parámetros inválidos")</x:f>
        <x:v>Calculado ilustrativo</x:v>
      </x:c>
    </x:row>
    <x:row r="806">
      <x:c r="A806" s="38" t="str">
        <x:v>R00801</x:v>
      </x:c>
      <x:c r="B806" s="38" t="str">
        <x:f>'Reparto provincial'!B272</x:f>
        <x:v>C07</x:v>
      </x:c>
      <x:c r="C806" s="38" t="str">
        <x:f>'Reparto provincial'!C272</x:f>
        <x:v>CHUBB Seguros Panamá S. A.</x:v>
      </x:c>
      <x:c r="D806" s="38" t="str">
        <x:f>'Reparto provincial'!D272</x:f>
        <x:v>Industrial</x:v>
      </x:c>
      <x:c r="E806" s="38" t="str">
        <x:f>'Reparto provincial'!E272</x:f>
        <x:v>Los Santos</x:v>
      </x:c>
      <x:c r="F806" s="38" t="str">
        <x:f>Ubicaciones!A12</x:f>
        <x:v>L07</x:v>
      </x:c>
      <x:c r="G806" s="38" t="str">
        <x:v>P3</x:v>
      </x:c>
      <x:c r="H806" s="55" t="n">
        <x:f>IF(AND(ISNUMBER('Reparto provincial'!J272),ABS(Construccion!G26-1)&lt;0.0000001,MIN(Construccion!D26:F26)&gt;=0,MAX(Construccion!D26:F26)&lt;=1),ROUND('Reparto provincial'!J272*ROUND(SUM(Construccion!$D$26:F26),12),0)-ROUND('Reparto provincial'!J272*ROUND(SUM(Construccion!$D$26:E26),12),0),"n.a.")</x:f>
        <x:v>0</x:v>
      </x:c>
      <x:c r="I806" s="55" t="n">
        <x:f>'Reparto provincial'!N272</x:f>
        <x:v>0</x:v>
      </x:c>
      <x:c r="J806" s="55" t="n">
        <x:f>IF(AND(ISNUMBER(H806),ISNUMBER(I806)),H806*I806,"n.a.")</x:f>
        <x:v>0</x:v>
      </x:c>
      <x:c r="K806" s="56" t="n">
        <x:f>Ubicaciones!D12</x:f>
        <x:v>7.77</x:v>
      </x:c>
      <x:c r="L806" s="56" t="n">
        <x:f>Ubicaciones!E12</x:f>
        <x:v>-80.28</x:v>
      </x:c>
      <x:c r="M806" s="38" t="str">
        <x:f>Vulnerabilidad!B24</x:f>
        <x:v>Liviana / madera</x:v>
      </x:c>
      <x:c r="N806" s="38" t="str">
        <x:f>Vulnerabilidad!C24</x:f>
        <x:v>Madera / livianas</x:v>
      </x:c>
      <x:c r="O806" s="38" t="str">
        <x:f>Vulnerabilidad!D24</x:f>
        <x:v>Metal</x:v>
      </x:c>
      <x:c r="P806" s="38" t="str">
        <x:v>Sin dato</x:v>
      </x:c>
      <x:c r="Q806" s="38" t="n">
        <x:f>IF('Impacto local'!H12="","",'Impacto local'!H12)</x:f>
        <x:v>2</x:v>
      </x:c>
      <x:c r="R806" s="57" t="n">
        <x:f>IF(Q806="","",INDEX(Vulnerabilidad!$D$6:$D$17,Q806))</x:f>
        <x:v>0</x:v>
      </x:c>
      <x:c r="S806" s="55" t="n">
        <x:f>IF(AND(ISNUMBER(J806),ISNUMBER(R806),R806&gt;=0,R806&lt;=1),J806*R806,"n.a.")</x:f>
        <x:v>0</x:v>
      </x:c>
      <x:c r="T806" s="38" t="str">
        <x:f>IF(ISNUMBER(S806),"Calculado ilustrativo","Faltan datos / parámetros inválidos")</x:f>
        <x:v>Calculado ilustrativo</x:v>
      </x:c>
    </x:row>
    <x:row r="807">
      <x:c r="A807" s="38" t="str">
        <x:v>R00802</x:v>
      </x:c>
      <x:c r="B807" s="38" t="str">
        <x:f>'Reparto provincial'!B273</x:f>
        <x:v>C07</x:v>
      </x:c>
      <x:c r="C807" s="38" t="str">
        <x:f>'Reparto provincial'!C273</x:f>
        <x:v>CHUBB Seguros Panamá S. A.</x:v>
      </x:c>
      <x:c r="D807" s="38" t="str">
        <x:f>'Reparto provincial'!D273</x:f>
        <x:v>Industrial</x:v>
      </x:c>
      <x:c r="E807" s="38" t="str">
        <x:f>'Reparto provincial'!E273</x:f>
        <x:v>Panamá</x:v>
      </x:c>
      <x:c r="F807" s="38" t="str">
        <x:f>Ubicaciones!A13</x:f>
        <x:v>L08</x:v>
      </x:c>
      <x:c r="G807" s="38" t="str">
        <x:v>P1</x:v>
      </x:c>
      <x:c r="H807" s="55" t="n">
        <x:f>IF(AND(ISNUMBER('Reparto provincial'!J273),ABS(Construccion!G29-1)&lt;0.0000001,MIN(Construccion!D29:F29)&gt;=0,MAX(Construccion!D29:F29)&lt;=1),ROUND('Reparto provincial'!J273*ROUND(SUM(Construccion!$D$29:D29),12),0)-0,"n.a.")</x:f>
        <x:v>0</x:v>
      </x:c>
      <x:c r="I807" s="55" t="n">
        <x:f>'Reparto provincial'!N273</x:f>
        <x:v>0</x:v>
      </x:c>
      <x:c r="J807" s="55" t="n">
        <x:f>IF(AND(ISNUMBER(H807),ISNUMBER(I807)),H807*I807,"n.a.")</x:f>
        <x:v>0</x:v>
      </x:c>
      <x:c r="K807" s="56" t="n">
        <x:f>Ubicaciones!D13</x:f>
        <x:v>8.98</x:v>
      </x:c>
      <x:c r="L807" s="56" t="n">
        <x:f>Ubicaciones!E13</x:f>
        <x:v>-79.52</x:v>
      </x:c>
      <x:c r="M807" s="38" t="str">
        <x:f>Vulnerabilidad!B22</x:f>
        <x:v>Hormigón armado</x:v>
      </x:c>
      <x:c r="N807" s="38" t="str">
        <x:f>Vulnerabilidad!C22</x:f>
        <x:v>Mampostería de relleno</x:v>
      </x:c>
      <x:c r="O807" s="38" t="str">
        <x:f>Vulnerabilidad!D22</x:f>
        <x:v>Losa de hormigón</x:v>
      </x:c>
      <x:c r="P807" s="38" t="str">
        <x:v>Sin dato</x:v>
      </x:c>
      <x:c r="Q807" s="38" t="n">
        <x:f>IF('Impacto local'!H13="","",'Impacto local'!H13)</x:f>
        <x:v>2</x:v>
      </x:c>
      <x:c r="R807" s="57" t="n">
        <x:f>IF(Q807="","",INDEX(Vulnerabilidad!$B$6:$B$17,Q807))</x:f>
        <x:v>0</x:v>
      </x:c>
      <x:c r="S807" s="55" t="n">
        <x:f>IF(AND(ISNUMBER(J807),ISNUMBER(R807),R807&gt;=0,R807&lt;=1),J807*R807,"n.a.")</x:f>
        <x:v>0</x:v>
      </x:c>
      <x:c r="T807" s="38" t="str">
        <x:f>IF(ISNUMBER(S807),"Calculado ilustrativo","Faltan datos / parámetros inválidos")</x:f>
        <x:v>Calculado ilustrativo</x:v>
      </x:c>
    </x:row>
    <x:row r="808">
      <x:c r="A808" s="38" t="str">
        <x:v>R00803</x:v>
      </x:c>
      <x:c r="B808" s="38" t="str">
        <x:f>'Reparto provincial'!B273</x:f>
        <x:v>C07</x:v>
      </x:c>
      <x:c r="C808" s="38" t="str">
        <x:f>'Reparto provincial'!C273</x:f>
        <x:v>CHUBB Seguros Panamá S. A.</x:v>
      </x:c>
      <x:c r="D808" s="38" t="str">
        <x:f>'Reparto provincial'!D273</x:f>
        <x:v>Industrial</x:v>
      </x:c>
      <x:c r="E808" s="38" t="str">
        <x:f>'Reparto provincial'!E273</x:f>
        <x:v>Panamá</x:v>
      </x:c>
      <x:c r="F808" s="38" t="str">
        <x:f>Ubicaciones!A13</x:f>
        <x:v>L08</x:v>
      </x:c>
      <x:c r="G808" s="38" t="str">
        <x:v>P2</x:v>
      </x:c>
      <x:c r="H808" s="55" t="n">
        <x:f>IF(AND(ISNUMBER('Reparto provincial'!J273),ABS(Construccion!G29-1)&lt;0.0000001,MIN(Construccion!D29:F29)&gt;=0,MAX(Construccion!D29:F29)&lt;=1),ROUND('Reparto provincial'!J273*ROUND(SUM(Construccion!$D$29:E29),12),0)-ROUND('Reparto provincial'!J273*ROUND(SUM(Construccion!$D$29:D29),12),0),"n.a.")</x:f>
        <x:v>0</x:v>
      </x:c>
      <x:c r="I808" s="55" t="n">
        <x:f>'Reparto provincial'!N273</x:f>
        <x:v>0</x:v>
      </x:c>
      <x:c r="J808" s="55" t="n">
        <x:f>IF(AND(ISNUMBER(H808),ISNUMBER(I808)),H808*I808,"n.a.")</x:f>
        <x:v>0</x:v>
      </x:c>
      <x:c r="K808" s="56" t="n">
        <x:f>Ubicaciones!D13</x:f>
        <x:v>8.98</x:v>
      </x:c>
      <x:c r="L808" s="56" t="n">
        <x:f>Ubicaciones!E13</x:f>
        <x:v>-79.52</x:v>
      </x:c>
      <x:c r="M808" s="38" t="str">
        <x:f>Vulnerabilidad!B23</x:f>
        <x:v>Mampostería sin refuerzo</x:v>
      </x:c>
      <x:c r="N808" s="38" t="str">
        <x:f>Vulnerabilidad!C23</x:f>
        <x:v>Bloque / ladrillo</x:v>
      </x:c>
      <x:c r="O808" s="38" t="str">
        <x:f>Vulnerabilidad!D23</x:f>
        <x:v>Metal</x:v>
      </x:c>
      <x:c r="P808" s="38" t="str">
        <x:v>Sin dato</x:v>
      </x:c>
      <x:c r="Q808" s="38" t="n">
        <x:f>IF('Impacto local'!H13="","",'Impacto local'!H13)</x:f>
        <x:v>2</x:v>
      </x:c>
      <x:c r="R808" s="57" t="n">
        <x:f>IF(Q808="","",INDEX(Vulnerabilidad!$C$6:$C$17,Q808))</x:f>
        <x:v>0</x:v>
      </x:c>
      <x:c r="S808" s="55" t="n">
        <x:f>IF(AND(ISNUMBER(J808),ISNUMBER(R808),R808&gt;=0,R808&lt;=1),J808*R808,"n.a.")</x:f>
        <x:v>0</x:v>
      </x:c>
      <x:c r="T808" s="38" t="str">
        <x:f>IF(ISNUMBER(S808),"Calculado ilustrativo","Faltan datos / parámetros inválidos")</x:f>
        <x:v>Calculado ilustrativo</x:v>
      </x:c>
    </x:row>
    <x:row r="809">
      <x:c r="A809" s="38" t="str">
        <x:v>R00804</x:v>
      </x:c>
      <x:c r="B809" s="38" t="str">
        <x:f>'Reparto provincial'!B273</x:f>
        <x:v>C07</x:v>
      </x:c>
      <x:c r="C809" s="38" t="str">
        <x:f>'Reparto provincial'!C273</x:f>
        <x:v>CHUBB Seguros Panamá S. A.</x:v>
      </x:c>
      <x:c r="D809" s="38" t="str">
        <x:f>'Reparto provincial'!D273</x:f>
        <x:v>Industrial</x:v>
      </x:c>
      <x:c r="E809" s="38" t="str">
        <x:f>'Reparto provincial'!E273</x:f>
        <x:v>Panamá</x:v>
      </x:c>
      <x:c r="F809" s="38" t="str">
        <x:f>Ubicaciones!A13</x:f>
        <x:v>L08</x:v>
      </x:c>
      <x:c r="G809" s="38" t="str">
        <x:v>P3</x:v>
      </x:c>
      <x:c r="H809" s="55" t="n">
        <x:f>IF(AND(ISNUMBER('Reparto provincial'!J273),ABS(Construccion!G29-1)&lt;0.0000001,MIN(Construccion!D29:F29)&gt;=0,MAX(Construccion!D29:F29)&lt;=1),ROUND('Reparto provincial'!J273*ROUND(SUM(Construccion!$D$29:F29),12),0)-ROUND('Reparto provincial'!J273*ROUND(SUM(Construccion!$D$29:E29),12),0),"n.a.")</x:f>
        <x:v>0</x:v>
      </x:c>
      <x:c r="I809" s="55" t="n">
        <x:f>'Reparto provincial'!N273</x:f>
        <x:v>0</x:v>
      </x:c>
      <x:c r="J809" s="55" t="n">
        <x:f>IF(AND(ISNUMBER(H809),ISNUMBER(I809)),H809*I809,"n.a.")</x:f>
        <x:v>0</x:v>
      </x:c>
      <x:c r="K809" s="56" t="n">
        <x:f>Ubicaciones!D13</x:f>
        <x:v>8.98</x:v>
      </x:c>
      <x:c r="L809" s="56" t="n">
        <x:f>Ubicaciones!E13</x:f>
        <x:v>-79.52</x:v>
      </x:c>
      <x:c r="M809" s="38" t="str">
        <x:f>Vulnerabilidad!B24</x:f>
        <x:v>Liviana / madera</x:v>
      </x:c>
      <x:c r="N809" s="38" t="str">
        <x:f>Vulnerabilidad!C24</x:f>
        <x:v>Madera / livianas</x:v>
      </x:c>
      <x:c r="O809" s="38" t="str">
        <x:f>Vulnerabilidad!D24</x:f>
        <x:v>Metal</x:v>
      </x:c>
      <x:c r="P809" s="38" t="str">
        <x:v>Sin dato</x:v>
      </x:c>
      <x:c r="Q809" s="38" t="n">
        <x:f>IF('Impacto local'!H13="","",'Impacto local'!H13)</x:f>
        <x:v>2</x:v>
      </x:c>
      <x:c r="R809" s="57" t="n">
        <x:f>IF(Q809="","",INDEX(Vulnerabilidad!$D$6:$D$17,Q809))</x:f>
        <x:v>0</x:v>
      </x:c>
      <x:c r="S809" s="55" t="n">
        <x:f>IF(AND(ISNUMBER(J809),ISNUMBER(R809),R809&gt;=0,R809&lt;=1),J809*R809,"n.a.")</x:f>
        <x:v>0</x:v>
      </x:c>
      <x:c r="T809" s="38" t="str">
        <x:f>IF(ISNUMBER(S809),"Calculado ilustrativo","Faltan datos / parámetros inválidos")</x:f>
        <x:v>Calculado ilustrativo</x:v>
      </x:c>
    </x:row>
    <x:row r="810">
      <x:c r="A810" s="38" t="str">
        <x:v>R00805</x:v>
      </x:c>
      <x:c r="B810" s="38" t="str">
        <x:f>'Reparto provincial'!B274</x:f>
        <x:v>C07</x:v>
      </x:c>
      <x:c r="C810" s="38" t="str">
        <x:f>'Reparto provincial'!C274</x:f>
        <x:v>CHUBB Seguros Panamá S. A.</x:v>
      </x:c>
      <x:c r="D810" s="38" t="str">
        <x:f>'Reparto provincial'!D274</x:f>
        <x:v>Industrial</x:v>
      </x:c>
      <x:c r="E810" s="38" t="str">
        <x:f>'Reparto provincial'!E274</x:f>
        <x:v>Veraguas</x:v>
      </x:c>
      <x:c r="F810" s="38" t="str">
        <x:f>Ubicaciones!A14</x:f>
        <x:v>L09</x:v>
      </x:c>
      <x:c r="G810" s="38" t="str">
        <x:v>P1</x:v>
      </x:c>
      <x:c r="H810" s="55" t="n">
        <x:f>IF(AND(ISNUMBER('Reparto provincial'!J274),ABS(Construccion!G32-1)&lt;0.0000001,MIN(Construccion!D32:F32)&gt;=0,MAX(Construccion!D32:F32)&lt;=1),ROUND('Reparto provincial'!J274*ROUND(SUM(Construccion!$D$32:D32),12),0)-0,"n.a.")</x:f>
        <x:v>0</x:v>
      </x:c>
      <x:c r="I810" s="55" t="n">
        <x:f>'Reparto provincial'!N274</x:f>
        <x:v>0</x:v>
      </x:c>
      <x:c r="J810" s="55" t="n">
        <x:f>IF(AND(ISNUMBER(H810),ISNUMBER(I810)),H810*I810,"n.a.")</x:f>
        <x:v>0</x:v>
      </x:c>
      <x:c r="K810" s="56" t="n">
        <x:f>Ubicaciones!D14</x:f>
        <x:v>8.1</x:v>
      </x:c>
      <x:c r="L810" s="56" t="n">
        <x:f>Ubicaciones!E14</x:f>
        <x:v>-80.97</x:v>
      </x:c>
      <x:c r="M810" s="38" t="str">
        <x:f>Vulnerabilidad!B22</x:f>
        <x:v>Hormigón armado</x:v>
      </x:c>
      <x:c r="N810" s="38" t="str">
        <x:f>Vulnerabilidad!C22</x:f>
        <x:v>Mampostería de relleno</x:v>
      </x:c>
      <x:c r="O810" s="38" t="str">
        <x:f>Vulnerabilidad!D22</x:f>
        <x:v>Losa de hormigón</x:v>
      </x:c>
      <x:c r="P810" s="38" t="str">
        <x:v>Sin dato</x:v>
      </x:c>
      <x:c r="Q810" s="38" t="n">
        <x:f>IF('Impacto local'!H14="","",'Impacto local'!H14)</x:f>
        <x:v>3</x:v>
      </x:c>
      <x:c r="R810" s="57" t="n">
        <x:f>IF(Q810="","",INDEX(Vulnerabilidad!$B$6:$B$17,Q810))</x:f>
        <x:v>0</x:v>
      </x:c>
      <x:c r="S810" s="55" t="n">
        <x:f>IF(AND(ISNUMBER(J810),ISNUMBER(R810),R810&gt;=0,R810&lt;=1),J810*R810,"n.a.")</x:f>
        <x:v>0</x:v>
      </x:c>
      <x:c r="T810" s="38" t="str">
        <x:f>IF(ISNUMBER(S810),"Calculado ilustrativo","Faltan datos / parámetros inválidos")</x:f>
        <x:v>Calculado ilustrativo</x:v>
      </x:c>
    </x:row>
    <x:row r="811">
      <x:c r="A811" s="38" t="str">
        <x:v>R00806</x:v>
      </x:c>
      <x:c r="B811" s="38" t="str">
        <x:f>'Reparto provincial'!B274</x:f>
        <x:v>C07</x:v>
      </x:c>
      <x:c r="C811" s="38" t="str">
        <x:f>'Reparto provincial'!C274</x:f>
        <x:v>CHUBB Seguros Panamá S. A.</x:v>
      </x:c>
      <x:c r="D811" s="38" t="str">
        <x:f>'Reparto provincial'!D274</x:f>
        <x:v>Industrial</x:v>
      </x:c>
      <x:c r="E811" s="38" t="str">
        <x:f>'Reparto provincial'!E274</x:f>
        <x:v>Veraguas</x:v>
      </x:c>
      <x:c r="F811" s="38" t="str">
        <x:f>Ubicaciones!A14</x:f>
        <x:v>L09</x:v>
      </x:c>
      <x:c r="G811" s="38" t="str">
        <x:v>P2</x:v>
      </x:c>
      <x:c r="H811" s="55" t="n">
        <x:f>IF(AND(ISNUMBER('Reparto provincial'!J274),ABS(Construccion!G32-1)&lt;0.0000001,MIN(Construccion!D32:F32)&gt;=0,MAX(Construccion!D32:F32)&lt;=1),ROUND('Reparto provincial'!J274*ROUND(SUM(Construccion!$D$32:E32),12),0)-ROUND('Reparto provincial'!J274*ROUND(SUM(Construccion!$D$32:D32),12),0),"n.a.")</x:f>
        <x:v>0</x:v>
      </x:c>
      <x:c r="I811" s="55" t="n">
        <x:f>'Reparto provincial'!N274</x:f>
        <x:v>0</x:v>
      </x:c>
      <x:c r="J811" s="55" t="n">
        <x:f>IF(AND(ISNUMBER(H811),ISNUMBER(I811)),H811*I811,"n.a.")</x:f>
        <x:v>0</x:v>
      </x:c>
      <x:c r="K811" s="56" t="n">
        <x:f>Ubicaciones!D14</x:f>
        <x:v>8.1</x:v>
      </x:c>
      <x:c r="L811" s="56" t="n">
        <x:f>Ubicaciones!E14</x:f>
        <x:v>-80.97</x:v>
      </x:c>
      <x:c r="M811" s="38" t="str">
        <x:f>Vulnerabilidad!B23</x:f>
        <x:v>Mampostería sin refuerzo</x:v>
      </x:c>
      <x:c r="N811" s="38" t="str">
        <x:f>Vulnerabilidad!C23</x:f>
        <x:v>Bloque / ladrillo</x:v>
      </x:c>
      <x:c r="O811" s="38" t="str">
        <x:f>Vulnerabilidad!D23</x:f>
        <x:v>Metal</x:v>
      </x:c>
      <x:c r="P811" s="38" t="str">
        <x:v>Sin dato</x:v>
      </x:c>
      <x:c r="Q811" s="38" t="n">
        <x:f>IF('Impacto local'!H14="","",'Impacto local'!H14)</x:f>
        <x:v>3</x:v>
      </x:c>
      <x:c r="R811" s="57" t="n">
        <x:f>IF(Q811="","",INDEX(Vulnerabilidad!$C$6:$C$17,Q811))</x:f>
        <x:v>0</x:v>
      </x:c>
      <x:c r="S811" s="55" t="n">
        <x:f>IF(AND(ISNUMBER(J811),ISNUMBER(R811),R811&gt;=0,R811&lt;=1),J811*R811,"n.a.")</x:f>
        <x:v>0</x:v>
      </x:c>
      <x:c r="T811" s="38" t="str">
        <x:f>IF(ISNUMBER(S811),"Calculado ilustrativo","Faltan datos / parámetros inválidos")</x:f>
        <x:v>Calculado ilustrativo</x:v>
      </x:c>
    </x:row>
    <x:row r="812">
      <x:c r="A812" s="38" t="str">
        <x:v>R00807</x:v>
      </x:c>
      <x:c r="B812" s="38" t="str">
        <x:f>'Reparto provincial'!B274</x:f>
        <x:v>C07</x:v>
      </x:c>
      <x:c r="C812" s="38" t="str">
        <x:f>'Reparto provincial'!C274</x:f>
        <x:v>CHUBB Seguros Panamá S. A.</x:v>
      </x:c>
      <x:c r="D812" s="38" t="str">
        <x:f>'Reparto provincial'!D274</x:f>
        <x:v>Industrial</x:v>
      </x:c>
      <x:c r="E812" s="38" t="str">
        <x:f>'Reparto provincial'!E274</x:f>
        <x:v>Veraguas</x:v>
      </x:c>
      <x:c r="F812" s="38" t="str">
        <x:f>Ubicaciones!A14</x:f>
        <x:v>L09</x:v>
      </x:c>
      <x:c r="G812" s="38" t="str">
        <x:v>P3</x:v>
      </x:c>
      <x:c r="H812" s="55" t="n">
        <x:f>IF(AND(ISNUMBER('Reparto provincial'!J274),ABS(Construccion!G32-1)&lt;0.0000001,MIN(Construccion!D32:F32)&gt;=0,MAX(Construccion!D32:F32)&lt;=1),ROUND('Reparto provincial'!J274*ROUND(SUM(Construccion!$D$32:F32),12),0)-ROUND('Reparto provincial'!J274*ROUND(SUM(Construccion!$D$32:E32),12),0),"n.a.")</x:f>
        <x:v>0</x:v>
      </x:c>
      <x:c r="I812" s="55" t="n">
        <x:f>'Reparto provincial'!N274</x:f>
        <x:v>0</x:v>
      </x:c>
      <x:c r="J812" s="55" t="n">
        <x:f>IF(AND(ISNUMBER(H812),ISNUMBER(I812)),H812*I812,"n.a.")</x:f>
        <x:v>0</x:v>
      </x:c>
      <x:c r="K812" s="56" t="n">
        <x:f>Ubicaciones!D14</x:f>
        <x:v>8.1</x:v>
      </x:c>
      <x:c r="L812" s="56" t="n">
        <x:f>Ubicaciones!E14</x:f>
        <x:v>-80.97</x:v>
      </x:c>
      <x:c r="M812" s="38" t="str">
        <x:f>Vulnerabilidad!B24</x:f>
        <x:v>Liviana / madera</x:v>
      </x:c>
      <x:c r="N812" s="38" t="str">
        <x:f>Vulnerabilidad!C24</x:f>
        <x:v>Madera / livianas</x:v>
      </x:c>
      <x:c r="O812" s="38" t="str">
        <x:f>Vulnerabilidad!D24</x:f>
        <x:v>Metal</x:v>
      </x:c>
      <x:c r="P812" s="38" t="str">
        <x:v>Sin dato</x:v>
      </x:c>
      <x:c r="Q812" s="38" t="n">
        <x:f>IF('Impacto local'!H14="","",'Impacto local'!H14)</x:f>
        <x:v>3</x:v>
      </x:c>
      <x:c r="R812" s="57" t="n">
        <x:f>IF(Q812="","",INDEX(Vulnerabilidad!$D$6:$D$17,Q812))</x:f>
        <x:v>0</x:v>
      </x:c>
      <x:c r="S812" s="55" t="n">
        <x:f>IF(AND(ISNUMBER(J812),ISNUMBER(R812),R812&gt;=0,R812&lt;=1),J812*R812,"n.a.")</x:f>
        <x:v>0</x:v>
      </x:c>
      <x:c r="T812" s="38" t="str">
        <x:f>IF(ISNUMBER(S812),"Calculado ilustrativo","Faltan datos / parámetros inválidos")</x:f>
        <x:v>Calculado ilustrativo</x:v>
      </x:c>
    </x:row>
    <x:row r="813">
      <x:c r="A813" s="38" t="str">
        <x:v>R00808</x:v>
      </x:c>
      <x:c r="B813" s="38" t="str">
        <x:f>'Reparto provincial'!B275</x:f>
        <x:v>C07</x:v>
      </x:c>
      <x:c r="C813" s="38" t="str">
        <x:f>'Reparto provincial'!C275</x:f>
        <x:v>CHUBB Seguros Panamá S. A.</x:v>
      </x:c>
      <x:c r="D813" s="38" t="str">
        <x:f>'Reparto provincial'!D275</x:f>
        <x:v>Industrial</x:v>
      </x:c>
      <x:c r="E813" s="38" t="str">
        <x:f>'Reparto provincial'!E275</x:f>
        <x:v>Guna Yala</x:v>
      </x:c>
      <x:c r="F813" s="38" t="str">
        <x:f>Ubicaciones!A15</x:f>
        <x:v>L10</x:v>
      </x:c>
      <x:c r="G813" s="38" t="str">
        <x:v>P1</x:v>
      </x:c>
      <x:c r="H813" s="55" t="n">
        <x:f>IF(AND(ISNUMBER('Reparto provincial'!J275),ABS(Construccion!G35-1)&lt;0.0000001,MIN(Construccion!D35:F35)&gt;=0,MAX(Construccion!D35:F35)&lt;=1),ROUND('Reparto provincial'!J275*ROUND(SUM(Construccion!$D$35:D35),12),0)-0,"n.a.")</x:f>
        <x:v>0</x:v>
      </x:c>
      <x:c r="I813" s="55" t="n">
        <x:f>'Reparto provincial'!N275</x:f>
        <x:v>0</x:v>
      </x:c>
      <x:c r="J813" s="55" t="n">
        <x:f>IF(AND(ISNUMBER(H813),ISNUMBER(I813)),H813*I813,"n.a.")</x:f>
        <x:v>0</x:v>
      </x:c>
      <x:c r="K813" s="56" t="n">
        <x:f>Ubicaciones!D15</x:f>
        <x:v>9.45</x:v>
      </x:c>
      <x:c r="L813" s="56" t="n">
        <x:f>Ubicaciones!E15</x:f>
        <x:v>-78.97</x:v>
      </x:c>
      <x:c r="M813" s="38" t="str">
        <x:f>Vulnerabilidad!B22</x:f>
        <x:v>Hormigón armado</x:v>
      </x:c>
      <x:c r="N813" s="38" t="str">
        <x:f>Vulnerabilidad!C22</x:f>
        <x:v>Mampostería de relleno</x:v>
      </x:c>
      <x:c r="O813" s="38" t="str">
        <x:f>Vulnerabilidad!D22</x:f>
        <x:v>Losa de hormigón</x:v>
      </x:c>
      <x:c r="P813" s="38" t="str">
        <x:v>Sin dato</x:v>
      </x:c>
      <x:c r="Q813" s="38" t="n">
        <x:f>IF('Impacto local'!H15="","",'Impacto local'!H15)</x:f>
        <x:v>2</x:v>
      </x:c>
      <x:c r="R813" s="57" t="n">
        <x:f>IF(Q813="","",INDEX(Vulnerabilidad!$B$6:$B$17,Q813))</x:f>
        <x:v>0</x:v>
      </x:c>
      <x:c r="S813" s="55" t="n">
        <x:f>IF(AND(ISNUMBER(J813),ISNUMBER(R813),R813&gt;=0,R813&lt;=1),J813*R813,"n.a.")</x:f>
        <x:v>0</x:v>
      </x:c>
      <x:c r="T813" s="38" t="str">
        <x:f>IF(ISNUMBER(S813),"Calculado ilustrativo","Faltan datos / parámetros inválidos")</x:f>
        <x:v>Calculado ilustrativo</x:v>
      </x:c>
    </x:row>
    <x:row r="814">
      <x:c r="A814" s="38" t="str">
        <x:v>R00809</x:v>
      </x:c>
      <x:c r="B814" s="38" t="str">
        <x:f>'Reparto provincial'!B275</x:f>
        <x:v>C07</x:v>
      </x:c>
      <x:c r="C814" s="38" t="str">
        <x:f>'Reparto provincial'!C275</x:f>
        <x:v>CHUBB Seguros Panamá S. A.</x:v>
      </x:c>
      <x:c r="D814" s="38" t="str">
        <x:f>'Reparto provincial'!D275</x:f>
        <x:v>Industrial</x:v>
      </x:c>
      <x:c r="E814" s="38" t="str">
        <x:f>'Reparto provincial'!E275</x:f>
        <x:v>Guna Yala</x:v>
      </x:c>
      <x:c r="F814" s="38" t="str">
        <x:f>Ubicaciones!A15</x:f>
        <x:v>L10</x:v>
      </x:c>
      <x:c r="G814" s="38" t="str">
        <x:v>P2</x:v>
      </x:c>
      <x:c r="H814" s="55" t="n">
        <x:f>IF(AND(ISNUMBER('Reparto provincial'!J275),ABS(Construccion!G35-1)&lt;0.0000001,MIN(Construccion!D35:F35)&gt;=0,MAX(Construccion!D35:F35)&lt;=1),ROUND('Reparto provincial'!J275*ROUND(SUM(Construccion!$D$35:E35),12),0)-ROUND('Reparto provincial'!J275*ROUND(SUM(Construccion!$D$35:D35),12),0),"n.a.")</x:f>
        <x:v>0</x:v>
      </x:c>
      <x:c r="I814" s="55" t="n">
        <x:f>'Reparto provincial'!N275</x:f>
        <x:v>0</x:v>
      </x:c>
      <x:c r="J814" s="55" t="n">
        <x:f>IF(AND(ISNUMBER(H814),ISNUMBER(I814)),H814*I814,"n.a.")</x:f>
        <x:v>0</x:v>
      </x:c>
      <x:c r="K814" s="56" t="n">
        <x:f>Ubicaciones!D15</x:f>
        <x:v>9.45</x:v>
      </x:c>
      <x:c r="L814" s="56" t="n">
        <x:f>Ubicaciones!E15</x:f>
        <x:v>-78.97</x:v>
      </x:c>
      <x:c r="M814" s="38" t="str">
        <x:f>Vulnerabilidad!B23</x:f>
        <x:v>Mampostería sin refuerzo</x:v>
      </x:c>
      <x:c r="N814" s="38" t="str">
        <x:f>Vulnerabilidad!C23</x:f>
        <x:v>Bloque / ladrillo</x:v>
      </x:c>
      <x:c r="O814" s="38" t="str">
        <x:f>Vulnerabilidad!D23</x:f>
        <x:v>Metal</x:v>
      </x:c>
      <x:c r="P814" s="38" t="str">
        <x:v>Sin dato</x:v>
      </x:c>
      <x:c r="Q814" s="38" t="n">
        <x:f>IF('Impacto local'!H15="","",'Impacto local'!H15)</x:f>
        <x:v>2</x:v>
      </x:c>
      <x:c r="R814" s="57" t="n">
        <x:f>IF(Q814="","",INDEX(Vulnerabilidad!$C$6:$C$17,Q814))</x:f>
        <x:v>0</x:v>
      </x:c>
      <x:c r="S814" s="55" t="n">
        <x:f>IF(AND(ISNUMBER(J814),ISNUMBER(R814),R814&gt;=0,R814&lt;=1),J814*R814,"n.a.")</x:f>
        <x:v>0</x:v>
      </x:c>
      <x:c r="T814" s="38" t="str">
        <x:f>IF(ISNUMBER(S814),"Calculado ilustrativo","Faltan datos / parámetros inválidos")</x:f>
        <x:v>Calculado ilustrativo</x:v>
      </x:c>
    </x:row>
    <x:row r="815">
      <x:c r="A815" s="38" t="str">
        <x:v>R00810</x:v>
      </x:c>
      <x:c r="B815" s="38" t="str">
        <x:f>'Reparto provincial'!B275</x:f>
        <x:v>C07</x:v>
      </x:c>
      <x:c r="C815" s="38" t="str">
        <x:f>'Reparto provincial'!C275</x:f>
        <x:v>CHUBB Seguros Panamá S. A.</x:v>
      </x:c>
      <x:c r="D815" s="38" t="str">
        <x:f>'Reparto provincial'!D275</x:f>
        <x:v>Industrial</x:v>
      </x:c>
      <x:c r="E815" s="38" t="str">
        <x:f>'Reparto provincial'!E275</x:f>
        <x:v>Guna Yala</x:v>
      </x:c>
      <x:c r="F815" s="38" t="str">
        <x:f>Ubicaciones!A15</x:f>
        <x:v>L10</x:v>
      </x:c>
      <x:c r="G815" s="38" t="str">
        <x:v>P3</x:v>
      </x:c>
      <x:c r="H815" s="55" t="n">
        <x:f>IF(AND(ISNUMBER('Reparto provincial'!J275),ABS(Construccion!G35-1)&lt;0.0000001,MIN(Construccion!D35:F35)&gt;=0,MAX(Construccion!D35:F35)&lt;=1),ROUND('Reparto provincial'!J275*ROUND(SUM(Construccion!$D$35:F35),12),0)-ROUND('Reparto provincial'!J275*ROUND(SUM(Construccion!$D$35:E35),12),0),"n.a.")</x:f>
        <x:v>0</x:v>
      </x:c>
      <x:c r="I815" s="55" t="n">
        <x:f>'Reparto provincial'!N275</x:f>
        <x:v>0</x:v>
      </x:c>
      <x:c r="J815" s="55" t="n">
        <x:f>IF(AND(ISNUMBER(H815),ISNUMBER(I815)),H815*I815,"n.a.")</x:f>
        <x:v>0</x:v>
      </x:c>
      <x:c r="K815" s="56" t="n">
        <x:f>Ubicaciones!D15</x:f>
        <x:v>9.45</x:v>
      </x:c>
      <x:c r="L815" s="56" t="n">
        <x:f>Ubicaciones!E15</x:f>
        <x:v>-78.97</x:v>
      </x:c>
      <x:c r="M815" s="38" t="str">
        <x:f>Vulnerabilidad!B24</x:f>
        <x:v>Liviana / madera</x:v>
      </x:c>
      <x:c r="N815" s="38" t="str">
        <x:f>Vulnerabilidad!C24</x:f>
        <x:v>Madera / livianas</x:v>
      </x:c>
      <x:c r="O815" s="38" t="str">
        <x:f>Vulnerabilidad!D24</x:f>
        <x:v>Metal</x:v>
      </x:c>
      <x:c r="P815" s="38" t="str">
        <x:v>Sin dato</x:v>
      </x:c>
      <x:c r="Q815" s="38" t="n">
        <x:f>IF('Impacto local'!H15="","",'Impacto local'!H15)</x:f>
        <x:v>2</x:v>
      </x:c>
      <x:c r="R815" s="57" t="n">
        <x:f>IF(Q815="","",INDEX(Vulnerabilidad!$D$6:$D$17,Q815))</x:f>
        <x:v>0</x:v>
      </x:c>
      <x:c r="S815" s="55" t="n">
        <x:f>IF(AND(ISNUMBER(J815),ISNUMBER(R815),R815&gt;=0,R815&lt;=1),J815*R815,"n.a.")</x:f>
        <x:v>0</x:v>
      </x:c>
      <x:c r="T815" s="38" t="str">
        <x:f>IF(ISNUMBER(S815),"Calculado ilustrativo","Faltan datos / parámetros inválidos")</x:f>
        <x:v>Calculado ilustrativo</x:v>
      </x:c>
    </x:row>
    <x:row r="816">
      <x:c r="A816" s="38" t="str">
        <x:v>R00811</x:v>
      </x:c>
      <x:c r="B816" s="38" t="str">
        <x:f>'Reparto provincial'!B276</x:f>
        <x:v>C07</x:v>
      </x:c>
      <x:c r="C816" s="38" t="str">
        <x:f>'Reparto provincial'!C276</x:f>
        <x:v>CHUBB Seguros Panamá S. A.</x:v>
      </x:c>
      <x:c r="D816" s="38" t="str">
        <x:f>'Reparto provincial'!D276</x:f>
        <x:v>Industrial</x:v>
      </x:c>
      <x:c r="E816" s="38" t="str">
        <x:f>'Reparto provincial'!E276</x:f>
        <x:v>Emberá-Wounaan</x:v>
      </x:c>
      <x:c r="F816" s="38" t="str">
        <x:f>Ubicaciones!A16</x:f>
        <x:v>L11</x:v>
      </x:c>
      <x:c r="G816" s="38" t="str">
        <x:v>P1</x:v>
      </x:c>
      <x:c r="H816" s="55" t="n">
        <x:f>IF(AND(ISNUMBER('Reparto provincial'!J276),ABS(Construccion!G38-1)&lt;0.0000001,MIN(Construccion!D38:F38)&gt;=0,MAX(Construccion!D38:F38)&lt;=1),ROUND('Reparto provincial'!J276*ROUND(SUM(Construccion!$D$38:D38),12),0)-0,"n.a.")</x:f>
        <x:v>0</x:v>
      </x:c>
      <x:c r="I816" s="55" t="n">
        <x:f>'Reparto provincial'!N276</x:f>
        <x:v>0</x:v>
      </x:c>
      <x:c r="J816" s="55" t="n">
        <x:f>IF(AND(ISNUMBER(H816),ISNUMBER(I816)),H816*I816,"n.a.")</x:f>
        <x:v>0</x:v>
      </x:c>
      <x:c r="K816" s="56" t="n">
        <x:f>Ubicaciones!D16</x:f>
        <x:v>8.25</x:v>
      </x:c>
      <x:c r="L816" s="56" t="n">
        <x:f>Ubicaciones!E16</x:f>
        <x:v>-77.72</x:v>
      </x:c>
      <x:c r="M816" s="38" t="str">
        <x:f>Vulnerabilidad!B22</x:f>
        <x:v>Hormigón armado</x:v>
      </x:c>
      <x:c r="N816" s="38" t="str">
        <x:f>Vulnerabilidad!C22</x:f>
        <x:v>Mampostería de relleno</x:v>
      </x:c>
      <x:c r="O816" s="38" t="str">
        <x:f>Vulnerabilidad!D22</x:f>
        <x:v>Losa de hormigón</x:v>
      </x:c>
      <x:c r="P816" s="38" t="str">
        <x:v>Sin dato</x:v>
      </x:c>
      <x:c r="Q816" s="38" t="n">
        <x:f>IF('Impacto local'!H16="","",'Impacto local'!H16)</x:f>
        <x:v>2</x:v>
      </x:c>
      <x:c r="R816" s="57" t="n">
        <x:f>IF(Q816="","",INDEX(Vulnerabilidad!$B$6:$B$17,Q816))</x:f>
        <x:v>0</x:v>
      </x:c>
      <x:c r="S816" s="55" t="n">
        <x:f>IF(AND(ISNUMBER(J816),ISNUMBER(R816),R816&gt;=0,R816&lt;=1),J816*R816,"n.a.")</x:f>
        <x:v>0</x:v>
      </x:c>
      <x:c r="T816" s="38" t="str">
        <x:f>IF(ISNUMBER(S816),"Calculado ilustrativo","Faltan datos / parámetros inválidos")</x:f>
        <x:v>Calculado ilustrativo</x:v>
      </x:c>
    </x:row>
    <x:row r="817">
      <x:c r="A817" s="38" t="str">
        <x:v>R00812</x:v>
      </x:c>
      <x:c r="B817" s="38" t="str">
        <x:f>'Reparto provincial'!B276</x:f>
        <x:v>C07</x:v>
      </x:c>
      <x:c r="C817" s="38" t="str">
        <x:f>'Reparto provincial'!C276</x:f>
        <x:v>CHUBB Seguros Panamá S. A.</x:v>
      </x:c>
      <x:c r="D817" s="38" t="str">
        <x:f>'Reparto provincial'!D276</x:f>
        <x:v>Industrial</x:v>
      </x:c>
      <x:c r="E817" s="38" t="str">
        <x:f>'Reparto provincial'!E276</x:f>
        <x:v>Emberá-Wounaan</x:v>
      </x:c>
      <x:c r="F817" s="38" t="str">
        <x:f>Ubicaciones!A16</x:f>
        <x:v>L11</x:v>
      </x:c>
      <x:c r="G817" s="38" t="str">
        <x:v>P2</x:v>
      </x:c>
      <x:c r="H817" s="55" t="n">
        <x:f>IF(AND(ISNUMBER('Reparto provincial'!J276),ABS(Construccion!G38-1)&lt;0.0000001,MIN(Construccion!D38:F38)&gt;=0,MAX(Construccion!D38:F38)&lt;=1),ROUND('Reparto provincial'!J276*ROUND(SUM(Construccion!$D$38:E38),12),0)-ROUND('Reparto provincial'!J276*ROUND(SUM(Construccion!$D$38:D38),12),0),"n.a.")</x:f>
        <x:v>0</x:v>
      </x:c>
      <x:c r="I817" s="55" t="n">
        <x:f>'Reparto provincial'!N276</x:f>
        <x:v>0</x:v>
      </x:c>
      <x:c r="J817" s="55" t="n">
        <x:f>IF(AND(ISNUMBER(H817),ISNUMBER(I817)),H817*I817,"n.a.")</x:f>
        <x:v>0</x:v>
      </x:c>
      <x:c r="K817" s="56" t="n">
        <x:f>Ubicaciones!D16</x:f>
        <x:v>8.25</x:v>
      </x:c>
      <x:c r="L817" s="56" t="n">
        <x:f>Ubicaciones!E16</x:f>
        <x:v>-77.72</x:v>
      </x:c>
      <x:c r="M817" s="38" t="str">
        <x:f>Vulnerabilidad!B23</x:f>
        <x:v>Mampostería sin refuerzo</x:v>
      </x:c>
      <x:c r="N817" s="38" t="str">
        <x:f>Vulnerabilidad!C23</x:f>
        <x:v>Bloque / ladrillo</x:v>
      </x:c>
      <x:c r="O817" s="38" t="str">
        <x:f>Vulnerabilidad!D23</x:f>
        <x:v>Metal</x:v>
      </x:c>
      <x:c r="P817" s="38" t="str">
        <x:v>Sin dato</x:v>
      </x:c>
      <x:c r="Q817" s="38" t="n">
        <x:f>IF('Impacto local'!H16="","",'Impacto local'!H16)</x:f>
        <x:v>2</x:v>
      </x:c>
      <x:c r="R817" s="57" t="n">
        <x:f>IF(Q817="","",INDEX(Vulnerabilidad!$C$6:$C$17,Q817))</x:f>
        <x:v>0</x:v>
      </x:c>
      <x:c r="S817" s="55" t="n">
        <x:f>IF(AND(ISNUMBER(J817),ISNUMBER(R817),R817&gt;=0,R817&lt;=1),J817*R817,"n.a.")</x:f>
        <x:v>0</x:v>
      </x:c>
      <x:c r="T817" s="38" t="str">
        <x:f>IF(ISNUMBER(S817),"Calculado ilustrativo","Faltan datos / parámetros inválidos")</x:f>
        <x:v>Calculado ilustrativo</x:v>
      </x:c>
    </x:row>
    <x:row r="818">
      <x:c r="A818" s="38" t="str">
        <x:v>R00813</x:v>
      </x:c>
      <x:c r="B818" s="38" t="str">
        <x:f>'Reparto provincial'!B276</x:f>
        <x:v>C07</x:v>
      </x:c>
      <x:c r="C818" s="38" t="str">
        <x:f>'Reparto provincial'!C276</x:f>
        <x:v>CHUBB Seguros Panamá S. A.</x:v>
      </x:c>
      <x:c r="D818" s="38" t="str">
        <x:f>'Reparto provincial'!D276</x:f>
        <x:v>Industrial</x:v>
      </x:c>
      <x:c r="E818" s="38" t="str">
        <x:f>'Reparto provincial'!E276</x:f>
        <x:v>Emberá-Wounaan</x:v>
      </x:c>
      <x:c r="F818" s="38" t="str">
        <x:f>Ubicaciones!A16</x:f>
        <x:v>L11</x:v>
      </x:c>
      <x:c r="G818" s="38" t="str">
        <x:v>P3</x:v>
      </x:c>
      <x:c r="H818" s="55" t="n">
        <x:f>IF(AND(ISNUMBER('Reparto provincial'!J276),ABS(Construccion!G38-1)&lt;0.0000001,MIN(Construccion!D38:F38)&gt;=0,MAX(Construccion!D38:F38)&lt;=1),ROUND('Reparto provincial'!J276*ROUND(SUM(Construccion!$D$38:F38),12),0)-ROUND('Reparto provincial'!J276*ROUND(SUM(Construccion!$D$38:E38),12),0),"n.a.")</x:f>
        <x:v>0</x:v>
      </x:c>
      <x:c r="I818" s="55" t="n">
        <x:f>'Reparto provincial'!N276</x:f>
        <x:v>0</x:v>
      </x:c>
      <x:c r="J818" s="55" t="n">
        <x:f>IF(AND(ISNUMBER(H818),ISNUMBER(I818)),H818*I818,"n.a.")</x:f>
        <x:v>0</x:v>
      </x:c>
      <x:c r="K818" s="56" t="n">
        <x:f>Ubicaciones!D16</x:f>
        <x:v>8.25</x:v>
      </x:c>
      <x:c r="L818" s="56" t="n">
        <x:f>Ubicaciones!E16</x:f>
        <x:v>-77.72</x:v>
      </x:c>
      <x:c r="M818" s="38" t="str">
        <x:f>Vulnerabilidad!B24</x:f>
        <x:v>Liviana / madera</x:v>
      </x:c>
      <x:c r="N818" s="38" t="str">
        <x:f>Vulnerabilidad!C24</x:f>
        <x:v>Madera / livianas</x:v>
      </x:c>
      <x:c r="O818" s="38" t="str">
        <x:f>Vulnerabilidad!D24</x:f>
        <x:v>Metal</x:v>
      </x:c>
      <x:c r="P818" s="38" t="str">
        <x:v>Sin dato</x:v>
      </x:c>
      <x:c r="Q818" s="38" t="n">
        <x:f>IF('Impacto local'!H16="","",'Impacto local'!H16)</x:f>
        <x:v>2</x:v>
      </x:c>
      <x:c r="R818" s="57" t="n">
        <x:f>IF(Q818="","",INDEX(Vulnerabilidad!$D$6:$D$17,Q818))</x:f>
        <x:v>0</x:v>
      </x:c>
      <x:c r="S818" s="55" t="n">
        <x:f>IF(AND(ISNUMBER(J818),ISNUMBER(R818),R818&gt;=0,R818&lt;=1),J818*R818,"n.a.")</x:f>
        <x:v>0</x:v>
      </x:c>
      <x:c r="T818" s="38" t="str">
        <x:f>IF(ISNUMBER(S818),"Calculado ilustrativo","Faltan datos / parámetros inválidos")</x:f>
        <x:v>Calculado ilustrativo</x:v>
      </x:c>
    </x:row>
    <x:row r="819">
      <x:c r="A819" s="38" t="str">
        <x:v>R00814</x:v>
      </x:c>
      <x:c r="B819" s="38" t="str">
        <x:f>'Reparto provincial'!B277</x:f>
        <x:v>C07</x:v>
      </x:c>
      <x:c r="C819" s="38" t="str">
        <x:f>'Reparto provincial'!C277</x:f>
        <x:v>CHUBB Seguros Panamá S. A.</x:v>
      </x:c>
      <x:c r="D819" s="38" t="str">
        <x:f>'Reparto provincial'!D277</x:f>
        <x:v>Industrial</x:v>
      </x:c>
      <x:c r="E819" s="38" t="str">
        <x:f>'Reparto provincial'!E277</x:f>
        <x:v>Ngäbe-Buglé</x:v>
      </x:c>
      <x:c r="F819" s="38" t="str">
        <x:f>Ubicaciones!A17</x:f>
        <x:v>L12</x:v>
      </x:c>
      <x:c r="G819" s="38" t="str">
        <x:v>P1</x:v>
      </x:c>
      <x:c r="H819" s="55" t="n">
        <x:f>IF(AND(ISNUMBER('Reparto provincial'!J277),ABS(Construccion!G41-1)&lt;0.0000001,MIN(Construccion!D41:F41)&gt;=0,MAX(Construccion!D41:F41)&lt;=1),ROUND('Reparto provincial'!J277*ROUND(SUM(Construccion!$D$41:D41),12),0)-0,"n.a.")</x:f>
        <x:v>0</x:v>
      </x:c>
      <x:c r="I819" s="55" t="n">
        <x:f>'Reparto provincial'!N277</x:f>
        <x:v>0</x:v>
      </x:c>
      <x:c r="J819" s="55" t="n">
        <x:f>IF(AND(ISNUMBER(H819),ISNUMBER(I819)),H819*I819,"n.a.")</x:f>
        <x:v>0</x:v>
      </x:c>
      <x:c r="K819" s="56" t="n">
        <x:f>Ubicaciones!D17</x:f>
        <x:v>8.53</x:v>
      </x:c>
      <x:c r="L819" s="56" t="n">
        <x:f>Ubicaciones!E17</x:f>
        <x:v>-81.7</x:v>
      </x:c>
      <x:c r="M819" s="38" t="str">
        <x:f>Vulnerabilidad!B22</x:f>
        <x:v>Hormigón armado</x:v>
      </x:c>
      <x:c r="N819" s="38" t="str">
        <x:f>Vulnerabilidad!C22</x:f>
        <x:v>Mampostería de relleno</x:v>
      </x:c>
      <x:c r="O819" s="38" t="str">
        <x:f>Vulnerabilidad!D22</x:f>
        <x:v>Losa de hormigón</x:v>
      </x:c>
      <x:c r="P819" s="38" t="str">
        <x:v>Sin dato</x:v>
      </x:c>
      <x:c r="Q819" s="38" t="n">
        <x:f>IF('Impacto local'!H17="","",'Impacto local'!H17)</x:f>
        <x:v>3</x:v>
      </x:c>
      <x:c r="R819" s="57" t="n">
        <x:f>IF(Q819="","",INDEX(Vulnerabilidad!$B$6:$B$17,Q819))</x:f>
        <x:v>0</x:v>
      </x:c>
      <x:c r="S819" s="55" t="n">
        <x:f>IF(AND(ISNUMBER(J819),ISNUMBER(R819),R819&gt;=0,R819&lt;=1),J819*R819,"n.a.")</x:f>
        <x:v>0</x:v>
      </x:c>
      <x:c r="T819" s="38" t="str">
        <x:f>IF(ISNUMBER(S819),"Calculado ilustrativo","Faltan datos / parámetros inválidos")</x:f>
        <x:v>Calculado ilustrativo</x:v>
      </x:c>
    </x:row>
    <x:row r="820">
      <x:c r="A820" s="38" t="str">
        <x:v>R00815</x:v>
      </x:c>
      <x:c r="B820" s="38" t="str">
        <x:f>'Reparto provincial'!B277</x:f>
        <x:v>C07</x:v>
      </x:c>
      <x:c r="C820" s="38" t="str">
        <x:f>'Reparto provincial'!C277</x:f>
        <x:v>CHUBB Seguros Panamá S. A.</x:v>
      </x:c>
      <x:c r="D820" s="38" t="str">
        <x:f>'Reparto provincial'!D277</x:f>
        <x:v>Industrial</x:v>
      </x:c>
      <x:c r="E820" s="38" t="str">
        <x:f>'Reparto provincial'!E277</x:f>
        <x:v>Ngäbe-Buglé</x:v>
      </x:c>
      <x:c r="F820" s="38" t="str">
        <x:f>Ubicaciones!A17</x:f>
        <x:v>L12</x:v>
      </x:c>
      <x:c r="G820" s="38" t="str">
        <x:v>P2</x:v>
      </x:c>
      <x:c r="H820" s="55" t="n">
        <x:f>IF(AND(ISNUMBER('Reparto provincial'!J277),ABS(Construccion!G41-1)&lt;0.0000001,MIN(Construccion!D41:F41)&gt;=0,MAX(Construccion!D41:F41)&lt;=1),ROUND('Reparto provincial'!J277*ROUND(SUM(Construccion!$D$41:E41),12),0)-ROUND('Reparto provincial'!J277*ROUND(SUM(Construccion!$D$41:D41),12),0),"n.a.")</x:f>
        <x:v>0</x:v>
      </x:c>
      <x:c r="I820" s="55" t="n">
        <x:f>'Reparto provincial'!N277</x:f>
        <x:v>0</x:v>
      </x:c>
      <x:c r="J820" s="55" t="n">
        <x:f>IF(AND(ISNUMBER(H820),ISNUMBER(I820)),H820*I820,"n.a.")</x:f>
        <x:v>0</x:v>
      </x:c>
      <x:c r="K820" s="56" t="n">
        <x:f>Ubicaciones!D17</x:f>
        <x:v>8.53</x:v>
      </x:c>
      <x:c r="L820" s="56" t="n">
        <x:f>Ubicaciones!E17</x:f>
        <x:v>-81.7</x:v>
      </x:c>
      <x:c r="M820" s="38" t="str">
        <x:f>Vulnerabilidad!B23</x:f>
        <x:v>Mampostería sin refuerzo</x:v>
      </x:c>
      <x:c r="N820" s="38" t="str">
        <x:f>Vulnerabilidad!C23</x:f>
        <x:v>Bloque / ladrillo</x:v>
      </x:c>
      <x:c r="O820" s="38" t="str">
        <x:f>Vulnerabilidad!D23</x:f>
        <x:v>Metal</x:v>
      </x:c>
      <x:c r="P820" s="38" t="str">
        <x:v>Sin dato</x:v>
      </x:c>
      <x:c r="Q820" s="38" t="n">
        <x:f>IF('Impacto local'!H17="","",'Impacto local'!H17)</x:f>
        <x:v>3</x:v>
      </x:c>
      <x:c r="R820" s="57" t="n">
        <x:f>IF(Q820="","",INDEX(Vulnerabilidad!$C$6:$C$17,Q820))</x:f>
        <x:v>0</x:v>
      </x:c>
      <x:c r="S820" s="55" t="n">
        <x:f>IF(AND(ISNUMBER(J820),ISNUMBER(R820),R820&gt;=0,R820&lt;=1),J820*R820,"n.a.")</x:f>
        <x:v>0</x:v>
      </x:c>
      <x:c r="T820" s="38" t="str">
        <x:f>IF(ISNUMBER(S820),"Calculado ilustrativo","Faltan datos / parámetros inválidos")</x:f>
        <x:v>Calculado ilustrativo</x:v>
      </x:c>
    </x:row>
    <x:row r="821">
      <x:c r="A821" s="38" t="str">
        <x:v>R00816</x:v>
      </x:c>
      <x:c r="B821" s="38" t="str">
        <x:f>'Reparto provincial'!B277</x:f>
        <x:v>C07</x:v>
      </x:c>
      <x:c r="C821" s="38" t="str">
        <x:f>'Reparto provincial'!C277</x:f>
        <x:v>CHUBB Seguros Panamá S. A.</x:v>
      </x:c>
      <x:c r="D821" s="38" t="str">
        <x:f>'Reparto provincial'!D277</x:f>
        <x:v>Industrial</x:v>
      </x:c>
      <x:c r="E821" s="38" t="str">
        <x:f>'Reparto provincial'!E277</x:f>
        <x:v>Ngäbe-Buglé</x:v>
      </x:c>
      <x:c r="F821" s="38" t="str">
        <x:f>Ubicaciones!A17</x:f>
        <x:v>L12</x:v>
      </x:c>
      <x:c r="G821" s="38" t="str">
        <x:v>P3</x:v>
      </x:c>
      <x:c r="H821" s="55" t="n">
        <x:f>IF(AND(ISNUMBER('Reparto provincial'!J277),ABS(Construccion!G41-1)&lt;0.0000001,MIN(Construccion!D41:F41)&gt;=0,MAX(Construccion!D41:F41)&lt;=1),ROUND('Reparto provincial'!J277*ROUND(SUM(Construccion!$D$41:F41),12),0)-ROUND('Reparto provincial'!J277*ROUND(SUM(Construccion!$D$41:E41),12),0),"n.a.")</x:f>
        <x:v>0</x:v>
      </x:c>
      <x:c r="I821" s="55" t="n">
        <x:f>'Reparto provincial'!N277</x:f>
        <x:v>0</x:v>
      </x:c>
      <x:c r="J821" s="55" t="n">
        <x:f>IF(AND(ISNUMBER(H821),ISNUMBER(I821)),H821*I821,"n.a.")</x:f>
        <x:v>0</x:v>
      </x:c>
      <x:c r="K821" s="56" t="n">
        <x:f>Ubicaciones!D17</x:f>
        <x:v>8.53</x:v>
      </x:c>
      <x:c r="L821" s="56" t="n">
        <x:f>Ubicaciones!E17</x:f>
        <x:v>-81.7</x:v>
      </x:c>
      <x:c r="M821" s="38" t="str">
        <x:f>Vulnerabilidad!B24</x:f>
        <x:v>Liviana / madera</x:v>
      </x:c>
      <x:c r="N821" s="38" t="str">
        <x:f>Vulnerabilidad!C24</x:f>
        <x:v>Madera / livianas</x:v>
      </x:c>
      <x:c r="O821" s="38" t="str">
        <x:f>Vulnerabilidad!D24</x:f>
        <x:v>Metal</x:v>
      </x:c>
      <x:c r="P821" s="38" t="str">
        <x:v>Sin dato</x:v>
      </x:c>
      <x:c r="Q821" s="38" t="n">
        <x:f>IF('Impacto local'!H17="","",'Impacto local'!H17)</x:f>
        <x:v>3</x:v>
      </x:c>
      <x:c r="R821" s="57" t="n">
        <x:f>IF(Q821="","",INDEX(Vulnerabilidad!$D$6:$D$17,Q821))</x:f>
        <x:v>0</x:v>
      </x:c>
      <x:c r="S821" s="55" t="n">
        <x:f>IF(AND(ISNUMBER(J821),ISNUMBER(R821),R821&gt;=0,R821&lt;=1),J821*R821,"n.a.")</x:f>
        <x:v>0</x:v>
      </x:c>
      <x:c r="T821" s="38" t="str">
        <x:f>IF(ISNUMBER(S821),"Calculado ilustrativo","Faltan datos / parámetros inválidos")</x:f>
        <x:v>Calculado ilustrativo</x:v>
      </x:c>
    </x:row>
    <x:row r="822">
      <x:c r="A822" s="38" t="str">
        <x:v>R00817</x:v>
      </x:c>
      <x:c r="B822" s="38" t="str">
        <x:f>'Reparto provincial'!B278</x:f>
        <x:v>C07</x:v>
      </x:c>
      <x:c r="C822" s="38" t="str">
        <x:f>'Reparto provincial'!C278</x:f>
        <x:v>CHUBB Seguros Panamá S. A.</x:v>
      </x:c>
      <x:c r="D822" s="38" t="str">
        <x:f>'Reparto provincial'!D278</x:f>
        <x:v>Industrial</x:v>
      </x:c>
      <x:c r="E822" s="38" t="str">
        <x:f>'Reparto provincial'!E278</x:f>
        <x:v>Panamá Oeste</x:v>
      </x:c>
      <x:c r="F822" s="38" t="str">
        <x:f>Ubicaciones!A18</x:f>
        <x:v>L13</x:v>
      </x:c>
      <x:c r="G822" s="38" t="str">
        <x:v>P1</x:v>
      </x:c>
      <x:c r="H822" s="55" t="n">
        <x:f>IF(AND(ISNUMBER('Reparto provincial'!J278),ABS(Construccion!G44-1)&lt;0.0000001,MIN(Construccion!D44:F44)&gt;=0,MAX(Construccion!D44:F44)&lt;=1),ROUND('Reparto provincial'!J278*ROUND(SUM(Construccion!$D$44:D44),12),0)-0,"n.a.")</x:f>
        <x:v>0</x:v>
      </x:c>
      <x:c r="I822" s="55" t="n">
        <x:f>'Reparto provincial'!N278</x:f>
        <x:v>0</x:v>
      </x:c>
      <x:c r="J822" s="55" t="n">
        <x:f>IF(AND(ISNUMBER(H822),ISNUMBER(I822)),H822*I822,"n.a.")</x:f>
        <x:v>0</x:v>
      </x:c>
      <x:c r="K822" s="56" t="n">
        <x:f>Ubicaciones!D18</x:f>
        <x:v>8.88</x:v>
      </x:c>
      <x:c r="L822" s="56" t="n">
        <x:f>Ubicaciones!E18</x:f>
        <x:v>-79.78</x:v>
      </x:c>
      <x:c r="M822" s="38" t="str">
        <x:f>Vulnerabilidad!B22</x:f>
        <x:v>Hormigón armado</x:v>
      </x:c>
      <x:c r="N822" s="38" t="str">
        <x:f>Vulnerabilidad!C22</x:f>
        <x:v>Mampostería de relleno</x:v>
      </x:c>
      <x:c r="O822" s="38" t="str">
        <x:f>Vulnerabilidad!D22</x:f>
        <x:v>Losa de hormigón</x:v>
      </x:c>
      <x:c r="P822" s="38" t="str">
        <x:v>Sin dato</x:v>
      </x:c>
      <x:c r="Q822" s="38" t="n">
        <x:f>IF('Impacto local'!H18="","",'Impacto local'!H18)</x:f>
        <x:v>2</x:v>
      </x:c>
      <x:c r="R822" s="57" t="n">
        <x:f>IF(Q822="","",INDEX(Vulnerabilidad!$B$6:$B$17,Q822))</x:f>
        <x:v>0</x:v>
      </x:c>
      <x:c r="S822" s="55" t="n">
        <x:f>IF(AND(ISNUMBER(J822),ISNUMBER(R822),R822&gt;=0,R822&lt;=1),J822*R822,"n.a.")</x:f>
        <x:v>0</x:v>
      </x:c>
      <x:c r="T822" s="38" t="str">
        <x:f>IF(ISNUMBER(S822),"Calculado ilustrativo","Faltan datos / parámetros inválidos")</x:f>
        <x:v>Calculado ilustrativo</x:v>
      </x:c>
    </x:row>
    <x:row r="823">
      <x:c r="A823" s="38" t="str">
        <x:v>R00818</x:v>
      </x:c>
      <x:c r="B823" s="38" t="str">
        <x:f>'Reparto provincial'!B278</x:f>
        <x:v>C07</x:v>
      </x:c>
      <x:c r="C823" s="38" t="str">
        <x:f>'Reparto provincial'!C278</x:f>
        <x:v>CHUBB Seguros Panamá S. A.</x:v>
      </x:c>
      <x:c r="D823" s="38" t="str">
        <x:f>'Reparto provincial'!D278</x:f>
        <x:v>Industrial</x:v>
      </x:c>
      <x:c r="E823" s="38" t="str">
        <x:f>'Reparto provincial'!E278</x:f>
        <x:v>Panamá Oeste</x:v>
      </x:c>
      <x:c r="F823" s="38" t="str">
        <x:f>Ubicaciones!A18</x:f>
        <x:v>L13</x:v>
      </x:c>
      <x:c r="G823" s="38" t="str">
        <x:v>P2</x:v>
      </x:c>
      <x:c r="H823" s="55" t="n">
        <x:f>IF(AND(ISNUMBER('Reparto provincial'!J278),ABS(Construccion!G44-1)&lt;0.0000001,MIN(Construccion!D44:F44)&gt;=0,MAX(Construccion!D44:F44)&lt;=1),ROUND('Reparto provincial'!J278*ROUND(SUM(Construccion!$D$44:E44),12),0)-ROUND('Reparto provincial'!J278*ROUND(SUM(Construccion!$D$44:D44),12),0),"n.a.")</x:f>
        <x:v>0</x:v>
      </x:c>
      <x:c r="I823" s="55" t="n">
        <x:f>'Reparto provincial'!N278</x:f>
        <x:v>0</x:v>
      </x:c>
      <x:c r="J823" s="55" t="n">
        <x:f>IF(AND(ISNUMBER(H823),ISNUMBER(I823)),H823*I823,"n.a.")</x:f>
        <x:v>0</x:v>
      </x:c>
      <x:c r="K823" s="56" t="n">
        <x:f>Ubicaciones!D18</x:f>
        <x:v>8.88</x:v>
      </x:c>
      <x:c r="L823" s="56" t="n">
        <x:f>Ubicaciones!E18</x:f>
        <x:v>-79.78</x:v>
      </x:c>
      <x:c r="M823" s="38" t="str">
        <x:f>Vulnerabilidad!B23</x:f>
        <x:v>Mampostería sin refuerzo</x:v>
      </x:c>
      <x:c r="N823" s="38" t="str">
        <x:f>Vulnerabilidad!C23</x:f>
        <x:v>Bloque / ladrillo</x:v>
      </x:c>
      <x:c r="O823" s="38" t="str">
        <x:f>Vulnerabilidad!D23</x:f>
        <x:v>Metal</x:v>
      </x:c>
      <x:c r="P823" s="38" t="str">
        <x:v>Sin dato</x:v>
      </x:c>
      <x:c r="Q823" s="38" t="n">
        <x:f>IF('Impacto local'!H18="","",'Impacto local'!H18)</x:f>
        <x:v>2</x:v>
      </x:c>
      <x:c r="R823" s="57" t="n">
        <x:f>IF(Q823="","",INDEX(Vulnerabilidad!$C$6:$C$17,Q823))</x:f>
        <x:v>0</x:v>
      </x:c>
      <x:c r="S823" s="55" t="n">
        <x:f>IF(AND(ISNUMBER(J823),ISNUMBER(R823),R823&gt;=0,R823&lt;=1),J823*R823,"n.a.")</x:f>
        <x:v>0</x:v>
      </x:c>
      <x:c r="T823" s="38" t="str">
        <x:f>IF(ISNUMBER(S823),"Calculado ilustrativo","Faltan datos / parámetros inválidos")</x:f>
        <x:v>Calculado ilustrativo</x:v>
      </x:c>
    </x:row>
    <x:row r="824">
      <x:c r="A824" s="38" t="str">
        <x:v>R00819</x:v>
      </x:c>
      <x:c r="B824" s="38" t="str">
        <x:f>'Reparto provincial'!B278</x:f>
        <x:v>C07</x:v>
      </x:c>
      <x:c r="C824" s="38" t="str">
        <x:f>'Reparto provincial'!C278</x:f>
        <x:v>CHUBB Seguros Panamá S. A.</x:v>
      </x:c>
      <x:c r="D824" s="38" t="str">
        <x:f>'Reparto provincial'!D278</x:f>
        <x:v>Industrial</x:v>
      </x:c>
      <x:c r="E824" s="38" t="str">
        <x:f>'Reparto provincial'!E278</x:f>
        <x:v>Panamá Oeste</x:v>
      </x:c>
      <x:c r="F824" s="38" t="str">
        <x:f>Ubicaciones!A18</x:f>
        <x:v>L13</x:v>
      </x:c>
      <x:c r="G824" s="38" t="str">
        <x:v>P3</x:v>
      </x:c>
      <x:c r="H824" s="55" t="n">
        <x:f>IF(AND(ISNUMBER('Reparto provincial'!J278),ABS(Construccion!G44-1)&lt;0.0000001,MIN(Construccion!D44:F44)&gt;=0,MAX(Construccion!D44:F44)&lt;=1),ROUND('Reparto provincial'!J278*ROUND(SUM(Construccion!$D$44:F44),12),0)-ROUND('Reparto provincial'!J278*ROUND(SUM(Construccion!$D$44:E44),12),0),"n.a.")</x:f>
        <x:v>0</x:v>
      </x:c>
      <x:c r="I824" s="55" t="n">
        <x:f>'Reparto provincial'!N278</x:f>
        <x:v>0</x:v>
      </x:c>
      <x:c r="J824" s="55" t="n">
        <x:f>IF(AND(ISNUMBER(H824),ISNUMBER(I824)),H824*I824,"n.a.")</x:f>
        <x:v>0</x:v>
      </x:c>
      <x:c r="K824" s="56" t="n">
        <x:f>Ubicaciones!D18</x:f>
        <x:v>8.88</x:v>
      </x:c>
      <x:c r="L824" s="56" t="n">
        <x:f>Ubicaciones!E18</x:f>
        <x:v>-79.78</x:v>
      </x:c>
      <x:c r="M824" s="38" t="str">
        <x:f>Vulnerabilidad!B24</x:f>
        <x:v>Liviana / madera</x:v>
      </x:c>
      <x:c r="N824" s="38" t="str">
        <x:f>Vulnerabilidad!C24</x:f>
        <x:v>Madera / livianas</x:v>
      </x:c>
      <x:c r="O824" s="38" t="str">
        <x:f>Vulnerabilidad!D24</x:f>
        <x:v>Metal</x:v>
      </x:c>
      <x:c r="P824" s="38" t="str">
        <x:v>Sin dato</x:v>
      </x:c>
      <x:c r="Q824" s="38" t="n">
        <x:f>IF('Impacto local'!H18="","",'Impacto local'!H18)</x:f>
        <x:v>2</x:v>
      </x:c>
      <x:c r="R824" s="57" t="n">
        <x:f>IF(Q824="","",INDEX(Vulnerabilidad!$D$6:$D$17,Q824))</x:f>
        <x:v>0</x:v>
      </x:c>
      <x:c r="S824" s="55" t="n">
        <x:f>IF(AND(ISNUMBER(J824),ISNUMBER(R824),R824&gt;=0,R824&lt;=1),J824*R824,"n.a.")</x:f>
        <x:v>0</x:v>
      </x:c>
      <x:c r="T824" s="38" t="str">
        <x:f>IF(ISNUMBER(S824),"Calculado ilustrativo","Faltan datos / parámetros inválidos")</x:f>
        <x:v>Calculado ilustrativo</x:v>
      </x:c>
    </x:row>
    <x:row r="825">
      <x:c r="A825" s="38" t="str">
        <x:v>R00820</x:v>
      </x:c>
      <x:c r="B825" s="38" t="str">
        <x:f>'Reparto provincial'!B279</x:f>
        <x:v>C08</x:v>
      </x:c>
      <x:c r="C825" s="38" t="str">
        <x:f>'Reparto provincial'!C279</x:f>
        <x:v>Compañía Internacional de Seguros, S.A.</x:v>
      </x:c>
      <x:c r="D825" s="38" t="str">
        <x:f>'Reparto provincial'!D279</x:f>
        <x:v>Residencial</x:v>
      </x:c>
      <x:c r="E825" s="38" t="str">
        <x:f>'Reparto provincial'!E279</x:f>
        <x:v>Bocas del Toro</x:v>
      </x:c>
      <x:c r="F825" s="38" t="str">
        <x:f>Ubicaciones!A6</x:f>
        <x:v>L01</x:v>
      </x:c>
      <x:c r="G825" s="38" t="str">
        <x:v>P1</x:v>
      </x:c>
      <x:c r="H825" s="55" t="n">
        <x:f>IF(AND(ISNUMBER('Reparto provincial'!J279),ABS(Construccion!G6-1)&lt;0.0000001,MIN(Construccion!D6:F6)&gt;=0,MAX(Construccion!D6:F6)&lt;=1),ROUND('Reparto provincial'!J279*ROUND(SUM(Construccion!$D$6:D6),12),0)-0,"n.a.")</x:f>
        <x:v>0</x:v>
      </x:c>
      <x:c r="I825" s="55" t="n">
        <x:f>'Reparto provincial'!N279</x:f>
        <x:v>43092.75567996024</x:v>
      </x:c>
      <x:c r="J825" s="55" t="n">
        <x:f>IF(AND(ISNUMBER(H825),ISNUMBER(I825)),H825*I825,"n.a.")</x:f>
        <x:v>0</x:v>
      </x:c>
      <x:c r="K825" s="56" t="n">
        <x:f>Ubicaciones!D6</x:f>
        <x:v>9.34</x:v>
      </x:c>
      <x:c r="L825" s="56" t="n">
        <x:f>Ubicaciones!E6</x:f>
        <x:v>-82.25</x:v>
      </x:c>
      <x:c r="M825" s="38" t="str">
        <x:f>Vulnerabilidad!B22</x:f>
        <x:v>Hormigón armado</x:v>
      </x:c>
      <x:c r="N825" s="38" t="str">
        <x:f>Vulnerabilidad!C22</x:f>
        <x:v>Mampostería de relleno</x:v>
      </x:c>
      <x:c r="O825" s="38" t="str">
        <x:f>Vulnerabilidad!D22</x:f>
        <x:v>Losa de hormigón</x:v>
      </x:c>
      <x:c r="P825" s="38" t="str">
        <x:v>Sin dato</x:v>
      </x:c>
      <x:c r="Q825" s="38" t="n">
        <x:f>IF('Impacto local'!H6="","",'Impacto local'!H6)</x:f>
        <x:v>3</x:v>
      </x:c>
      <x:c r="R825" s="57" t="n">
        <x:f>IF(Q825="","",INDEX(Vulnerabilidad!$B$6:$B$17,Q825))</x:f>
        <x:v>0</x:v>
      </x:c>
      <x:c r="S825" s="55" t="n">
        <x:f>IF(AND(ISNUMBER(J825),ISNUMBER(R825),R825&gt;=0,R825&lt;=1),J825*R825,"n.a.")</x:f>
        <x:v>0</x:v>
      </x:c>
      <x:c r="T825" s="38" t="str">
        <x:f>IF(ISNUMBER(S825),"Calculado ilustrativo","Faltan datos / parámetros inválidos")</x:f>
        <x:v>Calculado ilustrativo</x:v>
      </x:c>
    </x:row>
    <x:row r="826">
      <x:c r="A826" s="38" t="str">
        <x:v>R00821</x:v>
      </x:c>
      <x:c r="B826" s="38" t="str">
        <x:f>'Reparto provincial'!B279</x:f>
        <x:v>C08</x:v>
      </x:c>
      <x:c r="C826" s="38" t="str">
        <x:f>'Reparto provincial'!C279</x:f>
        <x:v>Compañía Internacional de Seguros, S.A.</x:v>
      </x:c>
      <x:c r="D826" s="38" t="str">
        <x:f>'Reparto provincial'!D279</x:f>
        <x:v>Residencial</x:v>
      </x:c>
      <x:c r="E826" s="38" t="str">
        <x:f>'Reparto provincial'!E279</x:f>
        <x:v>Bocas del Toro</x:v>
      </x:c>
      <x:c r="F826" s="38" t="str">
        <x:f>Ubicaciones!A6</x:f>
        <x:v>L01</x:v>
      </x:c>
      <x:c r="G826" s="38" t="str">
        <x:v>P2</x:v>
      </x:c>
      <x:c r="H826" s="55" t="n">
        <x:f>IF(AND(ISNUMBER('Reparto provincial'!J279),ABS(Construccion!G6-1)&lt;0.0000001,MIN(Construccion!D6:F6)&gt;=0,MAX(Construccion!D6:F6)&lt;=1),ROUND('Reparto provincial'!J279*ROUND(SUM(Construccion!$D$6:E6),12),0)-ROUND('Reparto provincial'!J279*ROUND(SUM(Construccion!$D$6:D6),12),0),"n.a.")</x:f>
        <x:v>0</x:v>
      </x:c>
      <x:c r="I826" s="55" t="n">
        <x:f>'Reparto provincial'!N279</x:f>
        <x:v>43092.75567996024</x:v>
      </x:c>
      <x:c r="J826" s="55" t="n">
        <x:f>IF(AND(ISNUMBER(H826),ISNUMBER(I826)),H826*I826,"n.a.")</x:f>
        <x:v>0</x:v>
      </x:c>
      <x:c r="K826" s="56" t="n">
        <x:f>Ubicaciones!D6</x:f>
        <x:v>9.34</x:v>
      </x:c>
      <x:c r="L826" s="56" t="n">
        <x:f>Ubicaciones!E6</x:f>
        <x:v>-82.25</x:v>
      </x:c>
      <x:c r="M826" s="38" t="str">
        <x:f>Vulnerabilidad!B23</x:f>
        <x:v>Mampostería sin refuerzo</x:v>
      </x:c>
      <x:c r="N826" s="38" t="str">
        <x:f>Vulnerabilidad!C23</x:f>
        <x:v>Bloque / ladrillo</x:v>
      </x:c>
      <x:c r="O826" s="38" t="str">
        <x:f>Vulnerabilidad!D23</x:f>
        <x:v>Metal</x:v>
      </x:c>
      <x:c r="P826" s="38" t="str">
        <x:v>Sin dato</x:v>
      </x:c>
      <x:c r="Q826" s="38" t="n">
        <x:f>IF('Impacto local'!H6="","",'Impacto local'!H6)</x:f>
        <x:v>3</x:v>
      </x:c>
      <x:c r="R826" s="57" t="n">
        <x:f>IF(Q826="","",INDEX(Vulnerabilidad!$C$6:$C$17,Q826))</x:f>
        <x:v>0</x:v>
      </x:c>
      <x:c r="S826" s="55" t="n">
        <x:f>IF(AND(ISNUMBER(J826),ISNUMBER(R826),R826&gt;=0,R826&lt;=1),J826*R826,"n.a.")</x:f>
        <x:v>0</x:v>
      </x:c>
      <x:c r="T826" s="38" t="str">
        <x:f>IF(ISNUMBER(S826),"Calculado ilustrativo","Faltan datos / parámetros inválidos")</x:f>
        <x:v>Calculado ilustrativo</x:v>
      </x:c>
    </x:row>
    <x:row r="827">
      <x:c r="A827" s="38" t="str">
        <x:v>R00822</x:v>
      </x:c>
      <x:c r="B827" s="38" t="str">
        <x:f>'Reparto provincial'!B279</x:f>
        <x:v>C08</x:v>
      </x:c>
      <x:c r="C827" s="38" t="str">
        <x:f>'Reparto provincial'!C279</x:f>
        <x:v>Compañía Internacional de Seguros, S.A.</x:v>
      </x:c>
      <x:c r="D827" s="38" t="str">
        <x:f>'Reparto provincial'!D279</x:f>
        <x:v>Residencial</x:v>
      </x:c>
      <x:c r="E827" s="38" t="str">
        <x:f>'Reparto provincial'!E279</x:f>
        <x:v>Bocas del Toro</x:v>
      </x:c>
      <x:c r="F827" s="38" t="str">
        <x:f>Ubicaciones!A6</x:f>
        <x:v>L01</x:v>
      </x:c>
      <x:c r="G827" s="38" t="str">
        <x:v>P3</x:v>
      </x:c>
      <x:c r="H827" s="55" t="n">
        <x:f>IF(AND(ISNUMBER('Reparto provincial'!J279),ABS(Construccion!G6-1)&lt;0.0000001,MIN(Construccion!D6:F6)&gt;=0,MAX(Construccion!D6:F6)&lt;=1),ROUND('Reparto provincial'!J279*ROUND(SUM(Construccion!$D$6:F6),12),0)-ROUND('Reparto provincial'!J279*ROUND(SUM(Construccion!$D$6:E6),12),0),"n.a.")</x:f>
        <x:v>0</x:v>
      </x:c>
      <x:c r="I827" s="55" t="n">
        <x:f>'Reparto provincial'!N279</x:f>
        <x:v>43092.75567996024</x:v>
      </x:c>
      <x:c r="J827" s="55" t="n">
        <x:f>IF(AND(ISNUMBER(H827),ISNUMBER(I827)),H827*I827,"n.a.")</x:f>
        <x:v>0</x:v>
      </x:c>
      <x:c r="K827" s="56" t="n">
        <x:f>Ubicaciones!D6</x:f>
        <x:v>9.34</x:v>
      </x:c>
      <x:c r="L827" s="56" t="n">
        <x:f>Ubicaciones!E6</x:f>
        <x:v>-82.25</x:v>
      </x:c>
      <x:c r="M827" s="38" t="str">
        <x:f>Vulnerabilidad!B24</x:f>
        <x:v>Liviana / madera</x:v>
      </x:c>
      <x:c r="N827" s="38" t="str">
        <x:f>Vulnerabilidad!C24</x:f>
        <x:v>Madera / livianas</x:v>
      </x:c>
      <x:c r="O827" s="38" t="str">
        <x:f>Vulnerabilidad!D24</x:f>
        <x:v>Metal</x:v>
      </x:c>
      <x:c r="P827" s="38" t="str">
        <x:v>Sin dato</x:v>
      </x:c>
      <x:c r="Q827" s="38" t="n">
        <x:f>IF('Impacto local'!H6="","",'Impacto local'!H6)</x:f>
        <x:v>3</x:v>
      </x:c>
      <x:c r="R827" s="57" t="n">
        <x:f>IF(Q827="","",INDEX(Vulnerabilidad!$D$6:$D$17,Q827))</x:f>
        <x:v>0</x:v>
      </x:c>
      <x:c r="S827" s="55" t="n">
        <x:f>IF(AND(ISNUMBER(J827),ISNUMBER(R827),R827&gt;=0,R827&lt;=1),J827*R827,"n.a.")</x:f>
        <x:v>0</x:v>
      </x:c>
      <x:c r="T827" s="38" t="str">
        <x:f>IF(ISNUMBER(S827),"Calculado ilustrativo","Faltan datos / parámetros inválidos")</x:f>
        <x:v>Calculado ilustrativo</x:v>
      </x:c>
    </x:row>
    <x:row r="828">
      <x:c r="A828" s="38" t="str">
        <x:v>R00823</x:v>
      </x:c>
      <x:c r="B828" s="38" t="str">
        <x:f>'Reparto provincial'!B280</x:f>
        <x:v>C08</x:v>
      </x:c>
      <x:c r="C828" s="38" t="str">
        <x:f>'Reparto provincial'!C280</x:f>
        <x:v>Compañía Internacional de Seguros, S.A.</x:v>
      </x:c>
      <x:c r="D828" s="38" t="str">
        <x:f>'Reparto provincial'!D280</x:f>
        <x:v>Residencial</x:v>
      </x:c>
      <x:c r="E828" s="38" t="str">
        <x:f>'Reparto provincial'!E280</x:f>
        <x:v>Coclé</x:v>
      </x:c>
      <x:c r="F828" s="38" t="str">
        <x:f>Ubicaciones!A7</x:f>
        <x:v>L02</x:v>
      </x:c>
      <x:c r="G828" s="38" t="str">
        <x:v>P1</x:v>
      </x:c>
      <x:c r="H828" s="55" t="n">
        <x:f>IF(AND(ISNUMBER('Reparto provincial'!J280),ABS(Construccion!G9-1)&lt;0.0000001,MIN(Construccion!D9:F9)&gt;=0,MAX(Construccion!D9:F9)&lt;=1),ROUND('Reparto provincial'!J280*ROUND(SUM(Construccion!$D$9:D9),12),0)-0,"n.a.")</x:f>
        <x:v>953</x:v>
      </x:c>
      <x:c r="I828" s="55" t="n">
        <x:f>'Reparto provincial'!N280</x:f>
        <x:v>43092.75567996024</x:v>
      </x:c>
      <x:c r="J828" s="55" t="n">
        <x:f>IF(AND(ISNUMBER(H828),ISNUMBER(I828)),H828*I828,"n.a.")</x:f>
        <x:v>41067396.16300211</x:v>
      </x:c>
      <x:c r="K828" s="56" t="n">
        <x:f>Ubicaciones!D7</x:f>
        <x:v>8.52</x:v>
      </x:c>
      <x:c r="L828" s="56" t="n">
        <x:f>Ubicaciones!E7</x:f>
        <x:v>-80.36</x:v>
      </x:c>
      <x:c r="M828" s="38" t="str">
        <x:f>Vulnerabilidad!B22</x:f>
        <x:v>Hormigón armado</x:v>
      </x:c>
      <x:c r="N828" s="38" t="str">
        <x:f>Vulnerabilidad!C22</x:f>
        <x:v>Mampostería de relleno</x:v>
      </x:c>
      <x:c r="O828" s="38" t="str">
        <x:f>Vulnerabilidad!D22</x:f>
        <x:v>Losa de hormigón</x:v>
      </x:c>
      <x:c r="P828" s="38" t="str">
        <x:v>Sin dato</x:v>
      </x:c>
      <x:c r="Q828" s="38" t="n">
        <x:f>IF('Impacto local'!H7="","",'Impacto local'!H7)</x:f>
        <x:v>2</x:v>
      </x:c>
      <x:c r="R828" s="57" t="n">
        <x:f>IF(Q828="","",INDEX(Vulnerabilidad!$B$6:$B$17,Q828))</x:f>
        <x:v>0</x:v>
      </x:c>
      <x:c r="S828" s="55" t="n">
        <x:f>IF(AND(ISNUMBER(J828),ISNUMBER(R828),R828&gt;=0,R828&lt;=1),J828*R828,"n.a.")</x:f>
        <x:v>0</x:v>
      </x:c>
      <x:c r="T828" s="38" t="str">
        <x:f>IF(ISNUMBER(S828),"Calculado ilustrativo","Faltan datos / parámetros inválidos")</x:f>
        <x:v>Calculado ilustrativo</x:v>
      </x:c>
    </x:row>
    <x:row r="829">
      <x:c r="A829" s="38" t="str">
        <x:v>R00824</x:v>
      </x:c>
      <x:c r="B829" s="38" t="str">
        <x:f>'Reparto provincial'!B280</x:f>
        <x:v>C08</x:v>
      </x:c>
      <x:c r="C829" s="38" t="str">
        <x:f>'Reparto provincial'!C280</x:f>
        <x:v>Compañía Internacional de Seguros, S.A.</x:v>
      </x:c>
      <x:c r="D829" s="38" t="str">
        <x:f>'Reparto provincial'!D280</x:f>
        <x:v>Residencial</x:v>
      </x:c>
      <x:c r="E829" s="38" t="str">
        <x:f>'Reparto provincial'!E280</x:f>
        <x:v>Coclé</x:v>
      </x:c>
      <x:c r="F829" s="38" t="str">
        <x:f>Ubicaciones!A7</x:f>
        <x:v>L02</x:v>
      </x:c>
      <x:c r="G829" s="38" t="str">
        <x:v>P2</x:v>
      </x:c>
      <x:c r="H829" s="55" t="n">
        <x:f>IF(AND(ISNUMBER('Reparto provincial'!J280),ABS(Construccion!G9-1)&lt;0.0000001,MIN(Construccion!D9:F9)&gt;=0,MAX(Construccion!D9:F9)&lt;=1),ROUND('Reparto provincial'!J280*ROUND(SUM(Construccion!$D$9:E9),12),0)-ROUND('Reparto provincial'!J280*ROUND(SUM(Construccion!$D$9:D9),12),0),"n.a.")</x:f>
        <x:v>476</x:v>
      </x:c>
      <x:c r="I829" s="55" t="n">
        <x:f>'Reparto provincial'!N280</x:f>
        <x:v>43092.75567996024</x:v>
      </x:c>
      <x:c r="J829" s="55" t="n">
        <x:f>IF(AND(ISNUMBER(H829),ISNUMBER(I829)),H829*I829,"n.a.")</x:f>
        <x:v>20512151.703661073</x:v>
      </x:c>
      <x:c r="K829" s="56" t="n">
        <x:f>Ubicaciones!D7</x:f>
        <x:v>8.52</x:v>
      </x:c>
      <x:c r="L829" s="56" t="n">
        <x:f>Ubicaciones!E7</x:f>
        <x:v>-80.36</x:v>
      </x:c>
      <x:c r="M829" s="38" t="str">
        <x:f>Vulnerabilidad!B23</x:f>
        <x:v>Mampostería sin refuerzo</x:v>
      </x:c>
      <x:c r="N829" s="38" t="str">
        <x:f>Vulnerabilidad!C23</x:f>
        <x:v>Bloque / ladrillo</x:v>
      </x:c>
      <x:c r="O829" s="38" t="str">
        <x:f>Vulnerabilidad!D23</x:f>
        <x:v>Metal</x:v>
      </x:c>
      <x:c r="P829" s="38" t="str">
        <x:v>Sin dato</x:v>
      </x:c>
      <x:c r="Q829" s="38" t="n">
        <x:f>IF('Impacto local'!H7="","",'Impacto local'!H7)</x:f>
        <x:v>2</x:v>
      </x:c>
      <x:c r="R829" s="57" t="n">
        <x:f>IF(Q829="","",INDEX(Vulnerabilidad!$C$6:$C$17,Q829))</x:f>
        <x:v>0</x:v>
      </x:c>
      <x:c r="S829" s="55" t="n">
        <x:f>IF(AND(ISNUMBER(J829),ISNUMBER(R829),R829&gt;=0,R829&lt;=1),J829*R829,"n.a.")</x:f>
        <x:v>0</x:v>
      </x:c>
      <x:c r="T829" s="38" t="str">
        <x:f>IF(ISNUMBER(S829),"Calculado ilustrativo","Faltan datos / parámetros inválidos")</x:f>
        <x:v>Calculado ilustrativo</x:v>
      </x:c>
    </x:row>
    <x:row r="830">
      <x:c r="A830" s="38" t="str">
        <x:v>R00825</x:v>
      </x:c>
      <x:c r="B830" s="38" t="str">
        <x:f>'Reparto provincial'!B280</x:f>
        <x:v>C08</x:v>
      </x:c>
      <x:c r="C830" s="38" t="str">
        <x:f>'Reparto provincial'!C280</x:f>
        <x:v>Compañía Internacional de Seguros, S.A.</x:v>
      </x:c>
      <x:c r="D830" s="38" t="str">
        <x:f>'Reparto provincial'!D280</x:f>
        <x:v>Residencial</x:v>
      </x:c>
      <x:c r="E830" s="38" t="str">
        <x:f>'Reparto provincial'!E280</x:f>
        <x:v>Coclé</x:v>
      </x:c>
      <x:c r="F830" s="38" t="str">
        <x:f>Ubicaciones!A7</x:f>
        <x:v>L02</x:v>
      </x:c>
      <x:c r="G830" s="38" t="str">
        <x:v>P3</x:v>
      </x:c>
      <x:c r="H830" s="55" t="n">
        <x:f>IF(AND(ISNUMBER('Reparto provincial'!J280),ABS(Construccion!G9-1)&lt;0.0000001,MIN(Construccion!D9:F9)&gt;=0,MAX(Construccion!D9:F9)&lt;=1),ROUND('Reparto provincial'!J280*ROUND(SUM(Construccion!$D$9:F9),12),0)-ROUND('Reparto provincial'!J280*ROUND(SUM(Construccion!$D$9:E9),12),0),"n.a.")</x:f>
        <x:v>159</x:v>
      </x:c>
      <x:c r="I830" s="55" t="n">
        <x:f>'Reparto provincial'!N280</x:f>
        <x:v>43092.75567996024</x:v>
      </x:c>
      <x:c r="J830" s="55" t="n">
        <x:f>IF(AND(ISNUMBER(H830),ISNUMBER(I830)),H830*I830,"n.a.")</x:f>
        <x:v>6851748.153113678</x:v>
      </x:c>
      <x:c r="K830" s="56" t="n">
        <x:f>Ubicaciones!D7</x:f>
        <x:v>8.52</x:v>
      </x:c>
      <x:c r="L830" s="56" t="n">
        <x:f>Ubicaciones!E7</x:f>
        <x:v>-80.36</x:v>
      </x:c>
      <x:c r="M830" s="38" t="str">
        <x:f>Vulnerabilidad!B24</x:f>
        <x:v>Liviana / madera</x:v>
      </x:c>
      <x:c r="N830" s="38" t="str">
        <x:f>Vulnerabilidad!C24</x:f>
        <x:v>Madera / livianas</x:v>
      </x:c>
      <x:c r="O830" s="38" t="str">
        <x:f>Vulnerabilidad!D24</x:f>
        <x:v>Metal</x:v>
      </x:c>
      <x:c r="P830" s="38" t="str">
        <x:v>Sin dato</x:v>
      </x:c>
      <x:c r="Q830" s="38" t="n">
        <x:f>IF('Impacto local'!H7="","",'Impacto local'!H7)</x:f>
        <x:v>2</x:v>
      </x:c>
      <x:c r="R830" s="57" t="n">
        <x:f>IF(Q830="","",INDEX(Vulnerabilidad!$D$6:$D$17,Q830))</x:f>
        <x:v>0</x:v>
      </x:c>
      <x:c r="S830" s="55" t="n">
        <x:f>IF(AND(ISNUMBER(J830),ISNUMBER(R830),R830&gt;=0,R830&lt;=1),J830*R830,"n.a.")</x:f>
        <x:v>0</x:v>
      </x:c>
      <x:c r="T830" s="38" t="str">
        <x:f>IF(ISNUMBER(S830),"Calculado ilustrativo","Faltan datos / parámetros inválidos")</x:f>
        <x:v>Calculado ilustrativo</x:v>
      </x:c>
    </x:row>
    <x:row r="831">
      <x:c r="A831" s="38" t="str">
        <x:v>R00826</x:v>
      </x:c>
      <x:c r="B831" s="38" t="str">
        <x:f>'Reparto provincial'!B281</x:f>
        <x:v>C08</x:v>
      </x:c>
      <x:c r="C831" s="38" t="str">
        <x:f>'Reparto provincial'!C281</x:f>
        <x:v>Compañía Internacional de Seguros, S.A.</x:v>
      </x:c>
      <x:c r="D831" s="38" t="str">
        <x:f>'Reparto provincial'!D281</x:f>
        <x:v>Residencial</x:v>
      </x:c>
      <x:c r="E831" s="38" t="str">
        <x:f>'Reparto provincial'!E281</x:f>
        <x:v>Colón</x:v>
      </x:c>
      <x:c r="F831" s="38" t="str">
        <x:f>Ubicaciones!A8</x:f>
        <x:v>L03</x:v>
      </x:c>
      <x:c r="G831" s="38" t="str">
        <x:v>P1</x:v>
      </x:c>
      <x:c r="H831" s="55" t="n">
        <x:f>IF(AND(ISNUMBER('Reparto provincial'!J281),ABS(Construccion!G12-1)&lt;0.0000001,MIN(Construccion!D12:F12)&gt;=0,MAX(Construccion!D12:F12)&lt;=1),ROUND('Reparto provincial'!J281*ROUND(SUM(Construccion!$D$12:D12),12),0)-0,"n.a.")</x:f>
        <x:v>898</x:v>
      </x:c>
      <x:c r="I831" s="55" t="n">
        <x:f>'Reparto provincial'!N281</x:f>
        <x:v>43092.75567996024</x:v>
      </x:c>
      <x:c r="J831" s="55" t="n">
        <x:f>IF(AND(ISNUMBER(H831),ISNUMBER(I831)),H831*I831,"n.a.")</x:f>
        <x:v>38697294.600604296</x:v>
      </x:c>
      <x:c r="K831" s="56" t="n">
        <x:f>Ubicaciones!D8</x:f>
        <x:v>9.36</x:v>
      </x:c>
      <x:c r="L831" s="56" t="n">
        <x:f>Ubicaciones!E8</x:f>
        <x:v>-79.9</x:v>
      </x:c>
      <x:c r="M831" s="38" t="str">
        <x:f>Vulnerabilidad!B22</x:f>
        <x:v>Hormigón armado</x:v>
      </x:c>
      <x:c r="N831" s="38" t="str">
        <x:f>Vulnerabilidad!C22</x:f>
        <x:v>Mampostería de relleno</x:v>
      </x:c>
      <x:c r="O831" s="38" t="str">
        <x:f>Vulnerabilidad!D22</x:f>
        <x:v>Losa de hormigón</x:v>
      </x:c>
      <x:c r="P831" s="38" t="str">
        <x:v>Sin dato</x:v>
      </x:c>
      <x:c r="Q831" s="38" t="n">
        <x:f>IF('Impacto local'!H8="","",'Impacto local'!H8)</x:f>
        <x:v>2</x:v>
      </x:c>
      <x:c r="R831" s="57" t="n">
        <x:f>IF(Q831="","",INDEX(Vulnerabilidad!$B$6:$B$17,Q831))</x:f>
        <x:v>0</x:v>
      </x:c>
      <x:c r="S831" s="55" t="n">
        <x:f>IF(AND(ISNUMBER(J831),ISNUMBER(R831),R831&gt;=0,R831&lt;=1),J831*R831,"n.a.")</x:f>
        <x:v>0</x:v>
      </x:c>
      <x:c r="T831" s="38" t="str">
        <x:f>IF(ISNUMBER(S831),"Calculado ilustrativo","Faltan datos / parámetros inválidos")</x:f>
        <x:v>Calculado ilustrativo</x:v>
      </x:c>
    </x:row>
    <x:row r="832">
      <x:c r="A832" s="38" t="str">
        <x:v>R00827</x:v>
      </x:c>
      <x:c r="B832" s="38" t="str">
        <x:f>'Reparto provincial'!B281</x:f>
        <x:v>C08</x:v>
      </x:c>
      <x:c r="C832" s="38" t="str">
        <x:f>'Reparto provincial'!C281</x:f>
        <x:v>Compañía Internacional de Seguros, S.A.</x:v>
      </x:c>
      <x:c r="D832" s="38" t="str">
        <x:f>'Reparto provincial'!D281</x:f>
        <x:v>Residencial</x:v>
      </x:c>
      <x:c r="E832" s="38" t="str">
        <x:f>'Reparto provincial'!E281</x:f>
        <x:v>Colón</x:v>
      </x:c>
      <x:c r="F832" s="38" t="str">
        <x:f>Ubicaciones!A8</x:f>
        <x:v>L03</x:v>
      </x:c>
      <x:c r="G832" s="38" t="str">
        <x:v>P2</x:v>
      </x:c>
      <x:c r="H832" s="55" t="n">
        <x:f>IF(AND(ISNUMBER('Reparto provincial'!J281),ABS(Construccion!G12-1)&lt;0.0000001,MIN(Construccion!D12:F12)&gt;=0,MAX(Construccion!D12:F12)&lt;=1),ROUND('Reparto provincial'!J281*ROUND(SUM(Construccion!$D$12:E12),12),0)-ROUND('Reparto provincial'!J281*ROUND(SUM(Construccion!$D$12:D12),12),0),"n.a.")</x:f>
        <x:v>448</x:v>
      </x:c>
      <x:c r="I832" s="55" t="n">
        <x:f>'Reparto provincial'!N281</x:f>
        <x:v>43092.75567996024</x:v>
      </x:c>
      <x:c r="J832" s="55" t="n">
        <x:f>IF(AND(ISNUMBER(H832),ISNUMBER(I832)),H832*I832,"n.a.")</x:f>
        <x:v>19305554.544622187</x:v>
      </x:c>
      <x:c r="K832" s="56" t="n">
        <x:f>Ubicaciones!D8</x:f>
        <x:v>9.36</x:v>
      </x:c>
      <x:c r="L832" s="56" t="n">
        <x:f>Ubicaciones!E8</x:f>
        <x:v>-79.9</x:v>
      </x:c>
      <x:c r="M832" s="38" t="str">
        <x:f>Vulnerabilidad!B23</x:f>
        <x:v>Mampostería sin refuerzo</x:v>
      </x:c>
      <x:c r="N832" s="38" t="str">
        <x:f>Vulnerabilidad!C23</x:f>
        <x:v>Bloque / ladrillo</x:v>
      </x:c>
      <x:c r="O832" s="38" t="str">
        <x:f>Vulnerabilidad!D23</x:f>
        <x:v>Metal</x:v>
      </x:c>
      <x:c r="P832" s="38" t="str">
        <x:v>Sin dato</x:v>
      </x:c>
      <x:c r="Q832" s="38" t="n">
        <x:f>IF('Impacto local'!H8="","",'Impacto local'!H8)</x:f>
        <x:v>2</x:v>
      </x:c>
      <x:c r="R832" s="57" t="n">
        <x:f>IF(Q832="","",INDEX(Vulnerabilidad!$C$6:$C$17,Q832))</x:f>
        <x:v>0</x:v>
      </x:c>
      <x:c r="S832" s="55" t="n">
        <x:f>IF(AND(ISNUMBER(J832),ISNUMBER(R832),R832&gt;=0,R832&lt;=1),J832*R832,"n.a.")</x:f>
        <x:v>0</x:v>
      </x:c>
      <x:c r="T832" s="38" t="str">
        <x:f>IF(ISNUMBER(S832),"Calculado ilustrativo","Faltan datos / parámetros inválidos")</x:f>
        <x:v>Calculado ilustrativo</x:v>
      </x:c>
    </x:row>
    <x:row r="833">
      <x:c r="A833" s="38" t="str">
        <x:v>R00828</x:v>
      </x:c>
      <x:c r="B833" s="38" t="str">
        <x:f>'Reparto provincial'!B281</x:f>
        <x:v>C08</x:v>
      </x:c>
      <x:c r="C833" s="38" t="str">
        <x:f>'Reparto provincial'!C281</x:f>
        <x:v>Compañía Internacional de Seguros, S.A.</x:v>
      </x:c>
      <x:c r="D833" s="38" t="str">
        <x:f>'Reparto provincial'!D281</x:f>
        <x:v>Residencial</x:v>
      </x:c>
      <x:c r="E833" s="38" t="str">
        <x:f>'Reparto provincial'!E281</x:f>
        <x:v>Colón</x:v>
      </x:c>
      <x:c r="F833" s="38" t="str">
        <x:f>Ubicaciones!A8</x:f>
        <x:v>L03</x:v>
      </x:c>
      <x:c r="G833" s="38" t="str">
        <x:v>P3</x:v>
      </x:c>
      <x:c r="H833" s="55" t="n">
        <x:f>IF(AND(ISNUMBER('Reparto provincial'!J281),ABS(Construccion!G12-1)&lt;0.0000001,MIN(Construccion!D12:F12)&gt;=0,MAX(Construccion!D12:F12)&lt;=1),ROUND('Reparto provincial'!J281*ROUND(SUM(Construccion!$D$12:F12),12),0)-ROUND('Reparto provincial'!J281*ROUND(SUM(Construccion!$D$12:E12),12),0),"n.a.")</x:f>
        <x:v>150</x:v>
      </x:c>
      <x:c r="I833" s="55" t="n">
        <x:f>'Reparto provincial'!N281</x:f>
        <x:v>43092.75567996024</x:v>
      </x:c>
      <x:c r="J833" s="55" t="n">
        <x:f>IF(AND(ISNUMBER(H833),ISNUMBER(I833)),H833*I833,"n.a.")</x:f>
        <x:v>6463913.351994036</x:v>
      </x:c>
      <x:c r="K833" s="56" t="n">
        <x:f>Ubicaciones!D8</x:f>
        <x:v>9.36</x:v>
      </x:c>
      <x:c r="L833" s="56" t="n">
        <x:f>Ubicaciones!E8</x:f>
        <x:v>-79.9</x:v>
      </x:c>
      <x:c r="M833" s="38" t="str">
        <x:f>Vulnerabilidad!B24</x:f>
        <x:v>Liviana / madera</x:v>
      </x:c>
      <x:c r="N833" s="38" t="str">
        <x:f>Vulnerabilidad!C24</x:f>
        <x:v>Madera / livianas</x:v>
      </x:c>
      <x:c r="O833" s="38" t="str">
        <x:f>Vulnerabilidad!D24</x:f>
        <x:v>Metal</x:v>
      </x:c>
      <x:c r="P833" s="38" t="str">
        <x:v>Sin dato</x:v>
      </x:c>
      <x:c r="Q833" s="38" t="n">
        <x:f>IF('Impacto local'!H8="","",'Impacto local'!H8)</x:f>
        <x:v>2</x:v>
      </x:c>
      <x:c r="R833" s="57" t="n">
        <x:f>IF(Q833="","",INDEX(Vulnerabilidad!$D$6:$D$17,Q833))</x:f>
        <x:v>0</x:v>
      </x:c>
      <x:c r="S833" s="55" t="n">
        <x:f>IF(AND(ISNUMBER(J833),ISNUMBER(R833),R833&gt;=0,R833&lt;=1),J833*R833,"n.a.")</x:f>
        <x:v>0</x:v>
      </x:c>
      <x:c r="T833" s="38" t="str">
        <x:f>IF(ISNUMBER(S833),"Calculado ilustrativo","Faltan datos / parámetros inválidos")</x:f>
        <x:v>Calculado ilustrativo</x:v>
      </x:c>
    </x:row>
    <x:row r="834">
      <x:c r="A834" s="38" t="str">
        <x:v>R00829</x:v>
      </x:c>
      <x:c r="B834" s="38" t="str">
        <x:f>'Reparto provincial'!B282</x:f>
        <x:v>C08</x:v>
      </x:c>
      <x:c r="C834" s="38" t="str">
        <x:f>'Reparto provincial'!C282</x:f>
        <x:v>Compañía Internacional de Seguros, S.A.</x:v>
      </x:c>
      <x:c r="D834" s="38" t="str">
        <x:f>'Reparto provincial'!D282</x:f>
        <x:v>Residencial</x:v>
      </x:c>
      <x:c r="E834" s="38" t="str">
        <x:f>'Reparto provincial'!E282</x:f>
        <x:v>Chiriquí</x:v>
      </x:c>
      <x:c r="F834" s="38" t="str">
        <x:f>Ubicaciones!A9</x:f>
        <x:v>L04</x:v>
      </x:c>
      <x:c r="G834" s="38" t="str">
        <x:v>P1</x:v>
      </x:c>
      <x:c r="H834" s="55" t="n">
        <x:f>IF(AND(ISNUMBER('Reparto provincial'!J282),ABS(Construccion!G15-1)&lt;0.0000001,MIN(Construccion!D15:F15)&gt;=0,MAX(Construccion!D15:F15)&lt;=1),ROUND('Reparto provincial'!J282*ROUND(SUM(Construccion!$D$15:D15),12),0)-0,"n.a.")</x:f>
        <x:v>2047</x:v>
      </x:c>
      <x:c r="I834" s="55" t="n">
        <x:f>'Reparto provincial'!N282</x:f>
        <x:v>43092.75567996024</x:v>
      </x:c>
      <x:c r="J834" s="55" t="n">
        <x:f>IF(AND(ISNUMBER(H834),ISNUMBER(I834)),H834*I834,"n.a.")</x:f>
        <x:v>88210870.8768786</x:v>
      </x:c>
      <x:c r="K834" s="56" t="n">
        <x:f>Ubicaciones!D9</x:f>
        <x:v>8.43</x:v>
      </x:c>
      <x:c r="L834" s="56" t="n">
        <x:f>Ubicaciones!E9</x:f>
        <x:v>-82.43</x:v>
      </x:c>
      <x:c r="M834" s="38" t="str">
        <x:f>Vulnerabilidad!B22</x:f>
        <x:v>Hormigón armado</x:v>
      </x:c>
      <x:c r="N834" s="38" t="str">
        <x:f>Vulnerabilidad!C22</x:f>
        <x:v>Mampostería de relleno</x:v>
      </x:c>
      <x:c r="O834" s="38" t="str">
        <x:f>Vulnerabilidad!D22</x:f>
        <x:v>Losa de hormigón</x:v>
      </x:c>
      <x:c r="P834" s="38" t="str">
        <x:v>Sin dato</x:v>
      </x:c>
      <x:c r="Q834" s="38" t="n">
        <x:f>IF('Impacto local'!H9="","",'Impacto local'!H9)</x:f>
        <x:v>4</x:v>
      </x:c>
      <x:c r="R834" s="57" t="n">
        <x:f>IF(Q834="","",INDEX(Vulnerabilidad!$B$6:$B$17,Q834))</x:f>
        <x:v>0</x:v>
      </x:c>
      <x:c r="S834" s="55" t="n">
        <x:f>IF(AND(ISNUMBER(J834),ISNUMBER(R834),R834&gt;=0,R834&lt;=1),J834*R834,"n.a.")</x:f>
        <x:v>0</x:v>
      </x:c>
      <x:c r="T834" s="38" t="str">
        <x:f>IF(ISNUMBER(S834),"Calculado ilustrativo","Faltan datos / parámetros inválidos")</x:f>
        <x:v>Calculado ilustrativo</x:v>
      </x:c>
    </x:row>
    <x:row r="835">
      <x:c r="A835" s="38" t="str">
        <x:v>R00830</x:v>
      </x:c>
      <x:c r="B835" s="38" t="str">
        <x:f>'Reparto provincial'!B282</x:f>
        <x:v>C08</x:v>
      </x:c>
      <x:c r="C835" s="38" t="str">
        <x:f>'Reparto provincial'!C282</x:f>
        <x:v>Compañía Internacional de Seguros, S.A.</x:v>
      </x:c>
      <x:c r="D835" s="38" t="str">
        <x:f>'Reparto provincial'!D282</x:f>
        <x:v>Residencial</x:v>
      </x:c>
      <x:c r="E835" s="38" t="str">
        <x:f>'Reparto provincial'!E282</x:f>
        <x:v>Chiriquí</x:v>
      </x:c>
      <x:c r="F835" s="38" t="str">
        <x:f>Ubicaciones!A9</x:f>
        <x:v>L04</x:v>
      </x:c>
      <x:c r="G835" s="38" t="str">
        <x:v>P2</x:v>
      </x:c>
      <x:c r="H835" s="55" t="n">
        <x:f>IF(AND(ISNUMBER('Reparto provincial'!J282),ABS(Construccion!G15-1)&lt;0.0000001,MIN(Construccion!D15:F15)&gt;=0,MAX(Construccion!D15:F15)&lt;=1),ROUND('Reparto provincial'!J282*ROUND(SUM(Construccion!$D$15:E15),12),0)-ROUND('Reparto provincial'!J282*ROUND(SUM(Construccion!$D$15:D15),12),0),"n.a.")</x:f>
        <x:v>1024</x:v>
      </x:c>
      <x:c r="I835" s="55" t="n">
        <x:f>'Reparto provincial'!N282</x:f>
        <x:v>43092.75567996024</x:v>
      </x:c>
      <x:c r="J835" s="55" t="n">
        <x:f>IF(AND(ISNUMBER(H835),ISNUMBER(I835)),H835*I835,"n.a.")</x:f>
        <x:v>44126981.816279285</x:v>
      </x:c>
      <x:c r="K835" s="56" t="n">
        <x:f>Ubicaciones!D9</x:f>
        <x:v>8.43</x:v>
      </x:c>
      <x:c r="L835" s="56" t="n">
        <x:f>Ubicaciones!E9</x:f>
        <x:v>-82.43</x:v>
      </x:c>
      <x:c r="M835" s="38" t="str">
        <x:f>Vulnerabilidad!B23</x:f>
        <x:v>Mampostería sin refuerzo</x:v>
      </x:c>
      <x:c r="N835" s="38" t="str">
        <x:f>Vulnerabilidad!C23</x:f>
        <x:v>Bloque / ladrillo</x:v>
      </x:c>
      <x:c r="O835" s="38" t="str">
        <x:f>Vulnerabilidad!D23</x:f>
        <x:v>Metal</x:v>
      </x:c>
      <x:c r="P835" s="38" t="str">
        <x:v>Sin dato</x:v>
      </x:c>
      <x:c r="Q835" s="38" t="n">
        <x:f>IF('Impacto local'!H9="","",'Impacto local'!H9)</x:f>
        <x:v>4</x:v>
      </x:c>
      <x:c r="R835" s="57" t="n">
        <x:f>IF(Q835="","",INDEX(Vulnerabilidad!$C$6:$C$17,Q835))</x:f>
        <x:v>0.001</x:v>
      </x:c>
      <x:c r="S835" s="55" t="n">
        <x:f>IF(AND(ISNUMBER(J835),ISNUMBER(R835),R835&gt;=0,R835&lt;=1),J835*R835,"n.a.")</x:f>
        <x:v>44126.98181627929</x:v>
      </x:c>
      <x:c r="T835" s="38" t="str">
        <x:f>IF(ISNUMBER(S835),"Calculado ilustrativo","Faltan datos / parámetros inválidos")</x:f>
        <x:v>Calculado ilustrativo</x:v>
      </x:c>
    </x:row>
    <x:row r="836">
      <x:c r="A836" s="38" t="str">
        <x:v>R00831</x:v>
      </x:c>
      <x:c r="B836" s="38" t="str">
        <x:f>'Reparto provincial'!B282</x:f>
        <x:v>C08</x:v>
      </x:c>
      <x:c r="C836" s="38" t="str">
        <x:f>'Reparto provincial'!C282</x:f>
        <x:v>Compañía Internacional de Seguros, S.A.</x:v>
      </x:c>
      <x:c r="D836" s="38" t="str">
        <x:f>'Reparto provincial'!D282</x:f>
        <x:v>Residencial</x:v>
      </x:c>
      <x:c r="E836" s="38" t="str">
        <x:f>'Reparto provincial'!E282</x:f>
        <x:v>Chiriquí</x:v>
      </x:c>
      <x:c r="F836" s="38" t="str">
        <x:f>Ubicaciones!A9</x:f>
        <x:v>L04</x:v>
      </x:c>
      <x:c r="G836" s="38" t="str">
        <x:v>P3</x:v>
      </x:c>
      <x:c r="H836" s="55" t="n">
        <x:f>IF(AND(ISNUMBER('Reparto provincial'!J282),ABS(Construccion!G15-1)&lt;0.0000001,MIN(Construccion!D15:F15)&gt;=0,MAX(Construccion!D15:F15)&lt;=1),ROUND('Reparto provincial'!J282*ROUND(SUM(Construccion!$D$15:F15),12),0)-ROUND('Reparto provincial'!J282*ROUND(SUM(Construccion!$D$15:E15),12),0),"n.a.")</x:f>
        <x:v>341</x:v>
      </x:c>
      <x:c r="I836" s="55" t="n">
        <x:f>'Reparto provincial'!N282</x:f>
        <x:v>43092.75567996024</x:v>
      </x:c>
      <x:c r="J836" s="55" t="n">
        <x:f>IF(AND(ISNUMBER(H836),ISNUMBER(I836)),H836*I836,"n.a.")</x:f>
        <x:v>14694629.686866442</x:v>
      </x:c>
      <x:c r="K836" s="56" t="n">
        <x:f>Ubicaciones!D9</x:f>
        <x:v>8.43</x:v>
      </x:c>
      <x:c r="L836" s="56" t="n">
        <x:f>Ubicaciones!E9</x:f>
        <x:v>-82.43</x:v>
      </x:c>
      <x:c r="M836" s="38" t="str">
        <x:f>Vulnerabilidad!B24</x:f>
        <x:v>Liviana / madera</x:v>
      </x:c>
      <x:c r="N836" s="38" t="str">
        <x:f>Vulnerabilidad!C24</x:f>
        <x:v>Madera / livianas</x:v>
      </x:c>
      <x:c r="O836" s="38" t="str">
        <x:f>Vulnerabilidad!D24</x:f>
        <x:v>Metal</x:v>
      </x:c>
      <x:c r="P836" s="38" t="str">
        <x:v>Sin dato</x:v>
      </x:c>
      <x:c r="Q836" s="38" t="n">
        <x:f>IF('Impacto local'!H9="","",'Impacto local'!H9)</x:f>
        <x:v>4</x:v>
      </x:c>
      <x:c r="R836" s="57" t="n">
        <x:f>IF(Q836="","",INDEX(Vulnerabilidad!$D$6:$D$17,Q836))</x:f>
        <x:v>0.002</x:v>
      </x:c>
      <x:c r="S836" s="55" t="n">
        <x:f>IF(AND(ISNUMBER(J836),ISNUMBER(R836),R836&gt;=0,R836&lt;=1),J836*R836,"n.a.")</x:f>
        <x:v>29389.259373732883</x:v>
      </x:c>
      <x:c r="T836" s="38" t="str">
        <x:f>IF(ISNUMBER(S836),"Calculado ilustrativo","Faltan datos / parámetros inválidos")</x:f>
        <x:v>Calculado ilustrativo</x:v>
      </x:c>
    </x:row>
    <x:row r="837">
      <x:c r="A837" s="38" t="str">
        <x:v>R00832</x:v>
      </x:c>
      <x:c r="B837" s="38" t="str">
        <x:f>'Reparto provincial'!B283</x:f>
        <x:v>C08</x:v>
      </x:c>
      <x:c r="C837" s="38" t="str">
        <x:f>'Reparto provincial'!C283</x:f>
        <x:v>Compañía Internacional de Seguros, S.A.</x:v>
      </x:c>
      <x:c r="D837" s="38" t="str">
        <x:f>'Reparto provincial'!D283</x:f>
        <x:v>Residencial</x:v>
      </x:c>
      <x:c r="E837" s="38" t="str">
        <x:f>'Reparto provincial'!E283</x:f>
        <x:v>Darién</x:v>
      </x:c>
      <x:c r="F837" s="38" t="str">
        <x:f>Ubicaciones!A10</x:f>
        <x:v>L05</x:v>
      </x:c>
      <x:c r="G837" s="38" t="str">
        <x:v>P1</x:v>
      </x:c>
      <x:c r="H837" s="55" t="n">
        <x:f>IF(AND(ISNUMBER('Reparto provincial'!J283),ABS(Construccion!G18-1)&lt;0.0000001,MIN(Construccion!D18:F18)&gt;=0,MAX(Construccion!D18:F18)&lt;=1),ROUND('Reparto provincial'!J283*ROUND(SUM(Construccion!$D$18:D18),12),0)-0,"n.a.")</x:f>
        <x:v>0</x:v>
      </x:c>
      <x:c r="I837" s="55" t="n">
        <x:f>'Reparto provincial'!N283</x:f>
        <x:v>43092.75567996024</x:v>
      </x:c>
      <x:c r="J837" s="55" t="n">
        <x:f>IF(AND(ISNUMBER(H837),ISNUMBER(I837)),H837*I837,"n.a.")</x:f>
        <x:v>0</x:v>
      </x:c>
      <x:c r="K837" s="56" t="n">
        <x:f>Ubicaciones!D10</x:f>
        <x:v>8.4</x:v>
      </x:c>
      <x:c r="L837" s="56" t="n">
        <x:f>Ubicaciones!E10</x:f>
        <x:v>-78.15</x:v>
      </x:c>
      <x:c r="M837" s="38" t="str">
        <x:f>Vulnerabilidad!B22</x:f>
        <x:v>Hormigón armado</x:v>
      </x:c>
      <x:c r="N837" s="38" t="str">
        <x:f>Vulnerabilidad!C22</x:f>
        <x:v>Mampostería de relleno</x:v>
      </x:c>
      <x:c r="O837" s="38" t="str">
        <x:f>Vulnerabilidad!D22</x:f>
        <x:v>Losa de hormigón</x:v>
      </x:c>
      <x:c r="P837" s="38" t="str">
        <x:v>Sin dato</x:v>
      </x:c>
      <x:c r="Q837" s="38" t="n">
        <x:f>IF('Impacto local'!H10="","",'Impacto local'!H10)</x:f>
        <x:v>2</x:v>
      </x:c>
      <x:c r="R837" s="57" t="n">
        <x:f>IF(Q837="","",INDEX(Vulnerabilidad!$B$6:$B$17,Q837))</x:f>
        <x:v>0</x:v>
      </x:c>
      <x:c r="S837" s="55" t="n">
        <x:f>IF(AND(ISNUMBER(J837),ISNUMBER(R837),R837&gt;=0,R837&lt;=1),J837*R837,"n.a.")</x:f>
        <x:v>0</x:v>
      </x:c>
      <x:c r="T837" s="38" t="str">
        <x:f>IF(ISNUMBER(S837),"Calculado ilustrativo","Faltan datos / parámetros inválidos")</x:f>
        <x:v>Calculado ilustrativo</x:v>
      </x:c>
    </x:row>
    <x:row r="838">
      <x:c r="A838" s="38" t="str">
        <x:v>R00833</x:v>
      </x:c>
      <x:c r="B838" s="38" t="str">
        <x:f>'Reparto provincial'!B283</x:f>
        <x:v>C08</x:v>
      </x:c>
      <x:c r="C838" s="38" t="str">
        <x:f>'Reparto provincial'!C283</x:f>
        <x:v>Compañía Internacional de Seguros, S.A.</x:v>
      </x:c>
      <x:c r="D838" s="38" t="str">
        <x:f>'Reparto provincial'!D283</x:f>
        <x:v>Residencial</x:v>
      </x:c>
      <x:c r="E838" s="38" t="str">
        <x:f>'Reparto provincial'!E283</x:f>
        <x:v>Darién</x:v>
      </x:c>
      <x:c r="F838" s="38" t="str">
        <x:f>Ubicaciones!A10</x:f>
        <x:v>L05</x:v>
      </x:c>
      <x:c r="G838" s="38" t="str">
        <x:v>P2</x:v>
      </x:c>
      <x:c r="H838" s="55" t="n">
        <x:f>IF(AND(ISNUMBER('Reparto provincial'!J283),ABS(Construccion!G18-1)&lt;0.0000001,MIN(Construccion!D18:F18)&gt;=0,MAX(Construccion!D18:F18)&lt;=1),ROUND('Reparto provincial'!J283*ROUND(SUM(Construccion!$D$18:E18),12),0)-ROUND('Reparto provincial'!J283*ROUND(SUM(Construccion!$D$18:D18),12),0),"n.a.")</x:f>
        <x:v>0</x:v>
      </x:c>
      <x:c r="I838" s="55" t="n">
        <x:f>'Reparto provincial'!N283</x:f>
        <x:v>43092.75567996024</x:v>
      </x:c>
      <x:c r="J838" s="55" t="n">
        <x:f>IF(AND(ISNUMBER(H838),ISNUMBER(I838)),H838*I838,"n.a.")</x:f>
        <x:v>0</x:v>
      </x:c>
      <x:c r="K838" s="56" t="n">
        <x:f>Ubicaciones!D10</x:f>
        <x:v>8.4</x:v>
      </x:c>
      <x:c r="L838" s="56" t="n">
        <x:f>Ubicaciones!E10</x:f>
        <x:v>-78.15</x:v>
      </x:c>
      <x:c r="M838" s="38" t="str">
        <x:f>Vulnerabilidad!B23</x:f>
        <x:v>Mampostería sin refuerzo</x:v>
      </x:c>
      <x:c r="N838" s="38" t="str">
        <x:f>Vulnerabilidad!C23</x:f>
        <x:v>Bloque / ladrillo</x:v>
      </x:c>
      <x:c r="O838" s="38" t="str">
        <x:f>Vulnerabilidad!D23</x:f>
        <x:v>Metal</x:v>
      </x:c>
      <x:c r="P838" s="38" t="str">
        <x:v>Sin dato</x:v>
      </x:c>
      <x:c r="Q838" s="38" t="n">
        <x:f>IF('Impacto local'!H10="","",'Impacto local'!H10)</x:f>
        <x:v>2</x:v>
      </x:c>
      <x:c r="R838" s="57" t="n">
        <x:f>IF(Q838="","",INDEX(Vulnerabilidad!$C$6:$C$17,Q838))</x:f>
        <x:v>0</x:v>
      </x:c>
      <x:c r="S838" s="55" t="n">
        <x:f>IF(AND(ISNUMBER(J838),ISNUMBER(R838),R838&gt;=0,R838&lt;=1),J838*R838,"n.a.")</x:f>
        <x:v>0</x:v>
      </x:c>
      <x:c r="T838" s="38" t="str">
        <x:f>IF(ISNUMBER(S838),"Calculado ilustrativo","Faltan datos / parámetros inválidos")</x:f>
        <x:v>Calculado ilustrativo</x:v>
      </x:c>
    </x:row>
    <x:row r="839">
      <x:c r="A839" s="38" t="str">
        <x:v>R00834</x:v>
      </x:c>
      <x:c r="B839" s="38" t="str">
        <x:f>'Reparto provincial'!B283</x:f>
        <x:v>C08</x:v>
      </x:c>
      <x:c r="C839" s="38" t="str">
        <x:f>'Reparto provincial'!C283</x:f>
        <x:v>Compañía Internacional de Seguros, S.A.</x:v>
      </x:c>
      <x:c r="D839" s="38" t="str">
        <x:f>'Reparto provincial'!D283</x:f>
        <x:v>Residencial</x:v>
      </x:c>
      <x:c r="E839" s="38" t="str">
        <x:f>'Reparto provincial'!E283</x:f>
        <x:v>Darién</x:v>
      </x:c>
      <x:c r="F839" s="38" t="str">
        <x:f>Ubicaciones!A10</x:f>
        <x:v>L05</x:v>
      </x:c>
      <x:c r="G839" s="38" t="str">
        <x:v>P3</x:v>
      </x:c>
      <x:c r="H839" s="55" t="n">
        <x:f>IF(AND(ISNUMBER('Reparto provincial'!J283),ABS(Construccion!G18-1)&lt;0.0000001,MIN(Construccion!D18:F18)&gt;=0,MAX(Construccion!D18:F18)&lt;=1),ROUND('Reparto provincial'!J283*ROUND(SUM(Construccion!$D$18:F18),12),0)-ROUND('Reparto provincial'!J283*ROUND(SUM(Construccion!$D$18:E18),12),0),"n.a.")</x:f>
        <x:v>0</x:v>
      </x:c>
      <x:c r="I839" s="55" t="n">
        <x:f>'Reparto provincial'!N283</x:f>
        <x:v>43092.75567996024</x:v>
      </x:c>
      <x:c r="J839" s="55" t="n">
        <x:f>IF(AND(ISNUMBER(H839),ISNUMBER(I839)),H839*I839,"n.a.")</x:f>
        <x:v>0</x:v>
      </x:c>
      <x:c r="K839" s="56" t="n">
        <x:f>Ubicaciones!D10</x:f>
        <x:v>8.4</x:v>
      </x:c>
      <x:c r="L839" s="56" t="n">
        <x:f>Ubicaciones!E10</x:f>
        <x:v>-78.15</x:v>
      </x:c>
      <x:c r="M839" s="38" t="str">
        <x:f>Vulnerabilidad!B24</x:f>
        <x:v>Liviana / madera</x:v>
      </x:c>
      <x:c r="N839" s="38" t="str">
        <x:f>Vulnerabilidad!C24</x:f>
        <x:v>Madera / livianas</x:v>
      </x:c>
      <x:c r="O839" s="38" t="str">
        <x:f>Vulnerabilidad!D24</x:f>
        <x:v>Metal</x:v>
      </x:c>
      <x:c r="P839" s="38" t="str">
        <x:v>Sin dato</x:v>
      </x:c>
      <x:c r="Q839" s="38" t="n">
        <x:f>IF('Impacto local'!H10="","",'Impacto local'!H10)</x:f>
        <x:v>2</x:v>
      </x:c>
      <x:c r="R839" s="57" t="n">
        <x:f>IF(Q839="","",INDEX(Vulnerabilidad!$D$6:$D$17,Q839))</x:f>
        <x:v>0</x:v>
      </x:c>
      <x:c r="S839" s="55" t="n">
        <x:f>IF(AND(ISNUMBER(J839),ISNUMBER(R839),R839&gt;=0,R839&lt;=1),J839*R839,"n.a.")</x:f>
        <x:v>0</x:v>
      </x:c>
      <x:c r="T839" s="38" t="str">
        <x:f>IF(ISNUMBER(S839),"Calculado ilustrativo","Faltan datos / parámetros inválidos")</x:f>
        <x:v>Calculado ilustrativo</x:v>
      </x:c>
    </x:row>
    <x:row r="840">
      <x:c r="A840" s="38" t="str">
        <x:v>R00835</x:v>
      </x:c>
      <x:c r="B840" s="38" t="str">
        <x:f>'Reparto provincial'!B284</x:f>
        <x:v>C08</x:v>
      </x:c>
      <x:c r="C840" s="38" t="str">
        <x:f>'Reparto provincial'!C284</x:f>
        <x:v>Compañía Internacional de Seguros, S.A.</x:v>
      </x:c>
      <x:c r="D840" s="38" t="str">
        <x:f>'Reparto provincial'!D284</x:f>
        <x:v>Residencial</x:v>
      </x:c>
      <x:c r="E840" s="38" t="str">
        <x:f>'Reparto provincial'!E284</x:f>
        <x:v>Herrera</x:v>
      </x:c>
      <x:c r="F840" s="38" t="str">
        <x:f>Ubicaciones!A11</x:f>
        <x:v>L06</x:v>
      </x:c>
      <x:c r="G840" s="38" t="str">
        <x:v>P1</x:v>
      </x:c>
      <x:c r="H840" s="55" t="n">
        <x:f>IF(AND(ISNUMBER('Reparto provincial'!J284),ABS(Construccion!G21-1)&lt;0.0000001,MIN(Construccion!D21:F21)&gt;=0,MAX(Construccion!D21:F21)&lt;=1),ROUND('Reparto provincial'!J284*ROUND(SUM(Construccion!$D$21:D21),12),0)-0,"n.a.")</x:f>
        <x:v>901</x:v>
      </x:c>
      <x:c r="I840" s="55" t="n">
        <x:f>'Reparto provincial'!N284</x:f>
        <x:v>43092.75567996024</x:v>
      </x:c>
      <x:c r="J840" s="55" t="n">
        <x:f>IF(AND(ISNUMBER(H840),ISNUMBER(I840)),H840*I840,"n.a.")</x:f>
        <x:v>38826572.867644176</x:v>
      </x:c>
      <x:c r="K840" s="56" t="n">
        <x:f>Ubicaciones!D11</x:f>
        <x:v>7.96</x:v>
      </x:c>
      <x:c r="L840" s="56" t="n">
        <x:f>Ubicaciones!E11</x:f>
        <x:v>-80.43</x:v>
      </x:c>
      <x:c r="M840" s="38" t="str">
        <x:f>Vulnerabilidad!B22</x:f>
        <x:v>Hormigón armado</x:v>
      </x:c>
      <x:c r="N840" s="38" t="str">
        <x:f>Vulnerabilidad!C22</x:f>
        <x:v>Mampostería de relleno</x:v>
      </x:c>
      <x:c r="O840" s="38" t="str">
        <x:f>Vulnerabilidad!D22</x:f>
        <x:v>Losa de hormigón</x:v>
      </x:c>
      <x:c r="P840" s="38" t="str">
        <x:v>Sin dato</x:v>
      </x:c>
      <x:c r="Q840" s="38" t="n">
        <x:f>IF('Impacto local'!H11="","",'Impacto local'!H11)</x:f>
        <x:v>3</x:v>
      </x:c>
      <x:c r="R840" s="57" t="n">
        <x:f>IF(Q840="","",INDEX(Vulnerabilidad!$B$6:$B$17,Q840))</x:f>
        <x:v>0</x:v>
      </x:c>
      <x:c r="S840" s="55" t="n">
        <x:f>IF(AND(ISNUMBER(J840),ISNUMBER(R840),R840&gt;=0,R840&lt;=1),J840*R840,"n.a.")</x:f>
        <x:v>0</x:v>
      </x:c>
      <x:c r="T840" s="38" t="str">
        <x:f>IF(ISNUMBER(S840),"Calculado ilustrativo","Faltan datos / parámetros inválidos")</x:f>
        <x:v>Calculado ilustrativo</x:v>
      </x:c>
    </x:row>
    <x:row r="841">
      <x:c r="A841" s="38" t="str">
        <x:v>R00836</x:v>
      </x:c>
      <x:c r="B841" s="38" t="str">
        <x:f>'Reparto provincial'!B284</x:f>
        <x:v>C08</x:v>
      </x:c>
      <x:c r="C841" s="38" t="str">
        <x:f>'Reparto provincial'!C284</x:f>
        <x:v>Compañía Internacional de Seguros, S.A.</x:v>
      </x:c>
      <x:c r="D841" s="38" t="str">
        <x:f>'Reparto provincial'!D284</x:f>
        <x:v>Residencial</x:v>
      </x:c>
      <x:c r="E841" s="38" t="str">
        <x:f>'Reparto provincial'!E284</x:f>
        <x:v>Herrera</x:v>
      </x:c>
      <x:c r="F841" s="38" t="str">
        <x:f>Ubicaciones!A11</x:f>
        <x:v>L06</x:v>
      </x:c>
      <x:c r="G841" s="38" t="str">
        <x:v>P2</x:v>
      </x:c>
      <x:c r="H841" s="55" t="n">
        <x:f>IF(AND(ISNUMBER('Reparto provincial'!J284),ABS(Construccion!G21-1)&lt;0.0000001,MIN(Construccion!D21:F21)&gt;=0,MAX(Construccion!D21:F21)&lt;=1),ROUND('Reparto provincial'!J284*ROUND(SUM(Construccion!$D$21:E21),12),0)-ROUND('Reparto provincial'!J284*ROUND(SUM(Construccion!$D$21:D21),12),0),"n.a.")</x:f>
        <x:v>450</x:v>
      </x:c>
      <x:c r="I841" s="55" t="n">
        <x:f>'Reparto provincial'!N284</x:f>
        <x:v>43092.75567996024</x:v>
      </x:c>
      <x:c r="J841" s="55" t="n">
        <x:f>IF(AND(ISNUMBER(H841),ISNUMBER(I841)),H841*I841,"n.a.")</x:f>
        <x:v>19391740.05598211</x:v>
      </x:c>
      <x:c r="K841" s="56" t="n">
        <x:f>Ubicaciones!D11</x:f>
        <x:v>7.96</x:v>
      </x:c>
      <x:c r="L841" s="56" t="n">
        <x:f>Ubicaciones!E11</x:f>
        <x:v>-80.43</x:v>
      </x:c>
      <x:c r="M841" s="38" t="str">
        <x:f>Vulnerabilidad!B23</x:f>
        <x:v>Mampostería sin refuerzo</x:v>
      </x:c>
      <x:c r="N841" s="38" t="str">
        <x:f>Vulnerabilidad!C23</x:f>
        <x:v>Bloque / ladrillo</x:v>
      </x:c>
      <x:c r="O841" s="38" t="str">
        <x:f>Vulnerabilidad!D23</x:f>
        <x:v>Metal</x:v>
      </x:c>
      <x:c r="P841" s="38" t="str">
        <x:v>Sin dato</x:v>
      </x:c>
      <x:c r="Q841" s="38" t="n">
        <x:f>IF('Impacto local'!H11="","",'Impacto local'!H11)</x:f>
        <x:v>3</x:v>
      </x:c>
      <x:c r="R841" s="57" t="n">
        <x:f>IF(Q841="","",INDEX(Vulnerabilidad!$C$6:$C$17,Q841))</x:f>
        <x:v>0</x:v>
      </x:c>
      <x:c r="S841" s="55" t="n">
        <x:f>IF(AND(ISNUMBER(J841),ISNUMBER(R841),R841&gt;=0,R841&lt;=1),J841*R841,"n.a.")</x:f>
        <x:v>0</x:v>
      </x:c>
      <x:c r="T841" s="38" t="str">
        <x:f>IF(ISNUMBER(S841),"Calculado ilustrativo","Faltan datos / parámetros inválidos")</x:f>
        <x:v>Calculado ilustrativo</x:v>
      </x:c>
    </x:row>
    <x:row r="842">
      <x:c r="A842" s="38" t="str">
        <x:v>R00837</x:v>
      </x:c>
      <x:c r="B842" s="38" t="str">
        <x:f>'Reparto provincial'!B284</x:f>
        <x:v>C08</x:v>
      </x:c>
      <x:c r="C842" s="38" t="str">
        <x:f>'Reparto provincial'!C284</x:f>
        <x:v>Compañía Internacional de Seguros, S.A.</x:v>
      </x:c>
      <x:c r="D842" s="38" t="str">
        <x:f>'Reparto provincial'!D284</x:f>
        <x:v>Residencial</x:v>
      </x:c>
      <x:c r="E842" s="38" t="str">
        <x:f>'Reparto provincial'!E284</x:f>
        <x:v>Herrera</x:v>
      </x:c>
      <x:c r="F842" s="38" t="str">
        <x:f>Ubicaciones!A11</x:f>
        <x:v>L06</x:v>
      </x:c>
      <x:c r="G842" s="38" t="str">
        <x:v>P3</x:v>
      </x:c>
      <x:c r="H842" s="55" t="n">
        <x:f>IF(AND(ISNUMBER('Reparto provincial'!J284),ABS(Construccion!G21-1)&lt;0.0000001,MIN(Construccion!D21:F21)&gt;=0,MAX(Construccion!D21:F21)&lt;=1),ROUND('Reparto provincial'!J284*ROUND(SUM(Construccion!$D$21:F21),12),0)-ROUND('Reparto provincial'!J284*ROUND(SUM(Construccion!$D$21:E21),12),0),"n.a.")</x:f>
        <x:v>150</x:v>
      </x:c>
      <x:c r="I842" s="55" t="n">
        <x:f>'Reparto provincial'!N284</x:f>
        <x:v>43092.75567996024</x:v>
      </x:c>
      <x:c r="J842" s="55" t="n">
        <x:f>IF(AND(ISNUMBER(H842),ISNUMBER(I842)),H842*I842,"n.a.")</x:f>
        <x:v>6463913.351994036</x:v>
      </x:c>
      <x:c r="K842" s="56" t="n">
        <x:f>Ubicaciones!D11</x:f>
        <x:v>7.96</x:v>
      </x:c>
      <x:c r="L842" s="56" t="n">
        <x:f>Ubicaciones!E11</x:f>
        <x:v>-80.43</x:v>
      </x:c>
      <x:c r="M842" s="38" t="str">
        <x:f>Vulnerabilidad!B24</x:f>
        <x:v>Liviana / madera</x:v>
      </x:c>
      <x:c r="N842" s="38" t="str">
        <x:f>Vulnerabilidad!C24</x:f>
        <x:v>Madera / livianas</x:v>
      </x:c>
      <x:c r="O842" s="38" t="str">
        <x:f>Vulnerabilidad!D24</x:f>
        <x:v>Metal</x:v>
      </x:c>
      <x:c r="P842" s="38" t="str">
        <x:v>Sin dato</x:v>
      </x:c>
      <x:c r="Q842" s="38" t="n">
        <x:f>IF('Impacto local'!H11="","",'Impacto local'!H11)</x:f>
        <x:v>3</x:v>
      </x:c>
      <x:c r="R842" s="57" t="n">
        <x:f>IF(Q842="","",INDEX(Vulnerabilidad!$D$6:$D$17,Q842))</x:f>
        <x:v>0</x:v>
      </x:c>
      <x:c r="S842" s="55" t="n">
        <x:f>IF(AND(ISNUMBER(J842),ISNUMBER(R842),R842&gt;=0,R842&lt;=1),J842*R842,"n.a.")</x:f>
        <x:v>0</x:v>
      </x:c>
      <x:c r="T842" s="38" t="str">
        <x:f>IF(ISNUMBER(S842),"Calculado ilustrativo","Faltan datos / parámetros inválidos")</x:f>
        <x:v>Calculado ilustrativo</x:v>
      </x:c>
    </x:row>
    <x:row r="843">
      <x:c r="A843" s="38" t="str">
        <x:v>R00838</x:v>
      </x:c>
      <x:c r="B843" s="38" t="str">
        <x:f>'Reparto provincial'!B285</x:f>
        <x:v>C08</x:v>
      </x:c>
      <x:c r="C843" s="38" t="str">
        <x:f>'Reparto provincial'!C285</x:f>
        <x:v>Compañía Internacional de Seguros, S.A.</x:v>
      </x:c>
      <x:c r="D843" s="38" t="str">
        <x:f>'Reparto provincial'!D285</x:f>
        <x:v>Residencial</x:v>
      </x:c>
      <x:c r="E843" s="38" t="str">
        <x:f>'Reparto provincial'!E285</x:f>
        <x:v>Los Santos</x:v>
      </x:c>
      <x:c r="F843" s="38" t="str">
        <x:f>Ubicaciones!A12</x:f>
        <x:v>L07</x:v>
      </x:c>
      <x:c r="G843" s="38" t="str">
        <x:v>P1</x:v>
      </x:c>
      <x:c r="H843" s="55" t="n">
        <x:f>IF(AND(ISNUMBER('Reparto provincial'!J285),ABS(Construccion!G24-1)&lt;0.0000001,MIN(Construccion!D24:F24)&gt;=0,MAX(Construccion!D24:F24)&lt;=1),ROUND('Reparto provincial'!J285*ROUND(SUM(Construccion!$D$24:D24),12),0)-0,"n.a.")</x:f>
        <x:v>0</x:v>
      </x:c>
      <x:c r="I843" s="55" t="n">
        <x:f>'Reparto provincial'!N285</x:f>
        <x:v>43092.75567996024</x:v>
      </x:c>
      <x:c r="J843" s="55" t="n">
        <x:f>IF(AND(ISNUMBER(H843),ISNUMBER(I843)),H843*I843,"n.a.")</x:f>
        <x:v>0</x:v>
      </x:c>
      <x:c r="K843" s="56" t="n">
        <x:f>Ubicaciones!D12</x:f>
        <x:v>7.77</x:v>
      </x:c>
      <x:c r="L843" s="56" t="n">
        <x:f>Ubicaciones!E12</x:f>
        <x:v>-80.28</x:v>
      </x:c>
      <x:c r="M843" s="38" t="str">
        <x:f>Vulnerabilidad!B22</x:f>
        <x:v>Hormigón armado</x:v>
      </x:c>
      <x:c r="N843" s="38" t="str">
        <x:f>Vulnerabilidad!C22</x:f>
        <x:v>Mampostería de relleno</x:v>
      </x:c>
      <x:c r="O843" s="38" t="str">
        <x:f>Vulnerabilidad!D22</x:f>
        <x:v>Losa de hormigón</x:v>
      </x:c>
      <x:c r="P843" s="38" t="str">
        <x:v>Sin dato</x:v>
      </x:c>
      <x:c r="Q843" s="38" t="n">
        <x:f>IF('Impacto local'!H12="","",'Impacto local'!H12)</x:f>
        <x:v>2</x:v>
      </x:c>
      <x:c r="R843" s="57" t="n">
        <x:f>IF(Q843="","",INDEX(Vulnerabilidad!$B$6:$B$17,Q843))</x:f>
        <x:v>0</x:v>
      </x:c>
      <x:c r="S843" s="55" t="n">
        <x:f>IF(AND(ISNUMBER(J843),ISNUMBER(R843),R843&gt;=0,R843&lt;=1),J843*R843,"n.a.")</x:f>
        <x:v>0</x:v>
      </x:c>
      <x:c r="T843" s="38" t="str">
        <x:f>IF(ISNUMBER(S843),"Calculado ilustrativo","Faltan datos / parámetros inválidos")</x:f>
        <x:v>Calculado ilustrativo</x:v>
      </x:c>
    </x:row>
    <x:row r="844">
      <x:c r="A844" s="38" t="str">
        <x:v>R00839</x:v>
      </x:c>
      <x:c r="B844" s="38" t="str">
        <x:f>'Reparto provincial'!B285</x:f>
        <x:v>C08</x:v>
      </x:c>
      <x:c r="C844" s="38" t="str">
        <x:f>'Reparto provincial'!C285</x:f>
        <x:v>Compañía Internacional de Seguros, S.A.</x:v>
      </x:c>
      <x:c r="D844" s="38" t="str">
        <x:f>'Reparto provincial'!D285</x:f>
        <x:v>Residencial</x:v>
      </x:c>
      <x:c r="E844" s="38" t="str">
        <x:f>'Reparto provincial'!E285</x:f>
        <x:v>Los Santos</x:v>
      </x:c>
      <x:c r="F844" s="38" t="str">
        <x:f>Ubicaciones!A12</x:f>
        <x:v>L07</x:v>
      </x:c>
      <x:c r="G844" s="38" t="str">
        <x:v>P2</x:v>
      </x:c>
      <x:c r="H844" s="55" t="n">
        <x:f>IF(AND(ISNUMBER('Reparto provincial'!J285),ABS(Construccion!G24-1)&lt;0.0000001,MIN(Construccion!D24:F24)&gt;=0,MAX(Construccion!D24:F24)&lt;=1),ROUND('Reparto provincial'!J285*ROUND(SUM(Construccion!$D$24:E24),12),0)-ROUND('Reparto provincial'!J285*ROUND(SUM(Construccion!$D$24:D24),12),0),"n.a.")</x:f>
        <x:v>0</x:v>
      </x:c>
      <x:c r="I844" s="55" t="n">
        <x:f>'Reparto provincial'!N285</x:f>
        <x:v>43092.75567996024</x:v>
      </x:c>
      <x:c r="J844" s="55" t="n">
        <x:f>IF(AND(ISNUMBER(H844),ISNUMBER(I844)),H844*I844,"n.a.")</x:f>
        <x:v>0</x:v>
      </x:c>
      <x:c r="K844" s="56" t="n">
        <x:f>Ubicaciones!D12</x:f>
        <x:v>7.77</x:v>
      </x:c>
      <x:c r="L844" s="56" t="n">
        <x:f>Ubicaciones!E12</x:f>
        <x:v>-80.28</x:v>
      </x:c>
      <x:c r="M844" s="38" t="str">
        <x:f>Vulnerabilidad!B23</x:f>
        <x:v>Mampostería sin refuerzo</x:v>
      </x:c>
      <x:c r="N844" s="38" t="str">
        <x:f>Vulnerabilidad!C23</x:f>
        <x:v>Bloque / ladrillo</x:v>
      </x:c>
      <x:c r="O844" s="38" t="str">
        <x:f>Vulnerabilidad!D23</x:f>
        <x:v>Metal</x:v>
      </x:c>
      <x:c r="P844" s="38" t="str">
        <x:v>Sin dato</x:v>
      </x:c>
      <x:c r="Q844" s="38" t="n">
        <x:f>IF('Impacto local'!H12="","",'Impacto local'!H12)</x:f>
        <x:v>2</x:v>
      </x:c>
      <x:c r="R844" s="57" t="n">
        <x:f>IF(Q844="","",INDEX(Vulnerabilidad!$C$6:$C$17,Q844))</x:f>
        <x:v>0</x:v>
      </x:c>
      <x:c r="S844" s="55" t="n">
        <x:f>IF(AND(ISNUMBER(J844),ISNUMBER(R844),R844&gt;=0,R844&lt;=1),J844*R844,"n.a.")</x:f>
        <x:v>0</x:v>
      </x:c>
      <x:c r="T844" s="38" t="str">
        <x:f>IF(ISNUMBER(S844),"Calculado ilustrativo","Faltan datos / parámetros inválidos")</x:f>
        <x:v>Calculado ilustrativo</x:v>
      </x:c>
    </x:row>
    <x:row r="845">
      <x:c r="A845" s="38" t="str">
        <x:v>R00840</x:v>
      </x:c>
      <x:c r="B845" s="38" t="str">
        <x:f>'Reparto provincial'!B285</x:f>
        <x:v>C08</x:v>
      </x:c>
      <x:c r="C845" s="38" t="str">
        <x:f>'Reparto provincial'!C285</x:f>
        <x:v>Compañía Internacional de Seguros, S.A.</x:v>
      </x:c>
      <x:c r="D845" s="38" t="str">
        <x:f>'Reparto provincial'!D285</x:f>
        <x:v>Residencial</x:v>
      </x:c>
      <x:c r="E845" s="38" t="str">
        <x:f>'Reparto provincial'!E285</x:f>
        <x:v>Los Santos</x:v>
      </x:c>
      <x:c r="F845" s="38" t="str">
        <x:f>Ubicaciones!A12</x:f>
        <x:v>L07</x:v>
      </x:c>
      <x:c r="G845" s="38" t="str">
        <x:v>P3</x:v>
      </x:c>
      <x:c r="H845" s="55" t="n">
        <x:f>IF(AND(ISNUMBER('Reparto provincial'!J285),ABS(Construccion!G24-1)&lt;0.0000001,MIN(Construccion!D24:F24)&gt;=0,MAX(Construccion!D24:F24)&lt;=1),ROUND('Reparto provincial'!J285*ROUND(SUM(Construccion!$D$24:F24),12),0)-ROUND('Reparto provincial'!J285*ROUND(SUM(Construccion!$D$24:E24),12),0),"n.a.")</x:f>
        <x:v>0</x:v>
      </x:c>
      <x:c r="I845" s="55" t="n">
        <x:f>'Reparto provincial'!N285</x:f>
        <x:v>43092.75567996024</x:v>
      </x:c>
      <x:c r="J845" s="55" t="n">
        <x:f>IF(AND(ISNUMBER(H845),ISNUMBER(I845)),H845*I845,"n.a.")</x:f>
        <x:v>0</x:v>
      </x:c>
      <x:c r="K845" s="56" t="n">
        <x:f>Ubicaciones!D12</x:f>
        <x:v>7.77</x:v>
      </x:c>
      <x:c r="L845" s="56" t="n">
        <x:f>Ubicaciones!E12</x:f>
        <x:v>-80.28</x:v>
      </x:c>
      <x:c r="M845" s="38" t="str">
        <x:f>Vulnerabilidad!B24</x:f>
        <x:v>Liviana / madera</x:v>
      </x:c>
      <x:c r="N845" s="38" t="str">
        <x:f>Vulnerabilidad!C24</x:f>
        <x:v>Madera / livianas</x:v>
      </x:c>
      <x:c r="O845" s="38" t="str">
        <x:f>Vulnerabilidad!D24</x:f>
        <x:v>Metal</x:v>
      </x:c>
      <x:c r="P845" s="38" t="str">
        <x:v>Sin dato</x:v>
      </x:c>
      <x:c r="Q845" s="38" t="n">
        <x:f>IF('Impacto local'!H12="","",'Impacto local'!H12)</x:f>
        <x:v>2</x:v>
      </x:c>
      <x:c r="R845" s="57" t="n">
        <x:f>IF(Q845="","",INDEX(Vulnerabilidad!$D$6:$D$17,Q845))</x:f>
        <x:v>0</x:v>
      </x:c>
      <x:c r="S845" s="55" t="n">
        <x:f>IF(AND(ISNUMBER(J845),ISNUMBER(R845),R845&gt;=0,R845&lt;=1),J845*R845,"n.a.")</x:f>
        <x:v>0</x:v>
      </x:c>
      <x:c r="T845" s="38" t="str">
        <x:f>IF(ISNUMBER(S845),"Calculado ilustrativo","Faltan datos / parámetros inválidos")</x:f>
        <x:v>Calculado ilustrativo</x:v>
      </x:c>
    </x:row>
    <x:row r="846">
      <x:c r="A846" s="38" t="str">
        <x:v>R00841</x:v>
      </x:c>
      <x:c r="B846" s="38" t="str">
        <x:f>'Reparto provincial'!B286</x:f>
        <x:v>C08</x:v>
      </x:c>
      <x:c r="C846" s="38" t="str">
        <x:f>'Reparto provincial'!C286</x:f>
        <x:v>Compañía Internacional de Seguros, S.A.</x:v>
      </x:c>
      <x:c r="D846" s="38" t="str">
        <x:f>'Reparto provincial'!D286</x:f>
        <x:v>Residencial</x:v>
      </x:c>
      <x:c r="E846" s="38" t="str">
        <x:f>'Reparto provincial'!E286</x:f>
        <x:v>Panamá</x:v>
      </x:c>
      <x:c r="F846" s="38" t="str">
        <x:f>Ubicaciones!A13</x:f>
        <x:v>L08</x:v>
      </x:c>
      <x:c r="G846" s="38" t="str">
        <x:v>P1</x:v>
      </x:c>
      <x:c r="H846" s="55" t="n">
        <x:f>IF(AND(ISNUMBER('Reparto provincial'!J286),ABS(Construccion!G27-1)&lt;0.0000001,MIN(Construccion!D27:F27)&gt;=0,MAX(Construccion!D27:F27)&lt;=1),ROUND('Reparto provincial'!J286*ROUND(SUM(Construccion!$D$27:D27),12),0)-0,"n.a.")</x:f>
        <x:v>39551</x:v>
      </x:c>
      <x:c r="I846" s="55" t="n">
        <x:f>'Reparto provincial'!N286</x:f>
        <x:v>43092.75567996024</x:v>
      </x:c>
      <x:c r="J846" s="55" t="n">
        <x:f>IF(AND(ISNUMBER(H846),ISNUMBER(I846)),H846*I846,"n.a.")</x:f>
        <x:v>1704361579.8981075</x:v>
      </x:c>
      <x:c r="K846" s="56" t="n">
        <x:f>Ubicaciones!D13</x:f>
        <x:v>8.98</x:v>
      </x:c>
      <x:c r="L846" s="56" t="n">
        <x:f>Ubicaciones!E13</x:f>
        <x:v>-79.52</x:v>
      </x:c>
      <x:c r="M846" s="38" t="str">
        <x:f>Vulnerabilidad!B22</x:f>
        <x:v>Hormigón armado</x:v>
      </x:c>
      <x:c r="N846" s="38" t="str">
        <x:f>Vulnerabilidad!C22</x:f>
        <x:v>Mampostería de relleno</x:v>
      </x:c>
      <x:c r="O846" s="38" t="str">
        <x:f>Vulnerabilidad!D22</x:f>
        <x:v>Losa de hormigón</x:v>
      </x:c>
      <x:c r="P846" s="38" t="str">
        <x:v>Sin dato</x:v>
      </x:c>
      <x:c r="Q846" s="38" t="n">
        <x:f>IF('Impacto local'!H13="","",'Impacto local'!H13)</x:f>
        <x:v>2</x:v>
      </x:c>
      <x:c r="R846" s="57" t="n">
        <x:f>IF(Q846="","",INDEX(Vulnerabilidad!$B$6:$B$17,Q846))</x:f>
        <x:v>0</x:v>
      </x:c>
      <x:c r="S846" s="55" t="n">
        <x:f>IF(AND(ISNUMBER(J846),ISNUMBER(R846),R846&gt;=0,R846&lt;=1),J846*R846,"n.a.")</x:f>
        <x:v>0</x:v>
      </x:c>
      <x:c r="T846" s="38" t="str">
        <x:f>IF(ISNUMBER(S846),"Calculado ilustrativo","Faltan datos / parámetros inválidos")</x:f>
        <x:v>Calculado ilustrativo</x:v>
      </x:c>
    </x:row>
    <x:row r="847">
      <x:c r="A847" s="38" t="str">
        <x:v>R00842</x:v>
      </x:c>
      <x:c r="B847" s="38" t="str">
        <x:f>'Reparto provincial'!B286</x:f>
        <x:v>C08</x:v>
      </x:c>
      <x:c r="C847" s="38" t="str">
        <x:f>'Reparto provincial'!C286</x:f>
        <x:v>Compañía Internacional de Seguros, S.A.</x:v>
      </x:c>
      <x:c r="D847" s="38" t="str">
        <x:f>'Reparto provincial'!D286</x:f>
        <x:v>Residencial</x:v>
      </x:c>
      <x:c r="E847" s="38" t="str">
        <x:f>'Reparto provincial'!E286</x:f>
        <x:v>Panamá</x:v>
      </x:c>
      <x:c r="F847" s="38" t="str">
        <x:f>Ubicaciones!A13</x:f>
        <x:v>L08</x:v>
      </x:c>
      <x:c r="G847" s="38" t="str">
        <x:v>P2</x:v>
      </x:c>
      <x:c r="H847" s="55" t="n">
        <x:f>IF(AND(ISNUMBER('Reparto provincial'!J286),ABS(Construccion!G27-1)&lt;0.0000001,MIN(Construccion!D27:F27)&gt;=0,MAX(Construccion!D27:F27)&lt;=1),ROUND('Reparto provincial'!J286*ROUND(SUM(Construccion!$D$27:E27),12),0)-ROUND('Reparto provincial'!J286*ROUND(SUM(Construccion!$D$27:D27),12),0),"n.a.")</x:f>
        <x:v>19776</x:v>
      </x:c>
      <x:c r="I847" s="55" t="n">
        <x:f>'Reparto provincial'!N286</x:f>
        <x:v>43092.75567996024</x:v>
      </x:c>
      <x:c r="J847" s="55" t="n">
        <x:f>IF(AND(ISNUMBER(H847),ISNUMBER(I847)),H847*I847,"n.a.")</x:f>
        <x:v>852202336.3268937</x:v>
      </x:c>
      <x:c r="K847" s="56" t="n">
        <x:f>Ubicaciones!D13</x:f>
        <x:v>8.98</x:v>
      </x:c>
      <x:c r="L847" s="56" t="n">
        <x:f>Ubicaciones!E13</x:f>
        <x:v>-79.52</x:v>
      </x:c>
      <x:c r="M847" s="38" t="str">
        <x:f>Vulnerabilidad!B23</x:f>
        <x:v>Mampostería sin refuerzo</x:v>
      </x:c>
      <x:c r="N847" s="38" t="str">
        <x:f>Vulnerabilidad!C23</x:f>
        <x:v>Bloque / ladrillo</x:v>
      </x:c>
      <x:c r="O847" s="38" t="str">
        <x:f>Vulnerabilidad!D23</x:f>
        <x:v>Metal</x:v>
      </x:c>
      <x:c r="P847" s="38" t="str">
        <x:v>Sin dato</x:v>
      </x:c>
      <x:c r="Q847" s="38" t="n">
        <x:f>IF('Impacto local'!H13="","",'Impacto local'!H13)</x:f>
        <x:v>2</x:v>
      </x:c>
      <x:c r="R847" s="57" t="n">
        <x:f>IF(Q847="","",INDEX(Vulnerabilidad!$C$6:$C$17,Q847))</x:f>
        <x:v>0</x:v>
      </x:c>
      <x:c r="S847" s="55" t="n">
        <x:f>IF(AND(ISNUMBER(J847),ISNUMBER(R847),R847&gt;=0,R847&lt;=1),J847*R847,"n.a.")</x:f>
        <x:v>0</x:v>
      </x:c>
      <x:c r="T847" s="38" t="str">
        <x:f>IF(ISNUMBER(S847),"Calculado ilustrativo","Faltan datos / parámetros inválidos")</x:f>
        <x:v>Calculado ilustrativo</x:v>
      </x:c>
    </x:row>
    <x:row r="848">
      <x:c r="A848" s="38" t="str">
        <x:v>R00843</x:v>
      </x:c>
      <x:c r="B848" s="38" t="str">
        <x:f>'Reparto provincial'!B286</x:f>
        <x:v>C08</x:v>
      </x:c>
      <x:c r="C848" s="38" t="str">
        <x:f>'Reparto provincial'!C286</x:f>
        <x:v>Compañía Internacional de Seguros, S.A.</x:v>
      </x:c>
      <x:c r="D848" s="38" t="str">
        <x:f>'Reparto provincial'!D286</x:f>
        <x:v>Residencial</x:v>
      </x:c>
      <x:c r="E848" s="38" t="str">
        <x:f>'Reparto provincial'!E286</x:f>
        <x:v>Panamá</x:v>
      </x:c>
      <x:c r="F848" s="38" t="str">
        <x:f>Ubicaciones!A13</x:f>
        <x:v>L08</x:v>
      </x:c>
      <x:c r="G848" s="38" t="str">
        <x:v>P3</x:v>
      </x:c>
      <x:c r="H848" s="55" t="n">
        <x:f>IF(AND(ISNUMBER('Reparto provincial'!J286),ABS(Construccion!G27-1)&lt;0.0000001,MIN(Construccion!D27:F27)&gt;=0,MAX(Construccion!D27:F27)&lt;=1),ROUND('Reparto provincial'!J286*ROUND(SUM(Construccion!$D$27:F27),12),0)-ROUND('Reparto provincial'!J286*ROUND(SUM(Construccion!$D$27:E27),12),0),"n.a.")</x:f>
        <x:v>6592</x:v>
      </x:c>
      <x:c r="I848" s="55" t="n">
        <x:f>'Reparto provincial'!N286</x:f>
        <x:v>43092.75567996024</x:v>
      </x:c>
      <x:c r="J848" s="55" t="n">
        <x:f>IF(AND(ISNUMBER(H848),ISNUMBER(I848)),H848*I848,"n.a.")</x:f>
        <x:v>284067445.4422979</x:v>
      </x:c>
      <x:c r="K848" s="56" t="n">
        <x:f>Ubicaciones!D13</x:f>
        <x:v>8.98</x:v>
      </x:c>
      <x:c r="L848" s="56" t="n">
        <x:f>Ubicaciones!E13</x:f>
        <x:v>-79.52</x:v>
      </x:c>
      <x:c r="M848" s="38" t="str">
        <x:f>Vulnerabilidad!B24</x:f>
        <x:v>Liviana / madera</x:v>
      </x:c>
      <x:c r="N848" s="38" t="str">
        <x:f>Vulnerabilidad!C24</x:f>
        <x:v>Madera / livianas</x:v>
      </x:c>
      <x:c r="O848" s="38" t="str">
        <x:f>Vulnerabilidad!D24</x:f>
        <x:v>Metal</x:v>
      </x:c>
      <x:c r="P848" s="38" t="str">
        <x:v>Sin dato</x:v>
      </x:c>
      <x:c r="Q848" s="38" t="n">
        <x:f>IF('Impacto local'!H13="","",'Impacto local'!H13)</x:f>
        <x:v>2</x:v>
      </x:c>
      <x:c r="R848" s="57" t="n">
        <x:f>IF(Q848="","",INDEX(Vulnerabilidad!$D$6:$D$17,Q848))</x:f>
        <x:v>0</x:v>
      </x:c>
      <x:c r="S848" s="55" t="n">
        <x:f>IF(AND(ISNUMBER(J848),ISNUMBER(R848),R848&gt;=0,R848&lt;=1),J848*R848,"n.a.")</x:f>
        <x:v>0</x:v>
      </x:c>
      <x:c r="T848" s="38" t="str">
        <x:f>IF(ISNUMBER(S848),"Calculado ilustrativo","Faltan datos / parámetros inválidos")</x:f>
        <x:v>Calculado ilustrativo</x:v>
      </x:c>
    </x:row>
    <x:row r="849">
      <x:c r="A849" s="38" t="str">
        <x:v>R00844</x:v>
      </x:c>
      <x:c r="B849" s="38" t="str">
        <x:f>'Reparto provincial'!B287</x:f>
        <x:v>C08</x:v>
      </x:c>
      <x:c r="C849" s="38" t="str">
        <x:f>'Reparto provincial'!C287</x:f>
        <x:v>Compañía Internacional de Seguros, S.A.</x:v>
      </x:c>
      <x:c r="D849" s="38" t="str">
        <x:f>'Reparto provincial'!D287</x:f>
        <x:v>Residencial</x:v>
      </x:c>
      <x:c r="E849" s="38" t="str">
        <x:f>'Reparto provincial'!E287</x:f>
        <x:v>Veraguas</x:v>
      </x:c>
      <x:c r="F849" s="38" t="str">
        <x:f>Ubicaciones!A14</x:f>
        <x:v>L09</x:v>
      </x:c>
      <x:c r="G849" s="38" t="str">
        <x:v>P1</x:v>
      </x:c>
      <x:c r="H849" s="55" t="n">
        <x:f>IF(AND(ISNUMBER('Reparto provincial'!J287),ABS(Construccion!G30-1)&lt;0.0000001,MIN(Construccion!D30:F30)&gt;=0,MAX(Construccion!D30:F30)&lt;=1),ROUND('Reparto provincial'!J287*ROUND(SUM(Construccion!$D$30:D30),12),0)-0,"n.a.")</x:f>
        <x:v>846</x:v>
      </x:c>
      <x:c r="I849" s="55" t="n">
        <x:f>'Reparto provincial'!N287</x:f>
        <x:v>43092.75567996024</x:v>
      </x:c>
      <x:c r="J849" s="55" t="n">
        <x:f>IF(AND(ISNUMBER(H849),ISNUMBER(I849)),H849*I849,"n.a.")</x:f>
        <x:v>36456471.30524636</x:v>
      </x:c>
      <x:c r="K849" s="56" t="n">
        <x:f>Ubicaciones!D14</x:f>
        <x:v>8.1</x:v>
      </x:c>
      <x:c r="L849" s="56" t="n">
        <x:f>Ubicaciones!E14</x:f>
        <x:v>-80.97</x:v>
      </x:c>
      <x:c r="M849" s="38" t="str">
        <x:f>Vulnerabilidad!B22</x:f>
        <x:v>Hormigón armado</x:v>
      </x:c>
      <x:c r="N849" s="38" t="str">
        <x:f>Vulnerabilidad!C22</x:f>
        <x:v>Mampostería de relleno</x:v>
      </x:c>
      <x:c r="O849" s="38" t="str">
        <x:f>Vulnerabilidad!D22</x:f>
        <x:v>Losa de hormigón</x:v>
      </x:c>
      <x:c r="P849" s="38" t="str">
        <x:v>Sin dato</x:v>
      </x:c>
      <x:c r="Q849" s="38" t="n">
        <x:f>IF('Impacto local'!H14="","",'Impacto local'!H14)</x:f>
        <x:v>3</x:v>
      </x:c>
      <x:c r="R849" s="57" t="n">
        <x:f>IF(Q849="","",INDEX(Vulnerabilidad!$B$6:$B$17,Q849))</x:f>
        <x:v>0</x:v>
      </x:c>
      <x:c r="S849" s="55" t="n">
        <x:f>IF(AND(ISNUMBER(J849),ISNUMBER(R849),R849&gt;=0,R849&lt;=1),J849*R849,"n.a.")</x:f>
        <x:v>0</x:v>
      </x:c>
      <x:c r="T849" s="38" t="str">
        <x:f>IF(ISNUMBER(S849),"Calculado ilustrativo","Faltan datos / parámetros inválidos")</x:f>
        <x:v>Calculado ilustrativo</x:v>
      </x:c>
    </x:row>
    <x:row r="850">
      <x:c r="A850" s="38" t="str">
        <x:v>R00845</x:v>
      </x:c>
      <x:c r="B850" s="38" t="str">
        <x:f>'Reparto provincial'!B287</x:f>
        <x:v>C08</x:v>
      </x:c>
      <x:c r="C850" s="38" t="str">
        <x:f>'Reparto provincial'!C287</x:f>
        <x:v>Compañía Internacional de Seguros, S.A.</x:v>
      </x:c>
      <x:c r="D850" s="38" t="str">
        <x:f>'Reparto provincial'!D287</x:f>
        <x:v>Residencial</x:v>
      </x:c>
      <x:c r="E850" s="38" t="str">
        <x:f>'Reparto provincial'!E287</x:f>
        <x:v>Veraguas</x:v>
      </x:c>
      <x:c r="F850" s="38" t="str">
        <x:f>Ubicaciones!A14</x:f>
        <x:v>L09</x:v>
      </x:c>
      <x:c r="G850" s="38" t="str">
        <x:v>P2</x:v>
      </x:c>
      <x:c r="H850" s="55" t="n">
        <x:f>IF(AND(ISNUMBER('Reparto provincial'!J287),ABS(Construccion!G30-1)&lt;0.0000001,MIN(Construccion!D30:F30)&gt;=0,MAX(Construccion!D30:F30)&lt;=1),ROUND('Reparto provincial'!J287*ROUND(SUM(Construccion!$D$30:E30),12),0)-ROUND('Reparto provincial'!J287*ROUND(SUM(Construccion!$D$30:D30),12),0),"n.a.")</x:f>
        <x:v>423</x:v>
      </x:c>
      <x:c r="I850" s="55" t="n">
        <x:f>'Reparto provincial'!N287</x:f>
        <x:v>43092.75567996024</x:v>
      </x:c>
      <x:c r="J850" s="55" t="n">
        <x:f>IF(AND(ISNUMBER(H850),ISNUMBER(I850)),H850*I850,"n.a.")</x:f>
        <x:v>18228235.65262318</x:v>
      </x:c>
      <x:c r="K850" s="56" t="n">
        <x:f>Ubicaciones!D14</x:f>
        <x:v>8.1</x:v>
      </x:c>
      <x:c r="L850" s="56" t="n">
        <x:f>Ubicaciones!E14</x:f>
        <x:v>-80.97</x:v>
      </x:c>
      <x:c r="M850" s="38" t="str">
        <x:f>Vulnerabilidad!B23</x:f>
        <x:v>Mampostería sin refuerzo</x:v>
      </x:c>
      <x:c r="N850" s="38" t="str">
        <x:f>Vulnerabilidad!C23</x:f>
        <x:v>Bloque / ladrillo</x:v>
      </x:c>
      <x:c r="O850" s="38" t="str">
        <x:f>Vulnerabilidad!D23</x:f>
        <x:v>Metal</x:v>
      </x:c>
      <x:c r="P850" s="38" t="str">
        <x:v>Sin dato</x:v>
      </x:c>
      <x:c r="Q850" s="38" t="n">
        <x:f>IF('Impacto local'!H14="","",'Impacto local'!H14)</x:f>
        <x:v>3</x:v>
      </x:c>
      <x:c r="R850" s="57" t="n">
        <x:f>IF(Q850="","",INDEX(Vulnerabilidad!$C$6:$C$17,Q850))</x:f>
        <x:v>0</x:v>
      </x:c>
      <x:c r="S850" s="55" t="n">
        <x:f>IF(AND(ISNUMBER(J850),ISNUMBER(R850),R850&gt;=0,R850&lt;=1),J850*R850,"n.a.")</x:f>
        <x:v>0</x:v>
      </x:c>
      <x:c r="T850" s="38" t="str">
        <x:f>IF(ISNUMBER(S850),"Calculado ilustrativo","Faltan datos / parámetros inválidos")</x:f>
        <x:v>Calculado ilustrativo</x:v>
      </x:c>
    </x:row>
    <x:row r="851">
      <x:c r="A851" s="38" t="str">
        <x:v>R00846</x:v>
      </x:c>
      <x:c r="B851" s="38" t="str">
        <x:f>'Reparto provincial'!B287</x:f>
        <x:v>C08</x:v>
      </x:c>
      <x:c r="C851" s="38" t="str">
        <x:f>'Reparto provincial'!C287</x:f>
        <x:v>Compañía Internacional de Seguros, S.A.</x:v>
      </x:c>
      <x:c r="D851" s="38" t="str">
        <x:f>'Reparto provincial'!D287</x:f>
        <x:v>Residencial</x:v>
      </x:c>
      <x:c r="E851" s="38" t="str">
        <x:f>'Reparto provincial'!E287</x:f>
        <x:v>Veraguas</x:v>
      </x:c>
      <x:c r="F851" s="38" t="str">
        <x:f>Ubicaciones!A14</x:f>
        <x:v>L09</x:v>
      </x:c>
      <x:c r="G851" s="38" t="str">
        <x:v>P3</x:v>
      </x:c>
      <x:c r="H851" s="55" t="n">
        <x:f>IF(AND(ISNUMBER('Reparto provincial'!J287),ABS(Construccion!G30-1)&lt;0.0000001,MIN(Construccion!D30:F30)&gt;=0,MAX(Construccion!D30:F30)&lt;=1),ROUND('Reparto provincial'!J287*ROUND(SUM(Construccion!$D$30:F30),12),0)-ROUND('Reparto provincial'!J287*ROUND(SUM(Construccion!$D$30:E30),12),0),"n.a.")</x:f>
        <x:v>141</x:v>
      </x:c>
      <x:c r="I851" s="55" t="n">
        <x:f>'Reparto provincial'!N287</x:f>
        <x:v>43092.75567996024</x:v>
      </x:c>
      <x:c r="J851" s="55" t="n">
        <x:f>IF(AND(ISNUMBER(H851),ISNUMBER(I851)),H851*I851,"n.a.")</x:f>
        <x:v>6076078.550874393</x:v>
      </x:c>
      <x:c r="K851" s="56" t="n">
        <x:f>Ubicaciones!D14</x:f>
        <x:v>8.1</x:v>
      </x:c>
      <x:c r="L851" s="56" t="n">
        <x:f>Ubicaciones!E14</x:f>
        <x:v>-80.97</x:v>
      </x:c>
      <x:c r="M851" s="38" t="str">
        <x:f>Vulnerabilidad!B24</x:f>
        <x:v>Liviana / madera</x:v>
      </x:c>
      <x:c r="N851" s="38" t="str">
        <x:f>Vulnerabilidad!C24</x:f>
        <x:v>Madera / livianas</x:v>
      </x:c>
      <x:c r="O851" s="38" t="str">
        <x:f>Vulnerabilidad!D24</x:f>
        <x:v>Metal</x:v>
      </x:c>
      <x:c r="P851" s="38" t="str">
        <x:v>Sin dato</x:v>
      </x:c>
      <x:c r="Q851" s="38" t="n">
        <x:f>IF('Impacto local'!H14="","",'Impacto local'!H14)</x:f>
        <x:v>3</x:v>
      </x:c>
      <x:c r="R851" s="57" t="n">
        <x:f>IF(Q851="","",INDEX(Vulnerabilidad!$D$6:$D$17,Q851))</x:f>
        <x:v>0</x:v>
      </x:c>
      <x:c r="S851" s="55" t="n">
        <x:f>IF(AND(ISNUMBER(J851),ISNUMBER(R851),R851&gt;=0,R851&lt;=1),J851*R851,"n.a.")</x:f>
        <x:v>0</x:v>
      </x:c>
      <x:c r="T851" s="38" t="str">
        <x:f>IF(ISNUMBER(S851),"Calculado ilustrativo","Faltan datos / parámetros inválidos")</x:f>
        <x:v>Calculado ilustrativo</x:v>
      </x:c>
    </x:row>
    <x:row r="852">
      <x:c r="A852" s="38" t="str">
        <x:v>R00847</x:v>
      </x:c>
      <x:c r="B852" s="38" t="str">
        <x:f>'Reparto provincial'!B288</x:f>
        <x:v>C08</x:v>
      </x:c>
      <x:c r="C852" s="38" t="str">
        <x:f>'Reparto provincial'!C288</x:f>
        <x:v>Compañía Internacional de Seguros, S.A.</x:v>
      </x:c>
      <x:c r="D852" s="38" t="str">
        <x:f>'Reparto provincial'!D288</x:f>
        <x:v>Residencial</x:v>
      </x:c>
      <x:c r="E852" s="38" t="str">
        <x:f>'Reparto provincial'!E288</x:f>
        <x:v>Guna Yala</x:v>
      </x:c>
      <x:c r="F852" s="38" t="str">
        <x:f>Ubicaciones!A15</x:f>
        <x:v>L10</x:v>
      </x:c>
      <x:c r="G852" s="38" t="str">
        <x:v>P1</x:v>
      </x:c>
      <x:c r="H852" s="55" t="n">
        <x:f>IF(AND(ISNUMBER('Reparto provincial'!J288),ABS(Construccion!G33-1)&lt;0.0000001,MIN(Construccion!D33:F33)&gt;=0,MAX(Construccion!D33:F33)&lt;=1),ROUND('Reparto provincial'!J288*ROUND(SUM(Construccion!$D$33:D33),12),0)-0,"n.a.")</x:f>
        <x:v>0</x:v>
      </x:c>
      <x:c r="I852" s="55" t="n">
        <x:f>'Reparto provincial'!N288</x:f>
        <x:v>43092.75567996024</x:v>
      </x:c>
      <x:c r="J852" s="55" t="n">
        <x:f>IF(AND(ISNUMBER(H852),ISNUMBER(I852)),H852*I852,"n.a.")</x:f>
        <x:v>0</x:v>
      </x:c>
      <x:c r="K852" s="56" t="n">
        <x:f>Ubicaciones!D15</x:f>
        <x:v>9.45</x:v>
      </x:c>
      <x:c r="L852" s="56" t="n">
        <x:f>Ubicaciones!E15</x:f>
        <x:v>-78.97</x:v>
      </x:c>
      <x:c r="M852" s="38" t="str">
        <x:f>Vulnerabilidad!B22</x:f>
        <x:v>Hormigón armado</x:v>
      </x:c>
      <x:c r="N852" s="38" t="str">
        <x:f>Vulnerabilidad!C22</x:f>
        <x:v>Mampostería de relleno</x:v>
      </x:c>
      <x:c r="O852" s="38" t="str">
        <x:f>Vulnerabilidad!D22</x:f>
        <x:v>Losa de hormigón</x:v>
      </x:c>
      <x:c r="P852" s="38" t="str">
        <x:v>Sin dato</x:v>
      </x:c>
      <x:c r="Q852" s="38" t="n">
        <x:f>IF('Impacto local'!H15="","",'Impacto local'!H15)</x:f>
        <x:v>2</x:v>
      </x:c>
      <x:c r="R852" s="57" t="n">
        <x:f>IF(Q852="","",INDEX(Vulnerabilidad!$B$6:$B$17,Q852))</x:f>
        <x:v>0</x:v>
      </x:c>
      <x:c r="S852" s="55" t="n">
        <x:f>IF(AND(ISNUMBER(J852),ISNUMBER(R852),R852&gt;=0,R852&lt;=1),J852*R852,"n.a.")</x:f>
        <x:v>0</x:v>
      </x:c>
      <x:c r="T852" s="38" t="str">
        <x:f>IF(ISNUMBER(S852),"Calculado ilustrativo","Faltan datos / parámetros inválidos")</x:f>
        <x:v>Calculado ilustrativo</x:v>
      </x:c>
    </x:row>
    <x:row r="853">
      <x:c r="A853" s="38" t="str">
        <x:v>R00848</x:v>
      </x:c>
      <x:c r="B853" s="38" t="str">
        <x:f>'Reparto provincial'!B288</x:f>
        <x:v>C08</x:v>
      </x:c>
      <x:c r="C853" s="38" t="str">
        <x:f>'Reparto provincial'!C288</x:f>
        <x:v>Compañía Internacional de Seguros, S.A.</x:v>
      </x:c>
      <x:c r="D853" s="38" t="str">
        <x:f>'Reparto provincial'!D288</x:f>
        <x:v>Residencial</x:v>
      </x:c>
      <x:c r="E853" s="38" t="str">
        <x:f>'Reparto provincial'!E288</x:f>
        <x:v>Guna Yala</x:v>
      </x:c>
      <x:c r="F853" s="38" t="str">
        <x:f>Ubicaciones!A15</x:f>
        <x:v>L10</x:v>
      </x:c>
      <x:c r="G853" s="38" t="str">
        <x:v>P2</x:v>
      </x:c>
      <x:c r="H853" s="55" t="n">
        <x:f>IF(AND(ISNUMBER('Reparto provincial'!J288),ABS(Construccion!G33-1)&lt;0.0000001,MIN(Construccion!D33:F33)&gt;=0,MAX(Construccion!D33:F33)&lt;=1),ROUND('Reparto provincial'!J288*ROUND(SUM(Construccion!$D$33:E33),12),0)-ROUND('Reparto provincial'!J288*ROUND(SUM(Construccion!$D$33:D33),12),0),"n.a.")</x:f>
        <x:v>0</x:v>
      </x:c>
      <x:c r="I853" s="55" t="n">
        <x:f>'Reparto provincial'!N288</x:f>
        <x:v>43092.75567996024</x:v>
      </x:c>
      <x:c r="J853" s="55" t="n">
        <x:f>IF(AND(ISNUMBER(H853),ISNUMBER(I853)),H853*I853,"n.a.")</x:f>
        <x:v>0</x:v>
      </x:c>
      <x:c r="K853" s="56" t="n">
        <x:f>Ubicaciones!D15</x:f>
        <x:v>9.45</x:v>
      </x:c>
      <x:c r="L853" s="56" t="n">
        <x:f>Ubicaciones!E15</x:f>
        <x:v>-78.97</x:v>
      </x:c>
      <x:c r="M853" s="38" t="str">
        <x:f>Vulnerabilidad!B23</x:f>
        <x:v>Mampostería sin refuerzo</x:v>
      </x:c>
      <x:c r="N853" s="38" t="str">
        <x:f>Vulnerabilidad!C23</x:f>
        <x:v>Bloque / ladrillo</x:v>
      </x:c>
      <x:c r="O853" s="38" t="str">
        <x:f>Vulnerabilidad!D23</x:f>
        <x:v>Metal</x:v>
      </x:c>
      <x:c r="P853" s="38" t="str">
        <x:v>Sin dato</x:v>
      </x:c>
      <x:c r="Q853" s="38" t="n">
        <x:f>IF('Impacto local'!H15="","",'Impacto local'!H15)</x:f>
        <x:v>2</x:v>
      </x:c>
      <x:c r="R853" s="57" t="n">
        <x:f>IF(Q853="","",INDEX(Vulnerabilidad!$C$6:$C$17,Q853))</x:f>
        <x:v>0</x:v>
      </x:c>
      <x:c r="S853" s="55" t="n">
        <x:f>IF(AND(ISNUMBER(J853),ISNUMBER(R853),R853&gt;=0,R853&lt;=1),J853*R853,"n.a.")</x:f>
        <x:v>0</x:v>
      </x:c>
      <x:c r="T853" s="38" t="str">
        <x:f>IF(ISNUMBER(S853),"Calculado ilustrativo","Faltan datos / parámetros inválidos")</x:f>
        <x:v>Calculado ilustrativo</x:v>
      </x:c>
    </x:row>
    <x:row r="854">
      <x:c r="A854" s="38" t="str">
        <x:v>R00849</x:v>
      </x:c>
      <x:c r="B854" s="38" t="str">
        <x:f>'Reparto provincial'!B288</x:f>
        <x:v>C08</x:v>
      </x:c>
      <x:c r="C854" s="38" t="str">
        <x:f>'Reparto provincial'!C288</x:f>
        <x:v>Compañía Internacional de Seguros, S.A.</x:v>
      </x:c>
      <x:c r="D854" s="38" t="str">
        <x:f>'Reparto provincial'!D288</x:f>
        <x:v>Residencial</x:v>
      </x:c>
      <x:c r="E854" s="38" t="str">
        <x:f>'Reparto provincial'!E288</x:f>
        <x:v>Guna Yala</x:v>
      </x:c>
      <x:c r="F854" s="38" t="str">
        <x:f>Ubicaciones!A15</x:f>
        <x:v>L10</x:v>
      </x:c>
      <x:c r="G854" s="38" t="str">
        <x:v>P3</x:v>
      </x:c>
      <x:c r="H854" s="55" t="n">
        <x:f>IF(AND(ISNUMBER('Reparto provincial'!J288),ABS(Construccion!G33-1)&lt;0.0000001,MIN(Construccion!D33:F33)&gt;=0,MAX(Construccion!D33:F33)&lt;=1),ROUND('Reparto provincial'!J288*ROUND(SUM(Construccion!$D$33:F33),12),0)-ROUND('Reparto provincial'!J288*ROUND(SUM(Construccion!$D$33:E33),12),0),"n.a.")</x:f>
        <x:v>0</x:v>
      </x:c>
      <x:c r="I854" s="55" t="n">
        <x:f>'Reparto provincial'!N288</x:f>
        <x:v>43092.75567996024</x:v>
      </x:c>
      <x:c r="J854" s="55" t="n">
        <x:f>IF(AND(ISNUMBER(H854),ISNUMBER(I854)),H854*I854,"n.a.")</x:f>
        <x:v>0</x:v>
      </x:c>
      <x:c r="K854" s="56" t="n">
        <x:f>Ubicaciones!D15</x:f>
        <x:v>9.45</x:v>
      </x:c>
      <x:c r="L854" s="56" t="n">
        <x:f>Ubicaciones!E15</x:f>
        <x:v>-78.97</x:v>
      </x:c>
      <x:c r="M854" s="38" t="str">
        <x:f>Vulnerabilidad!B24</x:f>
        <x:v>Liviana / madera</x:v>
      </x:c>
      <x:c r="N854" s="38" t="str">
        <x:f>Vulnerabilidad!C24</x:f>
        <x:v>Madera / livianas</x:v>
      </x:c>
      <x:c r="O854" s="38" t="str">
        <x:f>Vulnerabilidad!D24</x:f>
        <x:v>Metal</x:v>
      </x:c>
      <x:c r="P854" s="38" t="str">
        <x:v>Sin dato</x:v>
      </x:c>
      <x:c r="Q854" s="38" t="n">
        <x:f>IF('Impacto local'!H15="","",'Impacto local'!H15)</x:f>
        <x:v>2</x:v>
      </x:c>
      <x:c r="R854" s="57" t="n">
        <x:f>IF(Q854="","",INDEX(Vulnerabilidad!$D$6:$D$17,Q854))</x:f>
        <x:v>0</x:v>
      </x:c>
      <x:c r="S854" s="55" t="n">
        <x:f>IF(AND(ISNUMBER(J854),ISNUMBER(R854),R854&gt;=0,R854&lt;=1),J854*R854,"n.a.")</x:f>
        <x:v>0</x:v>
      </x:c>
      <x:c r="T854" s="38" t="str">
        <x:f>IF(ISNUMBER(S854),"Calculado ilustrativo","Faltan datos / parámetros inválidos")</x:f>
        <x:v>Calculado ilustrativo</x:v>
      </x:c>
    </x:row>
    <x:row r="855">
      <x:c r="A855" s="38" t="str">
        <x:v>R00850</x:v>
      </x:c>
      <x:c r="B855" s="38" t="str">
        <x:f>'Reparto provincial'!B289</x:f>
        <x:v>C08</x:v>
      </x:c>
      <x:c r="C855" s="38" t="str">
        <x:f>'Reparto provincial'!C289</x:f>
        <x:v>Compañía Internacional de Seguros, S.A.</x:v>
      </x:c>
      <x:c r="D855" s="38" t="str">
        <x:f>'Reparto provincial'!D289</x:f>
        <x:v>Residencial</x:v>
      </x:c>
      <x:c r="E855" s="38" t="str">
        <x:f>'Reparto provincial'!E289</x:f>
        <x:v>Emberá-Wounaan</x:v>
      </x:c>
      <x:c r="F855" s="38" t="str">
        <x:f>Ubicaciones!A16</x:f>
        <x:v>L11</x:v>
      </x:c>
      <x:c r="G855" s="38" t="str">
        <x:v>P1</x:v>
      </x:c>
      <x:c r="H855" s="55" t="n">
        <x:f>IF(AND(ISNUMBER('Reparto provincial'!J289),ABS(Construccion!G36-1)&lt;0.0000001,MIN(Construccion!D36:F36)&gt;=0,MAX(Construccion!D36:F36)&lt;=1),ROUND('Reparto provincial'!J289*ROUND(SUM(Construccion!$D$36:D36),12),0)-0,"n.a.")</x:f>
        <x:v>0</x:v>
      </x:c>
      <x:c r="I855" s="55" t="n">
        <x:f>'Reparto provincial'!N289</x:f>
        <x:v>43092.75567996024</x:v>
      </x:c>
      <x:c r="J855" s="55" t="n">
        <x:f>IF(AND(ISNUMBER(H855),ISNUMBER(I855)),H855*I855,"n.a.")</x:f>
        <x:v>0</x:v>
      </x:c>
      <x:c r="K855" s="56" t="n">
        <x:f>Ubicaciones!D16</x:f>
        <x:v>8.25</x:v>
      </x:c>
      <x:c r="L855" s="56" t="n">
        <x:f>Ubicaciones!E16</x:f>
        <x:v>-77.72</x:v>
      </x:c>
      <x:c r="M855" s="38" t="str">
        <x:f>Vulnerabilidad!B22</x:f>
        <x:v>Hormigón armado</x:v>
      </x:c>
      <x:c r="N855" s="38" t="str">
        <x:f>Vulnerabilidad!C22</x:f>
        <x:v>Mampostería de relleno</x:v>
      </x:c>
      <x:c r="O855" s="38" t="str">
        <x:f>Vulnerabilidad!D22</x:f>
        <x:v>Losa de hormigón</x:v>
      </x:c>
      <x:c r="P855" s="38" t="str">
        <x:v>Sin dato</x:v>
      </x:c>
      <x:c r="Q855" s="38" t="n">
        <x:f>IF('Impacto local'!H16="","",'Impacto local'!H16)</x:f>
        <x:v>2</x:v>
      </x:c>
      <x:c r="R855" s="57" t="n">
        <x:f>IF(Q855="","",INDEX(Vulnerabilidad!$B$6:$B$17,Q855))</x:f>
        <x:v>0</x:v>
      </x:c>
      <x:c r="S855" s="55" t="n">
        <x:f>IF(AND(ISNUMBER(J855),ISNUMBER(R855),R855&gt;=0,R855&lt;=1),J855*R855,"n.a.")</x:f>
        <x:v>0</x:v>
      </x:c>
      <x:c r="T855" s="38" t="str">
        <x:f>IF(ISNUMBER(S855),"Calculado ilustrativo","Faltan datos / parámetros inválidos")</x:f>
        <x:v>Calculado ilustrativo</x:v>
      </x:c>
    </x:row>
    <x:row r="856">
      <x:c r="A856" s="38" t="str">
        <x:v>R00851</x:v>
      </x:c>
      <x:c r="B856" s="38" t="str">
        <x:f>'Reparto provincial'!B289</x:f>
        <x:v>C08</x:v>
      </x:c>
      <x:c r="C856" s="38" t="str">
        <x:f>'Reparto provincial'!C289</x:f>
        <x:v>Compañía Internacional de Seguros, S.A.</x:v>
      </x:c>
      <x:c r="D856" s="38" t="str">
        <x:f>'Reparto provincial'!D289</x:f>
        <x:v>Residencial</x:v>
      </x:c>
      <x:c r="E856" s="38" t="str">
        <x:f>'Reparto provincial'!E289</x:f>
        <x:v>Emberá-Wounaan</x:v>
      </x:c>
      <x:c r="F856" s="38" t="str">
        <x:f>Ubicaciones!A16</x:f>
        <x:v>L11</x:v>
      </x:c>
      <x:c r="G856" s="38" t="str">
        <x:v>P2</x:v>
      </x:c>
      <x:c r="H856" s="55" t="n">
        <x:f>IF(AND(ISNUMBER('Reparto provincial'!J289),ABS(Construccion!G36-1)&lt;0.0000001,MIN(Construccion!D36:F36)&gt;=0,MAX(Construccion!D36:F36)&lt;=1),ROUND('Reparto provincial'!J289*ROUND(SUM(Construccion!$D$36:E36),12),0)-ROUND('Reparto provincial'!J289*ROUND(SUM(Construccion!$D$36:D36),12),0),"n.a.")</x:f>
        <x:v>0</x:v>
      </x:c>
      <x:c r="I856" s="55" t="n">
        <x:f>'Reparto provincial'!N289</x:f>
        <x:v>43092.75567996024</x:v>
      </x:c>
      <x:c r="J856" s="55" t="n">
        <x:f>IF(AND(ISNUMBER(H856),ISNUMBER(I856)),H856*I856,"n.a.")</x:f>
        <x:v>0</x:v>
      </x:c>
      <x:c r="K856" s="56" t="n">
        <x:f>Ubicaciones!D16</x:f>
        <x:v>8.25</x:v>
      </x:c>
      <x:c r="L856" s="56" t="n">
        <x:f>Ubicaciones!E16</x:f>
        <x:v>-77.72</x:v>
      </x:c>
      <x:c r="M856" s="38" t="str">
        <x:f>Vulnerabilidad!B23</x:f>
        <x:v>Mampostería sin refuerzo</x:v>
      </x:c>
      <x:c r="N856" s="38" t="str">
        <x:f>Vulnerabilidad!C23</x:f>
        <x:v>Bloque / ladrillo</x:v>
      </x:c>
      <x:c r="O856" s="38" t="str">
        <x:f>Vulnerabilidad!D23</x:f>
        <x:v>Metal</x:v>
      </x:c>
      <x:c r="P856" s="38" t="str">
        <x:v>Sin dato</x:v>
      </x:c>
      <x:c r="Q856" s="38" t="n">
        <x:f>IF('Impacto local'!H16="","",'Impacto local'!H16)</x:f>
        <x:v>2</x:v>
      </x:c>
      <x:c r="R856" s="57" t="n">
        <x:f>IF(Q856="","",INDEX(Vulnerabilidad!$C$6:$C$17,Q856))</x:f>
        <x:v>0</x:v>
      </x:c>
      <x:c r="S856" s="55" t="n">
        <x:f>IF(AND(ISNUMBER(J856),ISNUMBER(R856),R856&gt;=0,R856&lt;=1),J856*R856,"n.a.")</x:f>
        <x:v>0</x:v>
      </x:c>
      <x:c r="T856" s="38" t="str">
        <x:f>IF(ISNUMBER(S856),"Calculado ilustrativo","Faltan datos / parámetros inválidos")</x:f>
        <x:v>Calculado ilustrativo</x:v>
      </x:c>
    </x:row>
    <x:row r="857">
      <x:c r="A857" s="38" t="str">
        <x:v>R00852</x:v>
      </x:c>
      <x:c r="B857" s="38" t="str">
        <x:f>'Reparto provincial'!B289</x:f>
        <x:v>C08</x:v>
      </x:c>
      <x:c r="C857" s="38" t="str">
        <x:f>'Reparto provincial'!C289</x:f>
        <x:v>Compañía Internacional de Seguros, S.A.</x:v>
      </x:c>
      <x:c r="D857" s="38" t="str">
        <x:f>'Reparto provincial'!D289</x:f>
        <x:v>Residencial</x:v>
      </x:c>
      <x:c r="E857" s="38" t="str">
        <x:f>'Reparto provincial'!E289</x:f>
        <x:v>Emberá-Wounaan</x:v>
      </x:c>
      <x:c r="F857" s="38" t="str">
        <x:f>Ubicaciones!A16</x:f>
        <x:v>L11</x:v>
      </x:c>
      <x:c r="G857" s="38" t="str">
        <x:v>P3</x:v>
      </x:c>
      <x:c r="H857" s="55" t="n">
        <x:f>IF(AND(ISNUMBER('Reparto provincial'!J289),ABS(Construccion!G36-1)&lt;0.0000001,MIN(Construccion!D36:F36)&gt;=0,MAX(Construccion!D36:F36)&lt;=1),ROUND('Reparto provincial'!J289*ROUND(SUM(Construccion!$D$36:F36),12),0)-ROUND('Reparto provincial'!J289*ROUND(SUM(Construccion!$D$36:E36),12),0),"n.a.")</x:f>
        <x:v>0</x:v>
      </x:c>
      <x:c r="I857" s="55" t="n">
        <x:f>'Reparto provincial'!N289</x:f>
        <x:v>43092.75567996024</x:v>
      </x:c>
      <x:c r="J857" s="55" t="n">
        <x:f>IF(AND(ISNUMBER(H857),ISNUMBER(I857)),H857*I857,"n.a.")</x:f>
        <x:v>0</x:v>
      </x:c>
      <x:c r="K857" s="56" t="n">
        <x:f>Ubicaciones!D16</x:f>
        <x:v>8.25</x:v>
      </x:c>
      <x:c r="L857" s="56" t="n">
        <x:f>Ubicaciones!E16</x:f>
        <x:v>-77.72</x:v>
      </x:c>
      <x:c r="M857" s="38" t="str">
        <x:f>Vulnerabilidad!B24</x:f>
        <x:v>Liviana / madera</x:v>
      </x:c>
      <x:c r="N857" s="38" t="str">
        <x:f>Vulnerabilidad!C24</x:f>
        <x:v>Madera / livianas</x:v>
      </x:c>
      <x:c r="O857" s="38" t="str">
        <x:f>Vulnerabilidad!D24</x:f>
        <x:v>Metal</x:v>
      </x:c>
      <x:c r="P857" s="38" t="str">
        <x:v>Sin dato</x:v>
      </x:c>
      <x:c r="Q857" s="38" t="n">
        <x:f>IF('Impacto local'!H16="","",'Impacto local'!H16)</x:f>
        <x:v>2</x:v>
      </x:c>
      <x:c r="R857" s="57" t="n">
        <x:f>IF(Q857="","",INDEX(Vulnerabilidad!$D$6:$D$17,Q857))</x:f>
        <x:v>0</x:v>
      </x:c>
      <x:c r="S857" s="55" t="n">
        <x:f>IF(AND(ISNUMBER(J857),ISNUMBER(R857),R857&gt;=0,R857&lt;=1),J857*R857,"n.a.")</x:f>
        <x:v>0</x:v>
      </x:c>
      <x:c r="T857" s="38" t="str">
        <x:f>IF(ISNUMBER(S857),"Calculado ilustrativo","Faltan datos / parámetros inválidos")</x:f>
        <x:v>Calculado ilustrativo</x:v>
      </x:c>
    </x:row>
    <x:row r="858">
      <x:c r="A858" s="38" t="str">
        <x:v>R00853</x:v>
      </x:c>
      <x:c r="B858" s="38" t="str">
        <x:f>'Reparto provincial'!B290</x:f>
        <x:v>C08</x:v>
      </x:c>
      <x:c r="C858" s="38" t="str">
        <x:f>'Reparto provincial'!C290</x:f>
        <x:v>Compañía Internacional de Seguros, S.A.</x:v>
      </x:c>
      <x:c r="D858" s="38" t="str">
        <x:f>'Reparto provincial'!D290</x:f>
        <x:v>Residencial</x:v>
      </x:c>
      <x:c r="E858" s="38" t="str">
        <x:f>'Reparto provincial'!E290</x:f>
        <x:v>Ngäbe-Buglé</x:v>
      </x:c>
      <x:c r="F858" s="38" t="str">
        <x:f>Ubicaciones!A17</x:f>
        <x:v>L12</x:v>
      </x:c>
      <x:c r="G858" s="38" t="str">
        <x:v>P1</x:v>
      </x:c>
      <x:c r="H858" s="55" t="n">
        <x:f>IF(AND(ISNUMBER('Reparto provincial'!J290),ABS(Construccion!G39-1)&lt;0.0000001,MIN(Construccion!D39:F39)&gt;=0,MAX(Construccion!D39:F39)&lt;=1),ROUND('Reparto provincial'!J290*ROUND(SUM(Construccion!$D$39:D39),12),0)-0,"n.a.")</x:f>
        <x:v>0</x:v>
      </x:c>
      <x:c r="I858" s="55" t="n">
        <x:f>'Reparto provincial'!N290</x:f>
        <x:v>43092.75567996024</x:v>
      </x:c>
      <x:c r="J858" s="55" t="n">
        <x:f>IF(AND(ISNUMBER(H858),ISNUMBER(I858)),H858*I858,"n.a.")</x:f>
        <x:v>0</x:v>
      </x:c>
      <x:c r="K858" s="56" t="n">
        <x:f>Ubicaciones!D17</x:f>
        <x:v>8.53</x:v>
      </x:c>
      <x:c r="L858" s="56" t="n">
        <x:f>Ubicaciones!E17</x:f>
        <x:v>-81.7</x:v>
      </x:c>
      <x:c r="M858" s="38" t="str">
        <x:f>Vulnerabilidad!B22</x:f>
        <x:v>Hormigón armado</x:v>
      </x:c>
      <x:c r="N858" s="38" t="str">
        <x:f>Vulnerabilidad!C22</x:f>
        <x:v>Mampostería de relleno</x:v>
      </x:c>
      <x:c r="O858" s="38" t="str">
        <x:f>Vulnerabilidad!D22</x:f>
        <x:v>Losa de hormigón</x:v>
      </x:c>
      <x:c r="P858" s="38" t="str">
        <x:v>Sin dato</x:v>
      </x:c>
      <x:c r="Q858" s="38" t="n">
        <x:f>IF('Impacto local'!H17="","",'Impacto local'!H17)</x:f>
        <x:v>3</x:v>
      </x:c>
      <x:c r="R858" s="57" t="n">
        <x:f>IF(Q858="","",INDEX(Vulnerabilidad!$B$6:$B$17,Q858))</x:f>
        <x:v>0</x:v>
      </x:c>
      <x:c r="S858" s="55" t="n">
        <x:f>IF(AND(ISNUMBER(J858),ISNUMBER(R858),R858&gt;=0,R858&lt;=1),J858*R858,"n.a.")</x:f>
        <x:v>0</x:v>
      </x:c>
      <x:c r="T858" s="38" t="str">
        <x:f>IF(ISNUMBER(S858),"Calculado ilustrativo","Faltan datos / parámetros inválidos")</x:f>
        <x:v>Calculado ilustrativo</x:v>
      </x:c>
    </x:row>
    <x:row r="859">
      <x:c r="A859" s="38" t="str">
        <x:v>R00854</x:v>
      </x:c>
      <x:c r="B859" s="38" t="str">
        <x:f>'Reparto provincial'!B290</x:f>
        <x:v>C08</x:v>
      </x:c>
      <x:c r="C859" s="38" t="str">
        <x:f>'Reparto provincial'!C290</x:f>
        <x:v>Compañía Internacional de Seguros, S.A.</x:v>
      </x:c>
      <x:c r="D859" s="38" t="str">
        <x:f>'Reparto provincial'!D290</x:f>
        <x:v>Residencial</x:v>
      </x:c>
      <x:c r="E859" s="38" t="str">
        <x:f>'Reparto provincial'!E290</x:f>
        <x:v>Ngäbe-Buglé</x:v>
      </x:c>
      <x:c r="F859" s="38" t="str">
        <x:f>Ubicaciones!A17</x:f>
        <x:v>L12</x:v>
      </x:c>
      <x:c r="G859" s="38" t="str">
        <x:v>P2</x:v>
      </x:c>
      <x:c r="H859" s="55" t="n">
        <x:f>IF(AND(ISNUMBER('Reparto provincial'!J290),ABS(Construccion!G39-1)&lt;0.0000001,MIN(Construccion!D39:F39)&gt;=0,MAX(Construccion!D39:F39)&lt;=1),ROUND('Reparto provincial'!J290*ROUND(SUM(Construccion!$D$39:E39),12),0)-ROUND('Reparto provincial'!J290*ROUND(SUM(Construccion!$D$39:D39),12),0),"n.a.")</x:f>
        <x:v>0</x:v>
      </x:c>
      <x:c r="I859" s="55" t="n">
        <x:f>'Reparto provincial'!N290</x:f>
        <x:v>43092.75567996024</x:v>
      </x:c>
      <x:c r="J859" s="55" t="n">
        <x:f>IF(AND(ISNUMBER(H859),ISNUMBER(I859)),H859*I859,"n.a.")</x:f>
        <x:v>0</x:v>
      </x:c>
      <x:c r="K859" s="56" t="n">
        <x:f>Ubicaciones!D17</x:f>
        <x:v>8.53</x:v>
      </x:c>
      <x:c r="L859" s="56" t="n">
        <x:f>Ubicaciones!E17</x:f>
        <x:v>-81.7</x:v>
      </x:c>
      <x:c r="M859" s="38" t="str">
        <x:f>Vulnerabilidad!B23</x:f>
        <x:v>Mampostería sin refuerzo</x:v>
      </x:c>
      <x:c r="N859" s="38" t="str">
        <x:f>Vulnerabilidad!C23</x:f>
        <x:v>Bloque / ladrillo</x:v>
      </x:c>
      <x:c r="O859" s="38" t="str">
        <x:f>Vulnerabilidad!D23</x:f>
        <x:v>Metal</x:v>
      </x:c>
      <x:c r="P859" s="38" t="str">
        <x:v>Sin dato</x:v>
      </x:c>
      <x:c r="Q859" s="38" t="n">
        <x:f>IF('Impacto local'!H17="","",'Impacto local'!H17)</x:f>
        <x:v>3</x:v>
      </x:c>
      <x:c r="R859" s="57" t="n">
        <x:f>IF(Q859="","",INDEX(Vulnerabilidad!$C$6:$C$17,Q859))</x:f>
        <x:v>0</x:v>
      </x:c>
      <x:c r="S859" s="55" t="n">
        <x:f>IF(AND(ISNUMBER(J859),ISNUMBER(R859),R859&gt;=0,R859&lt;=1),J859*R859,"n.a.")</x:f>
        <x:v>0</x:v>
      </x:c>
      <x:c r="T859" s="38" t="str">
        <x:f>IF(ISNUMBER(S859),"Calculado ilustrativo","Faltan datos / parámetros inválidos")</x:f>
        <x:v>Calculado ilustrativo</x:v>
      </x:c>
    </x:row>
    <x:row r="860">
      <x:c r="A860" s="38" t="str">
        <x:v>R00855</x:v>
      </x:c>
      <x:c r="B860" s="38" t="str">
        <x:f>'Reparto provincial'!B290</x:f>
        <x:v>C08</x:v>
      </x:c>
      <x:c r="C860" s="38" t="str">
        <x:f>'Reparto provincial'!C290</x:f>
        <x:v>Compañía Internacional de Seguros, S.A.</x:v>
      </x:c>
      <x:c r="D860" s="38" t="str">
        <x:f>'Reparto provincial'!D290</x:f>
        <x:v>Residencial</x:v>
      </x:c>
      <x:c r="E860" s="38" t="str">
        <x:f>'Reparto provincial'!E290</x:f>
        <x:v>Ngäbe-Buglé</x:v>
      </x:c>
      <x:c r="F860" s="38" t="str">
        <x:f>Ubicaciones!A17</x:f>
        <x:v>L12</x:v>
      </x:c>
      <x:c r="G860" s="38" t="str">
        <x:v>P3</x:v>
      </x:c>
      <x:c r="H860" s="55" t="n">
        <x:f>IF(AND(ISNUMBER('Reparto provincial'!J290),ABS(Construccion!G39-1)&lt;0.0000001,MIN(Construccion!D39:F39)&gt;=0,MAX(Construccion!D39:F39)&lt;=1),ROUND('Reparto provincial'!J290*ROUND(SUM(Construccion!$D$39:F39),12),0)-ROUND('Reparto provincial'!J290*ROUND(SUM(Construccion!$D$39:E39),12),0),"n.a.")</x:f>
        <x:v>0</x:v>
      </x:c>
      <x:c r="I860" s="55" t="n">
        <x:f>'Reparto provincial'!N290</x:f>
        <x:v>43092.75567996024</x:v>
      </x:c>
      <x:c r="J860" s="55" t="n">
        <x:f>IF(AND(ISNUMBER(H860),ISNUMBER(I860)),H860*I860,"n.a.")</x:f>
        <x:v>0</x:v>
      </x:c>
      <x:c r="K860" s="56" t="n">
        <x:f>Ubicaciones!D17</x:f>
        <x:v>8.53</x:v>
      </x:c>
      <x:c r="L860" s="56" t="n">
        <x:f>Ubicaciones!E17</x:f>
        <x:v>-81.7</x:v>
      </x:c>
      <x:c r="M860" s="38" t="str">
        <x:f>Vulnerabilidad!B24</x:f>
        <x:v>Liviana / madera</x:v>
      </x:c>
      <x:c r="N860" s="38" t="str">
        <x:f>Vulnerabilidad!C24</x:f>
        <x:v>Madera / livianas</x:v>
      </x:c>
      <x:c r="O860" s="38" t="str">
        <x:f>Vulnerabilidad!D24</x:f>
        <x:v>Metal</x:v>
      </x:c>
      <x:c r="P860" s="38" t="str">
        <x:v>Sin dato</x:v>
      </x:c>
      <x:c r="Q860" s="38" t="n">
        <x:f>IF('Impacto local'!H17="","",'Impacto local'!H17)</x:f>
        <x:v>3</x:v>
      </x:c>
      <x:c r="R860" s="57" t="n">
        <x:f>IF(Q860="","",INDEX(Vulnerabilidad!$D$6:$D$17,Q860))</x:f>
        <x:v>0</x:v>
      </x:c>
      <x:c r="S860" s="55" t="n">
        <x:f>IF(AND(ISNUMBER(J860),ISNUMBER(R860),R860&gt;=0,R860&lt;=1),J860*R860,"n.a.")</x:f>
        <x:v>0</x:v>
      </x:c>
      <x:c r="T860" s="38" t="str">
        <x:f>IF(ISNUMBER(S860),"Calculado ilustrativo","Faltan datos / parámetros inválidos")</x:f>
        <x:v>Calculado ilustrativo</x:v>
      </x:c>
    </x:row>
    <x:row r="861">
      <x:c r="A861" s="38" t="str">
        <x:v>R00856</x:v>
      </x:c>
      <x:c r="B861" s="38" t="str">
        <x:f>'Reparto provincial'!B291</x:f>
        <x:v>C08</x:v>
      </x:c>
      <x:c r="C861" s="38" t="str">
        <x:f>'Reparto provincial'!C291</x:f>
        <x:v>Compañía Internacional de Seguros, S.A.</x:v>
      </x:c>
      <x:c r="D861" s="38" t="str">
        <x:f>'Reparto provincial'!D291</x:f>
        <x:v>Residencial</x:v>
      </x:c>
      <x:c r="E861" s="38" t="str">
        <x:f>'Reparto provincial'!E291</x:f>
        <x:v>Panamá Oeste</x:v>
      </x:c>
      <x:c r="F861" s="38" t="str">
        <x:f>Ubicaciones!A18</x:f>
        <x:v>L13</x:v>
      </x:c>
      <x:c r="G861" s="38" t="str">
        <x:v>P1</x:v>
      </x:c>
      <x:c r="H861" s="55" t="n">
        <x:f>IF(AND(ISNUMBER('Reparto provincial'!J291),ABS(Construccion!G42-1)&lt;0.0000001,MIN(Construccion!D42:F42)&gt;=0,MAX(Construccion!D42:F42)&lt;=1),ROUND('Reparto provincial'!J291*ROUND(SUM(Construccion!$D$42:D42),12),0)-0,"n.a.")</x:f>
        <x:v>676</x:v>
      </x:c>
      <x:c r="I861" s="55" t="n">
        <x:f>'Reparto provincial'!N291</x:f>
        <x:v>43092.75567996024</x:v>
      </x:c>
      <x:c r="J861" s="55" t="n">
        <x:f>IF(AND(ISNUMBER(H861),ISNUMBER(I861)),H861*I861,"n.a.")</x:f>
        <x:v>29130702.839653123</x:v>
      </x:c>
      <x:c r="K861" s="56" t="n">
        <x:f>Ubicaciones!D18</x:f>
        <x:v>8.88</x:v>
      </x:c>
      <x:c r="L861" s="56" t="n">
        <x:f>Ubicaciones!E18</x:f>
        <x:v>-79.78</x:v>
      </x:c>
      <x:c r="M861" s="38" t="str">
        <x:f>Vulnerabilidad!B22</x:f>
        <x:v>Hormigón armado</x:v>
      </x:c>
      <x:c r="N861" s="38" t="str">
        <x:f>Vulnerabilidad!C22</x:f>
        <x:v>Mampostería de relleno</x:v>
      </x:c>
      <x:c r="O861" s="38" t="str">
        <x:f>Vulnerabilidad!D22</x:f>
        <x:v>Losa de hormigón</x:v>
      </x:c>
      <x:c r="P861" s="38" t="str">
        <x:v>Sin dato</x:v>
      </x:c>
      <x:c r="Q861" s="38" t="n">
        <x:f>IF('Impacto local'!H18="","",'Impacto local'!H18)</x:f>
        <x:v>2</x:v>
      </x:c>
      <x:c r="R861" s="57" t="n">
        <x:f>IF(Q861="","",INDEX(Vulnerabilidad!$B$6:$B$17,Q861))</x:f>
        <x:v>0</x:v>
      </x:c>
      <x:c r="S861" s="55" t="n">
        <x:f>IF(AND(ISNUMBER(J861),ISNUMBER(R861),R861&gt;=0,R861&lt;=1),J861*R861,"n.a.")</x:f>
        <x:v>0</x:v>
      </x:c>
      <x:c r="T861" s="38" t="str">
        <x:f>IF(ISNUMBER(S861),"Calculado ilustrativo","Faltan datos / parámetros inválidos")</x:f>
        <x:v>Calculado ilustrativo</x:v>
      </x:c>
    </x:row>
    <x:row r="862">
      <x:c r="A862" s="38" t="str">
        <x:v>R00857</x:v>
      </x:c>
      <x:c r="B862" s="38" t="str">
        <x:f>'Reparto provincial'!B291</x:f>
        <x:v>C08</x:v>
      </x:c>
      <x:c r="C862" s="38" t="str">
        <x:f>'Reparto provincial'!C291</x:f>
        <x:v>Compañía Internacional de Seguros, S.A.</x:v>
      </x:c>
      <x:c r="D862" s="38" t="str">
        <x:f>'Reparto provincial'!D291</x:f>
        <x:v>Residencial</x:v>
      </x:c>
      <x:c r="E862" s="38" t="str">
        <x:f>'Reparto provincial'!E291</x:f>
        <x:v>Panamá Oeste</x:v>
      </x:c>
      <x:c r="F862" s="38" t="str">
        <x:f>Ubicaciones!A18</x:f>
        <x:v>L13</x:v>
      </x:c>
      <x:c r="G862" s="38" t="str">
        <x:v>P2</x:v>
      </x:c>
      <x:c r="H862" s="55" t="n">
        <x:f>IF(AND(ISNUMBER('Reparto provincial'!J291),ABS(Construccion!G42-1)&lt;0.0000001,MIN(Construccion!D42:F42)&gt;=0,MAX(Construccion!D42:F42)&lt;=1),ROUND('Reparto provincial'!J291*ROUND(SUM(Construccion!$D$42:E42),12),0)-ROUND('Reparto provincial'!J291*ROUND(SUM(Construccion!$D$42:D42),12),0),"n.a.")</x:f>
        <x:v>338</x:v>
      </x:c>
      <x:c r="I862" s="55" t="n">
        <x:f>'Reparto provincial'!N291</x:f>
        <x:v>43092.75567996024</x:v>
      </x:c>
      <x:c r="J862" s="55" t="n">
        <x:f>IF(AND(ISNUMBER(H862),ISNUMBER(I862)),H862*I862,"n.a.")</x:f>
        <x:v>14565351.419826562</x:v>
      </x:c>
      <x:c r="K862" s="56" t="n">
        <x:f>Ubicaciones!D18</x:f>
        <x:v>8.88</x:v>
      </x:c>
      <x:c r="L862" s="56" t="n">
        <x:f>Ubicaciones!E18</x:f>
        <x:v>-79.78</x:v>
      </x:c>
      <x:c r="M862" s="38" t="str">
        <x:f>Vulnerabilidad!B23</x:f>
        <x:v>Mampostería sin refuerzo</x:v>
      </x:c>
      <x:c r="N862" s="38" t="str">
        <x:f>Vulnerabilidad!C23</x:f>
        <x:v>Bloque / ladrillo</x:v>
      </x:c>
      <x:c r="O862" s="38" t="str">
        <x:f>Vulnerabilidad!D23</x:f>
        <x:v>Metal</x:v>
      </x:c>
      <x:c r="P862" s="38" t="str">
        <x:v>Sin dato</x:v>
      </x:c>
      <x:c r="Q862" s="38" t="n">
        <x:f>IF('Impacto local'!H18="","",'Impacto local'!H18)</x:f>
        <x:v>2</x:v>
      </x:c>
      <x:c r="R862" s="57" t="n">
        <x:f>IF(Q862="","",INDEX(Vulnerabilidad!$C$6:$C$17,Q862))</x:f>
        <x:v>0</x:v>
      </x:c>
      <x:c r="S862" s="55" t="n">
        <x:f>IF(AND(ISNUMBER(J862),ISNUMBER(R862),R862&gt;=0,R862&lt;=1),J862*R862,"n.a.")</x:f>
        <x:v>0</x:v>
      </x:c>
      <x:c r="T862" s="38" t="str">
        <x:f>IF(ISNUMBER(S862),"Calculado ilustrativo","Faltan datos / parámetros inválidos")</x:f>
        <x:v>Calculado ilustrativo</x:v>
      </x:c>
    </x:row>
    <x:row r="863">
      <x:c r="A863" s="38" t="str">
        <x:v>R00858</x:v>
      </x:c>
      <x:c r="B863" s="38" t="str">
        <x:f>'Reparto provincial'!B291</x:f>
        <x:v>C08</x:v>
      </x:c>
      <x:c r="C863" s="38" t="str">
        <x:f>'Reparto provincial'!C291</x:f>
        <x:v>Compañía Internacional de Seguros, S.A.</x:v>
      </x:c>
      <x:c r="D863" s="38" t="str">
        <x:f>'Reparto provincial'!D291</x:f>
        <x:v>Residencial</x:v>
      </x:c>
      <x:c r="E863" s="38" t="str">
        <x:f>'Reparto provincial'!E291</x:f>
        <x:v>Panamá Oeste</x:v>
      </x:c>
      <x:c r="F863" s="38" t="str">
        <x:f>Ubicaciones!A18</x:f>
        <x:v>L13</x:v>
      </x:c>
      <x:c r="G863" s="38" t="str">
        <x:v>P3</x:v>
      </x:c>
      <x:c r="H863" s="55" t="n">
        <x:f>IF(AND(ISNUMBER('Reparto provincial'!J291),ABS(Construccion!G42-1)&lt;0.0000001,MIN(Construccion!D42:F42)&gt;=0,MAX(Construccion!D42:F42)&lt;=1),ROUND('Reparto provincial'!J291*ROUND(SUM(Construccion!$D$42:F42),12),0)-ROUND('Reparto provincial'!J291*ROUND(SUM(Construccion!$D$42:E42),12),0),"n.a.")</x:f>
        <x:v>113</x:v>
      </x:c>
      <x:c r="I863" s="55" t="n">
        <x:f>'Reparto provincial'!N291</x:f>
        <x:v>43092.75567996024</x:v>
      </x:c>
      <x:c r="J863" s="55" t="n">
        <x:f>IF(AND(ISNUMBER(H863),ISNUMBER(I863)),H863*I863,"n.a.")</x:f>
        <x:v>4869481.391835507</x:v>
      </x:c>
      <x:c r="K863" s="56" t="n">
        <x:f>Ubicaciones!D18</x:f>
        <x:v>8.88</x:v>
      </x:c>
      <x:c r="L863" s="56" t="n">
        <x:f>Ubicaciones!E18</x:f>
        <x:v>-79.78</x:v>
      </x:c>
      <x:c r="M863" s="38" t="str">
        <x:f>Vulnerabilidad!B24</x:f>
        <x:v>Liviana / madera</x:v>
      </x:c>
      <x:c r="N863" s="38" t="str">
        <x:f>Vulnerabilidad!C24</x:f>
        <x:v>Madera / livianas</x:v>
      </x:c>
      <x:c r="O863" s="38" t="str">
        <x:f>Vulnerabilidad!D24</x:f>
        <x:v>Metal</x:v>
      </x:c>
      <x:c r="P863" s="38" t="str">
        <x:v>Sin dato</x:v>
      </x:c>
      <x:c r="Q863" s="38" t="n">
        <x:f>IF('Impacto local'!H18="","",'Impacto local'!H18)</x:f>
        <x:v>2</x:v>
      </x:c>
      <x:c r="R863" s="57" t="n">
        <x:f>IF(Q863="","",INDEX(Vulnerabilidad!$D$6:$D$17,Q863))</x:f>
        <x:v>0</x:v>
      </x:c>
      <x:c r="S863" s="55" t="n">
        <x:f>IF(AND(ISNUMBER(J863),ISNUMBER(R863),R863&gt;=0,R863&lt;=1),J863*R863,"n.a.")</x:f>
        <x:v>0</x:v>
      </x:c>
      <x:c r="T863" s="38" t="str">
        <x:f>IF(ISNUMBER(S863),"Calculado ilustrativo","Faltan datos / parámetros inválidos")</x:f>
        <x:v>Calculado ilustrativo</x:v>
      </x:c>
    </x:row>
    <x:row r="864">
      <x:c r="A864" s="38" t="str">
        <x:v>R00859</x:v>
      </x:c>
      <x:c r="B864" s="38" t="str">
        <x:f>'Reparto provincial'!B292</x:f>
        <x:v>C08</x:v>
      </x:c>
      <x:c r="C864" s="38" t="str">
        <x:f>'Reparto provincial'!C292</x:f>
        <x:v>Compañía Internacional de Seguros, S.A.</x:v>
      </x:c>
      <x:c r="D864" s="38" t="str">
        <x:f>'Reparto provincial'!D292</x:f>
        <x:v>Comercial</x:v>
      </x:c>
      <x:c r="E864" s="38" t="str">
        <x:f>'Reparto provincial'!E292</x:f>
        <x:v>Bocas del Toro</x:v>
      </x:c>
      <x:c r="F864" s="38" t="str">
        <x:f>Ubicaciones!A6</x:f>
        <x:v>L01</x:v>
      </x:c>
      <x:c r="G864" s="38" t="str">
        <x:v>P1</x:v>
      </x:c>
      <x:c r="H864" s="55" t="n">
        <x:f>IF(AND(ISNUMBER('Reparto provincial'!J292),ABS(Construccion!G7-1)&lt;0.0000001,MIN(Construccion!D7:F7)&gt;=0,MAX(Construccion!D7:F7)&lt;=1),ROUND('Reparto provincial'!J292*ROUND(SUM(Construccion!$D$7:D7),12),0)-0,"n.a.")</x:f>
        <x:v>0</x:v>
      </x:c>
      <x:c r="I864" s="55" t="n">
        <x:f>'Reparto provincial'!N292</x:f>
        <x:v>0</x:v>
      </x:c>
      <x:c r="J864" s="55" t="n">
        <x:f>IF(AND(ISNUMBER(H864),ISNUMBER(I864)),H864*I864,"n.a.")</x:f>
        <x:v>0</x:v>
      </x:c>
      <x:c r="K864" s="56" t="n">
        <x:f>Ubicaciones!D6</x:f>
        <x:v>9.34</x:v>
      </x:c>
      <x:c r="L864" s="56" t="n">
        <x:f>Ubicaciones!E6</x:f>
        <x:v>-82.25</x:v>
      </x:c>
      <x:c r="M864" s="38" t="str">
        <x:f>Vulnerabilidad!B22</x:f>
        <x:v>Hormigón armado</x:v>
      </x:c>
      <x:c r="N864" s="38" t="str">
        <x:f>Vulnerabilidad!C22</x:f>
        <x:v>Mampostería de relleno</x:v>
      </x:c>
      <x:c r="O864" s="38" t="str">
        <x:f>Vulnerabilidad!D22</x:f>
        <x:v>Losa de hormigón</x:v>
      </x:c>
      <x:c r="P864" s="38" t="str">
        <x:v>Sin dato</x:v>
      </x:c>
      <x:c r="Q864" s="38" t="n">
        <x:f>IF('Impacto local'!H6="","",'Impacto local'!H6)</x:f>
        <x:v>3</x:v>
      </x:c>
      <x:c r="R864" s="57" t="n">
        <x:f>IF(Q864="","",INDEX(Vulnerabilidad!$B$6:$B$17,Q864))</x:f>
        <x:v>0</x:v>
      </x:c>
      <x:c r="S864" s="55" t="n">
        <x:f>IF(AND(ISNUMBER(J864),ISNUMBER(R864),R864&gt;=0,R864&lt;=1),J864*R864,"n.a.")</x:f>
        <x:v>0</x:v>
      </x:c>
      <x:c r="T864" s="38" t="str">
        <x:f>IF(ISNUMBER(S864),"Calculado ilustrativo","Faltan datos / parámetros inválidos")</x:f>
        <x:v>Calculado ilustrativo</x:v>
      </x:c>
    </x:row>
    <x:row r="865">
      <x:c r="A865" s="38" t="str">
        <x:v>R00860</x:v>
      </x:c>
      <x:c r="B865" s="38" t="str">
        <x:f>'Reparto provincial'!B292</x:f>
        <x:v>C08</x:v>
      </x:c>
      <x:c r="C865" s="38" t="str">
        <x:f>'Reparto provincial'!C292</x:f>
        <x:v>Compañía Internacional de Seguros, S.A.</x:v>
      </x:c>
      <x:c r="D865" s="38" t="str">
        <x:f>'Reparto provincial'!D292</x:f>
        <x:v>Comercial</x:v>
      </x:c>
      <x:c r="E865" s="38" t="str">
        <x:f>'Reparto provincial'!E292</x:f>
        <x:v>Bocas del Toro</x:v>
      </x:c>
      <x:c r="F865" s="38" t="str">
        <x:f>Ubicaciones!A6</x:f>
        <x:v>L01</x:v>
      </x:c>
      <x:c r="G865" s="38" t="str">
        <x:v>P2</x:v>
      </x:c>
      <x:c r="H865" s="55" t="n">
        <x:f>IF(AND(ISNUMBER('Reparto provincial'!J292),ABS(Construccion!G7-1)&lt;0.0000001,MIN(Construccion!D7:F7)&gt;=0,MAX(Construccion!D7:F7)&lt;=1),ROUND('Reparto provincial'!J292*ROUND(SUM(Construccion!$D$7:E7),12),0)-ROUND('Reparto provincial'!J292*ROUND(SUM(Construccion!$D$7:D7),12),0),"n.a.")</x:f>
        <x:v>0</x:v>
      </x:c>
      <x:c r="I865" s="55" t="n">
        <x:f>'Reparto provincial'!N292</x:f>
        <x:v>0</x:v>
      </x:c>
      <x:c r="J865" s="55" t="n">
        <x:f>IF(AND(ISNUMBER(H865),ISNUMBER(I865)),H865*I865,"n.a.")</x:f>
        <x:v>0</x:v>
      </x:c>
      <x:c r="K865" s="56" t="n">
        <x:f>Ubicaciones!D6</x:f>
        <x:v>9.34</x:v>
      </x:c>
      <x:c r="L865" s="56" t="n">
        <x:f>Ubicaciones!E6</x:f>
        <x:v>-82.25</x:v>
      </x:c>
      <x:c r="M865" s="38" t="str">
        <x:f>Vulnerabilidad!B23</x:f>
        <x:v>Mampostería sin refuerzo</x:v>
      </x:c>
      <x:c r="N865" s="38" t="str">
        <x:f>Vulnerabilidad!C23</x:f>
        <x:v>Bloque / ladrillo</x:v>
      </x:c>
      <x:c r="O865" s="38" t="str">
        <x:f>Vulnerabilidad!D23</x:f>
        <x:v>Metal</x:v>
      </x:c>
      <x:c r="P865" s="38" t="str">
        <x:v>Sin dato</x:v>
      </x:c>
      <x:c r="Q865" s="38" t="n">
        <x:f>IF('Impacto local'!H6="","",'Impacto local'!H6)</x:f>
        <x:v>3</x:v>
      </x:c>
      <x:c r="R865" s="57" t="n">
        <x:f>IF(Q865="","",INDEX(Vulnerabilidad!$C$6:$C$17,Q865))</x:f>
        <x:v>0</x:v>
      </x:c>
      <x:c r="S865" s="55" t="n">
        <x:f>IF(AND(ISNUMBER(J865),ISNUMBER(R865),R865&gt;=0,R865&lt;=1),J865*R865,"n.a.")</x:f>
        <x:v>0</x:v>
      </x:c>
      <x:c r="T865" s="38" t="str">
        <x:f>IF(ISNUMBER(S865),"Calculado ilustrativo","Faltan datos / parámetros inválidos")</x:f>
        <x:v>Calculado ilustrativo</x:v>
      </x:c>
    </x:row>
    <x:row r="866">
      <x:c r="A866" s="38" t="str">
        <x:v>R00861</x:v>
      </x:c>
      <x:c r="B866" s="38" t="str">
        <x:f>'Reparto provincial'!B292</x:f>
        <x:v>C08</x:v>
      </x:c>
      <x:c r="C866" s="38" t="str">
        <x:f>'Reparto provincial'!C292</x:f>
        <x:v>Compañía Internacional de Seguros, S.A.</x:v>
      </x:c>
      <x:c r="D866" s="38" t="str">
        <x:f>'Reparto provincial'!D292</x:f>
        <x:v>Comercial</x:v>
      </x:c>
      <x:c r="E866" s="38" t="str">
        <x:f>'Reparto provincial'!E292</x:f>
        <x:v>Bocas del Toro</x:v>
      </x:c>
      <x:c r="F866" s="38" t="str">
        <x:f>Ubicaciones!A6</x:f>
        <x:v>L01</x:v>
      </x:c>
      <x:c r="G866" s="38" t="str">
        <x:v>P3</x:v>
      </x:c>
      <x:c r="H866" s="55" t="n">
        <x:f>IF(AND(ISNUMBER('Reparto provincial'!J292),ABS(Construccion!G7-1)&lt;0.0000001,MIN(Construccion!D7:F7)&gt;=0,MAX(Construccion!D7:F7)&lt;=1),ROUND('Reparto provincial'!J292*ROUND(SUM(Construccion!$D$7:F7),12),0)-ROUND('Reparto provincial'!J292*ROUND(SUM(Construccion!$D$7:E7),12),0),"n.a.")</x:f>
        <x:v>0</x:v>
      </x:c>
      <x:c r="I866" s="55" t="n">
        <x:f>'Reparto provincial'!N292</x:f>
        <x:v>0</x:v>
      </x:c>
      <x:c r="J866" s="55" t="n">
        <x:f>IF(AND(ISNUMBER(H866),ISNUMBER(I866)),H866*I866,"n.a.")</x:f>
        <x:v>0</x:v>
      </x:c>
      <x:c r="K866" s="56" t="n">
        <x:f>Ubicaciones!D6</x:f>
        <x:v>9.34</x:v>
      </x:c>
      <x:c r="L866" s="56" t="n">
        <x:f>Ubicaciones!E6</x:f>
        <x:v>-82.25</x:v>
      </x:c>
      <x:c r="M866" s="38" t="str">
        <x:f>Vulnerabilidad!B24</x:f>
        <x:v>Liviana / madera</x:v>
      </x:c>
      <x:c r="N866" s="38" t="str">
        <x:f>Vulnerabilidad!C24</x:f>
        <x:v>Madera / livianas</x:v>
      </x:c>
      <x:c r="O866" s="38" t="str">
        <x:f>Vulnerabilidad!D24</x:f>
        <x:v>Metal</x:v>
      </x:c>
      <x:c r="P866" s="38" t="str">
        <x:v>Sin dato</x:v>
      </x:c>
      <x:c r="Q866" s="38" t="n">
        <x:f>IF('Impacto local'!H6="","",'Impacto local'!H6)</x:f>
        <x:v>3</x:v>
      </x:c>
      <x:c r="R866" s="57" t="n">
        <x:f>IF(Q866="","",INDEX(Vulnerabilidad!$D$6:$D$17,Q866))</x:f>
        <x:v>0</x:v>
      </x:c>
      <x:c r="S866" s="55" t="n">
        <x:f>IF(AND(ISNUMBER(J866),ISNUMBER(R866),R866&gt;=0,R866&lt;=1),J866*R866,"n.a.")</x:f>
        <x:v>0</x:v>
      </x:c>
      <x:c r="T866" s="38" t="str">
        <x:f>IF(ISNUMBER(S866),"Calculado ilustrativo","Faltan datos / parámetros inválidos")</x:f>
        <x:v>Calculado ilustrativo</x:v>
      </x:c>
    </x:row>
    <x:row r="867">
      <x:c r="A867" s="38" t="str">
        <x:v>R00862</x:v>
      </x:c>
      <x:c r="B867" s="38" t="str">
        <x:f>'Reparto provincial'!B293</x:f>
        <x:v>C08</x:v>
      </x:c>
      <x:c r="C867" s="38" t="str">
        <x:f>'Reparto provincial'!C293</x:f>
        <x:v>Compañía Internacional de Seguros, S.A.</x:v>
      </x:c>
      <x:c r="D867" s="38" t="str">
        <x:f>'Reparto provincial'!D293</x:f>
        <x:v>Comercial</x:v>
      </x:c>
      <x:c r="E867" s="38" t="str">
        <x:f>'Reparto provincial'!E293</x:f>
        <x:v>Coclé</x:v>
      </x:c>
      <x:c r="F867" s="38" t="str">
        <x:f>Ubicaciones!A7</x:f>
        <x:v>L02</x:v>
      </x:c>
      <x:c r="G867" s="38" t="str">
        <x:v>P1</x:v>
      </x:c>
      <x:c r="H867" s="55" t="n">
        <x:f>IF(AND(ISNUMBER('Reparto provincial'!J293),ABS(Construccion!G10-1)&lt;0.0000001,MIN(Construccion!D10:F10)&gt;=0,MAX(Construccion!D10:F10)&lt;=1),ROUND('Reparto provincial'!J293*ROUND(SUM(Construccion!$D$10:D10),12),0)-0,"n.a.")</x:f>
        <x:v>0</x:v>
      </x:c>
      <x:c r="I867" s="55" t="n">
        <x:f>'Reparto provincial'!N293</x:f>
        <x:v>0</x:v>
      </x:c>
      <x:c r="J867" s="55" t="n">
        <x:f>IF(AND(ISNUMBER(H867),ISNUMBER(I867)),H867*I867,"n.a.")</x:f>
        <x:v>0</x:v>
      </x:c>
      <x:c r="K867" s="56" t="n">
        <x:f>Ubicaciones!D7</x:f>
        <x:v>8.52</x:v>
      </x:c>
      <x:c r="L867" s="56" t="n">
        <x:f>Ubicaciones!E7</x:f>
        <x:v>-80.36</x:v>
      </x:c>
      <x:c r="M867" s="38" t="str">
        <x:f>Vulnerabilidad!B22</x:f>
        <x:v>Hormigón armado</x:v>
      </x:c>
      <x:c r="N867" s="38" t="str">
        <x:f>Vulnerabilidad!C22</x:f>
        <x:v>Mampostería de relleno</x:v>
      </x:c>
      <x:c r="O867" s="38" t="str">
        <x:f>Vulnerabilidad!D22</x:f>
        <x:v>Losa de hormigón</x:v>
      </x:c>
      <x:c r="P867" s="38" t="str">
        <x:v>Sin dato</x:v>
      </x:c>
      <x:c r="Q867" s="38" t="n">
        <x:f>IF('Impacto local'!H7="","",'Impacto local'!H7)</x:f>
        <x:v>2</x:v>
      </x:c>
      <x:c r="R867" s="57" t="n">
        <x:f>IF(Q867="","",INDEX(Vulnerabilidad!$B$6:$B$17,Q867))</x:f>
        <x:v>0</x:v>
      </x:c>
      <x:c r="S867" s="55" t="n">
        <x:f>IF(AND(ISNUMBER(J867),ISNUMBER(R867),R867&gt;=0,R867&lt;=1),J867*R867,"n.a.")</x:f>
        <x:v>0</x:v>
      </x:c>
      <x:c r="T867" s="38" t="str">
        <x:f>IF(ISNUMBER(S867),"Calculado ilustrativo","Faltan datos / parámetros inválidos")</x:f>
        <x:v>Calculado ilustrativo</x:v>
      </x:c>
    </x:row>
    <x:row r="868">
      <x:c r="A868" s="38" t="str">
        <x:v>R00863</x:v>
      </x:c>
      <x:c r="B868" s="38" t="str">
        <x:f>'Reparto provincial'!B293</x:f>
        <x:v>C08</x:v>
      </x:c>
      <x:c r="C868" s="38" t="str">
        <x:f>'Reparto provincial'!C293</x:f>
        <x:v>Compañía Internacional de Seguros, S.A.</x:v>
      </x:c>
      <x:c r="D868" s="38" t="str">
        <x:f>'Reparto provincial'!D293</x:f>
        <x:v>Comercial</x:v>
      </x:c>
      <x:c r="E868" s="38" t="str">
        <x:f>'Reparto provincial'!E293</x:f>
        <x:v>Coclé</x:v>
      </x:c>
      <x:c r="F868" s="38" t="str">
        <x:f>Ubicaciones!A7</x:f>
        <x:v>L02</x:v>
      </x:c>
      <x:c r="G868" s="38" t="str">
        <x:v>P2</x:v>
      </x:c>
      <x:c r="H868" s="55" t="n">
        <x:f>IF(AND(ISNUMBER('Reparto provincial'!J293),ABS(Construccion!G10-1)&lt;0.0000001,MIN(Construccion!D10:F10)&gt;=0,MAX(Construccion!D10:F10)&lt;=1),ROUND('Reparto provincial'!J293*ROUND(SUM(Construccion!$D$10:E10),12),0)-ROUND('Reparto provincial'!J293*ROUND(SUM(Construccion!$D$10:D10),12),0),"n.a.")</x:f>
        <x:v>0</x:v>
      </x:c>
      <x:c r="I868" s="55" t="n">
        <x:f>'Reparto provincial'!N293</x:f>
        <x:v>0</x:v>
      </x:c>
      <x:c r="J868" s="55" t="n">
        <x:f>IF(AND(ISNUMBER(H868),ISNUMBER(I868)),H868*I868,"n.a.")</x:f>
        <x:v>0</x:v>
      </x:c>
      <x:c r="K868" s="56" t="n">
        <x:f>Ubicaciones!D7</x:f>
        <x:v>8.52</x:v>
      </x:c>
      <x:c r="L868" s="56" t="n">
        <x:f>Ubicaciones!E7</x:f>
        <x:v>-80.36</x:v>
      </x:c>
      <x:c r="M868" s="38" t="str">
        <x:f>Vulnerabilidad!B23</x:f>
        <x:v>Mampostería sin refuerzo</x:v>
      </x:c>
      <x:c r="N868" s="38" t="str">
        <x:f>Vulnerabilidad!C23</x:f>
        <x:v>Bloque / ladrillo</x:v>
      </x:c>
      <x:c r="O868" s="38" t="str">
        <x:f>Vulnerabilidad!D23</x:f>
        <x:v>Metal</x:v>
      </x:c>
      <x:c r="P868" s="38" t="str">
        <x:v>Sin dato</x:v>
      </x:c>
      <x:c r="Q868" s="38" t="n">
        <x:f>IF('Impacto local'!H7="","",'Impacto local'!H7)</x:f>
        <x:v>2</x:v>
      </x:c>
      <x:c r="R868" s="57" t="n">
        <x:f>IF(Q868="","",INDEX(Vulnerabilidad!$C$6:$C$17,Q868))</x:f>
        <x:v>0</x:v>
      </x:c>
      <x:c r="S868" s="55" t="n">
        <x:f>IF(AND(ISNUMBER(J868),ISNUMBER(R868),R868&gt;=0,R868&lt;=1),J868*R868,"n.a.")</x:f>
        <x:v>0</x:v>
      </x:c>
      <x:c r="T868" s="38" t="str">
        <x:f>IF(ISNUMBER(S868),"Calculado ilustrativo","Faltan datos / parámetros inválidos")</x:f>
        <x:v>Calculado ilustrativo</x:v>
      </x:c>
    </x:row>
    <x:row r="869">
      <x:c r="A869" s="38" t="str">
        <x:v>R00864</x:v>
      </x:c>
      <x:c r="B869" s="38" t="str">
        <x:f>'Reparto provincial'!B293</x:f>
        <x:v>C08</x:v>
      </x:c>
      <x:c r="C869" s="38" t="str">
        <x:f>'Reparto provincial'!C293</x:f>
        <x:v>Compañía Internacional de Seguros, S.A.</x:v>
      </x:c>
      <x:c r="D869" s="38" t="str">
        <x:f>'Reparto provincial'!D293</x:f>
        <x:v>Comercial</x:v>
      </x:c>
      <x:c r="E869" s="38" t="str">
        <x:f>'Reparto provincial'!E293</x:f>
        <x:v>Coclé</x:v>
      </x:c>
      <x:c r="F869" s="38" t="str">
        <x:f>Ubicaciones!A7</x:f>
        <x:v>L02</x:v>
      </x:c>
      <x:c r="G869" s="38" t="str">
        <x:v>P3</x:v>
      </x:c>
      <x:c r="H869" s="55" t="n">
        <x:f>IF(AND(ISNUMBER('Reparto provincial'!J293),ABS(Construccion!G10-1)&lt;0.0000001,MIN(Construccion!D10:F10)&gt;=0,MAX(Construccion!D10:F10)&lt;=1),ROUND('Reparto provincial'!J293*ROUND(SUM(Construccion!$D$10:F10),12),0)-ROUND('Reparto provincial'!J293*ROUND(SUM(Construccion!$D$10:E10),12),0),"n.a.")</x:f>
        <x:v>0</x:v>
      </x:c>
      <x:c r="I869" s="55" t="n">
        <x:f>'Reparto provincial'!N293</x:f>
        <x:v>0</x:v>
      </x:c>
      <x:c r="J869" s="55" t="n">
        <x:f>IF(AND(ISNUMBER(H869),ISNUMBER(I869)),H869*I869,"n.a.")</x:f>
        <x:v>0</x:v>
      </x:c>
      <x:c r="K869" s="56" t="n">
        <x:f>Ubicaciones!D7</x:f>
        <x:v>8.52</x:v>
      </x:c>
      <x:c r="L869" s="56" t="n">
        <x:f>Ubicaciones!E7</x:f>
        <x:v>-80.36</x:v>
      </x:c>
      <x:c r="M869" s="38" t="str">
        <x:f>Vulnerabilidad!B24</x:f>
        <x:v>Liviana / madera</x:v>
      </x:c>
      <x:c r="N869" s="38" t="str">
        <x:f>Vulnerabilidad!C24</x:f>
        <x:v>Madera / livianas</x:v>
      </x:c>
      <x:c r="O869" s="38" t="str">
        <x:f>Vulnerabilidad!D24</x:f>
        <x:v>Metal</x:v>
      </x:c>
      <x:c r="P869" s="38" t="str">
        <x:v>Sin dato</x:v>
      </x:c>
      <x:c r="Q869" s="38" t="n">
        <x:f>IF('Impacto local'!H7="","",'Impacto local'!H7)</x:f>
        <x:v>2</x:v>
      </x:c>
      <x:c r="R869" s="57" t="n">
        <x:f>IF(Q869="","",INDEX(Vulnerabilidad!$D$6:$D$17,Q869))</x:f>
        <x:v>0</x:v>
      </x:c>
      <x:c r="S869" s="55" t="n">
        <x:f>IF(AND(ISNUMBER(J869),ISNUMBER(R869),R869&gt;=0,R869&lt;=1),J869*R869,"n.a.")</x:f>
        <x:v>0</x:v>
      </x:c>
      <x:c r="T869" s="38" t="str">
        <x:f>IF(ISNUMBER(S869),"Calculado ilustrativo","Faltan datos / parámetros inválidos")</x:f>
        <x:v>Calculado ilustrativo</x:v>
      </x:c>
    </x:row>
    <x:row r="870">
      <x:c r="A870" s="38" t="str">
        <x:v>R00865</x:v>
      </x:c>
      <x:c r="B870" s="38" t="str">
        <x:f>'Reparto provincial'!B294</x:f>
        <x:v>C08</x:v>
      </x:c>
      <x:c r="C870" s="38" t="str">
        <x:f>'Reparto provincial'!C294</x:f>
        <x:v>Compañía Internacional de Seguros, S.A.</x:v>
      </x:c>
      <x:c r="D870" s="38" t="str">
        <x:f>'Reparto provincial'!D294</x:f>
        <x:v>Comercial</x:v>
      </x:c>
      <x:c r="E870" s="38" t="str">
        <x:f>'Reparto provincial'!E294</x:f>
        <x:v>Colón</x:v>
      </x:c>
      <x:c r="F870" s="38" t="str">
        <x:f>Ubicaciones!A8</x:f>
        <x:v>L03</x:v>
      </x:c>
      <x:c r="G870" s="38" t="str">
        <x:v>P1</x:v>
      </x:c>
      <x:c r="H870" s="55" t="n">
        <x:f>IF(AND(ISNUMBER('Reparto provincial'!J294),ABS(Construccion!G13-1)&lt;0.0000001,MIN(Construccion!D13:F13)&gt;=0,MAX(Construccion!D13:F13)&lt;=1),ROUND('Reparto provincial'!J294*ROUND(SUM(Construccion!$D$13:D13),12),0)-0,"n.a.")</x:f>
        <x:v>0</x:v>
      </x:c>
      <x:c r="I870" s="55" t="n">
        <x:f>'Reparto provincial'!N294</x:f>
        <x:v>0</x:v>
      </x:c>
      <x:c r="J870" s="55" t="n">
        <x:f>IF(AND(ISNUMBER(H870),ISNUMBER(I870)),H870*I870,"n.a.")</x:f>
        <x:v>0</x:v>
      </x:c>
      <x:c r="K870" s="56" t="n">
        <x:f>Ubicaciones!D8</x:f>
        <x:v>9.36</x:v>
      </x:c>
      <x:c r="L870" s="56" t="n">
        <x:f>Ubicaciones!E8</x:f>
        <x:v>-79.9</x:v>
      </x:c>
      <x:c r="M870" s="38" t="str">
        <x:f>Vulnerabilidad!B22</x:f>
        <x:v>Hormigón armado</x:v>
      </x:c>
      <x:c r="N870" s="38" t="str">
        <x:f>Vulnerabilidad!C22</x:f>
        <x:v>Mampostería de relleno</x:v>
      </x:c>
      <x:c r="O870" s="38" t="str">
        <x:f>Vulnerabilidad!D22</x:f>
        <x:v>Losa de hormigón</x:v>
      </x:c>
      <x:c r="P870" s="38" t="str">
        <x:v>Sin dato</x:v>
      </x:c>
      <x:c r="Q870" s="38" t="n">
        <x:f>IF('Impacto local'!H8="","",'Impacto local'!H8)</x:f>
        <x:v>2</x:v>
      </x:c>
      <x:c r="R870" s="57" t="n">
        <x:f>IF(Q870="","",INDEX(Vulnerabilidad!$B$6:$B$17,Q870))</x:f>
        <x:v>0</x:v>
      </x:c>
      <x:c r="S870" s="55" t="n">
        <x:f>IF(AND(ISNUMBER(J870),ISNUMBER(R870),R870&gt;=0,R870&lt;=1),J870*R870,"n.a.")</x:f>
        <x:v>0</x:v>
      </x:c>
      <x:c r="T870" s="38" t="str">
        <x:f>IF(ISNUMBER(S870),"Calculado ilustrativo","Faltan datos / parámetros inválidos")</x:f>
        <x:v>Calculado ilustrativo</x:v>
      </x:c>
    </x:row>
    <x:row r="871">
      <x:c r="A871" s="38" t="str">
        <x:v>R00866</x:v>
      </x:c>
      <x:c r="B871" s="38" t="str">
        <x:f>'Reparto provincial'!B294</x:f>
        <x:v>C08</x:v>
      </x:c>
      <x:c r="C871" s="38" t="str">
        <x:f>'Reparto provincial'!C294</x:f>
        <x:v>Compañía Internacional de Seguros, S.A.</x:v>
      </x:c>
      <x:c r="D871" s="38" t="str">
        <x:f>'Reparto provincial'!D294</x:f>
        <x:v>Comercial</x:v>
      </x:c>
      <x:c r="E871" s="38" t="str">
        <x:f>'Reparto provincial'!E294</x:f>
        <x:v>Colón</x:v>
      </x:c>
      <x:c r="F871" s="38" t="str">
        <x:f>Ubicaciones!A8</x:f>
        <x:v>L03</x:v>
      </x:c>
      <x:c r="G871" s="38" t="str">
        <x:v>P2</x:v>
      </x:c>
      <x:c r="H871" s="55" t="n">
        <x:f>IF(AND(ISNUMBER('Reparto provincial'!J294),ABS(Construccion!G13-1)&lt;0.0000001,MIN(Construccion!D13:F13)&gt;=0,MAX(Construccion!D13:F13)&lt;=1),ROUND('Reparto provincial'!J294*ROUND(SUM(Construccion!$D$13:E13),12),0)-ROUND('Reparto provincial'!J294*ROUND(SUM(Construccion!$D$13:D13),12),0),"n.a.")</x:f>
        <x:v>0</x:v>
      </x:c>
      <x:c r="I871" s="55" t="n">
        <x:f>'Reparto provincial'!N294</x:f>
        <x:v>0</x:v>
      </x:c>
      <x:c r="J871" s="55" t="n">
        <x:f>IF(AND(ISNUMBER(H871),ISNUMBER(I871)),H871*I871,"n.a.")</x:f>
        <x:v>0</x:v>
      </x:c>
      <x:c r="K871" s="56" t="n">
        <x:f>Ubicaciones!D8</x:f>
        <x:v>9.36</x:v>
      </x:c>
      <x:c r="L871" s="56" t="n">
        <x:f>Ubicaciones!E8</x:f>
        <x:v>-79.9</x:v>
      </x:c>
      <x:c r="M871" s="38" t="str">
        <x:f>Vulnerabilidad!B23</x:f>
        <x:v>Mampostería sin refuerzo</x:v>
      </x:c>
      <x:c r="N871" s="38" t="str">
        <x:f>Vulnerabilidad!C23</x:f>
        <x:v>Bloque / ladrillo</x:v>
      </x:c>
      <x:c r="O871" s="38" t="str">
        <x:f>Vulnerabilidad!D23</x:f>
        <x:v>Metal</x:v>
      </x:c>
      <x:c r="P871" s="38" t="str">
        <x:v>Sin dato</x:v>
      </x:c>
      <x:c r="Q871" s="38" t="n">
        <x:f>IF('Impacto local'!H8="","",'Impacto local'!H8)</x:f>
        <x:v>2</x:v>
      </x:c>
      <x:c r="R871" s="57" t="n">
        <x:f>IF(Q871="","",INDEX(Vulnerabilidad!$C$6:$C$17,Q871))</x:f>
        <x:v>0</x:v>
      </x:c>
      <x:c r="S871" s="55" t="n">
        <x:f>IF(AND(ISNUMBER(J871),ISNUMBER(R871),R871&gt;=0,R871&lt;=1),J871*R871,"n.a.")</x:f>
        <x:v>0</x:v>
      </x:c>
      <x:c r="T871" s="38" t="str">
        <x:f>IF(ISNUMBER(S871),"Calculado ilustrativo","Faltan datos / parámetros inválidos")</x:f>
        <x:v>Calculado ilustrativo</x:v>
      </x:c>
    </x:row>
    <x:row r="872">
      <x:c r="A872" s="38" t="str">
        <x:v>R00867</x:v>
      </x:c>
      <x:c r="B872" s="38" t="str">
        <x:f>'Reparto provincial'!B294</x:f>
        <x:v>C08</x:v>
      </x:c>
      <x:c r="C872" s="38" t="str">
        <x:f>'Reparto provincial'!C294</x:f>
        <x:v>Compañía Internacional de Seguros, S.A.</x:v>
      </x:c>
      <x:c r="D872" s="38" t="str">
        <x:f>'Reparto provincial'!D294</x:f>
        <x:v>Comercial</x:v>
      </x:c>
      <x:c r="E872" s="38" t="str">
        <x:f>'Reparto provincial'!E294</x:f>
        <x:v>Colón</x:v>
      </x:c>
      <x:c r="F872" s="38" t="str">
        <x:f>Ubicaciones!A8</x:f>
        <x:v>L03</x:v>
      </x:c>
      <x:c r="G872" s="38" t="str">
        <x:v>P3</x:v>
      </x:c>
      <x:c r="H872" s="55" t="n">
        <x:f>IF(AND(ISNUMBER('Reparto provincial'!J294),ABS(Construccion!G13-1)&lt;0.0000001,MIN(Construccion!D13:F13)&gt;=0,MAX(Construccion!D13:F13)&lt;=1),ROUND('Reparto provincial'!J294*ROUND(SUM(Construccion!$D$13:F13),12),0)-ROUND('Reparto provincial'!J294*ROUND(SUM(Construccion!$D$13:E13),12),0),"n.a.")</x:f>
        <x:v>0</x:v>
      </x:c>
      <x:c r="I872" s="55" t="n">
        <x:f>'Reparto provincial'!N294</x:f>
        <x:v>0</x:v>
      </x:c>
      <x:c r="J872" s="55" t="n">
        <x:f>IF(AND(ISNUMBER(H872),ISNUMBER(I872)),H872*I872,"n.a.")</x:f>
        <x:v>0</x:v>
      </x:c>
      <x:c r="K872" s="56" t="n">
        <x:f>Ubicaciones!D8</x:f>
        <x:v>9.36</x:v>
      </x:c>
      <x:c r="L872" s="56" t="n">
        <x:f>Ubicaciones!E8</x:f>
        <x:v>-79.9</x:v>
      </x:c>
      <x:c r="M872" s="38" t="str">
        <x:f>Vulnerabilidad!B24</x:f>
        <x:v>Liviana / madera</x:v>
      </x:c>
      <x:c r="N872" s="38" t="str">
        <x:f>Vulnerabilidad!C24</x:f>
        <x:v>Madera / livianas</x:v>
      </x:c>
      <x:c r="O872" s="38" t="str">
        <x:f>Vulnerabilidad!D24</x:f>
        <x:v>Metal</x:v>
      </x:c>
      <x:c r="P872" s="38" t="str">
        <x:v>Sin dato</x:v>
      </x:c>
      <x:c r="Q872" s="38" t="n">
        <x:f>IF('Impacto local'!H8="","",'Impacto local'!H8)</x:f>
        <x:v>2</x:v>
      </x:c>
      <x:c r="R872" s="57" t="n">
        <x:f>IF(Q872="","",INDEX(Vulnerabilidad!$D$6:$D$17,Q872))</x:f>
        <x:v>0</x:v>
      </x:c>
      <x:c r="S872" s="55" t="n">
        <x:f>IF(AND(ISNUMBER(J872),ISNUMBER(R872),R872&gt;=0,R872&lt;=1),J872*R872,"n.a.")</x:f>
        <x:v>0</x:v>
      </x:c>
      <x:c r="T872" s="38" t="str">
        <x:f>IF(ISNUMBER(S872),"Calculado ilustrativo","Faltan datos / parámetros inválidos")</x:f>
        <x:v>Calculado ilustrativo</x:v>
      </x:c>
    </x:row>
    <x:row r="873">
      <x:c r="A873" s="38" t="str">
        <x:v>R00868</x:v>
      </x:c>
      <x:c r="B873" s="38" t="str">
        <x:f>'Reparto provincial'!B295</x:f>
        <x:v>C08</x:v>
      </x:c>
      <x:c r="C873" s="38" t="str">
        <x:f>'Reparto provincial'!C295</x:f>
        <x:v>Compañía Internacional de Seguros, S.A.</x:v>
      </x:c>
      <x:c r="D873" s="38" t="str">
        <x:f>'Reparto provincial'!D295</x:f>
        <x:v>Comercial</x:v>
      </x:c>
      <x:c r="E873" s="38" t="str">
        <x:f>'Reparto provincial'!E295</x:f>
        <x:v>Chiriquí</x:v>
      </x:c>
      <x:c r="F873" s="38" t="str">
        <x:f>Ubicaciones!A9</x:f>
        <x:v>L04</x:v>
      </x:c>
      <x:c r="G873" s="38" t="str">
        <x:v>P1</x:v>
      </x:c>
      <x:c r="H873" s="55" t="n">
        <x:f>IF(AND(ISNUMBER('Reparto provincial'!J295),ABS(Construccion!G16-1)&lt;0.0000001,MIN(Construccion!D16:F16)&gt;=0,MAX(Construccion!D16:F16)&lt;=1),ROUND('Reparto provincial'!J295*ROUND(SUM(Construccion!$D$16:D16),12),0)-0,"n.a.")</x:f>
        <x:v>0</x:v>
      </x:c>
      <x:c r="I873" s="55" t="n">
        <x:f>'Reparto provincial'!N295</x:f>
        <x:v>0</x:v>
      </x:c>
      <x:c r="J873" s="55" t="n">
        <x:f>IF(AND(ISNUMBER(H873),ISNUMBER(I873)),H873*I873,"n.a.")</x:f>
        <x:v>0</x:v>
      </x:c>
      <x:c r="K873" s="56" t="n">
        <x:f>Ubicaciones!D9</x:f>
        <x:v>8.43</x:v>
      </x:c>
      <x:c r="L873" s="56" t="n">
        <x:f>Ubicaciones!E9</x:f>
        <x:v>-82.43</x:v>
      </x:c>
      <x:c r="M873" s="38" t="str">
        <x:f>Vulnerabilidad!B22</x:f>
        <x:v>Hormigón armado</x:v>
      </x:c>
      <x:c r="N873" s="38" t="str">
        <x:f>Vulnerabilidad!C22</x:f>
        <x:v>Mampostería de relleno</x:v>
      </x:c>
      <x:c r="O873" s="38" t="str">
        <x:f>Vulnerabilidad!D22</x:f>
        <x:v>Losa de hormigón</x:v>
      </x:c>
      <x:c r="P873" s="38" t="str">
        <x:v>Sin dato</x:v>
      </x:c>
      <x:c r="Q873" s="38" t="n">
        <x:f>IF('Impacto local'!H9="","",'Impacto local'!H9)</x:f>
        <x:v>4</x:v>
      </x:c>
      <x:c r="R873" s="57" t="n">
        <x:f>IF(Q873="","",INDEX(Vulnerabilidad!$B$6:$B$17,Q873))</x:f>
        <x:v>0</x:v>
      </x:c>
      <x:c r="S873" s="55" t="n">
        <x:f>IF(AND(ISNUMBER(J873),ISNUMBER(R873),R873&gt;=0,R873&lt;=1),J873*R873,"n.a.")</x:f>
        <x:v>0</x:v>
      </x:c>
      <x:c r="T873" s="38" t="str">
        <x:f>IF(ISNUMBER(S873),"Calculado ilustrativo","Faltan datos / parámetros inválidos")</x:f>
        <x:v>Calculado ilustrativo</x:v>
      </x:c>
    </x:row>
    <x:row r="874">
      <x:c r="A874" s="38" t="str">
        <x:v>R00869</x:v>
      </x:c>
      <x:c r="B874" s="38" t="str">
        <x:f>'Reparto provincial'!B295</x:f>
        <x:v>C08</x:v>
      </x:c>
      <x:c r="C874" s="38" t="str">
        <x:f>'Reparto provincial'!C295</x:f>
        <x:v>Compañía Internacional de Seguros, S.A.</x:v>
      </x:c>
      <x:c r="D874" s="38" t="str">
        <x:f>'Reparto provincial'!D295</x:f>
        <x:v>Comercial</x:v>
      </x:c>
      <x:c r="E874" s="38" t="str">
        <x:f>'Reparto provincial'!E295</x:f>
        <x:v>Chiriquí</x:v>
      </x:c>
      <x:c r="F874" s="38" t="str">
        <x:f>Ubicaciones!A9</x:f>
        <x:v>L04</x:v>
      </x:c>
      <x:c r="G874" s="38" t="str">
        <x:v>P2</x:v>
      </x:c>
      <x:c r="H874" s="55" t="n">
        <x:f>IF(AND(ISNUMBER('Reparto provincial'!J295),ABS(Construccion!G16-1)&lt;0.0000001,MIN(Construccion!D16:F16)&gt;=0,MAX(Construccion!D16:F16)&lt;=1),ROUND('Reparto provincial'!J295*ROUND(SUM(Construccion!$D$16:E16),12),0)-ROUND('Reparto provincial'!J295*ROUND(SUM(Construccion!$D$16:D16),12),0),"n.a.")</x:f>
        <x:v>0</x:v>
      </x:c>
      <x:c r="I874" s="55" t="n">
        <x:f>'Reparto provincial'!N295</x:f>
        <x:v>0</x:v>
      </x:c>
      <x:c r="J874" s="55" t="n">
        <x:f>IF(AND(ISNUMBER(H874),ISNUMBER(I874)),H874*I874,"n.a.")</x:f>
        <x:v>0</x:v>
      </x:c>
      <x:c r="K874" s="56" t="n">
        <x:f>Ubicaciones!D9</x:f>
        <x:v>8.43</x:v>
      </x:c>
      <x:c r="L874" s="56" t="n">
        <x:f>Ubicaciones!E9</x:f>
        <x:v>-82.43</x:v>
      </x:c>
      <x:c r="M874" s="38" t="str">
        <x:f>Vulnerabilidad!B23</x:f>
        <x:v>Mampostería sin refuerzo</x:v>
      </x:c>
      <x:c r="N874" s="38" t="str">
        <x:f>Vulnerabilidad!C23</x:f>
        <x:v>Bloque / ladrillo</x:v>
      </x:c>
      <x:c r="O874" s="38" t="str">
        <x:f>Vulnerabilidad!D23</x:f>
        <x:v>Metal</x:v>
      </x:c>
      <x:c r="P874" s="38" t="str">
        <x:v>Sin dato</x:v>
      </x:c>
      <x:c r="Q874" s="38" t="n">
        <x:f>IF('Impacto local'!H9="","",'Impacto local'!H9)</x:f>
        <x:v>4</x:v>
      </x:c>
      <x:c r="R874" s="57" t="n">
        <x:f>IF(Q874="","",INDEX(Vulnerabilidad!$C$6:$C$17,Q874))</x:f>
        <x:v>0.001</x:v>
      </x:c>
      <x:c r="S874" s="55" t="n">
        <x:f>IF(AND(ISNUMBER(J874),ISNUMBER(R874),R874&gt;=0,R874&lt;=1),J874*R874,"n.a.")</x:f>
        <x:v>0</x:v>
      </x:c>
      <x:c r="T874" s="38" t="str">
        <x:f>IF(ISNUMBER(S874),"Calculado ilustrativo","Faltan datos / parámetros inválidos")</x:f>
        <x:v>Calculado ilustrativo</x:v>
      </x:c>
    </x:row>
    <x:row r="875">
      <x:c r="A875" s="38" t="str">
        <x:v>R00870</x:v>
      </x:c>
      <x:c r="B875" s="38" t="str">
        <x:f>'Reparto provincial'!B295</x:f>
        <x:v>C08</x:v>
      </x:c>
      <x:c r="C875" s="38" t="str">
        <x:f>'Reparto provincial'!C295</x:f>
        <x:v>Compañía Internacional de Seguros, S.A.</x:v>
      </x:c>
      <x:c r="D875" s="38" t="str">
        <x:f>'Reparto provincial'!D295</x:f>
        <x:v>Comercial</x:v>
      </x:c>
      <x:c r="E875" s="38" t="str">
        <x:f>'Reparto provincial'!E295</x:f>
        <x:v>Chiriquí</x:v>
      </x:c>
      <x:c r="F875" s="38" t="str">
        <x:f>Ubicaciones!A9</x:f>
        <x:v>L04</x:v>
      </x:c>
      <x:c r="G875" s="38" t="str">
        <x:v>P3</x:v>
      </x:c>
      <x:c r="H875" s="55" t="n">
        <x:f>IF(AND(ISNUMBER('Reparto provincial'!J295),ABS(Construccion!G16-1)&lt;0.0000001,MIN(Construccion!D16:F16)&gt;=0,MAX(Construccion!D16:F16)&lt;=1),ROUND('Reparto provincial'!J295*ROUND(SUM(Construccion!$D$16:F16),12),0)-ROUND('Reparto provincial'!J295*ROUND(SUM(Construccion!$D$16:E16),12),0),"n.a.")</x:f>
        <x:v>0</x:v>
      </x:c>
      <x:c r="I875" s="55" t="n">
        <x:f>'Reparto provincial'!N295</x:f>
        <x:v>0</x:v>
      </x:c>
      <x:c r="J875" s="55" t="n">
        <x:f>IF(AND(ISNUMBER(H875),ISNUMBER(I875)),H875*I875,"n.a.")</x:f>
        <x:v>0</x:v>
      </x:c>
      <x:c r="K875" s="56" t="n">
        <x:f>Ubicaciones!D9</x:f>
        <x:v>8.43</x:v>
      </x:c>
      <x:c r="L875" s="56" t="n">
        <x:f>Ubicaciones!E9</x:f>
        <x:v>-82.43</x:v>
      </x:c>
      <x:c r="M875" s="38" t="str">
        <x:f>Vulnerabilidad!B24</x:f>
        <x:v>Liviana / madera</x:v>
      </x:c>
      <x:c r="N875" s="38" t="str">
        <x:f>Vulnerabilidad!C24</x:f>
        <x:v>Madera / livianas</x:v>
      </x:c>
      <x:c r="O875" s="38" t="str">
        <x:f>Vulnerabilidad!D24</x:f>
        <x:v>Metal</x:v>
      </x:c>
      <x:c r="P875" s="38" t="str">
        <x:v>Sin dato</x:v>
      </x:c>
      <x:c r="Q875" s="38" t="n">
        <x:f>IF('Impacto local'!H9="","",'Impacto local'!H9)</x:f>
        <x:v>4</x:v>
      </x:c>
      <x:c r="R875" s="57" t="n">
        <x:f>IF(Q875="","",INDEX(Vulnerabilidad!$D$6:$D$17,Q875))</x:f>
        <x:v>0.002</x:v>
      </x:c>
      <x:c r="S875" s="55" t="n">
        <x:f>IF(AND(ISNUMBER(J875),ISNUMBER(R875),R875&gt;=0,R875&lt;=1),J875*R875,"n.a.")</x:f>
        <x:v>0</x:v>
      </x:c>
      <x:c r="T875" s="38" t="str">
        <x:f>IF(ISNUMBER(S875),"Calculado ilustrativo","Faltan datos / parámetros inválidos")</x:f>
        <x:v>Calculado ilustrativo</x:v>
      </x:c>
    </x:row>
    <x:row r="876">
      <x:c r="A876" s="38" t="str">
        <x:v>R00871</x:v>
      </x:c>
      <x:c r="B876" s="38" t="str">
        <x:f>'Reparto provincial'!B296</x:f>
        <x:v>C08</x:v>
      </x:c>
      <x:c r="C876" s="38" t="str">
        <x:f>'Reparto provincial'!C296</x:f>
        <x:v>Compañía Internacional de Seguros, S.A.</x:v>
      </x:c>
      <x:c r="D876" s="38" t="str">
        <x:f>'Reparto provincial'!D296</x:f>
        <x:v>Comercial</x:v>
      </x:c>
      <x:c r="E876" s="38" t="str">
        <x:f>'Reparto provincial'!E296</x:f>
        <x:v>Darién</x:v>
      </x:c>
      <x:c r="F876" s="38" t="str">
        <x:f>Ubicaciones!A10</x:f>
        <x:v>L05</x:v>
      </x:c>
      <x:c r="G876" s="38" t="str">
        <x:v>P1</x:v>
      </x:c>
      <x:c r="H876" s="55" t="n">
        <x:f>IF(AND(ISNUMBER('Reparto provincial'!J296),ABS(Construccion!G19-1)&lt;0.0000001,MIN(Construccion!D19:F19)&gt;=0,MAX(Construccion!D19:F19)&lt;=1),ROUND('Reparto provincial'!J296*ROUND(SUM(Construccion!$D$19:D19),12),0)-0,"n.a.")</x:f>
        <x:v>0</x:v>
      </x:c>
      <x:c r="I876" s="55" t="n">
        <x:f>'Reparto provincial'!N296</x:f>
        <x:v>0</x:v>
      </x:c>
      <x:c r="J876" s="55" t="n">
        <x:f>IF(AND(ISNUMBER(H876),ISNUMBER(I876)),H876*I876,"n.a.")</x:f>
        <x:v>0</x:v>
      </x:c>
      <x:c r="K876" s="56" t="n">
        <x:f>Ubicaciones!D10</x:f>
        <x:v>8.4</x:v>
      </x:c>
      <x:c r="L876" s="56" t="n">
        <x:f>Ubicaciones!E10</x:f>
        <x:v>-78.15</x:v>
      </x:c>
      <x:c r="M876" s="38" t="str">
        <x:f>Vulnerabilidad!B22</x:f>
        <x:v>Hormigón armado</x:v>
      </x:c>
      <x:c r="N876" s="38" t="str">
        <x:f>Vulnerabilidad!C22</x:f>
        <x:v>Mampostería de relleno</x:v>
      </x:c>
      <x:c r="O876" s="38" t="str">
        <x:f>Vulnerabilidad!D22</x:f>
        <x:v>Losa de hormigón</x:v>
      </x:c>
      <x:c r="P876" s="38" t="str">
        <x:v>Sin dato</x:v>
      </x:c>
      <x:c r="Q876" s="38" t="n">
        <x:f>IF('Impacto local'!H10="","",'Impacto local'!H10)</x:f>
        <x:v>2</x:v>
      </x:c>
      <x:c r="R876" s="57" t="n">
        <x:f>IF(Q876="","",INDEX(Vulnerabilidad!$B$6:$B$17,Q876))</x:f>
        <x:v>0</x:v>
      </x:c>
      <x:c r="S876" s="55" t="n">
        <x:f>IF(AND(ISNUMBER(J876),ISNUMBER(R876),R876&gt;=0,R876&lt;=1),J876*R876,"n.a.")</x:f>
        <x:v>0</x:v>
      </x:c>
      <x:c r="T876" s="38" t="str">
        <x:f>IF(ISNUMBER(S876),"Calculado ilustrativo","Faltan datos / parámetros inválidos")</x:f>
        <x:v>Calculado ilustrativo</x:v>
      </x:c>
    </x:row>
    <x:row r="877">
      <x:c r="A877" s="38" t="str">
        <x:v>R00872</x:v>
      </x:c>
      <x:c r="B877" s="38" t="str">
        <x:f>'Reparto provincial'!B296</x:f>
        <x:v>C08</x:v>
      </x:c>
      <x:c r="C877" s="38" t="str">
        <x:f>'Reparto provincial'!C296</x:f>
        <x:v>Compañía Internacional de Seguros, S.A.</x:v>
      </x:c>
      <x:c r="D877" s="38" t="str">
        <x:f>'Reparto provincial'!D296</x:f>
        <x:v>Comercial</x:v>
      </x:c>
      <x:c r="E877" s="38" t="str">
        <x:f>'Reparto provincial'!E296</x:f>
        <x:v>Darién</x:v>
      </x:c>
      <x:c r="F877" s="38" t="str">
        <x:f>Ubicaciones!A10</x:f>
        <x:v>L05</x:v>
      </x:c>
      <x:c r="G877" s="38" t="str">
        <x:v>P2</x:v>
      </x:c>
      <x:c r="H877" s="55" t="n">
        <x:f>IF(AND(ISNUMBER('Reparto provincial'!J296),ABS(Construccion!G19-1)&lt;0.0000001,MIN(Construccion!D19:F19)&gt;=0,MAX(Construccion!D19:F19)&lt;=1),ROUND('Reparto provincial'!J296*ROUND(SUM(Construccion!$D$19:E19),12),0)-ROUND('Reparto provincial'!J296*ROUND(SUM(Construccion!$D$19:D19),12),0),"n.a.")</x:f>
        <x:v>0</x:v>
      </x:c>
      <x:c r="I877" s="55" t="n">
        <x:f>'Reparto provincial'!N296</x:f>
        <x:v>0</x:v>
      </x:c>
      <x:c r="J877" s="55" t="n">
        <x:f>IF(AND(ISNUMBER(H877),ISNUMBER(I877)),H877*I877,"n.a.")</x:f>
        <x:v>0</x:v>
      </x:c>
      <x:c r="K877" s="56" t="n">
        <x:f>Ubicaciones!D10</x:f>
        <x:v>8.4</x:v>
      </x:c>
      <x:c r="L877" s="56" t="n">
        <x:f>Ubicaciones!E10</x:f>
        <x:v>-78.15</x:v>
      </x:c>
      <x:c r="M877" s="38" t="str">
        <x:f>Vulnerabilidad!B23</x:f>
        <x:v>Mampostería sin refuerzo</x:v>
      </x:c>
      <x:c r="N877" s="38" t="str">
        <x:f>Vulnerabilidad!C23</x:f>
        <x:v>Bloque / ladrillo</x:v>
      </x:c>
      <x:c r="O877" s="38" t="str">
        <x:f>Vulnerabilidad!D23</x:f>
        <x:v>Metal</x:v>
      </x:c>
      <x:c r="P877" s="38" t="str">
        <x:v>Sin dato</x:v>
      </x:c>
      <x:c r="Q877" s="38" t="n">
        <x:f>IF('Impacto local'!H10="","",'Impacto local'!H10)</x:f>
        <x:v>2</x:v>
      </x:c>
      <x:c r="R877" s="57" t="n">
        <x:f>IF(Q877="","",INDEX(Vulnerabilidad!$C$6:$C$17,Q877))</x:f>
        <x:v>0</x:v>
      </x:c>
      <x:c r="S877" s="55" t="n">
        <x:f>IF(AND(ISNUMBER(J877),ISNUMBER(R877),R877&gt;=0,R877&lt;=1),J877*R877,"n.a.")</x:f>
        <x:v>0</x:v>
      </x:c>
      <x:c r="T877" s="38" t="str">
        <x:f>IF(ISNUMBER(S877),"Calculado ilustrativo","Faltan datos / parámetros inválidos")</x:f>
        <x:v>Calculado ilustrativo</x:v>
      </x:c>
    </x:row>
    <x:row r="878">
      <x:c r="A878" s="38" t="str">
        <x:v>R00873</x:v>
      </x:c>
      <x:c r="B878" s="38" t="str">
        <x:f>'Reparto provincial'!B296</x:f>
        <x:v>C08</x:v>
      </x:c>
      <x:c r="C878" s="38" t="str">
        <x:f>'Reparto provincial'!C296</x:f>
        <x:v>Compañía Internacional de Seguros, S.A.</x:v>
      </x:c>
      <x:c r="D878" s="38" t="str">
        <x:f>'Reparto provincial'!D296</x:f>
        <x:v>Comercial</x:v>
      </x:c>
      <x:c r="E878" s="38" t="str">
        <x:f>'Reparto provincial'!E296</x:f>
        <x:v>Darién</x:v>
      </x:c>
      <x:c r="F878" s="38" t="str">
        <x:f>Ubicaciones!A10</x:f>
        <x:v>L05</x:v>
      </x:c>
      <x:c r="G878" s="38" t="str">
        <x:v>P3</x:v>
      </x:c>
      <x:c r="H878" s="55" t="n">
        <x:f>IF(AND(ISNUMBER('Reparto provincial'!J296),ABS(Construccion!G19-1)&lt;0.0000001,MIN(Construccion!D19:F19)&gt;=0,MAX(Construccion!D19:F19)&lt;=1),ROUND('Reparto provincial'!J296*ROUND(SUM(Construccion!$D$19:F19),12),0)-ROUND('Reparto provincial'!J296*ROUND(SUM(Construccion!$D$19:E19),12),0),"n.a.")</x:f>
        <x:v>0</x:v>
      </x:c>
      <x:c r="I878" s="55" t="n">
        <x:f>'Reparto provincial'!N296</x:f>
        <x:v>0</x:v>
      </x:c>
      <x:c r="J878" s="55" t="n">
        <x:f>IF(AND(ISNUMBER(H878),ISNUMBER(I878)),H878*I878,"n.a.")</x:f>
        <x:v>0</x:v>
      </x:c>
      <x:c r="K878" s="56" t="n">
        <x:f>Ubicaciones!D10</x:f>
        <x:v>8.4</x:v>
      </x:c>
      <x:c r="L878" s="56" t="n">
        <x:f>Ubicaciones!E10</x:f>
        <x:v>-78.15</x:v>
      </x:c>
      <x:c r="M878" s="38" t="str">
        <x:f>Vulnerabilidad!B24</x:f>
        <x:v>Liviana / madera</x:v>
      </x:c>
      <x:c r="N878" s="38" t="str">
        <x:f>Vulnerabilidad!C24</x:f>
        <x:v>Madera / livianas</x:v>
      </x:c>
      <x:c r="O878" s="38" t="str">
        <x:f>Vulnerabilidad!D24</x:f>
        <x:v>Metal</x:v>
      </x:c>
      <x:c r="P878" s="38" t="str">
        <x:v>Sin dato</x:v>
      </x:c>
      <x:c r="Q878" s="38" t="n">
        <x:f>IF('Impacto local'!H10="","",'Impacto local'!H10)</x:f>
        <x:v>2</x:v>
      </x:c>
      <x:c r="R878" s="57" t="n">
        <x:f>IF(Q878="","",INDEX(Vulnerabilidad!$D$6:$D$17,Q878))</x:f>
        <x:v>0</x:v>
      </x:c>
      <x:c r="S878" s="55" t="n">
        <x:f>IF(AND(ISNUMBER(J878),ISNUMBER(R878),R878&gt;=0,R878&lt;=1),J878*R878,"n.a.")</x:f>
        <x:v>0</x:v>
      </x:c>
      <x:c r="T878" s="38" t="str">
        <x:f>IF(ISNUMBER(S878),"Calculado ilustrativo","Faltan datos / parámetros inválidos")</x:f>
        <x:v>Calculado ilustrativo</x:v>
      </x:c>
    </x:row>
    <x:row r="879">
      <x:c r="A879" s="38" t="str">
        <x:v>R00874</x:v>
      </x:c>
      <x:c r="B879" s="38" t="str">
        <x:f>'Reparto provincial'!B297</x:f>
        <x:v>C08</x:v>
      </x:c>
      <x:c r="C879" s="38" t="str">
        <x:f>'Reparto provincial'!C297</x:f>
        <x:v>Compañía Internacional de Seguros, S.A.</x:v>
      </x:c>
      <x:c r="D879" s="38" t="str">
        <x:f>'Reparto provincial'!D297</x:f>
        <x:v>Comercial</x:v>
      </x:c>
      <x:c r="E879" s="38" t="str">
        <x:f>'Reparto provincial'!E297</x:f>
        <x:v>Herrera</x:v>
      </x:c>
      <x:c r="F879" s="38" t="str">
        <x:f>Ubicaciones!A11</x:f>
        <x:v>L06</x:v>
      </x:c>
      <x:c r="G879" s="38" t="str">
        <x:v>P1</x:v>
      </x:c>
      <x:c r="H879" s="55" t="n">
        <x:f>IF(AND(ISNUMBER('Reparto provincial'!J297),ABS(Construccion!G22-1)&lt;0.0000001,MIN(Construccion!D22:F22)&gt;=0,MAX(Construccion!D22:F22)&lt;=1),ROUND('Reparto provincial'!J297*ROUND(SUM(Construccion!$D$22:D22),12),0)-0,"n.a.")</x:f>
        <x:v>0</x:v>
      </x:c>
      <x:c r="I879" s="55" t="n">
        <x:f>'Reparto provincial'!N297</x:f>
        <x:v>0</x:v>
      </x:c>
      <x:c r="J879" s="55" t="n">
        <x:f>IF(AND(ISNUMBER(H879),ISNUMBER(I879)),H879*I879,"n.a.")</x:f>
        <x:v>0</x:v>
      </x:c>
      <x:c r="K879" s="56" t="n">
        <x:f>Ubicaciones!D11</x:f>
        <x:v>7.96</x:v>
      </x:c>
      <x:c r="L879" s="56" t="n">
        <x:f>Ubicaciones!E11</x:f>
        <x:v>-80.43</x:v>
      </x:c>
      <x:c r="M879" s="38" t="str">
        <x:f>Vulnerabilidad!B22</x:f>
        <x:v>Hormigón armado</x:v>
      </x:c>
      <x:c r="N879" s="38" t="str">
        <x:f>Vulnerabilidad!C22</x:f>
        <x:v>Mampostería de relleno</x:v>
      </x:c>
      <x:c r="O879" s="38" t="str">
        <x:f>Vulnerabilidad!D22</x:f>
        <x:v>Losa de hormigón</x:v>
      </x:c>
      <x:c r="P879" s="38" t="str">
        <x:v>Sin dato</x:v>
      </x:c>
      <x:c r="Q879" s="38" t="n">
        <x:f>IF('Impacto local'!H11="","",'Impacto local'!H11)</x:f>
        <x:v>3</x:v>
      </x:c>
      <x:c r="R879" s="57" t="n">
        <x:f>IF(Q879="","",INDEX(Vulnerabilidad!$B$6:$B$17,Q879))</x:f>
        <x:v>0</x:v>
      </x:c>
      <x:c r="S879" s="55" t="n">
        <x:f>IF(AND(ISNUMBER(J879),ISNUMBER(R879),R879&gt;=0,R879&lt;=1),J879*R879,"n.a.")</x:f>
        <x:v>0</x:v>
      </x:c>
      <x:c r="T879" s="38" t="str">
        <x:f>IF(ISNUMBER(S879),"Calculado ilustrativo","Faltan datos / parámetros inválidos")</x:f>
        <x:v>Calculado ilustrativo</x:v>
      </x:c>
    </x:row>
    <x:row r="880">
      <x:c r="A880" s="38" t="str">
        <x:v>R00875</x:v>
      </x:c>
      <x:c r="B880" s="38" t="str">
        <x:f>'Reparto provincial'!B297</x:f>
        <x:v>C08</x:v>
      </x:c>
      <x:c r="C880" s="38" t="str">
        <x:f>'Reparto provincial'!C297</x:f>
        <x:v>Compañía Internacional de Seguros, S.A.</x:v>
      </x:c>
      <x:c r="D880" s="38" t="str">
        <x:f>'Reparto provincial'!D297</x:f>
        <x:v>Comercial</x:v>
      </x:c>
      <x:c r="E880" s="38" t="str">
        <x:f>'Reparto provincial'!E297</x:f>
        <x:v>Herrera</x:v>
      </x:c>
      <x:c r="F880" s="38" t="str">
        <x:f>Ubicaciones!A11</x:f>
        <x:v>L06</x:v>
      </x:c>
      <x:c r="G880" s="38" t="str">
        <x:v>P2</x:v>
      </x:c>
      <x:c r="H880" s="55" t="n">
        <x:f>IF(AND(ISNUMBER('Reparto provincial'!J297),ABS(Construccion!G22-1)&lt;0.0000001,MIN(Construccion!D22:F22)&gt;=0,MAX(Construccion!D22:F22)&lt;=1),ROUND('Reparto provincial'!J297*ROUND(SUM(Construccion!$D$22:E22),12),0)-ROUND('Reparto provincial'!J297*ROUND(SUM(Construccion!$D$22:D22),12),0),"n.a.")</x:f>
        <x:v>0</x:v>
      </x:c>
      <x:c r="I880" s="55" t="n">
        <x:f>'Reparto provincial'!N297</x:f>
        <x:v>0</x:v>
      </x:c>
      <x:c r="J880" s="55" t="n">
        <x:f>IF(AND(ISNUMBER(H880),ISNUMBER(I880)),H880*I880,"n.a.")</x:f>
        <x:v>0</x:v>
      </x:c>
      <x:c r="K880" s="56" t="n">
        <x:f>Ubicaciones!D11</x:f>
        <x:v>7.96</x:v>
      </x:c>
      <x:c r="L880" s="56" t="n">
        <x:f>Ubicaciones!E11</x:f>
        <x:v>-80.43</x:v>
      </x:c>
      <x:c r="M880" s="38" t="str">
        <x:f>Vulnerabilidad!B23</x:f>
        <x:v>Mampostería sin refuerzo</x:v>
      </x:c>
      <x:c r="N880" s="38" t="str">
        <x:f>Vulnerabilidad!C23</x:f>
        <x:v>Bloque / ladrillo</x:v>
      </x:c>
      <x:c r="O880" s="38" t="str">
        <x:f>Vulnerabilidad!D23</x:f>
        <x:v>Metal</x:v>
      </x:c>
      <x:c r="P880" s="38" t="str">
        <x:v>Sin dato</x:v>
      </x:c>
      <x:c r="Q880" s="38" t="n">
        <x:f>IF('Impacto local'!H11="","",'Impacto local'!H11)</x:f>
        <x:v>3</x:v>
      </x:c>
      <x:c r="R880" s="57" t="n">
        <x:f>IF(Q880="","",INDEX(Vulnerabilidad!$C$6:$C$17,Q880))</x:f>
        <x:v>0</x:v>
      </x:c>
      <x:c r="S880" s="55" t="n">
        <x:f>IF(AND(ISNUMBER(J880),ISNUMBER(R880),R880&gt;=0,R880&lt;=1),J880*R880,"n.a.")</x:f>
        <x:v>0</x:v>
      </x:c>
      <x:c r="T880" s="38" t="str">
        <x:f>IF(ISNUMBER(S880),"Calculado ilustrativo","Faltan datos / parámetros inválidos")</x:f>
        <x:v>Calculado ilustrativo</x:v>
      </x:c>
    </x:row>
    <x:row r="881">
      <x:c r="A881" s="38" t="str">
        <x:v>R00876</x:v>
      </x:c>
      <x:c r="B881" s="38" t="str">
        <x:f>'Reparto provincial'!B297</x:f>
        <x:v>C08</x:v>
      </x:c>
      <x:c r="C881" s="38" t="str">
        <x:f>'Reparto provincial'!C297</x:f>
        <x:v>Compañía Internacional de Seguros, S.A.</x:v>
      </x:c>
      <x:c r="D881" s="38" t="str">
        <x:f>'Reparto provincial'!D297</x:f>
        <x:v>Comercial</x:v>
      </x:c>
      <x:c r="E881" s="38" t="str">
        <x:f>'Reparto provincial'!E297</x:f>
        <x:v>Herrera</x:v>
      </x:c>
      <x:c r="F881" s="38" t="str">
        <x:f>Ubicaciones!A11</x:f>
        <x:v>L06</x:v>
      </x:c>
      <x:c r="G881" s="38" t="str">
        <x:v>P3</x:v>
      </x:c>
      <x:c r="H881" s="55" t="n">
        <x:f>IF(AND(ISNUMBER('Reparto provincial'!J297),ABS(Construccion!G22-1)&lt;0.0000001,MIN(Construccion!D22:F22)&gt;=0,MAX(Construccion!D22:F22)&lt;=1),ROUND('Reparto provincial'!J297*ROUND(SUM(Construccion!$D$22:F22),12),0)-ROUND('Reparto provincial'!J297*ROUND(SUM(Construccion!$D$22:E22),12),0),"n.a.")</x:f>
        <x:v>0</x:v>
      </x:c>
      <x:c r="I881" s="55" t="n">
        <x:f>'Reparto provincial'!N297</x:f>
        <x:v>0</x:v>
      </x:c>
      <x:c r="J881" s="55" t="n">
        <x:f>IF(AND(ISNUMBER(H881),ISNUMBER(I881)),H881*I881,"n.a.")</x:f>
        <x:v>0</x:v>
      </x:c>
      <x:c r="K881" s="56" t="n">
        <x:f>Ubicaciones!D11</x:f>
        <x:v>7.96</x:v>
      </x:c>
      <x:c r="L881" s="56" t="n">
        <x:f>Ubicaciones!E11</x:f>
        <x:v>-80.43</x:v>
      </x:c>
      <x:c r="M881" s="38" t="str">
        <x:f>Vulnerabilidad!B24</x:f>
        <x:v>Liviana / madera</x:v>
      </x:c>
      <x:c r="N881" s="38" t="str">
        <x:f>Vulnerabilidad!C24</x:f>
        <x:v>Madera / livianas</x:v>
      </x:c>
      <x:c r="O881" s="38" t="str">
        <x:f>Vulnerabilidad!D24</x:f>
        <x:v>Metal</x:v>
      </x:c>
      <x:c r="P881" s="38" t="str">
        <x:v>Sin dato</x:v>
      </x:c>
      <x:c r="Q881" s="38" t="n">
        <x:f>IF('Impacto local'!H11="","",'Impacto local'!H11)</x:f>
        <x:v>3</x:v>
      </x:c>
      <x:c r="R881" s="57" t="n">
        <x:f>IF(Q881="","",INDEX(Vulnerabilidad!$D$6:$D$17,Q881))</x:f>
        <x:v>0</x:v>
      </x:c>
      <x:c r="S881" s="55" t="n">
        <x:f>IF(AND(ISNUMBER(J881),ISNUMBER(R881),R881&gt;=0,R881&lt;=1),J881*R881,"n.a.")</x:f>
        <x:v>0</x:v>
      </x:c>
      <x:c r="T881" s="38" t="str">
        <x:f>IF(ISNUMBER(S881),"Calculado ilustrativo","Faltan datos / parámetros inválidos")</x:f>
        <x:v>Calculado ilustrativo</x:v>
      </x:c>
    </x:row>
    <x:row r="882">
      <x:c r="A882" s="38" t="str">
        <x:v>R00877</x:v>
      </x:c>
      <x:c r="B882" s="38" t="str">
        <x:f>'Reparto provincial'!B298</x:f>
        <x:v>C08</x:v>
      </x:c>
      <x:c r="C882" s="38" t="str">
        <x:f>'Reparto provincial'!C298</x:f>
        <x:v>Compañía Internacional de Seguros, S.A.</x:v>
      </x:c>
      <x:c r="D882" s="38" t="str">
        <x:f>'Reparto provincial'!D298</x:f>
        <x:v>Comercial</x:v>
      </x:c>
      <x:c r="E882" s="38" t="str">
        <x:f>'Reparto provincial'!E298</x:f>
        <x:v>Los Santos</x:v>
      </x:c>
      <x:c r="F882" s="38" t="str">
        <x:f>Ubicaciones!A12</x:f>
        <x:v>L07</x:v>
      </x:c>
      <x:c r="G882" s="38" t="str">
        <x:v>P1</x:v>
      </x:c>
      <x:c r="H882" s="55" t="n">
        <x:f>IF(AND(ISNUMBER('Reparto provincial'!J298),ABS(Construccion!G25-1)&lt;0.0000001,MIN(Construccion!D25:F25)&gt;=0,MAX(Construccion!D25:F25)&lt;=1),ROUND('Reparto provincial'!J298*ROUND(SUM(Construccion!$D$25:D25),12),0)-0,"n.a.")</x:f>
        <x:v>0</x:v>
      </x:c>
      <x:c r="I882" s="55" t="n">
        <x:f>'Reparto provincial'!N298</x:f>
        <x:v>0</x:v>
      </x:c>
      <x:c r="J882" s="55" t="n">
        <x:f>IF(AND(ISNUMBER(H882),ISNUMBER(I882)),H882*I882,"n.a.")</x:f>
        <x:v>0</x:v>
      </x:c>
      <x:c r="K882" s="56" t="n">
        <x:f>Ubicaciones!D12</x:f>
        <x:v>7.77</x:v>
      </x:c>
      <x:c r="L882" s="56" t="n">
        <x:f>Ubicaciones!E12</x:f>
        <x:v>-80.28</x:v>
      </x:c>
      <x:c r="M882" s="38" t="str">
        <x:f>Vulnerabilidad!B22</x:f>
        <x:v>Hormigón armado</x:v>
      </x:c>
      <x:c r="N882" s="38" t="str">
        <x:f>Vulnerabilidad!C22</x:f>
        <x:v>Mampostería de relleno</x:v>
      </x:c>
      <x:c r="O882" s="38" t="str">
        <x:f>Vulnerabilidad!D22</x:f>
        <x:v>Losa de hormigón</x:v>
      </x:c>
      <x:c r="P882" s="38" t="str">
        <x:v>Sin dato</x:v>
      </x:c>
      <x:c r="Q882" s="38" t="n">
        <x:f>IF('Impacto local'!H12="","",'Impacto local'!H12)</x:f>
        <x:v>2</x:v>
      </x:c>
      <x:c r="R882" s="57" t="n">
        <x:f>IF(Q882="","",INDEX(Vulnerabilidad!$B$6:$B$17,Q882))</x:f>
        <x:v>0</x:v>
      </x:c>
      <x:c r="S882" s="55" t="n">
        <x:f>IF(AND(ISNUMBER(J882),ISNUMBER(R882),R882&gt;=0,R882&lt;=1),J882*R882,"n.a.")</x:f>
        <x:v>0</x:v>
      </x:c>
      <x:c r="T882" s="38" t="str">
        <x:f>IF(ISNUMBER(S882),"Calculado ilustrativo","Faltan datos / parámetros inválidos")</x:f>
        <x:v>Calculado ilustrativo</x:v>
      </x:c>
    </x:row>
    <x:row r="883">
      <x:c r="A883" s="38" t="str">
        <x:v>R00878</x:v>
      </x:c>
      <x:c r="B883" s="38" t="str">
        <x:f>'Reparto provincial'!B298</x:f>
        <x:v>C08</x:v>
      </x:c>
      <x:c r="C883" s="38" t="str">
        <x:f>'Reparto provincial'!C298</x:f>
        <x:v>Compañía Internacional de Seguros, S.A.</x:v>
      </x:c>
      <x:c r="D883" s="38" t="str">
        <x:f>'Reparto provincial'!D298</x:f>
        <x:v>Comercial</x:v>
      </x:c>
      <x:c r="E883" s="38" t="str">
        <x:f>'Reparto provincial'!E298</x:f>
        <x:v>Los Santos</x:v>
      </x:c>
      <x:c r="F883" s="38" t="str">
        <x:f>Ubicaciones!A12</x:f>
        <x:v>L07</x:v>
      </x:c>
      <x:c r="G883" s="38" t="str">
        <x:v>P2</x:v>
      </x:c>
      <x:c r="H883" s="55" t="n">
        <x:f>IF(AND(ISNUMBER('Reparto provincial'!J298),ABS(Construccion!G25-1)&lt;0.0000001,MIN(Construccion!D25:F25)&gt;=0,MAX(Construccion!D25:F25)&lt;=1),ROUND('Reparto provincial'!J298*ROUND(SUM(Construccion!$D$25:E25),12),0)-ROUND('Reparto provincial'!J298*ROUND(SUM(Construccion!$D$25:D25),12),0),"n.a.")</x:f>
        <x:v>0</x:v>
      </x:c>
      <x:c r="I883" s="55" t="n">
        <x:f>'Reparto provincial'!N298</x:f>
        <x:v>0</x:v>
      </x:c>
      <x:c r="J883" s="55" t="n">
        <x:f>IF(AND(ISNUMBER(H883),ISNUMBER(I883)),H883*I883,"n.a.")</x:f>
        <x:v>0</x:v>
      </x:c>
      <x:c r="K883" s="56" t="n">
        <x:f>Ubicaciones!D12</x:f>
        <x:v>7.77</x:v>
      </x:c>
      <x:c r="L883" s="56" t="n">
        <x:f>Ubicaciones!E12</x:f>
        <x:v>-80.28</x:v>
      </x:c>
      <x:c r="M883" s="38" t="str">
        <x:f>Vulnerabilidad!B23</x:f>
        <x:v>Mampostería sin refuerzo</x:v>
      </x:c>
      <x:c r="N883" s="38" t="str">
        <x:f>Vulnerabilidad!C23</x:f>
        <x:v>Bloque / ladrillo</x:v>
      </x:c>
      <x:c r="O883" s="38" t="str">
        <x:f>Vulnerabilidad!D23</x:f>
        <x:v>Metal</x:v>
      </x:c>
      <x:c r="P883" s="38" t="str">
        <x:v>Sin dato</x:v>
      </x:c>
      <x:c r="Q883" s="38" t="n">
        <x:f>IF('Impacto local'!H12="","",'Impacto local'!H12)</x:f>
        <x:v>2</x:v>
      </x:c>
      <x:c r="R883" s="57" t="n">
        <x:f>IF(Q883="","",INDEX(Vulnerabilidad!$C$6:$C$17,Q883))</x:f>
        <x:v>0</x:v>
      </x:c>
      <x:c r="S883" s="55" t="n">
        <x:f>IF(AND(ISNUMBER(J883),ISNUMBER(R883),R883&gt;=0,R883&lt;=1),J883*R883,"n.a.")</x:f>
        <x:v>0</x:v>
      </x:c>
      <x:c r="T883" s="38" t="str">
        <x:f>IF(ISNUMBER(S883),"Calculado ilustrativo","Faltan datos / parámetros inválidos")</x:f>
        <x:v>Calculado ilustrativo</x:v>
      </x:c>
    </x:row>
    <x:row r="884">
      <x:c r="A884" s="38" t="str">
        <x:v>R00879</x:v>
      </x:c>
      <x:c r="B884" s="38" t="str">
        <x:f>'Reparto provincial'!B298</x:f>
        <x:v>C08</x:v>
      </x:c>
      <x:c r="C884" s="38" t="str">
        <x:f>'Reparto provincial'!C298</x:f>
        <x:v>Compañía Internacional de Seguros, S.A.</x:v>
      </x:c>
      <x:c r="D884" s="38" t="str">
        <x:f>'Reparto provincial'!D298</x:f>
        <x:v>Comercial</x:v>
      </x:c>
      <x:c r="E884" s="38" t="str">
        <x:f>'Reparto provincial'!E298</x:f>
        <x:v>Los Santos</x:v>
      </x:c>
      <x:c r="F884" s="38" t="str">
        <x:f>Ubicaciones!A12</x:f>
        <x:v>L07</x:v>
      </x:c>
      <x:c r="G884" s="38" t="str">
        <x:v>P3</x:v>
      </x:c>
      <x:c r="H884" s="55" t="n">
        <x:f>IF(AND(ISNUMBER('Reparto provincial'!J298),ABS(Construccion!G25-1)&lt;0.0000001,MIN(Construccion!D25:F25)&gt;=0,MAX(Construccion!D25:F25)&lt;=1),ROUND('Reparto provincial'!J298*ROUND(SUM(Construccion!$D$25:F25),12),0)-ROUND('Reparto provincial'!J298*ROUND(SUM(Construccion!$D$25:E25),12),0),"n.a.")</x:f>
        <x:v>0</x:v>
      </x:c>
      <x:c r="I884" s="55" t="n">
        <x:f>'Reparto provincial'!N298</x:f>
        <x:v>0</x:v>
      </x:c>
      <x:c r="J884" s="55" t="n">
        <x:f>IF(AND(ISNUMBER(H884),ISNUMBER(I884)),H884*I884,"n.a.")</x:f>
        <x:v>0</x:v>
      </x:c>
      <x:c r="K884" s="56" t="n">
        <x:f>Ubicaciones!D12</x:f>
        <x:v>7.77</x:v>
      </x:c>
      <x:c r="L884" s="56" t="n">
        <x:f>Ubicaciones!E12</x:f>
        <x:v>-80.28</x:v>
      </x:c>
      <x:c r="M884" s="38" t="str">
        <x:f>Vulnerabilidad!B24</x:f>
        <x:v>Liviana / madera</x:v>
      </x:c>
      <x:c r="N884" s="38" t="str">
        <x:f>Vulnerabilidad!C24</x:f>
        <x:v>Madera / livianas</x:v>
      </x:c>
      <x:c r="O884" s="38" t="str">
        <x:f>Vulnerabilidad!D24</x:f>
        <x:v>Metal</x:v>
      </x:c>
      <x:c r="P884" s="38" t="str">
        <x:v>Sin dato</x:v>
      </x:c>
      <x:c r="Q884" s="38" t="n">
        <x:f>IF('Impacto local'!H12="","",'Impacto local'!H12)</x:f>
        <x:v>2</x:v>
      </x:c>
      <x:c r="R884" s="57" t="n">
        <x:f>IF(Q884="","",INDEX(Vulnerabilidad!$D$6:$D$17,Q884))</x:f>
        <x:v>0</x:v>
      </x:c>
      <x:c r="S884" s="55" t="n">
        <x:f>IF(AND(ISNUMBER(J884),ISNUMBER(R884),R884&gt;=0,R884&lt;=1),J884*R884,"n.a.")</x:f>
        <x:v>0</x:v>
      </x:c>
      <x:c r="T884" s="38" t="str">
        <x:f>IF(ISNUMBER(S884),"Calculado ilustrativo","Faltan datos / parámetros inválidos")</x:f>
        <x:v>Calculado ilustrativo</x:v>
      </x:c>
    </x:row>
    <x:row r="885">
      <x:c r="A885" s="38" t="str">
        <x:v>R00880</x:v>
      </x:c>
      <x:c r="B885" s="38" t="str">
        <x:f>'Reparto provincial'!B299</x:f>
        <x:v>C08</x:v>
      </x:c>
      <x:c r="C885" s="38" t="str">
        <x:f>'Reparto provincial'!C299</x:f>
        <x:v>Compañía Internacional de Seguros, S.A.</x:v>
      </x:c>
      <x:c r="D885" s="38" t="str">
        <x:f>'Reparto provincial'!D299</x:f>
        <x:v>Comercial</x:v>
      </x:c>
      <x:c r="E885" s="38" t="str">
        <x:f>'Reparto provincial'!E299</x:f>
        <x:v>Panamá</x:v>
      </x:c>
      <x:c r="F885" s="38" t="str">
        <x:f>Ubicaciones!A13</x:f>
        <x:v>L08</x:v>
      </x:c>
      <x:c r="G885" s="38" t="str">
        <x:v>P1</x:v>
      </x:c>
      <x:c r="H885" s="55" t="n">
        <x:f>IF(AND(ISNUMBER('Reparto provincial'!J299),ABS(Construccion!G28-1)&lt;0.0000001,MIN(Construccion!D28:F28)&gt;=0,MAX(Construccion!D28:F28)&lt;=1),ROUND('Reparto provincial'!J299*ROUND(SUM(Construccion!$D$28:D28),12),0)-0,"n.a.")</x:f>
        <x:v>0</x:v>
      </x:c>
      <x:c r="I885" s="55" t="n">
        <x:f>'Reparto provincial'!N299</x:f>
        <x:v>0</x:v>
      </x:c>
      <x:c r="J885" s="55" t="n">
        <x:f>IF(AND(ISNUMBER(H885),ISNUMBER(I885)),H885*I885,"n.a.")</x:f>
        <x:v>0</x:v>
      </x:c>
      <x:c r="K885" s="56" t="n">
        <x:f>Ubicaciones!D13</x:f>
        <x:v>8.98</x:v>
      </x:c>
      <x:c r="L885" s="56" t="n">
        <x:f>Ubicaciones!E13</x:f>
        <x:v>-79.52</x:v>
      </x:c>
      <x:c r="M885" s="38" t="str">
        <x:f>Vulnerabilidad!B22</x:f>
        <x:v>Hormigón armado</x:v>
      </x:c>
      <x:c r="N885" s="38" t="str">
        <x:f>Vulnerabilidad!C22</x:f>
        <x:v>Mampostería de relleno</x:v>
      </x:c>
      <x:c r="O885" s="38" t="str">
        <x:f>Vulnerabilidad!D22</x:f>
        <x:v>Losa de hormigón</x:v>
      </x:c>
      <x:c r="P885" s="38" t="str">
        <x:v>Sin dato</x:v>
      </x:c>
      <x:c r="Q885" s="38" t="n">
        <x:f>IF('Impacto local'!H13="","",'Impacto local'!H13)</x:f>
        <x:v>2</x:v>
      </x:c>
      <x:c r="R885" s="57" t="n">
        <x:f>IF(Q885="","",INDEX(Vulnerabilidad!$B$6:$B$17,Q885))</x:f>
        <x:v>0</x:v>
      </x:c>
      <x:c r="S885" s="55" t="n">
        <x:f>IF(AND(ISNUMBER(J885),ISNUMBER(R885),R885&gt;=0,R885&lt;=1),J885*R885,"n.a.")</x:f>
        <x:v>0</x:v>
      </x:c>
      <x:c r="T885" s="38" t="str">
        <x:f>IF(ISNUMBER(S885),"Calculado ilustrativo","Faltan datos / parámetros inválidos")</x:f>
        <x:v>Calculado ilustrativo</x:v>
      </x:c>
    </x:row>
    <x:row r="886">
      <x:c r="A886" s="38" t="str">
        <x:v>R00881</x:v>
      </x:c>
      <x:c r="B886" s="38" t="str">
        <x:f>'Reparto provincial'!B299</x:f>
        <x:v>C08</x:v>
      </x:c>
      <x:c r="C886" s="38" t="str">
        <x:f>'Reparto provincial'!C299</x:f>
        <x:v>Compañía Internacional de Seguros, S.A.</x:v>
      </x:c>
      <x:c r="D886" s="38" t="str">
        <x:f>'Reparto provincial'!D299</x:f>
        <x:v>Comercial</x:v>
      </x:c>
      <x:c r="E886" s="38" t="str">
        <x:f>'Reparto provincial'!E299</x:f>
        <x:v>Panamá</x:v>
      </x:c>
      <x:c r="F886" s="38" t="str">
        <x:f>Ubicaciones!A13</x:f>
        <x:v>L08</x:v>
      </x:c>
      <x:c r="G886" s="38" t="str">
        <x:v>P2</x:v>
      </x:c>
      <x:c r="H886" s="55" t="n">
        <x:f>IF(AND(ISNUMBER('Reparto provincial'!J299),ABS(Construccion!G28-1)&lt;0.0000001,MIN(Construccion!D28:F28)&gt;=0,MAX(Construccion!D28:F28)&lt;=1),ROUND('Reparto provincial'!J299*ROUND(SUM(Construccion!$D$28:E28),12),0)-ROUND('Reparto provincial'!J299*ROUND(SUM(Construccion!$D$28:D28),12),0),"n.a.")</x:f>
        <x:v>0</x:v>
      </x:c>
      <x:c r="I886" s="55" t="n">
        <x:f>'Reparto provincial'!N299</x:f>
        <x:v>0</x:v>
      </x:c>
      <x:c r="J886" s="55" t="n">
        <x:f>IF(AND(ISNUMBER(H886),ISNUMBER(I886)),H886*I886,"n.a.")</x:f>
        <x:v>0</x:v>
      </x:c>
      <x:c r="K886" s="56" t="n">
        <x:f>Ubicaciones!D13</x:f>
        <x:v>8.98</x:v>
      </x:c>
      <x:c r="L886" s="56" t="n">
        <x:f>Ubicaciones!E13</x:f>
        <x:v>-79.52</x:v>
      </x:c>
      <x:c r="M886" s="38" t="str">
        <x:f>Vulnerabilidad!B23</x:f>
        <x:v>Mampostería sin refuerzo</x:v>
      </x:c>
      <x:c r="N886" s="38" t="str">
        <x:f>Vulnerabilidad!C23</x:f>
        <x:v>Bloque / ladrillo</x:v>
      </x:c>
      <x:c r="O886" s="38" t="str">
        <x:f>Vulnerabilidad!D23</x:f>
        <x:v>Metal</x:v>
      </x:c>
      <x:c r="P886" s="38" t="str">
        <x:v>Sin dato</x:v>
      </x:c>
      <x:c r="Q886" s="38" t="n">
        <x:f>IF('Impacto local'!H13="","",'Impacto local'!H13)</x:f>
        <x:v>2</x:v>
      </x:c>
      <x:c r="R886" s="57" t="n">
        <x:f>IF(Q886="","",INDEX(Vulnerabilidad!$C$6:$C$17,Q886))</x:f>
        <x:v>0</x:v>
      </x:c>
      <x:c r="S886" s="55" t="n">
        <x:f>IF(AND(ISNUMBER(J886),ISNUMBER(R886),R886&gt;=0,R886&lt;=1),J886*R886,"n.a.")</x:f>
        <x:v>0</x:v>
      </x:c>
      <x:c r="T886" s="38" t="str">
        <x:f>IF(ISNUMBER(S886),"Calculado ilustrativo","Faltan datos / parámetros inválidos")</x:f>
        <x:v>Calculado ilustrativo</x:v>
      </x:c>
    </x:row>
    <x:row r="887">
      <x:c r="A887" s="38" t="str">
        <x:v>R00882</x:v>
      </x:c>
      <x:c r="B887" s="38" t="str">
        <x:f>'Reparto provincial'!B299</x:f>
        <x:v>C08</x:v>
      </x:c>
      <x:c r="C887" s="38" t="str">
        <x:f>'Reparto provincial'!C299</x:f>
        <x:v>Compañía Internacional de Seguros, S.A.</x:v>
      </x:c>
      <x:c r="D887" s="38" t="str">
        <x:f>'Reparto provincial'!D299</x:f>
        <x:v>Comercial</x:v>
      </x:c>
      <x:c r="E887" s="38" t="str">
        <x:f>'Reparto provincial'!E299</x:f>
        <x:v>Panamá</x:v>
      </x:c>
      <x:c r="F887" s="38" t="str">
        <x:f>Ubicaciones!A13</x:f>
        <x:v>L08</x:v>
      </x:c>
      <x:c r="G887" s="38" t="str">
        <x:v>P3</x:v>
      </x:c>
      <x:c r="H887" s="55" t="n">
        <x:f>IF(AND(ISNUMBER('Reparto provincial'!J299),ABS(Construccion!G28-1)&lt;0.0000001,MIN(Construccion!D28:F28)&gt;=0,MAX(Construccion!D28:F28)&lt;=1),ROUND('Reparto provincial'!J299*ROUND(SUM(Construccion!$D$28:F28),12),0)-ROUND('Reparto provincial'!J299*ROUND(SUM(Construccion!$D$28:E28),12),0),"n.a.")</x:f>
        <x:v>0</x:v>
      </x:c>
      <x:c r="I887" s="55" t="n">
        <x:f>'Reparto provincial'!N299</x:f>
        <x:v>0</x:v>
      </x:c>
      <x:c r="J887" s="55" t="n">
        <x:f>IF(AND(ISNUMBER(H887),ISNUMBER(I887)),H887*I887,"n.a.")</x:f>
        <x:v>0</x:v>
      </x:c>
      <x:c r="K887" s="56" t="n">
        <x:f>Ubicaciones!D13</x:f>
        <x:v>8.98</x:v>
      </x:c>
      <x:c r="L887" s="56" t="n">
        <x:f>Ubicaciones!E13</x:f>
        <x:v>-79.52</x:v>
      </x:c>
      <x:c r="M887" s="38" t="str">
        <x:f>Vulnerabilidad!B24</x:f>
        <x:v>Liviana / madera</x:v>
      </x:c>
      <x:c r="N887" s="38" t="str">
        <x:f>Vulnerabilidad!C24</x:f>
        <x:v>Madera / livianas</x:v>
      </x:c>
      <x:c r="O887" s="38" t="str">
        <x:f>Vulnerabilidad!D24</x:f>
        <x:v>Metal</x:v>
      </x:c>
      <x:c r="P887" s="38" t="str">
        <x:v>Sin dato</x:v>
      </x:c>
      <x:c r="Q887" s="38" t="n">
        <x:f>IF('Impacto local'!H13="","",'Impacto local'!H13)</x:f>
        <x:v>2</x:v>
      </x:c>
      <x:c r="R887" s="57" t="n">
        <x:f>IF(Q887="","",INDEX(Vulnerabilidad!$D$6:$D$17,Q887))</x:f>
        <x:v>0</x:v>
      </x:c>
      <x:c r="S887" s="55" t="n">
        <x:f>IF(AND(ISNUMBER(J887),ISNUMBER(R887),R887&gt;=0,R887&lt;=1),J887*R887,"n.a.")</x:f>
        <x:v>0</x:v>
      </x:c>
      <x:c r="T887" s="38" t="str">
        <x:f>IF(ISNUMBER(S887),"Calculado ilustrativo","Faltan datos / parámetros inválidos")</x:f>
        <x:v>Calculado ilustrativo</x:v>
      </x:c>
    </x:row>
    <x:row r="888">
      <x:c r="A888" s="38" t="str">
        <x:v>R00883</x:v>
      </x:c>
      <x:c r="B888" s="38" t="str">
        <x:f>'Reparto provincial'!B300</x:f>
        <x:v>C08</x:v>
      </x:c>
      <x:c r="C888" s="38" t="str">
        <x:f>'Reparto provincial'!C300</x:f>
        <x:v>Compañía Internacional de Seguros, S.A.</x:v>
      </x:c>
      <x:c r="D888" s="38" t="str">
        <x:f>'Reparto provincial'!D300</x:f>
        <x:v>Comercial</x:v>
      </x:c>
      <x:c r="E888" s="38" t="str">
        <x:f>'Reparto provincial'!E300</x:f>
        <x:v>Veraguas</x:v>
      </x:c>
      <x:c r="F888" s="38" t="str">
        <x:f>Ubicaciones!A14</x:f>
        <x:v>L09</x:v>
      </x:c>
      <x:c r="G888" s="38" t="str">
        <x:v>P1</x:v>
      </x:c>
      <x:c r="H888" s="55" t="n">
        <x:f>IF(AND(ISNUMBER('Reparto provincial'!J300),ABS(Construccion!G31-1)&lt;0.0000001,MIN(Construccion!D31:F31)&gt;=0,MAX(Construccion!D31:F31)&lt;=1),ROUND('Reparto provincial'!J300*ROUND(SUM(Construccion!$D$31:D31),12),0)-0,"n.a.")</x:f>
        <x:v>0</x:v>
      </x:c>
      <x:c r="I888" s="55" t="n">
        <x:f>'Reparto provincial'!N300</x:f>
        <x:v>0</x:v>
      </x:c>
      <x:c r="J888" s="55" t="n">
        <x:f>IF(AND(ISNUMBER(H888),ISNUMBER(I888)),H888*I888,"n.a.")</x:f>
        <x:v>0</x:v>
      </x:c>
      <x:c r="K888" s="56" t="n">
        <x:f>Ubicaciones!D14</x:f>
        <x:v>8.1</x:v>
      </x:c>
      <x:c r="L888" s="56" t="n">
        <x:f>Ubicaciones!E14</x:f>
        <x:v>-80.97</x:v>
      </x:c>
      <x:c r="M888" s="38" t="str">
        <x:f>Vulnerabilidad!B22</x:f>
        <x:v>Hormigón armado</x:v>
      </x:c>
      <x:c r="N888" s="38" t="str">
        <x:f>Vulnerabilidad!C22</x:f>
        <x:v>Mampostería de relleno</x:v>
      </x:c>
      <x:c r="O888" s="38" t="str">
        <x:f>Vulnerabilidad!D22</x:f>
        <x:v>Losa de hormigón</x:v>
      </x:c>
      <x:c r="P888" s="38" t="str">
        <x:v>Sin dato</x:v>
      </x:c>
      <x:c r="Q888" s="38" t="n">
        <x:f>IF('Impacto local'!H14="","",'Impacto local'!H14)</x:f>
        <x:v>3</x:v>
      </x:c>
      <x:c r="R888" s="57" t="n">
        <x:f>IF(Q888="","",INDEX(Vulnerabilidad!$B$6:$B$17,Q888))</x:f>
        <x:v>0</x:v>
      </x:c>
      <x:c r="S888" s="55" t="n">
        <x:f>IF(AND(ISNUMBER(J888),ISNUMBER(R888),R888&gt;=0,R888&lt;=1),J888*R888,"n.a.")</x:f>
        <x:v>0</x:v>
      </x:c>
      <x:c r="T888" s="38" t="str">
        <x:f>IF(ISNUMBER(S888),"Calculado ilustrativo","Faltan datos / parámetros inválidos")</x:f>
        <x:v>Calculado ilustrativo</x:v>
      </x:c>
    </x:row>
    <x:row r="889">
      <x:c r="A889" s="38" t="str">
        <x:v>R00884</x:v>
      </x:c>
      <x:c r="B889" s="38" t="str">
        <x:f>'Reparto provincial'!B300</x:f>
        <x:v>C08</x:v>
      </x:c>
      <x:c r="C889" s="38" t="str">
        <x:f>'Reparto provincial'!C300</x:f>
        <x:v>Compañía Internacional de Seguros, S.A.</x:v>
      </x:c>
      <x:c r="D889" s="38" t="str">
        <x:f>'Reparto provincial'!D300</x:f>
        <x:v>Comercial</x:v>
      </x:c>
      <x:c r="E889" s="38" t="str">
        <x:f>'Reparto provincial'!E300</x:f>
        <x:v>Veraguas</x:v>
      </x:c>
      <x:c r="F889" s="38" t="str">
        <x:f>Ubicaciones!A14</x:f>
        <x:v>L09</x:v>
      </x:c>
      <x:c r="G889" s="38" t="str">
        <x:v>P2</x:v>
      </x:c>
      <x:c r="H889" s="55" t="n">
        <x:f>IF(AND(ISNUMBER('Reparto provincial'!J300),ABS(Construccion!G31-1)&lt;0.0000001,MIN(Construccion!D31:F31)&gt;=0,MAX(Construccion!D31:F31)&lt;=1),ROUND('Reparto provincial'!J300*ROUND(SUM(Construccion!$D$31:E31),12),0)-ROUND('Reparto provincial'!J300*ROUND(SUM(Construccion!$D$31:D31),12),0),"n.a.")</x:f>
        <x:v>0</x:v>
      </x:c>
      <x:c r="I889" s="55" t="n">
        <x:f>'Reparto provincial'!N300</x:f>
        <x:v>0</x:v>
      </x:c>
      <x:c r="J889" s="55" t="n">
        <x:f>IF(AND(ISNUMBER(H889),ISNUMBER(I889)),H889*I889,"n.a.")</x:f>
        <x:v>0</x:v>
      </x:c>
      <x:c r="K889" s="56" t="n">
        <x:f>Ubicaciones!D14</x:f>
        <x:v>8.1</x:v>
      </x:c>
      <x:c r="L889" s="56" t="n">
        <x:f>Ubicaciones!E14</x:f>
        <x:v>-80.97</x:v>
      </x:c>
      <x:c r="M889" s="38" t="str">
        <x:f>Vulnerabilidad!B23</x:f>
        <x:v>Mampostería sin refuerzo</x:v>
      </x:c>
      <x:c r="N889" s="38" t="str">
        <x:f>Vulnerabilidad!C23</x:f>
        <x:v>Bloque / ladrillo</x:v>
      </x:c>
      <x:c r="O889" s="38" t="str">
        <x:f>Vulnerabilidad!D23</x:f>
        <x:v>Metal</x:v>
      </x:c>
      <x:c r="P889" s="38" t="str">
        <x:v>Sin dato</x:v>
      </x:c>
      <x:c r="Q889" s="38" t="n">
        <x:f>IF('Impacto local'!H14="","",'Impacto local'!H14)</x:f>
        <x:v>3</x:v>
      </x:c>
      <x:c r="R889" s="57" t="n">
        <x:f>IF(Q889="","",INDEX(Vulnerabilidad!$C$6:$C$17,Q889))</x:f>
        <x:v>0</x:v>
      </x:c>
      <x:c r="S889" s="55" t="n">
        <x:f>IF(AND(ISNUMBER(J889),ISNUMBER(R889),R889&gt;=0,R889&lt;=1),J889*R889,"n.a.")</x:f>
        <x:v>0</x:v>
      </x:c>
      <x:c r="T889" s="38" t="str">
        <x:f>IF(ISNUMBER(S889),"Calculado ilustrativo","Faltan datos / parámetros inválidos")</x:f>
        <x:v>Calculado ilustrativo</x:v>
      </x:c>
    </x:row>
    <x:row r="890">
      <x:c r="A890" s="38" t="str">
        <x:v>R00885</x:v>
      </x:c>
      <x:c r="B890" s="38" t="str">
        <x:f>'Reparto provincial'!B300</x:f>
        <x:v>C08</x:v>
      </x:c>
      <x:c r="C890" s="38" t="str">
        <x:f>'Reparto provincial'!C300</x:f>
        <x:v>Compañía Internacional de Seguros, S.A.</x:v>
      </x:c>
      <x:c r="D890" s="38" t="str">
        <x:f>'Reparto provincial'!D300</x:f>
        <x:v>Comercial</x:v>
      </x:c>
      <x:c r="E890" s="38" t="str">
        <x:f>'Reparto provincial'!E300</x:f>
        <x:v>Veraguas</x:v>
      </x:c>
      <x:c r="F890" s="38" t="str">
        <x:f>Ubicaciones!A14</x:f>
        <x:v>L09</x:v>
      </x:c>
      <x:c r="G890" s="38" t="str">
        <x:v>P3</x:v>
      </x:c>
      <x:c r="H890" s="55" t="n">
        <x:f>IF(AND(ISNUMBER('Reparto provincial'!J300),ABS(Construccion!G31-1)&lt;0.0000001,MIN(Construccion!D31:F31)&gt;=0,MAX(Construccion!D31:F31)&lt;=1),ROUND('Reparto provincial'!J300*ROUND(SUM(Construccion!$D$31:F31),12),0)-ROUND('Reparto provincial'!J300*ROUND(SUM(Construccion!$D$31:E31),12),0),"n.a.")</x:f>
        <x:v>0</x:v>
      </x:c>
      <x:c r="I890" s="55" t="n">
        <x:f>'Reparto provincial'!N300</x:f>
        <x:v>0</x:v>
      </x:c>
      <x:c r="J890" s="55" t="n">
        <x:f>IF(AND(ISNUMBER(H890),ISNUMBER(I890)),H890*I890,"n.a.")</x:f>
        <x:v>0</x:v>
      </x:c>
      <x:c r="K890" s="56" t="n">
        <x:f>Ubicaciones!D14</x:f>
        <x:v>8.1</x:v>
      </x:c>
      <x:c r="L890" s="56" t="n">
        <x:f>Ubicaciones!E14</x:f>
        <x:v>-80.97</x:v>
      </x:c>
      <x:c r="M890" s="38" t="str">
        <x:f>Vulnerabilidad!B24</x:f>
        <x:v>Liviana / madera</x:v>
      </x:c>
      <x:c r="N890" s="38" t="str">
        <x:f>Vulnerabilidad!C24</x:f>
        <x:v>Madera / livianas</x:v>
      </x:c>
      <x:c r="O890" s="38" t="str">
        <x:f>Vulnerabilidad!D24</x:f>
        <x:v>Metal</x:v>
      </x:c>
      <x:c r="P890" s="38" t="str">
        <x:v>Sin dato</x:v>
      </x:c>
      <x:c r="Q890" s="38" t="n">
        <x:f>IF('Impacto local'!H14="","",'Impacto local'!H14)</x:f>
        <x:v>3</x:v>
      </x:c>
      <x:c r="R890" s="57" t="n">
        <x:f>IF(Q890="","",INDEX(Vulnerabilidad!$D$6:$D$17,Q890))</x:f>
        <x:v>0</x:v>
      </x:c>
      <x:c r="S890" s="55" t="n">
        <x:f>IF(AND(ISNUMBER(J890),ISNUMBER(R890),R890&gt;=0,R890&lt;=1),J890*R890,"n.a.")</x:f>
        <x:v>0</x:v>
      </x:c>
      <x:c r="T890" s="38" t="str">
        <x:f>IF(ISNUMBER(S890),"Calculado ilustrativo","Faltan datos / parámetros inválidos")</x:f>
        <x:v>Calculado ilustrativo</x:v>
      </x:c>
    </x:row>
    <x:row r="891">
      <x:c r="A891" s="38" t="str">
        <x:v>R00886</x:v>
      </x:c>
      <x:c r="B891" s="38" t="str">
        <x:f>'Reparto provincial'!B301</x:f>
        <x:v>C08</x:v>
      </x:c>
      <x:c r="C891" s="38" t="str">
        <x:f>'Reparto provincial'!C301</x:f>
        <x:v>Compañía Internacional de Seguros, S.A.</x:v>
      </x:c>
      <x:c r="D891" s="38" t="str">
        <x:f>'Reparto provincial'!D301</x:f>
        <x:v>Comercial</x:v>
      </x:c>
      <x:c r="E891" s="38" t="str">
        <x:f>'Reparto provincial'!E301</x:f>
        <x:v>Guna Yala</x:v>
      </x:c>
      <x:c r="F891" s="38" t="str">
        <x:f>Ubicaciones!A15</x:f>
        <x:v>L10</x:v>
      </x:c>
      <x:c r="G891" s="38" t="str">
        <x:v>P1</x:v>
      </x:c>
      <x:c r="H891" s="55" t="n">
        <x:f>IF(AND(ISNUMBER('Reparto provincial'!J301),ABS(Construccion!G34-1)&lt;0.0000001,MIN(Construccion!D34:F34)&gt;=0,MAX(Construccion!D34:F34)&lt;=1),ROUND('Reparto provincial'!J301*ROUND(SUM(Construccion!$D$34:D34),12),0)-0,"n.a.")</x:f>
        <x:v>0</x:v>
      </x:c>
      <x:c r="I891" s="55" t="n">
        <x:f>'Reparto provincial'!N301</x:f>
        <x:v>0</x:v>
      </x:c>
      <x:c r="J891" s="55" t="n">
        <x:f>IF(AND(ISNUMBER(H891),ISNUMBER(I891)),H891*I891,"n.a.")</x:f>
        <x:v>0</x:v>
      </x:c>
      <x:c r="K891" s="56" t="n">
        <x:f>Ubicaciones!D15</x:f>
        <x:v>9.45</x:v>
      </x:c>
      <x:c r="L891" s="56" t="n">
        <x:f>Ubicaciones!E15</x:f>
        <x:v>-78.97</x:v>
      </x:c>
      <x:c r="M891" s="38" t="str">
        <x:f>Vulnerabilidad!B22</x:f>
        <x:v>Hormigón armado</x:v>
      </x:c>
      <x:c r="N891" s="38" t="str">
        <x:f>Vulnerabilidad!C22</x:f>
        <x:v>Mampostería de relleno</x:v>
      </x:c>
      <x:c r="O891" s="38" t="str">
        <x:f>Vulnerabilidad!D22</x:f>
        <x:v>Losa de hormigón</x:v>
      </x:c>
      <x:c r="P891" s="38" t="str">
        <x:v>Sin dato</x:v>
      </x:c>
      <x:c r="Q891" s="38" t="n">
        <x:f>IF('Impacto local'!H15="","",'Impacto local'!H15)</x:f>
        <x:v>2</x:v>
      </x:c>
      <x:c r="R891" s="57" t="n">
        <x:f>IF(Q891="","",INDEX(Vulnerabilidad!$B$6:$B$17,Q891))</x:f>
        <x:v>0</x:v>
      </x:c>
      <x:c r="S891" s="55" t="n">
        <x:f>IF(AND(ISNUMBER(J891),ISNUMBER(R891),R891&gt;=0,R891&lt;=1),J891*R891,"n.a.")</x:f>
        <x:v>0</x:v>
      </x:c>
      <x:c r="T891" s="38" t="str">
        <x:f>IF(ISNUMBER(S891),"Calculado ilustrativo","Faltan datos / parámetros inválidos")</x:f>
        <x:v>Calculado ilustrativo</x:v>
      </x:c>
    </x:row>
    <x:row r="892">
      <x:c r="A892" s="38" t="str">
        <x:v>R00887</x:v>
      </x:c>
      <x:c r="B892" s="38" t="str">
        <x:f>'Reparto provincial'!B301</x:f>
        <x:v>C08</x:v>
      </x:c>
      <x:c r="C892" s="38" t="str">
        <x:f>'Reparto provincial'!C301</x:f>
        <x:v>Compañía Internacional de Seguros, S.A.</x:v>
      </x:c>
      <x:c r="D892" s="38" t="str">
        <x:f>'Reparto provincial'!D301</x:f>
        <x:v>Comercial</x:v>
      </x:c>
      <x:c r="E892" s="38" t="str">
        <x:f>'Reparto provincial'!E301</x:f>
        <x:v>Guna Yala</x:v>
      </x:c>
      <x:c r="F892" s="38" t="str">
        <x:f>Ubicaciones!A15</x:f>
        <x:v>L10</x:v>
      </x:c>
      <x:c r="G892" s="38" t="str">
        <x:v>P2</x:v>
      </x:c>
      <x:c r="H892" s="55" t="n">
        <x:f>IF(AND(ISNUMBER('Reparto provincial'!J301),ABS(Construccion!G34-1)&lt;0.0000001,MIN(Construccion!D34:F34)&gt;=0,MAX(Construccion!D34:F34)&lt;=1),ROUND('Reparto provincial'!J301*ROUND(SUM(Construccion!$D$34:E34),12),0)-ROUND('Reparto provincial'!J301*ROUND(SUM(Construccion!$D$34:D34),12),0),"n.a.")</x:f>
        <x:v>0</x:v>
      </x:c>
      <x:c r="I892" s="55" t="n">
        <x:f>'Reparto provincial'!N301</x:f>
        <x:v>0</x:v>
      </x:c>
      <x:c r="J892" s="55" t="n">
        <x:f>IF(AND(ISNUMBER(H892),ISNUMBER(I892)),H892*I892,"n.a.")</x:f>
        <x:v>0</x:v>
      </x:c>
      <x:c r="K892" s="56" t="n">
        <x:f>Ubicaciones!D15</x:f>
        <x:v>9.45</x:v>
      </x:c>
      <x:c r="L892" s="56" t="n">
        <x:f>Ubicaciones!E15</x:f>
        <x:v>-78.97</x:v>
      </x:c>
      <x:c r="M892" s="38" t="str">
        <x:f>Vulnerabilidad!B23</x:f>
        <x:v>Mampostería sin refuerzo</x:v>
      </x:c>
      <x:c r="N892" s="38" t="str">
        <x:f>Vulnerabilidad!C23</x:f>
        <x:v>Bloque / ladrillo</x:v>
      </x:c>
      <x:c r="O892" s="38" t="str">
        <x:f>Vulnerabilidad!D23</x:f>
        <x:v>Metal</x:v>
      </x:c>
      <x:c r="P892" s="38" t="str">
        <x:v>Sin dato</x:v>
      </x:c>
      <x:c r="Q892" s="38" t="n">
        <x:f>IF('Impacto local'!H15="","",'Impacto local'!H15)</x:f>
        <x:v>2</x:v>
      </x:c>
      <x:c r="R892" s="57" t="n">
        <x:f>IF(Q892="","",INDEX(Vulnerabilidad!$C$6:$C$17,Q892))</x:f>
        <x:v>0</x:v>
      </x:c>
      <x:c r="S892" s="55" t="n">
        <x:f>IF(AND(ISNUMBER(J892),ISNUMBER(R892),R892&gt;=0,R892&lt;=1),J892*R892,"n.a.")</x:f>
        <x:v>0</x:v>
      </x:c>
      <x:c r="T892" s="38" t="str">
        <x:f>IF(ISNUMBER(S892),"Calculado ilustrativo","Faltan datos / parámetros inválidos")</x:f>
        <x:v>Calculado ilustrativo</x:v>
      </x:c>
    </x:row>
    <x:row r="893">
      <x:c r="A893" s="38" t="str">
        <x:v>R00888</x:v>
      </x:c>
      <x:c r="B893" s="38" t="str">
        <x:f>'Reparto provincial'!B301</x:f>
        <x:v>C08</x:v>
      </x:c>
      <x:c r="C893" s="38" t="str">
        <x:f>'Reparto provincial'!C301</x:f>
        <x:v>Compañía Internacional de Seguros, S.A.</x:v>
      </x:c>
      <x:c r="D893" s="38" t="str">
        <x:f>'Reparto provincial'!D301</x:f>
        <x:v>Comercial</x:v>
      </x:c>
      <x:c r="E893" s="38" t="str">
        <x:f>'Reparto provincial'!E301</x:f>
        <x:v>Guna Yala</x:v>
      </x:c>
      <x:c r="F893" s="38" t="str">
        <x:f>Ubicaciones!A15</x:f>
        <x:v>L10</x:v>
      </x:c>
      <x:c r="G893" s="38" t="str">
        <x:v>P3</x:v>
      </x:c>
      <x:c r="H893" s="55" t="n">
        <x:f>IF(AND(ISNUMBER('Reparto provincial'!J301),ABS(Construccion!G34-1)&lt;0.0000001,MIN(Construccion!D34:F34)&gt;=0,MAX(Construccion!D34:F34)&lt;=1),ROUND('Reparto provincial'!J301*ROUND(SUM(Construccion!$D$34:F34),12),0)-ROUND('Reparto provincial'!J301*ROUND(SUM(Construccion!$D$34:E34),12),0),"n.a.")</x:f>
        <x:v>0</x:v>
      </x:c>
      <x:c r="I893" s="55" t="n">
        <x:f>'Reparto provincial'!N301</x:f>
        <x:v>0</x:v>
      </x:c>
      <x:c r="J893" s="55" t="n">
        <x:f>IF(AND(ISNUMBER(H893),ISNUMBER(I893)),H893*I893,"n.a.")</x:f>
        <x:v>0</x:v>
      </x:c>
      <x:c r="K893" s="56" t="n">
        <x:f>Ubicaciones!D15</x:f>
        <x:v>9.45</x:v>
      </x:c>
      <x:c r="L893" s="56" t="n">
        <x:f>Ubicaciones!E15</x:f>
        <x:v>-78.97</x:v>
      </x:c>
      <x:c r="M893" s="38" t="str">
        <x:f>Vulnerabilidad!B24</x:f>
        <x:v>Liviana / madera</x:v>
      </x:c>
      <x:c r="N893" s="38" t="str">
        <x:f>Vulnerabilidad!C24</x:f>
        <x:v>Madera / livianas</x:v>
      </x:c>
      <x:c r="O893" s="38" t="str">
        <x:f>Vulnerabilidad!D24</x:f>
        <x:v>Metal</x:v>
      </x:c>
      <x:c r="P893" s="38" t="str">
        <x:v>Sin dato</x:v>
      </x:c>
      <x:c r="Q893" s="38" t="n">
        <x:f>IF('Impacto local'!H15="","",'Impacto local'!H15)</x:f>
        <x:v>2</x:v>
      </x:c>
      <x:c r="R893" s="57" t="n">
        <x:f>IF(Q893="","",INDEX(Vulnerabilidad!$D$6:$D$17,Q893))</x:f>
        <x:v>0</x:v>
      </x:c>
      <x:c r="S893" s="55" t="n">
        <x:f>IF(AND(ISNUMBER(J893),ISNUMBER(R893),R893&gt;=0,R893&lt;=1),J893*R893,"n.a.")</x:f>
        <x:v>0</x:v>
      </x:c>
      <x:c r="T893" s="38" t="str">
        <x:f>IF(ISNUMBER(S893),"Calculado ilustrativo","Faltan datos / parámetros inválidos")</x:f>
        <x:v>Calculado ilustrativo</x:v>
      </x:c>
    </x:row>
    <x:row r="894">
      <x:c r="A894" s="38" t="str">
        <x:v>R00889</x:v>
      </x:c>
      <x:c r="B894" s="38" t="str">
        <x:f>'Reparto provincial'!B302</x:f>
        <x:v>C08</x:v>
      </x:c>
      <x:c r="C894" s="38" t="str">
        <x:f>'Reparto provincial'!C302</x:f>
        <x:v>Compañía Internacional de Seguros, S.A.</x:v>
      </x:c>
      <x:c r="D894" s="38" t="str">
        <x:f>'Reparto provincial'!D302</x:f>
        <x:v>Comercial</x:v>
      </x:c>
      <x:c r="E894" s="38" t="str">
        <x:f>'Reparto provincial'!E302</x:f>
        <x:v>Emberá-Wounaan</x:v>
      </x:c>
      <x:c r="F894" s="38" t="str">
        <x:f>Ubicaciones!A16</x:f>
        <x:v>L11</x:v>
      </x:c>
      <x:c r="G894" s="38" t="str">
        <x:v>P1</x:v>
      </x:c>
      <x:c r="H894" s="55" t="n">
        <x:f>IF(AND(ISNUMBER('Reparto provincial'!J302),ABS(Construccion!G37-1)&lt;0.0000001,MIN(Construccion!D37:F37)&gt;=0,MAX(Construccion!D37:F37)&lt;=1),ROUND('Reparto provincial'!J302*ROUND(SUM(Construccion!$D$37:D37),12),0)-0,"n.a.")</x:f>
        <x:v>0</x:v>
      </x:c>
      <x:c r="I894" s="55" t="n">
        <x:f>'Reparto provincial'!N302</x:f>
        <x:v>0</x:v>
      </x:c>
      <x:c r="J894" s="55" t="n">
        <x:f>IF(AND(ISNUMBER(H894),ISNUMBER(I894)),H894*I894,"n.a.")</x:f>
        <x:v>0</x:v>
      </x:c>
      <x:c r="K894" s="56" t="n">
        <x:f>Ubicaciones!D16</x:f>
        <x:v>8.25</x:v>
      </x:c>
      <x:c r="L894" s="56" t="n">
        <x:f>Ubicaciones!E16</x:f>
        <x:v>-77.72</x:v>
      </x:c>
      <x:c r="M894" s="38" t="str">
        <x:f>Vulnerabilidad!B22</x:f>
        <x:v>Hormigón armado</x:v>
      </x:c>
      <x:c r="N894" s="38" t="str">
        <x:f>Vulnerabilidad!C22</x:f>
        <x:v>Mampostería de relleno</x:v>
      </x:c>
      <x:c r="O894" s="38" t="str">
        <x:f>Vulnerabilidad!D22</x:f>
        <x:v>Losa de hormigón</x:v>
      </x:c>
      <x:c r="P894" s="38" t="str">
        <x:v>Sin dato</x:v>
      </x:c>
      <x:c r="Q894" s="38" t="n">
        <x:f>IF('Impacto local'!H16="","",'Impacto local'!H16)</x:f>
        <x:v>2</x:v>
      </x:c>
      <x:c r="R894" s="57" t="n">
        <x:f>IF(Q894="","",INDEX(Vulnerabilidad!$B$6:$B$17,Q894))</x:f>
        <x:v>0</x:v>
      </x:c>
      <x:c r="S894" s="55" t="n">
        <x:f>IF(AND(ISNUMBER(J894),ISNUMBER(R894),R894&gt;=0,R894&lt;=1),J894*R894,"n.a.")</x:f>
        <x:v>0</x:v>
      </x:c>
      <x:c r="T894" s="38" t="str">
        <x:f>IF(ISNUMBER(S894),"Calculado ilustrativo","Faltan datos / parámetros inválidos")</x:f>
        <x:v>Calculado ilustrativo</x:v>
      </x:c>
    </x:row>
    <x:row r="895">
      <x:c r="A895" s="38" t="str">
        <x:v>R00890</x:v>
      </x:c>
      <x:c r="B895" s="38" t="str">
        <x:f>'Reparto provincial'!B302</x:f>
        <x:v>C08</x:v>
      </x:c>
      <x:c r="C895" s="38" t="str">
        <x:f>'Reparto provincial'!C302</x:f>
        <x:v>Compañía Internacional de Seguros, S.A.</x:v>
      </x:c>
      <x:c r="D895" s="38" t="str">
        <x:f>'Reparto provincial'!D302</x:f>
        <x:v>Comercial</x:v>
      </x:c>
      <x:c r="E895" s="38" t="str">
        <x:f>'Reparto provincial'!E302</x:f>
        <x:v>Emberá-Wounaan</x:v>
      </x:c>
      <x:c r="F895" s="38" t="str">
        <x:f>Ubicaciones!A16</x:f>
        <x:v>L11</x:v>
      </x:c>
      <x:c r="G895" s="38" t="str">
        <x:v>P2</x:v>
      </x:c>
      <x:c r="H895" s="55" t="n">
        <x:f>IF(AND(ISNUMBER('Reparto provincial'!J302),ABS(Construccion!G37-1)&lt;0.0000001,MIN(Construccion!D37:F37)&gt;=0,MAX(Construccion!D37:F37)&lt;=1),ROUND('Reparto provincial'!J302*ROUND(SUM(Construccion!$D$37:E37),12),0)-ROUND('Reparto provincial'!J302*ROUND(SUM(Construccion!$D$37:D37),12),0),"n.a.")</x:f>
        <x:v>0</x:v>
      </x:c>
      <x:c r="I895" s="55" t="n">
        <x:f>'Reparto provincial'!N302</x:f>
        <x:v>0</x:v>
      </x:c>
      <x:c r="J895" s="55" t="n">
        <x:f>IF(AND(ISNUMBER(H895),ISNUMBER(I895)),H895*I895,"n.a.")</x:f>
        <x:v>0</x:v>
      </x:c>
      <x:c r="K895" s="56" t="n">
        <x:f>Ubicaciones!D16</x:f>
        <x:v>8.25</x:v>
      </x:c>
      <x:c r="L895" s="56" t="n">
        <x:f>Ubicaciones!E16</x:f>
        <x:v>-77.72</x:v>
      </x:c>
      <x:c r="M895" s="38" t="str">
        <x:f>Vulnerabilidad!B23</x:f>
        <x:v>Mampostería sin refuerzo</x:v>
      </x:c>
      <x:c r="N895" s="38" t="str">
        <x:f>Vulnerabilidad!C23</x:f>
        <x:v>Bloque / ladrillo</x:v>
      </x:c>
      <x:c r="O895" s="38" t="str">
        <x:f>Vulnerabilidad!D23</x:f>
        <x:v>Metal</x:v>
      </x:c>
      <x:c r="P895" s="38" t="str">
        <x:v>Sin dato</x:v>
      </x:c>
      <x:c r="Q895" s="38" t="n">
        <x:f>IF('Impacto local'!H16="","",'Impacto local'!H16)</x:f>
        <x:v>2</x:v>
      </x:c>
      <x:c r="R895" s="57" t="n">
        <x:f>IF(Q895="","",INDEX(Vulnerabilidad!$C$6:$C$17,Q895))</x:f>
        <x:v>0</x:v>
      </x:c>
      <x:c r="S895" s="55" t="n">
        <x:f>IF(AND(ISNUMBER(J895),ISNUMBER(R895),R895&gt;=0,R895&lt;=1),J895*R895,"n.a.")</x:f>
        <x:v>0</x:v>
      </x:c>
      <x:c r="T895" s="38" t="str">
        <x:f>IF(ISNUMBER(S895),"Calculado ilustrativo","Faltan datos / parámetros inválidos")</x:f>
        <x:v>Calculado ilustrativo</x:v>
      </x:c>
    </x:row>
    <x:row r="896">
      <x:c r="A896" s="38" t="str">
        <x:v>R00891</x:v>
      </x:c>
      <x:c r="B896" s="38" t="str">
        <x:f>'Reparto provincial'!B302</x:f>
        <x:v>C08</x:v>
      </x:c>
      <x:c r="C896" s="38" t="str">
        <x:f>'Reparto provincial'!C302</x:f>
        <x:v>Compañía Internacional de Seguros, S.A.</x:v>
      </x:c>
      <x:c r="D896" s="38" t="str">
        <x:f>'Reparto provincial'!D302</x:f>
        <x:v>Comercial</x:v>
      </x:c>
      <x:c r="E896" s="38" t="str">
        <x:f>'Reparto provincial'!E302</x:f>
        <x:v>Emberá-Wounaan</x:v>
      </x:c>
      <x:c r="F896" s="38" t="str">
        <x:f>Ubicaciones!A16</x:f>
        <x:v>L11</x:v>
      </x:c>
      <x:c r="G896" s="38" t="str">
        <x:v>P3</x:v>
      </x:c>
      <x:c r="H896" s="55" t="n">
        <x:f>IF(AND(ISNUMBER('Reparto provincial'!J302),ABS(Construccion!G37-1)&lt;0.0000001,MIN(Construccion!D37:F37)&gt;=0,MAX(Construccion!D37:F37)&lt;=1),ROUND('Reparto provincial'!J302*ROUND(SUM(Construccion!$D$37:F37),12),0)-ROUND('Reparto provincial'!J302*ROUND(SUM(Construccion!$D$37:E37),12),0),"n.a.")</x:f>
        <x:v>0</x:v>
      </x:c>
      <x:c r="I896" s="55" t="n">
        <x:f>'Reparto provincial'!N302</x:f>
        <x:v>0</x:v>
      </x:c>
      <x:c r="J896" s="55" t="n">
        <x:f>IF(AND(ISNUMBER(H896),ISNUMBER(I896)),H896*I896,"n.a.")</x:f>
        <x:v>0</x:v>
      </x:c>
      <x:c r="K896" s="56" t="n">
        <x:f>Ubicaciones!D16</x:f>
        <x:v>8.25</x:v>
      </x:c>
      <x:c r="L896" s="56" t="n">
        <x:f>Ubicaciones!E16</x:f>
        <x:v>-77.72</x:v>
      </x:c>
      <x:c r="M896" s="38" t="str">
        <x:f>Vulnerabilidad!B24</x:f>
        <x:v>Liviana / madera</x:v>
      </x:c>
      <x:c r="N896" s="38" t="str">
        <x:f>Vulnerabilidad!C24</x:f>
        <x:v>Madera / livianas</x:v>
      </x:c>
      <x:c r="O896" s="38" t="str">
        <x:f>Vulnerabilidad!D24</x:f>
        <x:v>Metal</x:v>
      </x:c>
      <x:c r="P896" s="38" t="str">
        <x:v>Sin dato</x:v>
      </x:c>
      <x:c r="Q896" s="38" t="n">
        <x:f>IF('Impacto local'!H16="","",'Impacto local'!H16)</x:f>
        <x:v>2</x:v>
      </x:c>
      <x:c r="R896" s="57" t="n">
        <x:f>IF(Q896="","",INDEX(Vulnerabilidad!$D$6:$D$17,Q896))</x:f>
        <x:v>0</x:v>
      </x:c>
      <x:c r="S896" s="55" t="n">
        <x:f>IF(AND(ISNUMBER(J896),ISNUMBER(R896),R896&gt;=0,R896&lt;=1),J896*R896,"n.a.")</x:f>
        <x:v>0</x:v>
      </x:c>
      <x:c r="T896" s="38" t="str">
        <x:f>IF(ISNUMBER(S896),"Calculado ilustrativo","Faltan datos / parámetros inválidos")</x:f>
        <x:v>Calculado ilustrativo</x:v>
      </x:c>
    </x:row>
    <x:row r="897">
      <x:c r="A897" s="38" t="str">
        <x:v>R00892</x:v>
      </x:c>
      <x:c r="B897" s="38" t="str">
        <x:f>'Reparto provincial'!B303</x:f>
        <x:v>C08</x:v>
      </x:c>
      <x:c r="C897" s="38" t="str">
        <x:f>'Reparto provincial'!C303</x:f>
        <x:v>Compañía Internacional de Seguros, S.A.</x:v>
      </x:c>
      <x:c r="D897" s="38" t="str">
        <x:f>'Reparto provincial'!D303</x:f>
        <x:v>Comercial</x:v>
      </x:c>
      <x:c r="E897" s="38" t="str">
        <x:f>'Reparto provincial'!E303</x:f>
        <x:v>Ngäbe-Buglé</x:v>
      </x:c>
      <x:c r="F897" s="38" t="str">
        <x:f>Ubicaciones!A17</x:f>
        <x:v>L12</x:v>
      </x:c>
      <x:c r="G897" s="38" t="str">
        <x:v>P1</x:v>
      </x:c>
      <x:c r="H897" s="55" t="n">
        <x:f>IF(AND(ISNUMBER('Reparto provincial'!J303),ABS(Construccion!G40-1)&lt;0.0000001,MIN(Construccion!D40:F40)&gt;=0,MAX(Construccion!D40:F40)&lt;=1),ROUND('Reparto provincial'!J303*ROUND(SUM(Construccion!$D$40:D40),12),0)-0,"n.a.")</x:f>
        <x:v>0</x:v>
      </x:c>
      <x:c r="I897" s="55" t="n">
        <x:f>'Reparto provincial'!N303</x:f>
        <x:v>0</x:v>
      </x:c>
      <x:c r="J897" s="55" t="n">
        <x:f>IF(AND(ISNUMBER(H897),ISNUMBER(I897)),H897*I897,"n.a.")</x:f>
        <x:v>0</x:v>
      </x:c>
      <x:c r="K897" s="56" t="n">
        <x:f>Ubicaciones!D17</x:f>
        <x:v>8.53</x:v>
      </x:c>
      <x:c r="L897" s="56" t="n">
        <x:f>Ubicaciones!E17</x:f>
        <x:v>-81.7</x:v>
      </x:c>
      <x:c r="M897" s="38" t="str">
        <x:f>Vulnerabilidad!B22</x:f>
        <x:v>Hormigón armado</x:v>
      </x:c>
      <x:c r="N897" s="38" t="str">
        <x:f>Vulnerabilidad!C22</x:f>
        <x:v>Mampostería de relleno</x:v>
      </x:c>
      <x:c r="O897" s="38" t="str">
        <x:f>Vulnerabilidad!D22</x:f>
        <x:v>Losa de hormigón</x:v>
      </x:c>
      <x:c r="P897" s="38" t="str">
        <x:v>Sin dato</x:v>
      </x:c>
      <x:c r="Q897" s="38" t="n">
        <x:f>IF('Impacto local'!H17="","",'Impacto local'!H17)</x:f>
        <x:v>3</x:v>
      </x:c>
      <x:c r="R897" s="57" t="n">
        <x:f>IF(Q897="","",INDEX(Vulnerabilidad!$B$6:$B$17,Q897))</x:f>
        <x:v>0</x:v>
      </x:c>
      <x:c r="S897" s="55" t="n">
        <x:f>IF(AND(ISNUMBER(J897),ISNUMBER(R897),R897&gt;=0,R897&lt;=1),J897*R897,"n.a.")</x:f>
        <x:v>0</x:v>
      </x:c>
      <x:c r="T897" s="38" t="str">
        <x:f>IF(ISNUMBER(S897),"Calculado ilustrativo","Faltan datos / parámetros inválidos")</x:f>
        <x:v>Calculado ilustrativo</x:v>
      </x:c>
    </x:row>
    <x:row r="898">
      <x:c r="A898" s="38" t="str">
        <x:v>R00893</x:v>
      </x:c>
      <x:c r="B898" s="38" t="str">
        <x:f>'Reparto provincial'!B303</x:f>
        <x:v>C08</x:v>
      </x:c>
      <x:c r="C898" s="38" t="str">
        <x:f>'Reparto provincial'!C303</x:f>
        <x:v>Compañía Internacional de Seguros, S.A.</x:v>
      </x:c>
      <x:c r="D898" s="38" t="str">
        <x:f>'Reparto provincial'!D303</x:f>
        <x:v>Comercial</x:v>
      </x:c>
      <x:c r="E898" s="38" t="str">
        <x:f>'Reparto provincial'!E303</x:f>
        <x:v>Ngäbe-Buglé</x:v>
      </x:c>
      <x:c r="F898" s="38" t="str">
        <x:f>Ubicaciones!A17</x:f>
        <x:v>L12</x:v>
      </x:c>
      <x:c r="G898" s="38" t="str">
        <x:v>P2</x:v>
      </x:c>
      <x:c r="H898" s="55" t="n">
        <x:f>IF(AND(ISNUMBER('Reparto provincial'!J303),ABS(Construccion!G40-1)&lt;0.0000001,MIN(Construccion!D40:F40)&gt;=0,MAX(Construccion!D40:F40)&lt;=1),ROUND('Reparto provincial'!J303*ROUND(SUM(Construccion!$D$40:E40),12),0)-ROUND('Reparto provincial'!J303*ROUND(SUM(Construccion!$D$40:D40),12),0),"n.a.")</x:f>
        <x:v>0</x:v>
      </x:c>
      <x:c r="I898" s="55" t="n">
        <x:f>'Reparto provincial'!N303</x:f>
        <x:v>0</x:v>
      </x:c>
      <x:c r="J898" s="55" t="n">
        <x:f>IF(AND(ISNUMBER(H898),ISNUMBER(I898)),H898*I898,"n.a.")</x:f>
        <x:v>0</x:v>
      </x:c>
      <x:c r="K898" s="56" t="n">
        <x:f>Ubicaciones!D17</x:f>
        <x:v>8.53</x:v>
      </x:c>
      <x:c r="L898" s="56" t="n">
        <x:f>Ubicaciones!E17</x:f>
        <x:v>-81.7</x:v>
      </x:c>
      <x:c r="M898" s="38" t="str">
        <x:f>Vulnerabilidad!B23</x:f>
        <x:v>Mampostería sin refuerzo</x:v>
      </x:c>
      <x:c r="N898" s="38" t="str">
        <x:f>Vulnerabilidad!C23</x:f>
        <x:v>Bloque / ladrillo</x:v>
      </x:c>
      <x:c r="O898" s="38" t="str">
        <x:f>Vulnerabilidad!D23</x:f>
        <x:v>Metal</x:v>
      </x:c>
      <x:c r="P898" s="38" t="str">
        <x:v>Sin dato</x:v>
      </x:c>
      <x:c r="Q898" s="38" t="n">
        <x:f>IF('Impacto local'!H17="","",'Impacto local'!H17)</x:f>
        <x:v>3</x:v>
      </x:c>
      <x:c r="R898" s="57" t="n">
        <x:f>IF(Q898="","",INDEX(Vulnerabilidad!$C$6:$C$17,Q898))</x:f>
        <x:v>0</x:v>
      </x:c>
      <x:c r="S898" s="55" t="n">
        <x:f>IF(AND(ISNUMBER(J898),ISNUMBER(R898),R898&gt;=0,R898&lt;=1),J898*R898,"n.a.")</x:f>
        <x:v>0</x:v>
      </x:c>
      <x:c r="T898" s="38" t="str">
        <x:f>IF(ISNUMBER(S898),"Calculado ilustrativo","Faltan datos / parámetros inválidos")</x:f>
        <x:v>Calculado ilustrativo</x:v>
      </x:c>
    </x:row>
    <x:row r="899">
      <x:c r="A899" s="38" t="str">
        <x:v>R00894</x:v>
      </x:c>
      <x:c r="B899" s="38" t="str">
        <x:f>'Reparto provincial'!B303</x:f>
        <x:v>C08</x:v>
      </x:c>
      <x:c r="C899" s="38" t="str">
        <x:f>'Reparto provincial'!C303</x:f>
        <x:v>Compañía Internacional de Seguros, S.A.</x:v>
      </x:c>
      <x:c r="D899" s="38" t="str">
        <x:f>'Reparto provincial'!D303</x:f>
        <x:v>Comercial</x:v>
      </x:c>
      <x:c r="E899" s="38" t="str">
        <x:f>'Reparto provincial'!E303</x:f>
        <x:v>Ngäbe-Buglé</x:v>
      </x:c>
      <x:c r="F899" s="38" t="str">
        <x:f>Ubicaciones!A17</x:f>
        <x:v>L12</x:v>
      </x:c>
      <x:c r="G899" s="38" t="str">
        <x:v>P3</x:v>
      </x:c>
      <x:c r="H899" s="55" t="n">
        <x:f>IF(AND(ISNUMBER('Reparto provincial'!J303),ABS(Construccion!G40-1)&lt;0.0000001,MIN(Construccion!D40:F40)&gt;=0,MAX(Construccion!D40:F40)&lt;=1),ROUND('Reparto provincial'!J303*ROUND(SUM(Construccion!$D$40:F40),12),0)-ROUND('Reparto provincial'!J303*ROUND(SUM(Construccion!$D$40:E40),12),0),"n.a.")</x:f>
        <x:v>0</x:v>
      </x:c>
      <x:c r="I899" s="55" t="n">
        <x:f>'Reparto provincial'!N303</x:f>
        <x:v>0</x:v>
      </x:c>
      <x:c r="J899" s="55" t="n">
        <x:f>IF(AND(ISNUMBER(H899),ISNUMBER(I899)),H899*I899,"n.a.")</x:f>
        <x:v>0</x:v>
      </x:c>
      <x:c r="K899" s="56" t="n">
        <x:f>Ubicaciones!D17</x:f>
        <x:v>8.53</x:v>
      </x:c>
      <x:c r="L899" s="56" t="n">
        <x:f>Ubicaciones!E17</x:f>
        <x:v>-81.7</x:v>
      </x:c>
      <x:c r="M899" s="38" t="str">
        <x:f>Vulnerabilidad!B24</x:f>
        <x:v>Liviana / madera</x:v>
      </x:c>
      <x:c r="N899" s="38" t="str">
        <x:f>Vulnerabilidad!C24</x:f>
        <x:v>Madera / livianas</x:v>
      </x:c>
      <x:c r="O899" s="38" t="str">
        <x:f>Vulnerabilidad!D24</x:f>
        <x:v>Metal</x:v>
      </x:c>
      <x:c r="P899" s="38" t="str">
        <x:v>Sin dato</x:v>
      </x:c>
      <x:c r="Q899" s="38" t="n">
        <x:f>IF('Impacto local'!H17="","",'Impacto local'!H17)</x:f>
        <x:v>3</x:v>
      </x:c>
      <x:c r="R899" s="57" t="n">
        <x:f>IF(Q899="","",INDEX(Vulnerabilidad!$D$6:$D$17,Q899))</x:f>
        <x:v>0</x:v>
      </x:c>
      <x:c r="S899" s="55" t="n">
        <x:f>IF(AND(ISNUMBER(J899),ISNUMBER(R899),R899&gt;=0,R899&lt;=1),J899*R899,"n.a.")</x:f>
        <x:v>0</x:v>
      </x:c>
      <x:c r="T899" s="38" t="str">
        <x:f>IF(ISNUMBER(S899),"Calculado ilustrativo","Faltan datos / parámetros inválidos")</x:f>
        <x:v>Calculado ilustrativo</x:v>
      </x:c>
    </x:row>
    <x:row r="900">
      <x:c r="A900" s="38" t="str">
        <x:v>R00895</x:v>
      </x:c>
      <x:c r="B900" s="38" t="str">
        <x:f>'Reparto provincial'!B304</x:f>
        <x:v>C08</x:v>
      </x:c>
      <x:c r="C900" s="38" t="str">
        <x:f>'Reparto provincial'!C304</x:f>
        <x:v>Compañía Internacional de Seguros, S.A.</x:v>
      </x:c>
      <x:c r="D900" s="38" t="str">
        <x:f>'Reparto provincial'!D304</x:f>
        <x:v>Comercial</x:v>
      </x:c>
      <x:c r="E900" s="38" t="str">
        <x:f>'Reparto provincial'!E304</x:f>
        <x:v>Panamá Oeste</x:v>
      </x:c>
      <x:c r="F900" s="38" t="str">
        <x:f>Ubicaciones!A18</x:f>
        <x:v>L13</x:v>
      </x:c>
      <x:c r="G900" s="38" t="str">
        <x:v>P1</x:v>
      </x:c>
      <x:c r="H900" s="55" t="n">
        <x:f>IF(AND(ISNUMBER('Reparto provincial'!J304),ABS(Construccion!G43-1)&lt;0.0000001,MIN(Construccion!D43:F43)&gt;=0,MAX(Construccion!D43:F43)&lt;=1),ROUND('Reparto provincial'!J304*ROUND(SUM(Construccion!$D$43:D43),12),0)-0,"n.a.")</x:f>
        <x:v>0</x:v>
      </x:c>
      <x:c r="I900" s="55" t="n">
        <x:f>'Reparto provincial'!N304</x:f>
        <x:v>0</x:v>
      </x:c>
      <x:c r="J900" s="55" t="n">
        <x:f>IF(AND(ISNUMBER(H900),ISNUMBER(I900)),H900*I900,"n.a.")</x:f>
        <x:v>0</x:v>
      </x:c>
      <x:c r="K900" s="56" t="n">
        <x:f>Ubicaciones!D18</x:f>
        <x:v>8.88</x:v>
      </x:c>
      <x:c r="L900" s="56" t="n">
        <x:f>Ubicaciones!E18</x:f>
        <x:v>-79.78</x:v>
      </x:c>
      <x:c r="M900" s="38" t="str">
        <x:f>Vulnerabilidad!B22</x:f>
        <x:v>Hormigón armado</x:v>
      </x:c>
      <x:c r="N900" s="38" t="str">
        <x:f>Vulnerabilidad!C22</x:f>
        <x:v>Mampostería de relleno</x:v>
      </x:c>
      <x:c r="O900" s="38" t="str">
        <x:f>Vulnerabilidad!D22</x:f>
        <x:v>Losa de hormigón</x:v>
      </x:c>
      <x:c r="P900" s="38" t="str">
        <x:v>Sin dato</x:v>
      </x:c>
      <x:c r="Q900" s="38" t="n">
        <x:f>IF('Impacto local'!H18="","",'Impacto local'!H18)</x:f>
        <x:v>2</x:v>
      </x:c>
      <x:c r="R900" s="57" t="n">
        <x:f>IF(Q900="","",INDEX(Vulnerabilidad!$B$6:$B$17,Q900))</x:f>
        <x:v>0</x:v>
      </x:c>
      <x:c r="S900" s="55" t="n">
        <x:f>IF(AND(ISNUMBER(J900),ISNUMBER(R900),R900&gt;=0,R900&lt;=1),J900*R900,"n.a.")</x:f>
        <x:v>0</x:v>
      </x:c>
      <x:c r="T900" s="38" t="str">
        <x:f>IF(ISNUMBER(S900),"Calculado ilustrativo","Faltan datos / parámetros inválidos")</x:f>
        <x:v>Calculado ilustrativo</x:v>
      </x:c>
    </x:row>
    <x:row r="901">
      <x:c r="A901" s="38" t="str">
        <x:v>R00896</x:v>
      </x:c>
      <x:c r="B901" s="38" t="str">
        <x:f>'Reparto provincial'!B304</x:f>
        <x:v>C08</x:v>
      </x:c>
      <x:c r="C901" s="38" t="str">
        <x:f>'Reparto provincial'!C304</x:f>
        <x:v>Compañía Internacional de Seguros, S.A.</x:v>
      </x:c>
      <x:c r="D901" s="38" t="str">
        <x:f>'Reparto provincial'!D304</x:f>
        <x:v>Comercial</x:v>
      </x:c>
      <x:c r="E901" s="38" t="str">
        <x:f>'Reparto provincial'!E304</x:f>
        <x:v>Panamá Oeste</x:v>
      </x:c>
      <x:c r="F901" s="38" t="str">
        <x:f>Ubicaciones!A18</x:f>
        <x:v>L13</x:v>
      </x:c>
      <x:c r="G901" s="38" t="str">
        <x:v>P2</x:v>
      </x:c>
      <x:c r="H901" s="55" t="n">
        <x:f>IF(AND(ISNUMBER('Reparto provincial'!J304),ABS(Construccion!G43-1)&lt;0.0000001,MIN(Construccion!D43:F43)&gt;=0,MAX(Construccion!D43:F43)&lt;=1),ROUND('Reparto provincial'!J304*ROUND(SUM(Construccion!$D$43:E43),12),0)-ROUND('Reparto provincial'!J304*ROUND(SUM(Construccion!$D$43:D43),12),0),"n.a.")</x:f>
        <x:v>0</x:v>
      </x:c>
      <x:c r="I901" s="55" t="n">
        <x:f>'Reparto provincial'!N304</x:f>
        <x:v>0</x:v>
      </x:c>
      <x:c r="J901" s="55" t="n">
        <x:f>IF(AND(ISNUMBER(H901),ISNUMBER(I901)),H901*I901,"n.a.")</x:f>
        <x:v>0</x:v>
      </x:c>
      <x:c r="K901" s="56" t="n">
        <x:f>Ubicaciones!D18</x:f>
        <x:v>8.88</x:v>
      </x:c>
      <x:c r="L901" s="56" t="n">
        <x:f>Ubicaciones!E18</x:f>
        <x:v>-79.78</x:v>
      </x:c>
      <x:c r="M901" s="38" t="str">
        <x:f>Vulnerabilidad!B23</x:f>
        <x:v>Mampostería sin refuerzo</x:v>
      </x:c>
      <x:c r="N901" s="38" t="str">
        <x:f>Vulnerabilidad!C23</x:f>
        <x:v>Bloque / ladrillo</x:v>
      </x:c>
      <x:c r="O901" s="38" t="str">
        <x:f>Vulnerabilidad!D23</x:f>
        <x:v>Metal</x:v>
      </x:c>
      <x:c r="P901" s="38" t="str">
        <x:v>Sin dato</x:v>
      </x:c>
      <x:c r="Q901" s="38" t="n">
        <x:f>IF('Impacto local'!H18="","",'Impacto local'!H18)</x:f>
        <x:v>2</x:v>
      </x:c>
      <x:c r="R901" s="57" t="n">
        <x:f>IF(Q901="","",INDEX(Vulnerabilidad!$C$6:$C$17,Q901))</x:f>
        <x:v>0</x:v>
      </x:c>
      <x:c r="S901" s="55" t="n">
        <x:f>IF(AND(ISNUMBER(J901),ISNUMBER(R901),R901&gt;=0,R901&lt;=1),J901*R901,"n.a.")</x:f>
        <x:v>0</x:v>
      </x:c>
      <x:c r="T901" s="38" t="str">
        <x:f>IF(ISNUMBER(S901),"Calculado ilustrativo","Faltan datos / parámetros inválidos")</x:f>
        <x:v>Calculado ilustrativo</x:v>
      </x:c>
    </x:row>
    <x:row r="902">
      <x:c r="A902" s="38" t="str">
        <x:v>R00897</x:v>
      </x:c>
      <x:c r="B902" s="38" t="str">
        <x:f>'Reparto provincial'!B304</x:f>
        <x:v>C08</x:v>
      </x:c>
      <x:c r="C902" s="38" t="str">
        <x:f>'Reparto provincial'!C304</x:f>
        <x:v>Compañía Internacional de Seguros, S.A.</x:v>
      </x:c>
      <x:c r="D902" s="38" t="str">
        <x:f>'Reparto provincial'!D304</x:f>
        <x:v>Comercial</x:v>
      </x:c>
      <x:c r="E902" s="38" t="str">
        <x:f>'Reparto provincial'!E304</x:f>
        <x:v>Panamá Oeste</x:v>
      </x:c>
      <x:c r="F902" s="38" t="str">
        <x:f>Ubicaciones!A18</x:f>
        <x:v>L13</x:v>
      </x:c>
      <x:c r="G902" s="38" t="str">
        <x:v>P3</x:v>
      </x:c>
      <x:c r="H902" s="55" t="n">
        <x:f>IF(AND(ISNUMBER('Reparto provincial'!J304),ABS(Construccion!G43-1)&lt;0.0000001,MIN(Construccion!D43:F43)&gt;=0,MAX(Construccion!D43:F43)&lt;=1),ROUND('Reparto provincial'!J304*ROUND(SUM(Construccion!$D$43:F43),12),0)-ROUND('Reparto provincial'!J304*ROUND(SUM(Construccion!$D$43:E43),12),0),"n.a.")</x:f>
        <x:v>0</x:v>
      </x:c>
      <x:c r="I902" s="55" t="n">
        <x:f>'Reparto provincial'!N304</x:f>
        <x:v>0</x:v>
      </x:c>
      <x:c r="J902" s="55" t="n">
        <x:f>IF(AND(ISNUMBER(H902),ISNUMBER(I902)),H902*I902,"n.a.")</x:f>
        <x:v>0</x:v>
      </x:c>
      <x:c r="K902" s="56" t="n">
        <x:f>Ubicaciones!D18</x:f>
        <x:v>8.88</x:v>
      </x:c>
      <x:c r="L902" s="56" t="n">
        <x:f>Ubicaciones!E18</x:f>
        <x:v>-79.78</x:v>
      </x:c>
      <x:c r="M902" s="38" t="str">
        <x:f>Vulnerabilidad!B24</x:f>
        <x:v>Liviana / madera</x:v>
      </x:c>
      <x:c r="N902" s="38" t="str">
        <x:f>Vulnerabilidad!C24</x:f>
        <x:v>Madera / livianas</x:v>
      </x:c>
      <x:c r="O902" s="38" t="str">
        <x:f>Vulnerabilidad!D24</x:f>
        <x:v>Metal</x:v>
      </x:c>
      <x:c r="P902" s="38" t="str">
        <x:v>Sin dato</x:v>
      </x:c>
      <x:c r="Q902" s="38" t="n">
        <x:f>IF('Impacto local'!H18="","",'Impacto local'!H18)</x:f>
        <x:v>2</x:v>
      </x:c>
      <x:c r="R902" s="57" t="n">
        <x:f>IF(Q902="","",INDEX(Vulnerabilidad!$D$6:$D$17,Q902))</x:f>
        <x:v>0</x:v>
      </x:c>
      <x:c r="S902" s="55" t="n">
        <x:f>IF(AND(ISNUMBER(J902),ISNUMBER(R902),R902&gt;=0,R902&lt;=1),J902*R902,"n.a.")</x:f>
        <x:v>0</x:v>
      </x:c>
      <x:c r="T902" s="38" t="str">
        <x:f>IF(ISNUMBER(S902),"Calculado ilustrativo","Faltan datos / parámetros inválidos")</x:f>
        <x:v>Calculado ilustrativo</x:v>
      </x:c>
    </x:row>
    <x:row r="903">
      <x:c r="A903" s="38" t="str">
        <x:v>R00898</x:v>
      </x:c>
      <x:c r="B903" s="38" t="str">
        <x:f>'Reparto provincial'!B305</x:f>
        <x:v>C08</x:v>
      </x:c>
      <x:c r="C903" s="38" t="str">
        <x:f>'Reparto provincial'!C305</x:f>
        <x:v>Compañía Internacional de Seguros, S.A.</x:v>
      </x:c>
      <x:c r="D903" s="38" t="str">
        <x:f>'Reparto provincial'!D305</x:f>
        <x:v>Industrial</x:v>
      </x:c>
      <x:c r="E903" s="38" t="str">
        <x:f>'Reparto provincial'!E305</x:f>
        <x:v>Bocas del Toro</x:v>
      </x:c>
      <x:c r="F903" s="38" t="str">
        <x:f>Ubicaciones!A6</x:f>
        <x:v>L01</x:v>
      </x:c>
      <x:c r="G903" s="38" t="str">
        <x:v>P1</x:v>
      </x:c>
      <x:c r="H903" s="55" t="n">
        <x:f>IF(AND(ISNUMBER('Reparto provincial'!J305),ABS(Construccion!G8-1)&lt;0.0000001,MIN(Construccion!D8:F8)&gt;=0,MAX(Construccion!D8:F8)&lt;=1),ROUND('Reparto provincial'!J305*ROUND(SUM(Construccion!$D$8:D8),12),0)-0,"n.a.")</x:f>
        <x:v>0</x:v>
      </x:c>
      <x:c r="I903" s="55" t="n">
        <x:f>'Reparto provincial'!N305</x:f>
        <x:v>0</x:v>
      </x:c>
      <x:c r="J903" s="55" t="n">
        <x:f>IF(AND(ISNUMBER(H903),ISNUMBER(I903)),H903*I903,"n.a.")</x:f>
        <x:v>0</x:v>
      </x:c>
      <x:c r="K903" s="56" t="n">
        <x:f>Ubicaciones!D6</x:f>
        <x:v>9.34</x:v>
      </x:c>
      <x:c r="L903" s="56" t="n">
        <x:f>Ubicaciones!E6</x:f>
        <x:v>-82.25</x:v>
      </x:c>
      <x:c r="M903" s="38" t="str">
        <x:f>Vulnerabilidad!B22</x:f>
        <x:v>Hormigón armado</x:v>
      </x:c>
      <x:c r="N903" s="38" t="str">
        <x:f>Vulnerabilidad!C22</x:f>
        <x:v>Mampostería de relleno</x:v>
      </x:c>
      <x:c r="O903" s="38" t="str">
        <x:f>Vulnerabilidad!D22</x:f>
        <x:v>Losa de hormigón</x:v>
      </x:c>
      <x:c r="P903" s="38" t="str">
        <x:v>Sin dato</x:v>
      </x:c>
      <x:c r="Q903" s="38" t="n">
        <x:f>IF('Impacto local'!H6="","",'Impacto local'!H6)</x:f>
        <x:v>3</x:v>
      </x:c>
      <x:c r="R903" s="57" t="n">
        <x:f>IF(Q903="","",INDEX(Vulnerabilidad!$B$6:$B$17,Q903))</x:f>
        <x:v>0</x:v>
      </x:c>
      <x:c r="S903" s="55" t="n">
        <x:f>IF(AND(ISNUMBER(J903),ISNUMBER(R903),R903&gt;=0,R903&lt;=1),J903*R903,"n.a.")</x:f>
        <x:v>0</x:v>
      </x:c>
      <x:c r="T903" s="38" t="str">
        <x:f>IF(ISNUMBER(S903),"Calculado ilustrativo","Faltan datos / parámetros inválidos")</x:f>
        <x:v>Calculado ilustrativo</x:v>
      </x:c>
    </x:row>
    <x:row r="904">
      <x:c r="A904" s="38" t="str">
        <x:v>R00899</x:v>
      </x:c>
      <x:c r="B904" s="38" t="str">
        <x:f>'Reparto provincial'!B305</x:f>
        <x:v>C08</x:v>
      </x:c>
      <x:c r="C904" s="38" t="str">
        <x:f>'Reparto provincial'!C305</x:f>
        <x:v>Compañía Internacional de Seguros, S.A.</x:v>
      </x:c>
      <x:c r="D904" s="38" t="str">
        <x:f>'Reparto provincial'!D305</x:f>
        <x:v>Industrial</x:v>
      </x:c>
      <x:c r="E904" s="38" t="str">
        <x:f>'Reparto provincial'!E305</x:f>
        <x:v>Bocas del Toro</x:v>
      </x:c>
      <x:c r="F904" s="38" t="str">
        <x:f>Ubicaciones!A6</x:f>
        <x:v>L01</x:v>
      </x:c>
      <x:c r="G904" s="38" t="str">
        <x:v>P2</x:v>
      </x:c>
      <x:c r="H904" s="55" t="n">
        <x:f>IF(AND(ISNUMBER('Reparto provincial'!J305),ABS(Construccion!G8-1)&lt;0.0000001,MIN(Construccion!D8:F8)&gt;=0,MAX(Construccion!D8:F8)&lt;=1),ROUND('Reparto provincial'!J305*ROUND(SUM(Construccion!$D$8:E8),12),0)-ROUND('Reparto provincial'!J305*ROUND(SUM(Construccion!$D$8:D8),12),0),"n.a.")</x:f>
        <x:v>0</x:v>
      </x:c>
      <x:c r="I904" s="55" t="n">
        <x:f>'Reparto provincial'!N305</x:f>
        <x:v>0</x:v>
      </x:c>
      <x:c r="J904" s="55" t="n">
        <x:f>IF(AND(ISNUMBER(H904),ISNUMBER(I904)),H904*I904,"n.a.")</x:f>
        <x:v>0</x:v>
      </x:c>
      <x:c r="K904" s="56" t="n">
        <x:f>Ubicaciones!D6</x:f>
        <x:v>9.34</x:v>
      </x:c>
      <x:c r="L904" s="56" t="n">
        <x:f>Ubicaciones!E6</x:f>
        <x:v>-82.25</x:v>
      </x:c>
      <x:c r="M904" s="38" t="str">
        <x:f>Vulnerabilidad!B23</x:f>
        <x:v>Mampostería sin refuerzo</x:v>
      </x:c>
      <x:c r="N904" s="38" t="str">
        <x:f>Vulnerabilidad!C23</x:f>
        <x:v>Bloque / ladrillo</x:v>
      </x:c>
      <x:c r="O904" s="38" t="str">
        <x:f>Vulnerabilidad!D23</x:f>
        <x:v>Metal</x:v>
      </x:c>
      <x:c r="P904" s="38" t="str">
        <x:v>Sin dato</x:v>
      </x:c>
      <x:c r="Q904" s="38" t="n">
        <x:f>IF('Impacto local'!H6="","",'Impacto local'!H6)</x:f>
        <x:v>3</x:v>
      </x:c>
      <x:c r="R904" s="57" t="n">
        <x:f>IF(Q904="","",INDEX(Vulnerabilidad!$C$6:$C$17,Q904))</x:f>
        <x:v>0</x:v>
      </x:c>
      <x:c r="S904" s="55" t="n">
        <x:f>IF(AND(ISNUMBER(J904),ISNUMBER(R904),R904&gt;=0,R904&lt;=1),J904*R904,"n.a.")</x:f>
        <x:v>0</x:v>
      </x:c>
      <x:c r="T904" s="38" t="str">
        <x:f>IF(ISNUMBER(S904),"Calculado ilustrativo","Faltan datos / parámetros inválidos")</x:f>
        <x:v>Calculado ilustrativo</x:v>
      </x:c>
    </x:row>
    <x:row r="905">
      <x:c r="A905" s="38" t="str">
        <x:v>R00900</x:v>
      </x:c>
      <x:c r="B905" s="38" t="str">
        <x:f>'Reparto provincial'!B305</x:f>
        <x:v>C08</x:v>
      </x:c>
      <x:c r="C905" s="38" t="str">
        <x:f>'Reparto provincial'!C305</x:f>
        <x:v>Compañía Internacional de Seguros, S.A.</x:v>
      </x:c>
      <x:c r="D905" s="38" t="str">
        <x:f>'Reparto provincial'!D305</x:f>
        <x:v>Industrial</x:v>
      </x:c>
      <x:c r="E905" s="38" t="str">
        <x:f>'Reparto provincial'!E305</x:f>
        <x:v>Bocas del Toro</x:v>
      </x:c>
      <x:c r="F905" s="38" t="str">
        <x:f>Ubicaciones!A6</x:f>
        <x:v>L01</x:v>
      </x:c>
      <x:c r="G905" s="38" t="str">
        <x:v>P3</x:v>
      </x:c>
      <x:c r="H905" s="55" t="n">
        <x:f>IF(AND(ISNUMBER('Reparto provincial'!J305),ABS(Construccion!G8-1)&lt;0.0000001,MIN(Construccion!D8:F8)&gt;=0,MAX(Construccion!D8:F8)&lt;=1),ROUND('Reparto provincial'!J305*ROUND(SUM(Construccion!$D$8:F8),12),0)-ROUND('Reparto provincial'!J305*ROUND(SUM(Construccion!$D$8:E8),12),0),"n.a.")</x:f>
        <x:v>0</x:v>
      </x:c>
      <x:c r="I905" s="55" t="n">
        <x:f>'Reparto provincial'!N305</x:f>
        <x:v>0</x:v>
      </x:c>
      <x:c r="J905" s="55" t="n">
        <x:f>IF(AND(ISNUMBER(H905),ISNUMBER(I905)),H905*I905,"n.a.")</x:f>
        <x:v>0</x:v>
      </x:c>
      <x:c r="K905" s="56" t="n">
        <x:f>Ubicaciones!D6</x:f>
        <x:v>9.34</x:v>
      </x:c>
      <x:c r="L905" s="56" t="n">
        <x:f>Ubicaciones!E6</x:f>
        <x:v>-82.25</x:v>
      </x:c>
      <x:c r="M905" s="38" t="str">
        <x:f>Vulnerabilidad!B24</x:f>
        <x:v>Liviana / madera</x:v>
      </x:c>
      <x:c r="N905" s="38" t="str">
        <x:f>Vulnerabilidad!C24</x:f>
        <x:v>Madera / livianas</x:v>
      </x:c>
      <x:c r="O905" s="38" t="str">
        <x:f>Vulnerabilidad!D24</x:f>
        <x:v>Metal</x:v>
      </x:c>
      <x:c r="P905" s="38" t="str">
        <x:v>Sin dato</x:v>
      </x:c>
      <x:c r="Q905" s="38" t="n">
        <x:f>IF('Impacto local'!H6="","",'Impacto local'!H6)</x:f>
        <x:v>3</x:v>
      </x:c>
      <x:c r="R905" s="57" t="n">
        <x:f>IF(Q905="","",INDEX(Vulnerabilidad!$D$6:$D$17,Q905))</x:f>
        <x:v>0</x:v>
      </x:c>
      <x:c r="S905" s="55" t="n">
        <x:f>IF(AND(ISNUMBER(J905),ISNUMBER(R905),R905&gt;=0,R905&lt;=1),J905*R905,"n.a.")</x:f>
        <x:v>0</x:v>
      </x:c>
      <x:c r="T905" s="38" t="str">
        <x:f>IF(ISNUMBER(S905),"Calculado ilustrativo","Faltan datos / parámetros inválidos")</x:f>
        <x:v>Calculado ilustrativo</x:v>
      </x:c>
    </x:row>
    <x:row r="906">
      <x:c r="A906" s="38" t="str">
        <x:v>R00901</x:v>
      </x:c>
      <x:c r="B906" s="38" t="str">
        <x:f>'Reparto provincial'!B306</x:f>
        <x:v>C08</x:v>
      </x:c>
      <x:c r="C906" s="38" t="str">
        <x:f>'Reparto provincial'!C306</x:f>
        <x:v>Compañía Internacional de Seguros, S.A.</x:v>
      </x:c>
      <x:c r="D906" s="38" t="str">
        <x:f>'Reparto provincial'!D306</x:f>
        <x:v>Industrial</x:v>
      </x:c>
      <x:c r="E906" s="38" t="str">
        <x:f>'Reparto provincial'!E306</x:f>
        <x:v>Coclé</x:v>
      </x:c>
      <x:c r="F906" s="38" t="str">
        <x:f>Ubicaciones!A7</x:f>
        <x:v>L02</x:v>
      </x:c>
      <x:c r="G906" s="38" t="str">
        <x:v>P1</x:v>
      </x:c>
      <x:c r="H906" s="55" t="n">
        <x:f>IF(AND(ISNUMBER('Reparto provincial'!J306),ABS(Construccion!G11-1)&lt;0.0000001,MIN(Construccion!D11:F11)&gt;=0,MAX(Construccion!D11:F11)&lt;=1),ROUND('Reparto provincial'!J306*ROUND(SUM(Construccion!$D$11:D11),12),0)-0,"n.a.")</x:f>
        <x:v>0</x:v>
      </x:c>
      <x:c r="I906" s="55" t="n">
        <x:f>'Reparto provincial'!N306</x:f>
        <x:v>0</x:v>
      </x:c>
      <x:c r="J906" s="55" t="n">
        <x:f>IF(AND(ISNUMBER(H906),ISNUMBER(I906)),H906*I906,"n.a.")</x:f>
        <x:v>0</x:v>
      </x:c>
      <x:c r="K906" s="56" t="n">
        <x:f>Ubicaciones!D7</x:f>
        <x:v>8.52</x:v>
      </x:c>
      <x:c r="L906" s="56" t="n">
        <x:f>Ubicaciones!E7</x:f>
        <x:v>-80.36</x:v>
      </x:c>
      <x:c r="M906" s="38" t="str">
        <x:f>Vulnerabilidad!B22</x:f>
        <x:v>Hormigón armado</x:v>
      </x:c>
      <x:c r="N906" s="38" t="str">
        <x:f>Vulnerabilidad!C22</x:f>
        <x:v>Mampostería de relleno</x:v>
      </x:c>
      <x:c r="O906" s="38" t="str">
        <x:f>Vulnerabilidad!D22</x:f>
        <x:v>Losa de hormigón</x:v>
      </x:c>
      <x:c r="P906" s="38" t="str">
        <x:v>Sin dato</x:v>
      </x:c>
      <x:c r="Q906" s="38" t="n">
        <x:f>IF('Impacto local'!H7="","",'Impacto local'!H7)</x:f>
        <x:v>2</x:v>
      </x:c>
      <x:c r="R906" s="57" t="n">
        <x:f>IF(Q906="","",INDEX(Vulnerabilidad!$B$6:$B$17,Q906))</x:f>
        <x:v>0</x:v>
      </x:c>
      <x:c r="S906" s="55" t="n">
        <x:f>IF(AND(ISNUMBER(J906),ISNUMBER(R906),R906&gt;=0,R906&lt;=1),J906*R906,"n.a.")</x:f>
        <x:v>0</x:v>
      </x:c>
      <x:c r="T906" s="38" t="str">
        <x:f>IF(ISNUMBER(S906),"Calculado ilustrativo","Faltan datos / parámetros inválidos")</x:f>
        <x:v>Calculado ilustrativo</x:v>
      </x:c>
    </x:row>
    <x:row r="907">
      <x:c r="A907" s="38" t="str">
        <x:v>R00902</x:v>
      </x:c>
      <x:c r="B907" s="38" t="str">
        <x:f>'Reparto provincial'!B306</x:f>
        <x:v>C08</x:v>
      </x:c>
      <x:c r="C907" s="38" t="str">
        <x:f>'Reparto provincial'!C306</x:f>
        <x:v>Compañía Internacional de Seguros, S.A.</x:v>
      </x:c>
      <x:c r="D907" s="38" t="str">
        <x:f>'Reparto provincial'!D306</x:f>
        <x:v>Industrial</x:v>
      </x:c>
      <x:c r="E907" s="38" t="str">
        <x:f>'Reparto provincial'!E306</x:f>
        <x:v>Coclé</x:v>
      </x:c>
      <x:c r="F907" s="38" t="str">
        <x:f>Ubicaciones!A7</x:f>
        <x:v>L02</x:v>
      </x:c>
      <x:c r="G907" s="38" t="str">
        <x:v>P2</x:v>
      </x:c>
      <x:c r="H907" s="55" t="n">
        <x:f>IF(AND(ISNUMBER('Reparto provincial'!J306),ABS(Construccion!G11-1)&lt;0.0000001,MIN(Construccion!D11:F11)&gt;=0,MAX(Construccion!D11:F11)&lt;=1),ROUND('Reparto provincial'!J306*ROUND(SUM(Construccion!$D$11:E11),12),0)-ROUND('Reparto provincial'!J306*ROUND(SUM(Construccion!$D$11:D11),12),0),"n.a.")</x:f>
        <x:v>0</x:v>
      </x:c>
      <x:c r="I907" s="55" t="n">
        <x:f>'Reparto provincial'!N306</x:f>
        <x:v>0</x:v>
      </x:c>
      <x:c r="J907" s="55" t="n">
        <x:f>IF(AND(ISNUMBER(H907),ISNUMBER(I907)),H907*I907,"n.a.")</x:f>
        <x:v>0</x:v>
      </x:c>
      <x:c r="K907" s="56" t="n">
        <x:f>Ubicaciones!D7</x:f>
        <x:v>8.52</x:v>
      </x:c>
      <x:c r="L907" s="56" t="n">
        <x:f>Ubicaciones!E7</x:f>
        <x:v>-80.36</x:v>
      </x:c>
      <x:c r="M907" s="38" t="str">
        <x:f>Vulnerabilidad!B23</x:f>
        <x:v>Mampostería sin refuerzo</x:v>
      </x:c>
      <x:c r="N907" s="38" t="str">
        <x:f>Vulnerabilidad!C23</x:f>
        <x:v>Bloque / ladrillo</x:v>
      </x:c>
      <x:c r="O907" s="38" t="str">
        <x:f>Vulnerabilidad!D23</x:f>
        <x:v>Metal</x:v>
      </x:c>
      <x:c r="P907" s="38" t="str">
        <x:v>Sin dato</x:v>
      </x:c>
      <x:c r="Q907" s="38" t="n">
        <x:f>IF('Impacto local'!H7="","",'Impacto local'!H7)</x:f>
        <x:v>2</x:v>
      </x:c>
      <x:c r="R907" s="57" t="n">
        <x:f>IF(Q907="","",INDEX(Vulnerabilidad!$C$6:$C$17,Q907))</x:f>
        <x:v>0</x:v>
      </x:c>
      <x:c r="S907" s="55" t="n">
        <x:f>IF(AND(ISNUMBER(J907),ISNUMBER(R907),R907&gt;=0,R907&lt;=1),J907*R907,"n.a.")</x:f>
        <x:v>0</x:v>
      </x:c>
      <x:c r="T907" s="38" t="str">
        <x:f>IF(ISNUMBER(S907),"Calculado ilustrativo","Faltan datos / parámetros inválidos")</x:f>
        <x:v>Calculado ilustrativo</x:v>
      </x:c>
    </x:row>
    <x:row r="908">
      <x:c r="A908" s="38" t="str">
        <x:v>R00903</x:v>
      </x:c>
      <x:c r="B908" s="38" t="str">
        <x:f>'Reparto provincial'!B306</x:f>
        <x:v>C08</x:v>
      </x:c>
      <x:c r="C908" s="38" t="str">
        <x:f>'Reparto provincial'!C306</x:f>
        <x:v>Compañía Internacional de Seguros, S.A.</x:v>
      </x:c>
      <x:c r="D908" s="38" t="str">
        <x:f>'Reparto provincial'!D306</x:f>
        <x:v>Industrial</x:v>
      </x:c>
      <x:c r="E908" s="38" t="str">
        <x:f>'Reparto provincial'!E306</x:f>
        <x:v>Coclé</x:v>
      </x:c>
      <x:c r="F908" s="38" t="str">
        <x:f>Ubicaciones!A7</x:f>
        <x:v>L02</x:v>
      </x:c>
      <x:c r="G908" s="38" t="str">
        <x:v>P3</x:v>
      </x:c>
      <x:c r="H908" s="55" t="n">
        <x:f>IF(AND(ISNUMBER('Reparto provincial'!J306),ABS(Construccion!G11-1)&lt;0.0000001,MIN(Construccion!D11:F11)&gt;=0,MAX(Construccion!D11:F11)&lt;=1),ROUND('Reparto provincial'!J306*ROUND(SUM(Construccion!$D$11:F11),12),0)-ROUND('Reparto provincial'!J306*ROUND(SUM(Construccion!$D$11:E11),12),0),"n.a.")</x:f>
        <x:v>0</x:v>
      </x:c>
      <x:c r="I908" s="55" t="n">
        <x:f>'Reparto provincial'!N306</x:f>
        <x:v>0</x:v>
      </x:c>
      <x:c r="J908" s="55" t="n">
        <x:f>IF(AND(ISNUMBER(H908),ISNUMBER(I908)),H908*I908,"n.a.")</x:f>
        <x:v>0</x:v>
      </x:c>
      <x:c r="K908" s="56" t="n">
        <x:f>Ubicaciones!D7</x:f>
        <x:v>8.52</x:v>
      </x:c>
      <x:c r="L908" s="56" t="n">
        <x:f>Ubicaciones!E7</x:f>
        <x:v>-80.36</x:v>
      </x:c>
      <x:c r="M908" s="38" t="str">
        <x:f>Vulnerabilidad!B24</x:f>
        <x:v>Liviana / madera</x:v>
      </x:c>
      <x:c r="N908" s="38" t="str">
        <x:f>Vulnerabilidad!C24</x:f>
        <x:v>Madera / livianas</x:v>
      </x:c>
      <x:c r="O908" s="38" t="str">
        <x:f>Vulnerabilidad!D24</x:f>
        <x:v>Metal</x:v>
      </x:c>
      <x:c r="P908" s="38" t="str">
        <x:v>Sin dato</x:v>
      </x:c>
      <x:c r="Q908" s="38" t="n">
        <x:f>IF('Impacto local'!H7="","",'Impacto local'!H7)</x:f>
        <x:v>2</x:v>
      </x:c>
      <x:c r="R908" s="57" t="n">
        <x:f>IF(Q908="","",INDEX(Vulnerabilidad!$D$6:$D$17,Q908))</x:f>
        <x:v>0</x:v>
      </x:c>
      <x:c r="S908" s="55" t="n">
        <x:f>IF(AND(ISNUMBER(J908),ISNUMBER(R908),R908&gt;=0,R908&lt;=1),J908*R908,"n.a.")</x:f>
        <x:v>0</x:v>
      </x:c>
      <x:c r="T908" s="38" t="str">
        <x:f>IF(ISNUMBER(S908),"Calculado ilustrativo","Faltan datos / parámetros inválidos")</x:f>
        <x:v>Calculado ilustrativo</x:v>
      </x:c>
    </x:row>
    <x:row r="909">
      <x:c r="A909" s="38" t="str">
        <x:v>R00904</x:v>
      </x:c>
      <x:c r="B909" s="38" t="str">
        <x:f>'Reparto provincial'!B307</x:f>
        <x:v>C08</x:v>
      </x:c>
      <x:c r="C909" s="38" t="str">
        <x:f>'Reparto provincial'!C307</x:f>
        <x:v>Compañía Internacional de Seguros, S.A.</x:v>
      </x:c>
      <x:c r="D909" s="38" t="str">
        <x:f>'Reparto provincial'!D307</x:f>
        <x:v>Industrial</x:v>
      </x:c>
      <x:c r="E909" s="38" t="str">
        <x:f>'Reparto provincial'!E307</x:f>
        <x:v>Colón</x:v>
      </x:c>
      <x:c r="F909" s="38" t="str">
        <x:f>Ubicaciones!A8</x:f>
        <x:v>L03</x:v>
      </x:c>
      <x:c r="G909" s="38" t="str">
        <x:v>P1</x:v>
      </x:c>
      <x:c r="H909" s="55" t="n">
        <x:f>IF(AND(ISNUMBER('Reparto provincial'!J307),ABS(Construccion!G14-1)&lt;0.0000001,MIN(Construccion!D14:F14)&gt;=0,MAX(Construccion!D14:F14)&lt;=1),ROUND('Reparto provincial'!J307*ROUND(SUM(Construccion!$D$14:D14),12),0)-0,"n.a.")</x:f>
        <x:v>0</x:v>
      </x:c>
      <x:c r="I909" s="55" t="n">
        <x:f>'Reparto provincial'!N307</x:f>
        <x:v>0</x:v>
      </x:c>
      <x:c r="J909" s="55" t="n">
        <x:f>IF(AND(ISNUMBER(H909),ISNUMBER(I909)),H909*I909,"n.a.")</x:f>
        <x:v>0</x:v>
      </x:c>
      <x:c r="K909" s="56" t="n">
        <x:f>Ubicaciones!D8</x:f>
        <x:v>9.36</x:v>
      </x:c>
      <x:c r="L909" s="56" t="n">
        <x:f>Ubicaciones!E8</x:f>
        <x:v>-79.9</x:v>
      </x:c>
      <x:c r="M909" s="38" t="str">
        <x:f>Vulnerabilidad!B22</x:f>
        <x:v>Hormigón armado</x:v>
      </x:c>
      <x:c r="N909" s="38" t="str">
        <x:f>Vulnerabilidad!C22</x:f>
        <x:v>Mampostería de relleno</x:v>
      </x:c>
      <x:c r="O909" s="38" t="str">
        <x:f>Vulnerabilidad!D22</x:f>
        <x:v>Losa de hormigón</x:v>
      </x:c>
      <x:c r="P909" s="38" t="str">
        <x:v>Sin dato</x:v>
      </x:c>
      <x:c r="Q909" s="38" t="n">
        <x:f>IF('Impacto local'!H8="","",'Impacto local'!H8)</x:f>
        <x:v>2</x:v>
      </x:c>
      <x:c r="R909" s="57" t="n">
        <x:f>IF(Q909="","",INDEX(Vulnerabilidad!$B$6:$B$17,Q909))</x:f>
        <x:v>0</x:v>
      </x:c>
      <x:c r="S909" s="55" t="n">
        <x:f>IF(AND(ISNUMBER(J909),ISNUMBER(R909),R909&gt;=0,R909&lt;=1),J909*R909,"n.a.")</x:f>
        <x:v>0</x:v>
      </x:c>
      <x:c r="T909" s="38" t="str">
        <x:f>IF(ISNUMBER(S909),"Calculado ilustrativo","Faltan datos / parámetros inválidos")</x:f>
        <x:v>Calculado ilustrativo</x:v>
      </x:c>
    </x:row>
    <x:row r="910">
      <x:c r="A910" s="38" t="str">
        <x:v>R00905</x:v>
      </x:c>
      <x:c r="B910" s="38" t="str">
        <x:f>'Reparto provincial'!B307</x:f>
        <x:v>C08</x:v>
      </x:c>
      <x:c r="C910" s="38" t="str">
        <x:f>'Reparto provincial'!C307</x:f>
        <x:v>Compañía Internacional de Seguros, S.A.</x:v>
      </x:c>
      <x:c r="D910" s="38" t="str">
        <x:f>'Reparto provincial'!D307</x:f>
        <x:v>Industrial</x:v>
      </x:c>
      <x:c r="E910" s="38" t="str">
        <x:f>'Reparto provincial'!E307</x:f>
        <x:v>Colón</x:v>
      </x:c>
      <x:c r="F910" s="38" t="str">
        <x:f>Ubicaciones!A8</x:f>
        <x:v>L03</x:v>
      </x:c>
      <x:c r="G910" s="38" t="str">
        <x:v>P2</x:v>
      </x:c>
      <x:c r="H910" s="55" t="n">
        <x:f>IF(AND(ISNUMBER('Reparto provincial'!J307),ABS(Construccion!G14-1)&lt;0.0000001,MIN(Construccion!D14:F14)&gt;=0,MAX(Construccion!D14:F14)&lt;=1),ROUND('Reparto provincial'!J307*ROUND(SUM(Construccion!$D$14:E14),12),0)-ROUND('Reparto provincial'!J307*ROUND(SUM(Construccion!$D$14:D14),12),0),"n.a.")</x:f>
        <x:v>0</x:v>
      </x:c>
      <x:c r="I910" s="55" t="n">
        <x:f>'Reparto provincial'!N307</x:f>
        <x:v>0</x:v>
      </x:c>
      <x:c r="J910" s="55" t="n">
        <x:f>IF(AND(ISNUMBER(H910),ISNUMBER(I910)),H910*I910,"n.a.")</x:f>
        <x:v>0</x:v>
      </x:c>
      <x:c r="K910" s="56" t="n">
        <x:f>Ubicaciones!D8</x:f>
        <x:v>9.36</x:v>
      </x:c>
      <x:c r="L910" s="56" t="n">
        <x:f>Ubicaciones!E8</x:f>
        <x:v>-79.9</x:v>
      </x:c>
      <x:c r="M910" s="38" t="str">
        <x:f>Vulnerabilidad!B23</x:f>
        <x:v>Mampostería sin refuerzo</x:v>
      </x:c>
      <x:c r="N910" s="38" t="str">
        <x:f>Vulnerabilidad!C23</x:f>
        <x:v>Bloque / ladrillo</x:v>
      </x:c>
      <x:c r="O910" s="38" t="str">
        <x:f>Vulnerabilidad!D23</x:f>
        <x:v>Metal</x:v>
      </x:c>
      <x:c r="P910" s="38" t="str">
        <x:v>Sin dato</x:v>
      </x:c>
      <x:c r="Q910" s="38" t="n">
        <x:f>IF('Impacto local'!H8="","",'Impacto local'!H8)</x:f>
        <x:v>2</x:v>
      </x:c>
      <x:c r="R910" s="57" t="n">
        <x:f>IF(Q910="","",INDEX(Vulnerabilidad!$C$6:$C$17,Q910))</x:f>
        <x:v>0</x:v>
      </x:c>
      <x:c r="S910" s="55" t="n">
        <x:f>IF(AND(ISNUMBER(J910),ISNUMBER(R910),R910&gt;=0,R910&lt;=1),J910*R910,"n.a.")</x:f>
        <x:v>0</x:v>
      </x:c>
      <x:c r="T910" s="38" t="str">
        <x:f>IF(ISNUMBER(S910),"Calculado ilustrativo","Faltan datos / parámetros inválidos")</x:f>
        <x:v>Calculado ilustrativo</x:v>
      </x:c>
    </x:row>
    <x:row r="911">
      <x:c r="A911" s="38" t="str">
        <x:v>R00906</x:v>
      </x:c>
      <x:c r="B911" s="38" t="str">
        <x:f>'Reparto provincial'!B307</x:f>
        <x:v>C08</x:v>
      </x:c>
      <x:c r="C911" s="38" t="str">
        <x:f>'Reparto provincial'!C307</x:f>
        <x:v>Compañía Internacional de Seguros, S.A.</x:v>
      </x:c>
      <x:c r="D911" s="38" t="str">
        <x:f>'Reparto provincial'!D307</x:f>
        <x:v>Industrial</x:v>
      </x:c>
      <x:c r="E911" s="38" t="str">
        <x:f>'Reparto provincial'!E307</x:f>
        <x:v>Colón</x:v>
      </x:c>
      <x:c r="F911" s="38" t="str">
        <x:f>Ubicaciones!A8</x:f>
        <x:v>L03</x:v>
      </x:c>
      <x:c r="G911" s="38" t="str">
        <x:v>P3</x:v>
      </x:c>
      <x:c r="H911" s="55" t="n">
        <x:f>IF(AND(ISNUMBER('Reparto provincial'!J307),ABS(Construccion!G14-1)&lt;0.0000001,MIN(Construccion!D14:F14)&gt;=0,MAX(Construccion!D14:F14)&lt;=1),ROUND('Reparto provincial'!J307*ROUND(SUM(Construccion!$D$14:F14),12),0)-ROUND('Reparto provincial'!J307*ROUND(SUM(Construccion!$D$14:E14),12),0),"n.a.")</x:f>
        <x:v>0</x:v>
      </x:c>
      <x:c r="I911" s="55" t="n">
        <x:f>'Reparto provincial'!N307</x:f>
        <x:v>0</x:v>
      </x:c>
      <x:c r="J911" s="55" t="n">
        <x:f>IF(AND(ISNUMBER(H911),ISNUMBER(I911)),H911*I911,"n.a.")</x:f>
        <x:v>0</x:v>
      </x:c>
      <x:c r="K911" s="56" t="n">
        <x:f>Ubicaciones!D8</x:f>
        <x:v>9.36</x:v>
      </x:c>
      <x:c r="L911" s="56" t="n">
        <x:f>Ubicaciones!E8</x:f>
        <x:v>-79.9</x:v>
      </x:c>
      <x:c r="M911" s="38" t="str">
        <x:f>Vulnerabilidad!B24</x:f>
        <x:v>Liviana / madera</x:v>
      </x:c>
      <x:c r="N911" s="38" t="str">
        <x:f>Vulnerabilidad!C24</x:f>
        <x:v>Madera / livianas</x:v>
      </x:c>
      <x:c r="O911" s="38" t="str">
        <x:f>Vulnerabilidad!D24</x:f>
        <x:v>Metal</x:v>
      </x:c>
      <x:c r="P911" s="38" t="str">
        <x:v>Sin dato</x:v>
      </x:c>
      <x:c r="Q911" s="38" t="n">
        <x:f>IF('Impacto local'!H8="","",'Impacto local'!H8)</x:f>
        <x:v>2</x:v>
      </x:c>
      <x:c r="R911" s="57" t="n">
        <x:f>IF(Q911="","",INDEX(Vulnerabilidad!$D$6:$D$17,Q911))</x:f>
        <x:v>0</x:v>
      </x:c>
      <x:c r="S911" s="55" t="n">
        <x:f>IF(AND(ISNUMBER(J911),ISNUMBER(R911),R911&gt;=0,R911&lt;=1),J911*R911,"n.a.")</x:f>
        <x:v>0</x:v>
      </x:c>
      <x:c r="T911" s="38" t="str">
        <x:f>IF(ISNUMBER(S911),"Calculado ilustrativo","Faltan datos / parámetros inválidos")</x:f>
        <x:v>Calculado ilustrativo</x:v>
      </x:c>
    </x:row>
    <x:row r="912">
      <x:c r="A912" s="38" t="str">
        <x:v>R00907</x:v>
      </x:c>
      <x:c r="B912" s="38" t="str">
        <x:f>'Reparto provincial'!B308</x:f>
        <x:v>C08</x:v>
      </x:c>
      <x:c r="C912" s="38" t="str">
        <x:f>'Reparto provincial'!C308</x:f>
        <x:v>Compañía Internacional de Seguros, S.A.</x:v>
      </x:c>
      <x:c r="D912" s="38" t="str">
        <x:f>'Reparto provincial'!D308</x:f>
        <x:v>Industrial</x:v>
      </x:c>
      <x:c r="E912" s="38" t="str">
        <x:f>'Reparto provincial'!E308</x:f>
        <x:v>Chiriquí</x:v>
      </x:c>
      <x:c r="F912" s="38" t="str">
        <x:f>Ubicaciones!A9</x:f>
        <x:v>L04</x:v>
      </x:c>
      <x:c r="G912" s="38" t="str">
        <x:v>P1</x:v>
      </x:c>
      <x:c r="H912" s="55" t="n">
        <x:f>IF(AND(ISNUMBER('Reparto provincial'!J308),ABS(Construccion!G17-1)&lt;0.0000001,MIN(Construccion!D17:F17)&gt;=0,MAX(Construccion!D17:F17)&lt;=1),ROUND('Reparto provincial'!J308*ROUND(SUM(Construccion!$D$17:D17),12),0)-0,"n.a.")</x:f>
        <x:v>0</x:v>
      </x:c>
      <x:c r="I912" s="55" t="n">
        <x:f>'Reparto provincial'!N308</x:f>
        <x:v>0</x:v>
      </x:c>
      <x:c r="J912" s="55" t="n">
        <x:f>IF(AND(ISNUMBER(H912),ISNUMBER(I912)),H912*I912,"n.a.")</x:f>
        <x:v>0</x:v>
      </x:c>
      <x:c r="K912" s="56" t="n">
        <x:f>Ubicaciones!D9</x:f>
        <x:v>8.43</x:v>
      </x:c>
      <x:c r="L912" s="56" t="n">
        <x:f>Ubicaciones!E9</x:f>
        <x:v>-82.43</x:v>
      </x:c>
      <x:c r="M912" s="38" t="str">
        <x:f>Vulnerabilidad!B22</x:f>
        <x:v>Hormigón armado</x:v>
      </x:c>
      <x:c r="N912" s="38" t="str">
        <x:f>Vulnerabilidad!C22</x:f>
        <x:v>Mampostería de relleno</x:v>
      </x:c>
      <x:c r="O912" s="38" t="str">
        <x:f>Vulnerabilidad!D22</x:f>
        <x:v>Losa de hormigón</x:v>
      </x:c>
      <x:c r="P912" s="38" t="str">
        <x:v>Sin dato</x:v>
      </x:c>
      <x:c r="Q912" s="38" t="n">
        <x:f>IF('Impacto local'!H9="","",'Impacto local'!H9)</x:f>
        <x:v>4</x:v>
      </x:c>
      <x:c r="R912" s="57" t="n">
        <x:f>IF(Q912="","",INDEX(Vulnerabilidad!$B$6:$B$17,Q912))</x:f>
        <x:v>0</x:v>
      </x:c>
      <x:c r="S912" s="55" t="n">
        <x:f>IF(AND(ISNUMBER(J912),ISNUMBER(R912),R912&gt;=0,R912&lt;=1),J912*R912,"n.a.")</x:f>
        <x:v>0</x:v>
      </x:c>
      <x:c r="T912" s="38" t="str">
        <x:f>IF(ISNUMBER(S912),"Calculado ilustrativo","Faltan datos / parámetros inválidos")</x:f>
        <x:v>Calculado ilustrativo</x:v>
      </x:c>
    </x:row>
    <x:row r="913">
      <x:c r="A913" s="38" t="str">
        <x:v>R00908</x:v>
      </x:c>
      <x:c r="B913" s="38" t="str">
        <x:f>'Reparto provincial'!B308</x:f>
        <x:v>C08</x:v>
      </x:c>
      <x:c r="C913" s="38" t="str">
        <x:f>'Reparto provincial'!C308</x:f>
        <x:v>Compañía Internacional de Seguros, S.A.</x:v>
      </x:c>
      <x:c r="D913" s="38" t="str">
        <x:f>'Reparto provincial'!D308</x:f>
        <x:v>Industrial</x:v>
      </x:c>
      <x:c r="E913" s="38" t="str">
        <x:f>'Reparto provincial'!E308</x:f>
        <x:v>Chiriquí</x:v>
      </x:c>
      <x:c r="F913" s="38" t="str">
        <x:f>Ubicaciones!A9</x:f>
        <x:v>L04</x:v>
      </x:c>
      <x:c r="G913" s="38" t="str">
        <x:v>P2</x:v>
      </x:c>
      <x:c r="H913" s="55" t="n">
        <x:f>IF(AND(ISNUMBER('Reparto provincial'!J308),ABS(Construccion!G17-1)&lt;0.0000001,MIN(Construccion!D17:F17)&gt;=0,MAX(Construccion!D17:F17)&lt;=1),ROUND('Reparto provincial'!J308*ROUND(SUM(Construccion!$D$17:E17),12),0)-ROUND('Reparto provincial'!J308*ROUND(SUM(Construccion!$D$17:D17),12),0),"n.a.")</x:f>
        <x:v>0</x:v>
      </x:c>
      <x:c r="I913" s="55" t="n">
        <x:f>'Reparto provincial'!N308</x:f>
        <x:v>0</x:v>
      </x:c>
      <x:c r="J913" s="55" t="n">
        <x:f>IF(AND(ISNUMBER(H913),ISNUMBER(I913)),H913*I913,"n.a.")</x:f>
        <x:v>0</x:v>
      </x:c>
      <x:c r="K913" s="56" t="n">
        <x:f>Ubicaciones!D9</x:f>
        <x:v>8.43</x:v>
      </x:c>
      <x:c r="L913" s="56" t="n">
        <x:f>Ubicaciones!E9</x:f>
        <x:v>-82.43</x:v>
      </x:c>
      <x:c r="M913" s="38" t="str">
        <x:f>Vulnerabilidad!B23</x:f>
        <x:v>Mampostería sin refuerzo</x:v>
      </x:c>
      <x:c r="N913" s="38" t="str">
        <x:f>Vulnerabilidad!C23</x:f>
        <x:v>Bloque / ladrillo</x:v>
      </x:c>
      <x:c r="O913" s="38" t="str">
        <x:f>Vulnerabilidad!D23</x:f>
        <x:v>Metal</x:v>
      </x:c>
      <x:c r="P913" s="38" t="str">
        <x:v>Sin dato</x:v>
      </x:c>
      <x:c r="Q913" s="38" t="n">
        <x:f>IF('Impacto local'!H9="","",'Impacto local'!H9)</x:f>
        <x:v>4</x:v>
      </x:c>
      <x:c r="R913" s="57" t="n">
        <x:f>IF(Q913="","",INDEX(Vulnerabilidad!$C$6:$C$17,Q913))</x:f>
        <x:v>0.001</x:v>
      </x:c>
      <x:c r="S913" s="55" t="n">
        <x:f>IF(AND(ISNUMBER(J913),ISNUMBER(R913),R913&gt;=0,R913&lt;=1),J913*R913,"n.a.")</x:f>
        <x:v>0</x:v>
      </x:c>
      <x:c r="T913" s="38" t="str">
        <x:f>IF(ISNUMBER(S913),"Calculado ilustrativo","Faltan datos / parámetros inválidos")</x:f>
        <x:v>Calculado ilustrativo</x:v>
      </x:c>
    </x:row>
    <x:row r="914">
      <x:c r="A914" s="38" t="str">
        <x:v>R00909</x:v>
      </x:c>
      <x:c r="B914" s="38" t="str">
        <x:f>'Reparto provincial'!B308</x:f>
        <x:v>C08</x:v>
      </x:c>
      <x:c r="C914" s="38" t="str">
        <x:f>'Reparto provincial'!C308</x:f>
        <x:v>Compañía Internacional de Seguros, S.A.</x:v>
      </x:c>
      <x:c r="D914" s="38" t="str">
        <x:f>'Reparto provincial'!D308</x:f>
        <x:v>Industrial</x:v>
      </x:c>
      <x:c r="E914" s="38" t="str">
        <x:f>'Reparto provincial'!E308</x:f>
        <x:v>Chiriquí</x:v>
      </x:c>
      <x:c r="F914" s="38" t="str">
        <x:f>Ubicaciones!A9</x:f>
        <x:v>L04</x:v>
      </x:c>
      <x:c r="G914" s="38" t="str">
        <x:v>P3</x:v>
      </x:c>
      <x:c r="H914" s="55" t="n">
        <x:f>IF(AND(ISNUMBER('Reparto provincial'!J308),ABS(Construccion!G17-1)&lt;0.0000001,MIN(Construccion!D17:F17)&gt;=0,MAX(Construccion!D17:F17)&lt;=1),ROUND('Reparto provincial'!J308*ROUND(SUM(Construccion!$D$17:F17),12),0)-ROUND('Reparto provincial'!J308*ROUND(SUM(Construccion!$D$17:E17),12),0),"n.a.")</x:f>
        <x:v>0</x:v>
      </x:c>
      <x:c r="I914" s="55" t="n">
        <x:f>'Reparto provincial'!N308</x:f>
        <x:v>0</x:v>
      </x:c>
      <x:c r="J914" s="55" t="n">
        <x:f>IF(AND(ISNUMBER(H914),ISNUMBER(I914)),H914*I914,"n.a.")</x:f>
        <x:v>0</x:v>
      </x:c>
      <x:c r="K914" s="56" t="n">
        <x:f>Ubicaciones!D9</x:f>
        <x:v>8.43</x:v>
      </x:c>
      <x:c r="L914" s="56" t="n">
        <x:f>Ubicaciones!E9</x:f>
        <x:v>-82.43</x:v>
      </x:c>
      <x:c r="M914" s="38" t="str">
        <x:f>Vulnerabilidad!B24</x:f>
        <x:v>Liviana / madera</x:v>
      </x:c>
      <x:c r="N914" s="38" t="str">
        <x:f>Vulnerabilidad!C24</x:f>
        <x:v>Madera / livianas</x:v>
      </x:c>
      <x:c r="O914" s="38" t="str">
        <x:f>Vulnerabilidad!D24</x:f>
        <x:v>Metal</x:v>
      </x:c>
      <x:c r="P914" s="38" t="str">
        <x:v>Sin dato</x:v>
      </x:c>
      <x:c r="Q914" s="38" t="n">
        <x:f>IF('Impacto local'!H9="","",'Impacto local'!H9)</x:f>
        <x:v>4</x:v>
      </x:c>
      <x:c r="R914" s="57" t="n">
        <x:f>IF(Q914="","",INDEX(Vulnerabilidad!$D$6:$D$17,Q914))</x:f>
        <x:v>0.002</x:v>
      </x:c>
      <x:c r="S914" s="55" t="n">
        <x:f>IF(AND(ISNUMBER(J914),ISNUMBER(R914),R914&gt;=0,R914&lt;=1),J914*R914,"n.a.")</x:f>
        <x:v>0</x:v>
      </x:c>
      <x:c r="T914" s="38" t="str">
        <x:f>IF(ISNUMBER(S914),"Calculado ilustrativo","Faltan datos / parámetros inválidos")</x:f>
        <x:v>Calculado ilustrativo</x:v>
      </x:c>
    </x:row>
    <x:row r="915">
      <x:c r="A915" s="38" t="str">
        <x:v>R00910</x:v>
      </x:c>
      <x:c r="B915" s="38" t="str">
        <x:f>'Reparto provincial'!B309</x:f>
        <x:v>C08</x:v>
      </x:c>
      <x:c r="C915" s="38" t="str">
        <x:f>'Reparto provincial'!C309</x:f>
        <x:v>Compañía Internacional de Seguros, S.A.</x:v>
      </x:c>
      <x:c r="D915" s="38" t="str">
        <x:f>'Reparto provincial'!D309</x:f>
        <x:v>Industrial</x:v>
      </x:c>
      <x:c r="E915" s="38" t="str">
        <x:f>'Reparto provincial'!E309</x:f>
        <x:v>Darién</x:v>
      </x:c>
      <x:c r="F915" s="38" t="str">
        <x:f>Ubicaciones!A10</x:f>
        <x:v>L05</x:v>
      </x:c>
      <x:c r="G915" s="38" t="str">
        <x:v>P1</x:v>
      </x:c>
      <x:c r="H915" s="55" t="n">
        <x:f>IF(AND(ISNUMBER('Reparto provincial'!J309),ABS(Construccion!G20-1)&lt;0.0000001,MIN(Construccion!D20:F20)&gt;=0,MAX(Construccion!D20:F20)&lt;=1),ROUND('Reparto provincial'!J309*ROUND(SUM(Construccion!$D$20:D20),12),0)-0,"n.a.")</x:f>
        <x:v>0</x:v>
      </x:c>
      <x:c r="I915" s="55" t="n">
        <x:f>'Reparto provincial'!N309</x:f>
        <x:v>0</x:v>
      </x:c>
      <x:c r="J915" s="55" t="n">
        <x:f>IF(AND(ISNUMBER(H915),ISNUMBER(I915)),H915*I915,"n.a.")</x:f>
        <x:v>0</x:v>
      </x:c>
      <x:c r="K915" s="56" t="n">
        <x:f>Ubicaciones!D10</x:f>
        <x:v>8.4</x:v>
      </x:c>
      <x:c r="L915" s="56" t="n">
        <x:f>Ubicaciones!E10</x:f>
        <x:v>-78.15</x:v>
      </x:c>
      <x:c r="M915" s="38" t="str">
        <x:f>Vulnerabilidad!B22</x:f>
        <x:v>Hormigón armado</x:v>
      </x:c>
      <x:c r="N915" s="38" t="str">
        <x:f>Vulnerabilidad!C22</x:f>
        <x:v>Mampostería de relleno</x:v>
      </x:c>
      <x:c r="O915" s="38" t="str">
        <x:f>Vulnerabilidad!D22</x:f>
        <x:v>Losa de hormigón</x:v>
      </x:c>
      <x:c r="P915" s="38" t="str">
        <x:v>Sin dato</x:v>
      </x:c>
      <x:c r="Q915" s="38" t="n">
        <x:f>IF('Impacto local'!H10="","",'Impacto local'!H10)</x:f>
        <x:v>2</x:v>
      </x:c>
      <x:c r="R915" s="57" t="n">
        <x:f>IF(Q915="","",INDEX(Vulnerabilidad!$B$6:$B$17,Q915))</x:f>
        <x:v>0</x:v>
      </x:c>
      <x:c r="S915" s="55" t="n">
        <x:f>IF(AND(ISNUMBER(J915),ISNUMBER(R915),R915&gt;=0,R915&lt;=1),J915*R915,"n.a.")</x:f>
        <x:v>0</x:v>
      </x:c>
      <x:c r="T915" s="38" t="str">
        <x:f>IF(ISNUMBER(S915),"Calculado ilustrativo","Faltan datos / parámetros inválidos")</x:f>
        <x:v>Calculado ilustrativo</x:v>
      </x:c>
    </x:row>
    <x:row r="916">
      <x:c r="A916" s="38" t="str">
        <x:v>R00911</x:v>
      </x:c>
      <x:c r="B916" s="38" t="str">
        <x:f>'Reparto provincial'!B309</x:f>
        <x:v>C08</x:v>
      </x:c>
      <x:c r="C916" s="38" t="str">
        <x:f>'Reparto provincial'!C309</x:f>
        <x:v>Compañía Internacional de Seguros, S.A.</x:v>
      </x:c>
      <x:c r="D916" s="38" t="str">
        <x:f>'Reparto provincial'!D309</x:f>
        <x:v>Industrial</x:v>
      </x:c>
      <x:c r="E916" s="38" t="str">
        <x:f>'Reparto provincial'!E309</x:f>
        <x:v>Darién</x:v>
      </x:c>
      <x:c r="F916" s="38" t="str">
        <x:f>Ubicaciones!A10</x:f>
        <x:v>L05</x:v>
      </x:c>
      <x:c r="G916" s="38" t="str">
        <x:v>P2</x:v>
      </x:c>
      <x:c r="H916" s="55" t="n">
        <x:f>IF(AND(ISNUMBER('Reparto provincial'!J309),ABS(Construccion!G20-1)&lt;0.0000001,MIN(Construccion!D20:F20)&gt;=0,MAX(Construccion!D20:F20)&lt;=1),ROUND('Reparto provincial'!J309*ROUND(SUM(Construccion!$D$20:E20),12),0)-ROUND('Reparto provincial'!J309*ROUND(SUM(Construccion!$D$20:D20),12),0),"n.a.")</x:f>
        <x:v>0</x:v>
      </x:c>
      <x:c r="I916" s="55" t="n">
        <x:f>'Reparto provincial'!N309</x:f>
        <x:v>0</x:v>
      </x:c>
      <x:c r="J916" s="55" t="n">
        <x:f>IF(AND(ISNUMBER(H916),ISNUMBER(I916)),H916*I916,"n.a.")</x:f>
        <x:v>0</x:v>
      </x:c>
      <x:c r="K916" s="56" t="n">
        <x:f>Ubicaciones!D10</x:f>
        <x:v>8.4</x:v>
      </x:c>
      <x:c r="L916" s="56" t="n">
        <x:f>Ubicaciones!E10</x:f>
        <x:v>-78.15</x:v>
      </x:c>
      <x:c r="M916" s="38" t="str">
        <x:f>Vulnerabilidad!B23</x:f>
        <x:v>Mampostería sin refuerzo</x:v>
      </x:c>
      <x:c r="N916" s="38" t="str">
        <x:f>Vulnerabilidad!C23</x:f>
        <x:v>Bloque / ladrillo</x:v>
      </x:c>
      <x:c r="O916" s="38" t="str">
        <x:f>Vulnerabilidad!D23</x:f>
        <x:v>Metal</x:v>
      </x:c>
      <x:c r="P916" s="38" t="str">
        <x:v>Sin dato</x:v>
      </x:c>
      <x:c r="Q916" s="38" t="n">
        <x:f>IF('Impacto local'!H10="","",'Impacto local'!H10)</x:f>
        <x:v>2</x:v>
      </x:c>
      <x:c r="R916" s="57" t="n">
        <x:f>IF(Q916="","",INDEX(Vulnerabilidad!$C$6:$C$17,Q916))</x:f>
        <x:v>0</x:v>
      </x:c>
      <x:c r="S916" s="55" t="n">
        <x:f>IF(AND(ISNUMBER(J916),ISNUMBER(R916),R916&gt;=0,R916&lt;=1),J916*R916,"n.a.")</x:f>
        <x:v>0</x:v>
      </x:c>
      <x:c r="T916" s="38" t="str">
        <x:f>IF(ISNUMBER(S916),"Calculado ilustrativo","Faltan datos / parámetros inválidos")</x:f>
        <x:v>Calculado ilustrativo</x:v>
      </x:c>
    </x:row>
    <x:row r="917">
      <x:c r="A917" s="38" t="str">
        <x:v>R00912</x:v>
      </x:c>
      <x:c r="B917" s="38" t="str">
        <x:f>'Reparto provincial'!B309</x:f>
        <x:v>C08</x:v>
      </x:c>
      <x:c r="C917" s="38" t="str">
        <x:f>'Reparto provincial'!C309</x:f>
        <x:v>Compañía Internacional de Seguros, S.A.</x:v>
      </x:c>
      <x:c r="D917" s="38" t="str">
        <x:f>'Reparto provincial'!D309</x:f>
        <x:v>Industrial</x:v>
      </x:c>
      <x:c r="E917" s="38" t="str">
        <x:f>'Reparto provincial'!E309</x:f>
        <x:v>Darién</x:v>
      </x:c>
      <x:c r="F917" s="38" t="str">
        <x:f>Ubicaciones!A10</x:f>
        <x:v>L05</x:v>
      </x:c>
      <x:c r="G917" s="38" t="str">
        <x:v>P3</x:v>
      </x:c>
      <x:c r="H917" s="55" t="n">
        <x:f>IF(AND(ISNUMBER('Reparto provincial'!J309),ABS(Construccion!G20-1)&lt;0.0000001,MIN(Construccion!D20:F20)&gt;=0,MAX(Construccion!D20:F20)&lt;=1),ROUND('Reparto provincial'!J309*ROUND(SUM(Construccion!$D$20:F20),12),0)-ROUND('Reparto provincial'!J309*ROUND(SUM(Construccion!$D$20:E20),12),0),"n.a.")</x:f>
        <x:v>0</x:v>
      </x:c>
      <x:c r="I917" s="55" t="n">
        <x:f>'Reparto provincial'!N309</x:f>
        <x:v>0</x:v>
      </x:c>
      <x:c r="J917" s="55" t="n">
        <x:f>IF(AND(ISNUMBER(H917),ISNUMBER(I917)),H917*I917,"n.a.")</x:f>
        <x:v>0</x:v>
      </x:c>
      <x:c r="K917" s="56" t="n">
        <x:f>Ubicaciones!D10</x:f>
        <x:v>8.4</x:v>
      </x:c>
      <x:c r="L917" s="56" t="n">
        <x:f>Ubicaciones!E10</x:f>
        <x:v>-78.15</x:v>
      </x:c>
      <x:c r="M917" s="38" t="str">
        <x:f>Vulnerabilidad!B24</x:f>
        <x:v>Liviana / madera</x:v>
      </x:c>
      <x:c r="N917" s="38" t="str">
        <x:f>Vulnerabilidad!C24</x:f>
        <x:v>Madera / livianas</x:v>
      </x:c>
      <x:c r="O917" s="38" t="str">
        <x:f>Vulnerabilidad!D24</x:f>
        <x:v>Metal</x:v>
      </x:c>
      <x:c r="P917" s="38" t="str">
        <x:v>Sin dato</x:v>
      </x:c>
      <x:c r="Q917" s="38" t="n">
        <x:f>IF('Impacto local'!H10="","",'Impacto local'!H10)</x:f>
        <x:v>2</x:v>
      </x:c>
      <x:c r="R917" s="57" t="n">
        <x:f>IF(Q917="","",INDEX(Vulnerabilidad!$D$6:$D$17,Q917))</x:f>
        <x:v>0</x:v>
      </x:c>
      <x:c r="S917" s="55" t="n">
        <x:f>IF(AND(ISNUMBER(J917),ISNUMBER(R917),R917&gt;=0,R917&lt;=1),J917*R917,"n.a.")</x:f>
        <x:v>0</x:v>
      </x:c>
      <x:c r="T917" s="38" t="str">
        <x:f>IF(ISNUMBER(S917),"Calculado ilustrativo","Faltan datos / parámetros inválidos")</x:f>
        <x:v>Calculado ilustrativo</x:v>
      </x:c>
    </x:row>
    <x:row r="918">
      <x:c r="A918" s="38" t="str">
        <x:v>R00913</x:v>
      </x:c>
      <x:c r="B918" s="38" t="str">
        <x:f>'Reparto provincial'!B310</x:f>
        <x:v>C08</x:v>
      </x:c>
      <x:c r="C918" s="38" t="str">
        <x:f>'Reparto provincial'!C310</x:f>
        <x:v>Compañía Internacional de Seguros, S.A.</x:v>
      </x:c>
      <x:c r="D918" s="38" t="str">
        <x:f>'Reparto provincial'!D310</x:f>
        <x:v>Industrial</x:v>
      </x:c>
      <x:c r="E918" s="38" t="str">
        <x:f>'Reparto provincial'!E310</x:f>
        <x:v>Herrera</x:v>
      </x:c>
      <x:c r="F918" s="38" t="str">
        <x:f>Ubicaciones!A11</x:f>
        <x:v>L06</x:v>
      </x:c>
      <x:c r="G918" s="38" t="str">
        <x:v>P1</x:v>
      </x:c>
      <x:c r="H918" s="55" t="n">
        <x:f>IF(AND(ISNUMBER('Reparto provincial'!J310),ABS(Construccion!G23-1)&lt;0.0000001,MIN(Construccion!D23:F23)&gt;=0,MAX(Construccion!D23:F23)&lt;=1),ROUND('Reparto provincial'!J310*ROUND(SUM(Construccion!$D$23:D23),12),0)-0,"n.a.")</x:f>
        <x:v>0</x:v>
      </x:c>
      <x:c r="I918" s="55" t="n">
        <x:f>'Reparto provincial'!N310</x:f>
        <x:v>0</x:v>
      </x:c>
      <x:c r="J918" s="55" t="n">
        <x:f>IF(AND(ISNUMBER(H918),ISNUMBER(I918)),H918*I918,"n.a.")</x:f>
        <x:v>0</x:v>
      </x:c>
      <x:c r="K918" s="56" t="n">
        <x:f>Ubicaciones!D11</x:f>
        <x:v>7.96</x:v>
      </x:c>
      <x:c r="L918" s="56" t="n">
        <x:f>Ubicaciones!E11</x:f>
        <x:v>-80.43</x:v>
      </x:c>
      <x:c r="M918" s="38" t="str">
        <x:f>Vulnerabilidad!B22</x:f>
        <x:v>Hormigón armado</x:v>
      </x:c>
      <x:c r="N918" s="38" t="str">
        <x:f>Vulnerabilidad!C22</x:f>
        <x:v>Mampostería de relleno</x:v>
      </x:c>
      <x:c r="O918" s="38" t="str">
        <x:f>Vulnerabilidad!D22</x:f>
        <x:v>Losa de hormigón</x:v>
      </x:c>
      <x:c r="P918" s="38" t="str">
        <x:v>Sin dato</x:v>
      </x:c>
      <x:c r="Q918" s="38" t="n">
        <x:f>IF('Impacto local'!H11="","",'Impacto local'!H11)</x:f>
        <x:v>3</x:v>
      </x:c>
      <x:c r="R918" s="57" t="n">
        <x:f>IF(Q918="","",INDEX(Vulnerabilidad!$B$6:$B$17,Q918))</x:f>
        <x:v>0</x:v>
      </x:c>
      <x:c r="S918" s="55" t="n">
        <x:f>IF(AND(ISNUMBER(J918),ISNUMBER(R918),R918&gt;=0,R918&lt;=1),J918*R918,"n.a.")</x:f>
        <x:v>0</x:v>
      </x:c>
      <x:c r="T918" s="38" t="str">
        <x:f>IF(ISNUMBER(S918),"Calculado ilustrativo","Faltan datos / parámetros inválidos")</x:f>
        <x:v>Calculado ilustrativo</x:v>
      </x:c>
    </x:row>
    <x:row r="919">
      <x:c r="A919" s="38" t="str">
        <x:v>R00914</x:v>
      </x:c>
      <x:c r="B919" s="38" t="str">
        <x:f>'Reparto provincial'!B310</x:f>
        <x:v>C08</x:v>
      </x:c>
      <x:c r="C919" s="38" t="str">
        <x:f>'Reparto provincial'!C310</x:f>
        <x:v>Compañía Internacional de Seguros, S.A.</x:v>
      </x:c>
      <x:c r="D919" s="38" t="str">
        <x:f>'Reparto provincial'!D310</x:f>
        <x:v>Industrial</x:v>
      </x:c>
      <x:c r="E919" s="38" t="str">
        <x:f>'Reparto provincial'!E310</x:f>
        <x:v>Herrera</x:v>
      </x:c>
      <x:c r="F919" s="38" t="str">
        <x:f>Ubicaciones!A11</x:f>
        <x:v>L06</x:v>
      </x:c>
      <x:c r="G919" s="38" t="str">
        <x:v>P2</x:v>
      </x:c>
      <x:c r="H919" s="55" t="n">
        <x:f>IF(AND(ISNUMBER('Reparto provincial'!J310),ABS(Construccion!G23-1)&lt;0.0000001,MIN(Construccion!D23:F23)&gt;=0,MAX(Construccion!D23:F23)&lt;=1),ROUND('Reparto provincial'!J310*ROUND(SUM(Construccion!$D$23:E23),12),0)-ROUND('Reparto provincial'!J310*ROUND(SUM(Construccion!$D$23:D23),12),0),"n.a.")</x:f>
        <x:v>0</x:v>
      </x:c>
      <x:c r="I919" s="55" t="n">
        <x:f>'Reparto provincial'!N310</x:f>
        <x:v>0</x:v>
      </x:c>
      <x:c r="J919" s="55" t="n">
        <x:f>IF(AND(ISNUMBER(H919),ISNUMBER(I919)),H919*I919,"n.a.")</x:f>
        <x:v>0</x:v>
      </x:c>
      <x:c r="K919" s="56" t="n">
        <x:f>Ubicaciones!D11</x:f>
        <x:v>7.96</x:v>
      </x:c>
      <x:c r="L919" s="56" t="n">
        <x:f>Ubicaciones!E11</x:f>
        <x:v>-80.43</x:v>
      </x:c>
      <x:c r="M919" s="38" t="str">
        <x:f>Vulnerabilidad!B23</x:f>
        <x:v>Mampostería sin refuerzo</x:v>
      </x:c>
      <x:c r="N919" s="38" t="str">
        <x:f>Vulnerabilidad!C23</x:f>
        <x:v>Bloque / ladrillo</x:v>
      </x:c>
      <x:c r="O919" s="38" t="str">
        <x:f>Vulnerabilidad!D23</x:f>
        <x:v>Metal</x:v>
      </x:c>
      <x:c r="P919" s="38" t="str">
        <x:v>Sin dato</x:v>
      </x:c>
      <x:c r="Q919" s="38" t="n">
        <x:f>IF('Impacto local'!H11="","",'Impacto local'!H11)</x:f>
        <x:v>3</x:v>
      </x:c>
      <x:c r="R919" s="57" t="n">
        <x:f>IF(Q919="","",INDEX(Vulnerabilidad!$C$6:$C$17,Q919))</x:f>
        <x:v>0</x:v>
      </x:c>
      <x:c r="S919" s="55" t="n">
        <x:f>IF(AND(ISNUMBER(J919),ISNUMBER(R919),R919&gt;=0,R919&lt;=1),J919*R919,"n.a.")</x:f>
        <x:v>0</x:v>
      </x:c>
      <x:c r="T919" s="38" t="str">
        <x:f>IF(ISNUMBER(S919),"Calculado ilustrativo","Faltan datos / parámetros inválidos")</x:f>
        <x:v>Calculado ilustrativo</x:v>
      </x:c>
    </x:row>
    <x:row r="920">
      <x:c r="A920" s="38" t="str">
        <x:v>R00915</x:v>
      </x:c>
      <x:c r="B920" s="38" t="str">
        <x:f>'Reparto provincial'!B310</x:f>
        <x:v>C08</x:v>
      </x:c>
      <x:c r="C920" s="38" t="str">
        <x:f>'Reparto provincial'!C310</x:f>
        <x:v>Compañía Internacional de Seguros, S.A.</x:v>
      </x:c>
      <x:c r="D920" s="38" t="str">
        <x:f>'Reparto provincial'!D310</x:f>
        <x:v>Industrial</x:v>
      </x:c>
      <x:c r="E920" s="38" t="str">
        <x:f>'Reparto provincial'!E310</x:f>
        <x:v>Herrera</x:v>
      </x:c>
      <x:c r="F920" s="38" t="str">
        <x:f>Ubicaciones!A11</x:f>
        <x:v>L06</x:v>
      </x:c>
      <x:c r="G920" s="38" t="str">
        <x:v>P3</x:v>
      </x:c>
      <x:c r="H920" s="55" t="n">
        <x:f>IF(AND(ISNUMBER('Reparto provincial'!J310),ABS(Construccion!G23-1)&lt;0.0000001,MIN(Construccion!D23:F23)&gt;=0,MAX(Construccion!D23:F23)&lt;=1),ROUND('Reparto provincial'!J310*ROUND(SUM(Construccion!$D$23:F23),12),0)-ROUND('Reparto provincial'!J310*ROUND(SUM(Construccion!$D$23:E23),12),0),"n.a.")</x:f>
        <x:v>0</x:v>
      </x:c>
      <x:c r="I920" s="55" t="n">
        <x:f>'Reparto provincial'!N310</x:f>
        <x:v>0</x:v>
      </x:c>
      <x:c r="J920" s="55" t="n">
        <x:f>IF(AND(ISNUMBER(H920),ISNUMBER(I920)),H920*I920,"n.a.")</x:f>
        <x:v>0</x:v>
      </x:c>
      <x:c r="K920" s="56" t="n">
        <x:f>Ubicaciones!D11</x:f>
        <x:v>7.96</x:v>
      </x:c>
      <x:c r="L920" s="56" t="n">
        <x:f>Ubicaciones!E11</x:f>
        <x:v>-80.43</x:v>
      </x:c>
      <x:c r="M920" s="38" t="str">
        <x:f>Vulnerabilidad!B24</x:f>
        <x:v>Liviana / madera</x:v>
      </x:c>
      <x:c r="N920" s="38" t="str">
        <x:f>Vulnerabilidad!C24</x:f>
        <x:v>Madera / livianas</x:v>
      </x:c>
      <x:c r="O920" s="38" t="str">
        <x:f>Vulnerabilidad!D24</x:f>
        <x:v>Metal</x:v>
      </x:c>
      <x:c r="P920" s="38" t="str">
        <x:v>Sin dato</x:v>
      </x:c>
      <x:c r="Q920" s="38" t="n">
        <x:f>IF('Impacto local'!H11="","",'Impacto local'!H11)</x:f>
        <x:v>3</x:v>
      </x:c>
      <x:c r="R920" s="57" t="n">
        <x:f>IF(Q920="","",INDEX(Vulnerabilidad!$D$6:$D$17,Q920))</x:f>
        <x:v>0</x:v>
      </x:c>
      <x:c r="S920" s="55" t="n">
        <x:f>IF(AND(ISNUMBER(J920),ISNUMBER(R920),R920&gt;=0,R920&lt;=1),J920*R920,"n.a.")</x:f>
        <x:v>0</x:v>
      </x:c>
      <x:c r="T920" s="38" t="str">
        <x:f>IF(ISNUMBER(S920),"Calculado ilustrativo","Faltan datos / parámetros inválidos")</x:f>
        <x:v>Calculado ilustrativo</x:v>
      </x:c>
    </x:row>
    <x:row r="921">
      <x:c r="A921" s="38" t="str">
        <x:v>R00916</x:v>
      </x:c>
      <x:c r="B921" s="38" t="str">
        <x:f>'Reparto provincial'!B311</x:f>
        <x:v>C08</x:v>
      </x:c>
      <x:c r="C921" s="38" t="str">
        <x:f>'Reparto provincial'!C311</x:f>
        <x:v>Compañía Internacional de Seguros, S.A.</x:v>
      </x:c>
      <x:c r="D921" s="38" t="str">
        <x:f>'Reparto provincial'!D311</x:f>
        <x:v>Industrial</x:v>
      </x:c>
      <x:c r="E921" s="38" t="str">
        <x:f>'Reparto provincial'!E311</x:f>
        <x:v>Los Santos</x:v>
      </x:c>
      <x:c r="F921" s="38" t="str">
        <x:f>Ubicaciones!A12</x:f>
        <x:v>L07</x:v>
      </x:c>
      <x:c r="G921" s="38" t="str">
        <x:v>P1</x:v>
      </x:c>
      <x:c r="H921" s="55" t="n">
        <x:f>IF(AND(ISNUMBER('Reparto provincial'!J311),ABS(Construccion!G26-1)&lt;0.0000001,MIN(Construccion!D26:F26)&gt;=0,MAX(Construccion!D26:F26)&lt;=1),ROUND('Reparto provincial'!J311*ROUND(SUM(Construccion!$D$26:D26),12),0)-0,"n.a.")</x:f>
        <x:v>0</x:v>
      </x:c>
      <x:c r="I921" s="55" t="n">
        <x:f>'Reparto provincial'!N311</x:f>
        <x:v>0</x:v>
      </x:c>
      <x:c r="J921" s="55" t="n">
        <x:f>IF(AND(ISNUMBER(H921),ISNUMBER(I921)),H921*I921,"n.a.")</x:f>
        <x:v>0</x:v>
      </x:c>
      <x:c r="K921" s="56" t="n">
        <x:f>Ubicaciones!D12</x:f>
        <x:v>7.77</x:v>
      </x:c>
      <x:c r="L921" s="56" t="n">
        <x:f>Ubicaciones!E12</x:f>
        <x:v>-80.28</x:v>
      </x:c>
      <x:c r="M921" s="38" t="str">
        <x:f>Vulnerabilidad!B22</x:f>
        <x:v>Hormigón armado</x:v>
      </x:c>
      <x:c r="N921" s="38" t="str">
        <x:f>Vulnerabilidad!C22</x:f>
        <x:v>Mampostería de relleno</x:v>
      </x:c>
      <x:c r="O921" s="38" t="str">
        <x:f>Vulnerabilidad!D22</x:f>
        <x:v>Losa de hormigón</x:v>
      </x:c>
      <x:c r="P921" s="38" t="str">
        <x:v>Sin dato</x:v>
      </x:c>
      <x:c r="Q921" s="38" t="n">
        <x:f>IF('Impacto local'!H12="","",'Impacto local'!H12)</x:f>
        <x:v>2</x:v>
      </x:c>
      <x:c r="R921" s="57" t="n">
        <x:f>IF(Q921="","",INDEX(Vulnerabilidad!$B$6:$B$17,Q921))</x:f>
        <x:v>0</x:v>
      </x:c>
      <x:c r="S921" s="55" t="n">
        <x:f>IF(AND(ISNUMBER(J921),ISNUMBER(R921),R921&gt;=0,R921&lt;=1),J921*R921,"n.a.")</x:f>
        <x:v>0</x:v>
      </x:c>
      <x:c r="T921" s="38" t="str">
        <x:f>IF(ISNUMBER(S921),"Calculado ilustrativo","Faltan datos / parámetros inválidos")</x:f>
        <x:v>Calculado ilustrativo</x:v>
      </x:c>
    </x:row>
    <x:row r="922">
      <x:c r="A922" s="38" t="str">
        <x:v>R00917</x:v>
      </x:c>
      <x:c r="B922" s="38" t="str">
        <x:f>'Reparto provincial'!B311</x:f>
        <x:v>C08</x:v>
      </x:c>
      <x:c r="C922" s="38" t="str">
        <x:f>'Reparto provincial'!C311</x:f>
        <x:v>Compañía Internacional de Seguros, S.A.</x:v>
      </x:c>
      <x:c r="D922" s="38" t="str">
        <x:f>'Reparto provincial'!D311</x:f>
        <x:v>Industrial</x:v>
      </x:c>
      <x:c r="E922" s="38" t="str">
        <x:f>'Reparto provincial'!E311</x:f>
        <x:v>Los Santos</x:v>
      </x:c>
      <x:c r="F922" s="38" t="str">
        <x:f>Ubicaciones!A12</x:f>
        <x:v>L07</x:v>
      </x:c>
      <x:c r="G922" s="38" t="str">
        <x:v>P2</x:v>
      </x:c>
      <x:c r="H922" s="55" t="n">
        <x:f>IF(AND(ISNUMBER('Reparto provincial'!J311),ABS(Construccion!G26-1)&lt;0.0000001,MIN(Construccion!D26:F26)&gt;=0,MAX(Construccion!D26:F26)&lt;=1),ROUND('Reparto provincial'!J311*ROUND(SUM(Construccion!$D$26:E26),12),0)-ROUND('Reparto provincial'!J311*ROUND(SUM(Construccion!$D$26:D26),12),0),"n.a.")</x:f>
        <x:v>0</x:v>
      </x:c>
      <x:c r="I922" s="55" t="n">
        <x:f>'Reparto provincial'!N311</x:f>
        <x:v>0</x:v>
      </x:c>
      <x:c r="J922" s="55" t="n">
        <x:f>IF(AND(ISNUMBER(H922),ISNUMBER(I922)),H922*I922,"n.a.")</x:f>
        <x:v>0</x:v>
      </x:c>
      <x:c r="K922" s="56" t="n">
        <x:f>Ubicaciones!D12</x:f>
        <x:v>7.77</x:v>
      </x:c>
      <x:c r="L922" s="56" t="n">
        <x:f>Ubicaciones!E12</x:f>
        <x:v>-80.28</x:v>
      </x:c>
      <x:c r="M922" s="38" t="str">
        <x:f>Vulnerabilidad!B23</x:f>
        <x:v>Mampostería sin refuerzo</x:v>
      </x:c>
      <x:c r="N922" s="38" t="str">
        <x:f>Vulnerabilidad!C23</x:f>
        <x:v>Bloque / ladrillo</x:v>
      </x:c>
      <x:c r="O922" s="38" t="str">
        <x:f>Vulnerabilidad!D23</x:f>
        <x:v>Metal</x:v>
      </x:c>
      <x:c r="P922" s="38" t="str">
        <x:v>Sin dato</x:v>
      </x:c>
      <x:c r="Q922" s="38" t="n">
        <x:f>IF('Impacto local'!H12="","",'Impacto local'!H12)</x:f>
        <x:v>2</x:v>
      </x:c>
      <x:c r="R922" s="57" t="n">
        <x:f>IF(Q922="","",INDEX(Vulnerabilidad!$C$6:$C$17,Q922))</x:f>
        <x:v>0</x:v>
      </x:c>
      <x:c r="S922" s="55" t="n">
        <x:f>IF(AND(ISNUMBER(J922),ISNUMBER(R922),R922&gt;=0,R922&lt;=1),J922*R922,"n.a.")</x:f>
        <x:v>0</x:v>
      </x:c>
      <x:c r="T922" s="38" t="str">
        <x:f>IF(ISNUMBER(S922),"Calculado ilustrativo","Faltan datos / parámetros inválidos")</x:f>
        <x:v>Calculado ilustrativo</x:v>
      </x:c>
    </x:row>
    <x:row r="923">
      <x:c r="A923" s="38" t="str">
        <x:v>R00918</x:v>
      </x:c>
      <x:c r="B923" s="38" t="str">
        <x:f>'Reparto provincial'!B311</x:f>
        <x:v>C08</x:v>
      </x:c>
      <x:c r="C923" s="38" t="str">
        <x:f>'Reparto provincial'!C311</x:f>
        <x:v>Compañía Internacional de Seguros, S.A.</x:v>
      </x:c>
      <x:c r="D923" s="38" t="str">
        <x:f>'Reparto provincial'!D311</x:f>
        <x:v>Industrial</x:v>
      </x:c>
      <x:c r="E923" s="38" t="str">
        <x:f>'Reparto provincial'!E311</x:f>
        <x:v>Los Santos</x:v>
      </x:c>
      <x:c r="F923" s="38" t="str">
        <x:f>Ubicaciones!A12</x:f>
        <x:v>L07</x:v>
      </x:c>
      <x:c r="G923" s="38" t="str">
        <x:v>P3</x:v>
      </x:c>
      <x:c r="H923" s="55" t="n">
        <x:f>IF(AND(ISNUMBER('Reparto provincial'!J311),ABS(Construccion!G26-1)&lt;0.0000001,MIN(Construccion!D26:F26)&gt;=0,MAX(Construccion!D26:F26)&lt;=1),ROUND('Reparto provincial'!J311*ROUND(SUM(Construccion!$D$26:F26),12),0)-ROUND('Reparto provincial'!J311*ROUND(SUM(Construccion!$D$26:E26),12),0),"n.a.")</x:f>
        <x:v>0</x:v>
      </x:c>
      <x:c r="I923" s="55" t="n">
        <x:f>'Reparto provincial'!N311</x:f>
        <x:v>0</x:v>
      </x:c>
      <x:c r="J923" s="55" t="n">
        <x:f>IF(AND(ISNUMBER(H923),ISNUMBER(I923)),H923*I923,"n.a.")</x:f>
        <x:v>0</x:v>
      </x:c>
      <x:c r="K923" s="56" t="n">
        <x:f>Ubicaciones!D12</x:f>
        <x:v>7.77</x:v>
      </x:c>
      <x:c r="L923" s="56" t="n">
        <x:f>Ubicaciones!E12</x:f>
        <x:v>-80.28</x:v>
      </x:c>
      <x:c r="M923" s="38" t="str">
        <x:f>Vulnerabilidad!B24</x:f>
        <x:v>Liviana / madera</x:v>
      </x:c>
      <x:c r="N923" s="38" t="str">
        <x:f>Vulnerabilidad!C24</x:f>
        <x:v>Madera / livianas</x:v>
      </x:c>
      <x:c r="O923" s="38" t="str">
        <x:f>Vulnerabilidad!D24</x:f>
        <x:v>Metal</x:v>
      </x:c>
      <x:c r="P923" s="38" t="str">
        <x:v>Sin dato</x:v>
      </x:c>
      <x:c r="Q923" s="38" t="n">
        <x:f>IF('Impacto local'!H12="","",'Impacto local'!H12)</x:f>
        <x:v>2</x:v>
      </x:c>
      <x:c r="R923" s="57" t="n">
        <x:f>IF(Q923="","",INDEX(Vulnerabilidad!$D$6:$D$17,Q923))</x:f>
        <x:v>0</x:v>
      </x:c>
      <x:c r="S923" s="55" t="n">
        <x:f>IF(AND(ISNUMBER(J923),ISNUMBER(R923),R923&gt;=0,R923&lt;=1),J923*R923,"n.a.")</x:f>
        <x:v>0</x:v>
      </x:c>
      <x:c r="T923" s="38" t="str">
        <x:f>IF(ISNUMBER(S923),"Calculado ilustrativo","Faltan datos / parámetros inválidos")</x:f>
        <x:v>Calculado ilustrativo</x:v>
      </x:c>
    </x:row>
    <x:row r="924">
      <x:c r="A924" s="38" t="str">
        <x:v>R00919</x:v>
      </x:c>
      <x:c r="B924" s="38" t="str">
        <x:f>'Reparto provincial'!B312</x:f>
        <x:v>C08</x:v>
      </x:c>
      <x:c r="C924" s="38" t="str">
        <x:f>'Reparto provincial'!C312</x:f>
        <x:v>Compañía Internacional de Seguros, S.A.</x:v>
      </x:c>
      <x:c r="D924" s="38" t="str">
        <x:f>'Reparto provincial'!D312</x:f>
        <x:v>Industrial</x:v>
      </x:c>
      <x:c r="E924" s="38" t="str">
        <x:f>'Reparto provincial'!E312</x:f>
        <x:v>Panamá</x:v>
      </x:c>
      <x:c r="F924" s="38" t="str">
        <x:f>Ubicaciones!A13</x:f>
        <x:v>L08</x:v>
      </x:c>
      <x:c r="G924" s="38" t="str">
        <x:v>P1</x:v>
      </x:c>
      <x:c r="H924" s="55" t="n">
        <x:f>IF(AND(ISNUMBER('Reparto provincial'!J312),ABS(Construccion!G29-1)&lt;0.0000001,MIN(Construccion!D29:F29)&gt;=0,MAX(Construccion!D29:F29)&lt;=1),ROUND('Reparto provincial'!J312*ROUND(SUM(Construccion!$D$29:D29),12),0)-0,"n.a.")</x:f>
        <x:v>0</x:v>
      </x:c>
      <x:c r="I924" s="55" t="n">
        <x:f>'Reparto provincial'!N312</x:f>
        <x:v>0</x:v>
      </x:c>
      <x:c r="J924" s="55" t="n">
        <x:f>IF(AND(ISNUMBER(H924),ISNUMBER(I924)),H924*I924,"n.a.")</x:f>
        <x:v>0</x:v>
      </x:c>
      <x:c r="K924" s="56" t="n">
        <x:f>Ubicaciones!D13</x:f>
        <x:v>8.98</x:v>
      </x:c>
      <x:c r="L924" s="56" t="n">
        <x:f>Ubicaciones!E13</x:f>
        <x:v>-79.52</x:v>
      </x:c>
      <x:c r="M924" s="38" t="str">
        <x:f>Vulnerabilidad!B22</x:f>
        <x:v>Hormigón armado</x:v>
      </x:c>
      <x:c r="N924" s="38" t="str">
        <x:f>Vulnerabilidad!C22</x:f>
        <x:v>Mampostería de relleno</x:v>
      </x:c>
      <x:c r="O924" s="38" t="str">
        <x:f>Vulnerabilidad!D22</x:f>
        <x:v>Losa de hormigón</x:v>
      </x:c>
      <x:c r="P924" s="38" t="str">
        <x:v>Sin dato</x:v>
      </x:c>
      <x:c r="Q924" s="38" t="n">
        <x:f>IF('Impacto local'!H13="","",'Impacto local'!H13)</x:f>
        <x:v>2</x:v>
      </x:c>
      <x:c r="R924" s="57" t="n">
        <x:f>IF(Q924="","",INDEX(Vulnerabilidad!$B$6:$B$17,Q924))</x:f>
        <x:v>0</x:v>
      </x:c>
      <x:c r="S924" s="55" t="n">
        <x:f>IF(AND(ISNUMBER(J924),ISNUMBER(R924),R924&gt;=0,R924&lt;=1),J924*R924,"n.a.")</x:f>
        <x:v>0</x:v>
      </x:c>
      <x:c r="T924" s="38" t="str">
        <x:f>IF(ISNUMBER(S924),"Calculado ilustrativo","Faltan datos / parámetros inválidos")</x:f>
        <x:v>Calculado ilustrativo</x:v>
      </x:c>
    </x:row>
    <x:row r="925">
      <x:c r="A925" s="38" t="str">
        <x:v>R00920</x:v>
      </x:c>
      <x:c r="B925" s="38" t="str">
        <x:f>'Reparto provincial'!B312</x:f>
        <x:v>C08</x:v>
      </x:c>
      <x:c r="C925" s="38" t="str">
        <x:f>'Reparto provincial'!C312</x:f>
        <x:v>Compañía Internacional de Seguros, S.A.</x:v>
      </x:c>
      <x:c r="D925" s="38" t="str">
        <x:f>'Reparto provincial'!D312</x:f>
        <x:v>Industrial</x:v>
      </x:c>
      <x:c r="E925" s="38" t="str">
        <x:f>'Reparto provincial'!E312</x:f>
        <x:v>Panamá</x:v>
      </x:c>
      <x:c r="F925" s="38" t="str">
        <x:f>Ubicaciones!A13</x:f>
        <x:v>L08</x:v>
      </x:c>
      <x:c r="G925" s="38" t="str">
        <x:v>P2</x:v>
      </x:c>
      <x:c r="H925" s="55" t="n">
        <x:f>IF(AND(ISNUMBER('Reparto provincial'!J312),ABS(Construccion!G29-1)&lt;0.0000001,MIN(Construccion!D29:F29)&gt;=0,MAX(Construccion!D29:F29)&lt;=1),ROUND('Reparto provincial'!J312*ROUND(SUM(Construccion!$D$29:E29),12),0)-ROUND('Reparto provincial'!J312*ROUND(SUM(Construccion!$D$29:D29),12),0),"n.a.")</x:f>
        <x:v>0</x:v>
      </x:c>
      <x:c r="I925" s="55" t="n">
        <x:f>'Reparto provincial'!N312</x:f>
        <x:v>0</x:v>
      </x:c>
      <x:c r="J925" s="55" t="n">
        <x:f>IF(AND(ISNUMBER(H925),ISNUMBER(I925)),H925*I925,"n.a.")</x:f>
        <x:v>0</x:v>
      </x:c>
      <x:c r="K925" s="56" t="n">
        <x:f>Ubicaciones!D13</x:f>
        <x:v>8.98</x:v>
      </x:c>
      <x:c r="L925" s="56" t="n">
        <x:f>Ubicaciones!E13</x:f>
        <x:v>-79.52</x:v>
      </x:c>
      <x:c r="M925" s="38" t="str">
        <x:f>Vulnerabilidad!B23</x:f>
        <x:v>Mampostería sin refuerzo</x:v>
      </x:c>
      <x:c r="N925" s="38" t="str">
        <x:f>Vulnerabilidad!C23</x:f>
        <x:v>Bloque / ladrillo</x:v>
      </x:c>
      <x:c r="O925" s="38" t="str">
        <x:f>Vulnerabilidad!D23</x:f>
        <x:v>Metal</x:v>
      </x:c>
      <x:c r="P925" s="38" t="str">
        <x:v>Sin dato</x:v>
      </x:c>
      <x:c r="Q925" s="38" t="n">
        <x:f>IF('Impacto local'!H13="","",'Impacto local'!H13)</x:f>
        <x:v>2</x:v>
      </x:c>
      <x:c r="R925" s="57" t="n">
        <x:f>IF(Q925="","",INDEX(Vulnerabilidad!$C$6:$C$17,Q925))</x:f>
        <x:v>0</x:v>
      </x:c>
      <x:c r="S925" s="55" t="n">
        <x:f>IF(AND(ISNUMBER(J925),ISNUMBER(R925),R925&gt;=0,R925&lt;=1),J925*R925,"n.a.")</x:f>
        <x:v>0</x:v>
      </x:c>
      <x:c r="T925" s="38" t="str">
        <x:f>IF(ISNUMBER(S925),"Calculado ilustrativo","Faltan datos / parámetros inválidos")</x:f>
        <x:v>Calculado ilustrativo</x:v>
      </x:c>
    </x:row>
    <x:row r="926">
      <x:c r="A926" s="38" t="str">
        <x:v>R00921</x:v>
      </x:c>
      <x:c r="B926" s="38" t="str">
        <x:f>'Reparto provincial'!B312</x:f>
        <x:v>C08</x:v>
      </x:c>
      <x:c r="C926" s="38" t="str">
        <x:f>'Reparto provincial'!C312</x:f>
        <x:v>Compañía Internacional de Seguros, S.A.</x:v>
      </x:c>
      <x:c r="D926" s="38" t="str">
        <x:f>'Reparto provincial'!D312</x:f>
        <x:v>Industrial</x:v>
      </x:c>
      <x:c r="E926" s="38" t="str">
        <x:f>'Reparto provincial'!E312</x:f>
        <x:v>Panamá</x:v>
      </x:c>
      <x:c r="F926" s="38" t="str">
        <x:f>Ubicaciones!A13</x:f>
        <x:v>L08</x:v>
      </x:c>
      <x:c r="G926" s="38" t="str">
        <x:v>P3</x:v>
      </x:c>
      <x:c r="H926" s="55" t="n">
        <x:f>IF(AND(ISNUMBER('Reparto provincial'!J312),ABS(Construccion!G29-1)&lt;0.0000001,MIN(Construccion!D29:F29)&gt;=0,MAX(Construccion!D29:F29)&lt;=1),ROUND('Reparto provincial'!J312*ROUND(SUM(Construccion!$D$29:F29),12),0)-ROUND('Reparto provincial'!J312*ROUND(SUM(Construccion!$D$29:E29),12),0),"n.a.")</x:f>
        <x:v>0</x:v>
      </x:c>
      <x:c r="I926" s="55" t="n">
        <x:f>'Reparto provincial'!N312</x:f>
        <x:v>0</x:v>
      </x:c>
      <x:c r="J926" s="55" t="n">
        <x:f>IF(AND(ISNUMBER(H926),ISNUMBER(I926)),H926*I926,"n.a.")</x:f>
        <x:v>0</x:v>
      </x:c>
      <x:c r="K926" s="56" t="n">
        <x:f>Ubicaciones!D13</x:f>
        <x:v>8.98</x:v>
      </x:c>
      <x:c r="L926" s="56" t="n">
        <x:f>Ubicaciones!E13</x:f>
        <x:v>-79.52</x:v>
      </x:c>
      <x:c r="M926" s="38" t="str">
        <x:f>Vulnerabilidad!B24</x:f>
        <x:v>Liviana / madera</x:v>
      </x:c>
      <x:c r="N926" s="38" t="str">
        <x:f>Vulnerabilidad!C24</x:f>
        <x:v>Madera / livianas</x:v>
      </x:c>
      <x:c r="O926" s="38" t="str">
        <x:f>Vulnerabilidad!D24</x:f>
        <x:v>Metal</x:v>
      </x:c>
      <x:c r="P926" s="38" t="str">
        <x:v>Sin dato</x:v>
      </x:c>
      <x:c r="Q926" s="38" t="n">
        <x:f>IF('Impacto local'!H13="","",'Impacto local'!H13)</x:f>
        <x:v>2</x:v>
      </x:c>
      <x:c r="R926" s="57" t="n">
        <x:f>IF(Q926="","",INDEX(Vulnerabilidad!$D$6:$D$17,Q926))</x:f>
        <x:v>0</x:v>
      </x:c>
      <x:c r="S926" s="55" t="n">
        <x:f>IF(AND(ISNUMBER(J926),ISNUMBER(R926),R926&gt;=0,R926&lt;=1),J926*R926,"n.a.")</x:f>
        <x:v>0</x:v>
      </x:c>
      <x:c r="T926" s="38" t="str">
        <x:f>IF(ISNUMBER(S926),"Calculado ilustrativo","Faltan datos / parámetros inválidos")</x:f>
        <x:v>Calculado ilustrativo</x:v>
      </x:c>
    </x:row>
    <x:row r="927">
      <x:c r="A927" s="38" t="str">
        <x:v>R00922</x:v>
      </x:c>
      <x:c r="B927" s="38" t="str">
        <x:f>'Reparto provincial'!B313</x:f>
        <x:v>C08</x:v>
      </x:c>
      <x:c r="C927" s="38" t="str">
        <x:f>'Reparto provincial'!C313</x:f>
        <x:v>Compañía Internacional de Seguros, S.A.</x:v>
      </x:c>
      <x:c r="D927" s="38" t="str">
        <x:f>'Reparto provincial'!D313</x:f>
        <x:v>Industrial</x:v>
      </x:c>
      <x:c r="E927" s="38" t="str">
        <x:f>'Reparto provincial'!E313</x:f>
        <x:v>Veraguas</x:v>
      </x:c>
      <x:c r="F927" s="38" t="str">
        <x:f>Ubicaciones!A14</x:f>
        <x:v>L09</x:v>
      </x:c>
      <x:c r="G927" s="38" t="str">
        <x:v>P1</x:v>
      </x:c>
      <x:c r="H927" s="55" t="n">
        <x:f>IF(AND(ISNUMBER('Reparto provincial'!J313),ABS(Construccion!G32-1)&lt;0.0000001,MIN(Construccion!D32:F32)&gt;=0,MAX(Construccion!D32:F32)&lt;=1),ROUND('Reparto provincial'!J313*ROUND(SUM(Construccion!$D$32:D32),12),0)-0,"n.a.")</x:f>
        <x:v>0</x:v>
      </x:c>
      <x:c r="I927" s="55" t="n">
        <x:f>'Reparto provincial'!N313</x:f>
        <x:v>0</x:v>
      </x:c>
      <x:c r="J927" s="55" t="n">
        <x:f>IF(AND(ISNUMBER(H927),ISNUMBER(I927)),H927*I927,"n.a.")</x:f>
        <x:v>0</x:v>
      </x:c>
      <x:c r="K927" s="56" t="n">
        <x:f>Ubicaciones!D14</x:f>
        <x:v>8.1</x:v>
      </x:c>
      <x:c r="L927" s="56" t="n">
        <x:f>Ubicaciones!E14</x:f>
        <x:v>-80.97</x:v>
      </x:c>
      <x:c r="M927" s="38" t="str">
        <x:f>Vulnerabilidad!B22</x:f>
        <x:v>Hormigón armado</x:v>
      </x:c>
      <x:c r="N927" s="38" t="str">
        <x:f>Vulnerabilidad!C22</x:f>
        <x:v>Mampostería de relleno</x:v>
      </x:c>
      <x:c r="O927" s="38" t="str">
        <x:f>Vulnerabilidad!D22</x:f>
        <x:v>Losa de hormigón</x:v>
      </x:c>
      <x:c r="P927" s="38" t="str">
        <x:v>Sin dato</x:v>
      </x:c>
      <x:c r="Q927" s="38" t="n">
        <x:f>IF('Impacto local'!H14="","",'Impacto local'!H14)</x:f>
        <x:v>3</x:v>
      </x:c>
      <x:c r="R927" s="57" t="n">
        <x:f>IF(Q927="","",INDEX(Vulnerabilidad!$B$6:$B$17,Q927))</x:f>
        <x:v>0</x:v>
      </x:c>
      <x:c r="S927" s="55" t="n">
        <x:f>IF(AND(ISNUMBER(J927),ISNUMBER(R927),R927&gt;=0,R927&lt;=1),J927*R927,"n.a.")</x:f>
        <x:v>0</x:v>
      </x:c>
      <x:c r="T927" s="38" t="str">
        <x:f>IF(ISNUMBER(S927),"Calculado ilustrativo","Faltan datos / parámetros inválidos")</x:f>
        <x:v>Calculado ilustrativo</x:v>
      </x:c>
    </x:row>
    <x:row r="928">
      <x:c r="A928" s="38" t="str">
        <x:v>R00923</x:v>
      </x:c>
      <x:c r="B928" s="38" t="str">
        <x:f>'Reparto provincial'!B313</x:f>
        <x:v>C08</x:v>
      </x:c>
      <x:c r="C928" s="38" t="str">
        <x:f>'Reparto provincial'!C313</x:f>
        <x:v>Compañía Internacional de Seguros, S.A.</x:v>
      </x:c>
      <x:c r="D928" s="38" t="str">
        <x:f>'Reparto provincial'!D313</x:f>
        <x:v>Industrial</x:v>
      </x:c>
      <x:c r="E928" s="38" t="str">
        <x:f>'Reparto provincial'!E313</x:f>
        <x:v>Veraguas</x:v>
      </x:c>
      <x:c r="F928" s="38" t="str">
        <x:f>Ubicaciones!A14</x:f>
        <x:v>L09</x:v>
      </x:c>
      <x:c r="G928" s="38" t="str">
        <x:v>P2</x:v>
      </x:c>
      <x:c r="H928" s="55" t="n">
        <x:f>IF(AND(ISNUMBER('Reparto provincial'!J313),ABS(Construccion!G32-1)&lt;0.0000001,MIN(Construccion!D32:F32)&gt;=0,MAX(Construccion!D32:F32)&lt;=1),ROUND('Reparto provincial'!J313*ROUND(SUM(Construccion!$D$32:E32),12),0)-ROUND('Reparto provincial'!J313*ROUND(SUM(Construccion!$D$32:D32),12),0),"n.a.")</x:f>
        <x:v>0</x:v>
      </x:c>
      <x:c r="I928" s="55" t="n">
        <x:f>'Reparto provincial'!N313</x:f>
        <x:v>0</x:v>
      </x:c>
      <x:c r="J928" s="55" t="n">
        <x:f>IF(AND(ISNUMBER(H928),ISNUMBER(I928)),H928*I928,"n.a.")</x:f>
        <x:v>0</x:v>
      </x:c>
      <x:c r="K928" s="56" t="n">
        <x:f>Ubicaciones!D14</x:f>
        <x:v>8.1</x:v>
      </x:c>
      <x:c r="L928" s="56" t="n">
        <x:f>Ubicaciones!E14</x:f>
        <x:v>-80.97</x:v>
      </x:c>
      <x:c r="M928" s="38" t="str">
        <x:f>Vulnerabilidad!B23</x:f>
        <x:v>Mampostería sin refuerzo</x:v>
      </x:c>
      <x:c r="N928" s="38" t="str">
        <x:f>Vulnerabilidad!C23</x:f>
        <x:v>Bloque / ladrillo</x:v>
      </x:c>
      <x:c r="O928" s="38" t="str">
        <x:f>Vulnerabilidad!D23</x:f>
        <x:v>Metal</x:v>
      </x:c>
      <x:c r="P928" s="38" t="str">
        <x:v>Sin dato</x:v>
      </x:c>
      <x:c r="Q928" s="38" t="n">
        <x:f>IF('Impacto local'!H14="","",'Impacto local'!H14)</x:f>
        <x:v>3</x:v>
      </x:c>
      <x:c r="R928" s="57" t="n">
        <x:f>IF(Q928="","",INDEX(Vulnerabilidad!$C$6:$C$17,Q928))</x:f>
        <x:v>0</x:v>
      </x:c>
      <x:c r="S928" s="55" t="n">
        <x:f>IF(AND(ISNUMBER(J928),ISNUMBER(R928),R928&gt;=0,R928&lt;=1),J928*R928,"n.a.")</x:f>
        <x:v>0</x:v>
      </x:c>
      <x:c r="T928" s="38" t="str">
        <x:f>IF(ISNUMBER(S928),"Calculado ilustrativo","Faltan datos / parámetros inválidos")</x:f>
        <x:v>Calculado ilustrativo</x:v>
      </x:c>
    </x:row>
    <x:row r="929">
      <x:c r="A929" s="38" t="str">
        <x:v>R00924</x:v>
      </x:c>
      <x:c r="B929" s="38" t="str">
        <x:f>'Reparto provincial'!B313</x:f>
        <x:v>C08</x:v>
      </x:c>
      <x:c r="C929" s="38" t="str">
        <x:f>'Reparto provincial'!C313</x:f>
        <x:v>Compañía Internacional de Seguros, S.A.</x:v>
      </x:c>
      <x:c r="D929" s="38" t="str">
        <x:f>'Reparto provincial'!D313</x:f>
        <x:v>Industrial</x:v>
      </x:c>
      <x:c r="E929" s="38" t="str">
        <x:f>'Reparto provincial'!E313</x:f>
        <x:v>Veraguas</x:v>
      </x:c>
      <x:c r="F929" s="38" t="str">
        <x:f>Ubicaciones!A14</x:f>
        <x:v>L09</x:v>
      </x:c>
      <x:c r="G929" s="38" t="str">
        <x:v>P3</x:v>
      </x:c>
      <x:c r="H929" s="55" t="n">
        <x:f>IF(AND(ISNUMBER('Reparto provincial'!J313),ABS(Construccion!G32-1)&lt;0.0000001,MIN(Construccion!D32:F32)&gt;=0,MAX(Construccion!D32:F32)&lt;=1),ROUND('Reparto provincial'!J313*ROUND(SUM(Construccion!$D$32:F32),12),0)-ROUND('Reparto provincial'!J313*ROUND(SUM(Construccion!$D$32:E32),12),0),"n.a.")</x:f>
        <x:v>0</x:v>
      </x:c>
      <x:c r="I929" s="55" t="n">
        <x:f>'Reparto provincial'!N313</x:f>
        <x:v>0</x:v>
      </x:c>
      <x:c r="J929" s="55" t="n">
        <x:f>IF(AND(ISNUMBER(H929),ISNUMBER(I929)),H929*I929,"n.a.")</x:f>
        <x:v>0</x:v>
      </x:c>
      <x:c r="K929" s="56" t="n">
        <x:f>Ubicaciones!D14</x:f>
        <x:v>8.1</x:v>
      </x:c>
      <x:c r="L929" s="56" t="n">
        <x:f>Ubicaciones!E14</x:f>
        <x:v>-80.97</x:v>
      </x:c>
      <x:c r="M929" s="38" t="str">
        <x:f>Vulnerabilidad!B24</x:f>
        <x:v>Liviana / madera</x:v>
      </x:c>
      <x:c r="N929" s="38" t="str">
        <x:f>Vulnerabilidad!C24</x:f>
        <x:v>Madera / livianas</x:v>
      </x:c>
      <x:c r="O929" s="38" t="str">
        <x:f>Vulnerabilidad!D24</x:f>
        <x:v>Metal</x:v>
      </x:c>
      <x:c r="P929" s="38" t="str">
        <x:v>Sin dato</x:v>
      </x:c>
      <x:c r="Q929" s="38" t="n">
        <x:f>IF('Impacto local'!H14="","",'Impacto local'!H14)</x:f>
        <x:v>3</x:v>
      </x:c>
      <x:c r="R929" s="57" t="n">
        <x:f>IF(Q929="","",INDEX(Vulnerabilidad!$D$6:$D$17,Q929))</x:f>
        <x:v>0</x:v>
      </x:c>
      <x:c r="S929" s="55" t="n">
        <x:f>IF(AND(ISNUMBER(J929),ISNUMBER(R929),R929&gt;=0,R929&lt;=1),J929*R929,"n.a.")</x:f>
        <x:v>0</x:v>
      </x:c>
      <x:c r="T929" s="38" t="str">
        <x:f>IF(ISNUMBER(S929),"Calculado ilustrativo","Faltan datos / parámetros inválidos")</x:f>
        <x:v>Calculado ilustrativo</x:v>
      </x:c>
    </x:row>
    <x:row r="930">
      <x:c r="A930" s="38" t="str">
        <x:v>R00925</x:v>
      </x:c>
      <x:c r="B930" s="38" t="str">
        <x:f>'Reparto provincial'!B314</x:f>
        <x:v>C08</x:v>
      </x:c>
      <x:c r="C930" s="38" t="str">
        <x:f>'Reparto provincial'!C314</x:f>
        <x:v>Compañía Internacional de Seguros, S.A.</x:v>
      </x:c>
      <x:c r="D930" s="38" t="str">
        <x:f>'Reparto provincial'!D314</x:f>
        <x:v>Industrial</x:v>
      </x:c>
      <x:c r="E930" s="38" t="str">
        <x:f>'Reparto provincial'!E314</x:f>
        <x:v>Guna Yala</x:v>
      </x:c>
      <x:c r="F930" s="38" t="str">
        <x:f>Ubicaciones!A15</x:f>
        <x:v>L10</x:v>
      </x:c>
      <x:c r="G930" s="38" t="str">
        <x:v>P1</x:v>
      </x:c>
      <x:c r="H930" s="55" t="n">
        <x:f>IF(AND(ISNUMBER('Reparto provincial'!J314),ABS(Construccion!G35-1)&lt;0.0000001,MIN(Construccion!D35:F35)&gt;=0,MAX(Construccion!D35:F35)&lt;=1),ROUND('Reparto provincial'!J314*ROUND(SUM(Construccion!$D$35:D35),12),0)-0,"n.a.")</x:f>
        <x:v>0</x:v>
      </x:c>
      <x:c r="I930" s="55" t="n">
        <x:f>'Reparto provincial'!N314</x:f>
        <x:v>0</x:v>
      </x:c>
      <x:c r="J930" s="55" t="n">
        <x:f>IF(AND(ISNUMBER(H930),ISNUMBER(I930)),H930*I930,"n.a.")</x:f>
        <x:v>0</x:v>
      </x:c>
      <x:c r="K930" s="56" t="n">
        <x:f>Ubicaciones!D15</x:f>
        <x:v>9.45</x:v>
      </x:c>
      <x:c r="L930" s="56" t="n">
        <x:f>Ubicaciones!E15</x:f>
        <x:v>-78.97</x:v>
      </x:c>
      <x:c r="M930" s="38" t="str">
        <x:f>Vulnerabilidad!B22</x:f>
        <x:v>Hormigón armado</x:v>
      </x:c>
      <x:c r="N930" s="38" t="str">
        <x:f>Vulnerabilidad!C22</x:f>
        <x:v>Mampostería de relleno</x:v>
      </x:c>
      <x:c r="O930" s="38" t="str">
        <x:f>Vulnerabilidad!D22</x:f>
        <x:v>Losa de hormigón</x:v>
      </x:c>
      <x:c r="P930" s="38" t="str">
        <x:v>Sin dato</x:v>
      </x:c>
      <x:c r="Q930" s="38" t="n">
        <x:f>IF('Impacto local'!H15="","",'Impacto local'!H15)</x:f>
        <x:v>2</x:v>
      </x:c>
      <x:c r="R930" s="57" t="n">
        <x:f>IF(Q930="","",INDEX(Vulnerabilidad!$B$6:$B$17,Q930))</x:f>
        <x:v>0</x:v>
      </x:c>
      <x:c r="S930" s="55" t="n">
        <x:f>IF(AND(ISNUMBER(J930),ISNUMBER(R930),R930&gt;=0,R930&lt;=1),J930*R930,"n.a.")</x:f>
        <x:v>0</x:v>
      </x:c>
      <x:c r="T930" s="38" t="str">
        <x:f>IF(ISNUMBER(S930),"Calculado ilustrativo","Faltan datos / parámetros inválidos")</x:f>
        <x:v>Calculado ilustrativo</x:v>
      </x:c>
    </x:row>
    <x:row r="931">
      <x:c r="A931" s="38" t="str">
        <x:v>R00926</x:v>
      </x:c>
      <x:c r="B931" s="38" t="str">
        <x:f>'Reparto provincial'!B314</x:f>
        <x:v>C08</x:v>
      </x:c>
      <x:c r="C931" s="38" t="str">
        <x:f>'Reparto provincial'!C314</x:f>
        <x:v>Compañía Internacional de Seguros, S.A.</x:v>
      </x:c>
      <x:c r="D931" s="38" t="str">
        <x:f>'Reparto provincial'!D314</x:f>
        <x:v>Industrial</x:v>
      </x:c>
      <x:c r="E931" s="38" t="str">
        <x:f>'Reparto provincial'!E314</x:f>
        <x:v>Guna Yala</x:v>
      </x:c>
      <x:c r="F931" s="38" t="str">
        <x:f>Ubicaciones!A15</x:f>
        <x:v>L10</x:v>
      </x:c>
      <x:c r="G931" s="38" t="str">
        <x:v>P2</x:v>
      </x:c>
      <x:c r="H931" s="55" t="n">
        <x:f>IF(AND(ISNUMBER('Reparto provincial'!J314),ABS(Construccion!G35-1)&lt;0.0000001,MIN(Construccion!D35:F35)&gt;=0,MAX(Construccion!D35:F35)&lt;=1),ROUND('Reparto provincial'!J314*ROUND(SUM(Construccion!$D$35:E35),12),0)-ROUND('Reparto provincial'!J314*ROUND(SUM(Construccion!$D$35:D35),12),0),"n.a.")</x:f>
        <x:v>0</x:v>
      </x:c>
      <x:c r="I931" s="55" t="n">
        <x:f>'Reparto provincial'!N314</x:f>
        <x:v>0</x:v>
      </x:c>
      <x:c r="J931" s="55" t="n">
        <x:f>IF(AND(ISNUMBER(H931),ISNUMBER(I931)),H931*I931,"n.a.")</x:f>
        <x:v>0</x:v>
      </x:c>
      <x:c r="K931" s="56" t="n">
        <x:f>Ubicaciones!D15</x:f>
        <x:v>9.45</x:v>
      </x:c>
      <x:c r="L931" s="56" t="n">
        <x:f>Ubicaciones!E15</x:f>
        <x:v>-78.97</x:v>
      </x:c>
      <x:c r="M931" s="38" t="str">
        <x:f>Vulnerabilidad!B23</x:f>
        <x:v>Mampostería sin refuerzo</x:v>
      </x:c>
      <x:c r="N931" s="38" t="str">
        <x:f>Vulnerabilidad!C23</x:f>
        <x:v>Bloque / ladrillo</x:v>
      </x:c>
      <x:c r="O931" s="38" t="str">
        <x:f>Vulnerabilidad!D23</x:f>
        <x:v>Metal</x:v>
      </x:c>
      <x:c r="P931" s="38" t="str">
        <x:v>Sin dato</x:v>
      </x:c>
      <x:c r="Q931" s="38" t="n">
        <x:f>IF('Impacto local'!H15="","",'Impacto local'!H15)</x:f>
        <x:v>2</x:v>
      </x:c>
      <x:c r="R931" s="57" t="n">
        <x:f>IF(Q931="","",INDEX(Vulnerabilidad!$C$6:$C$17,Q931))</x:f>
        <x:v>0</x:v>
      </x:c>
      <x:c r="S931" s="55" t="n">
        <x:f>IF(AND(ISNUMBER(J931),ISNUMBER(R931),R931&gt;=0,R931&lt;=1),J931*R931,"n.a.")</x:f>
        <x:v>0</x:v>
      </x:c>
      <x:c r="T931" s="38" t="str">
        <x:f>IF(ISNUMBER(S931),"Calculado ilustrativo","Faltan datos / parámetros inválidos")</x:f>
        <x:v>Calculado ilustrativo</x:v>
      </x:c>
    </x:row>
    <x:row r="932">
      <x:c r="A932" s="38" t="str">
        <x:v>R00927</x:v>
      </x:c>
      <x:c r="B932" s="38" t="str">
        <x:f>'Reparto provincial'!B314</x:f>
        <x:v>C08</x:v>
      </x:c>
      <x:c r="C932" s="38" t="str">
        <x:f>'Reparto provincial'!C314</x:f>
        <x:v>Compañía Internacional de Seguros, S.A.</x:v>
      </x:c>
      <x:c r="D932" s="38" t="str">
        <x:f>'Reparto provincial'!D314</x:f>
        <x:v>Industrial</x:v>
      </x:c>
      <x:c r="E932" s="38" t="str">
        <x:f>'Reparto provincial'!E314</x:f>
        <x:v>Guna Yala</x:v>
      </x:c>
      <x:c r="F932" s="38" t="str">
        <x:f>Ubicaciones!A15</x:f>
        <x:v>L10</x:v>
      </x:c>
      <x:c r="G932" s="38" t="str">
        <x:v>P3</x:v>
      </x:c>
      <x:c r="H932" s="55" t="n">
        <x:f>IF(AND(ISNUMBER('Reparto provincial'!J314),ABS(Construccion!G35-1)&lt;0.0000001,MIN(Construccion!D35:F35)&gt;=0,MAX(Construccion!D35:F35)&lt;=1),ROUND('Reparto provincial'!J314*ROUND(SUM(Construccion!$D$35:F35),12),0)-ROUND('Reparto provincial'!J314*ROUND(SUM(Construccion!$D$35:E35),12),0),"n.a.")</x:f>
        <x:v>0</x:v>
      </x:c>
      <x:c r="I932" s="55" t="n">
        <x:f>'Reparto provincial'!N314</x:f>
        <x:v>0</x:v>
      </x:c>
      <x:c r="J932" s="55" t="n">
        <x:f>IF(AND(ISNUMBER(H932),ISNUMBER(I932)),H932*I932,"n.a.")</x:f>
        <x:v>0</x:v>
      </x:c>
      <x:c r="K932" s="56" t="n">
        <x:f>Ubicaciones!D15</x:f>
        <x:v>9.45</x:v>
      </x:c>
      <x:c r="L932" s="56" t="n">
        <x:f>Ubicaciones!E15</x:f>
        <x:v>-78.97</x:v>
      </x:c>
      <x:c r="M932" s="38" t="str">
        <x:f>Vulnerabilidad!B24</x:f>
        <x:v>Liviana / madera</x:v>
      </x:c>
      <x:c r="N932" s="38" t="str">
        <x:f>Vulnerabilidad!C24</x:f>
        <x:v>Madera / livianas</x:v>
      </x:c>
      <x:c r="O932" s="38" t="str">
        <x:f>Vulnerabilidad!D24</x:f>
        <x:v>Metal</x:v>
      </x:c>
      <x:c r="P932" s="38" t="str">
        <x:v>Sin dato</x:v>
      </x:c>
      <x:c r="Q932" s="38" t="n">
        <x:f>IF('Impacto local'!H15="","",'Impacto local'!H15)</x:f>
        <x:v>2</x:v>
      </x:c>
      <x:c r="R932" s="57" t="n">
        <x:f>IF(Q932="","",INDEX(Vulnerabilidad!$D$6:$D$17,Q932))</x:f>
        <x:v>0</x:v>
      </x:c>
      <x:c r="S932" s="55" t="n">
        <x:f>IF(AND(ISNUMBER(J932),ISNUMBER(R932),R932&gt;=0,R932&lt;=1),J932*R932,"n.a.")</x:f>
        <x:v>0</x:v>
      </x:c>
      <x:c r="T932" s="38" t="str">
        <x:f>IF(ISNUMBER(S932),"Calculado ilustrativo","Faltan datos / parámetros inválidos")</x:f>
        <x:v>Calculado ilustrativo</x:v>
      </x:c>
    </x:row>
    <x:row r="933">
      <x:c r="A933" s="38" t="str">
        <x:v>R00928</x:v>
      </x:c>
      <x:c r="B933" s="38" t="str">
        <x:f>'Reparto provincial'!B315</x:f>
        <x:v>C08</x:v>
      </x:c>
      <x:c r="C933" s="38" t="str">
        <x:f>'Reparto provincial'!C315</x:f>
        <x:v>Compañía Internacional de Seguros, S.A.</x:v>
      </x:c>
      <x:c r="D933" s="38" t="str">
        <x:f>'Reparto provincial'!D315</x:f>
        <x:v>Industrial</x:v>
      </x:c>
      <x:c r="E933" s="38" t="str">
        <x:f>'Reparto provincial'!E315</x:f>
        <x:v>Emberá-Wounaan</x:v>
      </x:c>
      <x:c r="F933" s="38" t="str">
        <x:f>Ubicaciones!A16</x:f>
        <x:v>L11</x:v>
      </x:c>
      <x:c r="G933" s="38" t="str">
        <x:v>P1</x:v>
      </x:c>
      <x:c r="H933" s="55" t="n">
        <x:f>IF(AND(ISNUMBER('Reparto provincial'!J315),ABS(Construccion!G38-1)&lt;0.0000001,MIN(Construccion!D38:F38)&gt;=0,MAX(Construccion!D38:F38)&lt;=1),ROUND('Reparto provincial'!J315*ROUND(SUM(Construccion!$D$38:D38),12),0)-0,"n.a.")</x:f>
        <x:v>0</x:v>
      </x:c>
      <x:c r="I933" s="55" t="n">
        <x:f>'Reparto provincial'!N315</x:f>
        <x:v>0</x:v>
      </x:c>
      <x:c r="J933" s="55" t="n">
        <x:f>IF(AND(ISNUMBER(H933),ISNUMBER(I933)),H933*I933,"n.a.")</x:f>
        <x:v>0</x:v>
      </x:c>
      <x:c r="K933" s="56" t="n">
        <x:f>Ubicaciones!D16</x:f>
        <x:v>8.25</x:v>
      </x:c>
      <x:c r="L933" s="56" t="n">
        <x:f>Ubicaciones!E16</x:f>
        <x:v>-77.72</x:v>
      </x:c>
      <x:c r="M933" s="38" t="str">
        <x:f>Vulnerabilidad!B22</x:f>
        <x:v>Hormigón armado</x:v>
      </x:c>
      <x:c r="N933" s="38" t="str">
        <x:f>Vulnerabilidad!C22</x:f>
        <x:v>Mampostería de relleno</x:v>
      </x:c>
      <x:c r="O933" s="38" t="str">
        <x:f>Vulnerabilidad!D22</x:f>
        <x:v>Losa de hormigón</x:v>
      </x:c>
      <x:c r="P933" s="38" t="str">
        <x:v>Sin dato</x:v>
      </x:c>
      <x:c r="Q933" s="38" t="n">
        <x:f>IF('Impacto local'!H16="","",'Impacto local'!H16)</x:f>
        <x:v>2</x:v>
      </x:c>
      <x:c r="R933" s="57" t="n">
        <x:f>IF(Q933="","",INDEX(Vulnerabilidad!$B$6:$B$17,Q933))</x:f>
        <x:v>0</x:v>
      </x:c>
      <x:c r="S933" s="55" t="n">
        <x:f>IF(AND(ISNUMBER(J933),ISNUMBER(R933),R933&gt;=0,R933&lt;=1),J933*R933,"n.a.")</x:f>
        <x:v>0</x:v>
      </x:c>
      <x:c r="T933" s="38" t="str">
        <x:f>IF(ISNUMBER(S933),"Calculado ilustrativo","Faltan datos / parámetros inválidos")</x:f>
        <x:v>Calculado ilustrativo</x:v>
      </x:c>
    </x:row>
    <x:row r="934">
      <x:c r="A934" s="38" t="str">
        <x:v>R00929</x:v>
      </x:c>
      <x:c r="B934" s="38" t="str">
        <x:f>'Reparto provincial'!B315</x:f>
        <x:v>C08</x:v>
      </x:c>
      <x:c r="C934" s="38" t="str">
        <x:f>'Reparto provincial'!C315</x:f>
        <x:v>Compañía Internacional de Seguros, S.A.</x:v>
      </x:c>
      <x:c r="D934" s="38" t="str">
        <x:f>'Reparto provincial'!D315</x:f>
        <x:v>Industrial</x:v>
      </x:c>
      <x:c r="E934" s="38" t="str">
        <x:f>'Reparto provincial'!E315</x:f>
        <x:v>Emberá-Wounaan</x:v>
      </x:c>
      <x:c r="F934" s="38" t="str">
        <x:f>Ubicaciones!A16</x:f>
        <x:v>L11</x:v>
      </x:c>
      <x:c r="G934" s="38" t="str">
        <x:v>P2</x:v>
      </x:c>
      <x:c r="H934" s="55" t="n">
        <x:f>IF(AND(ISNUMBER('Reparto provincial'!J315),ABS(Construccion!G38-1)&lt;0.0000001,MIN(Construccion!D38:F38)&gt;=0,MAX(Construccion!D38:F38)&lt;=1),ROUND('Reparto provincial'!J315*ROUND(SUM(Construccion!$D$38:E38),12),0)-ROUND('Reparto provincial'!J315*ROUND(SUM(Construccion!$D$38:D38),12),0),"n.a.")</x:f>
        <x:v>0</x:v>
      </x:c>
      <x:c r="I934" s="55" t="n">
        <x:f>'Reparto provincial'!N315</x:f>
        <x:v>0</x:v>
      </x:c>
      <x:c r="J934" s="55" t="n">
        <x:f>IF(AND(ISNUMBER(H934),ISNUMBER(I934)),H934*I934,"n.a.")</x:f>
        <x:v>0</x:v>
      </x:c>
      <x:c r="K934" s="56" t="n">
        <x:f>Ubicaciones!D16</x:f>
        <x:v>8.25</x:v>
      </x:c>
      <x:c r="L934" s="56" t="n">
        <x:f>Ubicaciones!E16</x:f>
        <x:v>-77.72</x:v>
      </x:c>
      <x:c r="M934" s="38" t="str">
        <x:f>Vulnerabilidad!B23</x:f>
        <x:v>Mampostería sin refuerzo</x:v>
      </x:c>
      <x:c r="N934" s="38" t="str">
        <x:f>Vulnerabilidad!C23</x:f>
        <x:v>Bloque / ladrillo</x:v>
      </x:c>
      <x:c r="O934" s="38" t="str">
        <x:f>Vulnerabilidad!D23</x:f>
        <x:v>Metal</x:v>
      </x:c>
      <x:c r="P934" s="38" t="str">
        <x:v>Sin dato</x:v>
      </x:c>
      <x:c r="Q934" s="38" t="n">
        <x:f>IF('Impacto local'!H16="","",'Impacto local'!H16)</x:f>
        <x:v>2</x:v>
      </x:c>
      <x:c r="R934" s="57" t="n">
        <x:f>IF(Q934="","",INDEX(Vulnerabilidad!$C$6:$C$17,Q934))</x:f>
        <x:v>0</x:v>
      </x:c>
      <x:c r="S934" s="55" t="n">
        <x:f>IF(AND(ISNUMBER(J934),ISNUMBER(R934),R934&gt;=0,R934&lt;=1),J934*R934,"n.a.")</x:f>
        <x:v>0</x:v>
      </x:c>
      <x:c r="T934" s="38" t="str">
        <x:f>IF(ISNUMBER(S934),"Calculado ilustrativo","Faltan datos / parámetros inválidos")</x:f>
        <x:v>Calculado ilustrativo</x:v>
      </x:c>
    </x:row>
    <x:row r="935">
      <x:c r="A935" s="38" t="str">
        <x:v>R00930</x:v>
      </x:c>
      <x:c r="B935" s="38" t="str">
        <x:f>'Reparto provincial'!B315</x:f>
        <x:v>C08</x:v>
      </x:c>
      <x:c r="C935" s="38" t="str">
        <x:f>'Reparto provincial'!C315</x:f>
        <x:v>Compañía Internacional de Seguros, S.A.</x:v>
      </x:c>
      <x:c r="D935" s="38" t="str">
        <x:f>'Reparto provincial'!D315</x:f>
        <x:v>Industrial</x:v>
      </x:c>
      <x:c r="E935" s="38" t="str">
        <x:f>'Reparto provincial'!E315</x:f>
        <x:v>Emberá-Wounaan</x:v>
      </x:c>
      <x:c r="F935" s="38" t="str">
        <x:f>Ubicaciones!A16</x:f>
        <x:v>L11</x:v>
      </x:c>
      <x:c r="G935" s="38" t="str">
        <x:v>P3</x:v>
      </x:c>
      <x:c r="H935" s="55" t="n">
        <x:f>IF(AND(ISNUMBER('Reparto provincial'!J315),ABS(Construccion!G38-1)&lt;0.0000001,MIN(Construccion!D38:F38)&gt;=0,MAX(Construccion!D38:F38)&lt;=1),ROUND('Reparto provincial'!J315*ROUND(SUM(Construccion!$D$38:F38),12),0)-ROUND('Reparto provincial'!J315*ROUND(SUM(Construccion!$D$38:E38),12),0),"n.a.")</x:f>
        <x:v>0</x:v>
      </x:c>
      <x:c r="I935" s="55" t="n">
        <x:f>'Reparto provincial'!N315</x:f>
        <x:v>0</x:v>
      </x:c>
      <x:c r="J935" s="55" t="n">
        <x:f>IF(AND(ISNUMBER(H935),ISNUMBER(I935)),H935*I935,"n.a.")</x:f>
        <x:v>0</x:v>
      </x:c>
      <x:c r="K935" s="56" t="n">
        <x:f>Ubicaciones!D16</x:f>
        <x:v>8.25</x:v>
      </x:c>
      <x:c r="L935" s="56" t="n">
        <x:f>Ubicaciones!E16</x:f>
        <x:v>-77.72</x:v>
      </x:c>
      <x:c r="M935" s="38" t="str">
        <x:f>Vulnerabilidad!B24</x:f>
        <x:v>Liviana / madera</x:v>
      </x:c>
      <x:c r="N935" s="38" t="str">
        <x:f>Vulnerabilidad!C24</x:f>
        <x:v>Madera / livianas</x:v>
      </x:c>
      <x:c r="O935" s="38" t="str">
        <x:f>Vulnerabilidad!D24</x:f>
        <x:v>Metal</x:v>
      </x:c>
      <x:c r="P935" s="38" t="str">
        <x:v>Sin dato</x:v>
      </x:c>
      <x:c r="Q935" s="38" t="n">
        <x:f>IF('Impacto local'!H16="","",'Impacto local'!H16)</x:f>
        <x:v>2</x:v>
      </x:c>
      <x:c r="R935" s="57" t="n">
        <x:f>IF(Q935="","",INDEX(Vulnerabilidad!$D$6:$D$17,Q935))</x:f>
        <x:v>0</x:v>
      </x:c>
      <x:c r="S935" s="55" t="n">
        <x:f>IF(AND(ISNUMBER(J935),ISNUMBER(R935),R935&gt;=0,R935&lt;=1),J935*R935,"n.a.")</x:f>
        <x:v>0</x:v>
      </x:c>
      <x:c r="T935" s="38" t="str">
        <x:f>IF(ISNUMBER(S935),"Calculado ilustrativo","Faltan datos / parámetros inválidos")</x:f>
        <x:v>Calculado ilustrativo</x:v>
      </x:c>
    </x:row>
    <x:row r="936">
      <x:c r="A936" s="38" t="str">
        <x:v>R00931</x:v>
      </x:c>
      <x:c r="B936" s="38" t="str">
        <x:f>'Reparto provincial'!B316</x:f>
        <x:v>C08</x:v>
      </x:c>
      <x:c r="C936" s="38" t="str">
        <x:f>'Reparto provincial'!C316</x:f>
        <x:v>Compañía Internacional de Seguros, S.A.</x:v>
      </x:c>
      <x:c r="D936" s="38" t="str">
        <x:f>'Reparto provincial'!D316</x:f>
        <x:v>Industrial</x:v>
      </x:c>
      <x:c r="E936" s="38" t="str">
        <x:f>'Reparto provincial'!E316</x:f>
        <x:v>Ngäbe-Buglé</x:v>
      </x:c>
      <x:c r="F936" s="38" t="str">
        <x:f>Ubicaciones!A17</x:f>
        <x:v>L12</x:v>
      </x:c>
      <x:c r="G936" s="38" t="str">
        <x:v>P1</x:v>
      </x:c>
      <x:c r="H936" s="55" t="n">
        <x:f>IF(AND(ISNUMBER('Reparto provincial'!J316),ABS(Construccion!G41-1)&lt;0.0000001,MIN(Construccion!D41:F41)&gt;=0,MAX(Construccion!D41:F41)&lt;=1),ROUND('Reparto provincial'!J316*ROUND(SUM(Construccion!$D$41:D41),12),0)-0,"n.a.")</x:f>
        <x:v>0</x:v>
      </x:c>
      <x:c r="I936" s="55" t="n">
        <x:f>'Reparto provincial'!N316</x:f>
        <x:v>0</x:v>
      </x:c>
      <x:c r="J936" s="55" t="n">
        <x:f>IF(AND(ISNUMBER(H936),ISNUMBER(I936)),H936*I936,"n.a.")</x:f>
        <x:v>0</x:v>
      </x:c>
      <x:c r="K936" s="56" t="n">
        <x:f>Ubicaciones!D17</x:f>
        <x:v>8.53</x:v>
      </x:c>
      <x:c r="L936" s="56" t="n">
        <x:f>Ubicaciones!E17</x:f>
        <x:v>-81.7</x:v>
      </x:c>
      <x:c r="M936" s="38" t="str">
        <x:f>Vulnerabilidad!B22</x:f>
        <x:v>Hormigón armado</x:v>
      </x:c>
      <x:c r="N936" s="38" t="str">
        <x:f>Vulnerabilidad!C22</x:f>
        <x:v>Mampostería de relleno</x:v>
      </x:c>
      <x:c r="O936" s="38" t="str">
        <x:f>Vulnerabilidad!D22</x:f>
        <x:v>Losa de hormigón</x:v>
      </x:c>
      <x:c r="P936" s="38" t="str">
        <x:v>Sin dato</x:v>
      </x:c>
      <x:c r="Q936" s="38" t="n">
        <x:f>IF('Impacto local'!H17="","",'Impacto local'!H17)</x:f>
        <x:v>3</x:v>
      </x:c>
      <x:c r="R936" s="57" t="n">
        <x:f>IF(Q936="","",INDEX(Vulnerabilidad!$B$6:$B$17,Q936))</x:f>
        <x:v>0</x:v>
      </x:c>
      <x:c r="S936" s="55" t="n">
        <x:f>IF(AND(ISNUMBER(J936),ISNUMBER(R936),R936&gt;=0,R936&lt;=1),J936*R936,"n.a.")</x:f>
        <x:v>0</x:v>
      </x:c>
      <x:c r="T936" s="38" t="str">
        <x:f>IF(ISNUMBER(S936),"Calculado ilustrativo","Faltan datos / parámetros inválidos")</x:f>
        <x:v>Calculado ilustrativo</x:v>
      </x:c>
    </x:row>
    <x:row r="937">
      <x:c r="A937" s="38" t="str">
        <x:v>R00932</x:v>
      </x:c>
      <x:c r="B937" s="38" t="str">
        <x:f>'Reparto provincial'!B316</x:f>
        <x:v>C08</x:v>
      </x:c>
      <x:c r="C937" s="38" t="str">
        <x:f>'Reparto provincial'!C316</x:f>
        <x:v>Compañía Internacional de Seguros, S.A.</x:v>
      </x:c>
      <x:c r="D937" s="38" t="str">
        <x:f>'Reparto provincial'!D316</x:f>
        <x:v>Industrial</x:v>
      </x:c>
      <x:c r="E937" s="38" t="str">
        <x:f>'Reparto provincial'!E316</x:f>
        <x:v>Ngäbe-Buglé</x:v>
      </x:c>
      <x:c r="F937" s="38" t="str">
        <x:f>Ubicaciones!A17</x:f>
        <x:v>L12</x:v>
      </x:c>
      <x:c r="G937" s="38" t="str">
        <x:v>P2</x:v>
      </x:c>
      <x:c r="H937" s="55" t="n">
        <x:f>IF(AND(ISNUMBER('Reparto provincial'!J316),ABS(Construccion!G41-1)&lt;0.0000001,MIN(Construccion!D41:F41)&gt;=0,MAX(Construccion!D41:F41)&lt;=1),ROUND('Reparto provincial'!J316*ROUND(SUM(Construccion!$D$41:E41),12),0)-ROUND('Reparto provincial'!J316*ROUND(SUM(Construccion!$D$41:D41),12),0),"n.a.")</x:f>
        <x:v>0</x:v>
      </x:c>
      <x:c r="I937" s="55" t="n">
        <x:f>'Reparto provincial'!N316</x:f>
        <x:v>0</x:v>
      </x:c>
      <x:c r="J937" s="55" t="n">
        <x:f>IF(AND(ISNUMBER(H937),ISNUMBER(I937)),H937*I937,"n.a.")</x:f>
        <x:v>0</x:v>
      </x:c>
      <x:c r="K937" s="56" t="n">
        <x:f>Ubicaciones!D17</x:f>
        <x:v>8.53</x:v>
      </x:c>
      <x:c r="L937" s="56" t="n">
        <x:f>Ubicaciones!E17</x:f>
        <x:v>-81.7</x:v>
      </x:c>
      <x:c r="M937" s="38" t="str">
        <x:f>Vulnerabilidad!B23</x:f>
        <x:v>Mampostería sin refuerzo</x:v>
      </x:c>
      <x:c r="N937" s="38" t="str">
        <x:f>Vulnerabilidad!C23</x:f>
        <x:v>Bloque / ladrillo</x:v>
      </x:c>
      <x:c r="O937" s="38" t="str">
        <x:f>Vulnerabilidad!D23</x:f>
        <x:v>Metal</x:v>
      </x:c>
      <x:c r="P937" s="38" t="str">
        <x:v>Sin dato</x:v>
      </x:c>
      <x:c r="Q937" s="38" t="n">
        <x:f>IF('Impacto local'!H17="","",'Impacto local'!H17)</x:f>
        <x:v>3</x:v>
      </x:c>
      <x:c r="R937" s="57" t="n">
        <x:f>IF(Q937="","",INDEX(Vulnerabilidad!$C$6:$C$17,Q937))</x:f>
        <x:v>0</x:v>
      </x:c>
      <x:c r="S937" s="55" t="n">
        <x:f>IF(AND(ISNUMBER(J937),ISNUMBER(R937),R937&gt;=0,R937&lt;=1),J937*R937,"n.a.")</x:f>
        <x:v>0</x:v>
      </x:c>
      <x:c r="T937" s="38" t="str">
        <x:f>IF(ISNUMBER(S937),"Calculado ilustrativo","Faltan datos / parámetros inválidos")</x:f>
        <x:v>Calculado ilustrativo</x:v>
      </x:c>
    </x:row>
    <x:row r="938">
      <x:c r="A938" s="38" t="str">
        <x:v>R00933</x:v>
      </x:c>
      <x:c r="B938" s="38" t="str">
        <x:f>'Reparto provincial'!B316</x:f>
        <x:v>C08</x:v>
      </x:c>
      <x:c r="C938" s="38" t="str">
        <x:f>'Reparto provincial'!C316</x:f>
        <x:v>Compañía Internacional de Seguros, S.A.</x:v>
      </x:c>
      <x:c r="D938" s="38" t="str">
        <x:f>'Reparto provincial'!D316</x:f>
        <x:v>Industrial</x:v>
      </x:c>
      <x:c r="E938" s="38" t="str">
        <x:f>'Reparto provincial'!E316</x:f>
        <x:v>Ngäbe-Buglé</x:v>
      </x:c>
      <x:c r="F938" s="38" t="str">
        <x:f>Ubicaciones!A17</x:f>
        <x:v>L12</x:v>
      </x:c>
      <x:c r="G938" s="38" t="str">
        <x:v>P3</x:v>
      </x:c>
      <x:c r="H938" s="55" t="n">
        <x:f>IF(AND(ISNUMBER('Reparto provincial'!J316),ABS(Construccion!G41-1)&lt;0.0000001,MIN(Construccion!D41:F41)&gt;=0,MAX(Construccion!D41:F41)&lt;=1),ROUND('Reparto provincial'!J316*ROUND(SUM(Construccion!$D$41:F41),12),0)-ROUND('Reparto provincial'!J316*ROUND(SUM(Construccion!$D$41:E41),12),0),"n.a.")</x:f>
        <x:v>0</x:v>
      </x:c>
      <x:c r="I938" s="55" t="n">
        <x:f>'Reparto provincial'!N316</x:f>
        <x:v>0</x:v>
      </x:c>
      <x:c r="J938" s="55" t="n">
        <x:f>IF(AND(ISNUMBER(H938),ISNUMBER(I938)),H938*I938,"n.a.")</x:f>
        <x:v>0</x:v>
      </x:c>
      <x:c r="K938" s="56" t="n">
        <x:f>Ubicaciones!D17</x:f>
        <x:v>8.53</x:v>
      </x:c>
      <x:c r="L938" s="56" t="n">
        <x:f>Ubicaciones!E17</x:f>
        <x:v>-81.7</x:v>
      </x:c>
      <x:c r="M938" s="38" t="str">
        <x:f>Vulnerabilidad!B24</x:f>
        <x:v>Liviana / madera</x:v>
      </x:c>
      <x:c r="N938" s="38" t="str">
        <x:f>Vulnerabilidad!C24</x:f>
        <x:v>Madera / livianas</x:v>
      </x:c>
      <x:c r="O938" s="38" t="str">
        <x:f>Vulnerabilidad!D24</x:f>
        <x:v>Metal</x:v>
      </x:c>
      <x:c r="P938" s="38" t="str">
        <x:v>Sin dato</x:v>
      </x:c>
      <x:c r="Q938" s="38" t="n">
        <x:f>IF('Impacto local'!H17="","",'Impacto local'!H17)</x:f>
        <x:v>3</x:v>
      </x:c>
      <x:c r="R938" s="57" t="n">
        <x:f>IF(Q938="","",INDEX(Vulnerabilidad!$D$6:$D$17,Q938))</x:f>
        <x:v>0</x:v>
      </x:c>
      <x:c r="S938" s="55" t="n">
        <x:f>IF(AND(ISNUMBER(J938),ISNUMBER(R938),R938&gt;=0,R938&lt;=1),J938*R938,"n.a.")</x:f>
        <x:v>0</x:v>
      </x:c>
      <x:c r="T938" s="38" t="str">
        <x:f>IF(ISNUMBER(S938),"Calculado ilustrativo","Faltan datos / parámetros inválidos")</x:f>
        <x:v>Calculado ilustrativo</x:v>
      </x:c>
    </x:row>
    <x:row r="939">
      <x:c r="A939" s="38" t="str">
        <x:v>R00934</x:v>
      </x:c>
      <x:c r="B939" s="38" t="str">
        <x:f>'Reparto provincial'!B317</x:f>
        <x:v>C08</x:v>
      </x:c>
      <x:c r="C939" s="38" t="str">
        <x:f>'Reparto provincial'!C317</x:f>
        <x:v>Compañía Internacional de Seguros, S.A.</x:v>
      </x:c>
      <x:c r="D939" s="38" t="str">
        <x:f>'Reparto provincial'!D317</x:f>
        <x:v>Industrial</x:v>
      </x:c>
      <x:c r="E939" s="38" t="str">
        <x:f>'Reparto provincial'!E317</x:f>
        <x:v>Panamá Oeste</x:v>
      </x:c>
      <x:c r="F939" s="38" t="str">
        <x:f>Ubicaciones!A18</x:f>
        <x:v>L13</x:v>
      </x:c>
      <x:c r="G939" s="38" t="str">
        <x:v>P1</x:v>
      </x:c>
      <x:c r="H939" s="55" t="n">
        <x:f>IF(AND(ISNUMBER('Reparto provincial'!J317),ABS(Construccion!G44-1)&lt;0.0000001,MIN(Construccion!D44:F44)&gt;=0,MAX(Construccion!D44:F44)&lt;=1),ROUND('Reparto provincial'!J317*ROUND(SUM(Construccion!$D$44:D44),12),0)-0,"n.a.")</x:f>
        <x:v>0</x:v>
      </x:c>
      <x:c r="I939" s="55" t="n">
        <x:f>'Reparto provincial'!N317</x:f>
        <x:v>0</x:v>
      </x:c>
      <x:c r="J939" s="55" t="n">
        <x:f>IF(AND(ISNUMBER(H939),ISNUMBER(I939)),H939*I939,"n.a.")</x:f>
        <x:v>0</x:v>
      </x:c>
      <x:c r="K939" s="56" t="n">
        <x:f>Ubicaciones!D18</x:f>
        <x:v>8.88</x:v>
      </x:c>
      <x:c r="L939" s="56" t="n">
        <x:f>Ubicaciones!E18</x:f>
        <x:v>-79.78</x:v>
      </x:c>
      <x:c r="M939" s="38" t="str">
        <x:f>Vulnerabilidad!B22</x:f>
        <x:v>Hormigón armado</x:v>
      </x:c>
      <x:c r="N939" s="38" t="str">
        <x:f>Vulnerabilidad!C22</x:f>
        <x:v>Mampostería de relleno</x:v>
      </x:c>
      <x:c r="O939" s="38" t="str">
        <x:f>Vulnerabilidad!D22</x:f>
        <x:v>Losa de hormigón</x:v>
      </x:c>
      <x:c r="P939" s="38" t="str">
        <x:v>Sin dato</x:v>
      </x:c>
      <x:c r="Q939" s="38" t="n">
        <x:f>IF('Impacto local'!H18="","",'Impacto local'!H18)</x:f>
        <x:v>2</x:v>
      </x:c>
      <x:c r="R939" s="57" t="n">
        <x:f>IF(Q939="","",INDEX(Vulnerabilidad!$B$6:$B$17,Q939))</x:f>
        <x:v>0</x:v>
      </x:c>
      <x:c r="S939" s="55" t="n">
        <x:f>IF(AND(ISNUMBER(J939),ISNUMBER(R939),R939&gt;=0,R939&lt;=1),J939*R939,"n.a.")</x:f>
        <x:v>0</x:v>
      </x:c>
      <x:c r="T939" s="38" t="str">
        <x:f>IF(ISNUMBER(S939),"Calculado ilustrativo","Faltan datos / parámetros inválidos")</x:f>
        <x:v>Calculado ilustrativo</x:v>
      </x:c>
    </x:row>
    <x:row r="940">
      <x:c r="A940" s="38" t="str">
        <x:v>R00935</x:v>
      </x:c>
      <x:c r="B940" s="38" t="str">
        <x:f>'Reparto provincial'!B317</x:f>
        <x:v>C08</x:v>
      </x:c>
      <x:c r="C940" s="38" t="str">
        <x:f>'Reparto provincial'!C317</x:f>
        <x:v>Compañía Internacional de Seguros, S.A.</x:v>
      </x:c>
      <x:c r="D940" s="38" t="str">
        <x:f>'Reparto provincial'!D317</x:f>
        <x:v>Industrial</x:v>
      </x:c>
      <x:c r="E940" s="38" t="str">
        <x:f>'Reparto provincial'!E317</x:f>
        <x:v>Panamá Oeste</x:v>
      </x:c>
      <x:c r="F940" s="38" t="str">
        <x:f>Ubicaciones!A18</x:f>
        <x:v>L13</x:v>
      </x:c>
      <x:c r="G940" s="38" t="str">
        <x:v>P2</x:v>
      </x:c>
      <x:c r="H940" s="55" t="n">
        <x:f>IF(AND(ISNUMBER('Reparto provincial'!J317),ABS(Construccion!G44-1)&lt;0.0000001,MIN(Construccion!D44:F44)&gt;=0,MAX(Construccion!D44:F44)&lt;=1),ROUND('Reparto provincial'!J317*ROUND(SUM(Construccion!$D$44:E44),12),0)-ROUND('Reparto provincial'!J317*ROUND(SUM(Construccion!$D$44:D44),12),0),"n.a.")</x:f>
        <x:v>0</x:v>
      </x:c>
      <x:c r="I940" s="55" t="n">
        <x:f>'Reparto provincial'!N317</x:f>
        <x:v>0</x:v>
      </x:c>
      <x:c r="J940" s="55" t="n">
        <x:f>IF(AND(ISNUMBER(H940),ISNUMBER(I940)),H940*I940,"n.a.")</x:f>
        <x:v>0</x:v>
      </x:c>
      <x:c r="K940" s="56" t="n">
        <x:f>Ubicaciones!D18</x:f>
        <x:v>8.88</x:v>
      </x:c>
      <x:c r="L940" s="56" t="n">
        <x:f>Ubicaciones!E18</x:f>
        <x:v>-79.78</x:v>
      </x:c>
      <x:c r="M940" s="38" t="str">
        <x:f>Vulnerabilidad!B23</x:f>
        <x:v>Mampostería sin refuerzo</x:v>
      </x:c>
      <x:c r="N940" s="38" t="str">
        <x:f>Vulnerabilidad!C23</x:f>
        <x:v>Bloque / ladrillo</x:v>
      </x:c>
      <x:c r="O940" s="38" t="str">
        <x:f>Vulnerabilidad!D23</x:f>
        <x:v>Metal</x:v>
      </x:c>
      <x:c r="P940" s="38" t="str">
        <x:v>Sin dato</x:v>
      </x:c>
      <x:c r="Q940" s="38" t="n">
        <x:f>IF('Impacto local'!H18="","",'Impacto local'!H18)</x:f>
        <x:v>2</x:v>
      </x:c>
      <x:c r="R940" s="57" t="n">
        <x:f>IF(Q940="","",INDEX(Vulnerabilidad!$C$6:$C$17,Q940))</x:f>
        <x:v>0</x:v>
      </x:c>
      <x:c r="S940" s="55" t="n">
        <x:f>IF(AND(ISNUMBER(J940),ISNUMBER(R940),R940&gt;=0,R940&lt;=1),J940*R940,"n.a.")</x:f>
        <x:v>0</x:v>
      </x:c>
      <x:c r="T940" s="38" t="str">
        <x:f>IF(ISNUMBER(S940),"Calculado ilustrativo","Faltan datos / parámetros inválidos")</x:f>
        <x:v>Calculado ilustrativo</x:v>
      </x:c>
    </x:row>
    <x:row r="941">
      <x:c r="A941" s="38" t="str">
        <x:v>R00936</x:v>
      </x:c>
      <x:c r="B941" s="38" t="str">
        <x:f>'Reparto provincial'!B317</x:f>
        <x:v>C08</x:v>
      </x:c>
      <x:c r="C941" s="38" t="str">
        <x:f>'Reparto provincial'!C317</x:f>
        <x:v>Compañía Internacional de Seguros, S.A.</x:v>
      </x:c>
      <x:c r="D941" s="38" t="str">
        <x:f>'Reparto provincial'!D317</x:f>
        <x:v>Industrial</x:v>
      </x:c>
      <x:c r="E941" s="38" t="str">
        <x:f>'Reparto provincial'!E317</x:f>
        <x:v>Panamá Oeste</x:v>
      </x:c>
      <x:c r="F941" s="38" t="str">
        <x:f>Ubicaciones!A18</x:f>
        <x:v>L13</x:v>
      </x:c>
      <x:c r="G941" s="38" t="str">
        <x:v>P3</x:v>
      </x:c>
      <x:c r="H941" s="55" t="n">
        <x:f>IF(AND(ISNUMBER('Reparto provincial'!J317),ABS(Construccion!G44-1)&lt;0.0000001,MIN(Construccion!D44:F44)&gt;=0,MAX(Construccion!D44:F44)&lt;=1),ROUND('Reparto provincial'!J317*ROUND(SUM(Construccion!$D$44:F44),12),0)-ROUND('Reparto provincial'!J317*ROUND(SUM(Construccion!$D$44:E44),12),0),"n.a.")</x:f>
        <x:v>0</x:v>
      </x:c>
      <x:c r="I941" s="55" t="n">
        <x:f>'Reparto provincial'!N317</x:f>
        <x:v>0</x:v>
      </x:c>
      <x:c r="J941" s="55" t="n">
        <x:f>IF(AND(ISNUMBER(H941),ISNUMBER(I941)),H941*I941,"n.a.")</x:f>
        <x:v>0</x:v>
      </x:c>
      <x:c r="K941" s="56" t="n">
        <x:f>Ubicaciones!D18</x:f>
        <x:v>8.88</x:v>
      </x:c>
      <x:c r="L941" s="56" t="n">
        <x:f>Ubicaciones!E18</x:f>
        <x:v>-79.78</x:v>
      </x:c>
      <x:c r="M941" s="38" t="str">
        <x:f>Vulnerabilidad!B24</x:f>
        <x:v>Liviana / madera</x:v>
      </x:c>
      <x:c r="N941" s="38" t="str">
        <x:f>Vulnerabilidad!C24</x:f>
        <x:v>Madera / livianas</x:v>
      </x:c>
      <x:c r="O941" s="38" t="str">
        <x:f>Vulnerabilidad!D24</x:f>
        <x:v>Metal</x:v>
      </x:c>
      <x:c r="P941" s="38" t="str">
        <x:v>Sin dato</x:v>
      </x:c>
      <x:c r="Q941" s="38" t="n">
        <x:f>IF('Impacto local'!H18="","",'Impacto local'!H18)</x:f>
        <x:v>2</x:v>
      </x:c>
      <x:c r="R941" s="57" t="n">
        <x:f>IF(Q941="","",INDEX(Vulnerabilidad!$D$6:$D$17,Q941))</x:f>
        <x:v>0</x:v>
      </x:c>
      <x:c r="S941" s="55" t="n">
        <x:f>IF(AND(ISNUMBER(J941),ISNUMBER(R941),R941&gt;=0,R941&lt;=1),J941*R941,"n.a.")</x:f>
        <x:v>0</x:v>
      </x:c>
      <x:c r="T941" s="38" t="str">
        <x:f>IF(ISNUMBER(S941),"Calculado ilustrativo","Faltan datos / parámetros inválidos")</x:f>
        <x:v>Calculado ilustrativo</x:v>
      </x:c>
    </x:row>
    <x:row r="942">
      <x:c r="A942" s="38" t="str">
        <x:v>R00937</x:v>
      </x:c>
      <x:c r="B942" s="38" t="str">
        <x:f>'Reparto provincial'!B318</x:f>
        <x:v>C09</x:v>
      </x:c>
      <x:c r="C942" s="38" t="str">
        <x:f>'Reparto provincial'!C318</x:f>
        <x:v>General de Seguros, S.A.</x:v>
      </x:c>
      <x:c r="D942" s="38" t="str">
        <x:f>'Reparto provincial'!D318</x:f>
        <x:v>Residencial</x:v>
      </x:c>
      <x:c r="E942" s="38" t="str">
        <x:f>'Reparto provincial'!E318</x:f>
        <x:v>Bocas del Toro</x:v>
      </x:c>
      <x:c r="F942" s="38" t="str">
        <x:f>Ubicaciones!A6</x:f>
        <x:v>L01</x:v>
      </x:c>
      <x:c r="G942" s="38" t="str">
        <x:v>P1</x:v>
      </x:c>
      <x:c r="H942" s="55" t="n">
        <x:f>IF(AND(ISNUMBER('Reparto provincial'!J318),ABS(Construccion!G6-1)&lt;0.0000001,MIN(Construccion!D6:F6)&gt;=0,MAX(Construccion!D6:F6)&lt;=1),ROUND('Reparto provincial'!J318*ROUND(SUM(Construccion!$D$6:D6),12),0)-0,"n.a.")</x:f>
        <x:v>0</x:v>
      </x:c>
      <x:c r="I942" s="55" t="n">
        <x:f>'Reparto provincial'!N318</x:f>
        <x:v>9248.021907970911</x:v>
      </x:c>
      <x:c r="J942" s="55" t="n">
        <x:f>IF(AND(ISNUMBER(H942),ISNUMBER(I942)),H942*I942,"n.a.")</x:f>
        <x:v>0</x:v>
      </x:c>
      <x:c r="K942" s="56" t="n">
        <x:f>Ubicaciones!D6</x:f>
        <x:v>9.34</x:v>
      </x:c>
      <x:c r="L942" s="56" t="n">
        <x:f>Ubicaciones!E6</x:f>
        <x:v>-82.25</x:v>
      </x:c>
      <x:c r="M942" s="38" t="str">
        <x:f>Vulnerabilidad!B22</x:f>
        <x:v>Hormigón armado</x:v>
      </x:c>
      <x:c r="N942" s="38" t="str">
        <x:f>Vulnerabilidad!C22</x:f>
        <x:v>Mampostería de relleno</x:v>
      </x:c>
      <x:c r="O942" s="38" t="str">
        <x:f>Vulnerabilidad!D22</x:f>
        <x:v>Losa de hormigón</x:v>
      </x:c>
      <x:c r="P942" s="38" t="str">
        <x:v>Sin dato</x:v>
      </x:c>
      <x:c r="Q942" s="38" t="n">
        <x:f>IF('Impacto local'!H6="","",'Impacto local'!H6)</x:f>
        <x:v>3</x:v>
      </x:c>
      <x:c r="R942" s="57" t="n">
        <x:f>IF(Q942="","",INDEX(Vulnerabilidad!$B$6:$B$17,Q942))</x:f>
        <x:v>0</x:v>
      </x:c>
      <x:c r="S942" s="55" t="n">
        <x:f>IF(AND(ISNUMBER(J942),ISNUMBER(R942),R942&gt;=0,R942&lt;=1),J942*R942,"n.a.")</x:f>
        <x:v>0</x:v>
      </x:c>
      <x:c r="T942" s="38" t="str">
        <x:f>IF(ISNUMBER(S942),"Calculado ilustrativo","Faltan datos / parámetros inválidos")</x:f>
        <x:v>Calculado ilustrativo</x:v>
      </x:c>
    </x:row>
    <x:row r="943">
      <x:c r="A943" s="38" t="str">
        <x:v>R00938</x:v>
      </x:c>
      <x:c r="B943" s="38" t="str">
        <x:f>'Reparto provincial'!B318</x:f>
        <x:v>C09</x:v>
      </x:c>
      <x:c r="C943" s="38" t="str">
        <x:f>'Reparto provincial'!C318</x:f>
        <x:v>General de Seguros, S.A.</x:v>
      </x:c>
      <x:c r="D943" s="38" t="str">
        <x:f>'Reparto provincial'!D318</x:f>
        <x:v>Residencial</x:v>
      </x:c>
      <x:c r="E943" s="38" t="str">
        <x:f>'Reparto provincial'!E318</x:f>
        <x:v>Bocas del Toro</x:v>
      </x:c>
      <x:c r="F943" s="38" t="str">
        <x:f>Ubicaciones!A6</x:f>
        <x:v>L01</x:v>
      </x:c>
      <x:c r="G943" s="38" t="str">
        <x:v>P2</x:v>
      </x:c>
      <x:c r="H943" s="55" t="n">
        <x:f>IF(AND(ISNUMBER('Reparto provincial'!J318),ABS(Construccion!G6-1)&lt;0.0000001,MIN(Construccion!D6:F6)&gt;=0,MAX(Construccion!D6:F6)&lt;=1),ROUND('Reparto provincial'!J318*ROUND(SUM(Construccion!$D$6:E6),12),0)-ROUND('Reparto provincial'!J318*ROUND(SUM(Construccion!$D$6:D6),12),0),"n.a.")</x:f>
        <x:v>0</x:v>
      </x:c>
      <x:c r="I943" s="55" t="n">
        <x:f>'Reparto provincial'!N318</x:f>
        <x:v>9248.021907970911</x:v>
      </x:c>
      <x:c r="J943" s="55" t="n">
        <x:f>IF(AND(ISNUMBER(H943),ISNUMBER(I943)),H943*I943,"n.a.")</x:f>
        <x:v>0</x:v>
      </x:c>
      <x:c r="K943" s="56" t="n">
        <x:f>Ubicaciones!D6</x:f>
        <x:v>9.34</x:v>
      </x:c>
      <x:c r="L943" s="56" t="n">
        <x:f>Ubicaciones!E6</x:f>
        <x:v>-82.25</x:v>
      </x:c>
      <x:c r="M943" s="38" t="str">
        <x:f>Vulnerabilidad!B23</x:f>
        <x:v>Mampostería sin refuerzo</x:v>
      </x:c>
      <x:c r="N943" s="38" t="str">
        <x:f>Vulnerabilidad!C23</x:f>
        <x:v>Bloque / ladrillo</x:v>
      </x:c>
      <x:c r="O943" s="38" t="str">
        <x:f>Vulnerabilidad!D23</x:f>
        <x:v>Metal</x:v>
      </x:c>
      <x:c r="P943" s="38" t="str">
        <x:v>Sin dato</x:v>
      </x:c>
      <x:c r="Q943" s="38" t="n">
        <x:f>IF('Impacto local'!H6="","",'Impacto local'!H6)</x:f>
        <x:v>3</x:v>
      </x:c>
      <x:c r="R943" s="57" t="n">
        <x:f>IF(Q943="","",INDEX(Vulnerabilidad!$C$6:$C$17,Q943))</x:f>
        <x:v>0</x:v>
      </x:c>
      <x:c r="S943" s="55" t="n">
        <x:f>IF(AND(ISNUMBER(J943),ISNUMBER(R943),R943&gt;=0,R943&lt;=1),J943*R943,"n.a.")</x:f>
        <x:v>0</x:v>
      </x:c>
      <x:c r="T943" s="38" t="str">
        <x:f>IF(ISNUMBER(S943),"Calculado ilustrativo","Faltan datos / parámetros inválidos")</x:f>
        <x:v>Calculado ilustrativo</x:v>
      </x:c>
    </x:row>
    <x:row r="944">
      <x:c r="A944" s="38" t="str">
        <x:v>R00939</x:v>
      </x:c>
      <x:c r="B944" s="38" t="str">
        <x:f>'Reparto provincial'!B318</x:f>
        <x:v>C09</x:v>
      </x:c>
      <x:c r="C944" s="38" t="str">
        <x:f>'Reparto provincial'!C318</x:f>
        <x:v>General de Seguros, S.A.</x:v>
      </x:c>
      <x:c r="D944" s="38" t="str">
        <x:f>'Reparto provincial'!D318</x:f>
        <x:v>Residencial</x:v>
      </x:c>
      <x:c r="E944" s="38" t="str">
        <x:f>'Reparto provincial'!E318</x:f>
        <x:v>Bocas del Toro</x:v>
      </x:c>
      <x:c r="F944" s="38" t="str">
        <x:f>Ubicaciones!A6</x:f>
        <x:v>L01</x:v>
      </x:c>
      <x:c r="G944" s="38" t="str">
        <x:v>P3</x:v>
      </x:c>
      <x:c r="H944" s="55" t="n">
        <x:f>IF(AND(ISNUMBER('Reparto provincial'!J318),ABS(Construccion!G6-1)&lt;0.0000001,MIN(Construccion!D6:F6)&gt;=0,MAX(Construccion!D6:F6)&lt;=1),ROUND('Reparto provincial'!J318*ROUND(SUM(Construccion!$D$6:F6),12),0)-ROUND('Reparto provincial'!J318*ROUND(SUM(Construccion!$D$6:E6),12),0),"n.a.")</x:f>
        <x:v>0</x:v>
      </x:c>
      <x:c r="I944" s="55" t="n">
        <x:f>'Reparto provincial'!N318</x:f>
        <x:v>9248.021907970911</x:v>
      </x:c>
      <x:c r="J944" s="55" t="n">
        <x:f>IF(AND(ISNUMBER(H944),ISNUMBER(I944)),H944*I944,"n.a.")</x:f>
        <x:v>0</x:v>
      </x:c>
      <x:c r="K944" s="56" t="n">
        <x:f>Ubicaciones!D6</x:f>
        <x:v>9.34</x:v>
      </x:c>
      <x:c r="L944" s="56" t="n">
        <x:f>Ubicaciones!E6</x:f>
        <x:v>-82.25</x:v>
      </x:c>
      <x:c r="M944" s="38" t="str">
        <x:f>Vulnerabilidad!B24</x:f>
        <x:v>Liviana / madera</x:v>
      </x:c>
      <x:c r="N944" s="38" t="str">
        <x:f>Vulnerabilidad!C24</x:f>
        <x:v>Madera / livianas</x:v>
      </x:c>
      <x:c r="O944" s="38" t="str">
        <x:f>Vulnerabilidad!D24</x:f>
        <x:v>Metal</x:v>
      </x:c>
      <x:c r="P944" s="38" t="str">
        <x:v>Sin dato</x:v>
      </x:c>
      <x:c r="Q944" s="38" t="n">
        <x:f>IF('Impacto local'!H6="","",'Impacto local'!H6)</x:f>
        <x:v>3</x:v>
      </x:c>
      <x:c r="R944" s="57" t="n">
        <x:f>IF(Q944="","",INDEX(Vulnerabilidad!$D$6:$D$17,Q944))</x:f>
        <x:v>0</x:v>
      </x:c>
      <x:c r="S944" s="55" t="n">
        <x:f>IF(AND(ISNUMBER(J944),ISNUMBER(R944),R944&gt;=0,R944&lt;=1),J944*R944,"n.a.")</x:f>
        <x:v>0</x:v>
      </x:c>
      <x:c r="T944" s="38" t="str">
        <x:f>IF(ISNUMBER(S944),"Calculado ilustrativo","Faltan datos / parámetros inválidos")</x:f>
        <x:v>Calculado ilustrativo</x:v>
      </x:c>
    </x:row>
    <x:row r="945">
      <x:c r="A945" s="38" t="str">
        <x:v>R00940</x:v>
      </x:c>
      <x:c r="B945" s="38" t="str">
        <x:f>'Reparto provincial'!B319</x:f>
        <x:v>C09</x:v>
      </x:c>
      <x:c r="C945" s="38" t="str">
        <x:f>'Reparto provincial'!C319</x:f>
        <x:v>General de Seguros, S.A.</x:v>
      </x:c>
      <x:c r="D945" s="38" t="str">
        <x:f>'Reparto provincial'!D319</x:f>
        <x:v>Residencial</x:v>
      </x:c>
      <x:c r="E945" s="38" t="str">
        <x:f>'Reparto provincial'!E319</x:f>
        <x:v>Coclé</x:v>
      </x:c>
      <x:c r="F945" s="38" t="str">
        <x:f>Ubicaciones!A7</x:f>
        <x:v>L02</x:v>
      </x:c>
      <x:c r="G945" s="38" t="str">
        <x:v>P1</x:v>
      </x:c>
      <x:c r="H945" s="55" t="n">
        <x:f>IF(AND(ISNUMBER('Reparto provincial'!J319),ABS(Construccion!G9-1)&lt;0.0000001,MIN(Construccion!D9:F9)&gt;=0,MAX(Construccion!D9:F9)&lt;=1),ROUND('Reparto provincial'!J319*ROUND(SUM(Construccion!$D$9:D9),12),0)-0,"n.a.")</x:f>
        <x:v>0</x:v>
      </x:c>
      <x:c r="I945" s="55" t="n">
        <x:f>'Reparto provincial'!N319</x:f>
        <x:v>9248.021907970911</x:v>
      </x:c>
      <x:c r="J945" s="55" t="n">
        <x:f>IF(AND(ISNUMBER(H945),ISNUMBER(I945)),H945*I945,"n.a.")</x:f>
        <x:v>0</x:v>
      </x:c>
      <x:c r="K945" s="56" t="n">
        <x:f>Ubicaciones!D7</x:f>
        <x:v>8.52</x:v>
      </x:c>
      <x:c r="L945" s="56" t="n">
        <x:f>Ubicaciones!E7</x:f>
        <x:v>-80.36</x:v>
      </x:c>
      <x:c r="M945" s="38" t="str">
        <x:f>Vulnerabilidad!B22</x:f>
        <x:v>Hormigón armado</x:v>
      </x:c>
      <x:c r="N945" s="38" t="str">
        <x:f>Vulnerabilidad!C22</x:f>
        <x:v>Mampostería de relleno</x:v>
      </x:c>
      <x:c r="O945" s="38" t="str">
        <x:f>Vulnerabilidad!D22</x:f>
        <x:v>Losa de hormigón</x:v>
      </x:c>
      <x:c r="P945" s="38" t="str">
        <x:v>Sin dato</x:v>
      </x:c>
      <x:c r="Q945" s="38" t="n">
        <x:f>IF('Impacto local'!H7="","",'Impacto local'!H7)</x:f>
        <x:v>2</x:v>
      </x:c>
      <x:c r="R945" s="57" t="n">
        <x:f>IF(Q945="","",INDEX(Vulnerabilidad!$B$6:$B$17,Q945))</x:f>
        <x:v>0</x:v>
      </x:c>
      <x:c r="S945" s="55" t="n">
        <x:f>IF(AND(ISNUMBER(J945),ISNUMBER(R945),R945&gt;=0,R945&lt;=1),J945*R945,"n.a.")</x:f>
        <x:v>0</x:v>
      </x:c>
      <x:c r="T945" s="38" t="str">
        <x:f>IF(ISNUMBER(S945),"Calculado ilustrativo","Faltan datos / parámetros inválidos")</x:f>
        <x:v>Calculado ilustrativo</x:v>
      </x:c>
    </x:row>
    <x:row r="946">
      <x:c r="A946" s="38" t="str">
        <x:v>R00941</x:v>
      </x:c>
      <x:c r="B946" s="38" t="str">
        <x:f>'Reparto provincial'!B319</x:f>
        <x:v>C09</x:v>
      </x:c>
      <x:c r="C946" s="38" t="str">
        <x:f>'Reparto provincial'!C319</x:f>
        <x:v>General de Seguros, S.A.</x:v>
      </x:c>
      <x:c r="D946" s="38" t="str">
        <x:f>'Reparto provincial'!D319</x:f>
        <x:v>Residencial</x:v>
      </x:c>
      <x:c r="E946" s="38" t="str">
        <x:f>'Reparto provincial'!E319</x:f>
        <x:v>Coclé</x:v>
      </x:c>
      <x:c r="F946" s="38" t="str">
        <x:f>Ubicaciones!A7</x:f>
        <x:v>L02</x:v>
      </x:c>
      <x:c r="G946" s="38" t="str">
        <x:v>P2</x:v>
      </x:c>
      <x:c r="H946" s="55" t="n">
        <x:f>IF(AND(ISNUMBER('Reparto provincial'!J319),ABS(Construccion!G9-1)&lt;0.0000001,MIN(Construccion!D9:F9)&gt;=0,MAX(Construccion!D9:F9)&lt;=1),ROUND('Reparto provincial'!J319*ROUND(SUM(Construccion!$D$9:E9),12),0)-ROUND('Reparto provincial'!J319*ROUND(SUM(Construccion!$D$9:D9),12),0),"n.a.")</x:f>
        <x:v>0</x:v>
      </x:c>
      <x:c r="I946" s="55" t="n">
        <x:f>'Reparto provincial'!N319</x:f>
        <x:v>9248.021907970911</x:v>
      </x:c>
      <x:c r="J946" s="55" t="n">
        <x:f>IF(AND(ISNUMBER(H946),ISNUMBER(I946)),H946*I946,"n.a.")</x:f>
        <x:v>0</x:v>
      </x:c>
      <x:c r="K946" s="56" t="n">
        <x:f>Ubicaciones!D7</x:f>
        <x:v>8.52</x:v>
      </x:c>
      <x:c r="L946" s="56" t="n">
        <x:f>Ubicaciones!E7</x:f>
        <x:v>-80.36</x:v>
      </x:c>
      <x:c r="M946" s="38" t="str">
        <x:f>Vulnerabilidad!B23</x:f>
        <x:v>Mampostería sin refuerzo</x:v>
      </x:c>
      <x:c r="N946" s="38" t="str">
        <x:f>Vulnerabilidad!C23</x:f>
        <x:v>Bloque / ladrillo</x:v>
      </x:c>
      <x:c r="O946" s="38" t="str">
        <x:f>Vulnerabilidad!D23</x:f>
        <x:v>Metal</x:v>
      </x:c>
      <x:c r="P946" s="38" t="str">
        <x:v>Sin dato</x:v>
      </x:c>
      <x:c r="Q946" s="38" t="n">
        <x:f>IF('Impacto local'!H7="","",'Impacto local'!H7)</x:f>
        <x:v>2</x:v>
      </x:c>
      <x:c r="R946" s="57" t="n">
        <x:f>IF(Q946="","",INDEX(Vulnerabilidad!$C$6:$C$17,Q946))</x:f>
        <x:v>0</x:v>
      </x:c>
      <x:c r="S946" s="55" t="n">
        <x:f>IF(AND(ISNUMBER(J946),ISNUMBER(R946),R946&gt;=0,R946&lt;=1),J946*R946,"n.a.")</x:f>
        <x:v>0</x:v>
      </x:c>
      <x:c r="T946" s="38" t="str">
        <x:f>IF(ISNUMBER(S946),"Calculado ilustrativo","Faltan datos / parámetros inválidos")</x:f>
        <x:v>Calculado ilustrativo</x:v>
      </x:c>
    </x:row>
    <x:row r="947">
      <x:c r="A947" s="38" t="str">
        <x:v>R00942</x:v>
      </x:c>
      <x:c r="B947" s="38" t="str">
        <x:f>'Reparto provincial'!B319</x:f>
        <x:v>C09</x:v>
      </x:c>
      <x:c r="C947" s="38" t="str">
        <x:f>'Reparto provincial'!C319</x:f>
        <x:v>General de Seguros, S.A.</x:v>
      </x:c>
      <x:c r="D947" s="38" t="str">
        <x:f>'Reparto provincial'!D319</x:f>
        <x:v>Residencial</x:v>
      </x:c>
      <x:c r="E947" s="38" t="str">
        <x:f>'Reparto provincial'!E319</x:f>
        <x:v>Coclé</x:v>
      </x:c>
      <x:c r="F947" s="38" t="str">
        <x:f>Ubicaciones!A7</x:f>
        <x:v>L02</x:v>
      </x:c>
      <x:c r="G947" s="38" t="str">
        <x:v>P3</x:v>
      </x:c>
      <x:c r="H947" s="55" t="n">
        <x:f>IF(AND(ISNUMBER('Reparto provincial'!J319),ABS(Construccion!G9-1)&lt;0.0000001,MIN(Construccion!D9:F9)&gt;=0,MAX(Construccion!D9:F9)&lt;=1),ROUND('Reparto provincial'!J319*ROUND(SUM(Construccion!$D$9:F9),12),0)-ROUND('Reparto provincial'!J319*ROUND(SUM(Construccion!$D$9:E9),12),0),"n.a.")</x:f>
        <x:v>0</x:v>
      </x:c>
      <x:c r="I947" s="55" t="n">
        <x:f>'Reparto provincial'!N319</x:f>
        <x:v>9248.021907970911</x:v>
      </x:c>
      <x:c r="J947" s="55" t="n">
        <x:f>IF(AND(ISNUMBER(H947),ISNUMBER(I947)),H947*I947,"n.a.")</x:f>
        <x:v>0</x:v>
      </x:c>
      <x:c r="K947" s="56" t="n">
        <x:f>Ubicaciones!D7</x:f>
        <x:v>8.52</x:v>
      </x:c>
      <x:c r="L947" s="56" t="n">
        <x:f>Ubicaciones!E7</x:f>
        <x:v>-80.36</x:v>
      </x:c>
      <x:c r="M947" s="38" t="str">
        <x:f>Vulnerabilidad!B24</x:f>
        <x:v>Liviana / madera</x:v>
      </x:c>
      <x:c r="N947" s="38" t="str">
        <x:f>Vulnerabilidad!C24</x:f>
        <x:v>Madera / livianas</x:v>
      </x:c>
      <x:c r="O947" s="38" t="str">
        <x:f>Vulnerabilidad!D24</x:f>
        <x:v>Metal</x:v>
      </x:c>
      <x:c r="P947" s="38" t="str">
        <x:v>Sin dato</x:v>
      </x:c>
      <x:c r="Q947" s="38" t="n">
        <x:f>IF('Impacto local'!H7="","",'Impacto local'!H7)</x:f>
        <x:v>2</x:v>
      </x:c>
      <x:c r="R947" s="57" t="n">
        <x:f>IF(Q947="","",INDEX(Vulnerabilidad!$D$6:$D$17,Q947))</x:f>
        <x:v>0</x:v>
      </x:c>
      <x:c r="S947" s="55" t="n">
        <x:f>IF(AND(ISNUMBER(J947),ISNUMBER(R947),R947&gt;=0,R947&lt;=1),J947*R947,"n.a.")</x:f>
        <x:v>0</x:v>
      </x:c>
      <x:c r="T947" s="38" t="str">
        <x:f>IF(ISNUMBER(S947),"Calculado ilustrativo","Faltan datos / parámetros inválidos")</x:f>
        <x:v>Calculado ilustrativo</x:v>
      </x:c>
    </x:row>
    <x:row r="948">
      <x:c r="A948" s="38" t="str">
        <x:v>R00943</x:v>
      </x:c>
      <x:c r="B948" s="38" t="str">
        <x:f>'Reparto provincial'!B320</x:f>
        <x:v>C09</x:v>
      </x:c>
      <x:c r="C948" s="38" t="str">
        <x:f>'Reparto provincial'!C320</x:f>
        <x:v>General de Seguros, S.A.</x:v>
      </x:c>
      <x:c r="D948" s="38" t="str">
        <x:f>'Reparto provincial'!D320</x:f>
        <x:v>Residencial</x:v>
      </x:c>
      <x:c r="E948" s="38" t="str">
        <x:f>'Reparto provincial'!E320</x:f>
        <x:v>Colón</x:v>
      </x:c>
      <x:c r="F948" s="38" t="str">
        <x:f>Ubicaciones!A8</x:f>
        <x:v>L03</x:v>
      </x:c>
      <x:c r="G948" s="38" t="str">
        <x:v>P1</x:v>
      </x:c>
      <x:c r="H948" s="55" t="n">
        <x:f>IF(AND(ISNUMBER('Reparto provincial'!J320),ABS(Construccion!G12-1)&lt;0.0000001,MIN(Construccion!D12:F12)&gt;=0,MAX(Construccion!D12:F12)&lt;=1),ROUND('Reparto provincial'!J320*ROUND(SUM(Construccion!$D$12:D12),12),0)-0,"n.a.")</x:f>
        <x:v>1922</x:v>
      </x:c>
      <x:c r="I948" s="55" t="n">
        <x:f>'Reparto provincial'!N320</x:f>
        <x:v>9248.021907970911</x:v>
      </x:c>
      <x:c r="J948" s="55" t="n">
        <x:f>IF(AND(ISNUMBER(H948),ISNUMBER(I948)),H948*I948,"n.a.")</x:f>
        <x:v>17774698.107120093</x:v>
      </x:c>
      <x:c r="K948" s="56" t="n">
        <x:f>Ubicaciones!D8</x:f>
        <x:v>9.36</x:v>
      </x:c>
      <x:c r="L948" s="56" t="n">
        <x:f>Ubicaciones!E8</x:f>
        <x:v>-79.9</x:v>
      </x:c>
      <x:c r="M948" s="38" t="str">
        <x:f>Vulnerabilidad!B22</x:f>
        <x:v>Hormigón armado</x:v>
      </x:c>
      <x:c r="N948" s="38" t="str">
        <x:f>Vulnerabilidad!C22</x:f>
        <x:v>Mampostería de relleno</x:v>
      </x:c>
      <x:c r="O948" s="38" t="str">
        <x:f>Vulnerabilidad!D22</x:f>
        <x:v>Losa de hormigón</x:v>
      </x:c>
      <x:c r="P948" s="38" t="str">
        <x:v>Sin dato</x:v>
      </x:c>
      <x:c r="Q948" s="38" t="n">
        <x:f>IF('Impacto local'!H8="","",'Impacto local'!H8)</x:f>
        <x:v>2</x:v>
      </x:c>
      <x:c r="R948" s="57" t="n">
        <x:f>IF(Q948="","",INDEX(Vulnerabilidad!$B$6:$B$17,Q948))</x:f>
        <x:v>0</x:v>
      </x:c>
      <x:c r="S948" s="55" t="n">
        <x:f>IF(AND(ISNUMBER(J948),ISNUMBER(R948),R948&gt;=0,R948&lt;=1),J948*R948,"n.a.")</x:f>
        <x:v>0</x:v>
      </x:c>
      <x:c r="T948" s="38" t="str">
        <x:f>IF(ISNUMBER(S948),"Calculado ilustrativo","Faltan datos / parámetros inválidos")</x:f>
        <x:v>Calculado ilustrativo</x:v>
      </x:c>
    </x:row>
    <x:row r="949">
      <x:c r="A949" s="38" t="str">
        <x:v>R00944</x:v>
      </x:c>
      <x:c r="B949" s="38" t="str">
        <x:f>'Reparto provincial'!B320</x:f>
        <x:v>C09</x:v>
      </x:c>
      <x:c r="C949" s="38" t="str">
        <x:f>'Reparto provincial'!C320</x:f>
        <x:v>General de Seguros, S.A.</x:v>
      </x:c>
      <x:c r="D949" s="38" t="str">
        <x:f>'Reparto provincial'!D320</x:f>
        <x:v>Residencial</x:v>
      </x:c>
      <x:c r="E949" s="38" t="str">
        <x:f>'Reparto provincial'!E320</x:f>
        <x:v>Colón</x:v>
      </x:c>
      <x:c r="F949" s="38" t="str">
        <x:f>Ubicaciones!A8</x:f>
        <x:v>L03</x:v>
      </x:c>
      <x:c r="G949" s="38" t="str">
        <x:v>P2</x:v>
      </x:c>
      <x:c r="H949" s="55" t="n">
        <x:f>IF(AND(ISNUMBER('Reparto provincial'!J320),ABS(Construccion!G12-1)&lt;0.0000001,MIN(Construccion!D12:F12)&gt;=0,MAX(Construccion!D12:F12)&lt;=1),ROUND('Reparto provincial'!J320*ROUND(SUM(Construccion!$D$12:E12),12),0)-ROUND('Reparto provincial'!J320*ROUND(SUM(Construccion!$D$12:D12),12),0),"n.a.")</x:f>
        <x:v>961</x:v>
      </x:c>
      <x:c r="I949" s="55" t="n">
        <x:f>'Reparto provincial'!N320</x:f>
        <x:v>9248.021907970911</x:v>
      </x:c>
      <x:c r="J949" s="55" t="n">
        <x:f>IF(AND(ISNUMBER(H949),ISNUMBER(I949)),H949*I949,"n.a.")</x:f>
        <x:v>8887349.053560046</x:v>
      </x:c>
      <x:c r="K949" s="56" t="n">
        <x:f>Ubicaciones!D8</x:f>
        <x:v>9.36</x:v>
      </x:c>
      <x:c r="L949" s="56" t="n">
        <x:f>Ubicaciones!E8</x:f>
        <x:v>-79.9</x:v>
      </x:c>
      <x:c r="M949" s="38" t="str">
        <x:f>Vulnerabilidad!B23</x:f>
        <x:v>Mampostería sin refuerzo</x:v>
      </x:c>
      <x:c r="N949" s="38" t="str">
        <x:f>Vulnerabilidad!C23</x:f>
        <x:v>Bloque / ladrillo</x:v>
      </x:c>
      <x:c r="O949" s="38" t="str">
        <x:f>Vulnerabilidad!D23</x:f>
        <x:v>Metal</x:v>
      </x:c>
      <x:c r="P949" s="38" t="str">
        <x:v>Sin dato</x:v>
      </x:c>
      <x:c r="Q949" s="38" t="n">
        <x:f>IF('Impacto local'!H8="","",'Impacto local'!H8)</x:f>
        <x:v>2</x:v>
      </x:c>
      <x:c r="R949" s="57" t="n">
        <x:f>IF(Q949="","",INDEX(Vulnerabilidad!$C$6:$C$17,Q949))</x:f>
        <x:v>0</x:v>
      </x:c>
      <x:c r="S949" s="55" t="n">
        <x:f>IF(AND(ISNUMBER(J949),ISNUMBER(R949),R949&gt;=0,R949&lt;=1),J949*R949,"n.a.")</x:f>
        <x:v>0</x:v>
      </x:c>
      <x:c r="T949" s="38" t="str">
        <x:f>IF(ISNUMBER(S949),"Calculado ilustrativo","Faltan datos / parámetros inválidos")</x:f>
        <x:v>Calculado ilustrativo</x:v>
      </x:c>
    </x:row>
    <x:row r="950">
      <x:c r="A950" s="38" t="str">
        <x:v>R00945</x:v>
      </x:c>
      <x:c r="B950" s="38" t="str">
        <x:f>'Reparto provincial'!B320</x:f>
        <x:v>C09</x:v>
      </x:c>
      <x:c r="C950" s="38" t="str">
        <x:f>'Reparto provincial'!C320</x:f>
        <x:v>General de Seguros, S.A.</x:v>
      </x:c>
      <x:c r="D950" s="38" t="str">
        <x:f>'Reparto provincial'!D320</x:f>
        <x:v>Residencial</x:v>
      </x:c>
      <x:c r="E950" s="38" t="str">
        <x:f>'Reparto provincial'!E320</x:f>
        <x:v>Colón</x:v>
      </x:c>
      <x:c r="F950" s="38" t="str">
        <x:f>Ubicaciones!A8</x:f>
        <x:v>L03</x:v>
      </x:c>
      <x:c r="G950" s="38" t="str">
        <x:v>P3</x:v>
      </x:c>
      <x:c r="H950" s="55" t="n">
        <x:f>IF(AND(ISNUMBER('Reparto provincial'!J320),ABS(Construccion!G12-1)&lt;0.0000001,MIN(Construccion!D12:F12)&gt;=0,MAX(Construccion!D12:F12)&lt;=1),ROUND('Reparto provincial'!J320*ROUND(SUM(Construccion!$D$12:F12),12),0)-ROUND('Reparto provincial'!J320*ROUND(SUM(Construccion!$D$12:E12),12),0),"n.a.")</x:f>
        <x:v>320</x:v>
      </x:c>
      <x:c r="I950" s="55" t="n">
        <x:f>'Reparto provincial'!N320</x:f>
        <x:v>9248.021907970911</x:v>
      </x:c>
      <x:c r="J950" s="55" t="n">
        <x:f>IF(AND(ISNUMBER(H950),ISNUMBER(I950)),H950*I950,"n.a.")</x:f>
        <x:v>2959367.0105506917</x:v>
      </x:c>
      <x:c r="K950" s="56" t="n">
        <x:f>Ubicaciones!D8</x:f>
        <x:v>9.36</x:v>
      </x:c>
      <x:c r="L950" s="56" t="n">
        <x:f>Ubicaciones!E8</x:f>
        <x:v>-79.9</x:v>
      </x:c>
      <x:c r="M950" s="38" t="str">
        <x:f>Vulnerabilidad!B24</x:f>
        <x:v>Liviana / madera</x:v>
      </x:c>
      <x:c r="N950" s="38" t="str">
        <x:f>Vulnerabilidad!C24</x:f>
        <x:v>Madera / livianas</x:v>
      </x:c>
      <x:c r="O950" s="38" t="str">
        <x:f>Vulnerabilidad!D24</x:f>
        <x:v>Metal</x:v>
      </x:c>
      <x:c r="P950" s="38" t="str">
        <x:v>Sin dato</x:v>
      </x:c>
      <x:c r="Q950" s="38" t="n">
        <x:f>IF('Impacto local'!H8="","",'Impacto local'!H8)</x:f>
        <x:v>2</x:v>
      </x:c>
      <x:c r="R950" s="57" t="n">
        <x:f>IF(Q950="","",INDEX(Vulnerabilidad!$D$6:$D$17,Q950))</x:f>
        <x:v>0</x:v>
      </x:c>
      <x:c r="S950" s="55" t="n">
        <x:f>IF(AND(ISNUMBER(J950),ISNUMBER(R950),R950&gt;=0,R950&lt;=1),J950*R950,"n.a.")</x:f>
        <x:v>0</x:v>
      </x:c>
      <x:c r="T950" s="38" t="str">
        <x:f>IF(ISNUMBER(S950),"Calculado ilustrativo","Faltan datos / parámetros inválidos")</x:f>
        <x:v>Calculado ilustrativo</x:v>
      </x:c>
    </x:row>
    <x:row r="951">
      <x:c r="A951" s="38" t="str">
        <x:v>R00946</x:v>
      </x:c>
      <x:c r="B951" s="38" t="str">
        <x:f>'Reparto provincial'!B321</x:f>
        <x:v>C09</x:v>
      </x:c>
      <x:c r="C951" s="38" t="str">
        <x:f>'Reparto provincial'!C321</x:f>
        <x:v>General de Seguros, S.A.</x:v>
      </x:c>
      <x:c r="D951" s="38" t="str">
        <x:f>'Reparto provincial'!D321</x:f>
        <x:v>Residencial</x:v>
      </x:c>
      <x:c r="E951" s="38" t="str">
        <x:f>'Reparto provincial'!E321</x:f>
        <x:v>Chiriquí</x:v>
      </x:c>
      <x:c r="F951" s="38" t="str">
        <x:f>Ubicaciones!A9</x:f>
        <x:v>L04</x:v>
      </x:c>
      <x:c r="G951" s="38" t="str">
        <x:v>P1</x:v>
      </x:c>
      <x:c r="H951" s="55" t="n">
        <x:f>IF(AND(ISNUMBER('Reparto provincial'!J321),ABS(Construccion!G15-1)&lt;0.0000001,MIN(Construccion!D15:F15)&gt;=0,MAX(Construccion!D15:F15)&lt;=1),ROUND('Reparto provincial'!J321*ROUND(SUM(Construccion!$D$15:D15),12),0)-0,"n.a.")</x:f>
        <x:v>0</x:v>
      </x:c>
      <x:c r="I951" s="55" t="n">
        <x:f>'Reparto provincial'!N321</x:f>
        <x:v>9248.021907970911</x:v>
      </x:c>
      <x:c r="J951" s="55" t="n">
        <x:f>IF(AND(ISNUMBER(H951),ISNUMBER(I951)),H951*I951,"n.a.")</x:f>
        <x:v>0</x:v>
      </x:c>
      <x:c r="K951" s="56" t="n">
        <x:f>Ubicaciones!D9</x:f>
        <x:v>8.43</x:v>
      </x:c>
      <x:c r="L951" s="56" t="n">
        <x:f>Ubicaciones!E9</x:f>
        <x:v>-82.43</x:v>
      </x:c>
      <x:c r="M951" s="38" t="str">
        <x:f>Vulnerabilidad!B22</x:f>
        <x:v>Hormigón armado</x:v>
      </x:c>
      <x:c r="N951" s="38" t="str">
        <x:f>Vulnerabilidad!C22</x:f>
        <x:v>Mampostería de relleno</x:v>
      </x:c>
      <x:c r="O951" s="38" t="str">
        <x:f>Vulnerabilidad!D22</x:f>
        <x:v>Losa de hormigón</x:v>
      </x:c>
      <x:c r="P951" s="38" t="str">
        <x:v>Sin dato</x:v>
      </x:c>
      <x:c r="Q951" s="38" t="n">
        <x:f>IF('Impacto local'!H9="","",'Impacto local'!H9)</x:f>
        <x:v>4</x:v>
      </x:c>
      <x:c r="R951" s="57" t="n">
        <x:f>IF(Q951="","",INDEX(Vulnerabilidad!$B$6:$B$17,Q951))</x:f>
        <x:v>0</x:v>
      </x:c>
      <x:c r="S951" s="55" t="n">
        <x:f>IF(AND(ISNUMBER(J951),ISNUMBER(R951),R951&gt;=0,R951&lt;=1),J951*R951,"n.a.")</x:f>
        <x:v>0</x:v>
      </x:c>
      <x:c r="T951" s="38" t="str">
        <x:f>IF(ISNUMBER(S951),"Calculado ilustrativo","Faltan datos / parámetros inválidos")</x:f>
        <x:v>Calculado ilustrativo</x:v>
      </x:c>
    </x:row>
    <x:row r="952">
      <x:c r="A952" s="38" t="str">
        <x:v>R00947</x:v>
      </x:c>
      <x:c r="B952" s="38" t="str">
        <x:f>'Reparto provincial'!B321</x:f>
        <x:v>C09</x:v>
      </x:c>
      <x:c r="C952" s="38" t="str">
        <x:f>'Reparto provincial'!C321</x:f>
        <x:v>General de Seguros, S.A.</x:v>
      </x:c>
      <x:c r="D952" s="38" t="str">
        <x:f>'Reparto provincial'!D321</x:f>
        <x:v>Residencial</x:v>
      </x:c>
      <x:c r="E952" s="38" t="str">
        <x:f>'Reparto provincial'!E321</x:f>
        <x:v>Chiriquí</x:v>
      </x:c>
      <x:c r="F952" s="38" t="str">
        <x:f>Ubicaciones!A9</x:f>
        <x:v>L04</x:v>
      </x:c>
      <x:c r="G952" s="38" t="str">
        <x:v>P2</x:v>
      </x:c>
      <x:c r="H952" s="55" t="n">
        <x:f>IF(AND(ISNUMBER('Reparto provincial'!J321),ABS(Construccion!G15-1)&lt;0.0000001,MIN(Construccion!D15:F15)&gt;=0,MAX(Construccion!D15:F15)&lt;=1),ROUND('Reparto provincial'!J321*ROUND(SUM(Construccion!$D$15:E15),12),0)-ROUND('Reparto provincial'!J321*ROUND(SUM(Construccion!$D$15:D15),12),0),"n.a.")</x:f>
        <x:v>0</x:v>
      </x:c>
      <x:c r="I952" s="55" t="n">
        <x:f>'Reparto provincial'!N321</x:f>
        <x:v>9248.021907970911</x:v>
      </x:c>
      <x:c r="J952" s="55" t="n">
        <x:f>IF(AND(ISNUMBER(H952),ISNUMBER(I952)),H952*I952,"n.a.")</x:f>
        <x:v>0</x:v>
      </x:c>
      <x:c r="K952" s="56" t="n">
        <x:f>Ubicaciones!D9</x:f>
        <x:v>8.43</x:v>
      </x:c>
      <x:c r="L952" s="56" t="n">
        <x:f>Ubicaciones!E9</x:f>
        <x:v>-82.43</x:v>
      </x:c>
      <x:c r="M952" s="38" t="str">
        <x:f>Vulnerabilidad!B23</x:f>
        <x:v>Mampostería sin refuerzo</x:v>
      </x:c>
      <x:c r="N952" s="38" t="str">
        <x:f>Vulnerabilidad!C23</x:f>
        <x:v>Bloque / ladrillo</x:v>
      </x:c>
      <x:c r="O952" s="38" t="str">
        <x:f>Vulnerabilidad!D23</x:f>
        <x:v>Metal</x:v>
      </x:c>
      <x:c r="P952" s="38" t="str">
        <x:v>Sin dato</x:v>
      </x:c>
      <x:c r="Q952" s="38" t="n">
        <x:f>IF('Impacto local'!H9="","",'Impacto local'!H9)</x:f>
        <x:v>4</x:v>
      </x:c>
      <x:c r="R952" s="57" t="n">
        <x:f>IF(Q952="","",INDEX(Vulnerabilidad!$C$6:$C$17,Q952))</x:f>
        <x:v>0.001</x:v>
      </x:c>
      <x:c r="S952" s="55" t="n">
        <x:f>IF(AND(ISNUMBER(J952),ISNUMBER(R952),R952&gt;=0,R952&lt;=1),J952*R952,"n.a.")</x:f>
        <x:v>0</x:v>
      </x:c>
      <x:c r="T952" s="38" t="str">
        <x:f>IF(ISNUMBER(S952),"Calculado ilustrativo","Faltan datos / parámetros inválidos")</x:f>
        <x:v>Calculado ilustrativo</x:v>
      </x:c>
    </x:row>
    <x:row r="953">
      <x:c r="A953" s="38" t="str">
        <x:v>R00948</x:v>
      </x:c>
      <x:c r="B953" s="38" t="str">
        <x:f>'Reparto provincial'!B321</x:f>
        <x:v>C09</x:v>
      </x:c>
      <x:c r="C953" s="38" t="str">
        <x:f>'Reparto provincial'!C321</x:f>
        <x:v>General de Seguros, S.A.</x:v>
      </x:c>
      <x:c r="D953" s="38" t="str">
        <x:f>'Reparto provincial'!D321</x:f>
        <x:v>Residencial</x:v>
      </x:c>
      <x:c r="E953" s="38" t="str">
        <x:f>'Reparto provincial'!E321</x:f>
        <x:v>Chiriquí</x:v>
      </x:c>
      <x:c r="F953" s="38" t="str">
        <x:f>Ubicaciones!A9</x:f>
        <x:v>L04</x:v>
      </x:c>
      <x:c r="G953" s="38" t="str">
        <x:v>P3</x:v>
      </x:c>
      <x:c r="H953" s="55" t="n">
        <x:f>IF(AND(ISNUMBER('Reparto provincial'!J321),ABS(Construccion!G15-1)&lt;0.0000001,MIN(Construccion!D15:F15)&gt;=0,MAX(Construccion!D15:F15)&lt;=1),ROUND('Reparto provincial'!J321*ROUND(SUM(Construccion!$D$15:F15),12),0)-ROUND('Reparto provincial'!J321*ROUND(SUM(Construccion!$D$15:E15),12),0),"n.a.")</x:f>
        <x:v>0</x:v>
      </x:c>
      <x:c r="I953" s="55" t="n">
        <x:f>'Reparto provincial'!N321</x:f>
        <x:v>9248.021907970911</x:v>
      </x:c>
      <x:c r="J953" s="55" t="n">
        <x:f>IF(AND(ISNUMBER(H953),ISNUMBER(I953)),H953*I953,"n.a.")</x:f>
        <x:v>0</x:v>
      </x:c>
      <x:c r="K953" s="56" t="n">
        <x:f>Ubicaciones!D9</x:f>
        <x:v>8.43</x:v>
      </x:c>
      <x:c r="L953" s="56" t="n">
        <x:f>Ubicaciones!E9</x:f>
        <x:v>-82.43</x:v>
      </x:c>
      <x:c r="M953" s="38" t="str">
        <x:f>Vulnerabilidad!B24</x:f>
        <x:v>Liviana / madera</x:v>
      </x:c>
      <x:c r="N953" s="38" t="str">
        <x:f>Vulnerabilidad!C24</x:f>
        <x:v>Madera / livianas</x:v>
      </x:c>
      <x:c r="O953" s="38" t="str">
        <x:f>Vulnerabilidad!D24</x:f>
        <x:v>Metal</x:v>
      </x:c>
      <x:c r="P953" s="38" t="str">
        <x:v>Sin dato</x:v>
      </x:c>
      <x:c r="Q953" s="38" t="n">
        <x:f>IF('Impacto local'!H9="","",'Impacto local'!H9)</x:f>
        <x:v>4</x:v>
      </x:c>
      <x:c r="R953" s="57" t="n">
        <x:f>IF(Q953="","",INDEX(Vulnerabilidad!$D$6:$D$17,Q953))</x:f>
        <x:v>0.002</x:v>
      </x:c>
      <x:c r="S953" s="55" t="n">
        <x:f>IF(AND(ISNUMBER(J953),ISNUMBER(R953),R953&gt;=0,R953&lt;=1),J953*R953,"n.a.")</x:f>
        <x:v>0</x:v>
      </x:c>
      <x:c r="T953" s="38" t="str">
        <x:f>IF(ISNUMBER(S953),"Calculado ilustrativo","Faltan datos / parámetros inválidos")</x:f>
        <x:v>Calculado ilustrativo</x:v>
      </x:c>
    </x:row>
    <x:row r="954">
      <x:c r="A954" s="38" t="str">
        <x:v>R00949</x:v>
      </x:c>
      <x:c r="B954" s="38" t="str">
        <x:f>'Reparto provincial'!B322</x:f>
        <x:v>C09</x:v>
      </x:c>
      <x:c r="C954" s="38" t="str">
        <x:f>'Reparto provincial'!C322</x:f>
        <x:v>General de Seguros, S.A.</x:v>
      </x:c>
      <x:c r="D954" s="38" t="str">
        <x:f>'Reparto provincial'!D322</x:f>
        <x:v>Residencial</x:v>
      </x:c>
      <x:c r="E954" s="38" t="str">
        <x:f>'Reparto provincial'!E322</x:f>
        <x:v>Darién</x:v>
      </x:c>
      <x:c r="F954" s="38" t="str">
        <x:f>Ubicaciones!A10</x:f>
        <x:v>L05</x:v>
      </x:c>
      <x:c r="G954" s="38" t="str">
        <x:v>P1</x:v>
      </x:c>
      <x:c r="H954" s="55" t="n">
        <x:f>IF(AND(ISNUMBER('Reparto provincial'!J322),ABS(Construccion!G18-1)&lt;0.0000001,MIN(Construccion!D18:F18)&gt;=0,MAX(Construccion!D18:F18)&lt;=1),ROUND('Reparto provincial'!J322*ROUND(SUM(Construccion!$D$18:D18),12),0)-0,"n.a.")</x:f>
        <x:v>0</x:v>
      </x:c>
      <x:c r="I954" s="55" t="n">
        <x:f>'Reparto provincial'!N322</x:f>
        <x:v>9248.021907970911</x:v>
      </x:c>
      <x:c r="J954" s="55" t="n">
        <x:f>IF(AND(ISNUMBER(H954),ISNUMBER(I954)),H954*I954,"n.a.")</x:f>
        <x:v>0</x:v>
      </x:c>
      <x:c r="K954" s="56" t="n">
        <x:f>Ubicaciones!D10</x:f>
        <x:v>8.4</x:v>
      </x:c>
      <x:c r="L954" s="56" t="n">
        <x:f>Ubicaciones!E10</x:f>
        <x:v>-78.15</x:v>
      </x:c>
      <x:c r="M954" s="38" t="str">
        <x:f>Vulnerabilidad!B22</x:f>
        <x:v>Hormigón armado</x:v>
      </x:c>
      <x:c r="N954" s="38" t="str">
        <x:f>Vulnerabilidad!C22</x:f>
        <x:v>Mampostería de relleno</x:v>
      </x:c>
      <x:c r="O954" s="38" t="str">
        <x:f>Vulnerabilidad!D22</x:f>
        <x:v>Losa de hormigón</x:v>
      </x:c>
      <x:c r="P954" s="38" t="str">
        <x:v>Sin dato</x:v>
      </x:c>
      <x:c r="Q954" s="38" t="n">
        <x:f>IF('Impacto local'!H10="","",'Impacto local'!H10)</x:f>
        <x:v>2</x:v>
      </x:c>
      <x:c r="R954" s="57" t="n">
        <x:f>IF(Q954="","",INDEX(Vulnerabilidad!$B$6:$B$17,Q954))</x:f>
        <x:v>0</x:v>
      </x:c>
      <x:c r="S954" s="55" t="n">
        <x:f>IF(AND(ISNUMBER(J954),ISNUMBER(R954),R954&gt;=0,R954&lt;=1),J954*R954,"n.a.")</x:f>
        <x:v>0</x:v>
      </x:c>
      <x:c r="T954" s="38" t="str">
        <x:f>IF(ISNUMBER(S954),"Calculado ilustrativo","Faltan datos / parámetros inválidos")</x:f>
        <x:v>Calculado ilustrativo</x:v>
      </x:c>
    </x:row>
    <x:row r="955">
      <x:c r="A955" s="38" t="str">
        <x:v>R00950</x:v>
      </x:c>
      <x:c r="B955" s="38" t="str">
        <x:f>'Reparto provincial'!B322</x:f>
        <x:v>C09</x:v>
      </x:c>
      <x:c r="C955" s="38" t="str">
        <x:f>'Reparto provincial'!C322</x:f>
        <x:v>General de Seguros, S.A.</x:v>
      </x:c>
      <x:c r="D955" s="38" t="str">
        <x:f>'Reparto provincial'!D322</x:f>
        <x:v>Residencial</x:v>
      </x:c>
      <x:c r="E955" s="38" t="str">
        <x:f>'Reparto provincial'!E322</x:f>
        <x:v>Darién</x:v>
      </x:c>
      <x:c r="F955" s="38" t="str">
        <x:f>Ubicaciones!A10</x:f>
        <x:v>L05</x:v>
      </x:c>
      <x:c r="G955" s="38" t="str">
        <x:v>P2</x:v>
      </x:c>
      <x:c r="H955" s="55" t="n">
        <x:f>IF(AND(ISNUMBER('Reparto provincial'!J322),ABS(Construccion!G18-1)&lt;0.0000001,MIN(Construccion!D18:F18)&gt;=0,MAX(Construccion!D18:F18)&lt;=1),ROUND('Reparto provincial'!J322*ROUND(SUM(Construccion!$D$18:E18),12),0)-ROUND('Reparto provincial'!J322*ROUND(SUM(Construccion!$D$18:D18),12),0),"n.a.")</x:f>
        <x:v>0</x:v>
      </x:c>
      <x:c r="I955" s="55" t="n">
        <x:f>'Reparto provincial'!N322</x:f>
        <x:v>9248.021907970911</x:v>
      </x:c>
      <x:c r="J955" s="55" t="n">
        <x:f>IF(AND(ISNUMBER(H955),ISNUMBER(I955)),H955*I955,"n.a.")</x:f>
        <x:v>0</x:v>
      </x:c>
      <x:c r="K955" s="56" t="n">
        <x:f>Ubicaciones!D10</x:f>
        <x:v>8.4</x:v>
      </x:c>
      <x:c r="L955" s="56" t="n">
        <x:f>Ubicaciones!E10</x:f>
        <x:v>-78.15</x:v>
      </x:c>
      <x:c r="M955" s="38" t="str">
        <x:f>Vulnerabilidad!B23</x:f>
        <x:v>Mampostería sin refuerzo</x:v>
      </x:c>
      <x:c r="N955" s="38" t="str">
        <x:f>Vulnerabilidad!C23</x:f>
        <x:v>Bloque / ladrillo</x:v>
      </x:c>
      <x:c r="O955" s="38" t="str">
        <x:f>Vulnerabilidad!D23</x:f>
        <x:v>Metal</x:v>
      </x:c>
      <x:c r="P955" s="38" t="str">
        <x:v>Sin dato</x:v>
      </x:c>
      <x:c r="Q955" s="38" t="n">
        <x:f>IF('Impacto local'!H10="","",'Impacto local'!H10)</x:f>
        <x:v>2</x:v>
      </x:c>
      <x:c r="R955" s="57" t="n">
        <x:f>IF(Q955="","",INDEX(Vulnerabilidad!$C$6:$C$17,Q955))</x:f>
        <x:v>0</x:v>
      </x:c>
      <x:c r="S955" s="55" t="n">
        <x:f>IF(AND(ISNUMBER(J955),ISNUMBER(R955),R955&gt;=0,R955&lt;=1),J955*R955,"n.a.")</x:f>
        <x:v>0</x:v>
      </x:c>
      <x:c r="T955" s="38" t="str">
        <x:f>IF(ISNUMBER(S955),"Calculado ilustrativo","Faltan datos / parámetros inválidos")</x:f>
        <x:v>Calculado ilustrativo</x:v>
      </x:c>
    </x:row>
    <x:row r="956">
      <x:c r="A956" s="38" t="str">
        <x:v>R00951</x:v>
      </x:c>
      <x:c r="B956" s="38" t="str">
        <x:f>'Reparto provincial'!B322</x:f>
        <x:v>C09</x:v>
      </x:c>
      <x:c r="C956" s="38" t="str">
        <x:f>'Reparto provincial'!C322</x:f>
        <x:v>General de Seguros, S.A.</x:v>
      </x:c>
      <x:c r="D956" s="38" t="str">
        <x:f>'Reparto provincial'!D322</x:f>
        <x:v>Residencial</x:v>
      </x:c>
      <x:c r="E956" s="38" t="str">
        <x:f>'Reparto provincial'!E322</x:f>
        <x:v>Darién</x:v>
      </x:c>
      <x:c r="F956" s="38" t="str">
        <x:f>Ubicaciones!A10</x:f>
        <x:v>L05</x:v>
      </x:c>
      <x:c r="G956" s="38" t="str">
        <x:v>P3</x:v>
      </x:c>
      <x:c r="H956" s="55" t="n">
        <x:f>IF(AND(ISNUMBER('Reparto provincial'!J322),ABS(Construccion!G18-1)&lt;0.0000001,MIN(Construccion!D18:F18)&gt;=0,MAX(Construccion!D18:F18)&lt;=1),ROUND('Reparto provincial'!J322*ROUND(SUM(Construccion!$D$18:F18),12),0)-ROUND('Reparto provincial'!J322*ROUND(SUM(Construccion!$D$18:E18),12),0),"n.a.")</x:f>
        <x:v>0</x:v>
      </x:c>
      <x:c r="I956" s="55" t="n">
        <x:f>'Reparto provincial'!N322</x:f>
        <x:v>9248.021907970911</x:v>
      </x:c>
      <x:c r="J956" s="55" t="n">
        <x:f>IF(AND(ISNUMBER(H956),ISNUMBER(I956)),H956*I956,"n.a.")</x:f>
        <x:v>0</x:v>
      </x:c>
      <x:c r="K956" s="56" t="n">
        <x:f>Ubicaciones!D10</x:f>
        <x:v>8.4</x:v>
      </x:c>
      <x:c r="L956" s="56" t="n">
        <x:f>Ubicaciones!E10</x:f>
        <x:v>-78.15</x:v>
      </x:c>
      <x:c r="M956" s="38" t="str">
        <x:f>Vulnerabilidad!B24</x:f>
        <x:v>Liviana / madera</x:v>
      </x:c>
      <x:c r="N956" s="38" t="str">
        <x:f>Vulnerabilidad!C24</x:f>
        <x:v>Madera / livianas</x:v>
      </x:c>
      <x:c r="O956" s="38" t="str">
        <x:f>Vulnerabilidad!D24</x:f>
        <x:v>Metal</x:v>
      </x:c>
      <x:c r="P956" s="38" t="str">
        <x:v>Sin dato</x:v>
      </x:c>
      <x:c r="Q956" s="38" t="n">
        <x:f>IF('Impacto local'!H10="","",'Impacto local'!H10)</x:f>
        <x:v>2</x:v>
      </x:c>
      <x:c r="R956" s="57" t="n">
        <x:f>IF(Q956="","",INDEX(Vulnerabilidad!$D$6:$D$17,Q956))</x:f>
        <x:v>0</x:v>
      </x:c>
      <x:c r="S956" s="55" t="n">
        <x:f>IF(AND(ISNUMBER(J956),ISNUMBER(R956),R956&gt;=0,R956&lt;=1),J956*R956,"n.a.")</x:f>
        <x:v>0</x:v>
      </x:c>
      <x:c r="T956" s="38" t="str">
        <x:f>IF(ISNUMBER(S956),"Calculado ilustrativo","Faltan datos / parámetros inválidos")</x:f>
        <x:v>Calculado ilustrativo</x:v>
      </x:c>
    </x:row>
    <x:row r="957">
      <x:c r="A957" s="38" t="str">
        <x:v>R00952</x:v>
      </x:c>
      <x:c r="B957" s="38" t="str">
        <x:f>'Reparto provincial'!B323</x:f>
        <x:v>C09</x:v>
      </x:c>
      <x:c r="C957" s="38" t="str">
        <x:f>'Reparto provincial'!C323</x:f>
        <x:v>General de Seguros, S.A.</x:v>
      </x:c>
      <x:c r="D957" s="38" t="str">
        <x:f>'Reparto provincial'!D323</x:f>
        <x:v>Residencial</x:v>
      </x:c>
      <x:c r="E957" s="38" t="str">
        <x:f>'Reparto provincial'!E323</x:f>
        <x:v>Herrera</x:v>
      </x:c>
      <x:c r="F957" s="38" t="str">
        <x:f>Ubicaciones!A11</x:f>
        <x:v>L06</x:v>
      </x:c>
      <x:c r="G957" s="38" t="str">
        <x:v>P1</x:v>
      </x:c>
      <x:c r="H957" s="55" t="n">
        <x:f>IF(AND(ISNUMBER('Reparto provincial'!J323),ABS(Construccion!G21-1)&lt;0.0000001,MIN(Construccion!D21:F21)&gt;=0,MAX(Construccion!D21:F21)&lt;=1),ROUND('Reparto provincial'!J323*ROUND(SUM(Construccion!$D$21:D21),12),0)-0,"n.a.")</x:f>
        <x:v>0</x:v>
      </x:c>
      <x:c r="I957" s="55" t="n">
        <x:f>'Reparto provincial'!N323</x:f>
        <x:v>9248.021907970911</x:v>
      </x:c>
      <x:c r="J957" s="55" t="n">
        <x:f>IF(AND(ISNUMBER(H957),ISNUMBER(I957)),H957*I957,"n.a.")</x:f>
        <x:v>0</x:v>
      </x:c>
      <x:c r="K957" s="56" t="n">
        <x:f>Ubicaciones!D11</x:f>
        <x:v>7.96</x:v>
      </x:c>
      <x:c r="L957" s="56" t="n">
        <x:f>Ubicaciones!E11</x:f>
        <x:v>-80.43</x:v>
      </x:c>
      <x:c r="M957" s="38" t="str">
        <x:f>Vulnerabilidad!B22</x:f>
        <x:v>Hormigón armado</x:v>
      </x:c>
      <x:c r="N957" s="38" t="str">
        <x:f>Vulnerabilidad!C22</x:f>
        <x:v>Mampostería de relleno</x:v>
      </x:c>
      <x:c r="O957" s="38" t="str">
        <x:f>Vulnerabilidad!D22</x:f>
        <x:v>Losa de hormigón</x:v>
      </x:c>
      <x:c r="P957" s="38" t="str">
        <x:v>Sin dato</x:v>
      </x:c>
      <x:c r="Q957" s="38" t="n">
        <x:f>IF('Impacto local'!H11="","",'Impacto local'!H11)</x:f>
        <x:v>3</x:v>
      </x:c>
      <x:c r="R957" s="57" t="n">
        <x:f>IF(Q957="","",INDEX(Vulnerabilidad!$B$6:$B$17,Q957))</x:f>
        <x:v>0</x:v>
      </x:c>
      <x:c r="S957" s="55" t="n">
        <x:f>IF(AND(ISNUMBER(J957),ISNUMBER(R957),R957&gt;=0,R957&lt;=1),J957*R957,"n.a.")</x:f>
        <x:v>0</x:v>
      </x:c>
      <x:c r="T957" s="38" t="str">
        <x:f>IF(ISNUMBER(S957),"Calculado ilustrativo","Faltan datos / parámetros inválidos")</x:f>
        <x:v>Calculado ilustrativo</x:v>
      </x:c>
    </x:row>
    <x:row r="958">
      <x:c r="A958" s="38" t="str">
        <x:v>R00953</x:v>
      </x:c>
      <x:c r="B958" s="38" t="str">
        <x:f>'Reparto provincial'!B323</x:f>
        <x:v>C09</x:v>
      </x:c>
      <x:c r="C958" s="38" t="str">
        <x:f>'Reparto provincial'!C323</x:f>
        <x:v>General de Seguros, S.A.</x:v>
      </x:c>
      <x:c r="D958" s="38" t="str">
        <x:f>'Reparto provincial'!D323</x:f>
        <x:v>Residencial</x:v>
      </x:c>
      <x:c r="E958" s="38" t="str">
        <x:f>'Reparto provincial'!E323</x:f>
        <x:v>Herrera</x:v>
      </x:c>
      <x:c r="F958" s="38" t="str">
        <x:f>Ubicaciones!A11</x:f>
        <x:v>L06</x:v>
      </x:c>
      <x:c r="G958" s="38" t="str">
        <x:v>P2</x:v>
      </x:c>
      <x:c r="H958" s="55" t="n">
        <x:f>IF(AND(ISNUMBER('Reparto provincial'!J323),ABS(Construccion!G21-1)&lt;0.0000001,MIN(Construccion!D21:F21)&gt;=0,MAX(Construccion!D21:F21)&lt;=1),ROUND('Reparto provincial'!J323*ROUND(SUM(Construccion!$D$21:E21),12),0)-ROUND('Reparto provincial'!J323*ROUND(SUM(Construccion!$D$21:D21),12),0),"n.a.")</x:f>
        <x:v>0</x:v>
      </x:c>
      <x:c r="I958" s="55" t="n">
        <x:f>'Reparto provincial'!N323</x:f>
        <x:v>9248.021907970911</x:v>
      </x:c>
      <x:c r="J958" s="55" t="n">
        <x:f>IF(AND(ISNUMBER(H958),ISNUMBER(I958)),H958*I958,"n.a.")</x:f>
        <x:v>0</x:v>
      </x:c>
      <x:c r="K958" s="56" t="n">
        <x:f>Ubicaciones!D11</x:f>
        <x:v>7.96</x:v>
      </x:c>
      <x:c r="L958" s="56" t="n">
        <x:f>Ubicaciones!E11</x:f>
        <x:v>-80.43</x:v>
      </x:c>
      <x:c r="M958" s="38" t="str">
        <x:f>Vulnerabilidad!B23</x:f>
        <x:v>Mampostería sin refuerzo</x:v>
      </x:c>
      <x:c r="N958" s="38" t="str">
        <x:f>Vulnerabilidad!C23</x:f>
        <x:v>Bloque / ladrillo</x:v>
      </x:c>
      <x:c r="O958" s="38" t="str">
        <x:f>Vulnerabilidad!D23</x:f>
        <x:v>Metal</x:v>
      </x:c>
      <x:c r="P958" s="38" t="str">
        <x:v>Sin dato</x:v>
      </x:c>
      <x:c r="Q958" s="38" t="n">
        <x:f>IF('Impacto local'!H11="","",'Impacto local'!H11)</x:f>
        <x:v>3</x:v>
      </x:c>
      <x:c r="R958" s="57" t="n">
        <x:f>IF(Q958="","",INDEX(Vulnerabilidad!$C$6:$C$17,Q958))</x:f>
        <x:v>0</x:v>
      </x:c>
      <x:c r="S958" s="55" t="n">
        <x:f>IF(AND(ISNUMBER(J958),ISNUMBER(R958),R958&gt;=0,R958&lt;=1),J958*R958,"n.a.")</x:f>
        <x:v>0</x:v>
      </x:c>
      <x:c r="T958" s="38" t="str">
        <x:f>IF(ISNUMBER(S958),"Calculado ilustrativo","Faltan datos / parámetros inválidos")</x:f>
        <x:v>Calculado ilustrativo</x:v>
      </x:c>
    </x:row>
    <x:row r="959">
      <x:c r="A959" s="38" t="str">
        <x:v>R00954</x:v>
      </x:c>
      <x:c r="B959" s="38" t="str">
        <x:f>'Reparto provincial'!B323</x:f>
        <x:v>C09</x:v>
      </x:c>
      <x:c r="C959" s="38" t="str">
        <x:f>'Reparto provincial'!C323</x:f>
        <x:v>General de Seguros, S.A.</x:v>
      </x:c>
      <x:c r="D959" s="38" t="str">
        <x:f>'Reparto provincial'!D323</x:f>
        <x:v>Residencial</x:v>
      </x:c>
      <x:c r="E959" s="38" t="str">
        <x:f>'Reparto provincial'!E323</x:f>
        <x:v>Herrera</x:v>
      </x:c>
      <x:c r="F959" s="38" t="str">
        <x:f>Ubicaciones!A11</x:f>
        <x:v>L06</x:v>
      </x:c>
      <x:c r="G959" s="38" t="str">
        <x:v>P3</x:v>
      </x:c>
      <x:c r="H959" s="55" t="n">
        <x:f>IF(AND(ISNUMBER('Reparto provincial'!J323),ABS(Construccion!G21-1)&lt;0.0000001,MIN(Construccion!D21:F21)&gt;=0,MAX(Construccion!D21:F21)&lt;=1),ROUND('Reparto provincial'!J323*ROUND(SUM(Construccion!$D$21:F21),12),0)-ROUND('Reparto provincial'!J323*ROUND(SUM(Construccion!$D$21:E21),12),0),"n.a.")</x:f>
        <x:v>0</x:v>
      </x:c>
      <x:c r="I959" s="55" t="n">
        <x:f>'Reparto provincial'!N323</x:f>
        <x:v>9248.021907970911</x:v>
      </x:c>
      <x:c r="J959" s="55" t="n">
        <x:f>IF(AND(ISNUMBER(H959),ISNUMBER(I959)),H959*I959,"n.a.")</x:f>
        <x:v>0</x:v>
      </x:c>
      <x:c r="K959" s="56" t="n">
        <x:f>Ubicaciones!D11</x:f>
        <x:v>7.96</x:v>
      </x:c>
      <x:c r="L959" s="56" t="n">
        <x:f>Ubicaciones!E11</x:f>
        <x:v>-80.43</x:v>
      </x:c>
      <x:c r="M959" s="38" t="str">
        <x:f>Vulnerabilidad!B24</x:f>
        <x:v>Liviana / madera</x:v>
      </x:c>
      <x:c r="N959" s="38" t="str">
        <x:f>Vulnerabilidad!C24</x:f>
        <x:v>Madera / livianas</x:v>
      </x:c>
      <x:c r="O959" s="38" t="str">
        <x:f>Vulnerabilidad!D24</x:f>
        <x:v>Metal</x:v>
      </x:c>
      <x:c r="P959" s="38" t="str">
        <x:v>Sin dato</x:v>
      </x:c>
      <x:c r="Q959" s="38" t="n">
        <x:f>IF('Impacto local'!H11="","",'Impacto local'!H11)</x:f>
        <x:v>3</x:v>
      </x:c>
      <x:c r="R959" s="57" t="n">
        <x:f>IF(Q959="","",INDEX(Vulnerabilidad!$D$6:$D$17,Q959))</x:f>
        <x:v>0</x:v>
      </x:c>
      <x:c r="S959" s="55" t="n">
        <x:f>IF(AND(ISNUMBER(J959),ISNUMBER(R959),R959&gt;=0,R959&lt;=1),J959*R959,"n.a.")</x:f>
        <x:v>0</x:v>
      </x:c>
      <x:c r="T959" s="38" t="str">
        <x:f>IF(ISNUMBER(S959),"Calculado ilustrativo","Faltan datos / parámetros inválidos")</x:f>
        <x:v>Calculado ilustrativo</x:v>
      </x:c>
    </x:row>
    <x:row r="960">
      <x:c r="A960" s="38" t="str">
        <x:v>R00955</x:v>
      </x:c>
      <x:c r="B960" s="38" t="str">
        <x:f>'Reparto provincial'!B324</x:f>
        <x:v>C09</x:v>
      </x:c>
      <x:c r="C960" s="38" t="str">
        <x:f>'Reparto provincial'!C324</x:f>
        <x:v>General de Seguros, S.A.</x:v>
      </x:c>
      <x:c r="D960" s="38" t="str">
        <x:f>'Reparto provincial'!D324</x:f>
        <x:v>Residencial</x:v>
      </x:c>
      <x:c r="E960" s="38" t="str">
        <x:f>'Reparto provincial'!E324</x:f>
        <x:v>Los Santos</x:v>
      </x:c>
      <x:c r="F960" s="38" t="str">
        <x:f>Ubicaciones!A12</x:f>
        <x:v>L07</x:v>
      </x:c>
      <x:c r="G960" s="38" t="str">
        <x:v>P1</x:v>
      </x:c>
      <x:c r="H960" s="55" t="n">
        <x:f>IF(AND(ISNUMBER('Reparto provincial'!J324),ABS(Construccion!G24-1)&lt;0.0000001,MIN(Construccion!D24:F24)&gt;=0,MAX(Construccion!D24:F24)&lt;=1),ROUND('Reparto provincial'!J324*ROUND(SUM(Construccion!$D$24:D24),12),0)-0,"n.a.")</x:f>
        <x:v>0</x:v>
      </x:c>
      <x:c r="I960" s="55" t="n">
        <x:f>'Reparto provincial'!N324</x:f>
        <x:v>9248.021907970911</x:v>
      </x:c>
      <x:c r="J960" s="55" t="n">
        <x:f>IF(AND(ISNUMBER(H960),ISNUMBER(I960)),H960*I960,"n.a.")</x:f>
        <x:v>0</x:v>
      </x:c>
      <x:c r="K960" s="56" t="n">
        <x:f>Ubicaciones!D12</x:f>
        <x:v>7.77</x:v>
      </x:c>
      <x:c r="L960" s="56" t="n">
        <x:f>Ubicaciones!E12</x:f>
        <x:v>-80.28</x:v>
      </x:c>
      <x:c r="M960" s="38" t="str">
        <x:f>Vulnerabilidad!B22</x:f>
        <x:v>Hormigón armado</x:v>
      </x:c>
      <x:c r="N960" s="38" t="str">
        <x:f>Vulnerabilidad!C22</x:f>
        <x:v>Mampostería de relleno</x:v>
      </x:c>
      <x:c r="O960" s="38" t="str">
        <x:f>Vulnerabilidad!D22</x:f>
        <x:v>Losa de hormigón</x:v>
      </x:c>
      <x:c r="P960" s="38" t="str">
        <x:v>Sin dato</x:v>
      </x:c>
      <x:c r="Q960" s="38" t="n">
        <x:f>IF('Impacto local'!H12="","",'Impacto local'!H12)</x:f>
        <x:v>2</x:v>
      </x:c>
      <x:c r="R960" s="57" t="n">
        <x:f>IF(Q960="","",INDEX(Vulnerabilidad!$B$6:$B$17,Q960))</x:f>
        <x:v>0</x:v>
      </x:c>
      <x:c r="S960" s="55" t="n">
        <x:f>IF(AND(ISNUMBER(J960),ISNUMBER(R960),R960&gt;=0,R960&lt;=1),J960*R960,"n.a.")</x:f>
        <x:v>0</x:v>
      </x:c>
      <x:c r="T960" s="38" t="str">
        <x:f>IF(ISNUMBER(S960),"Calculado ilustrativo","Faltan datos / parámetros inválidos")</x:f>
        <x:v>Calculado ilustrativo</x:v>
      </x:c>
    </x:row>
    <x:row r="961">
      <x:c r="A961" s="38" t="str">
        <x:v>R00956</x:v>
      </x:c>
      <x:c r="B961" s="38" t="str">
        <x:f>'Reparto provincial'!B324</x:f>
        <x:v>C09</x:v>
      </x:c>
      <x:c r="C961" s="38" t="str">
        <x:f>'Reparto provincial'!C324</x:f>
        <x:v>General de Seguros, S.A.</x:v>
      </x:c>
      <x:c r="D961" s="38" t="str">
        <x:f>'Reparto provincial'!D324</x:f>
        <x:v>Residencial</x:v>
      </x:c>
      <x:c r="E961" s="38" t="str">
        <x:f>'Reparto provincial'!E324</x:f>
        <x:v>Los Santos</x:v>
      </x:c>
      <x:c r="F961" s="38" t="str">
        <x:f>Ubicaciones!A12</x:f>
        <x:v>L07</x:v>
      </x:c>
      <x:c r="G961" s="38" t="str">
        <x:v>P2</x:v>
      </x:c>
      <x:c r="H961" s="55" t="n">
        <x:f>IF(AND(ISNUMBER('Reparto provincial'!J324),ABS(Construccion!G24-1)&lt;0.0000001,MIN(Construccion!D24:F24)&gt;=0,MAX(Construccion!D24:F24)&lt;=1),ROUND('Reparto provincial'!J324*ROUND(SUM(Construccion!$D$24:E24),12),0)-ROUND('Reparto provincial'!J324*ROUND(SUM(Construccion!$D$24:D24),12),0),"n.a.")</x:f>
        <x:v>0</x:v>
      </x:c>
      <x:c r="I961" s="55" t="n">
        <x:f>'Reparto provincial'!N324</x:f>
        <x:v>9248.021907970911</x:v>
      </x:c>
      <x:c r="J961" s="55" t="n">
        <x:f>IF(AND(ISNUMBER(H961),ISNUMBER(I961)),H961*I961,"n.a.")</x:f>
        <x:v>0</x:v>
      </x:c>
      <x:c r="K961" s="56" t="n">
        <x:f>Ubicaciones!D12</x:f>
        <x:v>7.77</x:v>
      </x:c>
      <x:c r="L961" s="56" t="n">
        <x:f>Ubicaciones!E12</x:f>
        <x:v>-80.28</x:v>
      </x:c>
      <x:c r="M961" s="38" t="str">
        <x:f>Vulnerabilidad!B23</x:f>
        <x:v>Mampostería sin refuerzo</x:v>
      </x:c>
      <x:c r="N961" s="38" t="str">
        <x:f>Vulnerabilidad!C23</x:f>
        <x:v>Bloque / ladrillo</x:v>
      </x:c>
      <x:c r="O961" s="38" t="str">
        <x:f>Vulnerabilidad!D23</x:f>
        <x:v>Metal</x:v>
      </x:c>
      <x:c r="P961" s="38" t="str">
        <x:v>Sin dato</x:v>
      </x:c>
      <x:c r="Q961" s="38" t="n">
        <x:f>IF('Impacto local'!H12="","",'Impacto local'!H12)</x:f>
        <x:v>2</x:v>
      </x:c>
      <x:c r="R961" s="57" t="n">
        <x:f>IF(Q961="","",INDEX(Vulnerabilidad!$C$6:$C$17,Q961))</x:f>
        <x:v>0</x:v>
      </x:c>
      <x:c r="S961" s="55" t="n">
        <x:f>IF(AND(ISNUMBER(J961),ISNUMBER(R961),R961&gt;=0,R961&lt;=1),J961*R961,"n.a.")</x:f>
        <x:v>0</x:v>
      </x:c>
      <x:c r="T961" s="38" t="str">
        <x:f>IF(ISNUMBER(S961),"Calculado ilustrativo","Faltan datos / parámetros inválidos")</x:f>
        <x:v>Calculado ilustrativo</x:v>
      </x:c>
    </x:row>
    <x:row r="962">
      <x:c r="A962" s="38" t="str">
        <x:v>R00957</x:v>
      </x:c>
      <x:c r="B962" s="38" t="str">
        <x:f>'Reparto provincial'!B324</x:f>
        <x:v>C09</x:v>
      </x:c>
      <x:c r="C962" s="38" t="str">
        <x:f>'Reparto provincial'!C324</x:f>
        <x:v>General de Seguros, S.A.</x:v>
      </x:c>
      <x:c r="D962" s="38" t="str">
        <x:f>'Reparto provincial'!D324</x:f>
        <x:v>Residencial</x:v>
      </x:c>
      <x:c r="E962" s="38" t="str">
        <x:f>'Reparto provincial'!E324</x:f>
        <x:v>Los Santos</x:v>
      </x:c>
      <x:c r="F962" s="38" t="str">
        <x:f>Ubicaciones!A12</x:f>
        <x:v>L07</x:v>
      </x:c>
      <x:c r="G962" s="38" t="str">
        <x:v>P3</x:v>
      </x:c>
      <x:c r="H962" s="55" t="n">
        <x:f>IF(AND(ISNUMBER('Reparto provincial'!J324),ABS(Construccion!G24-1)&lt;0.0000001,MIN(Construccion!D24:F24)&gt;=0,MAX(Construccion!D24:F24)&lt;=1),ROUND('Reparto provincial'!J324*ROUND(SUM(Construccion!$D$24:F24),12),0)-ROUND('Reparto provincial'!J324*ROUND(SUM(Construccion!$D$24:E24),12),0),"n.a.")</x:f>
        <x:v>0</x:v>
      </x:c>
      <x:c r="I962" s="55" t="n">
        <x:f>'Reparto provincial'!N324</x:f>
        <x:v>9248.021907970911</x:v>
      </x:c>
      <x:c r="J962" s="55" t="n">
        <x:f>IF(AND(ISNUMBER(H962),ISNUMBER(I962)),H962*I962,"n.a.")</x:f>
        <x:v>0</x:v>
      </x:c>
      <x:c r="K962" s="56" t="n">
        <x:f>Ubicaciones!D12</x:f>
        <x:v>7.77</x:v>
      </x:c>
      <x:c r="L962" s="56" t="n">
        <x:f>Ubicaciones!E12</x:f>
        <x:v>-80.28</x:v>
      </x:c>
      <x:c r="M962" s="38" t="str">
        <x:f>Vulnerabilidad!B24</x:f>
        <x:v>Liviana / madera</x:v>
      </x:c>
      <x:c r="N962" s="38" t="str">
        <x:f>Vulnerabilidad!C24</x:f>
        <x:v>Madera / livianas</x:v>
      </x:c>
      <x:c r="O962" s="38" t="str">
        <x:f>Vulnerabilidad!D24</x:f>
        <x:v>Metal</x:v>
      </x:c>
      <x:c r="P962" s="38" t="str">
        <x:v>Sin dato</x:v>
      </x:c>
      <x:c r="Q962" s="38" t="n">
        <x:f>IF('Impacto local'!H12="","",'Impacto local'!H12)</x:f>
        <x:v>2</x:v>
      </x:c>
      <x:c r="R962" s="57" t="n">
        <x:f>IF(Q962="","",INDEX(Vulnerabilidad!$D$6:$D$17,Q962))</x:f>
        <x:v>0</x:v>
      </x:c>
      <x:c r="S962" s="55" t="n">
        <x:f>IF(AND(ISNUMBER(J962),ISNUMBER(R962),R962&gt;=0,R962&lt;=1),J962*R962,"n.a.")</x:f>
        <x:v>0</x:v>
      </x:c>
      <x:c r="T962" s="38" t="str">
        <x:f>IF(ISNUMBER(S962),"Calculado ilustrativo","Faltan datos / parámetros inválidos")</x:f>
        <x:v>Calculado ilustrativo</x:v>
      </x:c>
    </x:row>
    <x:row r="963">
      <x:c r="A963" s="38" t="str">
        <x:v>R00958</x:v>
      </x:c>
      <x:c r="B963" s="38" t="str">
        <x:f>'Reparto provincial'!B325</x:f>
        <x:v>C09</x:v>
      </x:c>
      <x:c r="C963" s="38" t="str">
        <x:f>'Reparto provincial'!C325</x:f>
        <x:v>General de Seguros, S.A.</x:v>
      </x:c>
      <x:c r="D963" s="38" t="str">
        <x:f>'Reparto provincial'!D325</x:f>
        <x:v>Residencial</x:v>
      </x:c>
      <x:c r="E963" s="38" t="str">
        <x:f>'Reparto provincial'!E325</x:f>
        <x:v>Panamá</x:v>
      </x:c>
      <x:c r="F963" s="38" t="str">
        <x:f>Ubicaciones!A13</x:f>
        <x:v>L08</x:v>
      </x:c>
      <x:c r="G963" s="38" t="str">
        <x:v>P1</x:v>
      </x:c>
      <x:c r="H963" s="55" t="n">
        <x:f>IF(AND(ISNUMBER('Reparto provincial'!J325),ABS(Construccion!G27-1)&lt;0.0000001,MIN(Construccion!D27:F27)&gt;=0,MAX(Construccion!D27:F27)&lt;=1),ROUND('Reparto provincial'!J325*ROUND(SUM(Construccion!$D$27:D27),12),0)-0,"n.a.")</x:f>
        <x:v>42713</x:v>
      </x:c>
      <x:c r="I963" s="55" t="n">
        <x:f>'Reparto provincial'!N325</x:f>
        <x:v>9248.021907970911</x:v>
      </x:c>
      <x:c r="J963" s="55" t="n">
        <x:f>IF(AND(ISNUMBER(H963),ISNUMBER(I963)),H963*I963,"n.a.")</x:f>
        <x:v>395010759.7551615</x:v>
      </x:c>
      <x:c r="K963" s="56" t="n">
        <x:f>Ubicaciones!D13</x:f>
        <x:v>8.98</x:v>
      </x:c>
      <x:c r="L963" s="56" t="n">
        <x:f>Ubicaciones!E13</x:f>
        <x:v>-79.52</x:v>
      </x:c>
      <x:c r="M963" s="38" t="str">
        <x:f>Vulnerabilidad!B22</x:f>
        <x:v>Hormigón armado</x:v>
      </x:c>
      <x:c r="N963" s="38" t="str">
        <x:f>Vulnerabilidad!C22</x:f>
        <x:v>Mampostería de relleno</x:v>
      </x:c>
      <x:c r="O963" s="38" t="str">
        <x:f>Vulnerabilidad!D22</x:f>
        <x:v>Losa de hormigón</x:v>
      </x:c>
      <x:c r="P963" s="38" t="str">
        <x:v>Sin dato</x:v>
      </x:c>
      <x:c r="Q963" s="38" t="n">
        <x:f>IF('Impacto local'!H13="","",'Impacto local'!H13)</x:f>
        <x:v>2</x:v>
      </x:c>
      <x:c r="R963" s="57" t="n">
        <x:f>IF(Q963="","",INDEX(Vulnerabilidad!$B$6:$B$17,Q963))</x:f>
        <x:v>0</x:v>
      </x:c>
      <x:c r="S963" s="55" t="n">
        <x:f>IF(AND(ISNUMBER(J963),ISNUMBER(R963),R963&gt;=0,R963&lt;=1),J963*R963,"n.a.")</x:f>
        <x:v>0</x:v>
      </x:c>
      <x:c r="T963" s="38" t="str">
        <x:f>IF(ISNUMBER(S963),"Calculado ilustrativo","Faltan datos / parámetros inválidos")</x:f>
        <x:v>Calculado ilustrativo</x:v>
      </x:c>
    </x:row>
    <x:row r="964">
      <x:c r="A964" s="38" t="str">
        <x:v>R00959</x:v>
      </x:c>
      <x:c r="B964" s="38" t="str">
        <x:f>'Reparto provincial'!B325</x:f>
        <x:v>C09</x:v>
      </x:c>
      <x:c r="C964" s="38" t="str">
        <x:f>'Reparto provincial'!C325</x:f>
        <x:v>General de Seguros, S.A.</x:v>
      </x:c>
      <x:c r="D964" s="38" t="str">
        <x:f>'Reparto provincial'!D325</x:f>
        <x:v>Residencial</x:v>
      </x:c>
      <x:c r="E964" s="38" t="str">
        <x:f>'Reparto provincial'!E325</x:f>
        <x:v>Panamá</x:v>
      </x:c>
      <x:c r="F964" s="38" t="str">
        <x:f>Ubicaciones!A13</x:f>
        <x:v>L08</x:v>
      </x:c>
      <x:c r="G964" s="38" t="str">
        <x:v>P2</x:v>
      </x:c>
      <x:c r="H964" s="55" t="n">
        <x:f>IF(AND(ISNUMBER('Reparto provincial'!J325),ABS(Construccion!G27-1)&lt;0.0000001,MIN(Construccion!D27:F27)&gt;=0,MAX(Construccion!D27:F27)&lt;=1),ROUND('Reparto provincial'!J325*ROUND(SUM(Construccion!$D$27:E27),12),0)-ROUND('Reparto provincial'!J325*ROUND(SUM(Construccion!$D$27:D27),12),0),"n.a.")</x:f>
        <x:v>21357</x:v>
      </x:c>
      <x:c r="I964" s="55" t="n">
        <x:f>'Reparto provincial'!N325</x:f>
        <x:v>9248.021907970911</x:v>
      </x:c>
      <x:c r="J964" s="55" t="n">
        <x:f>IF(AND(ISNUMBER(H964),ISNUMBER(I964)),H964*I964,"n.a.")</x:f>
        <x:v>197510003.88853475</x:v>
      </x:c>
      <x:c r="K964" s="56" t="n">
        <x:f>Ubicaciones!D13</x:f>
        <x:v>8.98</x:v>
      </x:c>
      <x:c r="L964" s="56" t="n">
        <x:f>Ubicaciones!E13</x:f>
        <x:v>-79.52</x:v>
      </x:c>
      <x:c r="M964" s="38" t="str">
        <x:f>Vulnerabilidad!B23</x:f>
        <x:v>Mampostería sin refuerzo</x:v>
      </x:c>
      <x:c r="N964" s="38" t="str">
        <x:f>Vulnerabilidad!C23</x:f>
        <x:v>Bloque / ladrillo</x:v>
      </x:c>
      <x:c r="O964" s="38" t="str">
        <x:f>Vulnerabilidad!D23</x:f>
        <x:v>Metal</x:v>
      </x:c>
      <x:c r="P964" s="38" t="str">
        <x:v>Sin dato</x:v>
      </x:c>
      <x:c r="Q964" s="38" t="n">
        <x:f>IF('Impacto local'!H13="","",'Impacto local'!H13)</x:f>
        <x:v>2</x:v>
      </x:c>
      <x:c r="R964" s="57" t="n">
        <x:f>IF(Q964="","",INDEX(Vulnerabilidad!$C$6:$C$17,Q964))</x:f>
        <x:v>0</x:v>
      </x:c>
      <x:c r="S964" s="55" t="n">
        <x:f>IF(AND(ISNUMBER(J964),ISNUMBER(R964),R964&gt;=0,R964&lt;=1),J964*R964,"n.a.")</x:f>
        <x:v>0</x:v>
      </x:c>
      <x:c r="T964" s="38" t="str">
        <x:f>IF(ISNUMBER(S964),"Calculado ilustrativo","Faltan datos / parámetros inválidos")</x:f>
        <x:v>Calculado ilustrativo</x:v>
      </x:c>
    </x:row>
    <x:row r="965">
      <x:c r="A965" s="38" t="str">
        <x:v>R00960</x:v>
      </x:c>
      <x:c r="B965" s="38" t="str">
        <x:f>'Reparto provincial'!B325</x:f>
        <x:v>C09</x:v>
      </x:c>
      <x:c r="C965" s="38" t="str">
        <x:f>'Reparto provincial'!C325</x:f>
        <x:v>General de Seguros, S.A.</x:v>
      </x:c>
      <x:c r="D965" s="38" t="str">
        <x:f>'Reparto provincial'!D325</x:f>
        <x:v>Residencial</x:v>
      </x:c>
      <x:c r="E965" s="38" t="str">
        <x:f>'Reparto provincial'!E325</x:f>
        <x:v>Panamá</x:v>
      </x:c>
      <x:c r="F965" s="38" t="str">
        <x:f>Ubicaciones!A13</x:f>
        <x:v>L08</x:v>
      </x:c>
      <x:c r="G965" s="38" t="str">
        <x:v>P3</x:v>
      </x:c>
      <x:c r="H965" s="55" t="n">
        <x:f>IF(AND(ISNUMBER('Reparto provincial'!J325),ABS(Construccion!G27-1)&lt;0.0000001,MIN(Construccion!D27:F27)&gt;=0,MAX(Construccion!D27:F27)&lt;=1),ROUND('Reparto provincial'!J325*ROUND(SUM(Construccion!$D$27:F27),12),0)-ROUND('Reparto provincial'!J325*ROUND(SUM(Construccion!$D$27:E27),12),0),"n.a.")</x:f>
        <x:v>7119</x:v>
      </x:c>
      <x:c r="I965" s="55" t="n">
        <x:f>'Reparto provincial'!N325</x:f>
        <x:v>9248.021907970911</x:v>
      </x:c>
      <x:c r="J965" s="55" t="n">
        <x:f>IF(AND(ISNUMBER(H965),ISNUMBER(I965)),H965*I965,"n.a.")</x:f>
        <x:v>65836667.962844916</x:v>
      </x:c>
      <x:c r="K965" s="56" t="n">
        <x:f>Ubicaciones!D13</x:f>
        <x:v>8.98</x:v>
      </x:c>
      <x:c r="L965" s="56" t="n">
        <x:f>Ubicaciones!E13</x:f>
        <x:v>-79.52</x:v>
      </x:c>
      <x:c r="M965" s="38" t="str">
        <x:f>Vulnerabilidad!B24</x:f>
        <x:v>Liviana / madera</x:v>
      </x:c>
      <x:c r="N965" s="38" t="str">
        <x:f>Vulnerabilidad!C24</x:f>
        <x:v>Madera / livianas</x:v>
      </x:c>
      <x:c r="O965" s="38" t="str">
        <x:f>Vulnerabilidad!D24</x:f>
        <x:v>Metal</x:v>
      </x:c>
      <x:c r="P965" s="38" t="str">
        <x:v>Sin dato</x:v>
      </x:c>
      <x:c r="Q965" s="38" t="n">
        <x:f>IF('Impacto local'!H13="","",'Impacto local'!H13)</x:f>
        <x:v>2</x:v>
      </x:c>
      <x:c r="R965" s="57" t="n">
        <x:f>IF(Q965="","",INDEX(Vulnerabilidad!$D$6:$D$17,Q965))</x:f>
        <x:v>0</x:v>
      </x:c>
      <x:c r="S965" s="55" t="n">
        <x:f>IF(AND(ISNUMBER(J965),ISNUMBER(R965),R965&gt;=0,R965&lt;=1),J965*R965,"n.a.")</x:f>
        <x:v>0</x:v>
      </x:c>
      <x:c r="T965" s="38" t="str">
        <x:f>IF(ISNUMBER(S965),"Calculado ilustrativo","Faltan datos / parámetros inválidos")</x:f>
        <x:v>Calculado ilustrativo</x:v>
      </x:c>
    </x:row>
    <x:row r="966">
      <x:c r="A966" s="38" t="str">
        <x:v>R00961</x:v>
      </x:c>
      <x:c r="B966" s="38" t="str">
        <x:f>'Reparto provincial'!B326</x:f>
        <x:v>C09</x:v>
      </x:c>
      <x:c r="C966" s="38" t="str">
        <x:f>'Reparto provincial'!C326</x:f>
        <x:v>General de Seguros, S.A.</x:v>
      </x:c>
      <x:c r="D966" s="38" t="str">
        <x:f>'Reparto provincial'!D326</x:f>
        <x:v>Residencial</x:v>
      </x:c>
      <x:c r="E966" s="38" t="str">
        <x:f>'Reparto provincial'!E326</x:f>
        <x:v>Veraguas</x:v>
      </x:c>
      <x:c r="F966" s="38" t="str">
        <x:f>Ubicaciones!A14</x:f>
        <x:v>L09</x:v>
      </x:c>
      <x:c r="G966" s="38" t="str">
        <x:v>P1</x:v>
      </x:c>
      <x:c r="H966" s="55" t="n">
        <x:f>IF(AND(ISNUMBER('Reparto provincial'!J326),ABS(Construccion!G30-1)&lt;0.0000001,MIN(Construccion!D30:F30)&gt;=0,MAX(Construccion!D30:F30)&lt;=1),ROUND('Reparto provincial'!J326*ROUND(SUM(Construccion!$D$30:D30),12),0)-0,"n.a.")</x:f>
        <x:v>0</x:v>
      </x:c>
      <x:c r="I966" s="55" t="n">
        <x:f>'Reparto provincial'!N326</x:f>
        <x:v>9248.021907970911</x:v>
      </x:c>
      <x:c r="J966" s="55" t="n">
        <x:f>IF(AND(ISNUMBER(H966),ISNUMBER(I966)),H966*I966,"n.a.")</x:f>
        <x:v>0</x:v>
      </x:c>
      <x:c r="K966" s="56" t="n">
        <x:f>Ubicaciones!D14</x:f>
        <x:v>8.1</x:v>
      </x:c>
      <x:c r="L966" s="56" t="n">
        <x:f>Ubicaciones!E14</x:f>
        <x:v>-80.97</x:v>
      </x:c>
      <x:c r="M966" s="38" t="str">
        <x:f>Vulnerabilidad!B22</x:f>
        <x:v>Hormigón armado</x:v>
      </x:c>
      <x:c r="N966" s="38" t="str">
        <x:f>Vulnerabilidad!C22</x:f>
        <x:v>Mampostería de relleno</x:v>
      </x:c>
      <x:c r="O966" s="38" t="str">
        <x:f>Vulnerabilidad!D22</x:f>
        <x:v>Losa de hormigón</x:v>
      </x:c>
      <x:c r="P966" s="38" t="str">
        <x:v>Sin dato</x:v>
      </x:c>
      <x:c r="Q966" s="38" t="n">
        <x:f>IF('Impacto local'!H14="","",'Impacto local'!H14)</x:f>
        <x:v>3</x:v>
      </x:c>
      <x:c r="R966" s="57" t="n">
        <x:f>IF(Q966="","",INDEX(Vulnerabilidad!$B$6:$B$17,Q966))</x:f>
        <x:v>0</x:v>
      </x:c>
      <x:c r="S966" s="55" t="n">
        <x:f>IF(AND(ISNUMBER(J966),ISNUMBER(R966),R966&gt;=0,R966&lt;=1),J966*R966,"n.a.")</x:f>
        <x:v>0</x:v>
      </x:c>
      <x:c r="T966" s="38" t="str">
        <x:f>IF(ISNUMBER(S966),"Calculado ilustrativo","Faltan datos / parámetros inválidos")</x:f>
        <x:v>Calculado ilustrativo</x:v>
      </x:c>
    </x:row>
    <x:row r="967">
      <x:c r="A967" s="38" t="str">
        <x:v>R00962</x:v>
      </x:c>
      <x:c r="B967" s="38" t="str">
        <x:f>'Reparto provincial'!B326</x:f>
        <x:v>C09</x:v>
      </x:c>
      <x:c r="C967" s="38" t="str">
        <x:f>'Reparto provincial'!C326</x:f>
        <x:v>General de Seguros, S.A.</x:v>
      </x:c>
      <x:c r="D967" s="38" t="str">
        <x:f>'Reparto provincial'!D326</x:f>
        <x:v>Residencial</x:v>
      </x:c>
      <x:c r="E967" s="38" t="str">
        <x:f>'Reparto provincial'!E326</x:f>
        <x:v>Veraguas</x:v>
      </x:c>
      <x:c r="F967" s="38" t="str">
        <x:f>Ubicaciones!A14</x:f>
        <x:v>L09</x:v>
      </x:c>
      <x:c r="G967" s="38" t="str">
        <x:v>P2</x:v>
      </x:c>
      <x:c r="H967" s="55" t="n">
        <x:f>IF(AND(ISNUMBER('Reparto provincial'!J326),ABS(Construccion!G30-1)&lt;0.0000001,MIN(Construccion!D30:F30)&gt;=0,MAX(Construccion!D30:F30)&lt;=1),ROUND('Reparto provincial'!J326*ROUND(SUM(Construccion!$D$30:E30),12),0)-ROUND('Reparto provincial'!J326*ROUND(SUM(Construccion!$D$30:D30),12),0),"n.a.")</x:f>
        <x:v>0</x:v>
      </x:c>
      <x:c r="I967" s="55" t="n">
        <x:f>'Reparto provincial'!N326</x:f>
        <x:v>9248.021907970911</x:v>
      </x:c>
      <x:c r="J967" s="55" t="n">
        <x:f>IF(AND(ISNUMBER(H967),ISNUMBER(I967)),H967*I967,"n.a.")</x:f>
        <x:v>0</x:v>
      </x:c>
      <x:c r="K967" s="56" t="n">
        <x:f>Ubicaciones!D14</x:f>
        <x:v>8.1</x:v>
      </x:c>
      <x:c r="L967" s="56" t="n">
        <x:f>Ubicaciones!E14</x:f>
        <x:v>-80.97</x:v>
      </x:c>
      <x:c r="M967" s="38" t="str">
        <x:f>Vulnerabilidad!B23</x:f>
        <x:v>Mampostería sin refuerzo</x:v>
      </x:c>
      <x:c r="N967" s="38" t="str">
        <x:f>Vulnerabilidad!C23</x:f>
        <x:v>Bloque / ladrillo</x:v>
      </x:c>
      <x:c r="O967" s="38" t="str">
        <x:f>Vulnerabilidad!D23</x:f>
        <x:v>Metal</x:v>
      </x:c>
      <x:c r="P967" s="38" t="str">
        <x:v>Sin dato</x:v>
      </x:c>
      <x:c r="Q967" s="38" t="n">
        <x:f>IF('Impacto local'!H14="","",'Impacto local'!H14)</x:f>
        <x:v>3</x:v>
      </x:c>
      <x:c r="R967" s="57" t="n">
        <x:f>IF(Q967="","",INDEX(Vulnerabilidad!$C$6:$C$17,Q967))</x:f>
        <x:v>0</x:v>
      </x:c>
      <x:c r="S967" s="55" t="n">
        <x:f>IF(AND(ISNUMBER(J967),ISNUMBER(R967),R967&gt;=0,R967&lt;=1),J967*R967,"n.a.")</x:f>
        <x:v>0</x:v>
      </x:c>
      <x:c r="T967" s="38" t="str">
        <x:f>IF(ISNUMBER(S967),"Calculado ilustrativo","Faltan datos / parámetros inválidos")</x:f>
        <x:v>Calculado ilustrativo</x:v>
      </x:c>
    </x:row>
    <x:row r="968">
      <x:c r="A968" s="38" t="str">
        <x:v>R00963</x:v>
      </x:c>
      <x:c r="B968" s="38" t="str">
        <x:f>'Reparto provincial'!B326</x:f>
        <x:v>C09</x:v>
      </x:c>
      <x:c r="C968" s="38" t="str">
        <x:f>'Reparto provincial'!C326</x:f>
        <x:v>General de Seguros, S.A.</x:v>
      </x:c>
      <x:c r="D968" s="38" t="str">
        <x:f>'Reparto provincial'!D326</x:f>
        <x:v>Residencial</x:v>
      </x:c>
      <x:c r="E968" s="38" t="str">
        <x:f>'Reparto provincial'!E326</x:f>
        <x:v>Veraguas</x:v>
      </x:c>
      <x:c r="F968" s="38" t="str">
        <x:f>Ubicaciones!A14</x:f>
        <x:v>L09</x:v>
      </x:c>
      <x:c r="G968" s="38" t="str">
        <x:v>P3</x:v>
      </x:c>
      <x:c r="H968" s="55" t="n">
        <x:f>IF(AND(ISNUMBER('Reparto provincial'!J326),ABS(Construccion!G30-1)&lt;0.0000001,MIN(Construccion!D30:F30)&gt;=0,MAX(Construccion!D30:F30)&lt;=1),ROUND('Reparto provincial'!J326*ROUND(SUM(Construccion!$D$30:F30),12),0)-ROUND('Reparto provincial'!J326*ROUND(SUM(Construccion!$D$30:E30),12),0),"n.a.")</x:f>
        <x:v>0</x:v>
      </x:c>
      <x:c r="I968" s="55" t="n">
        <x:f>'Reparto provincial'!N326</x:f>
        <x:v>9248.021907970911</x:v>
      </x:c>
      <x:c r="J968" s="55" t="n">
        <x:f>IF(AND(ISNUMBER(H968),ISNUMBER(I968)),H968*I968,"n.a.")</x:f>
        <x:v>0</x:v>
      </x:c>
      <x:c r="K968" s="56" t="n">
        <x:f>Ubicaciones!D14</x:f>
        <x:v>8.1</x:v>
      </x:c>
      <x:c r="L968" s="56" t="n">
        <x:f>Ubicaciones!E14</x:f>
        <x:v>-80.97</x:v>
      </x:c>
      <x:c r="M968" s="38" t="str">
        <x:f>Vulnerabilidad!B24</x:f>
        <x:v>Liviana / madera</x:v>
      </x:c>
      <x:c r="N968" s="38" t="str">
        <x:f>Vulnerabilidad!C24</x:f>
        <x:v>Madera / livianas</x:v>
      </x:c>
      <x:c r="O968" s="38" t="str">
        <x:f>Vulnerabilidad!D24</x:f>
        <x:v>Metal</x:v>
      </x:c>
      <x:c r="P968" s="38" t="str">
        <x:v>Sin dato</x:v>
      </x:c>
      <x:c r="Q968" s="38" t="n">
        <x:f>IF('Impacto local'!H14="","",'Impacto local'!H14)</x:f>
        <x:v>3</x:v>
      </x:c>
      <x:c r="R968" s="57" t="n">
        <x:f>IF(Q968="","",INDEX(Vulnerabilidad!$D$6:$D$17,Q968))</x:f>
        <x:v>0</x:v>
      </x:c>
      <x:c r="S968" s="55" t="n">
        <x:f>IF(AND(ISNUMBER(J968),ISNUMBER(R968),R968&gt;=0,R968&lt;=1),J968*R968,"n.a.")</x:f>
        <x:v>0</x:v>
      </x:c>
      <x:c r="T968" s="38" t="str">
        <x:f>IF(ISNUMBER(S968),"Calculado ilustrativo","Faltan datos / parámetros inválidos")</x:f>
        <x:v>Calculado ilustrativo</x:v>
      </x:c>
    </x:row>
    <x:row r="969">
      <x:c r="A969" s="38" t="str">
        <x:v>R00964</x:v>
      </x:c>
      <x:c r="B969" s="38" t="str">
        <x:f>'Reparto provincial'!B327</x:f>
        <x:v>C09</x:v>
      </x:c>
      <x:c r="C969" s="38" t="str">
        <x:f>'Reparto provincial'!C327</x:f>
        <x:v>General de Seguros, S.A.</x:v>
      </x:c>
      <x:c r="D969" s="38" t="str">
        <x:f>'Reparto provincial'!D327</x:f>
        <x:v>Residencial</x:v>
      </x:c>
      <x:c r="E969" s="38" t="str">
        <x:f>'Reparto provincial'!E327</x:f>
        <x:v>Guna Yala</x:v>
      </x:c>
      <x:c r="F969" s="38" t="str">
        <x:f>Ubicaciones!A15</x:f>
        <x:v>L10</x:v>
      </x:c>
      <x:c r="G969" s="38" t="str">
        <x:v>P1</x:v>
      </x:c>
      <x:c r="H969" s="55" t="n">
        <x:f>IF(AND(ISNUMBER('Reparto provincial'!J327),ABS(Construccion!G33-1)&lt;0.0000001,MIN(Construccion!D33:F33)&gt;=0,MAX(Construccion!D33:F33)&lt;=1),ROUND('Reparto provincial'!J327*ROUND(SUM(Construccion!$D$33:D33),12),0)-0,"n.a.")</x:f>
        <x:v>0</x:v>
      </x:c>
      <x:c r="I969" s="55" t="n">
        <x:f>'Reparto provincial'!N327</x:f>
        <x:v>9248.021907970911</x:v>
      </x:c>
      <x:c r="J969" s="55" t="n">
        <x:f>IF(AND(ISNUMBER(H969),ISNUMBER(I969)),H969*I969,"n.a.")</x:f>
        <x:v>0</x:v>
      </x:c>
      <x:c r="K969" s="56" t="n">
        <x:f>Ubicaciones!D15</x:f>
        <x:v>9.45</x:v>
      </x:c>
      <x:c r="L969" s="56" t="n">
        <x:f>Ubicaciones!E15</x:f>
        <x:v>-78.97</x:v>
      </x:c>
      <x:c r="M969" s="38" t="str">
        <x:f>Vulnerabilidad!B22</x:f>
        <x:v>Hormigón armado</x:v>
      </x:c>
      <x:c r="N969" s="38" t="str">
        <x:f>Vulnerabilidad!C22</x:f>
        <x:v>Mampostería de relleno</x:v>
      </x:c>
      <x:c r="O969" s="38" t="str">
        <x:f>Vulnerabilidad!D22</x:f>
        <x:v>Losa de hormigón</x:v>
      </x:c>
      <x:c r="P969" s="38" t="str">
        <x:v>Sin dato</x:v>
      </x:c>
      <x:c r="Q969" s="38" t="n">
        <x:f>IF('Impacto local'!H15="","",'Impacto local'!H15)</x:f>
        <x:v>2</x:v>
      </x:c>
      <x:c r="R969" s="57" t="n">
        <x:f>IF(Q969="","",INDEX(Vulnerabilidad!$B$6:$B$17,Q969))</x:f>
        <x:v>0</x:v>
      </x:c>
      <x:c r="S969" s="55" t="n">
        <x:f>IF(AND(ISNUMBER(J969),ISNUMBER(R969),R969&gt;=0,R969&lt;=1),J969*R969,"n.a.")</x:f>
        <x:v>0</x:v>
      </x:c>
      <x:c r="T969" s="38" t="str">
        <x:f>IF(ISNUMBER(S969),"Calculado ilustrativo","Faltan datos / parámetros inválidos")</x:f>
        <x:v>Calculado ilustrativo</x:v>
      </x:c>
    </x:row>
    <x:row r="970">
      <x:c r="A970" s="38" t="str">
        <x:v>R00965</x:v>
      </x:c>
      <x:c r="B970" s="38" t="str">
        <x:f>'Reparto provincial'!B327</x:f>
        <x:v>C09</x:v>
      </x:c>
      <x:c r="C970" s="38" t="str">
        <x:f>'Reparto provincial'!C327</x:f>
        <x:v>General de Seguros, S.A.</x:v>
      </x:c>
      <x:c r="D970" s="38" t="str">
        <x:f>'Reparto provincial'!D327</x:f>
        <x:v>Residencial</x:v>
      </x:c>
      <x:c r="E970" s="38" t="str">
        <x:f>'Reparto provincial'!E327</x:f>
        <x:v>Guna Yala</x:v>
      </x:c>
      <x:c r="F970" s="38" t="str">
        <x:f>Ubicaciones!A15</x:f>
        <x:v>L10</x:v>
      </x:c>
      <x:c r="G970" s="38" t="str">
        <x:v>P2</x:v>
      </x:c>
      <x:c r="H970" s="55" t="n">
        <x:f>IF(AND(ISNUMBER('Reparto provincial'!J327),ABS(Construccion!G33-1)&lt;0.0000001,MIN(Construccion!D33:F33)&gt;=0,MAX(Construccion!D33:F33)&lt;=1),ROUND('Reparto provincial'!J327*ROUND(SUM(Construccion!$D$33:E33),12),0)-ROUND('Reparto provincial'!J327*ROUND(SUM(Construccion!$D$33:D33),12),0),"n.a.")</x:f>
        <x:v>0</x:v>
      </x:c>
      <x:c r="I970" s="55" t="n">
        <x:f>'Reparto provincial'!N327</x:f>
        <x:v>9248.021907970911</x:v>
      </x:c>
      <x:c r="J970" s="55" t="n">
        <x:f>IF(AND(ISNUMBER(H970),ISNUMBER(I970)),H970*I970,"n.a.")</x:f>
        <x:v>0</x:v>
      </x:c>
      <x:c r="K970" s="56" t="n">
        <x:f>Ubicaciones!D15</x:f>
        <x:v>9.45</x:v>
      </x:c>
      <x:c r="L970" s="56" t="n">
        <x:f>Ubicaciones!E15</x:f>
        <x:v>-78.97</x:v>
      </x:c>
      <x:c r="M970" s="38" t="str">
        <x:f>Vulnerabilidad!B23</x:f>
        <x:v>Mampostería sin refuerzo</x:v>
      </x:c>
      <x:c r="N970" s="38" t="str">
        <x:f>Vulnerabilidad!C23</x:f>
        <x:v>Bloque / ladrillo</x:v>
      </x:c>
      <x:c r="O970" s="38" t="str">
        <x:f>Vulnerabilidad!D23</x:f>
        <x:v>Metal</x:v>
      </x:c>
      <x:c r="P970" s="38" t="str">
        <x:v>Sin dato</x:v>
      </x:c>
      <x:c r="Q970" s="38" t="n">
        <x:f>IF('Impacto local'!H15="","",'Impacto local'!H15)</x:f>
        <x:v>2</x:v>
      </x:c>
      <x:c r="R970" s="57" t="n">
        <x:f>IF(Q970="","",INDEX(Vulnerabilidad!$C$6:$C$17,Q970))</x:f>
        <x:v>0</x:v>
      </x:c>
      <x:c r="S970" s="55" t="n">
        <x:f>IF(AND(ISNUMBER(J970),ISNUMBER(R970),R970&gt;=0,R970&lt;=1),J970*R970,"n.a.")</x:f>
        <x:v>0</x:v>
      </x:c>
      <x:c r="T970" s="38" t="str">
        <x:f>IF(ISNUMBER(S970),"Calculado ilustrativo","Faltan datos / parámetros inválidos")</x:f>
        <x:v>Calculado ilustrativo</x:v>
      </x:c>
    </x:row>
    <x:row r="971">
      <x:c r="A971" s="38" t="str">
        <x:v>R00966</x:v>
      </x:c>
      <x:c r="B971" s="38" t="str">
        <x:f>'Reparto provincial'!B327</x:f>
        <x:v>C09</x:v>
      </x:c>
      <x:c r="C971" s="38" t="str">
        <x:f>'Reparto provincial'!C327</x:f>
        <x:v>General de Seguros, S.A.</x:v>
      </x:c>
      <x:c r="D971" s="38" t="str">
        <x:f>'Reparto provincial'!D327</x:f>
        <x:v>Residencial</x:v>
      </x:c>
      <x:c r="E971" s="38" t="str">
        <x:f>'Reparto provincial'!E327</x:f>
        <x:v>Guna Yala</x:v>
      </x:c>
      <x:c r="F971" s="38" t="str">
        <x:f>Ubicaciones!A15</x:f>
        <x:v>L10</x:v>
      </x:c>
      <x:c r="G971" s="38" t="str">
        <x:v>P3</x:v>
      </x:c>
      <x:c r="H971" s="55" t="n">
        <x:f>IF(AND(ISNUMBER('Reparto provincial'!J327),ABS(Construccion!G33-1)&lt;0.0000001,MIN(Construccion!D33:F33)&gt;=0,MAX(Construccion!D33:F33)&lt;=1),ROUND('Reparto provincial'!J327*ROUND(SUM(Construccion!$D$33:F33),12),0)-ROUND('Reparto provincial'!J327*ROUND(SUM(Construccion!$D$33:E33),12),0),"n.a.")</x:f>
        <x:v>0</x:v>
      </x:c>
      <x:c r="I971" s="55" t="n">
        <x:f>'Reparto provincial'!N327</x:f>
        <x:v>9248.021907970911</x:v>
      </x:c>
      <x:c r="J971" s="55" t="n">
        <x:f>IF(AND(ISNUMBER(H971),ISNUMBER(I971)),H971*I971,"n.a.")</x:f>
        <x:v>0</x:v>
      </x:c>
      <x:c r="K971" s="56" t="n">
        <x:f>Ubicaciones!D15</x:f>
        <x:v>9.45</x:v>
      </x:c>
      <x:c r="L971" s="56" t="n">
        <x:f>Ubicaciones!E15</x:f>
        <x:v>-78.97</x:v>
      </x:c>
      <x:c r="M971" s="38" t="str">
        <x:f>Vulnerabilidad!B24</x:f>
        <x:v>Liviana / madera</x:v>
      </x:c>
      <x:c r="N971" s="38" t="str">
        <x:f>Vulnerabilidad!C24</x:f>
        <x:v>Madera / livianas</x:v>
      </x:c>
      <x:c r="O971" s="38" t="str">
        <x:f>Vulnerabilidad!D24</x:f>
        <x:v>Metal</x:v>
      </x:c>
      <x:c r="P971" s="38" t="str">
        <x:v>Sin dato</x:v>
      </x:c>
      <x:c r="Q971" s="38" t="n">
        <x:f>IF('Impacto local'!H15="","",'Impacto local'!H15)</x:f>
        <x:v>2</x:v>
      </x:c>
      <x:c r="R971" s="57" t="n">
        <x:f>IF(Q971="","",INDEX(Vulnerabilidad!$D$6:$D$17,Q971))</x:f>
        <x:v>0</x:v>
      </x:c>
      <x:c r="S971" s="55" t="n">
        <x:f>IF(AND(ISNUMBER(J971),ISNUMBER(R971),R971&gt;=0,R971&lt;=1),J971*R971,"n.a.")</x:f>
        <x:v>0</x:v>
      </x:c>
      <x:c r="T971" s="38" t="str">
        <x:f>IF(ISNUMBER(S971),"Calculado ilustrativo","Faltan datos / parámetros inválidos")</x:f>
        <x:v>Calculado ilustrativo</x:v>
      </x:c>
    </x:row>
    <x:row r="972">
      <x:c r="A972" s="38" t="str">
        <x:v>R00967</x:v>
      </x:c>
      <x:c r="B972" s="38" t="str">
        <x:f>'Reparto provincial'!B328</x:f>
        <x:v>C09</x:v>
      </x:c>
      <x:c r="C972" s="38" t="str">
        <x:f>'Reparto provincial'!C328</x:f>
        <x:v>General de Seguros, S.A.</x:v>
      </x:c>
      <x:c r="D972" s="38" t="str">
        <x:f>'Reparto provincial'!D328</x:f>
        <x:v>Residencial</x:v>
      </x:c>
      <x:c r="E972" s="38" t="str">
        <x:f>'Reparto provincial'!E328</x:f>
        <x:v>Emberá-Wounaan</x:v>
      </x:c>
      <x:c r="F972" s="38" t="str">
        <x:f>Ubicaciones!A16</x:f>
        <x:v>L11</x:v>
      </x:c>
      <x:c r="G972" s="38" t="str">
        <x:v>P1</x:v>
      </x:c>
      <x:c r="H972" s="55" t="n">
        <x:f>IF(AND(ISNUMBER('Reparto provincial'!J328),ABS(Construccion!G36-1)&lt;0.0000001,MIN(Construccion!D36:F36)&gt;=0,MAX(Construccion!D36:F36)&lt;=1),ROUND('Reparto provincial'!J328*ROUND(SUM(Construccion!$D$36:D36),12),0)-0,"n.a.")</x:f>
        <x:v>0</x:v>
      </x:c>
      <x:c r="I972" s="55" t="n">
        <x:f>'Reparto provincial'!N328</x:f>
        <x:v>9248.021907970911</x:v>
      </x:c>
      <x:c r="J972" s="55" t="n">
        <x:f>IF(AND(ISNUMBER(H972),ISNUMBER(I972)),H972*I972,"n.a.")</x:f>
        <x:v>0</x:v>
      </x:c>
      <x:c r="K972" s="56" t="n">
        <x:f>Ubicaciones!D16</x:f>
        <x:v>8.25</x:v>
      </x:c>
      <x:c r="L972" s="56" t="n">
        <x:f>Ubicaciones!E16</x:f>
        <x:v>-77.72</x:v>
      </x:c>
      <x:c r="M972" s="38" t="str">
        <x:f>Vulnerabilidad!B22</x:f>
        <x:v>Hormigón armado</x:v>
      </x:c>
      <x:c r="N972" s="38" t="str">
        <x:f>Vulnerabilidad!C22</x:f>
        <x:v>Mampostería de relleno</x:v>
      </x:c>
      <x:c r="O972" s="38" t="str">
        <x:f>Vulnerabilidad!D22</x:f>
        <x:v>Losa de hormigón</x:v>
      </x:c>
      <x:c r="P972" s="38" t="str">
        <x:v>Sin dato</x:v>
      </x:c>
      <x:c r="Q972" s="38" t="n">
        <x:f>IF('Impacto local'!H16="","",'Impacto local'!H16)</x:f>
        <x:v>2</x:v>
      </x:c>
      <x:c r="R972" s="57" t="n">
        <x:f>IF(Q972="","",INDEX(Vulnerabilidad!$B$6:$B$17,Q972))</x:f>
        <x:v>0</x:v>
      </x:c>
      <x:c r="S972" s="55" t="n">
        <x:f>IF(AND(ISNUMBER(J972),ISNUMBER(R972),R972&gt;=0,R972&lt;=1),J972*R972,"n.a.")</x:f>
        <x:v>0</x:v>
      </x:c>
      <x:c r="T972" s="38" t="str">
        <x:f>IF(ISNUMBER(S972),"Calculado ilustrativo","Faltan datos / parámetros inválidos")</x:f>
        <x:v>Calculado ilustrativo</x:v>
      </x:c>
    </x:row>
    <x:row r="973">
      <x:c r="A973" s="38" t="str">
        <x:v>R00968</x:v>
      </x:c>
      <x:c r="B973" s="38" t="str">
        <x:f>'Reparto provincial'!B328</x:f>
        <x:v>C09</x:v>
      </x:c>
      <x:c r="C973" s="38" t="str">
        <x:f>'Reparto provincial'!C328</x:f>
        <x:v>General de Seguros, S.A.</x:v>
      </x:c>
      <x:c r="D973" s="38" t="str">
        <x:f>'Reparto provincial'!D328</x:f>
        <x:v>Residencial</x:v>
      </x:c>
      <x:c r="E973" s="38" t="str">
        <x:f>'Reparto provincial'!E328</x:f>
        <x:v>Emberá-Wounaan</x:v>
      </x:c>
      <x:c r="F973" s="38" t="str">
        <x:f>Ubicaciones!A16</x:f>
        <x:v>L11</x:v>
      </x:c>
      <x:c r="G973" s="38" t="str">
        <x:v>P2</x:v>
      </x:c>
      <x:c r="H973" s="55" t="n">
        <x:f>IF(AND(ISNUMBER('Reparto provincial'!J328),ABS(Construccion!G36-1)&lt;0.0000001,MIN(Construccion!D36:F36)&gt;=0,MAX(Construccion!D36:F36)&lt;=1),ROUND('Reparto provincial'!J328*ROUND(SUM(Construccion!$D$36:E36),12),0)-ROUND('Reparto provincial'!J328*ROUND(SUM(Construccion!$D$36:D36),12),0),"n.a.")</x:f>
        <x:v>0</x:v>
      </x:c>
      <x:c r="I973" s="55" t="n">
        <x:f>'Reparto provincial'!N328</x:f>
        <x:v>9248.021907970911</x:v>
      </x:c>
      <x:c r="J973" s="55" t="n">
        <x:f>IF(AND(ISNUMBER(H973),ISNUMBER(I973)),H973*I973,"n.a.")</x:f>
        <x:v>0</x:v>
      </x:c>
      <x:c r="K973" s="56" t="n">
        <x:f>Ubicaciones!D16</x:f>
        <x:v>8.25</x:v>
      </x:c>
      <x:c r="L973" s="56" t="n">
        <x:f>Ubicaciones!E16</x:f>
        <x:v>-77.72</x:v>
      </x:c>
      <x:c r="M973" s="38" t="str">
        <x:f>Vulnerabilidad!B23</x:f>
        <x:v>Mampostería sin refuerzo</x:v>
      </x:c>
      <x:c r="N973" s="38" t="str">
        <x:f>Vulnerabilidad!C23</x:f>
        <x:v>Bloque / ladrillo</x:v>
      </x:c>
      <x:c r="O973" s="38" t="str">
        <x:f>Vulnerabilidad!D23</x:f>
        <x:v>Metal</x:v>
      </x:c>
      <x:c r="P973" s="38" t="str">
        <x:v>Sin dato</x:v>
      </x:c>
      <x:c r="Q973" s="38" t="n">
        <x:f>IF('Impacto local'!H16="","",'Impacto local'!H16)</x:f>
        <x:v>2</x:v>
      </x:c>
      <x:c r="R973" s="57" t="n">
        <x:f>IF(Q973="","",INDEX(Vulnerabilidad!$C$6:$C$17,Q973))</x:f>
        <x:v>0</x:v>
      </x:c>
      <x:c r="S973" s="55" t="n">
        <x:f>IF(AND(ISNUMBER(J973),ISNUMBER(R973),R973&gt;=0,R973&lt;=1),J973*R973,"n.a.")</x:f>
        <x:v>0</x:v>
      </x:c>
      <x:c r="T973" s="38" t="str">
        <x:f>IF(ISNUMBER(S973),"Calculado ilustrativo","Faltan datos / parámetros inválidos")</x:f>
        <x:v>Calculado ilustrativo</x:v>
      </x:c>
    </x:row>
    <x:row r="974">
      <x:c r="A974" s="38" t="str">
        <x:v>R00969</x:v>
      </x:c>
      <x:c r="B974" s="38" t="str">
        <x:f>'Reparto provincial'!B328</x:f>
        <x:v>C09</x:v>
      </x:c>
      <x:c r="C974" s="38" t="str">
        <x:f>'Reparto provincial'!C328</x:f>
        <x:v>General de Seguros, S.A.</x:v>
      </x:c>
      <x:c r="D974" s="38" t="str">
        <x:f>'Reparto provincial'!D328</x:f>
        <x:v>Residencial</x:v>
      </x:c>
      <x:c r="E974" s="38" t="str">
        <x:f>'Reparto provincial'!E328</x:f>
        <x:v>Emberá-Wounaan</x:v>
      </x:c>
      <x:c r="F974" s="38" t="str">
        <x:f>Ubicaciones!A16</x:f>
        <x:v>L11</x:v>
      </x:c>
      <x:c r="G974" s="38" t="str">
        <x:v>P3</x:v>
      </x:c>
      <x:c r="H974" s="55" t="n">
        <x:f>IF(AND(ISNUMBER('Reparto provincial'!J328),ABS(Construccion!G36-1)&lt;0.0000001,MIN(Construccion!D36:F36)&gt;=0,MAX(Construccion!D36:F36)&lt;=1),ROUND('Reparto provincial'!J328*ROUND(SUM(Construccion!$D$36:F36),12),0)-ROUND('Reparto provincial'!J328*ROUND(SUM(Construccion!$D$36:E36),12),0),"n.a.")</x:f>
        <x:v>0</x:v>
      </x:c>
      <x:c r="I974" s="55" t="n">
        <x:f>'Reparto provincial'!N328</x:f>
        <x:v>9248.021907970911</x:v>
      </x:c>
      <x:c r="J974" s="55" t="n">
        <x:f>IF(AND(ISNUMBER(H974),ISNUMBER(I974)),H974*I974,"n.a.")</x:f>
        <x:v>0</x:v>
      </x:c>
      <x:c r="K974" s="56" t="n">
        <x:f>Ubicaciones!D16</x:f>
        <x:v>8.25</x:v>
      </x:c>
      <x:c r="L974" s="56" t="n">
        <x:f>Ubicaciones!E16</x:f>
        <x:v>-77.72</x:v>
      </x:c>
      <x:c r="M974" s="38" t="str">
        <x:f>Vulnerabilidad!B24</x:f>
        <x:v>Liviana / madera</x:v>
      </x:c>
      <x:c r="N974" s="38" t="str">
        <x:f>Vulnerabilidad!C24</x:f>
        <x:v>Madera / livianas</x:v>
      </x:c>
      <x:c r="O974" s="38" t="str">
        <x:f>Vulnerabilidad!D24</x:f>
        <x:v>Metal</x:v>
      </x:c>
      <x:c r="P974" s="38" t="str">
        <x:v>Sin dato</x:v>
      </x:c>
      <x:c r="Q974" s="38" t="n">
        <x:f>IF('Impacto local'!H16="","",'Impacto local'!H16)</x:f>
        <x:v>2</x:v>
      </x:c>
      <x:c r="R974" s="57" t="n">
        <x:f>IF(Q974="","",INDEX(Vulnerabilidad!$D$6:$D$17,Q974))</x:f>
        <x:v>0</x:v>
      </x:c>
      <x:c r="S974" s="55" t="n">
        <x:f>IF(AND(ISNUMBER(J974),ISNUMBER(R974),R974&gt;=0,R974&lt;=1),J974*R974,"n.a.")</x:f>
        <x:v>0</x:v>
      </x:c>
      <x:c r="T974" s="38" t="str">
        <x:f>IF(ISNUMBER(S974),"Calculado ilustrativo","Faltan datos / parámetros inválidos")</x:f>
        <x:v>Calculado ilustrativo</x:v>
      </x:c>
    </x:row>
    <x:row r="975">
      <x:c r="A975" s="38" t="str">
        <x:v>R00970</x:v>
      </x:c>
      <x:c r="B975" s="38" t="str">
        <x:f>'Reparto provincial'!B329</x:f>
        <x:v>C09</x:v>
      </x:c>
      <x:c r="C975" s="38" t="str">
        <x:f>'Reparto provincial'!C329</x:f>
        <x:v>General de Seguros, S.A.</x:v>
      </x:c>
      <x:c r="D975" s="38" t="str">
        <x:f>'Reparto provincial'!D329</x:f>
        <x:v>Residencial</x:v>
      </x:c>
      <x:c r="E975" s="38" t="str">
        <x:f>'Reparto provincial'!E329</x:f>
        <x:v>Ngäbe-Buglé</x:v>
      </x:c>
      <x:c r="F975" s="38" t="str">
        <x:f>Ubicaciones!A17</x:f>
        <x:v>L12</x:v>
      </x:c>
      <x:c r="G975" s="38" t="str">
        <x:v>P1</x:v>
      </x:c>
      <x:c r="H975" s="55" t="n">
        <x:f>IF(AND(ISNUMBER('Reparto provincial'!J329),ABS(Construccion!G39-1)&lt;0.0000001,MIN(Construccion!D39:F39)&gt;=0,MAX(Construccion!D39:F39)&lt;=1),ROUND('Reparto provincial'!J329*ROUND(SUM(Construccion!$D$39:D39),12),0)-0,"n.a.")</x:f>
        <x:v>0</x:v>
      </x:c>
      <x:c r="I975" s="55" t="n">
        <x:f>'Reparto provincial'!N329</x:f>
        <x:v>9248.021907970911</x:v>
      </x:c>
      <x:c r="J975" s="55" t="n">
        <x:f>IF(AND(ISNUMBER(H975),ISNUMBER(I975)),H975*I975,"n.a.")</x:f>
        <x:v>0</x:v>
      </x:c>
      <x:c r="K975" s="56" t="n">
        <x:f>Ubicaciones!D17</x:f>
        <x:v>8.53</x:v>
      </x:c>
      <x:c r="L975" s="56" t="n">
        <x:f>Ubicaciones!E17</x:f>
        <x:v>-81.7</x:v>
      </x:c>
      <x:c r="M975" s="38" t="str">
        <x:f>Vulnerabilidad!B22</x:f>
        <x:v>Hormigón armado</x:v>
      </x:c>
      <x:c r="N975" s="38" t="str">
        <x:f>Vulnerabilidad!C22</x:f>
        <x:v>Mampostería de relleno</x:v>
      </x:c>
      <x:c r="O975" s="38" t="str">
        <x:f>Vulnerabilidad!D22</x:f>
        <x:v>Losa de hormigón</x:v>
      </x:c>
      <x:c r="P975" s="38" t="str">
        <x:v>Sin dato</x:v>
      </x:c>
      <x:c r="Q975" s="38" t="n">
        <x:f>IF('Impacto local'!H17="","",'Impacto local'!H17)</x:f>
        <x:v>3</x:v>
      </x:c>
      <x:c r="R975" s="57" t="n">
        <x:f>IF(Q975="","",INDEX(Vulnerabilidad!$B$6:$B$17,Q975))</x:f>
        <x:v>0</x:v>
      </x:c>
      <x:c r="S975" s="55" t="n">
        <x:f>IF(AND(ISNUMBER(J975),ISNUMBER(R975),R975&gt;=0,R975&lt;=1),J975*R975,"n.a.")</x:f>
        <x:v>0</x:v>
      </x:c>
      <x:c r="T975" s="38" t="str">
        <x:f>IF(ISNUMBER(S975),"Calculado ilustrativo","Faltan datos / parámetros inválidos")</x:f>
        <x:v>Calculado ilustrativo</x:v>
      </x:c>
    </x:row>
    <x:row r="976">
      <x:c r="A976" s="38" t="str">
        <x:v>R00971</x:v>
      </x:c>
      <x:c r="B976" s="38" t="str">
        <x:f>'Reparto provincial'!B329</x:f>
        <x:v>C09</x:v>
      </x:c>
      <x:c r="C976" s="38" t="str">
        <x:f>'Reparto provincial'!C329</x:f>
        <x:v>General de Seguros, S.A.</x:v>
      </x:c>
      <x:c r="D976" s="38" t="str">
        <x:f>'Reparto provincial'!D329</x:f>
        <x:v>Residencial</x:v>
      </x:c>
      <x:c r="E976" s="38" t="str">
        <x:f>'Reparto provincial'!E329</x:f>
        <x:v>Ngäbe-Buglé</x:v>
      </x:c>
      <x:c r="F976" s="38" t="str">
        <x:f>Ubicaciones!A17</x:f>
        <x:v>L12</x:v>
      </x:c>
      <x:c r="G976" s="38" t="str">
        <x:v>P2</x:v>
      </x:c>
      <x:c r="H976" s="55" t="n">
        <x:f>IF(AND(ISNUMBER('Reparto provincial'!J329),ABS(Construccion!G39-1)&lt;0.0000001,MIN(Construccion!D39:F39)&gt;=0,MAX(Construccion!D39:F39)&lt;=1),ROUND('Reparto provincial'!J329*ROUND(SUM(Construccion!$D$39:E39),12),0)-ROUND('Reparto provincial'!J329*ROUND(SUM(Construccion!$D$39:D39),12),0),"n.a.")</x:f>
        <x:v>0</x:v>
      </x:c>
      <x:c r="I976" s="55" t="n">
        <x:f>'Reparto provincial'!N329</x:f>
        <x:v>9248.021907970911</x:v>
      </x:c>
      <x:c r="J976" s="55" t="n">
        <x:f>IF(AND(ISNUMBER(H976),ISNUMBER(I976)),H976*I976,"n.a.")</x:f>
        <x:v>0</x:v>
      </x:c>
      <x:c r="K976" s="56" t="n">
        <x:f>Ubicaciones!D17</x:f>
        <x:v>8.53</x:v>
      </x:c>
      <x:c r="L976" s="56" t="n">
        <x:f>Ubicaciones!E17</x:f>
        <x:v>-81.7</x:v>
      </x:c>
      <x:c r="M976" s="38" t="str">
        <x:f>Vulnerabilidad!B23</x:f>
        <x:v>Mampostería sin refuerzo</x:v>
      </x:c>
      <x:c r="N976" s="38" t="str">
        <x:f>Vulnerabilidad!C23</x:f>
        <x:v>Bloque / ladrillo</x:v>
      </x:c>
      <x:c r="O976" s="38" t="str">
        <x:f>Vulnerabilidad!D23</x:f>
        <x:v>Metal</x:v>
      </x:c>
      <x:c r="P976" s="38" t="str">
        <x:v>Sin dato</x:v>
      </x:c>
      <x:c r="Q976" s="38" t="n">
        <x:f>IF('Impacto local'!H17="","",'Impacto local'!H17)</x:f>
        <x:v>3</x:v>
      </x:c>
      <x:c r="R976" s="57" t="n">
        <x:f>IF(Q976="","",INDEX(Vulnerabilidad!$C$6:$C$17,Q976))</x:f>
        <x:v>0</x:v>
      </x:c>
      <x:c r="S976" s="55" t="n">
        <x:f>IF(AND(ISNUMBER(J976),ISNUMBER(R976),R976&gt;=0,R976&lt;=1),J976*R976,"n.a.")</x:f>
        <x:v>0</x:v>
      </x:c>
      <x:c r="T976" s="38" t="str">
        <x:f>IF(ISNUMBER(S976),"Calculado ilustrativo","Faltan datos / parámetros inválidos")</x:f>
        <x:v>Calculado ilustrativo</x:v>
      </x:c>
    </x:row>
    <x:row r="977">
      <x:c r="A977" s="38" t="str">
        <x:v>R00972</x:v>
      </x:c>
      <x:c r="B977" s="38" t="str">
        <x:f>'Reparto provincial'!B329</x:f>
        <x:v>C09</x:v>
      </x:c>
      <x:c r="C977" s="38" t="str">
        <x:f>'Reparto provincial'!C329</x:f>
        <x:v>General de Seguros, S.A.</x:v>
      </x:c>
      <x:c r="D977" s="38" t="str">
        <x:f>'Reparto provincial'!D329</x:f>
        <x:v>Residencial</x:v>
      </x:c>
      <x:c r="E977" s="38" t="str">
        <x:f>'Reparto provincial'!E329</x:f>
        <x:v>Ngäbe-Buglé</x:v>
      </x:c>
      <x:c r="F977" s="38" t="str">
        <x:f>Ubicaciones!A17</x:f>
        <x:v>L12</x:v>
      </x:c>
      <x:c r="G977" s="38" t="str">
        <x:v>P3</x:v>
      </x:c>
      <x:c r="H977" s="55" t="n">
        <x:f>IF(AND(ISNUMBER('Reparto provincial'!J329),ABS(Construccion!G39-1)&lt;0.0000001,MIN(Construccion!D39:F39)&gt;=0,MAX(Construccion!D39:F39)&lt;=1),ROUND('Reparto provincial'!J329*ROUND(SUM(Construccion!$D$39:F39),12),0)-ROUND('Reparto provincial'!J329*ROUND(SUM(Construccion!$D$39:E39),12),0),"n.a.")</x:f>
        <x:v>0</x:v>
      </x:c>
      <x:c r="I977" s="55" t="n">
        <x:f>'Reparto provincial'!N329</x:f>
        <x:v>9248.021907970911</x:v>
      </x:c>
      <x:c r="J977" s="55" t="n">
        <x:f>IF(AND(ISNUMBER(H977),ISNUMBER(I977)),H977*I977,"n.a.")</x:f>
        <x:v>0</x:v>
      </x:c>
      <x:c r="K977" s="56" t="n">
        <x:f>Ubicaciones!D17</x:f>
        <x:v>8.53</x:v>
      </x:c>
      <x:c r="L977" s="56" t="n">
        <x:f>Ubicaciones!E17</x:f>
        <x:v>-81.7</x:v>
      </x:c>
      <x:c r="M977" s="38" t="str">
        <x:f>Vulnerabilidad!B24</x:f>
        <x:v>Liviana / madera</x:v>
      </x:c>
      <x:c r="N977" s="38" t="str">
        <x:f>Vulnerabilidad!C24</x:f>
        <x:v>Madera / livianas</x:v>
      </x:c>
      <x:c r="O977" s="38" t="str">
        <x:f>Vulnerabilidad!D24</x:f>
        <x:v>Metal</x:v>
      </x:c>
      <x:c r="P977" s="38" t="str">
        <x:v>Sin dato</x:v>
      </x:c>
      <x:c r="Q977" s="38" t="n">
        <x:f>IF('Impacto local'!H17="","",'Impacto local'!H17)</x:f>
        <x:v>3</x:v>
      </x:c>
      <x:c r="R977" s="57" t="n">
        <x:f>IF(Q977="","",INDEX(Vulnerabilidad!$D$6:$D$17,Q977))</x:f>
        <x:v>0</x:v>
      </x:c>
      <x:c r="S977" s="55" t="n">
        <x:f>IF(AND(ISNUMBER(J977),ISNUMBER(R977),R977&gt;=0,R977&lt;=1),J977*R977,"n.a.")</x:f>
        <x:v>0</x:v>
      </x:c>
      <x:c r="T977" s="38" t="str">
        <x:f>IF(ISNUMBER(S977),"Calculado ilustrativo","Faltan datos / parámetros inválidos")</x:f>
        <x:v>Calculado ilustrativo</x:v>
      </x:c>
    </x:row>
    <x:row r="978">
      <x:c r="A978" s="38" t="str">
        <x:v>R00973</x:v>
      </x:c>
      <x:c r="B978" s="38" t="str">
        <x:f>'Reparto provincial'!B330</x:f>
        <x:v>C09</x:v>
      </x:c>
      <x:c r="C978" s="38" t="str">
        <x:f>'Reparto provincial'!C330</x:f>
        <x:v>General de Seguros, S.A.</x:v>
      </x:c>
      <x:c r="D978" s="38" t="str">
        <x:f>'Reparto provincial'!D330</x:f>
        <x:v>Residencial</x:v>
      </x:c>
      <x:c r="E978" s="38" t="str">
        <x:f>'Reparto provincial'!E330</x:f>
        <x:v>Panamá Oeste</x:v>
      </x:c>
      <x:c r="F978" s="38" t="str">
        <x:f>Ubicaciones!A18</x:f>
        <x:v>L13</x:v>
      </x:c>
      <x:c r="G978" s="38" t="str">
        <x:v>P1</x:v>
      </x:c>
      <x:c r="H978" s="55" t="n">
        <x:f>IF(AND(ISNUMBER('Reparto provincial'!J330),ABS(Construccion!G42-1)&lt;0.0000001,MIN(Construccion!D42:F42)&gt;=0,MAX(Construccion!D42:F42)&lt;=1),ROUND('Reparto provincial'!J330*ROUND(SUM(Construccion!$D$42:D42),12),0)-0,"n.a.")</x:f>
        <x:v>1485</x:v>
      </x:c>
      <x:c r="I978" s="55" t="n">
        <x:f>'Reparto provincial'!N330</x:f>
        <x:v>9248.021907970911</x:v>
      </x:c>
      <x:c r="J978" s="55" t="n">
        <x:f>IF(AND(ISNUMBER(H978),ISNUMBER(I978)),H978*I978,"n.a.")</x:f>
        <x:v>13733312.533336803</x:v>
      </x:c>
      <x:c r="K978" s="56" t="n">
        <x:f>Ubicaciones!D18</x:f>
        <x:v>8.88</x:v>
      </x:c>
      <x:c r="L978" s="56" t="n">
        <x:f>Ubicaciones!E18</x:f>
        <x:v>-79.78</x:v>
      </x:c>
      <x:c r="M978" s="38" t="str">
        <x:f>Vulnerabilidad!B22</x:f>
        <x:v>Hormigón armado</x:v>
      </x:c>
      <x:c r="N978" s="38" t="str">
        <x:f>Vulnerabilidad!C22</x:f>
        <x:v>Mampostería de relleno</x:v>
      </x:c>
      <x:c r="O978" s="38" t="str">
        <x:f>Vulnerabilidad!D22</x:f>
        <x:v>Losa de hormigón</x:v>
      </x:c>
      <x:c r="P978" s="38" t="str">
        <x:v>Sin dato</x:v>
      </x:c>
      <x:c r="Q978" s="38" t="n">
        <x:f>IF('Impacto local'!H18="","",'Impacto local'!H18)</x:f>
        <x:v>2</x:v>
      </x:c>
      <x:c r="R978" s="57" t="n">
        <x:f>IF(Q978="","",INDEX(Vulnerabilidad!$B$6:$B$17,Q978))</x:f>
        <x:v>0</x:v>
      </x:c>
      <x:c r="S978" s="55" t="n">
        <x:f>IF(AND(ISNUMBER(J978),ISNUMBER(R978),R978&gt;=0,R978&lt;=1),J978*R978,"n.a.")</x:f>
        <x:v>0</x:v>
      </x:c>
      <x:c r="T978" s="38" t="str">
        <x:f>IF(ISNUMBER(S978),"Calculado ilustrativo","Faltan datos / parámetros inválidos")</x:f>
        <x:v>Calculado ilustrativo</x:v>
      </x:c>
    </x:row>
    <x:row r="979">
      <x:c r="A979" s="38" t="str">
        <x:v>R00974</x:v>
      </x:c>
      <x:c r="B979" s="38" t="str">
        <x:f>'Reparto provincial'!B330</x:f>
        <x:v>C09</x:v>
      </x:c>
      <x:c r="C979" s="38" t="str">
        <x:f>'Reparto provincial'!C330</x:f>
        <x:v>General de Seguros, S.A.</x:v>
      </x:c>
      <x:c r="D979" s="38" t="str">
        <x:f>'Reparto provincial'!D330</x:f>
        <x:v>Residencial</x:v>
      </x:c>
      <x:c r="E979" s="38" t="str">
        <x:f>'Reparto provincial'!E330</x:f>
        <x:v>Panamá Oeste</x:v>
      </x:c>
      <x:c r="F979" s="38" t="str">
        <x:f>Ubicaciones!A18</x:f>
        <x:v>L13</x:v>
      </x:c>
      <x:c r="G979" s="38" t="str">
        <x:v>P2</x:v>
      </x:c>
      <x:c r="H979" s="55" t="n">
        <x:f>IF(AND(ISNUMBER('Reparto provincial'!J330),ABS(Construccion!G42-1)&lt;0.0000001,MIN(Construccion!D42:F42)&gt;=0,MAX(Construccion!D42:F42)&lt;=1),ROUND('Reparto provincial'!J330*ROUND(SUM(Construccion!$D$42:E42),12),0)-ROUND('Reparto provincial'!J330*ROUND(SUM(Construccion!$D$42:D42),12),0),"n.a.")</x:f>
        <x:v>743</x:v>
      </x:c>
      <x:c r="I979" s="55" t="n">
        <x:f>'Reparto provincial'!N330</x:f>
        <x:v>9248.021907970911</x:v>
      </x:c>
      <x:c r="J979" s="55" t="n">
        <x:f>IF(AND(ISNUMBER(H979),ISNUMBER(I979)),H979*I979,"n.a.")</x:f>
        <x:v>6871280.277622387</x:v>
      </x:c>
      <x:c r="K979" s="56" t="n">
        <x:f>Ubicaciones!D18</x:f>
        <x:v>8.88</x:v>
      </x:c>
      <x:c r="L979" s="56" t="n">
        <x:f>Ubicaciones!E18</x:f>
        <x:v>-79.78</x:v>
      </x:c>
      <x:c r="M979" s="38" t="str">
        <x:f>Vulnerabilidad!B23</x:f>
        <x:v>Mampostería sin refuerzo</x:v>
      </x:c>
      <x:c r="N979" s="38" t="str">
        <x:f>Vulnerabilidad!C23</x:f>
        <x:v>Bloque / ladrillo</x:v>
      </x:c>
      <x:c r="O979" s="38" t="str">
        <x:f>Vulnerabilidad!D23</x:f>
        <x:v>Metal</x:v>
      </x:c>
      <x:c r="P979" s="38" t="str">
        <x:v>Sin dato</x:v>
      </x:c>
      <x:c r="Q979" s="38" t="n">
        <x:f>IF('Impacto local'!H18="","",'Impacto local'!H18)</x:f>
        <x:v>2</x:v>
      </x:c>
      <x:c r="R979" s="57" t="n">
        <x:f>IF(Q979="","",INDEX(Vulnerabilidad!$C$6:$C$17,Q979))</x:f>
        <x:v>0</x:v>
      </x:c>
      <x:c r="S979" s="55" t="n">
        <x:f>IF(AND(ISNUMBER(J979),ISNUMBER(R979),R979&gt;=0,R979&lt;=1),J979*R979,"n.a.")</x:f>
        <x:v>0</x:v>
      </x:c>
      <x:c r="T979" s="38" t="str">
        <x:f>IF(ISNUMBER(S979),"Calculado ilustrativo","Faltan datos / parámetros inválidos")</x:f>
        <x:v>Calculado ilustrativo</x:v>
      </x:c>
    </x:row>
    <x:row r="980">
      <x:c r="A980" s="38" t="str">
        <x:v>R00975</x:v>
      </x:c>
      <x:c r="B980" s="38" t="str">
        <x:f>'Reparto provincial'!B330</x:f>
        <x:v>C09</x:v>
      </x:c>
      <x:c r="C980" s="38" t="str">
        <x:f>'Reparto provincial'!C330</x:f>
        <x:v>General de Seguros, S.A.</x:v>
      </x:c>
      <x:c r="D980" s="38" t="str">
        <x:f>'Reparto provincial'!D330</x:f>
        <x:v>Residencial</x:v>
      </x:c>
      <x:c r="E980" s="38" t="str">
        <x:f>'Reparto provincial'!E330</x:f>
        <x:v>Panamá Oeste</x:v>
      </x:c>
      <x:c r="F980" s="38" t="str">
        <x:f>Ubicaciones!A18</x:f>
        <x:v>L13</x:v>
      </x:c>
      <x:c r="G980" s="38" t="str">
        <x:v>P3</x:v>
      </x:c>
      <x:c r="H980" s="55" t="n">
        <x:f>IF(AND(ISNUMBER('Reparto provincial'!J330),ABS(Construccion!G42-1)&lt;0.0000001,MIN(Construccion!D42:F42)&gt;=0,MAX(Construccion!D42:F42)&lt;=1),ROUND('Reparto provincial'!J330*ROUND(SUM(Construccion!$D$42:F42),12),0)-ROUND('Reparto provincial'!J330*ROUND(SUM(Construccion!$D$42:E42),12),0),"n.a.")</x:f>
        <x:v>247</x:v>
      </x:c>
      <x:c r="I980" s="55" t="n">
        <x:f>'Reparto provincial'!N330</x:f>
        <x:v>9248.021907970911</x:v>
      </x:c>
      <x:c r="J980" s="55" t="n">
        <x:f>IF(AND(ISNUMBER(H980),ISNUMBER(I980)),H980*I980,"n.a.")</x:f>
        <x:v>2284261.411268815</x:v>
      </x:c>
      <x:c r="K980" s="56" t="n">
        <x:f>Ubicaciones!D18</x:f>
        <x:v>8.88</x:v>
      </x:c>
      <x:c r="L980" s="56" t="n">
        <x:f>Ubicaciones!E18</x:f>
        <x:v>-79.78</x:v>
      </x:c>
      <x:c r="M980" s="38" t="str">
        <x:f>Vulnerabilidad!B24</x:f>
        <x:v>Liviana / madera</x:v>
      </x:c>
      <x:c r="N980" s="38" t="str">
        <x:f>Vulnerabilidad!C24</x:f>
        <x:v>Madera / livianas</x:v>
      </x:c>
      <x:c r="O980" s="38" t="str">
        <x:f>Vulnerabilidad!D24</x:f>
        <x:v>Metal</x:v>
      </x:c>
      <x:c r="P980" s="38" t="str">
        <x:v>Sin dato</x:v>
      </x:c>
      <x:c r="Q980" s="38" t="n">
        <x:f>IF('Impacto local'!H18="","",'Impacto local'!H18)</x:f>
        <x:v>2</x:v>
      </x:c>
      <x:c r="R980" s="57" t="n">
        <x:f>IF(Q980="","",INDEX(Vulnerabilidad!$D$6:$D$17,Q980))</x:f>
        <x:v>0</x:v>
      </x:c>
      <x:c r="S980" s="55" t="n">
        <x:f>IF(AND(ISNUMBER(J980),ISNUMBER(R980),R980&gt;=0,R980&lt;=1),J980*R980,"n.a.")</x:f>
        <x:v>0</x:v>
      </x:c>
      <x:c r="T980" s="38" t="str">
        <x:f>IF(ISNUMBER(S980),"Calculado ilustrativo","Faltan datos / parámetros inválidos")</x:f>
        <x:v>Calculado ilustrativo</x:v>
      </x:c>
    </x:row>
    <x:row r="981">
      <x:c r="A981" s="38" t="str">
        <x:v>R00976</x:v>
      </x:c>
      <x:c r="B981" s="38" t="str">
        <x:f>'Reparto provincial'!B331</x:f>
        <x:v>C09</x:v>
      </x:c>
      <x:c r="C981" s="38" t="str">
        <x:f>'Reparto provincial'!C331</x:f>
        <x:v>General de Seguros, S.A.</x:v>
      </x:c>
      <x:c r="D981" s="38" t="str">
        <x:f>'Reparto provincial'!D331</x:f>
        <x:v>Comercial</x:v>
      </x:c>
      <x:c r="E981" s="38" t="str">
        <x:f>'Reparto provincial'!E331</x:f>
        <x:v>Bocas del Toro</x:v>
      </x:c>
      <x:c r="F981" s="38" t="str">
        <x:f>Ubicaciones!A6</x:f>
        <x:v>L01</x:v>
      </x:c>
      <x:c r="G981" s="38" t="str">
        <x:v>P1</x:v>
      </x:c>
      <x:c r="H981" s="55" t="n">
        <x:f>IF(AND(ISNUMBER('Reparto provincial'!J331),ABS(Construccion!G7-1)&lt;0.0000001,MIN(Construccion!D7:F7)&gt;=0,MAX(Construccion!D7:F7)&lt;=1),ROUND('Reparto provincial'!J331*ROUND(SUM(Construccion!$D$7:D7),12),0)-0,"n.a.")</x:f>
        <x:v>0</x:v>
      </x:c>
      <x:c r="I981" s="55" t="n">
        <x:f>'Reparto provincial'!N331</x:f>
        <x:v>0</x:v>
      </x:c>
      <x:c r="J981" s="55" t="n">
        <x:f>IF(AND(ISNUMBER(H981),ISNUMBER(I981)),H981*I981,"n.a.")</x:f>
        <x:v>0</x:v>
      </x:c>
      <x:c r="K981" s="56" t="n">
        <x:f>Ubicaciones!D6</x:f>
        <x:v>9.34</x:v>
      </x:c>
      <x:c r="L981" s="56" t="n">
        <x:f>Ubicaciones!E6</x:f>
        <x:v>-82.25</x:v>
      </x:c>
      <x:c r="M981" s="38" t="str">
        <x:f>Vulnerabilidad!B22</x:f>
        <x:v>Hormigón armado</x:v>
      </x:c>
      <x:c r="N981" s="38" t="str">
        <x:f>Vulnerabilidad!C22</x:f>
        <x:v>Mampostería de relleno</x:v>
      </x:c>
      <x:c r="O981" s="38" t="str">
        <x:f>Vulnerabilidad!D22</x:f>
        <x:v>Losa de hormigón</x:v>
      </x:c>
      <x:c r="P981" s="38" t="str">
        <x:v>Sin dato</x:v>
      </x:c>
      <x:c r="Q981" s="38" t="n">
        <x:f>IF('Impacto local'!H6="","",'Impacto local'!H6)</x:f>
        <x:v>3</x:v>
      </x:c>
      <x:c r="R981" s="57" t="n">
        <x:f>IF(Q981="","",INDEX(Vulnerabilidad!$B$6:$B$17,Q981))</x:f>
        <x:v>0</x:v>
      </x:c>
      <x:c r="S981" s="55" t="n">
        <x:f>IF(AND(ISNUMBER(J981),ISNUMBER(R981),R981&gt;=0,R981&lt;=1),J981*R981,"n.a.")</x:f>
        <x:v>0</x:v>
      </x:c>
      <x:c r="T981" s="38" t="str">
        <x:f>IF(ISNUMBER(S981),"Calculado ilustrativo","Faltan datos / parámetros inválidos")</x:f>
        <x:v>Calculado ilustrativo</x:v>
      </x:c>
    </x:row>
    <x:row r="982">
      <x:c r="A982" s="38" t="str">
        <x:v>R00977</x:v>
      </x:c>
      <x:c r="B982" s="38" t="str">
        <x:f>'Reparto provincial'!B331</x:f>
        <x:v>C09</x:v>
      </x:c>
      <x:c r="C982" s="38" t="str">
        <x:f>'Reparto provincial'!C331</x:f>
        <x:v>General de Seguros, S.A.</x:v>
      </x:c>
      <x:c r="D982" s="38" t="str">
        <x:f>'Reparto provincial'!D331</x:f>
        <x:v>Comercial</x:v>
      </x:c>
      <x:c r="E982" s="38" t="str">
        <x:f>'Reparto provincial'!E331</x:f>
        <x:v>Bocas del Toro</x:v>
      </x:c>
      <x:c r="F982" s="38" t="str">
        <x:f>Ubicaciones!A6</x:f>
        <x:v>L01</x:v>
      </x:c>
      <x:c r="G982" s="38" t="str">
        <x:v>P2</x:v>
      </x:c>
      <x:c r="H982" s="55" t="n">
        <x:f>IF(AND(ISNUMBER('Reparto provincial'!J331),ABS(Construccion!G7-1)&lt;0.0000001,MIN(Construccion!D7:F7)&gt;=0,MAX(Construccion!D7:F7)&lt;=1),ROUND('Reparto provincial'!J331*ROUND(SUM(Construccion!$D$7:E7),12),0)-ROUND('Reparto provincial'!J331*ROUND(SUM(Construccion!$D$7:D7),12),0),"n.a.")</x:f>
        <x:v>0</x:v>
      </x:c>
      <x:c r="I982" s="55" t="n">
        <x:f>'Reparto provincial'!N331</x:f>
        <x:v>0</x:v>
      </x:c>
      <x:c r="J982" s="55" t="n">
        <x:f>IF(AND(ISNUMBER(H982),ISNUMBER(I982)),H982*I982,"n.a.")</x:f>
        <x:v>0</x:v>
      </x:c>
      <x:c r="K982" s="56" t="n">
        <x:f>Ubicaciones!D6</x:f>
        <x:v>9.34</x:v>
      </x:c>
      <x:c r="L982" s="56" t="n">
        <x:f>Ubicaciones!E6</x:f>
        <x:v>-82.25</x:v>
      </x:c>
      <x:c r="M982" s="38" t="str">
        <x:f>Vulnerabilidad!B23</x:f>
        <x:v>Mampostería sin refuerzo</x:v>
      </x:c>
      <x:c r="N982" s="38" t="str">
        <x:f>Vulnerabilidad!C23</x:f>
        <x:v>Bloque / ladrillo</x:v>
      </x:c>
      <x:c r="O982" s="38" t="str">
        <x:f>Vulnerabilidad!D23</x:f>
        <x:v>Metal</x:v>
      </x:c>
      <x:c r="P982" s="38" t="str">
        <x:v>Sin dato</x:v>
      </x:c>
      <x:c r="Q982" s="38" t="n">
        <x:f>IF('Impacto local'!H6="","",'Impacto local'!H6)</x:f>
        <x:v>3</x:v>
      </x:c>
      <x:c r="R982" s="57" t="n">
        <x:f>IF(Q982="","",INDEX(Vulnerabilidad!$C$6:$C$17,Q982))</x:f>
        <x:v>0</x:v>
      </x:c>
      <x:c r="S982" s="55" t="n">
        <x:f>IF(AND(ISNUMBER(J982),ISNUMBER(R982),R982&gt;=0,R982&lt;=1),J982*R982,"n.a.")</x:f>
        <x:v>0</x:v>
      </x:c>
      <x:c r="T982" s="38" t="str">
        <x:f>IF(ISNUMBER(S982),"Calculado ilustrativo","Faltan datos / parámetros inválidos")</x:f>
        <x:v>Calculado ilustrativo</x:v>
      </x:c>
    </x:row>
    <x:row r="983">
      <x:c r="A983" s="38" t="str">
        <x:v>R00978</x:v>
      </x:c>
      <x:c r="B983" s="38" t="str">
        <x:f>'Reparto provincial'!B331</x:f>
        <x:v>C09</x:v>
      </x:c>
      <x:c r="C983" s="38" t="str">
        <x:f>'Reparto provincial'!C331</x:f>
        <x:v>General de Seguros, S.A.</x:v>
      </x:c>
      <x:c r="D983" s="38" t="str">
        <x:f>'Reparto provincial'!D331</x:f>
        <x:v>Comercial</x:v>
      </x:c>
      <x:c r="E983" s="38" t="str">
        <x:f>'Reparto provincial'!E331</x:f>
        <x:v>Bocas del Toro</x:v>
      </x:c>
      <x:c r="F983" s="38" t="str">
        <x:f>Ubicaciones!A6</x:f>
        <x:v>L01</x:v>
      </x:c>
      <x:c r="G983" s="38" t="str">
        <x:v>P3</x:v>
      </x:c>
      <x:c r="H983" s="55" t="n">
        <x:f>IF(AND(ISNUMBER('Reparto provincial'!J331),ABS(Construccion!G7-1)&lt;0.0000001,MIN(Construccion!D7:F7)&gt;=0,MAX(Construccion!D7:F7)&lt;=1),ROUND('Reparto provincial'!J331*ROUND(SUM(Construccion!$D$7:F7),12),0)-ROUND('Reparto provincial'!J331*ROUND(SUM(Construccion!$D$7:E7),12),0),"n.a.")</x:f>
        <x:v>0</x:v>
      </x:c>
      <x:c r="I983" s="55" t="n">
        <x:f>'Reparto provincial'!N331</x:f>
        <x:v>0</x:v>
      </x:c>
      <x:c r="J983" s="55" t="n">
        <x:f>IF(AND(ISNUMBER(H983),ISNUMBER(I983)),H983*I983,"n.a.")</x:f>
        <x:v>0</x:v>
      </x:c>
      <x:c r="K983" s="56" t="n">
        <x:f>Ubicaciones!D6</x:f>
        <x:v>9.34</x:v>
      </x:c>
      <x:c r="L983" s="56" t="n">
        <x:f>Ubicaciones!E6</x:f>
        <x:v>-82.25</x:v>
      </x:c>
      <x:c r="M983" s="38" t="str">
        <x:f>Vulnerabilidad!B24</x:f>
        <x:v>Liviana / madera</x:v>
      </x:c>
      <x:c r="N983" s="38" t="str">
        <x:f>Vulnerabilidad!C24</x:f>
        <x:v>Madera / livianas</x:v>
      </x:c>
      <x:c r="O983" s="38" t="str">
        <x:f>Vulnerabilidad!D24</x:f>
        <x:v>Metal</x:v>
      </x:c>
      <x:c r="P983" s="38" t="str">
        <x:v>Sin dato</x:v>
      </x:c>
      <x:c r="Q983" s="38" t="n">
        <x:f>IF('Impacto local'!H6="","",'Impacto local'!H6)</x:f>
        <x:v>3</x:v>
      </x:c>
      <x:c r="R983" s="57" t="n">
        <x:f>IF(Q983="","",INDEX(Vulnerabilidad!$D$6:$D$17,Q983))</x:f>
        <x:v>0</x:v>
      </x:c>
      <x:c r="S983" s="55" t="n">
        <x:f>IF(AND(ISNUMBER(J983),ISNUMBER(R983),R983&gt;=0,R983&lt;=1),J983*R983,"n.a.")</x:f>
        <x:v>0</x:v>
      </x:c>
      <x:c r="T983" s="38" t="str">
        <x:f>IF(ISNUMBER(S983),"Calculado ilustrativo","Faltan datos / parámetros inválidos")</x:f>
        <x:v>Calculado ilustrativo</x:v>
      </x:c>
    </x:row>
    <x:row r="984">
      <x:c r="A984" s="38" t="str">
        <x:v>R00979</x:v>
      </x:c>
      <x:c r="B984" s="38" t="str">
        <x:f>'Reparto provincial'!B332</x:f>
        <x:v>C09</x:v>
      </x:c>
      <x:c r="C984" s="38" t="str">
        <x:f>'Reparto provincial'!C332</x:f>
        <x:v>General de Seguros, S.A.</x:v>
      </x:c>
      <x:c r="D984" s="38" t="str">
        <x:f>'Reparto provincial'!D332</x:f>
        <x:v>Comercial</x:v>
      </x:c>
      <x:c r="E984" s="38" t="str">
        <x:f>'Reparto provincial'!E332</x:f>
        <x:v>Coclé</x:v>
      </x:c>
      <x:c r="F984" s="38" t="str">
        <x:f>Ubicaciones!A7</x:f>
        <x:v>L02</x:v>
      </x:c>
      <x:c r="G984" s="38" t="str">
        <x:v>P1</x:v>
      </x:c>
      <x:c r="H984" s="55" t="n">
        <x:f>IF(AND(ISNUMBER('Reparto provincial'!J332),ABS(Construccion!G10-1)&lt;0.0000001,MIN(Construccion!D10:F10)&gt;=0,MAX(Construccion!D10:F10)&lt;=1),ROUND('Reparto provincial'!J332*ROUND(SUM(Construccion!$D$10:D10),12),0)-0,"n.a.")</x:f>
        <x:v>0</x:v>
      </x:c>
      <x:c r="I984" s="55" t="n">
        <x:f>'Reparto provincial'!N332</x:f>
        <x:v>0</x:v>
      </x:c>
      <x:c r="J984" s="55" t="n">
        <x:f>IF(AND(ISNUMBER(H984),ISNUMBER(I984)),H984*I984,"n.a.")</x:f>
        <x:v>0</x:v>
      </x:c>
      <x:c r="K984" s="56" t="n">
        <x:f>Ubicaciones!D7</x:f>
        <x:v>8.52</x:v>
      </x:c>
      <x:c r="L984" s="56" t="n">
        <x:f>Ubicaciones!E7</x:f>
        <x:v>-80.36</x:v>
      </x:c>
      <x:c r="M984" s="38" t="str">
        <x:f>Vulnerabilidad!B22</x:f>
        <x:v>Hormigón armado</x:v>
      </x:c>
      <x:c r="N984" s="38" t="str">
        <x:f>Vulnerabilidad!C22</x:f>
        <x:v>Mampostería de relleno</x:v>
      </x:c>
      <x:c r="O984" s="38" t="str">
        <x:f>Vulnerabilidad!D22</x:f>
        <x:v>Losa de hormigón</x:v>
      </x:c>
      <x:c r="P984" s="38" t="str">
        <x:v>Sin dato</x:v>
      </x:c>
      <x:c r="Q984" s="38" t="n">
        <x:f>IF('Impacto local'!H7="","",'Impacto local'!H7)</x:f>
        <x:v>2</x:v>
      </x:c>
      <x:c r="R984" s="57" t="n">
        <x:f>IF(Q984="","",INDEX(Vulnerabilidad!$B$6:$B$17,Q984))</x:f>
        <x:v>0</x:v>
      </x:c>
      <x:c r="S984" s="55" t="n">
        <x:f>IF(AND(ISNUMBER(J984),ISNUMBER(R984),R984&gt;=0,R984&lt;=1),J984*R984,"n.a.")</x:f>
        <x:v>0</x:v>
      </x:c>
      <x:c r="T984" s="38" t="str">
        <x:f>IF(ISNUMBER(S984),"Calculado ilustrativo","Faltan datos / parámetros inválidos")</x:f>
        <x:v>Calculado ilustrativo</x:v>
      </x:c>
    </x:row>
    <x:row r="985">
      <x:c r="A985" s="38" t="str">
        <x:v>R00980</x:v>
      </x:c>
      <x:c r="B985" s="38" t="str">
        <x:f>'Reparto provincial'!B332</x:f>
        <x:v>C09</x:v>
      </x:c>
      <x:c r="C985" s="38" t="str">
        <x:f>'Reparto provincial'!C332</x:f>
        <x:v>General de Seguros, S.A.</x:v>
      </x:c>
      <x:c r="D985" s="38" t="str">
        <x:f>'Reparto provincial'!D332</x:f>
        <x:v>Comercial</x:v>
      </x:c>
      <x:c r="E985" s="38" t="str">
        <x:f>'Reparto provincial'!E332</x:f>
        <x:v>Coclé</x:v>
      </x:c>
      <x:c r="F985" s="38" t="str">
        <x:f>Ubicaciones!A7</x:f>
        <x:v>L02</x:v>
      </x:c>
      <x:c r="G985" s="38" t="str">
        <x:v>P2</x:v>
      </x:c>
      <x:c r="H985" s="55" t="n">
        <x:f>IF(AND(ISNUMBER('Reparto provincial'!J332),ABS(Construccion!G10-1)&lt;0.0000001,MIN(Construccion!D10:F10)&gt;=0,MAX(Construccion!D10:F10)&lt;=1),ROUND('Reparto provincial'!J332*ROUND(SUM(Construccion!$D$10:E10),12),0)-ROUND('Reparto provincial'!J332*ROUND(SUM(Construccion!$D$10:D10),12),0),"n.a.")</x:f>
        <x:v>0</x:v>
      </x:c>
      <x:c r="I985" s="55" t="n">
        <x:f>'Reparto provincial'!N332</x:f>
        <x:v>0</x:v>
      </x:c>
      <x:c r="J985" s="55" t="n">
        <x:f>IF(AND(ISNUMBER(H985),ISNUMBER(I985)),H985*I985,"n.a.")</x:f>
        <x:v>0</x:v>
      </x:c>
      <x:c r="K985" s="56" t="n">
        <x:f>Ubicaciones!D7</x:f>
        <x:v>8.52</x:v>
      </x:c>
      <x:c r="L985" s="56" t="n">
        <x:f>Ubicaciones!E7</x:f>
        <x:v>-80.36</x:v>
      </x:c>
      <x:c r="M985" s="38" t="str">
        <x:f>Vulnerabilidad!B23</x:f>
        <x:v>Mampostería sin refuerzo</x:v>
      </x:c>
      <x:c r="N985" s="38" t="str">
        <x:f>Vulnerabilidad!C23</x:f>
        <x:v>Bloque / ladrillo</x:v>
      </x:c>
      <x:c r="O985" s="38" t="str">
        <x:f>Vulnerabilidad!D23</x:f>
        <x:v>Metal</x:v>
      </x:c>
      <x:c r="P985" s="38" t="str">
        <x:v>Sin dato</x:v>
      </x:c>
      <x:c r="Q985" s="38" t="n">
        <x:f>IF('Impacto local'!H7="","",'Impacto local'!H7)</x:f>
        <x:v>2</x:v>
      </x:c>
      <x:c r="R985" s="57" t="n">
        <x:f>IF(Q985="","",INDEX(Vulnerabilidad!$C$6:$C$17,Q985))</x:f>
        <x:v>0</x:v>
      </x:c>
      <x:c r="S985" s="55" t="n">
        <x:f>IF(AND(ISNUMBER(J985),ISNUMBER(R985),R985&gt;=0,R985&lt;=1),J985*R985,"n.a.")</x:f>
        <x:v>0</x:v>
      </x:c>
      <x:c r="T985" s="38" t="str">
        <x:f>IF(ISNUMBER(S985),"Calculado ilustrativo","Faltan datos / parámetros inválidos")</x:f>
        <x:v>Calculado ilustrativo</x:v>
      </x:c>
    </x:row>
    <x:row r="986">
      <x:c r="A986" s="38" t="str">
        <x:v>R00981</x:v>
      </x:c>
      <x:c r="B986" s="38" t="str">
        <x:f>'Reparto provincial'!B332</x:f>
        <x:v>C09</x:v>
      </x:c>
      <x:c r="C986" s="38" t="str">
        <x:f>'Reparto provincial'!C332</x:f>
        <x:v>General de Seguros, S.A.</x:v>
      </x:c>
      <x:c r="D986" s="38" t="str">
        <x:f>'Reparto provincial'!D332</x:f>
        <x:v>Comercial</x:v>
      </x:c>
      <x:c r="E986" s="38" t="str">
        <x:f>'Reparto provincial'!E332</x:f>
        <x:v>Coclé</x:v>
      </x:c>
      <x:c r="F986" s="38" t="str">
        <x:f>Ubicaciones!A7</x:f>
        <x:v>L02</x:v>
      </x:c>
      <x:c r="G986" s="38" t="str">
        <x:v>P3</x:v>
      </x:c>
      <x:c r="H986" s="55" t="n">
        <x:f>IF(AND(ISNUMBER('Reparto provincial'!J332),ABS(Construccion!G10-1)&lt;0.0000001,MIN(Construccion!D10:F10)&gt;=0,MAX(Construccion!D10:F10)&lt;=1),ROUND('Reparto provincial'!J332*ROUND(SUM(Construccion!$D$10:F10),12),0)-ROUND('Reparto provincial'!J332*ROUND(SUM(Construccion!$D$10:E10),12),0),"n.a.")</x:f>
        <x:v>0</x:v>
      </x:c>
      <x:c r="I986" s="55" t="n">
        <x:f>'Reparto provincial'!N332</x:f>
        <x:v>0</x:v>
      </x:c>
      <x:c r="J986" s="55" t="n">
        <x:f>IF(AND(ISNUMBER(H986),ISNUMBER(I986)),H986*I986,"n.a.")</x:f>
        <x:v>0</x:v>
      </x:c>
      <x:c r="K986" s="56" t="n">
        <x:f>Ubicaciones!D7</x:f>
        <x:v>8.52</x:v>
      </x:c>
      <x:c r="L986" s="56" t="n">
        <x:f>Ubicaciones!E7</x:f>
        <x:v>-80.36</x:v>
      </x:c>
      <x:c r="M986" s="38" t="str">
        <x:f>Vulnerabilidad!B24</x:f>
        <x:v>Liviana / madera</x:v>
      </x:c>
      <x:c r="N986" s="38" t="str">
        <x:f>Vulnerabilidad!C24</x:f>
        <x:v>Madera / livianas</x:v>
      </x:c>
      <x:c r="O986" s="38" t="str">
        <x:f>Vulnerabilidad!D24</x:f>
        <x:v>Metal</x:v>
      </x:c>
      <x:c r="P986" s="38" t="str">
        <x:v>Sin dato</x:v>
      </x:c>
      <x:c r="Q986" s="38" t="n">
        <x:f>IF('Impacto local'!H7="","",'Impacto local'!H7)</x:f>
        <x:v>2</x:v>
      </x:c>
      <x:c r="R986" s="57" t="n">
        <x:f>IF(Q986="","",INDEX(Vulnerabilidad!$D$6:$D$17,Q986))</x:f>
        <x:v>0</x:v>
      </x:c>
      <x:c r="S986" s="55" t="n">
        <x:f>IF(AND(ISNUMBER(J986),ISNUMBER(R986),R986&gt;=0,R986&lt;=1),J986*R986,"n.a.")</x:f>
        <x:v>0</x:v>
      </x:c>
      <x:c r="T986" s="38" t="str">
        <x:f>IF(ISNUMBER(S986),"Calculado ilustrativo","Faltan datos / parámetros inválidos")</x:f>
        <x:v>Calculado ilustrativo</x:v>
      </x:c>
    </x:row>
    <x:row r="987">
      <x:c r="A987" s="38" t="str">
        <x:v>R00982</x:v>
      </x:c>
      <x:c r="B987" s="38" t="str">
        <x:f>'Reparto provincial'!B333</x:f>
        <x:v>C09</x:v>
      </x:c>
      <x:c r="C987" s="38" t="str">
        <x:f>'Reparto provincial'!C333</x:f>
        <x:v>General de Seguros, S.A.</x:v>
      </x:c>
      <x:c r="D987" s="38" t="str">
        <x:f>'Reparto provincial'!D333</x:f>
        <x:v>Comercial</x:v>
      </x:c>
      <x:c r="E987" s="38" t="str">
        <x:f>'Reparto provincial'!E333</x:f>
        <x:v>Colón</x:v>
      </x:c>
      <x:c r="F987" s="38" t="str">
        <x:f>Ubicaciones!A8</x:f>
        <x:v>L03</x:v>
      </x:c>
      <x:c r="G987" s="38" t="str">
        <x:v>P1</x:v>
      </x:c>
      <x:c r="H987" s="55" t="n">
        <x:f>IF(AND(ISNUMBER('Reparto provincial'!J333),ABS(Construccion!G13-1)&lt;0.0000001,MIN(Construccion!D13:F13)&gt;=0,MAX(Construccion!D13:F13)&lt;=1),ROUND('Reparto provincial'!J333*ROUND(SUM(Construccion!$D$13:D13),12),0)-0,"n.a.")</x:f>
        <x:v>0</x:v>
      </x:c>
      <x:c r="I987" s="55" t="n">
        <x:f>'Reparto provincial'!N333</x:f>
        <x:v>0</x:v>
      </x:c>
      <x:c r="J987" s="55" t="n">
        <x:f>IF(AND(ISNUMBER(H987),ISNUMBER(I987)),H987*I987,"n.a.")</x:f>
        <x:v>0</x:v>
      </x:c>
      <x:c r="K987" s="56" t="n">
        <x:f>Ubicaciones!D8</x:f>
        <x:v>9.36</x:v>
      </x:c>
      <x:c r="L987" s="56" t="n">
        <x:f>Ubicaciones!E8</x:f>
        <x:v>-79.9</x:v>
      </x:c>
      <x:c r="M987" s="38" t="str">
        <x:f>Vulnerabilidad!B22</x:f>
        <x:v>Hormigón armado</x:v>
      </x:c>
      <x:c r="N987" s="38" t="str">
        <x:f>Vulnerabilidad!C22</x:f>
        <x:v>Mampostería de relleno</x:v>
      </x:c>
      <x:c r="O987" s="38" t="str">
        <x:f>Vulnerabilidad!D22</x:f>
        <x:v>Losa de hormigón</x:v>
      </x:c>
      <x:c r="P987" s="38" t="str">
        <x:v>Sin dato</x:v>
      </x:c>
      <x:c r="Q987" s="38" t="n">
        <x:f>IF('Impacto local'!H8="","",'Impacto local'!H8)</x:f>
        <x:v>2</x:v>
      </x:c>
      <x:c r="R987" s="57" t="n">
        <x:f>IF(Q987="","",INDEX(Vulnerabilidad!$B$6:$B$17,Q987))</x:f>
        <x:v>0</x:v>
      </x:c>
      <x:c r="S987" s="55" t="n">
        <x:f>IF(AND(ISNUMBER(J987),ISNUMBER(R987),R987&gt;=0,R987&lt;=1),J987*R987,"n.a.")</x:f>
        <x:v>0</x:v>
      </x:c>
      <x:c r="T987" s="38" t="str">
        <x:f>IF(ISNUMBER(S987),"Calculado ilustrativo","Faltan datos / parámetros inválidos")</x:f>
        <x:v>Calculado ilustrativo</x:v>
      </x:c>
    </x:row>
    <x:row r="988">
      <x:c r="A988" s="38" t="str">
        <x:v>R00983</x:v>
      </x:c>
      <x:c r="B988" s="38" t="str">
        <x:f>'Reparto provincial'!B333</x:f>
        <x:v>C09</x:v>
      </x:c>
      <x:c r="C988" s="38" t="str">
        <x:f>'Reparto provincial'!C333</x:f>
        <x:v>General de Seguros, S.A.</x:v>
      </x:c>
      <x:c r="D988" s="38" t="str">
        <x:f>'Reparto provincial'!D333</x:f>
        <x:v>Comercial</x:v>
      </x:c>
      <x:c r="E988" s="38" t="str">
        <x:f>'Reparto provincial'!E333</x:f>
        <x:v>Colón</x:v>
      </x:c>
      <x:c r="F988" s="38" t="str">
        <x:f>Ubicaciones!A8</x:f>
        <x:v>L03</x:v>
      </x:c>
      <x:c r="G988" s="38" t="str">
        <x:v>P2</x:v>
      </x:c>
      <x:c r="H988" s="55" t="n">
        <x:f>IF(AND(ISNUMBER('Reparto provincial'!J333),ABS(Construccion!G13-1)&lt;0.0000001,MIN(Construccion!D13:F13)&gt;=0,MAX(Construccion!D13:F13)&lt;=1),ROUND('Reparto provincial'!J333*ROUND(SUM(Construccion!$D$13:E13),12),0)-ROUND('Reparto provincial'!J333*ROUND(SUM(Construccion!$D$13:D13),12),0),"n.a.")</x:f>
        <x:v>0</x:v>
      </x:c>
      <x:c r="I988" s="55" t="n">
        <x:f>'Reparto provincial'!N333</x:f>
        <x:v>0</x:v>
      </x:c>
      <x:c r="J988" s="55" t="n">
        <x:f>IF(AND(ISNUMBER(H988),ISNUMBER(I988)),H988*I988,"n.a.")</x:f>
        <x:v>0</x:v>
      </x:c>
      <x:c r="K988" s="56" t="n">
        <x:f>Ubicaciones!D8</x:f>
        <x:v>9.36</x:v>
      </x:c>
      <x:c r="L988" s="56" t="n">
        <x:f>Ubicaciones!E8</x:f>
        <x:v>-79.9</x:v>
      </x:c>
      <x:c r="M988" s="38" t="str">
        <x:f>Vulnerabilidad!B23</x:f>
        <x:v>Mampostería sin refuerzo</x:v>
      </x:c>
      <x:c r="N988" s="38" t="str">
        <x:f>Vulnerabilidad!C23</x:f>
        <x:v>Bloque / ladrillo</x:v>
      </x:c>
      <x:c r="O988" s="38" t="str">
        <x:f>Vulnerabilidad!D23</x:f>
        <x:v>Metal</x:v>
      </x:c>
      <x:c r="P988" s="38" t="str">
        <x:v>Sin dato</x:v>
      </x:c>
      <x:c r="Q988" s="38" t="n">
        <x:f>IF('Impacto local'!H8="","",'Impacto local'!H8)</x:f>
        <x:v>2</x:v>
      </x:c>
      <x:c r="R988" s="57" t="n">
        <x:f>IF(Q988="","",INDEX(Vulnerabilidad!$C$6:$C$17,Q988))</x:f>
        <x:v>0</x:v>
      </x:c>
      <x:c r="S988" s="55" t="n">
        <x:f>IF(AND(ISNUMBER(J988),ISNUMBER(R988),R988&gt;=0,R988&lt;=1),J988*R988,"n.a.")</x:f>
        <x:v>0</x:v>
      </x:c>
      <x:c r="T988" s="38" t="str">
        <x:f>IF(ISNUMBER(S988),"Calculado ilustrativo","Faltan datos / parámetros inválidos")</x:f>
        <x:v>Calculado ilustrativo</x:v>
      </x:c>
    </x:row>
    <x:row r="989">
      <x:c r="A989" s="38" t="str">
        <x:v>R00984</x:v>
      </x:c>
      <x:c r="B989" s="38" t="str">
        <x:f>'Reparto provincial'!B333</x:f>
        <x:v>C09</x:v>
      </x:c>
      <x:c r="C989" s="38" t="str">
        <x:f>'Reparto provincial'!C333</x:f>
        <x:v>General de Seguros, S.A.</x:v>
      </x:c>
      <x:c r="D989" s="38" t="str">
        <x:f>'Reparto provincial'!D333</x:f>
        <x:v>Comercial</x:v>
      </x:c>
      <x:c r="E989" s="38" t="str">
        <x:f>'Reparto provincial'!E333</x:f>
        <x:v>Colón</x:v>
      </x:c>
      <x:c r="F989" s="38" t="str">
        <x:f>Ubicaciones!A8</x:f>
        <x:v>L03</x:v>
      </x:c>
      <x:c r="G989" s="38" t="str">
        <x:v>P3</x:v>
      </x:c>
      <x:c r="H989" s="55" t="n">
        <x:f>IF(AND(ISNUMBER('Reparto provincial'!J333),ABS(Construccion!G13-1)&lt;0.0000001,MIN(Construccion!D13:F13)&gt;=0,MAX(Construccion!D13:F13)&lt;=1),ROUND('Reparto provincial'!J333*ROUND(SUM(Construccion!$D$13:F13),12),0)-ROUND('Reparto provincial'!J333*ROUND(SUM(Construccion!$D$13:E13),12),0),"n.a.")</x:f>
        <x:v>0</x:v>
      </x:c>
      <x:c r="I989" s="55" t="n">
        <x:f>'Reparto provincial'!N333</x:f>
        <x:v>0</x:v>
      </x:c>
      <x:c r="J989" s="55" t="n">
        <x:f>IF(AND(ISNUMBER(H989),ISNUMBER(I989)),H989*I989,"n.a.")</x:f>
        <x:v>0</x:v>
      </x:c>
      <x:c r="K989" s="56" t="n">
        <x:f>Ubicaciones!D8</x:f>
        <x:v>9.36</x:v>
      </x:c>
      <x:c r="L989" s="56" t="n">
        <x:f>Ubicaciones!E8</x:f>
        <x:v>-79.9</x:v>
      </x:c>
      <x:c r="M989" s="38" t="str">
        <x:f>Vulnerabilidad!B24</x:f>
        <x:v>Liviana / madera</x:v>
      </x:c>
      <x:c r="N989" s="38" t="str">
        <x:f>Vulnerabilidad!C24</x:f>
        <x:v>Madera / livianas</x:v>
      </x:c>
      <x:c r="O989" s="38" t="str">
        <x:f>Vulnerabilidad!D24</x:f>
        <x:v>Metal</x:v>
      </x:c>
      <x:c r="P989" s="38" t="str">
        <x:v>Sin dato</x:v>
      </x:c>
      <x:c r="Q989" s="38" t="n">
        <x:f>IF('Impacto local'!H8="","",'Impacto local'!H8)</x:f>
        <x:v>2</x:v>
      </x:c>
      <x:c r="R989" s="57" t="n">
        <x:f>IF(Q989="","",INDEX(Vulnerabilidad!$D$6:$D$17,Q989))</x:f>
        <x:v>0</x:v>
      </x:c>
      <x:c r="S989" s="55" t="n">
        <x:f>IF(AND(ISNUMBER(J989),ISNUMBER(R989),R989&gt;=0,R989&lt;=1),J989*R989,"n.a.")</x:f>
        <x:v>0</x:v>
      </x:c>
      <x:c r="T989" s="38" t="str">
        <x:f>IF(ISNUMBER(S989),"Calculado ilustrativo","Faltan datos / parámetros inválidos")</x:f>
        <x:v>Calculado ilustrativo</x:v>
      </x:c>
    </x:row>
    <x:row r="990">
      <x:c r="A990" s="38" t="str">
        <x:v>R00985</x:v>
      </x:c>
      <x:c r="B990" s="38" t="str">
        <x:f>'Reparto provincial'!B334</x:f>
        <x:v>C09</x:v>
      </x:c>
      <x:c r="C990" s="38" t="str">
        <x:f>'Reparto provincial'!C334</x:f>
        <x:v>General de Seguros, S.A.</x:v>
      </x:c>
      <x:c r="D990" s="38" t="str">
        <x:f>'Reparto provincial'!D334</x:f>
        <x:v>Comercial</x:v>
      </x:c>
      <x:c r="E990" s="38" t="str">
        <x:f>'Reparto provincial'!E334</x:f>
        <x:v>Chiriquí</x:v>
      </x:c>
      <x:c r="F990" s="38" t="str">
        <x:f>Ubicaciones!A9</x:f>
        <x:v>L04</x:v>
      </x:c>
      <x:c r="G990" s="38" t="str">
        <x:v>P1</x:v>
      </x:c>
      <x:c r="H990" s="55" t="n">
        <x:f>IF(AND(ISNUMBER('Reparto provincial'!J334),ABS(Construccion!G16-1)&lt;0.0000001,MIN(Construccion!D16:F16)&gt;=0,MAX(Construccion!D16:F16)&lt;=1),ROUND('Reparto provincial'!J334*ROUND(SUM(Construccion!$D$16:D16),12),0)-0,"n.a.")</x:f>
        <x:v>0</x:v>
      </x:c>
      <x:c r="I990" s="55" t="n">
        <x:f>'Reparto provincial'!N334</x:f>
        <x:v>0</x:v>
      </x:c>
      <x:c r="J990" s="55" t="n">
        <x:f>IF(AND(ISNUMBER(H990),ISNUMBER(I990)),H990*I990,"n.a.")</x:f>
        <x:v>0</x:v>
      </x:c>
      <x:c r="K990" s="56" t="n">
        <x:f>Ubicaciones!D9</x:f>
        <x:v>8.43</x:v>
      </x:c>
      <x:c r="L990" s="56" t="n">
        <x:f>Ubicaciones!E9</x:f>
        <x:v>-82.43</x:v>
      </x:c>
      <x:c r="M990" s="38" t="str">
        <x:f>Vulnerabilidad!B22</x:f>
        <x:v>Hormigón armado</x:v>
      </x:c>
      <x:c r="N990" s="38" t="str">
        <x:f>Vulnerabilidad!C22</x:f>
        <x:v>Mampostería de relleno</x:v>
      </x:c>
      <x:c r="O990" s="38" t="str">
        <x:f>Vulnerabilidad!D22</x:f>
        <x:v>Losa de hormigón</x:v>
      </x:c>
      <x:c r="P990" s="38" t="str">
        <x:v>Sin dato</x:v>
      </x:c>
      <x:c r="Q990" s="38" t="n">
        <x:f>IF('Impacto local'!H9="","",'Impacto local'!H9)</x:f>
        <x:v>4</x:v>
      </x:c>
      <x:c r="R990" s="57" t="n">
        <x:f>IF(Q990="","",INDEX(Vulnerabilidad!$B$6:$B$17,Q990))</x:f>
        <x:v>0</x:v>
      </x:c>
      <x:c r="S990" s="55" t="n">
        <x:f>IF(AND(ISNUMBER(J990),ISNUMBER(R990),R990&gt;=0,R990&lt;=1),J990*R990,"n.a.")</x:f>
        <x:v>0</x:v>
      </x:c>
      <x:c r="T990" s="38" t="str">
        <x:f>IF(ISNUMBER(S990),"Calculado ilustrativo","Faltan datos / parámetros inválidos")</x:f>
        <x:v>Calculado ilustrativo</x:v>
      </x:c>
    </x:row>
    <x:row r="991">
      <x:c r="A991" s="38" t="str">
        <x:v>R00986</x:v>
      </x:c>
      <x:c r="B991" s="38" t="str">
        <x:f>'Reparto provincial'!B334</x:f>
        <x:v>C09</x:v>
      </x:c>
      <x:c r="C991" s="38" t="str">
        <x:f>'Reparto provincial'!C334</x:f>
        <x:v>General de Seguros, S.A.</x:v>
      </x:c>
      <x:c r="D991" s="38" t="str">
        <x:f>'Reparto provincial'!D334</x:f>
        <x:v>Comercial</x:v>
      </x:c>
      <x:c r="E991" s="38" t="str">
        <x:f>'Reparto provincial'!E334</x:f>
        <x:v>Chiriquí</x:v>
      </x:c>
      <x:c r="F991" s="38" t="str">
        <x:f>Ubicaciones!A9</x:f>
        <x:v>L04</x:v>
      </x:c>
      <x:c r="G991" s="38" t="str">
        <x:v>P2</x:v>
      </x:c>
      <x:c r="H991" s="55" t="n">
        <x:f>IF(AND(ISNUMBER('Reparto provincial'!J334),ABS(Construccion!G16-1)&lt;0.0000001,MIN(Construccion!D16:F16)&gt;=0,MAX(Construccion!D16:F16)&lt;=1),ROUND('Reparto provincial'!J334*ROUND(SUM(Construccion!$D$16:E16),12),0)-ROUND('Reparto provincial'!J334*ROUND(SUM(Construccion!$D$16:D16),12),0),"n.a.")</x:f>
        <x:v>0</x:v>
      </x:c>
      <x:c r="I991" s="55" t="n">
        <x:f>'Reparto provincial'!N334</x:f>
        <x:v>0</x:v>
      </x:c>
      <x:c r="J991" s="55" t="n">
        <x:f>IF(AND(ISNUMBER(H991),ISNUMBER(I991)),H991*I991,"n.a.")</x:f>
        <x:v>0</x:v>
      </x:c>
      <x:c r="K991" s="56" t="n">
        <x:f>Ubicaciones!D9</x:f>
        <x:v>8.43</x:v>
      </x:c>
      <x:c r="L991" s="56" t="n">
        <x:f>Ubicaciones!E9</x:f>
        <x:v>-82.43</x:v>
      </x:c>
      <x:c r="M991" s="38" t="str">
        <x:f>Vulnerabilidad!B23</x:f>
        <x:v>Mampostería sin refuerzo</x:v>
      </x:c>
      <x:c r="N991" s="38" t="str">
        <x:f>Vulnerabilidad!C23</x:f>
        <x:v>Bloque / ladrillo</x:v>
      </x:c>
      <x:c r="O991" s="38" t="str">
        <x:f>Vulnerabilidad!D23</x:f>
        <x:v>Metal</x:v>
      </x:c>
      <x:c r="P991" s="38" t="str">
        <x:v>Sin dato</x:v>
      </x:c>
      <x:c r="Q991" s="38" t="n">
        <x:f>IF('Impacto local'!H9="","",'Impacto local'!H9)</x:f>
        <x:v>4</x:v>
      </x:c>
      <x:c r="R991" s="57" t="n">
        <x:f>IF(Q991="","",INDEX(Vulnerabilidad!$C$6:$C$17,Q991))</x:f>
        <x:v>0.001</x:v>
      </x:c>
      <x:c r="S991" s="55" t="n">
        <x:f>IF(AND(ISNUMBER(J991),ISNUMBER(R991),R991&gt;=0,R991&lt;=1),J991*R991,"n.a.")</x:f>
        <x:v>0</x:v>
      </x:c>
      <x:c r="T991" s="38" t="str">
        <x:f>IF(ISNUMBER(S991),"Calculado ilustrativo","Faltan datos / parámetros inválidos")</x:f>
        <x:v>Calculado ilustrativo</x:v>
      </x:c>
    </x:row>
    <x:row r="992">
      <x:c r="A992" s="38" t="str">
        <x:v>R00987</x:v>
      </x:c>
      <x:c r="B992" s="38" t="str">
        <x:f>'Reparto provincial'!B334</x:f>
        <x:v>C09</x:v>
      </x:c>
      <x:c r="C992" s="38" t="str">
        <x:f>'Reparto provincial'!C334</x:f>
        <x:v>General de Seguros, S.A.</x:v>
      </x:c>
      <x:c r="D992" s="38" t="str">
        <x:f>'Reparto provincial'!D334</x:f>
        <x:v>Comercial</x:v>
      </x:c>
      <x:c r="E992" s="38" t="str">
        <x:f>'Reparto provincial'!E334</x:f>
        <x:v>Chiriquí</x:v>
      </x:c>
      <x:c r="F992" s="38" t="str">
        <x:f>Ubicaciones!A9</x:f>
        <x:v>L04</x:v>
      </x:c>
      <x:c r="G992" s="38" t="str">
        <x:v>P3</x:v>
      </x:c>
      <x:c r="H992" s="55" t="n">
        <x:f>IF(AND(ISNUMBER('Reparto provincial'!J334),ABS(Construccion!G16-1)&lt;0.0000001,MIN(Construccion!D16:F16)&gt;=0,MAX(Construccion!D16:F16)&lt;=1),ROUND('Reparto provincial'!J334*ROUND(SUM(Construccion!$D$16:F16),12),0)-ROUND('Reparto provincial'!J334*ROUND(SUM(Construccion!$D$16:E16),12),0),"n.a.")</x:f>
        <x:v>0</x:v>
      </x:c>
      <x:c r="I992" s="55" t="n">
        <x:f>'Reparto provincial'!N334</x:f>
        <x:v>0</x:v>
      </x:c>
      <x:c r="J992" s="55" t="n">
        <x:f>IF(AND(ISNUMBER(H992),ISNUMBER(I992)),H992*I992,"n.a.")</x:f>
        <x:v>0</x:v>
      </x:c>
      <x:c r="K992" s="56" t="n">
        <x:f>Ubicaciones!D9</x:f>
        <x:v>8.43</x:v>
      </x:c>
      <x:c r="L992" s="56" t="n">
        <x:f>Ubicaciones!E9</x:f>
        <x:v>-82.43</x:v>
      </x:c>
      <x:c r="M992" s="38" t="str">
        <x:f>Vulnerabilidad!B24</x:f>
        <x:v>Liviana / madera</x:v>
      </x:c>
      <x:c r="N992" s="38" t="str">
        <x:f>Vulnerabilidad!C24</x:f>
        <x:v>Madera / livianas</x:v>
      </x:c>
      <x:c r="O992" s="38" t="str">
        <x:f>Vulnerabilidad!D24</x:f>
        <x:v>Metal</x:v>
      </x:c>
      <x:c r="P992" s="38" t="str">
        <x:v>Sin dato</x:v>
      </x:c>
      <x:c r="Q992" s="38" t="n">
        <x:f>IF('Impacto local'!H9="","",'Impacto local'!H9)</x:f>
        <x:v>4</x:v>
      </x:c>
      <x:c r="R992" s="57" t="n">
        <x:f>IF(Q992="","",INDEX(Vulnerabilidad!$D$6:$D$17,Q992))</x:f>
        <x:v>0.002</x:v>
      </x:c>
      <x:c r="S992" s="55" t="n">
        <x:f>IF(AND(ISNUMBER(J992),ISNUMBER(R992),R992&gt;=0,R992&lt;=1),J992*R992,"n.a.")</x:f>
        <x:v>0</x:v>
      </x:c>
      <x:c r="T992" s="38" t="str">
        <x:f>IF(ISNUMBER(S992),"Calculado ilustrativo","Faltan datos / parámetros inválidos")</x:f>
        <x:v>Calculado ilustrativo</x:v>
      </x:c>
    </x:row>
    <x:row r="993">
      <x:c r="A993" s="38" t="str">
        <x:v>R00988</x:v>
      </x:c>
      <x:c r="B993" s="38" t="str">
        <x:f>'Reparto provincial'!B335</x:f>
        <x:v>C09</x:v>
      </x:c>
      <x:c r="C993" s="38" t="str">
        <x:f>'Reparto provincial'!C335</x:f>
        <x:v>General de Seguros, S.A.</x:v>
      </x:c>
      <x:c r="D993" s="38" t="str">
        <x:f>'Reparto provincial'!D335</x:f>
        <x:v>Comercial</x:v>
      </x:c>
      <x:c r="E993" s="38" t="str">
        <x:f>'Reparto provincial'!E335</x:f>
        <x:v>Darién</x:v>
      </x:c>
      <x:c r="F993" s="38" t="str">
        <x:f>Ubicaciones!A10</x:f>
        <x:v>L05</x:v>
      </x:c>
      <x:c r="G993" s="38" t="str">
        <x:v>P1</x:v>
      </x:c>
      <x:c r="H993" s="55" t="n">
        <x:f>IF(AND(ISNUMBER('Reparto provincial'!J335),ABS(Construccion!G19-1)&lt;0.0000001,MIN(Construccion!D19:F19)&gt;=0,MAX(Construccion!D19:F19)&lt;=1),ROUND('Reparto provincial'!J335*ROUND(SUM(Construccion!$D$19:D19),12),0)-0,"n.a.")</x:f>
        <x:v>0</x:v>
      </x:c>
      <x:c r="I993" s="55" t="n">
        <x:f>'Reparto provincial'!N335</x:f>
        <x:v>0</x:v>
      </x:c>
      <x:c r="J993" s="55" t="n">
        <x:f>IF(AND(ISNUMBER(H993),ISNUMBER(I993)),H993*I993,"n.a.")</x:f>
        <x:v>0</x:v>
      </x:c>
      <x:c r="K993" s="56" t="n">
        <x:f>Ubicaciones!D10</x:f>
        <x:v>8.4</x:v>
      </x:c>
      <x:c r="L993" s="56" t="n">
        <x:f>Ubicaciones!E10</x:f>
        <x:v>-78.15</x:v>
      </x:c>
      <x:c r="M993" s="38" t="str">
        <x:f>Vulnerabilidad!B22</x:f>
        <x:v>Hormigón armado</x:v>
      </x:c>
      <x:c r="N993" s="38" t="str">
        <x:f>Vulnerabilidad!C22</x:f>
        <x:v>Mampostería de relleno</x:v>
      </x:c>
      <x:c r="O993" s="38" t="str">
        <x:f>Vulnerabilidad!D22</x:f>
        <x:v>Losa de hormigón</x:v>
      </x:c>
      <x:c r="P993" s="38" t="str">
        <x:v>Sin dato</x:v>
      </x:c>
      <x:c r="Q993" s="38" t="n">
        <x:f>IF('Impacto local'!H10="","",'Impacto local'!H10)</x:f>
        <x:v>2</x:v>
      </x:c>
      <x:c r="R993" s="57" t="n">
        <x:f>IF(Q993="","",INDEX(Vulnerabilidad!$B$6:$B$17,Q993))</x:f>
        <x:v>0</x:v>
      </x:c>
      <x:c r="S993" s="55" t="n">
        <x:f>IF(AND(ISNUMBER(J993),ISNUMBER(R993),R993&gt;=0,R993&lt;=1),J993*R993,"n.a.")</x:f>
        <x:v>0</x:v>
      </x:c>
      <x:c r="T993" s="38" t="str">
        <x:f>IF(ISNUMBER(S993),"Calculado ilustrativo","Faltan datos / parámetros inválidos")</x:f>
        <x:v>Calculado ilustrativo</x:v>
      </x:c>
    </x:row>
    <x:row r="994">
      <x:c r="A994" s="38" t="str">
        <x:v>R00989</x:v>
      </x:c>
      <x:c r="B994" s="38" t="str">
        <x:f>'Reparto provincial'!B335</x:f>
        <x:v>C09</x:v>
      </x:c>
      <x:c r="C994" s="38" t="str">
        <x:f>'Reparto provincial'!C335</x:f>
        <x:v>General de Seguros, S.A.</x:v>
      </x:c>
      <x:c r="D994" s="38" t="str">
        <x:f>'Reparto provincial'!D335</x:f>
        <x:v>Comercial</x:v>
      </x:c>
      <x:c r="E994" s="38" t="str">
        <x:f>'Reparto provincial'!E335</x:f>
        <x:v>Darién</x:v>
      </x:c>
      <x:c r="F994" s="38" t="str">
        <x:f>Ubicaciones!A10</x:f>
        <x:v>L05</x:v>
      </x:c>
      <x:c r="G994" s="38" t="str">
        <x:v>P2</x:v>
      </x:c>
      <x:c r="H994" s="55" t="n">
        <x:f>IF(AND(ISNUMBER('Reparto provincial'!J335),ABS(Construccion!G19-1)&lt;0.0000001,MIN(Construccion!D19:F19)&gt;=0,MAX(Construccion!D19:F19)&lt;=1),ROUND('Reparto provincial'!J335*ROUND(SUM(Construccion!$D$19:E19),12),0)-ROUND('Reparto provincial'!J335*ROUND(SUM(Construccion!$D$19:D19),12),0),"n.a.")</x:f>
        <x:v>0</x:v>
      </x:c>
      <x:c r="I994" s="55" t="n">
        <x:f>'Reparto provincial'!N335</x:f>
        <x:v>0</x:v>
      </x:c>
      <x:c r="J994" s="55" t="n">
        <x:f>IF(AND(ISNUMBER(H994),ISNUMBER(I994)),H994*I994,"n.a.")</x:f>
        <x:v>0</x:v>
      </x:c>
      <x:c r="K994" s="56" t="n">
        <x:f>Ubicaciones!D10</x:f>
        <x:v>8.4</x:v>
      </x:c>
      <x:c r="L994" s="56" t="n">
        <x:f>Ubicaciones!E10</x:f>
        <x:v>-78.15</x:v>
      </x:c>
      <x:c r="M994" s="38" t="str">
        <x:f>Vulnerabilidad!B23</x:f>
        <x:v>Mampostería sin refuerzo</x:v>
      </x:c>
      <x:c r="N994" s="38" t="str">
        <x:f>Vulnerabilidad!C23</x:f>
        <x:v>Bloque / ladrillo</x:v>
      </x:c>
      <x:c r="O994" s="38" t="str">
        <x:f>Vulnerabilidad!D23</x:f>
        <x:v>Metal</x:v>
      </x:c>
      <x:c r="P994" s="38" t="str">
        <x:v>Sin dato</x:v>
      </x:c>
      <x:c r="Q994" s="38" t="n">
        <x:f>IF('Impacto local'!H10="","",'Impacto local'!H10)</x:f>
        <x:v>2</x:v>
      </x:c>
      <x:c r="R994" s="57" t="n">
        <x:f>IF(Q994="","",INDEX(Vulnerabilidad!$C$6:$C$17,Q994))</x:f>
        <x:v>0</x:v>
      </x:c>
      <x:c r="S994" s="55" t="n">
        <x:f>IF(AND(ISNUMBER(J994),ISNUMBER(R994),R994&gt;=0,R994&lt;=1),J994*R994,"n.a.")</x:f>
        <x:v>0</x:v>
      </x:c>
      <x:c r="T994" s="38" t="str">
        <x:f>IF(ISNUMBER(S994),"Calculado ilustrativo","Faltan datos / parámetros inválidos")</x:f>
        <x:v>Calculado ilustrativo</x:v>
      </x:c>
    </x:row>
    <x:row r="995">
      <x:c r="A995" s="38" t="str">
        <x:v>R00990</x:v>
      </x:c>
      <x:c r="B995" s="38" t="str">
        <x:f>'Reparto provincial'!B335</x:f>
        <x:v>C09</x:v>
      </x:c>
      <x:c r="C995" s="38" t="str">
        <x:f>'Reparto provincial'!C335</x:f>
        <x:v>General de Seguros, S.A.</x:v>
      </x:c>
      <x:c r="D995" s="38" t="str">
        <x:f>'Reparto provincial'!D335</x:f>
        <x:v>Comercial</x:v>
      </x:c>
      <x:c r="E995" s="38" t="str">
        <x:f>'Reparto provincial'!E335</x:f>
        <x:v>Darién</x:v>
      </x:c>
      <x:c r="F995" s="38" t="str">
        <x:f>Ubicaciones!A10</x:f>
        <x:v>L05</x:v>
      </x:c>
      <x:c r="G995" s="38" t="str">
        <x:v>P3</x:v>
      </x:c>
      <x:c r="H995" s="55" t="n">
        <x:f>IF(AND(ISNUMBER('Reparto provincial'!J335),ABS(Construccion!G19-1)&lt;0.0000001,MIN(Construccion!D19:F19)&gt;=0,MAX(Construccion!D19:F19)&lt;=1),ROUND('Reparto provincial'!J335*ROUND(SUM(Construccion!$D$19:F19),12),0)-ROUND('Reparto provincial'!J335*ROUND(SUM(Construccion!$D$19:E19),12),0),"n.a.")</x:f>
        <x:v>0</x:v>
      </x:c>
      <x:c r="I995" s="55" t="n">
        <x:f>'Reparto provincial'!N335</x:f>
        <x:v>0</x:v>
      </x:c>
      <x:c r="J995" s="55" t="n">
        <x:f>IF(AND(ISNUMBER(H995),ISNUMBER(I995)),H995*I995,"n.a.")</x:f>
        <x:v>0</x:v>
      </x:c>
      <x:c r="K995" s="56" t="n">
        <x:f>Ubicaciones!D10</x:f>
        <x:v>8.4</x:v>
      </x:c>
      <x:c r="L995" s="56" t="n">
        <x:f>Ubicaciones!E10</x:f>
        <x:v>-78.15</x:v>
      </x:c>
      <x:c r="M995" s="38" t="str">
        <x:f>Vulnerabilidad!B24</x:f>
        <x:v>Liviana / madera</x:v>
      </x:c>
      <x:c r="N995" s="38" t="str">
        <x:f>Vulnerabilidad!C24</x:f>
        <x:v>Madera / livianas</x:v>
      </x:c>
      <x:c r="O995" s="38" t="str">
        <x:f>Vulnerabilidad!D24</x:f>
        <x:v>Metal</x:v>
      </x:c>
      <x:c r="P995" s="38" t="str">
        <x:v>Sin dato</x:v>
      </x:c>
      <x:c r="Q995" s="38" t="n">
        <x:f>IF('Impacto local'!H10="","",'Impacto local'!H10)</x:f>
        <x:v>2</x:v>
      </x:c>
      <x:c r="R995" s="57" t="n">
        <x:f>IF(Q995="","",INDEX(Vulnerabilidad!$D$6:$D$17,Q995))</x:f>
        <x:v>0</x:v>
      </x:c>
      <x:c r="S995" s="55" t="n">
        <x:f>IF(AND(ISNUMBER(J995),ISNUMBER(R995),R995&gt;=0,R995&lt;=1),J995*R995,"n.a.")</x:f>
        <x:v>0</x:v>
      </x:c>
      <x:c r="T995" s="38" t="str">
        <x:f>IF(ISNUMBER(S995),"Calculado ilustrativo","Faltan datos / parámetros inválidos")</x:f>
        <x:v>Calculado ilustrativo</x:v>
      </x:c>
    </x:row>
    <x:row r="996">
      <x:c r="A996" s="38" t="str">
        <x:v>R00991</x:v>
      </x:c>
      <x:c r="B996" s="38" t="str">
        <x:f>'Reparto provincial'!B336</x:f>
        <x:v>C09</x:v>
      </x:c>
      <x:c r="C996" s="38" t="str">
        <x:f>'Reparto provincial'!C336</x:f>
        <x:v>General de Seguros, S.A.</x:v>
      </x:c>
      <x:c r="D996" s="38" t="str">
        <x:f>'Reparto provincial'!D336</x:f>
        <x:v>Comercial</x:v>
      </x:c>
      <x:c r="E996" s="38" t="str">
        <x:f>'Reparto provincial'!E336</x:f>
        <x:v>Herrera</x:v>
      </x:c>
      <x:c r="F996" s="38" t="str">
        <x:f>Ubicaciones!A11</x:f>
        <x:v>L06</x:v>
      </x:c>
      <x:c r="G996" s="38" t="str">
        <x:v>P1</x:v>
      </x:c>
      <x:c r="H996" s="55" t="n">
        <x:f>IF(AND(ISNUMBER('Reparto provincial'!J336),ABS(Construccion!G22-1)&lt;0.0000001,MIN(Construccion!D22:F22)&gt;=0,MAX(Construccion!D22:F22)&lt;=1),ROUND('Reparto provincial'!J336*ROUND(SUM(Construccion!$D$22:D22),12),0)-0,"n.a.")</x:f>
        <x:v>0</x:v>
      </x:c>
      <x:c r="I996" s="55" t="n">
        <x:f>'Reparto provincial'!N336</x:f>
        <x:v>0</x:v>
      </x:c>
      <x:c r="J996" s="55" t="n">
        <x:f>IF(AND(ISNUMBER(H996),ISNUMBER(I996)),H996*I996,"n.a.")</x:f>
        <x:v>0</x:v>
      </x:c>
      <x:c r="K996" s="56" t="n">
        <x:f>Ubicaciones!D11</x:f>
        <x:v>7.96</x:v>
      </x:c>
      <x:c r="L996" s="56" t="n">
        <x:f>Ubicaciones!E11</x:f>
        <x:v>-80.43</x:v>
      </x:c>
      <x:c r="M996" s="38" t="str">
        <x:f>Vulnerabilidad!B22</x:f>
        <x:v>Hormigón armado</x:v>
      </x:c>
      <x:c r="N996" s="38" t="str">
        <x:f>Vulnerabilidad!C22</x:f>
        <x:v>Mampostería de relleno</x:v>
      </x:c>
      <x:c r="O996" s="38" t="str">
        <x:f>Vulnerabilidad!D22</x:f>
        <x:v>Losa de hormigón</x:v>
      </x:c>
      <x:c r="P996" s="38" t="str">
        <x:v>Sin dato</x:v>
      </x:c>
      <x:c r="Q996" s="38" t="n">
        <x:f>IF('Impacto local'!H11="","",'Impacto local'!H11)</x:f>
        <x:v>3</x:v>
      </x:c>
      <x:c r="R996" s="57" t="n">
        <x:f>IF(Q996="","",INDEX(Vulnerabilidad!$B$6:$B$17,Q996))</x:f>
        <x:v>0</x:v>
      </x:c>
      <x:c r="S996" s="55" t="n">
        <x:f>IF(AND(ISNUMBER(J996),ISNUMBER(R996),R996&gt;=0,R996&lt;=1),J996*R996,"n.a.")</x:f>
        <x:v>0</x:v>
      </x:c>
      <x:c r="T996" s="38" t="str">
        <x:f>IF(ISNUMBER(S996),"Calculado ilustrativo","Faltan datos / parámetros inválidos")</x:f>
        <x:v>Calculado ilustrativo</x:v>
      </x:c>
    </x:row>
    <x:row r="997">
      <x:c r="A997" s="38" t="str">
        <x:v>R00992</x:v>
      </x:c>
      <x:c r="B997" s="38" t="str">
        <x:f>'Reparto provincial'!B336</x:f>
        <x:v>C09</x:v>
      </x:c>
      <x:c r="C997" s="38" t="str">
        <x:f>'Reparto provincial'!C336</x:f>
        <x:v>General de Seguros, S.A.</x:v>
      </x:c>
      <x:c r="D997" s="38" t="str">
        <x:f>'Reparto provincial'!D336</x:f>
        <x:v>Comercial</x:v>
      </x:c>
      <x:c r="E997" s="38" t="str">
        <x:f>'Reparto provincial'!E336</x:f>
        <x:v>Herrera</x:v>
      </x:c>
      <x:c r="F997" s="38" t="str">
        <x:f>Ubicaciones!A11</x:f>
        <x:v>L06</x:v>
      </x:c>
      <x:c r="G997" s="38" t="str">
        <x:v>P2</x:v>
      </x:c>
      <x:c r="H997" s="55" t="n">
        <x:f>IF(AND(ISNUMBER('Reparto provincial'!J336),ABS(Construccion!G22-1)&lt;0.0000001,MIN(Construccion!D22:F22)&gt;=0,MAX(Construccion!D22:F22)&lt;=1),ROUND('Reparto provincial'!J336*ROUND(SUM(Construccion!$D$22:E22),12),0)-ROUND('Reparto provincial'!J336*ROUND(SUM(Construccion!$D$22:D22),12),0),"n.a.")</x:f>
        <x:v>0</x:v>
      </x:c>
      <x:c r="I997" s="55" t="n">
        <x:f>'Reparto provincial'!N336</x:f>
        <x:v>0</x:v>
      </x:c>
      <x:c r="J997" s="55" t="n">
        <x:f>IF(AND(ISNUMBER(H997),ISNUMBER(I997)),H997*I997,"n.a.")</x:f>
        <x:v>0</x:v>
      </x:c>
      <x:c r="K997" s="56" t="n">
        <x:f>Ubicaciones!D11</x:f>
        <x:v>7.96</x:v>
      </x:c>
      <x:c r="L997" s="56" t="n">
        <x:f>Ubicaciones!E11</x:f>
        <x:v>-80.43</x:v>
      </x:c>
      <x:c r="M997" s="38" t="str">
        <x:f>Vulnerabilidad!B23</x:f>
        <x:v>Mampostería sin refuerzo</x:v>
      </x:c>
      <x:c r="N997" s="38" t="str">
        <x:f>Vulnerabilidad!C23</x:f>
        <x:v>Bloque / ladrillo</x:v>
      </x:c>
      <x:c r="O997" s="38" t="str">
        <x:f>Vulnerabilidad!D23</x:f>
        <x:v>Metal</x:v>
      </x:c>
      <x:c r="P997" s="38" t="str">
        <x:v>Sin dato</x:v>
      </x:c>
      <x:c r="Q997" s="38" t="n">
        <x:f>IF('Impacto local'!H11="","",'Impacto local'!H11)</x:f>
        <x:v>3</x:v>
      </x:c>
      <x:c r="R997" s="57" t="n">
        <x:f>IF(Q997="","",INDEX(Vulnerabilidad!$C$6:$C$17,Q997))</x:f>
        <x:v>0</x:v>
      </x:c>
      <x:c r="S997" s="55" t="n">
        <x:f>IF(AND(ISNUMBER(J997),ISNUMBER(R997),R997&gt;=0,R997&lt;=1),J997*R997,"n.a.")</x:f>
        <x:v>0</x:v>
      </x:c>
      <x:c r="T997" s="38" t="str">
        <x:f>IF(ISNUMBER(S997),"Calculado ilustrativo","Faltan datos / parámetros inválidos")</x:f>
        <x:v>Calculado ilustrativo</x:v>
      </x:c>
    </x:row>
    <x:row r="998">
      <x:c r="A998" s="38" t="str">
        <x:v>R00993</x:v>
      </x:c>
      <x:c r="B998" s="38" t="str">
        <x:f>'Reparto provincial'!B336</x:f>
        <x:v>C09</x:v>
      </x:c>
      <x:c r="C998" s="38" t="str">
        <x:f>'Reparto provincial'!C336</x:f>
        <x:v>General de Seguros, S.A.</x:v>
      </x:c>
      <x:c r="D998" s="38" t="str">
        <x:f>'Reparto provincial'!D336</x:f>
        <x:v>Comercial</x:v>
      </x:c>
      <x:c r="E998" s="38" t="str">
        <x:f>'Reparto provincial'!E336</x:f>
        <x:v>Herrera</x:v>
      </x:c>
      <x:c r="F998" s="38" t="str">
        <x:f>Ubicaciones!A11</x:f>
        <x:v>L06</x:v>
      </x:c>
      <x:c r="G998" s="38" t="str">
        <x:v>P3</x:v>
      </x:c>
      <x:c r="H998" s="55" t="n">
        <x:f>IF(AND(ISNUMBER('Reparto provincial'!J336),ABS(Construccion!G22-1)&lt;0.0000001,MIN(Construccion!D22:F22)&gt;=0,MAX(Construccion!D22:F22)&lt;=1),ROUND('Reparto provincial'!J336*ROUND(SUM(Construccion!$D$22:F22),12),0)-ROUND('Reparto provincial'!J336*ROUND(SUM(Construccion!$D$22:E22),12),0),"n.a.")</x:f>
        <x:v>0</x:v>
      </x:c>
      <x:c r="I998" s="55" t="n">
        <x:f>'Reparto provincial'!N336</x:f>
        <x:v>0</x:v>
      </x:c>
      <x:c r="J998" s="55" t="n">
        <x:f>IF(AND(ISNUMBER(H998),ISNUMBER(I998)),H998*I998,"n.a.")</x:f>
        <x:v>0</x:v>
      </x:c>
      <x:c r="K998" s="56" t="n">
        <x:f>Ubicaciones!D11</x:f>
        <x:v>7.96</x:v>
      </x:c>
      <x:c r="L998" s="56" t="n">
        <x:f>Ubicaciones!E11</x:f>
        <x:v>-80.43</x:v>
      </x:c>
      <x:c r="M998" s="38" t="str">
        <x:f>Vulnerabilidad!B24</x:f>
        <x:v>Liviana / madera</x:v>
      </x:c>
      <x:c r="N998" s="38" t="str">
        <x:f>Vulnerabilidad!C24</x:f>
        <x:v>Madera / livianas</x:v>
      </x:c>
      <x:c r="O998" s="38" t="str">
        <x:f>Vulnerabilidad!D24</x:f>
        <x:v>Metal</x:v>
      </x:c>
      <x:c r="P998" s="38" t="str">
        <x:v>Sin dato</x:v>
      </x:c>
      <x:c r="Q998" s="38" t="n">
        <x:f>IF('Impacto local'!H11="","",'Impacto local'!H11)</x:f>
        <x:v>3</x:v>
      </x:c>
      <x:c r="R998" s="57" t="n">
        <x:f>IF(Q998="","",INDEX(Vulnerabilidad!$D$6:$D$17,Q998))</x:f>
        <x:v>0</x:v>
      </x:c>
      <x:c r="S998" s="55" t="n">
        <x:f>IF(AND(ISNUMBER(J998),ISNUMBER(R998),R998&gt;=0,R998&lt;=1),J998*R998,"n.a.")</x:f>
        <x:v>0</x:v>
      </x:c>
      <x:c r="T998" s="38" t="str">
        <x:f>IF(ISNUMBER(S998),"Calculado ilustrativo","Faltan datos / parámetros inválidos")</x:f>
        <x:v>Calculado ilustrativo</x:v>
      </x:c>
    </x:row>
    <x:row r="999">
      <x:c r="A999" s="38" t="str">
        <x:v>R00994</x:v>
      </x:c>
      <x:c r="B999" s="38" t="str">
        <x:f>'Reparto provincial'!B337</x:f>
        <x:v>C09</x:v>
      </x:c>
      <x:c r="C999" s="38" t="str">
        <x:f>'Reparto provincial'!C337</x:f>
        <x:v>General de Seguros, S.A.</x:v>
      </x:c>
      <x:c r="D999" s="38" t="str">
        <x:f>'Reparto provincial'!D337</x:f>
        <x:v>Comercial</x:v>
      </x:c>
      <x:c r="E999" s="38" t="str">
        <x:f>'Reparto provincial'!E337</x:f>
        <x:v>Los Santos</x:v>
      </x:c>
      <x:c r="F999" s="38" t="str">
        <x:f>Ubicaciones!A12</x:f>
        <x:v>L07</x:v>
      </x:c>
      <x:c r="G999" s="38" t="str">
        <x:v>P1</x:v>
      </x:c>
      <x:c r="H999" s="55" t="n">
        <x:f>IF(AND(ISNUMBER('Reparto provincial'!J337),ABS(Construccion!G25-1)&lt;0.0000001,MIN(Construccion!D25:F25)&gt;=0,MAX(Construccion!D25:F25)&lt;=1),ROUND('Reparto provincial'!J337*ROUND(SUM(Construccion!$D$25:D25),12),0)-0,"n.a.")</x:f>
        <x:v>0</x:v>
      </x:c>
      <x:c r="I999" s="55" t="n">
        <x:f>'Reparto provincial'!N337</x:f>
        <x:v>0</x:v>
      </x:c>
      <x:c r="J999" s="55" t="n">
        <x:f>IF(AND(ISNUMBER(H999),ISNUMBER(I999)),H999*I999,"n.a.")</x:f>
        <x:v>0</x:v>
      </x:c>
      <x:c r="K999" s="56" t="n">
        <x:f>Ubicaciones!D12</x:f>
        <x:v>7.77</x:v>
      </x:c>
      <x:c r="L999" s="56" t="n">
        <x:f>Ubicaciones!E12</x:f>
        <x:v>-80.28</x:v>
      </x:c>
      <x:c r="M999" s="38" t="str">
        <x:f>Vulnerabilidad!B22</x:f>
        <x:v>Hormigón armado</x:v>
      </x:c>
      <x:c r="N999" s="38" t="str">
        <x:f>Vulnerabilidad!C22</x:f>
        <x:v>Mampostería de relleno</x:v>
      </x:c>
      <x:c r="O999" s="38" t="str">
        <x:f>Vulnerabilidad!D22</x:f>
        <x:v>Losa de hormigón</x:v>
      </x:c>
      <x:c r="P999" s="38" t="str">
        <x:v>Sin dato</x:v>
      </x:c>
      <x:c r="Q999" s="38" t="n">
        <x:f>IF('Impacto local'!H12="","",'Impacto local'!H12)</x:f>
        <x:v>2</x:v>
      </x:c>
      <x:c r="R999" s="57" t="n">
        <x:f>IF(Q999="","",INDEX(Vulnerabilidad!$B$6:$B$17,Q999))</x:f>
        <x:v>0</x:v>
      </x:c>
      <x:c r="S999" s="55" t="n">
        <x:f>IF(AND(ISNUMBER(J999),ISNUMBER(R999),R999&gt;=0,R999&lt;=1),J999*R999,"n.a.")</x:f>
        <x:v>0</x:v>
      </x:c>
      <x:c r="T999" s="38" t="str">
        <x:f>IF(ISNUMBER(S999),"Calculado ilustrativo","Faltan datos / parámetros inválidos")</x:f>
        <x:v>Calculado ilustrativo</x:v>
      </x:c>
    </x:row>
    <x:row r="1000">
      <x:c r="A1000" s="38" t="str">
        <x:v>R00995</x:v>
      </x:c>
      <x:c r="B1000" s="38" t="str">
        <x:f>'Reparto provincial'!B337</x:f>
        <x:v>C09</x:v>
      </x:c>
      <x:c r="C1000" s="38" t="str">
        <x:f>'Reparto provincial'!C337</x:f>
        <x:v>General de Seguros, S.A.</x:v>
      </x:c>
      <x:c r="D1000" s="38" t="str">
        <x:f>'Reparto provincial'!D337</x:f>
        <x:v>Comercial</x:v>
      </x:c>
      <x:c r="E1000" s="38" t="str">
        <x:f>'Reparto provincial'!E337</x:f>
        <x:v>Los Santos</x:v>
      </x:c>
      <x:c r="F1000" s="38" t="str">
        <x:f>Ubicaciones!A12</x:f>
        <x:v>L07</x:v>
      </x:c>
      <x:c r="G1000" s="38" t="str">
        <x:v>P2</x:v>
      </x:c>
      <x:c r="H1000" s="55" t="n">
        <x:f>IF(AND(ISNUMBER('Reparto provincial'!J337),ABS(Construccion!G25-1)&lt;0.0000001,MIN(Construccion!D25:F25)&gt;=0,MAX(Construccion!D25:F25)&lt;=1),ROUND('Reparto provincial'!J337*ROUND(SUM(Construccion!$D$25:E25),12),0)-ROUND('Reparto provincial'!J337*ROUND(SUM(Construccion!$D$25:D25),12),0),"n.a.")</x:f>
        <x:v>0</x:v>
      </x:c>
      <x:c r="I1000" s="55" t="n">
        <x:f>'Reparto provincial'!N337</x:f>
        <x:v>0</x:v>
      </x:c>
      <x:c r="J1000" s="55" t="n">
        <x:f>IF(AND(ISNUMBER(H1000),ISNUMBER(I1000)),H1000*I1000,"n.a.")</x:f>
        <x:v>0</x:v>
      </x:c>
      <x:c r="K1000" s="56" t="n">
        <x:f>Ubicaciones!D12</x:f>
        <x:v>7.77</x:v>
      </x:c>
      <x:c r="L1000" s="56" t="n">
        <x:f>Ubicaciones!E12</x:f>
        <x:v>-80.28</x:v>
      </x:c>
      <x:c r="M1000" s="38" t="str">
        <x:f>Vulnerabilidad!B23</x:f>
        <x:v>Mampostería sin refuerzo</x:v>
      </x:c>
      <x:c r="N1000" s="38" t="str">
        <x:f>Vulnerabilidad!C23</x:f>
        <x:v>Bloque / ladrillo</x:v>
      </x:c>
      <x:c r="O1000" s="38" t="str">
        <x:f>Vulnerabilidad!D23</x:f>
        <x:v>Metal</x:v>
      </x:c>
      <x:c r="P1000" s="38" t="str">
        <x:v>Sin dato</x:v>
      </x:c>
      <x:c r="Q1000" s="38" t="n">
        <x:f>IF('Impacto local'!H12="","",'Impacto local'!H12)</x:f>
        <x:v>2</x:v>
      </x:c>
      <x:c r="R1000" s="57" t="n">
        <x:f>IF(Q1000="","",INDEX(Vulnerabilidad!$C$6:$C$17,Q1000))</x:f>
        <x:v>0</x:v>
      </x:c>
      <x:c r="S1000" s="55" t="n">
        <x:f>IF(AND(ISNUMBER(J1000),ISNUMBER(R1000),R1000&gt;=0,R1000&lt;=1),J1000*R1000,"n.a.")</x:f>
        <x:v>0</x:v>
      </x:c>
      <x:c r="T1000" s="38" t="str">
        <x:f>IF(ISNUMBER(S1000),"Calculado ilustrativo","Faltan datos / parámetros inválidos")</x:f>
        <x:v>Calculado ilustrativo</x:v>
      </x:c>
    </x:row>
    <x:row r="1001">
      <x:c r="A1001" s="38" t="str">
        <x:v>R00996</x:v>
      </x:c>
      <x:c r="B1001" s="38" t="str">
        <x:f>'Reparto provincial'!B337</x:f>
        <x:v>C09</x:v>
      </x:c>
      <x:c r="C1001" s="38" t="str">
        <x:f>'Reparto provincial'!C337</x:f>
        <x:v>General de Seguros, S.A.</x:v>
      </x:c>
      <x:c r="D1001" s="38" t="str">
        <x:f>'Reparto provincial'!D337</x:f>
        <x:v>Comercial</x:v>
      </x:c>
      <x:c r="E1001" s="38" t="str">
        <x:f>'Reparto provincial'!E337</x:f>
        <x:v>Los Santos</x:v>
      </x:c>
      <x:c r="F1001" s="38" t="str">
        <x:f>Ubicaciones!A12</x:f>
        <x:v>L07</x:v>
      </x:c>
      <x:c r="G1001" s="38" t="str">
        <x:v>P3</x:v>
      </x:c>
      <x:c r="H1001" s="55" t="n">
        <x:f>IF(AND(ISNUMBER('Reparto provincial'!J337),ABS(Construccion!G25-1)&lt;0.0000001,MIN(Construccion!D25:F25)&gt;=0,MAX(Construccion!D25:F25)&lt;=1),ROUND('Reparto provincial'!J337*ROUND(SUM(Construccion!$D$25:F25),12),0)-ROUND('Reparto provincial'!J337*ROUND(SUM(Construccion!$D$25:E25),12),0),"n.a.")</x:f>
        <x:v>0</x:v>
      </x:c>
      <x:c r="I1001" s="55" t="n">
        <x:f>'Reparto provincial'!N337</x:f>
        <x:v>0</x:v>
      </x:c>
      <x:c r="J1001" s="55" t="n">
        <x:f>IF(AND(ISNUMBER(H1001),ISNUMBER(I1001)),H1001*I1001,"n.a.")</x:f>
        <x:v>0</x:v>
      </x:c>
      <x:c r="K1001" s="56" t="n">
        <x:f>Ubicaciones!D12</x:f>
        <x:v>7.77</x:v>
      </x:c>
      <x:c r="L1001" s="56" t="n">
        <x:f>Ubicaciones!E12</x:f>
        <x:v>-80.28</x:v>
      </x:c>
      <x:c r="M1001" s="38" t="str">
        <x:f>Vulnerabilidad!B24</x:f>
        <x:v>Liviana / madera</x:v>
      </x:c>
      <x:c r="N1001" s="38" t="str">
        <x:f>Vulnerabilidad!C24</x:f>
        <x:v>Madera / livianas</x:v>
      </x:c>
      <x:c r="O1001" s="38" t="str">
        <x:f>Vulnerabilidad!D24</x:f>
        <x:v>Metal</x:v>
      </x:c>
      <x:c r="P1001" s="38" t="str">
        <x:v>Sin dato</x:v>
      </x:c>
      <x:c r="Q1001" s="38" t="n">
        <x:f>IF('Impacto local'!H12="","",'Impacto local'!H12)</x:f>
        <x:v>2</x:v>
      </x:c>
      <x:c r="R1001" s="57" t="n">
        <x:f>IF(Q1001="","",INDEX(Vulnerabilidad!$D$6:$D$17,Q1001))</x:f>
        <x:v>0</x:v>
      </x:c>
      <x:c r="S1001" s="55" t="n">
        <x:f>IF(AND(ISNUMBER(J1001),ISNUMBER(R1001),R1001&gt;=0,R1001&lt;=1),J1001*R1001,"n.a.")</x:f>
        <x:v>0</x:v>
      </x:c>
      <x:c r="T1001" s="38" t="str">
        <x:f>IF(ISNUMBER(S1001),"Calculado ilustrativo","Faltan datos / parámetros inválidos")</x:f>
        <x:v>Calculado ilustrativo</x:v>
      </x:c>
    </x:row>
    <x:row r="1002">
      <x:c r="A1002" s="38" t="str">
        <x:v>R00997</x:v>
      </x:c>
      <x:c r="B1002" s="38" t="str">
        <x:f>'Reparto provincial'!B338</x:f>
        <x:v>C09</x:v>
      </x:c>
      <x:c r="C1002" s="38" t="str">
        <x:f>'Reparto provincial'!C338</x:f>
        <x:v>General de Seguros, S.A.</x:v>
      </x:c>
      <x:c r="D1002" s="38" t="str">
        <x:f>'Reparto provincial'!D338</x:f>
        <x:v>Comercial</x:v>
      </x:c>
      <x:c r="E1002" s="38" t="str">
        <x:f>'Reparto provincial'!E338</x:f>
        <x:v>Panamá</x:v>
      </x:c>
      <x:c r="F1002" s="38" t="str">
        <x:f>Ubicaciones!A13</x:f>
        <x:v>L08</x:v>
      </x:c>
      <x:c r="G1002" s="38" t="str">
        <x:v>P1</x:v>
      </x:c>
      <x:c r="H1002" s="55" t="n">
        <x:f>IF(AND(ISNUMBER('Reparto provincial'!J338),ABS(Construccion!G28-1)&lt;0.0000001,MIN(Construccion!D28:F28)&gt;=0,MAX(Construccion!D28:F28)&lt;=1),ROUND('Reparto provincial'!J338*ROUND(SUM(Construccion!$D$28:D28),12),0)-0,"n.a.")</x:f>
        <x:v>0</x:v>
      </x:c>
      <x:c r="I1002" s="55" t="n">
        <x:f>'Reparto provincial'!N338</x:f>
        <x:v>0</x:v>
      </x:c>
      <x:c r="J1002" s="55" t="n">
        <x:f>IF(AND(ISNUMBER(H1002),ISNUMBER(I1002)),H1002*I1002,"n.a.")</x:f>
        <x:v>0</x:v>
      </x:c>
      <x:c r="K1002" s="56" t="n">
        <x:f>Ubicaciones!D13</x:f>
        <x:v>8.98</x:v>
      </x:c>
      <x:c r="L1002" s="56" t="n">
        <x:f>Ubicaciones!E13</x:f>
        <x:v>-79.52</x:v>
      </x:c>
      <x:c r="M1002" s="38" t="str">
        <x:f>Vulnerabilidad!B22</x:f>
        <x:v>Hormigón armado</x:v>
      </x:c>
      <x:c r="N1002" s="38" t="str">
        <x:f>Vulnerabilidad!C22</x:f>
        <x:v>Mampostería de relleno</x:v>
      </x:c>
      <x:c r="O1002" s="38" t="str">
        <x:f>Vulnerabilidad!D22</x:f>
        <x:v>Losa de hormigón</x:v>
      </x:c>
      <x:c r="P1002" s="38" t="str">
        <x:v>Sin dato</x:v>
      </x:c>
      <x:c r="Q1002" s="38" t="n">
        <x:f>IF('Impacto local'!H13="","",'Impacto local'!H13)</x:f>
        <x:v>2</x:v>
      </x:c>
      <x:c r="R1002" s="57" t="n">
        <x:f>IF(Q1002="","",INDEX(Vulnerabilidad!$B$6:$B$17,Q1002))</x:f>
        <x:v>0</x:v>
      </x:c>
      <x:c r="S1002" s="55" t="n">
        <x:f>IF(AND(ISNUMBER(J1002),ISNUMBER(R1002),R1002&gt;=0,R1002&lt;=1),J1002*R1002,"n.a.")</x:f>
        <x:v>0</x:v>
      </x:c>
      <x:c r="T1002" s="38" t="str">
        <x:f>IF(ISNUMBER(S1002),"Calculado ilustrativo","Faltan datos / parámetros inválidos")</x:f>
        <x:v>Calculado ilustrativo</x:v>
      </x:c>
    </x:row>
    <x:row r="1003">
      <x:c r="A1003" s="38" t="str">
        <x:v>R00998</x:v>
      </x:c>
      <x:c r="B1003" s="38" t="str">
        <x:f>'Reparto provincial'!B338</x:f>
        <x:v>C09</x:v>
      </x:c>
      <x:c r="C1003" s="38" t="str">
        <x:f>'Reparto provincial'!C338</x:f>
        <x:v>General de Seguros, S.A.</x:v>
      </x:c>
      <x:c r="D1003" s="38" t="str">
        <x:f>'Reparto provincial'!D338</x:f>
        <x:v>Comercial</x:v>
      </x:c>
      <x:c r="E1003" s="38" t="str">
        <x:f>'Reparto provincial'!E338</x:f>
        <x:v>Panamá</x:v>
      </x:c>
      <x:c r="F1003" s="38" t="str">
        <x:f>Ubicaciones!A13</x:f>
        <x:v>L08</x:v>
      </x:c>
      <x:c r="G1003" s="38" t="str">
        <x:v>P2</x:v>
      </x:c>
      <x:c r="H1003" s="55" t="n">
        <x:f>IF(AND(ISNUMBER('Reparto provincial'!J338),ABS(Construccion!G28-1)&lt;0.0000001,MIN(Construccion!D28:F28)&gt;=0,MAX(Construccion!D28:F28)&lt;=1),ROUND('Reparto provincial'!J338*ROUND(SUM(Construccion!$D$28:E28),12),0)-ROUND('Reparto provincial'!J338*ROUND(SUM(Construccion!$D$28:D28),12),0),"n.a.")</x:f>
        <x:v>0</x:v>
      </x:c>
      <x:c r="I1003" s="55" t="n">
        <x:f>'Reparto provincial'!N338</x:f>
        <x:v>0</x:v>
      </x:c>
      <x:c r="J1003" s="55" t="n">
        <x:f>IF(AND(ISNUMBER(H1003),ISNUMBER(I1003)),H1003*I1003,"n.a.")</x:f>
        <x:v>0</x:v>
      </x:c>
      <x:c r="K1003" s="56" t="n">
        <x:f>Ubicaciones!D13</x:f>
        <x:v>8.98</x:v>
      </x:c>
      <x:c r="L1003" s="56" t="n">
        <x:f>Ubicaciones!E13</x:f>
        <x:v>-79.52</x:v>
      </x:c>
      <x:c r="M1003" s="38" t="str">
        <x:f>Vulnerabilidad!B23</x:f>
        <x:v>Mampostería sin refuerzo</x:v>
      </x:c>
      <x:c r="N1003" s="38" t="str">
        <x:f>Vulnerabilidad!C23</x:f>
        <x:v>Bloque / ladrillo</x:v>
      </x:c>
      <x:c r="O1003" s="38" t="str">
        <x:f>Vulnerabilidad!D23</x:f>
        <x:v>Metal</x:v>
      </x:c>
      <x:c r="P1003" s="38" t="str">
        <x:v>Sin dato</x:v>
      </x:c>
      <x:c r="Q1003" s="38" t="n">
        <x:f>IF('Impacto local'!H13="","",'Impacto local'!H13)</x:f>
        <x:v>2</x:v>
      </x:c>
      <x:c r="R1003" s="57" t="n">
        <x:f>IF(Q1003="","",INDEX(Vulnerabilidad!$C$6:$C$17,Q1003))</x:f>
        <x:v>0</x:v>
      </x:c>
      <x:c r="S1003" s="55" t="n">
        <x:f>IF(AND(ISNUMBER(J1003),ISNUMBER(R1003),R1003&gt;=0,R1003&lt;=1),J1003*R1003,"n.a.")</x:f>
        <x:v>0</x:v>
      </x:c>
      <x:c r="T1003" s="38" t="str">
        <x:f>IF(ISNUMBER(S1003),"Calculado ilustrativo","Faltan datos / parámetros inválidos")</x:f>
        <x:v>Calculado ilustrativo</x:v>
      </x:c>
    </x:row>
    <x:row r="1004">
      <x:c r="A1004" s="38" t="str">
        <x:v>R00999</x:v>
      </x:c>
      <x:c r="B1004" s="38" t="str">
        <x:f>'Reparto provincial'!B338</x:f>
        <x:v>C09</x:v>
      </x:c>
      <x:c r="C1004" s="38" t="str">
        <x:f>'Reparto provincial'!C338</x:f>
        <x:v>General de Seguros, S.A.</x:v>
      </x:c>
      <x:c r="D1004" s="38" t="str">
        <x:f>'Reparto provincial'!D338</x:f>
        <x:v>Comercial</x:v>
      </x:c>
      <x:c r="E1004" s="38" t="str">
        <x:f>'Reparto provincial'!E338</x:f>
        <x:v>Panamá</x:v>
      </x:c>
      <x:c r="F1004" s="38" t="str">
        <x:f>Ubicaciones!A13</x:f>
        <x:v>L08</x:v>
      </x:c>
      <x:c r="G1004" s="38" t="str">
        <x:v>P3</x:v>
      </x:c>
      <x:c r="H1004" s="55" t="n">
        <x:f>IF(AND(ISNUMBER('Reparto provincial'!J338),ABS(Construccion!G28-1)&lt;0.0000001,MIN(Construccion!D28:F28)&gt;=0,MAX(Construccion!D28:F28)&lt;=1),ROUND('Reparto provincial'!J338*ROUND(SUM(Construccion!$D$28:F28),12),0)-ROUND('Reparto provincial'!J338*ROUND(SUM(Construccion!$D$28:E28),12),0),"n.a.")</x:f>
        <x:v>0</x:v>
      </x:c>
      <x:c r="I1004" s="55" t="n">
        <x:f>'Reparto provincial'!N338</x:f>
        <x:v>0</x:v>
      </x:c>
      <x:c r="J1004" s="55" t="n">
        <x:f>IF(AND(ISNUMBER(H1004),ISNUMBER(I1004)),H1004*I1004,"n.a.")</x:f>
        <x:v>0</x:v>
      </x:c>
      <x:c r="K1004" s="56" t="n">
        <x:f>Ubicaciones!D13</x:f>
        <x:v>8.98</x:v>
      </x:c>
      <x:c r="L1004" s="56" t="n">
        <x:f>Ubicaciones!E13</x:f>
        <x:v>-79.52</x:v>
      </x:c>
      <x:c r="M1004" s="38" t="str">
        <x:f>Vulnerabilidad!B24</x:f>
        <x:v>Liviana / madera</x:v>
      </x:c>
      <x:c r="N1004" s="38" t="str">
        <x:f>Vulnerabilidad!C24</x:f>
        <x:v>Madera / livianas</x:v>
      </x:c>
      <x:c r="O1004" s="38" t="str">
        <x:f>Vulnerabilidad!D24</x:f>
        <x:v>Metal</x:v>
      </x:c>
      <x:c r="P1004" s="38" t="str">
        <x:v>Sin dato</x:v>
      </x:c>
      <x:c r="Q1004" s="38" t="n">
        <x:f>IF('Impacto local'!H13="","",'Impacto local'!H13)</x:f>
        <x:v>2</x:v>
      </x:c>
      <x:c r="R1004" s="57" t="n">
        <x:f>IF(Q1004="","",INDEX(Vulnerabilidad!$D$6:$D$17,Q1004))</x:f>
        <x:v>0</x:v>
      </x:c>
      <x:c r="S1004" s="55" t="n">
        <x:f>IF(AND(ISNUMBER(J1004),ISNUMBER(R1004),R1004&gt;=0,R1004&lt;=1),J1004*R1004,"n.a.")</x:f>
        <x:v>0</x:v>
      </x:c>
      <x:c r="T1004" s="38" t="str">
        <x:f>IF(ISNUMBER(S1004),"Calculado ilustrativo","Faltan datos / parámetros inválidos")</x:f>
        <x:v>Calculado ilustrativo</x:v>
      </x:c>
    </x:row>
    <x:row r="1005">
      <x:c r="A1005" s="38" t="str">
        <x:v>R01000</x:v>
      </x:c>
      <x:c r="B1005" s="38" t="str">
        <x:f>'Reparto provincial'!B339</x:f>
        <x:v>C09</x:v>
      </x:c>
      <x:c r="C1005" s="38" t="str">
        <x:f>'Reparto provincial'!C339</x:f>
        <x:v>General de Seguros, S.A.</x:v>
      </x:c>
      <x:c r="D1005" s="38" t="str">
        <x:f>'Reparto provincial'!D339</x:f>
        <x:v>Comercial</x:v>
      </x:c>
      <x:c r="E1005" s="38" t="str">
        <x:f>'Reparto provincial'!E339</x:f>
        <x:v>Veraguas</x:v>
      </x:c>
      <x:c r="F1005" s="38" t="str">
        <x:f>Ubicaciones!A14</x:f>
        <x:v>L09</x:v>
      </x:c>
      <x:c r="G1005" s="38" t="str">
        <x:v>P1</x:v>
      </x:c>
      <x:c r="H1005" s="55" t="n">
        <x:f>IF(AND(ISNUMBER('Reparto provincial'!J339),ABS(Construccion!G31-1)&lt;0.0000001,MIN(Construccion!D31:F31)&gt;=0,MAX(Construccion!D31:F31)&lt;=1),ROUND('Reparto provincial'!J339*ROUND(SUM(Construccion!$D$31:D31),12),0)-0,"n.a.")</x:f>
        <x:v>0</x:v>
      </x:c>
      <x:c r="I1005" s="55" t="n">
        <x:f>'Reparto provincial'!N339</x:f>
        <x:v>0</x:v>
      </x:c>
      <x:c r="J1005" s="55" t="n">
        <x:f>IF(AND(ISNUMBER(H1005),ISNUMBER(I1005)),H1005*I1005,"n.a.")</x:f>
        <x:v>0</x:v>
      </x:c>
      <x:c r="K1005" s="56" t="n">
        <x:f>Ubicaciones!D14</x:f>
        <x:v>8.1</x:v>
      </x:c>
      <x:c r="L1005" s="56" t="n">
        <x:f>Ubicaciones!E14</x:f>
        <x:v>-80.97</x:v>
      </x:c>
      <x:c r="M1005" s="38" t="str">
        <x:f>Vulnerabilidad!B22</x:f>
        <x:v>Hormigón armado</x:v>
      </x:c>
      <x:c r="N1005" s="38" t="str">
        <x:f>Vulnerabilidad!C22</x:f>
        <x:v>Mampostería de relleno</x:v>
      </x:c>
      <x:c r="O1005" s="38" t="str">
        <x:f>Vulnerabilidad!D22</x:f>
        <x:v>Losa de hormigón</x:v>
      </x:c>
      <x:c r="P1005" s="38" t="str">
        <x:v>Sin dato</x:v>
      </x:c>
      <x:c r="Q1005" s="38" t="n">
        <x:f>IF('Impacto local'!H14="","",'Impacto local'!H14)</x:f>
        <x:v>3</x:v>
      </x:c>
      <x:c r="R1005" s="57" t="n">
        <x:f>IF(Q1005="","",INDEX(Vulnerabilidad!$B$6:$B$17,Q1005))</x:f>
        <x:v>0</x:v>
      </x:c>
      <x:c r="S1005" s="55" t="n">
        <x:f>IF(AND(ISNUMBER(J1005),ISNUMBER(R1005),R1005&gt;=0,R1005&lt;=1),J1005*R1005,"n.a.")</x:f>
        <x:v>0</x:v>
      </x:c>
      <x:c r="T1005" s="38" t="str">
        <x:f>IF(ISNUMBER(S1005),"Calculado ilustrativo","Faltan datos / parámetros inválidos")</x:f>
        <x:v>Calculado ilustrativo</x:v>
      </x:c>
    </x:row>
    <x:row r="1006">
      <x:c r="A1006" s="38" t="str">
        <x:v>R01001</x:v>
      </x:c>
      <x:c r="B1006" s="38" t="str">
        <x:f>'Reparto provincial'!B339</x:f>
        <x:v>C09</x:v>
      </x:c>
      <x:c r="C1006" s="38" t="str">
        <x:f>'Reparto provincial'!C339</x:f>
        <x:v>General de Seguros, S.A.</x:v>
      </x:c>
      <x:c r="D1006" s="38" t="str">
        <x:f>'Reparto provincial'!D339</x:f>
        <x:v>Comercial</x:v>
      </x:c>
      <x:c r="E1006" s="38" t="str">
        <x:f>'Reparto provincial'!E339</x:f>
        <x:v>Veraguas</x:v>
      </x:c>
      <x:c r="F1006" s="38" t="str">
        <x:f>Ubicaciones!A14</x:f>
        <x:v>L09</x:v>
      </x:c>
      <x:c r="G1006" s="38" t="str">
        <x:v>P2</x:v>
      </x:c>
      <x:c r="H1006" s="55" t="n">
        <x:f>IF(AND(ISNUMBER('Reparto provincial'!J339),ABS(Construccion!G31-1)&lt;0.0000001,MIN(Construccion!D31:F31)&gt;=0,MAX(Construccion!D31:F31)&lt;=1),ROUND('Reparto provincial'!J339*ROUND(SUM(Construccion!$D$31:E31),12),0)-ROUND('Reparto provincial'!J339*ROUND(SUM(Construccion!$D$31:D31),12),0),"n.a.")</x:f>
        <x:v>0</x:v>
      </x:c>
      <x:c r="I1006" s="55" t="n">
        <x:f>'Reparto provincial'!N339</x:f>
        <x:v>0</x:v>
      </x:c>
      <x:c r="J1006" s="55" t="n">
        <x:f>IF(AND(ISNUMBER(H1006),ISNUMBER(I1006)),H1006*I1006,"n.a.")</x:f>
        <x:v>0</x:v>
      </x:c>
      <x:c r="K1006" s="56" t="n">
        <x:f>Ubicaciones!D14</x:f>
        <x:v>8.1</x:v>
      </x:c>
      <x:c r="L1006" s="56" t="n">
        <x:f>Ubicaciones!E14</x:f>
        <x:v>-80.97</x:v>
      </x:c>
      <x:c r="M1006" s="38" t="str">
        <x:f>Vulnerabilidad!B23</x:f>
        <x:v>Mampostería sin refuerzo</x:v>
      </x:c>
      <x:c r="N1006" s="38" t="str">
        <x:f>Vulnerabilidad!C23</x:f>
        <x:v>Bloque / ladrillo</x:v>
      </x:c>
      <x:c r="O1006" s="38" t="str">
        <x:f>Vulnerabilidad!D23</x:f>
        <x:v>Metal</x:v>
      </x:c>
      <x:c r="P1006" s="38" t="str">
        <x:v>Sin dato</x:v>
      </x:c>
      <x:c r="Q1006" s="38" t="n">
        <x:f>IF('Impacto local'!H14="","",'Impacto local'!H14)</x:f>
        <x:v>3</x:v>
      </x:c>
      <x:c r="R1006" s="57" t="n">
        <x:f>IF(Q1006="","",INDEX(Vulnerabilidad!$C$6:$C$17,Q1006))</x:f>
        <x:v>0</x:v>
      </x:c>
      <x:c r="S1006" s="55" t="n">
        <x:f>IF(AND(ISNUMBER(J1006),ISNUMBER(R1006),R1006&gt;=0,R1006&lt;=1),J1006*R1006,"n.a.")</x:f>
        <x:v>0</x:v>
      </x:c>
      <x:c r="T1006" s="38" t="str">
        <x:f>IF(ISNUMBER(S1006),"Calculado ilustrativo","Faltan datos / parámetros inválidos")</x:f>
        <x:v>Calculado ilustrativo</x:v>
      </x:c>
    </x:row>
    <x:row r="1007">
      <x:c r="A1007" s="38" t="str">
        <x:v>R01002</x:v>
      </x:c>
      <x:c r="B1007" s="38" t="str">
        <x:f>'Reparto provincial'!B339</x:f>
        <x:v>C09</x:v>
      </x:c>
      <x:c r="C1007" s="38" t="str">
        <x:f>'Reparto provincial'!C339</x:f>
        <x:v>General de Seguros, S.A.</x:v>
      </x:c>
      <x:c r="D1007" s="38" t="str">
        <x:f>'Reparto provincial'!D339</x:f>
        <x:v>Comercial</x:v>
      </x:c>
      <x:c r="E1007" s="38" t="str">
        <x:f>'Reparto provincial'!E339</x:f>
        <x:v>Veraguas</x:v>
      </x:c>
      <x:c r="F1007" s="38" t="str">
        <x:f>Ubicaciones!A14</x:f>
        <x:v>L09</x:v>
      </x:c>
      <x:c r="G1007" s="38" t="str">
        <x:v>P3</x:v>
      </x:c>
      <x:c r="H1007" s="55" t="n">
        <x:f>IF(AND(ISNUMBER('Reparto provincial'!J339),ABS(Construccion!G31-1)&lt;0.0000001,MIN(Construccion!D31:F31)&gt;=0,MAX(Construccion!D31:F31)&lt;=1),ROUND('Reparto provincial'!J339*ROUND(SUM(Construccion!$D$31:F31),12),0)-ROUND('Reparto provincial'!J339*ROUND(SUM(Construccion!$D$31:E31),12),0),"n.a.")</x:f>
        <x:v>0</x:v>
      </x:c>
      <x:c r="I1007" s="55" t="n">
        <x:f>'Reparto provincial'!N339</x:f>
        <x:v>0</x:v>
      </x:c>
      <x:c r="J1007" s="55" t="n">
        <x:f>IF(AND(ISNUMBER(H1007),ISNUMBER(I1007)),H1007*I1007,"n.a.")</x:f>
        <x:v>0</x:v>
      </x:c>
      <x:c r="K1007" s="56" t="n">
        <x:f>Ubicaciones!D14</x:f>
        <x:v>8.1</x:v>
      </x:c>
      <x:c r="L1007" s="56" t="n">
        <x:f>Ubicaciones!E14</x:f>
        <x:v>-80.97</x:v>
      </x:c>
      <x:c r="M1007" s="38" t="str">
        <x:f>Vulnerabilidad!B24</x:f>
        <x:v>Liviana / madera</x:v>
      </x:c>
      <x:c r="N1007" s="38" t="str">
        <x:f>Vulnerabilidad!C24</x:f>
        <x:v>Madera / livianas</x:v>
      </x:c>
      <x:c r="O1007" s="38" t="str">
        <x:f>Vulnerabilidad!D24</x:f>
        <x:v>Metal</x:v>
      </x:c>
      <x:c r="P1007" s="38" t="str">
        <x:v>Sin dato</x:v>
      </x:c>
      <x:c r="Q1007" s="38" t="n">
        <x:f>IF('Impacto local'!H14="","",'Impacto local'!H14)</x:f>
        <x:v>3</x:v>
      </x:c>
      <x:c r="R1007" s="57" t="n">
        <x:f>IF(Q1007="","",INDEX(Vulnerabilidad!$D$6:$D$17,Q1007))</x:f>
        <x:v>0</x:v>
      </x:c>
      <x:c r="S1007" s="55" t="n">
        <x:f>IF(AND(ISNUMBER(J1007),ISNUMBER(R1007),R1007&gt;=0,R1007&lt;=1),J1007*R1007,"n.a.")</x:f>
        <x:v>0</x:v>
      </x:c>
      <x:c r="T1007" s="38" t="str">
        <x:f>IF(ISNUMBER(S1007),"Calculado ilustrativo","Faltan datos / parámetros inválidos")</x:f>
        <x:v>Calculado ilustrativo</x:v>
      </x:c>
    </x:row>
    <x:row r="1008">
      <x:c r="A1008" s="38" t="str">
        <x:v>R01003</x:v>
      </x:c>
      <x:c r="B1008" s="38" t="str">
        <x:f>'Reparto provincial'!B340</x:f>
        <x:v>C09</x:v>
      </x:c>
      <x:c r="C1008" s="38" t="str">
        <x:f>'Reparto provincial'!C340</x:f>
        <x:v>General de Seguros, S.A.</x:v>
      </x:c>
      <x:c r="D1008" s="38" t="str">
        <x:f>'Reparto provincial'!D340</x:f>
        <x:v>Comercial</x:v>
      </x:c>
      <x:c r="E1008" s="38" t="str">
        <x:f>'Reparto provincial'!E340</x:f>
        <x:v>Guna Yala</x:v>
      </x:c>
      <x:c r="F1008" s="38" t="str">
        <x:f>Ubicaciones!A15</x:f>
        <x:v>L10</x:v>
      </x:c>
      <x:c r="G1008" s="38" t="str">
        <x:v>P1</x:v>
      </x:c>
      <x:c r="H1008" s="55" t="n">
        <x:f>IF(AND(ISNUMBER('Reparto provincial'!J340),ABS(Construccion!G34-1)&lt;0.0000001,MIN(Construccion!D34:F34)&gt;=0,MAX(Construccion!D34:F34)&lt;=1),ROUND('Reparto provincial'!J340*ROUND(SUM(Construccion!$D$34:D34),12),0)-0,"n.a.")</x:f>
        <x:v>0</x:v>
      </x:c>
      <x:c r="I1008" s="55" t="n">
        <x:f>'Reparto provincial'!N340</x:f>
        <x:v>0</x:v>
      </x:c>
      <x:c r="J1008" s="55" t="n">
        <x:f>IF(AND(ISNUMBER(H1008),ISNUMBER(I1008)),H1008*I1008,"n.a.")</x:f>
        <x:v>0</x:v>
      </x:c>
      <x:c r="K1008" s="56" t="n">
        <x:f>Ubicaciones!D15</x:f>
        <x:v>9.45</x:v>
      </x:c>
      <x:c r="L1008" s="56" t="n">
        <x:f>Ubicaciones!E15</x:f>
        <x:v>-78.97</x:v>
      </x:c>
      <x:c r="M1008" s="38" t="str">
        <x:f>Vulnerabilidad!B22</x:f>
        <x:v>Hormigón armado</x:v>
      </x:c>
      <x:c r="N1008" s="38" t="str">
        <x:f>Vulnerabilidad!C22</x:f>
        <x:v>Mampostería de relleno</x:v>
      </x:c>
      <x:c r="O1008" s="38" t="str">
        <x:f>Vulnerabilidad!D22</x:f>
        <x:v>Losa de hormigón</x:v>
      </x:c>
      <x:c r="P1008" s="38" t="str">
        <x:v>Sin dato</x:v>
      </x:c>
      <x:c r="Q1008" s="38" t="n">
        <x:f>IF('Impacto local'!H15="","",'Impacto local'!H15)</x:f>
        <x:v>2</x:v>
      </x:c>
      <x:c r="R1008" s="57" t="n">
        <x:f>IF(Q1008="","",INDEX(Vulnerabilidad!$B$6:$B$17,Q1008))</x:f>
        <x:v>0</x:v>
      </x:c>
      <x:c r="S1008" s="55" t="n">
        <x:f>IF(AND(ISNUMBER(J1008),ISNUMBER(R1008),R1008&gt;=0,R1008&lt;=1),J1008*R1008,"n.a.")</x:f>
        <x:v>0</x:v>
      </x:c>
      <x:c r="T1008" s="38" t="str">
        <x:f>IF(ISNUMBER(S1008),"Calculado ilustrativo","Faltan datos / parámetros inválidos")</x:f>
        <x:v>Calculado ilustrativo</x:v>
      </x:c>
    </x:row>
    <x:row r="1009">
      <x:c r="A1009" s="38" t="str">
        <x:v>R01004</x:v>
      </x:c>
      <x:c r="B1009" s="38" t="str">
        <x:f>'Reparto provincial'!B340</x:f>
        <x:v>C09</x:v>
      </x:c>
      <x:c r="C1009" s="38" t="str">
        <x:f>'Reparto provincial'!C340</x:f>
        <x:v>General de Seguros, S.A.</x:v>
      </x:c>
      <x:c r="D1009" s="38" t="str">
        <x:f>'Reparto provincial'!D340</x:f>
        <x:v>Comercial</x:v>
      </x:c>
      <x:c r="E1009" s="38" t="str">
        <x:f>'Reparto provincial'!E340</x:f>
        <x:v>Guna Yala</x:v>
      </x:c>
      <x:c r="F1009" s="38" t="str">
        <x:f>Ubicaciones!A15</x:f>
        <x:v>L10</x:v>
      </x:c>
      <x:c r="G1009" s="38" t="str">
        <x:v>P2</x:v>
      </x:c>
      <x:c r="H1009" s="55" t="n">
        <x:f>IF(AND(ISNUMBER('Reparto provincial'!J340),ABS(Construccion!G34-1)&lt;0.0000001,MIN(Construccion!D34:F34)&gt;=0,MAX(Construccion!D34:F34)&lt;=1),ROUND('Reparto provincial'!J340*ROUND(SUM(Construccion!$D$34:E34),12),0)-ROUND('Reparto provincial'!J340*ROUND(SUM(Construccion!$D$34:D34),12),0),"n.a.")</x:f>
        <x:v>0</x:v>
      </x:c>
      <x:c r="I1009" s="55" t="n">
        <x:f>'Reparto provincial'!N340</x:f>
        <x:v>0</x:v>
      </x:c>
      <x:c r="J1009" s="55" t="n">
        <x:f>IF(AND(ISNUMBER(H1009),ISNUMBER(I1009)),H1009*I1009,"n.a.")</x:f>
        <x:v>0</x:v>
      </x:c>
      <x:c r="K1009" s="56" t="n">
        <x:f>Ubicaciones!D15</x:f>
        <x:v>9.45</x:v>
      </x:c>
      <x:c r="L1009" s="56" t="n">
        <x:f>Ubicaciones!E15</x:f>
        <x:v>-78.97</x:v>
      </x:c>
      <x:c r="M1009" s="38" t="str">
        <x:f>Vulnerabilidad!B23</x:f>
        <x:v>Mampostería sin refuerzo</x:v>
      </x:c>
      <x:c r="N1009" s="38" t="str">
        <x:f>Vulnerabilidad!C23</x:f>
        <x:v>Bloque / ladrillo</x:v>
      </x:c>
      <x:c r="O1009" s="38" t="str">
        <x:f>Vulnerabilidad!D23</x:f>
        <x:v>Metal</x:v>
      </x:c>
      <x:c r="P1009" s="38" t="str">
        <x:v>Sin dato</x:v>
      </x:c>
      <x:c r="Q1009" s="38" t="n">
        <x:f>IF('Impacto local'!H15="","",'Impacto local'!H15)</x:f>
        <x:v>2</x:v>
      </x:c>
      <x:c r="R1009" s="57" t="n">
        <x:f>IF(Q1009="","",INDEX(Vulnerabilidad!$C$6:$C$17,Q1009))</x:f>
        <x:v>0</x:v>
      </x:c>
      <x:c r="S1009" s="55" t="n">
        <x:f>IF(AND(ISNUMBER(J1009),ISNUMBER(R1009),R1009&gt;=0,R1009&lt;=1),J1009*R1009,"n.a.")</x:f>
        <x:v>0</x:v>
      </x:c>
      <x:c r="T1009" s="38" t="str">
        <x:f>IF(ISNUMBER(S1009),"Calculado ilustrativo","Faltan datos / parámetros inválidos")</x:f>
        <x:v>Calculado ilustrativo</x:v>
      </x:c>
    </x:row>
    <x:row r="1010">
      <x:c r="A1010" s="38" t="str">
        <x:v>R01005</x:v>
      </x:c>
      <x:c r="B1010" s="38" t="str">
        <x:f>'Reparto provincial'!B340</x:f>
        <x:v>C09</x:v>
      </x:c>
      <x:c r="C1010" s="38" t="str">
        <x:f>'Reparto provincial'!C340</x:f>
        <x:v>General de Seguros, S.A.</x:v>
      </x:c>
      <x:c r="D1010" s="38" t="str">
        <x:f>'Reparto provincial'!D340</x:f>
        <x:v>Comercial</x:v>
      </x:c>
      <x:c r="E1010" s="38" t="str">
        <x:f>'Reparto provincial'!E340</x:f>
        <x:v>Guna Yala</x:v>
      </x:c>
      <x:c r="F1010" s="38" t="str">
        <x:f>Ubicaciones!A15</x:f>
        <x:v>L10</x:v>
      </x:c>
      <x:c r="G1010" s="38" t="str">
        <x:v>P3</x:v>
      </x:c>
      <x:c r="H1010" s="55" t="n">
        <x:f>IF(AND(ISNUMBER('Reparto provincial'!J340),ABS(Construccion!G34-1)&lt;0.0000001,MIN(Construccion!D34:F34)&gt;=0,MAX(Construccion!D34:F34)&lt;=1),ROUND('Reparto provincial'!J340*ROUND(SUM(Construccion!$D$34:F34),12),0)-ROUND('Reparto provincial'!J340*ROUND(SUM(Construccion!$D$34:E34),12),0),"n.a.")</x:f>
        <x:v>0</x:v>
      </x:c>
      <x:c r="I1010" s="55" t="n">
        <x:f>'Reparto provincial'!N340</x:f>
        <x:v>0</x:v>
      </x:c>
      <x:c r="J1010" s="55" t="n">
        <x:f>IF(AND(ISNUMBER(H1010),ISNUMBER(I1010)),H1010*I1010,"n.a.")</x:f>
        <x:v>0</x:v>
      </x:c>
      <x:c r="K1010" s="56" t="n">
        <x:f>Ubicaciones!D15</x:f>
        <x:v>9.45</x:v>
      </x:c>
      <x:c r="L1010" s="56" t="n">
        <x:f>Ubicaciones!E15</x:f>
        <x:v>-78.97</x:v>
      </x:c>
      <x:c r="M1010" s="38" t="str">
        <x:f>Vulnerabilidad!B24</x:f>
        <x:v>Liviana / madera</x:v>
      </x:c>
      <x:c r="N1010" s="38" t="str">
        <x:f>Vulnerabilidad!C24</x:f>
        <x:v>Madera / livianas</x:v>
      </x:c>
      <x:c r="O1010" s="38" t="str">
        <x:f>Vulnerabilidad!D24</x:f>
        <x:v>Metal</x:v>
      </x:c>
      <x:c r="P1010" s="38" t="str">
        <x:v>Sin dato</x:v>
      </x:c>
      <x:c r="Q1010" s="38" t="n">
        <x:f>IF('Impacto local'!H15="","",'Impacto local'!H15)</x:f>
        <x:v>2</x:v>
      </x:c>
      <x:c r="R1010" s="57" t="n">
        <x:f>IF(Q1010="","",INDEX(Vulnerabilidad!$D$6:$D$17,Q1010))</x:f>
        <x:v>0</x:v>
      </x:c>
      <x:c r="S1010" s="55" t="n">
        <x:f>IF(AND(ISNUMBER(J1010),ISNUMBER(R1010),R1010&gt;=0,R1010&lt;=1),J1010*R1010,"n.a.")</x:f>
        <x:v>0</x:v>
      </x:c>
      <x:c r="T1010" s="38" t="str">
        <x:f>IF(ISNUMBER(S1010),"Calculado ilustrativo","Faltan datos / parámetros inválidos")</x:f>
        <x:v>Calculado ilustrativo</x:v>
      </x:c>
    </x:row>
    <x:row r="1011">
      <x:c r="A1011" s="38" t="str">
        <x:v>R01006</x:v>
      </x:c>
      <x:c r="B1011" s="38" t="str">
        <x:f>'Reparto provincial'!B341</x:f>
        <x:v>C09</x:v>
      </x:c>
      <x:c r="C1011" s="38" t="str">
        <x:f>'Reparto provincial'!C341</x:f>
        <x:v>General de Seguros, S.A.</x:v>
      </x:c>
      <x:c r="D1011" s="38" t="str">
        <x:f>'Reparto provincial'!D341</x:f>
        <x:v>Comercial</x:v>
      </x:c>
      <x:c r="E1011" s="38" t="str">
        <x:f>'Reparto provincial'!E341</x:f>
        <x:v>Emberá-Wounaan</x:v>
      </x:c>
      <x:c r="F1011" s="38" t="str">
        <x:f>Ubicaciones!A16</x:f>
        <x:v>L11</x:v>
      </x:c>
      <x:c r="G1011" s="38" t="str">
        <x:v>P1</x:v>
      </x:c>
      <x:c r="H1011" s="55" t="n">
        <x:f>IF(AND(ISNUMBER('Reparto provincial'!J341),ABS(Construccion!G37-1)&lt;0.0000001,MIN(Construccion!D37:F37)&gt;=0,MAX(Construccion!D37:F37)&lt;=1),ROUND('Reparto provincial'!J341*ROUND(SUM(Construccion!$D$37:D37),12),0)-0,"n.a.")</x:f>
        <x:v>0</x:v>
      </x:c>
      <x:c r="I1011" s="55" t="n">
        <x:f>'Reparto provincial'!N341</x:f>
        <x:v>0</x:v>
      </x:c>
      <x:c r="J1011" s="55" t="n">
        <x:f>IF(AND(ISNUMBER(H1011),ISNUMBER(I1011)),H1011*I1011,"n.a.")</x:f>
        <x:v>0</x:v>
      </x:c>
      <x:c r="K1011" s="56" t="n">
        <x:f>Ubicaciones!D16</x:f>
        <x:v>8.25</x:v>
      </x:c>
      <x:c r="L1011" s="56" t="n">
        <x:f>Ubicaciones!E16</x:f>
        <x:v>-77.72</x:v>
      </x:c>
      <x:c r="M1011" s="38" t="str">
        <x:f>Vulnerabilidad!B22</x:f>
        <x:v>Hormigón armado</x:v>
      </x:c>
      <x:c r="N1011" s="38" t="str">
        <x:f>Vulnerabilidad!C22</x:f>
        <x:v>Mampostería de relleno</x:v>
      </x:c>
      <x:c r="O1011" s="38" t="str">
        <x:f>Vulnerabilidad!D22</x:f>
        <x:v>Losa de hormigón</x:v>
      </x:c>
      <x:c r="P1011" s="38" t="str">
        <x:v>Sin dato</x:v>
      </x:c>
      <x:c r="Q1011" s="38" t="n">
        <x:f>IF('Impacto local'!H16="","",'Impacto local'!H16)</x:f>
        <x:v>2</x:v>
      </x:c>
      <x:c r="R1011" s="57" t="n">
        <x:f>IF(Q1011="","",INDEX(Vulnerabilidad!$B$6:$B$17,Q1011))</x:f>
        <x:v>0</x:v>
      </x:c>
      <x:c r="S1011" s="55" t="n">
        <x:f>IF(AND(ISNUMBER(J1011),ISNUMBER(R1011),R1011&gt;=0,R1011&lt;=1),J1011*R1011,"n.a.")</x:f>
        <x:v>0</x:v>
      </x:c>
      <x:c r="T1011" s="38" t="str">
        <x:f>IF(ISNUMBER(S1011),"Calculado ilustrativo","Faltan datos / parámetros inválidos")</x:f>
        <x:v>Calculado ilustrativo</x:v>
      </x:c>
    </x:row>
    <x:row r="1012">
      <x:c r="A1012" s="38" t="str">
        <x:v>R01007</x:v>
      </x:c>
      <x:c r="B1012" s="38" t="str">
        <x:f>'Reparto provincial'!B341</x:f>
        <x:v>C09</x:v>
      </x:c>
      <x:c r="C1012" s="38" t="str">
        <x:f>'Reparto provincial'!C341</x:f>
        <x:v>General de Seguros, S.A.</x:v>
      </x:c>
      <x:c r="D1012" s="38" t="str">
        <x:f>'Reparto provincial'!D341</x:f>
        <x:v>Comercial</x:v>
      </x:c>
      <x:c r="E1012" s="38" t="str">
        <x:f>'Reparto provincial'!E341</x:f>
        <x:v>Emberá-Wounaan</x:v>
      </x:c>
      <x:c r="F1012" s="38" t="str">
        <x:f>Ubicaciones!A16</x:f>
        <x:v>L11</x:v>
      </x:c>
      <x:c r="G1012" s="38" t="str">
        <x:v>P2</x:v>
      </x:c>
      <x:c r="H1012" s="55" t="n">
        <x:f>IF(AND(ISNUMBER('Reparto provincial'!J341),ABS(Construccion!G37-1)&lt;0.0000001,MIN(Construccion!D37:F37)&gt;=0,MAX(Construccion!D37:F37)&lt;=1),ROUND('Reparto provincial'!J341*ROUND(SUM(Construccion!$D$37:E37),12),0)-ROUND('Reparto provincial'!J341*ROUND(SUM(Construccion!$D$37:D37),12),0),"n.a.")</x:f>
        <x:v>0</x:v>
      </x:c>
      <x:c r="I1012" s="55" t="n">
        <x:f>'Reparto provincial'!N341</x:f>
        <x:v>0</x:v>
      </x:c>
      <x:c r="J1012" s="55" t="n">
        <x:f>IF(AND(ISNUMBER(H1012),ISNUMBER(I1012)),H1012*I1012,"n.a.")</x:f>
        <x:v>0</x:v>
      </x:c>
      <x:c r="K1012" s="56" t="n">
        <x:f>Ubicaciones!D16</x:f>
        <x:v>8.25</x:v>
      </x:c>
      <x:c r="L1012" s="56" t="n">
        <x:f>Ubicaciones!E16</x:f>
        <x:v>-77.72</x:v>
      </x:c>
      <x:c r="M1012" s="38" t="str">
        <x:f>Vulnerabilidad!B23</x:f>
        <x:v>Mampostería sin refuerzo</x:v>
      </x:c>
      <x:c r="N1012" s="38" t="str">
        <x:f>Vulnerabilidad!C23</x:f>
        <x:v>Bloque / ladrillo</x:v>
      </x:c>
      <x:c r="O1012" s="38" t="str">
        <x:f>Vulnerabilidad!D23</x:f>
        <x:v>Metal</x:v>
      </x:c>
      <x:c r="P1012" s="38" t="str">
        <x:v>Sin dato</x:v>
      </x:c>
      <x:c r="Q1012" s="38" t="n">
        <x:f>IF('Impacto local'!H16="","",'Impacto local'!H16)</x:f>
        <x:v>2</x:v>
      </x:c>
      <x:c r="R1012" s="57" t="n">
        <x:f>IF(Q1012="","",INDEX(Vulnerabilidad!$C$6:$C$17,Q1012))</x:f>
        <x:v>0</x:v>
      </x:c>
      <x:c r="S1012" s="55" t="n">
        <x:f>IF(AND(ISNUMBER(J1012),ISNUMBER(R1012),R1012&gt;=0,R1012&lt;=1),J1012*R1012,"n.a.")</x:f>
        <x:v>0</x:v>
      </x:c>
      <x:c r="T1012" s="38" t="str">
        <x:f>IF(ISNUMBER(S1012),"Calculado ilustrativo","Faltan datos / parámetros inválidos")</x:f>
        <x:v>Calculado ilustrativo</x:v>
      </x:c>
    </x:row>
    <x:row r="1013">
      <x:c r="A1013" s="38" t="str">
        <x:v>R01008</x:v>
      </x:c>
      <x:c r="B1013" s="38" t="str">
        <x:f>'Reparto provincial'!B341</x:f>
        <x:v>C09</x:v>
      </x:c>
      <x:c r="C1013" s="38" t="str">
        <x:f>'Reparto provincial'!C341</x:f>
        <x:v>General de Seguros, S.A.</x:v>
      </x:c>
      <x:c r="D1013" s="38" t="str">
        <x:f>'Reparto provincial'!D341</x:f>
        <x:v>Comercial</x:v>
      </x:c>
      <x:c r="E1013" s="38" t="str">
        <x:f>'Reparto provincial'!E341</x:f>
        <x:v>Emberá-Wounaan</x:v>
      </x:c>
      <x:c r="F1013" s="38" t="str">
        <x:f>Ubicaciones!A16</x:f>
        <x:v>L11</x:v>
      </x:c>
      <x:c r="G1013" s="38" t="str">
        <x:v>P3</x:v>
      </x:c>
      <x:c r="H1013" s="55" t="n">
        <x:f>IF(AND(ISNUMBER('Reparto provincial'!J341),ABS(Construccion!G37-1)&lt;0.0000001,MIN(Construccion!D37:F37)&gt;=0,MAX(Construccion!D37:F37)&lt;=1),ROUND('Reparto provincial'!J341*ROUND(SUM(Construccion!$D$37:F37),12),0)-ROUND('Reparto provincial'!J341*ROUND(SUM(Construccion!$D$37:E37),12),0),"n.a.")</x:f>
        <x:v>0</x:v>
      </x:c>
      <x:c r="I1013" s="55" t="n">
        <x:f>'Reparto provincial'!N341</x:f>
        <x:v>0</x:v>
      </x:c>
      <x:c r="J1013" s="55" t="n">
        <x:f>IF(AND(ISNUMBER(H1013),ISNUMBER(I1013)),H1013*I1013,"n.a.")</x:f>
        <x:v>0</x:v>
      </x:c>
      <x:c r="K1013" s="56" t="n">
        <x:f>Ubicaciones!D16</x:f>
        <x:v>8.25</x:v>
      </x:c>
      <x:c r="L1013" s="56" t="n">
        <x:f>Ubicaciones!E16</x:f>
        <x:v>-77.72</x:v>
      </x:c>
      <x:c r="M1013" s="38" t="str">
        <x:f>Vulnerabilidad!B24</x:f>
        <x:v>Liviana / madera</x:v>
      </x:c>
      <x:c r="N1013" s="38" t="str">
        <x:f>Vulnerabilidad!C24</x:f>
        <x:v>Madera / livianas</x:v>
      </x:c>
      <x:c r="O1013" s="38" t="str">
        <x:f>Vulnerabilidad!D24</x:f>
        <x:v>Metal</x:v>
      </x:c>
      <x:c r="P1013" s="38" t="str">
        <x:v>Sin dato</x:v>
      </x:c>
      <x:c r="Q1013" s="38" t="n">
        <x:f>IF('Impacto local'!H16="","",'Impacto local'!H16)</x:f>
        <x:v>2</x:v>
      </x:c>
      <x:c r="R1013" s="57" t="n">
        <x:f>IF(Q1013="","",INDEX(Vulnerabilidad!$D$6:$D$17,Q1013))</x:f>
        <x:v>0</x:v>
      </x:c>
      <x:c r="S1013" s="55" t="n">
        <x:f>IF(AND(ISNUMBER(J1013),ISNUMBER(R1013),R1013&gt;=0,R1013&lt;=1),J1013*R1013,"n.a.")</x:f>
        <x:v>0</x:v>
      </x:c>
      <x:c r="T1013" s="38" t="str">
        <x:f>IF(ISNUMBER(S1013),"Calculado ilustrativo","Faltan datos / parámetros inválidos")</x:f>
        <x:v>Calculado ilustrativo</x:v>
      </x:c>
    </x:row>
    <x:row r="1014">
      <x:c r="A1014" s="38" t="str">
        <x:v>R01009</x:v>
      </x:c>
      <x:c r="B1014" s="38" t="str">
        <x:f>'Reparto provincial'!B342</x:f>
        <x:v>C09</x:v>
      </x:c>
      <x:c r="C1014" s="38" t="str">
        <x:f>'Reparto provincial'!C342</x:f>
        <x:v>General de Seguros, S.A.</x:v>
      </x:c>
      <x:c r="D1014" s="38" t="str">
        <x:f>'Reparto provincial'!D342</x:f>
        <x:v>Comercial</x:v>
      </x:c>
      <x:c r="E1014" s="38" t="str">
        <x:f>'Reparto provincial'!E342</x:f>
        <x:v>Ngäbe-Buglé</x:v>
      </x:c>
      <x:c r="F1014" s="38" t="str">
        <x:f>Ubicaciones!A17</x:f>
        <x:v>L12</x:v>
      </x:c>
      <x:c r="G1014" s="38" t="str">
        <x:v>P1</x:v>
      </x:c>
      <x:c r="H1014" s="55" t="n">
        <x:f>IF(AND(ISNUMBER('Reparto provincial'!J342),ABS(Construccion!G40-1)&lt;0.0000001,MIN(Construccion!D40:F40)&gt;=0,MAX(Construccion!D40:F40)&lt;=1),ROUND('Reparto provincial'!J342*ROUND(SUM(Construccion!$D$40:D40),12),0)-0,"n.a.")</x:f>
        <x:v>0</x:v>
      </x:c>
      <x:c r="I1014" s="55" t="n">
        <x:f>'Reparto provincial'!N342</x:f>
        <x:v>0</x:v>
      </x:c>
      <x:c r="J1014" s="55" t="n">
        <x:f>IF(AND(ISNUMBER(H1014),ISNUMBER(I1014)),H1014*I1014,"n.a.")</x:f>
        <x:v>0</x:v>
      </x:c>
      <x:c r="K1014" s="56" t="n">
        <x:f>Ubicaciones!D17</x:f>
        <x:v>8.53</x:v>
      </x:c>
      <x:c r="L1014" s="56" t="n">
        <x:f>Ubicaciones!E17</x:f>
        <x:v>-81.7</x:v>
      </x:c>
      <x:c r="M1014" s="38" t="str">
        <x:f>Vulnerabilidad!B22</x:f>
        <x:v>Hormigón armado</x:v>
      </x:c>
      <x:c r="N1014" s="38" t="str">
        <x:f>Vulnerabilidad!C22</x:f>
        <x:v>Mampostería de relleno</x:v>
      </x:c>
      <x:c r="O1014" s="38" t="str">
        <x:f>Vulnerabilidad!D22</x:f>
        <x:v>Losa de hormigón</x:v>
      </x:c>
      <x:c r="P1014" s="38" t="str">
        <x:v>Sin dato</x:v>
      </x:c>
      <x:c r="Q1014" s="38" t="n">
        <x:f>IF('Impacto local'!H17="","",'Impacto local'!H17)</x:f>
        <x:v>3</x:v>
      </x:c>
      <x:c r="R1014" s="57" t="n">
        <x:f>IF(Q1014="","",INDEX(Vulnerabilidad!$B$6:$B$17,Q1014))</x:f>
        <x:v>0</x:v>
      </x:c>
      <x:c r="S1014" s="55" t="n">
        <x:f>IF(AND(ISNUMBER(J1014),ISNUMBER(R1014),R1014&gt;=0,R1014&lt;=1),J1014*R1014,"n.a.")</x:f>
        <x:v>0</x:v>
      </x:c>
      <x:c r="T1014" s="38" t="str">
        <x:f>IF(ISNUMBER(S1014),"Calculado ilustrativo","Faltan datos / parámetros inválidos")</x:f>
        <x:v>Calculado ilustrativo</x:v>
      </x:c>
    </x:row>
    <x:row r="1015">
      <x:c r="A1015" s="38" t="str">
        <x:v>R01010</x:v>
      </x:c>
      <x:c r="B1015" s="38" t="str">
        <x:f>'Reparto provincial'!B342</x:f>
        <x:v>C09</x:v>
      </x:c>
      <x:c r="C1015" s="38" t="str">
        <x:f>'Reparto provincial'!C342</x:f>
        <x:v>General de Seguros, S.A.</x:v>
      </x:c>
      <x:c r="D1015" s="38" t="str">
        <x:f>'Reparto provincial'!D342</x:f>
        <x:v>Comercial</x:v>
      </x:c>
      <x:c r="E1015" s="38" t="str">
        <x:f>'Reparto provincial'!E342</x:f>
        <x:v>Ngäbe-Buglé</x:v>
      </x:c>
      <x:c r="F1015" s="38" t="str">
        <x:f>Ubicaciones!A17</x:f>
        <x:v>L12</x:v>
      </x:c>
      <x:c r="G1015" s="38" t="str">
        <x:v>P2</x:v>
      </x:c>
      <x:c r="H1015" s="55" t="n">
        <x:f>IF(AND(ISNUMBER('Reparto provincial'!J342),ABS(Construccion!G40-1)&lt;0.0000001,MIN(Construccion!D40:F40)&gt;=0,MAX(Construccion!D40:F40)&lt;=1),ROUND('Reparto provincial'!J342*ROUND(SUM(Construccion!$D$40:E40),12),0)-ROUND('Reparto provincial'!J342*ROUND(SUM(Construccion!$D$40:D40),12),0),"n.a.")</x:f>
        <x:v>0</x:v>
      </x:c>
      <x:c r="I1015" s="55" t="n">
        <x:f>'Reparto provincial'!N342</x:f>
        <x:v>0</x:v>
      </x:c>
      <x:c r="J1015" s="55" t="n">
        <x:f>IF(AND(ISNUMBER(H1015),ISNUMBER(I1015)),H1015*I1015,"n.a.")</x:f>
        <x:v>0</x:v>
      </x:c>
      <x:c r="K1015" s="56" t="n">
        <x:f>Ubicaciones!D17</x:f>
        <x:v>8.53</x:v>
      </x:c>
      <x:c r="L1015" s="56" t="n">
        <x:f>Ubicaciones!E17</x:f>
        <x:v>-81.7</x:v>
      </x:c>
      <x:c r="M1015" s="38" t="str">
        <x:f>Vulnerabilidad!B23</x:f>
        <x:v>Mampostería sin refuerzo</x:v>
      </x:c>
      <x:c r="N1015" s="38" t="str">
        <x:f>Vulnerabilidad!C23</x:f>
        <x:v>Bloque / ladrillo</x:v>
      </x:c>
      <x:c r="O1015" s="38" t="str">
        <x:f>Vulnerabilidad!D23</x:f>
        <x:v>Metal</x:v>
      </x:c>
      <x:c r="P1015" s="38" t="str">
        <x:v>Sin dato</x:v>
      </x:c>
      <x:c r="Q1015" s="38" t="n">
        <x:f>IF('Impacto local'!H17="","",'Impacto local'!H17)</x:f>
        <x:v>3</x:v>
      </x:c>
      <x:c r="R1015" s="57" t="n">
        <x:f>IF(Q1015="","",INDEX(Vulnerabilidad!$C$6:$C$17,Q1015))</x:f>
        <x:v>0</x:v>
      </x:c>
      <x:c r="S1015" s="55" t="n">
        <x:f>IF(AND(ISNUMBER(J1015),ISNUMBER(R1015),R1015&gt;=0,R1015&lt;=1),J1015*R1015,"n.a.")</x:f>
        <x:v>0</x:v>
      </x:c>
      <x:c r="T1015" s="38" t="str">
        <x:f>IF(ISNUMBER(S1015),"Calculado ilustrativo","Faltan datos / parámetros inválidos")</x:f>
        <x:v>Calculado ilustrativo</x:v>
      </x:c>
    </x:row>
    <x:row r="1016">
      <x:c r="A1016" s="38" t="str">
        <x:v>R01011</x:v>
      </x:c>
      <x:c r="B1016" s="38" t="str">
        <x:f>'Reparto provincial'!B342</x:f>
        <x:v>C09</x:v>
      </x:c>
      <x:c r="C1016" s="38" t="str">
        <x:f>'Reparto provincial'!C342</x:f>
        <x:v>General de Seguros, S.A.</x:v>
      </x:c>
      <x:c r="D1016" s="38" t="str">
        <x:f>'Reparto provincial'!D342</x:f>
        <x:v>Comercial</x:v>
      </x:c>
      <x:c r="E1016" s="38" t="str">
        <x:f>'Reparto provincial'!E342</x:f>
        <x:v>Ngäbe-Buglé</x:v>
      </x:c>
      <x:c r="F1016" s="38" t="str">
        <x:f>Ubicaciones!A17</x:f>
        <x:v>L12</x:v>
      </x:c>
      <x:c r="G1016" s="38" t="str">
        <x:v>P3</x:v>
      </x:c>
      <x:c r="H1016" s="55" t="n">
        <x:f>IF(AND(ISNUMBER('Reparto provincial'!J342),ABS(Construccion!G40-1)&lt;0.0000001,MIN(Construccion!D40:F40)&gt;=0,MAX(Construccion!D40:F40)&lt;=1),ROUND('Reparto provincial'!J342*ROUND(SUM(Construccion!$D$40:F40),12),0)-ROUND('Reparto provincial'!J342*ROUND(SUM(Construccion!$D$40:E40),12),0),"n.a.")</x:f>
        <x:v>0</x:v>
      </x:c>
      <x:c r="I1016" s="55" t="n">
        <x:f>'Reparto provincial'!N342</x:f>
        <x:v>0</x:v>
      </x:c>
      <x:c r="J1016" s="55" t="n">
        <x:f>IF(AND(ISNUMBER(H1016),ISNUMBER(I1016)),H1016*I1016,"n.a.")</x:f>
        <x:v>0</x:v>
      </x:c>
      <x:c r="K1016" s="56" t="n">
        <x:f>Ubicaciones!D17</x:f>
        <x:v>8.53</x:v>
      </x:c>
      <x:c r="L1016" s="56" t="n">
        <x:f>Ubicaciones!E17</x:f>
        <x:v>-81.7</x:v>
      </x:c>
      <x:c r="M1016" s="38" t="str">
        <x:f>Vulnerabilidad!B24</x:f>
        <x:v>Liviana / madera</x:v>
      </x:c>
      <x:c r="N1016" s="38" t="str">
        <x:f>Vulnerabilidad!C24</x:f>
        <x:v>Madera / livianas</x:v>
      </x:c>
      <x:c r="O1016" s="38" t="str">
        <x:f>Vulnerabilidad!D24</x:f>
        <x:v>Metal</x:v>
      </x:c>
      <x:c r="P1016" s="38" t="str">
        <x:v>Sin dato</x:v>
      </x:c>
      <x:c r="Q1016" s="38" t="n">
        <x:f>IF('Impacto local'!H17="","",'Impacto local'!H17)</x:f>
        <x:v>3</x:v>
      </x:c>
      <x:c r="R1016" s="57" t="n">
        <x:f>IF(Q1016="","",INDEX(Vulnerabilidad!$D$6:$D$17,Q1016))</x:f>
        <x:v>0</x:v>
      </x:c>
      <x:c r="S1016" s="55" t="n">
        <x:f>IF(AND(ISNUMBER(J1016),ISNUMBER(R1016),R1016&gt;=0,R1016&lt;=1),J1016*R1016,"n.a.")</x:f>
        <x:v>0</x:v>
      </x:c>
      <x:c r="T1016" s="38" t="str">
        <x:f>IF(ISNUMBER(S1016),"Calculado ilustrativo","Faltan datos / parámetros inválidos")</x:f>
        <x:v>Calculado ilustrativo</x:v>
      </x:c>
    </x:row>
    <x:row r="1017">
      <x:c r="A1017" s="38" t="str">
        <x:v>R01012</x:v>
      </x:c>
      <x:c r="B1017" s="38" t="str">
        <x:f>'Reparto provincial'!B343</x:f>
        <x:v>C09</x:v>
      </x:c>
      <x:c r="C1017" s="38" t="str">
        <x:f>'Reparto provincial'!C343</x:f>
        <x:v>General de Seguros, S.A.</x:v>
      </x:c>
      <x:c r="D1017" s="38" t="str">
        <x:f>'Reparto provincial'!D343</x:f>
        <x:v>Comercial</x:v>
      </x:c>
      <x:c r="E1017" s="38" t="str">
        <x:f>'Reparto provincial'!E343</x:f>
        <x:v>Panamá Oeste</x:v>
      </x:c>
      <x:c r="F1017" s="38" t="str">
        <x:f>Ubicaciones!A18</x:f>
        <x:v>L13</x:v>
      </x:c>
      <x:c r="G1017" s="38" t="str">
        <x:v>P1</x:v>
      </x:c>
      <x:c r="H1017" s="55" t="n">
        <x:f>IF(AND(ISNUMBER('Reparto provincial'!J343),ABS(Construccion!G43-1)&lt;0.0000001,MIN(Construccion!D43:F43)&gt;=0,MAX(Construccion!D43:F43)&lt;=1),ROUND('Reparto provincial'!J343*ROUND(SUM(Construccion!$D$43:D43),12),0)-0,"n.a.")</x:f>
        <x:v>0</x:v>
      </x:c>
      <x:c r="I1017" s="55" t="n">
        <x:f>'Reparto provincial'!N343</x:f>
        <x:v>0</x:v>
      </x:c>
      <x:c r="J1017" s="55" t="n">
        <x:f>IF(AND(ISNUMBER(H1017),ISNUMBER(I1017)),H1017*I1017,"n.a.")</x:f>
        <x:v>0</x:v>
      </x:c>
      <x:c r="K1017" s="56" t="n">
        <x:f>Ubicaciones!D18</x:f>
        <x:v>8.88</x:v>
      </x:c>
      <x:c r="L1017" s="56" t="n">
        <x:f>Ubicaciones!E18</x:f>
        <x:v>-79.78</x:v>
      </x:c>
      <x:c r="M1017" s="38" t="str">
        <x:f>Vulnerabilidad!B22</x:f>
        <x:v>Hormigón armado</x:v>
      </x:c>
      <x:c r="N1017" s="38" t="str">
        <x:f>Vulnerabilidad!C22</x:f>
        <x:v>Mampostería de relleno</x:v>
      </x:c>
      <x:c r="O1017" s="38" t="str">
        <x:f>Vulnerabilidad!D22</x:f>
        <x:v>Losa de hormigón</x:v>
      </x:c>
      <x:c r="P1017" s="38" t="str">
        <x:v>Sin dato</x:v>
      </x:c>
      <x:c r="Q1017" s="38" t="n">
        <x:f>IF('Impacto local'!H18="","",'Impacto local'!H18)</x:f>
        <x:v>2</x:v>
      </x:c>
      <x:c r="R1017" s="57" t="n">
        <x:f>IF(Q1017="","",INDEX(Vulnerabilidad!$B$6:$B$17,Q1017))</x:f>
        <x:v>0</x:v>
      </x:c>
      <x:c r="S1017" s="55" t="n">
        <x:f>IF(AND(ISNUMBER(J1017),ISNUMBER(R1017),R1017&gt;=0,R1017&lt;=1),J1017*R1017,"n.a.")</x:f>
        <x:v>0</x:v>
      </x:c>
      <x:c r="T1017" s="38" t="str">
        <x:f>IF(ISNUMBER(S1017),"Calculado ilustrativo","Faltan datos / parámetros inválidos")</x:f>
        <x:v>Calculado ilustrativo</x:v>
      </x:c>
    </x:row>
    <x:row r="1018">
      <x:c r="A1018" s="38" t="str">
        <x:v>R01013</x:v>
      </x:c>
      <x:c r="B1018" s="38" t="str">
        <x:f>'Reparto provincial'!B343</x:f>
        <x:v>C09</x:v>
      </x:c>
      <x:c r="C1018" s="38" t="str">
        <x:f>'Reparto provincial'!C343</x:f>
        <x:v>General de Seguros, S.A.</x:v>
      </x:c>
      <x:c r="D1018" s="38" t="str">
        <x:f>'Reparto provincial'!D343</x:f>
        <x:v>Comercial</x:v>
      </x:c>
      <x:c r="E1018" s="38" t="str">
        <x:f>'Reparto provincial'!E343</x:f>
        <x:v>Panamá Oeste</x:v>
      </x:c>
      <x:c r="F1018" s="38" t="str">
        <x:f>Ubicaciones!A18</x:f>
        <x:v>L13</x:v>
      </x:c>
      <x:c r="G1018" s="38" t="str">
        <x:v>P2</x:v>
      </x:c>
      <x:c r="H1018" s="55" t="n">
        <x:f>IF(AND(ISNUMBER('Reparto provincial'!J343),ABS(Construccion!G43-1)&lt;0.0000001,MIN(Construccion!D43:F43)&gt;=0,MAX(Construccion!D43:F43)&lt;=1),ROUND('Reparto provincial'!J343*ROUND(SUM(Construccion!$D$43:E43),12),0)-ROUND('Reparto provincial'!J343*ROUND(SUM(Construccion!$D$43:D43),12),0),"n.a.")</x:f>
        <x:v>0</x:v>
      </x:c>
      <x:c r="I1018" s="55" t="n">
        <x:f>'Reparto provincial'!N343</x:f>
        <x:v>0</x:v>
      </x:c>
      <x:c r="J1018" s="55" t="n">
        <x:f>IF(AND(ISNUMBER(H1018),ISNUMBER(I1018)),H1018*I1018,"n.a.")</x:f>
        <x:v>0</x:v>
      </x:c>
      <x:c r="K1018" s="56" t="n">
        <x:f>Ubicaciones!D18</x:f>
        <x:v>8.88</x:v>
      </x:c>
      <x:c r="L1018" s="56" t="n">
        <x:f>Ubicaciones!E18</x:f>
        <x:v>-79.78</x:v>
      </x:c>
      <x:c r="M1018" s="38" t="str">
        <x:f>Vulnerabilidad!B23</x:f>
        <x:v>Mampostería sin refuerzo</x:v>
      </x:c>
      <x:c r="N1018" s="38" t="str">
        <x:f>Vulnerabilidad!C23</x:f>
        <x:v>Bloque / ladrillo</x:v>
      </x:c>
      <x:c r="O1018" s="38" t="str">
        <x:f>Vulnerabilidad!D23</x:f>
        <x:v>Metal</x:v>
      </x:c>
      <x:c r="P1018" s="38" t="str">
        <x:v>Sin dato</x:v>
      </x:c>
      <x:c r="Q1018" s="38" t="n">
        <x:f>IF('Impacto local'!H18="","",'Impacto local'!H18)</x:f>
        <x:v>2</x:v>
      </x:c>
      <x:c r="R1018" s="57" t="n">
        <x:f>IF(Q1018="","",INDEX(Vulnerabilidad!$C$6:$C$17,Q1018))</x:f>
        <x:v>0</x:v>
      </x:c>
      <x:c r="S1018" s="55" t="n">
        <x:f>IF(AND(ISNUMBER(J1018),ISNUMBER(R1018),R1018&gt;=0,R1018&lt;=1),J1018*R1018,"n.a.")</x:f>
        <x:v>0</x:v>
      </x:c>
      <x:c r="T1018" s="38" t="str">
        <x:f>IF(ISNUMBER(S1018),"Calculado ilustrativo","Faltan datos / parámetros inválidos")</x:f>
        <x:v>Calculado ilustrativo</x:v>
      </x:c>
    </x:row>
    <x:row r="1019">
      <x:c r="A1019" s="38" t="str">
        <x:v>R01014</x:v>
      </x:c>
      <x:c r="B1019" s="38" t="str">
        <x:f>'Reparto provincial'!B343</x:f>
        <x:v>C09</x:v>
      </x:c>
      <x:c r="C1019" s="38" t="str">
        <x:f>'Reparto provincial'!C343</x:f>
        <x:v>General de Seguros, S.A.</x:v>
      </x:c>
      <x:c r="D1019" s="38" t="str">
        <x:f>'Reparto provincial'!D343</x:f>
        <x:v>Comercial</x:v>
      </x:c>
      <x:c r="E1019" s="38" t="str">
        <x:f>'Reparto provincial'!E343</x:f>
        <x:v>Panamá Oeste</x:v>
      </x:c>
      <x:c r="F1019" s="38" t="str">
        <x:f>Ubicaciones!A18</x:f>
        <x:v>L13</x:v>
      </x:c>
      <x:c r="G1019" s="38" t="str">
        <x:v>P3</x:v>
      </x:c>
      <x:c r="H1019" s="55" t="n">
        <x:f>IF(AND(ISNUMBER('Reparto provincial'!J343),ABS(Construccion!G43-1)&lt;0.0000001,MIN(Construccion!D43:F43)&gt;=0,MAX(Construccion!D43:F43)&lt;=1),ROUND('Reparto provincial'!J343*ROUND(SUM(Construccion!$D$43:F43),12),0)-ROUND('Reparto provincial'!J343*ROUND(SUM(Construccion!$D$43:E43),12),0),"n.a.")</x:f>
        <x:v>0</x:v>
      </x:c>
      <x:c r="I1019" s="55" t="n">
        <x:f>'Reparto provincial'!N343</x:f>
        <x:v>0</x:v>
      </x:c>
      <x:c r="J1019" s="55" t="n">
        <x:f>IF(AND(ISNUMBER(H1019),ISNUMBER(I1019)),H1019*I1019,"n.a.")</x:f>
        <x:v>0</x:v>
      </x:c>
      <x:c r="K1019" s="56" t="n">
        <x:f>Ubicaciones!D18</x:f>
        <x:v>8.88</x:v>
      </x:c>
      <x:c r="L1019" s="56" t="n">
        <x:f>Ubicaciones!E18</x:f>
        <x:v>-79.78</x:v>
      </x:c>
      <x:c r="M1019" s="38" t="str">
        <x:f>Vulnerabilidad!B24</x:f>
        <x:v>Liviana / madera</x:v>
      </x:c>
      <x:c r="N1019" s="38" t="str">
        <x:f>Vulnerabilidad!C24</x:f>
        <x:v>Madera / livianas</x:v>
      </x:c>
      <x:c r="O1019" s="38" t="str">
        <x:f>Vulnerabilidad!D24</x:f>
        <x:v>Metal</x:v>
      </x:c>
      <x:c r="P1019" s="38" t="str">
        <x:v>Sin dato</x:v>
      </x:c>
      <x:c r="Q1019" s="38" t="n">
        <x:f>IF('Impacto local'!H18="","",'Impacto local'!H18)</x:f>
        <x:v>2</x:v>
      </x:c>
      <x:c r="R1019" s="57" t="n">
        <x:f>IF(Q1019="","",INDEX(Vulnerabilidad!$D$6:$D$17,Q1019))</x:f>
        <x:v>0</x:v>
      </x:c>
      <x:c r="S1019" s="55" t="n">
        <x:f>IF(AND(ISNUMBER(J1019),ISNUMBER(R1019),R1019&gt;=0,R1019&lt;=1),J1019*R1019,"n.a.")</x:f>
        <x:v>0</x:v>
      </x:c>
      <x:c r="T1019" s="38" t="str">
        <x:f>IF(ISNUMBER(S1019),"Calculado ilustrativo","Faltan datos / parámetros inválidos")</x:f>
        <x:v>Calculado ilustrativo</x:v>
      </x:c>
    </x:row>
    <x:row r="1020">
      <x:c r="A1020" s="38" t="str">
        <x:v>R01015</x:v>
      </x:c>
      <x:c r="B1020" s="38" t="str">
        <x:f>'Reparto provincial'!B344</x:f>
        <x:v>C09</x:v>
      </x:c>
      <x:c r="C1020" s="38" t="str">
        <x:f>'Reparto provincial'!C344</x:f>
        <x:v>General de Seguros, S.A.</x:v>
      </x:c>
      <x:c r="D1020" s="38" t="str">
        <x:f>'Reparto provincial'!D344</x:f>
        <x:v>Industrial</x:v>
      </x:c>
      <x:c r="E1020" s="38" t="str">
        <x:f>'Reparto provincial'!E344</x:f>
        <x:v>Bocas del Toro</x:v>
      </x:c>
      <x:c r="F1020" s="38" t="str">
        <x:f>Ubicaciones!A6</x:f>
        <x:v>L01</x:v>
      </x:c>
      <x:c r="G1020" s="38" t="str">
        <x:v>P1</x:v>
      </x:c>
      <x:c r="H1020" s="55" t="n">
        <x:f>IF(AND(ISNUMBER('Reparto provincial'!J344),ABS(Construccion!G8-1)&lt;0.0000001,MIN(Construccion!D8:F8)&gt;=0,MAX(Construccion!D8:F8)&lt;=1),ROUND('Reparto provincial'!J344*ROUND(SUM(Construccion!$D$8:D8),12),0)-0,"n.a.")</x:f>
        <x:v>0</x:v>
      </x:c>
      <x:c r="I1020" s="55" t="n">
        <x:f>'Reparto provincial'!N344</x:f>
        <x:v>0</x:v>
      </x:c>
      <x:c r="J1020" s="55" t="n">
        <x:f>IF(AND(ISNUMBER(H1020),ISNUMBER(I1020)),H1020*I1020,"n.a.")</x:f>
        <x:v>0</x:v>
      </x:c>
      <x:c r="K1020" s="56" t="n">
        <x:f>Ubicaciones!D6</x:f>
        <x:v>9.34</x:v>
      </x:c>
      <x:c r="L1020" s="56" t="n">
        <x:f>Ubicaciones!E6</x:f>
        <x:v>-82.25</x:v>
      </x:c>
      <x:c r="M1020" s="38" t="str">
        <x:f>Vulnerabilidad!B22</x:f>
        <x:v>Hormigón armado</x:v>
      </x:c>
      <x:c r="N1020" s="38" t="str">
        <x:f>Vulnerabilidad!C22</x:f>
        <x:v>Mampostería de relleno</x:v>
      </x:c>
      <x:c r="O1020" s="38" t="str">
        <x:f>Vulnerabilidad!D22</x:f>
        <x:v>Losa de hormigón</x:v>
      </x:c>
      <x:c r="P1020" s="38" t="str">
        <x:v>Sin dato</x:v>
      </x:c>
      <x:c r="Q1020" s="38" t="n">
        <x:f>IF('Impacto local'!H6="","",'Impacto local'!H6)</x:f>
        <x:v>3</x:v>
      </x:c>
      <x:c r="R1020" s="57" t="n">
        <x:f>IF(Q1020="","",INDEX(Vulnerabilidad!$B$6:$B$17,Q1020))</x:f>
        <x:v>0</x:v>
      </x:c>
      <x:c r="S1020" s="55" t="n">
        <x:f>IF(AND(ISNUMBER(J1020),ISNUMBER(R1020),R1020&gt;=0,R1020&lt;=1),J1020*R1020,"n.a.")</x:f>
        <x:v>0</x:v>
      </x:c>
      <x:c r="T1020" s="38" t="str">
        <x:f>IF(ISNUMBER(S1020),"Calculado ilustrativo","Faltan datos / parámetros inválidos")</x:f>
        <x:v>Calculado ilustrativo</x:v>
      </x:c>
    </x:row>
    <x:row r="1021">
      <x:c r="A1021" s="38" t="str">
        <x:v>R01016</x:v>
      </x:c>
      <x:c r="B1021" s="38" t="str">
        <x:f>'Reparto provincial'!B344</x:f>
        <x:v>C09</x:v>
      </x:c>
      <x:c r="C1021" s="38" t="str">
        <x:f>'Reparto provincial'!C344</x:f>
        <x:v>General de Seguros, S.A.</x:v>
      </x:c>
      <x:c r="D1021" s="38" t="str">
        <x:f>'Reparto provincial'!D344</x:f>
        <x:v>Industrial</x:v>
      </x:c>
      <x:c r="E1021" s="38" t="str">
        <x:f>'Reparto provincial'!E344</x:f>
        <x:v>Bocas del Toro</x:v>
      </x:c>
      <x:c r="F1021" s="38" t="str">
        <x:f>Ubicaciones!A6</x:f>
        <x:v>L01</x:v>
      </x:c>
      <x:c r="G1021" s="38" t="str">
        <x:v>P2</x:v>
      </x:c>
      <x:c r="H1021" s="55" t="n">
        <x:f>IF(AND(ISNUMBER('Reparto provincial'!J344),ABS(Construccion!G8-1)&lt;0.0000001,MIN(Construccion!D8:F8)&gt;=0,MAX(Construccion!D8:F8)&lt;=1),ROUND('Reparto provincial'!J344*ROUND(SUM(Construccion!$D$8:E8),12),0)-ROUND('Reparto provincial'!J344*ROUND(SUM(Construccion!$D$8:D8),12),0),"n.a.")</x:f>
        <x:v>0</x:v>
      </x:c>
      <x:c r="I1021" s="55" t="n">
        <x:f>'Reparto provincial'!N344</x:f>
        <x:v>0</x:v>
      </x:c>
      <x:c r="J1021" s="55" t="n">
        <x:f>IF(AND(ISNUMBER(H1021),ISNUMBER(I1021)),H1021*I1021,"n.a.")</x:f>
        <x:v>0</x:v>
      </x:c>
      <x:c r="K1021" s="56" t="n">
        <x:f>Ubicaciones!D6</x:f>
        <x:v>9.34</x:v>
      </x:c>
      <x:c r="L1021" s="56" t="n">
        <x:f>Ubicaciones!E6</x:f>
        <x:v>-82.25</x:v>
      </x:c>
      <x:c r="M1021" s="38" t="str">
        <x:f>Vulnerabilidad!B23</x:f>
        <x:v>Mampostería sin refuerzo</x:v>
      </x:c>
      <x:c r="N1021" s="38" t="str">
        <x:f>Vulnerabilidad!C23</x:f>
        <x:v>Bloque / ladrillo</x:v>
      </x:c>
      <x:c r="O1021" s="38" t="str">
        <x:f>Vulnerabilidad!D23</x:f>
        <x:v>Metal</x:v>
      </x:c>
      <x:c r="P1021" s="38" t="str">
        <x:v>Sin dato</x:v>
      </x:c>
      <x:c r="Q1021" s="38" t="n">
        <x:f>IF('Impacto local'!H6="","",'Impacto local'!H6)</x:f>
        <x:v>3</x:v>
      </x:c>
      <x:c r="R1021" s="57" t="n">
        <x:f>IF(Q1021="","",INDEX(Vulnerabilidad!$C$6:$C$17,Q1021))</x:f>
        <x:v>0</x:v>
      </x:c>
      <x:c r="S1021" s="55" t="n">
        <x:f>IF(AND(ISNUMBER(J1021),ISNUMBER(R1021),R1021&gt;=0,R1021&lt;=1),J1021*R1021,"n.a.")</x:f>
        <x:v>0</x:v>
      </x:c>
      <x:c r="T1021" s="38" t="str">
        <x:f>IF(ISNUMBER(S1021),"Calculado ilustrativo","Faltan datos / parámetros inválidos")</x:f>
        <x:v>Calculado ilustrativo</x:v>
      </x:c>
    </x:row>
    <x:row r="1022">
      <x:c r="A1022" s="38" t="str">
        <x:v>R01017</x:v>
      </x:c>
      <x:c r="B1022" s="38" t="str">
        <x:f>'Reparto provincial'!B344</x:f>
        <x:v>C09</x:v>
      </x:c>
      <x:c r="C1022" s="38" t="str">
        <x:f>'Reparto provincial'!C344</x:f>
        <x:v>General de Seguros, S.A.</x:v>
      </x:c>
      <x:c r="D1022" s="38" t="str">
        <x:f>'Reparto provincial'!D344</x:f>
        <x:v>Industrial</x:v>
      </x:c>
      <x:c r="E1022" s="38" t="str">
        <x:f>'Reparto provincial'!E344</x:f>
        <x:v>Bocas del Toro</x:v>
      </x:c>
      <x:c r="F1022" s="38" t="str">
        <x:f>Ubicaciones!A6</x:f>
        <x:v>L01</x:v>
      </x:c>
      <x:c r="G1022" s="38" t="str">
        <x:v>P3</x:v>
      </x:c>
      <x:c r="H1022" s="55" t="n">
        <x:f>IF(AND(ISNUMBER('Reparto provincial'!J344),ABS(Construccion!G8-1)&lt;0.0000001,MIN(Construccion!D8:F8)&gt;=0,MAX(Construccion!D8:F8)&lt;=1),ROUND('Reparto provincial'!J344*ROUND(SUM(Construccion!$D$8:F8),12),0)-ROUND('Reparto provincial'!J344*ROUND(SUM(Construccion!$D$8:E8),12),0),"n.a.")</x:f>
        <x:v>0</x:v>
      </x:c>
      <x:c r="I1022" s="55" t="n">
        <x:f>'Reparto provincial'!N344</x:f>
        <x:v>0</x:v>
      </x:c>
      <x:c r="J1022" s="55" t="n">
        <x:f>IF(AND(ISNUMBER(H1022),ISNUMBER(I1022)),H1022*I1022,"n.a.")</x:f>
        <x:v>0</x:v>
      </x:c>
      <x:c r="K1022" s="56" t="n">
        <x:f>Ubicaciones!D6</x:f>
        <x:v>9.34</x:v>
      </x:c>
      <x:c r="L1022" s="56" t="n">
        <x:f>Ubicaciones!E6</x:f>
        <x:v>-82.25</x:v>
      </x:c>
      <x:c r="M1022" s="38" t="str">
        <x:f>Vulnerabilidad!B24</x:f>
        <x:v>Liviana / madera</x:v>
      </x:c>
      <x:c r="N1022" s="38" t="str">
        <x:f>Vulnerabilidad!C24</x:f>
        <x:v>Madera / livianas</x:v>
      </x:c>
      <x:c r="O1022" s="38" t="str">
        <x:f>Vulnerabilidad!D24</x:f>
        <x:v>Metal</x:v>
      </x:c>
      <x:c r="P1022" s="38" t="str">
        <x:v>Sin dato</x:v>
      </x:c>
      <x:c r="Q1022" s="38" t="n">
        <x:f>IF('Impacto local'!H6="","",'Impacto local'!H6)</x:f>
        <x:v>3</x:v>
      </x:c>
      <x:c r="R1022" s="57" t="n">
        <x:f>IF(Q1022="","",INDEX(Vulnerabilidad!$D$6:$D$17,Q1022))</x:f>
        <x:v>0</x:v>
      </x:c>
      <x:c r="S1022" s="55" t="n">
        <x:f>IF(AND(ISNUMBER(J1022),ISNUMBER(R1022),R1022&gt;=0,R1022&lt;=1),J1022*R1022,"n.a.")</x:f>
        <x:v>0</x:v>
      </x:c>
      <x:c r="T1022" s="38" t="str">
        <x:f>IF(ISNUMBER(S1022),"Calculado ilustrativo","Faltan datos / parámetros inválidos")</x:f>
        <x:v>Calculado ilustrativo</x:v>
      </x:c>
    </x:row>
    <x:row r="1023">
      <x:c r="A1023" s="38" t="str">
        <x:v>R01018</x:v>
      </x:c>
      <x:c r="B1023" s="38" t="str">
        <x:f>'Reparto provincial'!B345</x:f>
        <x:v>C09</x:v>
      </x:c>
      <x:c r="C1023" s="38" t="str">
        <x:f>'Reparto provincial'!C345</x:f>
        <x:v>General de Seguros, S.A.</x:v>
      </x:c>
      <x:c r="D1023" s="38" t="str">
        <x:f>'Reparto provincial'!D345</x:f>
        <x:v>Industrial</x:v>
      </x:c>
      <x:c r="E1023" s="38" t="str">
        <x:f>'Reparto provincial'!E345</x:f>
        <x:v>Coclé</x:v>
      </x:c>
      <x:c r="F1023" s="38" t="str">
        <x:f>Ubicaciones!A7</x:f>
        <x:v>L02</x:v>
      </x:c>
      <x:c r="G1023" s="38" t="str">
        <x:v>P1</x:v>
      </x:c>
      <x:c r="H1023" s="55" t="n">
        <x:f>IF(AND(ISNUMBER('Reparto provincial'!J345),ABS(Construccion!G11-1)&lt;0.0000001,MIN(Construccion!D11:F11)&gt;=0,MAX(Construccion!D11:F11)&lt;=1),ROUND('Reparto provincial'!J345*ROUND(SUM(Construccion!$D$11:D11),12),0)-0,"n.a.")</x:f>
        <x:v>0</x:v>
      </x:c>
      <x:c r="I1023" s="55" t="n">
        <x:f>'Reparto provincial'!N345</x:f>
        <x:v>0</x:v>
      </x:c>
      <x:c r="J1023" s="55" t="n">
        <x:f>IF(AND(ISNUMBER(H1023),ISNUMBER(I1023)),H1023*I1023,"n.a.")</x:f>
        <x:v>0</x:v>
      </x:c>
      <x:c r="K1023" s="56" t="n">
        <x:f>Ubicaciones!D7</x:f>
        <x:v>8.52</x:v>
      </x:c>
      <x:c r="L1023" s="56" t="n">
        <x:f>Ubicaciones!E7</x:f>
        <x:v>-80.36</x:v>
      </x:c>
      <x:c r="M1023" s="38" t="str">
        <x:f>Vulnerabilidad!B22</x:f>
        <x:v>Hormigón armado</x:v>
      </x:c>
      <x:c r="N1023" s="38" t="str">
        <x:f>Vulnerabilidad!C22</x:f>
        <x:v>Mampostería de relleno</x:v>
      </x:c>
      <x:c r="O1023" s="38" t="str">
        <x:f>Vulnerabilidad!D22</x:f>
        <x:v>Losa de hormigón</x:v>
      </x:c>
      <x:c r="P1023" s="38" t="str">
        <x:v>Sin dato</x:v>
      </x:c>
      <x:c r="Q1023" s="38" t="n">
        <x:f>IF('Impacto local'!H7="","",'Impacto local'!H7)</x:f>
        <x:v>2</x:v>
      </x:c>
      <x:c r="R1023" s="57" t="n">
        <x:f>IF(Q1023="","",INDEX(Vulnerabilidad!$B$6:$B$17,Q1023))</x:f>
        <x:v>0</x:v>
      </x:c>
      <x:c r="S1023" s="55" t="n">
        <x:f>IF(AND(ISNUMBER(J1023),ISNUMBER(R1023),R1023&gt;=0,R1023&lt;=1),J1023*R1023,"n.a.")</x:f>
        <x:v>0</x:v>
      </x:c>
      <x:c r="T1023" s="38" t="str">
        <x:f>IF(ISNUMBER(S1023),"Calculado ilustrativo","Faltan datos / parámetros inválidos")</x:f>
        <x:v>Calculado ilustrativo</x:v>
      </x:c>
    </x:row>
    <x:row r="1024">
      <x:c r="A1024" s="38" t="str">
        <x:v>R01019</x:v>
      </x:c>
      <x:c r="B1024" s="38" t="str">
        <x:f>'Reparto provincial'!B345</x:f>
        <x:v>C09</x:v>
      </x:c>
      <x:c r="C1024" s="38" t="str">
        <x:f>'Reparto provincial'!C345</x:f>
        <x:v>General de Seguros, S.A.</x:v>
      </x:c>
      <x:c r="D1024" s="38" t="str">
        <x:f>'Reparto provincial'!D345</x:f>
        <x:v>Industrial</x:v>
      </x:c>
      <x:c r="E1024" s="38" t="str">
        <x:f>'Reparto provincial'!E345</x:f>
        <x:v>Coclé</x:v>
      </x:c>
      <x:c r="F1024" s="38" t="str">
        <x:f>Ubicaciones!A7</x:f>
        <x:v>L02</x:v>
      </x:c>
      <x:c r="G1024" s="38" t="str">
        <x:v>P2</x:v>
      </x:c>
      <x:c r="H1024" s="55" t="n">
        <x:f>IF(AND(ISNUMBER('Reparto provincial'!J345),ABS(Construccion!G11-1)&lt;0.0000001,MIN(Construccion!D11:F11)&gt;=0,MAX(Construccion!D11:F11)&lt;=1),ROUND('Reparto provincial'!J345*ROUND(SUM(Construccion!$D$11:E11),12),0)-ROUND('Reparto provincial'!J345*ROUND(SUM(Construccion!$D$11:D11),12),0),"n.a.")</x:f>
        <x:v>0</x:v>
      </x:c>
      <x:c r="I1024" s="55" t="n">
        <x:f>'Reparto provincial'!N345</x:f>
        <x:v>0</x:v>
      </x:c>
      <x:c r="J1024" s="55" t="n">
        <x:f>IF(AND(ISNUMBER(H1024),ISNUMBER(I1024)),H1024*I1024,"n.a.")</x:f>
        <x:v>0</x:v>
      </x:c>
      <x:c r="K1024" s="56" t="n">
        <x:f>Ubicaciones!D7</x:f>
        <x:v>8.52</x:v>
      </x:c>
      <x:c r="L1024" s="56" t="n">
        <x:f>Ubicaciones!E7</x:f>
        <x:v>-80.36</x:v>
      </x:c>
      <x:c r="M1024" s="38" t="str">
        <x:f>Vulnerabilidad!B23</x:f>
        <x:v>Mampostería sin refuerzo</x:v>
      </x:c>
      <x:c r="N1024" s="38" t="str">
        <x:f>Vulnerabilidad!C23</x:f>
        <x:v>Bloque / ladrillo</x:v>
      </x:c>
      <x:c r="O1024" s="38" t="str">
        <x:f>Vulnerabilidad!D23</x:f>
        <x:v>Metal</x:v>
      </x:c>
      <x:c r="P1024" s="38" t="str">
        <x:v>Sin dato</x:v>
      </x:c>
      <x:c r="Q1024" s="38" t="n">
        <x:f>IF('Impacto local'!H7="","",'Impacto local'!H7)</x:f>
        <x:v>2</x:v>
      </x:c>
      <x:c r="R1024" s="57" t="n">
        <x:f>IF(Q1024="","",INDEX(Vulnerabilidad!$C$6:$C$17,Q1024))</x:f>
        <x:v>0</x:v>
      </x:c>
      <x:c r="S1024" s="55" t="n">
        <x:f>IF(AND(ISNUMBER(J1024),ISNUMBER(R1024),R1024&gt;=0,R1024&lt;=1),J1024*R1024,"n.a.")</x:f>
        <x:v>0</x:v>
      </x:c>
      <x:c r="T1024" s="38" t="str">
        <x:f>IF(ISNUMBER(S1024),"Calculado ilustrativo","Faltan datos / parámetros inválidos")</x:f>
        <x:v>Calculado ilustrativo</x:v>
      </x:c>
    </x:row>
    <x:row r="1025">
      <x:c r="A1025" s="38" t="str">
        <x:v>R01020</x:v>
      </x:c>
      <x:c r="B1025" s="38" t="str">
        <x:f>'Reparto provincial'!B345</x:f>
        <x:v>C09</x:v>
      </x:c>
      <x:c r="C1025" s="38" t="str">
        <x:f>'Reparto provincial'!C345</x:f>
        <x:v>General de Seguros, S.A.</x:v>
      </x:c>
      <x:c r="D1025" s="38" t="str">
        <x:f>'Reparto provincial'!D345</x:f>
        <x:v>Industrial</x:v>
      </x:c>
      <x:c r="E1025" s="38" t="str">
        <x:f>'Reparto provincial'!E345</x:f>
        <x:v>Coclé</x:v>
      </x:c>
      <x:c r="F1025" s="38" t="str">
        <x:f>Ubicaciones!A7</x:f>
        <x:v>L02</x:v>
      </x:c>
      <x:c r="G1025" s="38" t="str">
        <x:v>P3</x:v>
      </x:c>
      <x:c r="H1025" s="55" t="n">
        <x:f>IF(AND(ISNUMBER('Reparto provincial'!J345),ABS(Construccion!G11-1)&lt;0.0000001,MIN(Construccion!D11:F11)&gt;=0,MAX(Construccion!D11:F11)&lt;=1),ROUND('Reparto provincial'!J345*ROUND(SUM(Construccion!$D$11:F11),12),0)-ROUND('Reparto provincial'!J345*ROUND(SUM(Construccion!$D$11:E11),12),0),"n.a.")</x:f>
        <x:v>0</x:v>
      </x:c>
      <x:c r="I1025" s="55" t="n">
        <x:f>'Reparto provincial'!N345</x:f>
        <x:v>0</x:v>
      </x:c>
      <x:c r="J1025" s="55" t="n">
        <x:f>IF(AND(ISNUMBER(H1025),ISNUMBER(I1025)),H1025*I1025,"n.a.")</x:f>
        <x:v>0</x:v>
      </x:c>
      <x:c r="K1025" s="56" t="n">
        <x:f>Ubicaciones!D7</x:f>
        <x:v>8.52</x:v>
      </x:c>
      <x:c r="L1025" s="56" t="n">
        <x:f>Ubicaciones!E7</x:f>
        <x:v>-80.36</x:v>
      </x:c>
      <x:c r="M1025" s="38" t="str">
        <x:f>Vulnerabilidad!B24</x:f>
        <x:v>Liviana / madera</x:v>
      </x:c>
      <x:c r="N1025" s="38" t="str">
        <x:f>Vulnerabilidad!C24</x:f>
        <x:v>Madera / livianas</x:v>
      </x:c>
      <x:c r="O1025" s="38" t="str">
        <x:f>Vulnerabilidad!D24</x:f>
        <x:v>Metal</x:v>
      </x:c>
      <x:c r="P1025" s="38" t="str">
        <x:v>Sin dato</x:v>
      </x:c>
      <x:c r="Q1025" s="38" t="n">
        <x:f>IF('Impacto local'!H7="","",'Impacto local'!H7)</x:f>
        <x:v>2</x:v>
      </x:c>
      <x:c r="R1025" s="57" t="n">
        <x:f>IF(Q1025="","",INDEX(Vulnerabilidad!$D$6:$D$17,Q1025))</x:f>
        <x:v>0</x:v>
      </x:c>
      <x:c r="S1025" s="55" t="n">
        <x:f>IF(AND(ISNUMBER(J1025),ISNUMBER(R1025),R1025&gt;=0,R1025&lt;=1),J1025*R1025,"n.a.")</x:f>
        <x:v>0</x:v>
      </x:c>
      <x:c r="T1025" s="38" t="str">
        <x:f>IF(ISNUMBER(S1025),"Calculado ilustrativo","Faltan datos / parámetros inválidos")</x:f>
        <x:v>Calculado ilustrativo</x:v>
      </x:c>
    </x:row>
    <x:row r="1026">
      <x:c r="A1026" s="38" t="str">
        <x:v>R01021</x:v>
      </x:c>
      <x:c r="B1026" s="38" t="str">
        <x:f>'Reparto provincial'!B346</x:f>
        <x:v>C09</x:v>
      </x:c>
      <x:c r="C1026" s="38" t="str">
        <x:f>'Reparto provincial'!C346</x:f>
        <x:v>General de Seguros, S.A.</x:v>
      </x:c>
      <x:c r="D1026" s="38" t="str">
        <x:f>'Reparto provincial'!D346</x:f>
        <x:v>Industrial</x:v>
      </x:c>
      <x:c r="E1026" s="38" t="str">
        <x:f>'Reparto provincial'!E346</x:f>
        <x:v>Colón</x:v>
      </x:c>
      <x:c r="F1026" s="38" t="str">
        <x:f>Ubicaciones!A8</x:f>
        <x:v>L03</x:v>
      </x:c>
      <x:c r="G1026" s="38" t="str">
        <x:v>P1</x:v>
      </x:c>
      <x:c r="H1026" s="55" t="n">
        <x:f>IF(AND(ISNUMBER('Reparto provincial'!J346),ABS(Construccion!G14-1)&lt;0.0000001,MIN(Construccion!D14:F14)&gt;=0,MAX(Construccion!D14:F14)&lt;=1),ROUND('Reparto provincial'!J346*ROUND(SUM(Construccion!$D$14:D14),12),0)-0,"n.a.")</x:f>
        <x:v>0</x:v>
      </x:c>
      <x:c r="I1026" s="55" t="n">
        <x:f>'Reparto provincial'!N346</x:f>
        <x:v>0</x:v>
      </x:c>
      <x:c r="J1026" s="55" t="n">
        <x:f>IF(AND(ISNUMBER(H1026),ISNUMBER(I1026)),H1026*I1026,"n.a.")</x:f>
        <x:v>0</x:v>
      </x:c>
      <x:c r="K1026" s="56" t="n">
        <x:f>Ubicaciones!D8</x:f>
        <x:v>9.36</x:v>
      </x:c>
      <x:c r="L1026" s="56" t="n">
        <x:f>Ubicaciones!E8</x:f>
        <x:v>-79.9</x:v>
      </x:c>
      <x:c r="M1026" s="38" t="str">
        <x:f>Vulnerabilidad!B22</x:f>
        <x:v>Hormigón armado</x:v>
      </x:c>
      <x:c r="N1026" s="38" t="str">
        <x:f>Vulnerabilidad!C22</x:f>
        <x:v>Mampostería de relleno</x:v>
      </x:c>
      <x:c r="O1026" s="38" t="str">
        <x:f>Vulnerabilidad!D22</x:f>
        <x:v>Losa de hormigón</x:v>
      </x:c>
      <x:c r="P1026" s="38" t="str">
        <x:v>Sin dato</x:v>
      </x:c>
      <x:c r="Q1026" s="38" t="n">
        <x:f>IF('Impacto local'!H8="","",'Impacto local'!H8)</x:f>
        <x:v>2</x:v>
      </x:c>
      <x:c r="R1026" s="57" t="n">
        <x:f>IF(Q1026="","",INDEX(Vulnerabilidad!$B$6:$B$17,Q1026))</x:f>
        <x:v>0</x:v>
      </x:c>
      <x:c r="S1026" s="55" t="n">
        <x:f>IF(AND(ISNUMBER(J1026),ISNUMBER(R1026),R1026&gt;=0,R1026&lt;=1),J1026*R1026,"n.a.")</x:f>
        <x:v>0</x:v>
      </x:c>
      <x:c r="T1026" s="38" t="str">
        <x:f>IF(ISNUMBER(S1026),"Calculado ilustrativo","Faltan datos / parámetros inválidos")</x:f>
        <x:v>Calculado ilustrativo</x:v>
      </x:c>
    </x:row>
    <x:row r="1027">
      <x:c r="A1027" s="38" t="str">
        <x:v>R01022</x:v>
      </x:c>
      <x:c r="B1027" s="38" t="str">
        <x:f>'Reparto provincial'!B346</x:f>
        <x:v>C09</x:v>
      </x:c>
      <x:c r="C1027" s="38" t="str">
        <x:f>'Reparto provincial'!C346</x:f>
        <x:v>General de Seguros, S.A.</x:v>
      </x:c>
      <x:c r="D1027" s="38" t="str">
        <x:f>'Reparto provincial'!D346</x:f>
        <x:v>Industrial</x:v>
      </x:c>
      <x:c r="E1027" s="38" t="str">
        <x:f>'Reparto provincial'!E346</x:f>
        <x:v>Colón</x:v>
      </x:c>
      <x:c r="F1027" s="38" t="str">
        <x:f>Ubicaciones!A8</x:f>
        <x:v>L03</x:v>
      </x:c>
      <x:c r="G1027" s="38" t="str">
        <x:v>P2</x:v>
      </x:c>
      <x:c r="H1027" s="55" t="n">
        <x:f>IF(AND(ISNUMBER('Reparto provincial'!J346),ABS(Construccion!G14-1)&lt;0.0000001,MIN(Construccion!D14:F14)&gt;=0,MAX(Construccion!D14:F14)&lt;=1),ROUND('Reparto provincial'!J346*ROUND(SUM(Construccion!$D$14:E14),12),0)-ROUND('Reparto provincial'!J346*ROUND(SUM(Construccion!$D$14:D14),12),0),"n.a.")</x:f>
        <x:v>0</x:v>
      </x:c>
      <x:c r="I1027" s="55" t="n">
        <x:f>'Reparto provincial'!N346</x:f>
        <x:v>0</x:v>
      </x:c>
      <x:c r="J1027" s="55" t="n">
        <x:f>IF(AND(ISNUMBER(H1027),ISNUMBER(I1027)),H1027*I1027,"n.a.")</x:f>
        <x:v>0</x:v>
      </x:c>
      <x:c r="K1027" s="56" t="n">
        <x:f>Ubicaciones!D8</x:f>
        <x:v>9.36</x:v>
      </x:c>
      <x:c r="L1027" s="56" t="n">
        <x:f>Ubicaciones!E8</x:f>
        <x:v>-79.9</x:v>
      </x:c>
      <x:c r="M1027" s="38" t="str">
        <x:f>Vulnerabilidad!B23</x:f>
        <x:v>Mampostería sin refuerzo</x:v>
      </x:c>
      <x:c r="N1027" s="38" t="str">
        <x:f>Vulnerabilidad!C23</x:f>
        <x:v>Bloque / ladrillo</x:v>
      </x:c>
      <x:c r="O1027" s="38" t="str">
        <x:f>Vulnerabilidad!D23</x:f>
        <x:v>Metal</x:v>
      </x:c>
      <x:c r="P1027" s="38" t="str">
        <x:v>Sin dato</x:v>
      </x:c>
      <x:c r="Q1027" s="38" t="n">
        <x:f>IF('Impacto local'!H8="","",'Impacto local'!H8)</x:f>
        <x:v>2</x:v>
      </x:c>
      <x:c r="R1027" s="57" t="n">
        <x:f>IF(Q1027="","",INDEX(Vulnerabilidad!$C$6:$C$17,Q1027))</x:f>
        <x:v>0</x:v>
      </x:c>
      <x:c r="S1027" s="55" t="n">
        <x:f>IF(AND(ISNUMBER(J1027),ISNUMBER(R1027),R1027&gt;=0,R1027&lt;=1),J1027*R1027,"n.a.")</x:f>
        <x:v>0</x:v>
      </x:c>
      <x:c r="T1027" s="38" t="str">
        <x:f>IF(ISNUMBER(S1027),"Calculado ilustrativo","Faltan datos / parámetros inválidos")</x:f>
        <x:v>Calculado ilustrativo</x:v>
      </x:c>
    </x:row>
    <x:row r="1028">
      <x:c r="A1028" s="38" t="str">
        <x:v>R01023</x:v>
      </x:c>
      <x:c r="B1028" s="38" t="str">
        <x:f>'Reparto provincial'!B346</x:f>
        <x:v>C09</x:v>
      </x:c>
      <x:c r="C1028" s="38" t="str">
        <x:f>'Reparto provincial'!C346</x:f>
        <x:v>General de Seguros, S.A.</x:v>
      </x:c>
      <x:c r="D1028" s="38" t="str">
        <x:f>'Reparto provincial'!D346</x:f>
        <x:v>Industrial</x:v>
      </x:c>
      <x:c r="E1028" s="38" t="str">
        <x:f>'Reparto provincial'!E346</x:f>
        <x:v>Colón</x:v>
      </x:c>
      <x:c r="F1028" s="38" t="str">
        <x:f>Ubicaciones!A8</x:f>
        <x:v>L03</x:v>
      </x:c>
      <x:c r="G1028" s="38" t="str">
        <x:v>P3</x:v>
      </x:c>
      <x:c r="H1028" s="55" t="n">
        <x:f>IF(AND(ISNUMBER('Reparto provincial'!J346),ABS(Construccion!G14-1)&lt;0.0000001,MIN(Construccion!D14:F14)&gt;=0,MAX(Construccion!D14:F14)&lt;=1),ROUND('Reparto provincial'!J346*ROUND(SUM(Construccion!$D$14:F14),12),0)-ROUND('Reparto provincial'!J346*ROUND(SUM(Construccion!$D$14:E14),12),0),"n.a.")</x:f>
        <x:v>0</x:v>
      </x:c>
      <x:c r="I1028" s="55" t="n">
        <x:f>'Reparto provincial'!N346</x:f>
        <x:v>0</x:v>
      </x:c>
      <x:c r="J1028" s="55" t="n">
        <x:f>IF(AND(ISNUMBER(H1028),ISNUMBER(I1028)),H1028*I1028,"n.a.")</x:f>
        <x:v>0</x:v>
      </x:c>
      <x:c r="K1028" s="56" t="n">
        <x:f>Ubicaciones!D8</x:f>
        <x:v>9.36</x:v>
      </x:c>
      <x:c r="L1028" s="56" t="n">
        <x:f>Ubicaciones!E8</x:f>
        <x:v>-79.9</x:v>
      </x:c>
      <x:c r="M1028" s="38" t="str">
        <x:f>Vulnerabilidad!B24</x:f>
        <x:v>Liviana / madera</x:v>
      </x:c>
      <x:c r="N1028" s="38" t="str">
        <x:f>Vulnerabilidad!C24</x:f>
        <x:v>Madera / livianas</x:v>
      </x:c>
      <x:c r="O1028" s="38" t="str">
        <x:f>Vulnerabilidad!D24</x:f>
        <x:v>Metal</x:v>
      </x:c>
      <x:c r="P1028" s="38" t="str">
        <x:v>Sin dato</x:v>
      </x:c>
      <x:c r="Q1028" s="38" t="n">
        <x:f>IF('Impacto local'!H8="","",'Impacto local'!H8)</x:f>
        <x:v>2</x:v>
      </x:c>
      <x:c r="R1028" s="57" t="n">
        <x:f>IF(Q1028="","",INDEX(Vulnerabilidad!$D$6:$D$17,Q1028))</x:f>
        <x:v>0</x:v>
      </x:c>
      <x:c r="S1028" s="55" t="n">
        <x:f>IF(AND(ISNUMBER(J1028),ISNUMBER(R1028),R1028&gt;=0,R1028&lt;=1),J1028*R1028,"n.a.")</x:f>
        <x:v>0</x:v>
      </x:c>
      <x:c r="T1028" s="38" t="str">
        <x:f>IF(ISNUMBER(S1028),"Calculado ilustrativo","Faltan datos / parámetros inválidos")</x:f>
        <x:v>Calculado ilustrativo</x:v>
      </x:c>
    </x:row>
    <x:row r="1029">
      <x:c r="A1029" s="38" t="str">
        <x:v>R01024</x:v>
      </x:c>
      <x:c r="B1029" s="38" t="str">
        <x:f>'Reparto provincial'!B347</x:f>
        <x:v>C09</x:v>
      </x:c>
      <x:c r="C1029" s="38" t="str">
        <x:f>'Reparto provincial'!C347</x:f>
        <x:v>General de Seguros, S.A.</x:v>
      </x:c>
      <x:c r="D1029" s="38" t="str">
        <x:f>'Reparto provincial'!D347</x:f>
        <x:v>Industrial</x:v>
      </x:c>
      <x:c r="E1029" s="38" t="str">
        <x:f>'Reparto provincial'!E347</x:f>
        <x:v>Chiriquí</x:v>
      </x:c>
      <x:c r="F1029" s="38" t="str">
        <x:f>Ubicaciones!A9</x:f>
        <x:v>L04</x:v>
      </x:c>
      <x:c r="G1029" s="38" t="str">
        <x:v>P1</x:v>
      </x:c>
      <x:c r="H1029" s="55" t="n">
        <x:f>IF(AND(ISNUMBER('Reparto provincial'!J347),ABS(Construccion!G17-1)&lt;0.0000001,MIN(Construccion!D17:F17)&gt;=0,MAX(Construccion!D17:F17)&lt;=1),ROUND('Reparto provincial'!J347*ROUND(SUM(Construccion!$D$17:D17),12),0)-0,"n.a.")</x:f>
        <x:v>0</x:v>
      </x:c>
      <x:c r="I1029" s="55" t="n">
        <x:f>'Reparto provincial'!N347</x:f>
        <x:v>0</x:v>
      </x:c>
      <x:c r="J1029" s="55" t="n">
        <x:f>IF(AND(ISNUMBER(H1029),ISNUMBER(I1029)),H1029*I1029,"n.a.")</x:f>
        <x:v>0</x:v>
      </x:c>
      <x:c r="K1029" s="56" t="n">
        <x:f>Ubicaciones!D9</x:f>
        <x:v>8.43</x:v>
      </x:c>
      <x:c r="L1029" s="56" t="n">
        <x:f>Ubicaciones!E9</x:f>
        <x:v>-82.43</x:v>
      </x:c>
      <x:c r="M1029" s="38" t="str">
        <x:f>Vulnerabilidad!B22</x:f>
        <x:v>Hormigón armado</x:v>
      </x:c>
      <x:c r="N1029" s="38" t="str">
        <x:f>Vulnerabilidad!C22</x:f>
        <x:v>Mampostería de relleno</x:v>
      </x:c>
      <x:c r="O1029" s="38" t="str">
        <x:f>Vulnerabilidad!D22</x:f>
        <x:v>Losa de hormigón</x:v>
      </x:c>
      <x:c r="P1029" s="38" t="str">
        <x:v>Sin dato</x:v>
      </x:c>
      <x:c r="Q1029" s="38" t="n">
        <x:f>IF('Impacto local'!H9="","",'Impacto local'!H9)</x:f>
        <x:v>4</x:v>
      </x:c>
      <x:c r="R1029" s="57" t="n">
        <x:f>IF(Q1029="","",INDEX(Vulnerabilidad!$B$6:$B$17,Q1029))</x:f>
        <x:v>0</x:v>
      </x:c>
      <x:c r="S1029" s="55" t="n">
        <x:f>IF(AND(ISNUMBER(J1029),ISNUMBER(R1029),R1029&gt;=0,R1029&lt;=1),J1029*R1029,"n.a.")</x:f>
        <x:v>0</x:v>
      </x:c>
      <x:c r="T1029" s="38" t="str">
        <x:f>IF(ISNUMBER(S1029),"Calculado ilustrativo","Faltan datos / parámetros inválidos")</x:f>
        <x:v>Calculado ilustrativo</x:v>
      </x:c>
    </x:row>
    <x:row r="1030">
      <x:c r="A1030" s="38" t="str">
        <x:v>R01025</x:v>
      </x:c>
      <x:c r="B1030" s="38" t="str">
        <x:f>'Reparto provincial'!B347</x:f>
        <x:v>C09</x:v>
      </x:c>
      <x:c r="C1030" s="38" t="str">
        <x:f>'Reparto provincial'!C347</x:f>
        <x:v>General de Seguros, S.A.</x:v>
      </x:c>
      <x:c r="D1030" s="38" t="str">
        <x:f>'Reparto provincial'!D347</x:f>
        <x:v>Industrial</x:v>
      </x:c>
      <x:c r="E1030" s="38" t="str">
        <x:f>'Reparto provincial'!E347</x:f>
        <x:v>Chiriquí</x:v>
      </x:c>
      <x:c r="F1030" s="38" t="str">
        <x:f>Ubicaciones!A9</x:f>
        <x:v>L04</x:v>
      </x:c>
      <x:c r="G1030" s="38" t="str">
        <x:v>P2</x:v>
      </x:c>
      <x:c r="H1030" s="55" t="n">
        <x:f>IF(AND(ISNUMBER('Reparto provincial'!J347),ABS(Construccion!G17-1)&lt;0.0000001,MIN(Construccion!D17:F17)&gt;=0,MAX(Construccion!D17:F17)&lt;=1),ROUND('Reparto provincial'!J347*ROUND(SUM(Construccion!$D$17:E17),12),0)-ROUND('Reparto provincial'!J347*ROUND(SUM(Construccion!$D$17:D17),12),0),"n.a.")</x:f>
        <x:v>0</x:v>
      </x:c>
      <x:c r="I1030" s="55" t="n">
        <x:f>'Reparto provincial'!N347</x:f>
        <x:v>0</x:v>
      </x:c>
      <x:c r="J1030" s="55" t="n">
        <x:f>IF(AND(ISNUMBER(H1030),ISNUMBER(I1030)),H1030*I1030,"n.a.")</x:f>
        <x:v>0</x:v>
      </x:c>
      <x:c r="K1030" s="56" t="n">
        <x:f>Ubicaciones!D9</x:f>
        <x:v>8.43</x:v>
      </x:c>
      <x:c r="L1030" s="56" t="n">
        <x:f>Ubicaciones!E9</x:f>
        <x:v>-82.43</x:v>
      </x:c>
      <x:c r="M1030" s="38" t="str">
        <x:f>Vulnerabilidad!B23</x:f>
        <x:v>Mampostería sin refuerzo</x:v>
      </x:c>
      <x:c r="N1030" s="38" t="str">
        <x:f>Vulnerabilidad!C23</x:f>
        <x:v>Bloque / ladrillo</x:v>
      </x:c>
      <x:c r="O1030" s="38" t="str">
        <x:f>Vulnerabilidad!D23</x:f>
        <x:v>Metal</x:v>
      </x:c>
      <x:c r="P1030" s="38" t="str">
        <x:v>Sin dato</x:v>
      </x:c>
      <x:c r="Q1030" s="38" t="n">
        <x:f>IF('Impacto local'!H9="","",'Impacto local'!H9)</x:f>
        <x:v>4</x:v>
      </x:c>
      <x:c r="R1030" s="57" t="n">
        <x:f>IF(Q1030="","",INDEX(Vulnerabilidad!$C$6:$C$17,Q1030))</x:f>
        <x:v>0.001</x:v>
      </x:c>
      <x:c r="S1030" s="55" t="n">
        <x:f>IF(AND(ISNUMBER(J1030),ISNUMBER(R1030),R1030&gt;=0,R1030&lt;=1),J1030*R1030,"n.a.")</x:f>
        <x:v>0</x:v>
      </x:c>
      <x:c r="T1030" s="38" t="str">
        <x:f>IF(ISNUMBER(S1030),"Calculado ilustrativo","Faltan datos / parámetros inválidos")</x:f>
        <x:v>Calculado ilustrativo</x:v>
      </x:c>
    </x:row>
    <x:row r="1031">
      <x:c r="A1031" s="38" t="str">
        <x:v>R01026</x:v>
      </x:c>
      <x:c r="B1031" s="38" t="str">
        <x:f>'Reparto provincial'!B347</x:f>
        <x:v>C09</x:v>
      </x:c>
      <x:c r="C1031" s="38" t="str">
        <x:f>'Reparto provincial'!C347</x:f>
        <x:v>General de Seguros, S.A.</x:v>
      </x:c>
      <x:c r="D1031" s="38" t="str">
        <x:f>'Reparto provincial'!D347</x:f>
        <x:v>Industrial</x:v>
      </x:c>
      <x:c r="E1031" s="38" t="str">
        <x:f>'Reparto provincial'!E347</x:f>
        <x:v>Chiriquí</x:v>
      </x:c>
      <x:c r="F1031" s="38" t="str">
        <x:f>Ubicaciones!A9</x:f>
        <x:v>L04</x:v>
      </x:c>
      <x:c r="G1031" s="38" t="str">
        <x:v>P3</x:v>
      </x:c>
      <x:c r="H1031" s="55" t="n">
        <x:f>IF(AND(ISNUMBER('Reparto provincial'!J347),ABS(Construccion!G17-1)&lt;0.0000001,MIN(Construccion!D17:F17)&gt;=0,MAX(Construccion!D17:F17)&lt;=1),ROUND('Reparto provincial'!J347*ROUND(SUM(Construccion!$D$17:F17),12),0)-ROUND('Reparto provincial'!J347*ROUND(SUM(Construccion!$D$17:E17),12),0),"n.a.")</x:f>
        <x:v>0</x:v>
      </x:c>
      <x:c r="I1031" s="55" t="n">
        <x:f>'Reparto provincial'!N347</x:f>
        <x:v>0</x:v>
      </x:c>
      <x:c r="J1031" s="55" t="n">
        <x:f>IF(AND(ISNUMBER(H1031),ISNUMBER(I1031)),H1031*I1031,"n.a.")</x:f>
        <x:v>0</x:v>
      </x:c>
      <x:c r="K1031" s="56" t="n">
        <x:f>Ubicaciones!D9</x:f>
        <x:v>8.43</x:v>
      </x:c>
      <x:c r="L1031" s="56" t="n">
        <x:f>Ubicaciones!E9</x:f>
        <x:v>-82.43</x:v>
      </x:c>
      <x:c r="M1031" s="38" t="str">
        <x:f>Vulnerabilidad!B24</x:f>
        <x:v>Liviana / madera</x:v>
      </x:c>
      <x:c r="N1031" s="38" t="str">
        <x:f>Vulnerabilidad!C24</x:f>
        <x:v>Madera / livianas</x:v>
      </x:c>
      <x:c r="O1031" s="38" t="str">
        <x:f>Vulnerabilidad!D24</x:f>
        <x:v>Metal</x:v>
      </x:c>
      <x:c r="P1031" s="38" t="str">
        <x:v>Sin dato</x:v>
      </x:c>
      <x:c r="Q1031" s="38" t="n">
        <x:f>IF('Impacto local'!H9="","",'Impacto local'!H9)</x:f>
        <x:v>4</x:v>
      </x:c>
      <x:c r="R1031" s="57" t="n">
        <x:f>IF(Q1031="","",INDEX(Vulnerabilidad!$D$6:$D$17,Q1031))</x:f>
        <x:v>0.002</x:v>
      </x:c>
      <x:c r="S1031" s="55" t="n">
        <x:f>IF(AND(ISNUMBER(J1031),ISNUMBER(R1031),R1031&gt;=0,R1031&lt;=1),J1031*R1031,"n.a.")</x:f>
        <x:v>0</x:v>
      </x:c>
      <x:c r="T1031" s="38" t="str">
        <x:f>IF(ISNUMBER(S1031),"Calculado ilustrativo","Faltan datos / parámetros inválidos")</x:f>
        <x:v>Calculado ilustrativo</x:v>
      </x:c>
    </x:row>
    <x:row r="1032">
      <x:c r="A1032" s="38" t="str">
        <x:v>R01027</x:v>
      </x:c>
      <x:c r="B1032" s="38" t="str">
        <x:f>'Reparto provincial'!B348</x:f>
        <x:v>C09</x:v>
      </x:c>
      <x:c r="C1032" s="38" t="str">
        <x:f>'Reparto provincial'!C348</x:f>
        <x:v>General de Seguros, S.A.</x:v>
      </x:c>
      <x:c r="D1032" s="38" t="str">
        <x:f>'Reparto provincial'!D348</x:f>
        <x:v>Industrial</x:v>
      </x:c>
      <x:c r="E1032" s="38" t="str">
        <x:f>'Reparto provincial'!E348</x:f>
        <x:v>Darién</x:v>
      </x:c>
      <x:c r="F1032" s="38" t="str">
        <x:f>Ubicaciones!A10</x:f>
        <x:v>L05</x:v>
      </x:c>
      <x:c r="G1032" s="38" t="str">
        <x:v>P1</x:v>
      </x:c>
      <x:c r="H1032" s="55" t="n">
        <x:f>IF(AND(ISNUMBER('Reparto provincial'!J348),ABS(Construccion!G20-1)&lt;0.0000001,MIN(Construccion!D20:F20)&gt;=0,MAX(Construccion!D20:F20)&lt;=1),ROUND('Reparto provincial'!J348*ROUND(SUM(Construccion!$D$20:D20),12),0)-0,"n.a.")</x:f>
        <x:v>0</x:v>
      </x:c>
      <x:c r="I1032" s="55" t="n">
        <x:f>'Reparto provincial'!N348</x:f>
        <x:v>0</x:v>
      </x:c>
      <x:c r="J1032" s="55" t="n">
        <x:f>IF(AND(ISNUMBER(H1032),ISNUMBER(I1032)),H1032*I1032,"n.a.")</x:f>
        <x:v>0</x:v>
      </x:c>
      <x:c r="K1032" s="56" t="n">
        <x:f>Ubicaciones!D10</x:f>
        <x:v>8.4</x:v>
      </x:c>
      <x:c r="L1032" s="56" t="n">
        <x:f>Ubicaciones!E10</x:f>
        <x:v>-78.15</x:v>
      </x:c>
      <x:c r="M1032" s="38" t="str">
        <x:f>Vulnerabilidad!B22</x:f>
        <x:v>Hormigón armado</x:v>
      </x:c>
      <x:c r="N1032" s="38" t="str">
        <x:f>Vulnerabilidad!C22</x:f>
        <x:v>Mampostería de relleno</x:v>
      </x:c>
      <x:c r="O1032" s="38" t="str">
        <x:f>Vulnerabilidad!D22</x:f>
        <x:v>Losa de hormigón</x:v>
      </x:c>
      <x:c r="P1032" s="38" t="str">
        <x:v>Sin dato</x:v>
      </x:c>
      <x:c r="Q1032" s="38" t="n">
        <x:f>IF('Impacto local'!H10="","",'Impacto local'!H10)</x:f>
        <x:v>2</x:v>
      </x:c>
      <x:c r="R1032" s="57" t="n">
        <x:f>IF(Q1032="","",INDEX(Vulnerabilidad!$B$6:$B$17,Q1032))</x:f>
        <x:v>0</x:v>
      </x:c>
      <x:c r="S1032" s="55" t="n">
        <x:f>IF(AND(ISNUMBER(J1032),ISNUMBER(R1032),R1032&gt;=0,R1032&lt;=1),J1032*R1032,"n.a.")</x:f>
        <x:v>0</x:v>
      </x:c>
      <x:c r="T1032" s="38" t="str">
        <x:f>IF(ISNUMBER(S1032),"Calculado ilustrativo","Faltan datos / parámetros inválidos")</x:f>
        <x:v>Calculado ilustrativo</x:v>
      </x:c>
    </x:row>
    <x:row r="1033">
      <x:c r="A1033" s="38" t="str">
        <x:v>R01028</x:v>
      </x:c>
      <x:c r="B1033" s="38" t="str">
        <x:f>'Reparto provincial'!B348</x:f>
        <x:v>C09</x:v>
      </x:c>
      <x:c r="C1033" s="38" t="str">
        <x:f>'Reparto provincial'!C348</x:f>
        <x:v>General de Seguros, S.A.</x:v>
      </x:c>
      <x:c r="D1033" s="38" t="str">
        <x:f>'Reparto provincial'!D348</x:f>
        <x:v>Industrial</x:v>
      </x:c>
      <x:c r="E1033" s="38" t="str">
        <x:f>'Reparto provincial'!E348</x:f>
        <x:v>Darién</x:v>
      </x:c>
      <x:c r="F1033" s="38" t="str">
        <x:f>Ubicaciones!A10</x:f>
        <x:v>L05</x:v>
      </x:c>
      <x:c r="G1033" s="38" t="str">
        <x:v>P2</x:v>
      </x:c>
      <x:c r="H1033" s="55" t="n">
        <x:f>IF(AND(ISNUMBER('Reparto provincial'!J348),ABS(Construccion!G20-1)&lt;0.0000001,MIN(Construccion!D20:F20)&gt;=0,MAX(Construccion!D20:F20)&lt;=1),ROUND('Reparto provincial'!J348*ROUND(SUM(Construccion!$D$20:E20),12),0)-ROUND('Reparto provincial'!J348*ROUND(SUM(Construccion!$D$20:D20),12),0),"n.a.")</x:f>
        <x:v>0</x:v>
      </x:c>
      <x:c r="I1033" s="55" t="n">
        <x:f>'Reparto provincial'!N348</x:f>
        <x:v>0</x:v>
      </x:c>
      <x:c r="J1033" s="55" t="n">
        <x:f>IF(AND(ISNUMBER(H1033),ISNUMBER(I1033)),H1033*I1033,"n.a.")</x:f>
        <x:v>0</x:v>
      </x:c>
      <x:c r="K1033" s="56" t="n">
        <x:f>Ubicaciones!D10</x:f>
        <x:v>8.4</x:v>
      </x:c>
      <x:c r="L1033" s="56" t="n">
        <x:f>Ubicaciones!E10</x:f>
        <x:v>-78.15</x:v>
      </x:c>
      <x:c r="M1033" s="38" t="str">
        <x:f>Vulnerabilidad!B23</x:f>
        <x:v>Mampostería sin refuerzo</x:v>
      </x:c>
      <x:c r="N1033" s="38" t="str">
        <x:f>Vulnerabilidad!C23</x:f>
        <x:v>Bloque / ladrillo</x:v>
      </x:c>
      <x:c r="O1033" s="38" t="str">
        <x:f>Vulnerabilidad!D23</x:f>
        <x:v>Metal</x:v>
      </x:c>
      <x:c r="P1033" s="38" t="str">
        <x:v>Sin dato</x:v>
      </x:c>
      <x:c r="Q1033" s="38" t="n">
        <x:f>IF('Impacto local'!H10="","",'Impacto local'!H10)</x:f>
        <x:v>2</x:v>
      </x:c>
      <x:c r="R1033" s="57" t="n">
        <x:f>IF(Q1033="","",INDEX(Vulnerabilidad!$C$6:$C$17,Q1033))</x:f>
        <x:v>0</x:v>
      </x:c>
      <x:c r="S1033" s="55" t="n">
        <x:f>IF(AND(ISNUMBER(J1033),ISNUMBER(R1033),R1033&gt;=0,R1033&lt;=1),J1033*R1033,"n.a.")</x:f>
        <x:v>0</x:v>
      </x:c>
      <x:c r="T1033" s="38" t="str">
        <x:f>IF(ISNUMBER(S1033),"Calculado ilustrativo","Faltan datos / parámetros inválidos")</x:f>
        <x:v>Calculado ilustrativo</x:v>
      </x:c>
    </x:row>
    <x:row r="1034">
      <x:c r="A1034" s="38" t="str">
        <x:v>R01029</x:v>
      </x:c>
      <x:c r="B1034" s="38" t="str">
        <x:f>'Reparto provincial'!B348</x:f>
        <x:v>C09</x:v>
      </x:c>
      <x:c r="C1034" s="38" t="str">
        <x:f>'Reparto provincial'!C348</x:f>
        <x:v>General de Seguros, S.A.</x:v>
      </x:c>
      <x:c r="D1034" s="38" t="str">
        <x:f>'Reparto provincial'!D348</x:f>
        <x:v>Industrial</x:v>
      </x:c>
      <x:c r="E1034" s="38" t="str">
        <x:f>'Reparto provincial'!E348</x:f>
        <x:v>Darién</x:v>
      </x:c>
      <x:c r="F1034" s="38" t="str">
        <x:f>Ubicaciones!A10</x:f>
        <x:v>L05</x:v>
      </x:c>
      <x:c r="G1034" s="38" t="str">
        <x:v>P3</x:v>
      </x:c>
      <x:c r="H1034" s="55" t="n">
        <x:f>IF(AND(ISNUMBER('Reparto provincial'!J348),ABS(Construccion!G20-1)&lt;0.0000001,MIN(Construccion!D20:F20)&gt;=0,MAX(Construccion!D20:F20)&lt;=1),ROUND('Reparto provincial'!J348*ROUND(SUM(Construccion!$D$20:F20),12),0)-ROUND('Reparto provincial'!J348*ROUND(SUM(Construccion!$D$20:E20),12),0),"n.a.")</x:f>
        <x:v>0</x:v>
      </x:c>
      <x:c r="I1034" s="55" t="n">
        <x:f>'Reparto provincial'!N348</x:f>
        <x:v>0</x:v>
      </x:c>
      <x:c r="J1034" s="55" t="n">
        <x:f>IF(AND(ISNUMBER(H1034),ISNUMBER(I1034)),H1034*I1034,"n.a.")</x:f>
        <x:v>0</x:v>
      </x:c>
      <x:c r="K1034" s="56" t="n">
        <x:f>Ubicaciones!D10</x:f>
        <x:v>8.4</x:v>
      </x:c>
      <x:c r="L1034" s="56" t="n">
        <x:f>Ubicaciones!E10</x:f>
        <x:v>-78.15</x:v>
      </x:c>
      <x:c r="M1034" s="38" t="str">
        <x:f>Vulnerabilidad!B24</x:f>
        <x:v>Liviana / madera</x:v>
      </x:c>
      <x:c r="N1034" s="38" t="str">
        <x:f>Vulnerabilidad!C24</x:f>
        <x:v>Madera / livianas</x:v>
      </x:c>
      <x:c r="O1034" s="38" t="str">
        <x:f>Vulnerabilidad!D24</x:f>
        <x:v>Metal</x:v>
      </x:c>
      <x:c r="P1034" s="38" t="str">
        <x:v>Sin dato</x:v>
      </x:c>
      <x:c r="Q1034" s="38" t="n">
        <x:f>IF('Impacto local'!H10="","",'Impacto local'!H10)</x:f>
        <x:v>2</x:v>
      </x:c>
      <x:c r="R1034" s="57" t="n">
        <x:f>IF(Q1034="","",INDEX(Vulnerabilidad!$D$6:$D$17,Q1034))</x:f>
        <x:v>0</x:v>
      </x:c>
      <x:c r="S1034" s="55" t="n">
        <x:f>IF(AND(ISNUMBER(J1034),ISNUMBER(R1034),R1034&gt;=0,R1034&lt;=1),J1034*R1034,"n.a.")</x:f>
        <x:v>0</x:v>
      </x:c>
      <x:c r="T1034" s="38" t="str">
        <x:f>IF(ISNUMBER(S1034),"Calculado ilustrativo","Faltan datos / parámetros inválidos")</x:f>
        <x:v>Calculado ilustrativo</x:v>
      </x:c>
    </x:row>
    <x:row r="1035">
      <x:c r="A1035" s="38" t="str">
        <x:v>R01030</x:v>
      </x:c>
      <x:c r="B1035" s="38" t="str">
        <x:f>'Reparto provincial'!B349</x:f>
        <x:v>C09</x:v>
      </x:c>
      <x:c r="C1035" s="38" t="str">
        <x:f>'Reparto provincial'!C349</x:f>
        <x:v>General de Seguros, S.A.</x:v>
      </x:c>
      <x:c r="D1035" s="38" t="str">
        <x:f>'Reparto provincial'!D349</x:f>
        <x:v>Industrial</x:v>
      </x:c>
      <x:c r="E1035" s="38" t="str">
        <x:f>'Reparto provincial'!E349</x:f>
        <x:v>Herrera</x:v>
      </x:c>
      <x:c r="F1035" s="38" t="str">
        <x:f>Ubicaciones!A11</x:f>
        <x:v>L06</x:v>
      </x:c>
      <x:c r="G1035" s="38" t="str">
        <x:v>P1</x:v>
      </x:c>
      <x:c r="H1035" s="55" t="n">
        <x:f>IF(AND(ISNUMBER('Reparto provincial'!J349),ABS(Construccion!G23-1)&lt;0.0000001,MIN(Construccion!D23:F23)&gt;=0,MAX(Construccion!D23:F23)&lt;=1),ROUND('Reparto provincial'!J349*ROUND(SUM(Construccion!$D$23:D23),12),0)-0,"n.a.")</x:f>
        <x:v>0</x:v>
      </x:c>
      <x:c r="I1035" s="55" t="n">
        <x:f>'Reparto provincial'!N349</x:f>
        <x:v>0</x:v>
      </x:c>
      <x:c r="J1035" s="55" t="n">
        <x:f>IF(AND(ISNUMBER(H1035),ISNUMBER(I1035)),H1035*I1035,"n.a.")</x:f>
        <x:v>0</x:v>
      </x:c>
      <x:c r="K1035" s="56" t="n">
        <x:f>Ubicaciones!D11</x:f>
        <x:v>7.96</x:v>
      </x:c>
      <x:c r="L1035" s="56" t="n">
        <x:f>Ubicaciones!E11</x:f>
        <x:v>-80.43</x:v>
      </x:c>
      <x:c r="M1035" s="38" t="str">
        <x:f>Vulnerabilidad!B22</x:f>
        <x:v>Hormigón armado</x:v>
      </x:c>
      <x:c r="N1035" s="38" t="str">
        <x:f>Vulnerabilidad!C22</x:f>
        <x:v>Mampostería de relleno</x:v>
      </x:c>
      <x:c r="O1035" s="38" t="str">
        <x:f>Vulnerabilidad!D22</x:f>
        <x:v>Losa de hormigón</x:v>
      </x:c>
      <x:c r="P1035" s="38" t="str">
        <x:v>Sin dato</x:v>
      </x:c>
      <x:c r="Q1035" s="38" t="n">
        <x:f>IF('Impacto local'!H11="","",'Impacto local'!H11)</x:f>
        <x:v>3</x:v>
      </x:c>
      <x:c r="R1035" s="57" t="n">
        <x:f>IF(Q1035="","",INDEX(Vulnerabilidad!$B$6:$B$17,Q1035))</x:f>
        <x:v>0</x:v>
      </x:c>
      <x:c r="S1035" s="55" t="n">
        <x:f>IF(AND(ISNUMBER(J1035),ISNUMBER(R1035),R1035&gt;=0,R1035&lt;=1),J1035*R1035,"n.a.")</x:f>
        <x:v>0</x:v>
      </x:c>
      <x:c r="T1035" s="38" t="str">
        <x:f>IF(ISNUMBER(S1035),"Calculado ilustrativo","Faltan datos / parámetros inválidos")</x:f>
        <x:v>Calculado ilustrativo</x:v>
      </x:c>
    </x:row>
    <x:row r="1036">
      <x:c r="A1036" s="38" t="str">
        <x:v>R01031</x:v>
      </x:c>
      <x:c r="B1036" s="38" t="str">
        <x:f>'Reparto provincial'!B349</x:f>
        <x:v>C09</x:v>
      </x:c>
      <x:c r="C1036" s="38" t="str">
        <x:f>'Reparto provincial'!C349</x:f>
        <x:v>General de Seguros, S.A.</x:v>
      </x:c>
      <x:c r="D1036" s="38" t="str">
        <x:f>'Reparto provincial'!D349</x:f>
        <x:v>Industrial</x:v>
      </x:c>
      <x:c r="E1036" s="38" t="str">
        <x:f>'Reparto provincial'!E349</x:f>
        <x:v>Herrera</x:v>
      </x:c>
      <x:c r="F1036" s="38" t="str">
        <x:f>Ubicaciones!A11</x:f>
        <x:v>L06</x:v>
      </x:c>
      <x:c r="G1036" s="38" t="str">
        <x:v>P2</x:v>
      </x:c>
      <x:c r="H1036" s="55" t="n">
        <x:f>IF(AND(ISNUMBER('Reparto provincial'!J349),ABS(Construccion!G23-1)&lt;0.0000001,MIN(Construccion!D23:F23)&gt;=0,MAX(Construccion!D23:F23)&lt;=1),ROUND('Reparto provincial'!J349*ROUND(SUM(Construccion!$D$23:E23),12),0)-ROUND('Reparto provincial'!J349*ROUND(SUM(Construccion!$D$23:D23),12),0),"n.a.")</x:f>
        <x:v>0</x:v>
      </x:c>
      <x:c r="I1036" s="55" t="n">
        <x:f>'Reparto provincial'!N349</x:f>
        <x:v>0</x:v>
      </x:c>
      <x:c r="J1036" s="55" t="n">
        <x:f>IF(AND(ISNUMBER(H1036),ISNUMBER(I1036)),H1036*I1036,"n.a.")</x:f>
        <x:v>0</x:v>
      </x:c>
      <x:c r="K1036" s="56" t="n">
        <x:f>Ubicaciones!D11</x:f>
        <x:v>7.96</x:v>
      </x:c>
      <x:c r="L1036" s="56" t="n">
        <x:f>Ubicaciones!E11</x:f>
        <x:v>-80.43</x:v>
      </x:c>
      <x:c r="M1036" s="38" t="str">
        <x:f>Vulnerabilidad!B23</x:f>
        <x:v>Mampostería sin refuerzo</x:v>
      </x:c>
      <x:c r="N1036" s="38" t="str">
        <x:f>Vulnerabilidad!C23</x:f>
        <x:v>Bloque / ladrillo</x:v>
      </x:c>
      <x:c r="O1036" s="38" t="str">
        <x:f>Vulnerabilidad!D23</x:f>
        <x:v>Metal</x:v>
      </x:c>
      <x:c r="P1036" s="38" t="str">
        <x:v>Sin dato</x:v>
      </x:c>
      <x:c r="Q1036" s="38" t="n">
        <x:f>IF('Impacto local'!H11="","",'Impacto local'!H11)</x:f>
        <x:v>3</x:v>
      </x:c>
      <x:c r="R1036" s="57" t="n">
        <x:f>IF(Q1036="","",INDEX(Vulnerabilidad!$C$6:$C$17,Q1036))</x:f>
        <x:v>0</x:v>
      </x:c>
      <x:c r="S1036" s="55" t="n">
        <x:f>IF(AND(ISNUMBER(J1036),ISNUMBER(R1036),R1036&gt;=0,R1036&lt;=1),J1036*R1036,"n.a.")</x:f>
        <x:v>0</x:v>
      </x:c>
      <x:c r="T1036" s="38" t="str">
        <x:f>IF(ISNUMBER(S1036),"Calculado ilustrativo","Faltan datos / parámetros inválidos")</x:f>
        <x:v>Calculado ilustrativo</x:v>
      </x:c>
    </x:row>
    <x:row r="1037">
      <x:c r="A1037" s="38" t="str">
        <x:v>R01032</x:v>
      </x:c>
      <x:c r="B1037" s="38" t="str">
        <x:f>'Reparto provincial'!B349</x:f>
        <x:v>C09</x:v>
      </x:c>
      <x:c r="C1037" s="38" t="str">
        <x:f>'Reparto provincial'!C349</x:f>
        <x:v>General de Seguros, S.A.</x:v>
      </x:c>
      <x:c r="D1037" s="38" t="str">
        <x:f>'Reparto provincial'!D349</x:f>
        <x:v>Industrial</x:v>
      </x:c>
      <x:c r="E1037" s="38" t="str">
        <x:f>'Reparto provincial'!E349</x:f>
        <x:v>Herrera</x:v>
      </x:c>
      <x:c r="F1037" s="38" t="str">
        <x:f>Ubicaciones!A11</x:f>
        <x:v>L06</x:v>
      </x:c>
      <x:c r="G1037" s="38" t="str">
        <x:v>P3</x:v>
      </x:c>
      <x:c r="H1037" s="55" t="n">
        <x:f>IF(AND(ISNUMBER('Reparto provincial'!J349),ABS(Construccion!G23-1)&lt;0.0000001,MIN(Construccion!D23:F23)&gt;=0,MAX(Construccion!D23:F23)&lt;=1),ROUND('Reparto provincial'!J349*ROUND(SUM(Construccion!$D$23:F23),12),0)-ROUND('Reparto provincial'!J349*ROUND(SUM(Construccion!$D$23:E23),12),0),"n.a.")</x:f>
        <x:v>0</x:v>
      </x:c>
      <x:c r="I1037" s="55" t="n">
        <x:f>'Reparto provincial'!N349</x:f>
        <x:v>0</x:v>
      </x:c>
      <x:c r="J1037" s="55" t="n">
        <x:f>IF(AND(ISNUMBER(H1037),ISNUMBER(I1037)),H1037*I1037,"n.a.")</x:f>
        <x:v>0</x:v>
      </x:c>
      <x:c r="K1037" s="56" t="n">
        <x:f>Ubicaciones!D11</x:f>
        <x:v>7.96</x:v>
      </x:c>
      <x:c r="L1037" s="56" t="n">
        <x:f>Ubicaciones!E11</x:f>
        <x:v>-80.43</x:v>
      </x:c>
      <x:c r="M1037" s="38" t="str">
        <x:f>Vulnerabilidad!B24</x:f>
        <x:v>Liviana / madera</x:v>
      </x:c>
      <x:c r="N1037" s="38" t="str">
        <x:f>Vulnerabilidad!C24</x:f>
        <x:v>Madera / livianas</x:v>
      </x:c>
      <x:c r="O1037" s="38" t="str">
        <x:f>Vulnerabilidad!D24</x:f>
        <x:v>Metal</x:v>
      </x:c>
      <x:c r="P1037" s="38" t="str">
        <x:v>Sin dato</x:v>
      </x:c>
      <x:c r="Q1037" s="38" t="n">
        <x:f>IF('Impacto local'!H11="","",'Impacto local'!H11)</x:f>
        <x:v>3</x:v>
      </x:c>
      <x:c r="R1037" s="57" t="n">
        <x:f>IF(Q1037="","",INDEX(Vulnerabilidad!$D$6:$D$17,Q1037))</x:f>
        <x:v>0</x:v>
      </x:c>
      <x:c r="S1037" s="55" t="n">
        <x:f>IF(AND(ISNUMBER(J1037),ISNUMBER(R1037),R1037&gt;=0,R1037&lt;=1),J1037*R1037,"n.a.")</x:f>
        <x:v>0</x:v>
      </x:c>
      <x:c r="T1037" s="38" t="str">
        <x:f>IF(ISNUMBER(S1037),"Calculado ilustrativo","Faltan datos / parámetros inválidos")</x:f>
        <x:v>Calculado ilustrativo</x:v>
      </x:c>
    </x:row>
    <x:row r="1038">
      <x:c r="A1038" s="38" t="str">
        <x:v>R01033</x:v>
      </x:c>
      <x:c r="B1038" s="38" t="str">
        <x:f>'Reparto provincial'!B350</x:f>
        <x:v>C09</x:v>
      </x:c>
      <x:c r="C1038" s="38" t="str">
        <x:f>'Reparto provincial'!C350</x:f>
        <x:v>General de Seguros, S.A.</x:v>
      </x:c>
      <x:c r="D1038" s="38" t="str">
        <x:f>'Reparto provincial'!D350</x:f>
        <x:v>Industrial</x:v>
      </x:c>
      <x:c r="E1038" s="38" t="str">
        <x:f>'Reparto provincial'!E350</x:f>
        <x:v>Los Santos</x:v>
      </x:c>
      <x:c r="F1038" s="38" t="str">
        <x:f>Ubicaciones!A12</x:f>
        <x:v>L07</x:v>
      </x:c>
      <x:c r="G1038" s="38" t="str">
        <x:v>P1</x:v>
      </x:c>
      <x:c r="H1038" s="55" t="n">
        <x:f>IF(AND(ISNUMBER('Reparto provincial'!J350),ABS(Construccion!G26-1)&lt;0.0000001,MIN(Construccion!D26:F26)&gt;=0,MAX(Construccion!D26:F26)&lt;=1),ROUND('Reparto provincial'!J350*ROUND(SUM(Construccion!$D$26:D26),12),0)-0,"n.a.")</x:f>
        <x:v>0</x:v>
      </x:c>
      <x:c r="I1038" s="55" t="n">
        <x:f>'Reparto provincial'!N350</x:f>
        <x:v>0</x:v>
      </x:c>
      <x:c r="J1038" s="55" t="n">
        <x:f>IF(AND(ISNUMBER(H1038),ISNUMBER(I1038)),H1038*I1038,"n.a.")</x:f>
        <x:v>0</x:v>
      </x:c>
      <x:c r="K1038" s="56" t="n">
        <x:f>Ubicaciones!D12</x:f>
        <x:v>7.77</x:v>
      </x:c>
      <x:c r="L1038" s="56" t="n">
        <x:f>Ubicaciones!E12</x:f>
        <x:v>-80.28</x:v>
      </x:c>
      <x:c r="M1038" s="38" t="str">
        <x:f>Vulnerabilidad!B22</x:f>
        <x:v>Hormigón armado</x:v>
      </x:c>
      <x:c r="N1038" s="38" t="str">
        <x:f>Vulnerabilidad!C22</x:f>
        <x:v>Mampostería de relleno</x:v>
      </x:c>
      <x:c r="O1038" s="38" t="str">
        <x:f>Vulnerabilidad!D22</x:f>
        <x:v>Losa de hormigón</x:v>
      </x:c>
      <x:c r="P1038" s="38" t="str">
        <x:v>Sin dato</x:v>
      </x:c>
      <x:c r="Q1038" s="38" t="n">
        <x:f>IF('Impacto local'!H12="","",'Impacto local'!H12)</x:f>
        <x:v>2</x:v>
      </x:c>
      <x:c r="R1038" s="57" t="n">
        <x:f>IF(Q1038="","",INDEX(Vulnerabilidad!$B$6:$B$17,Q1038))</x:f>
        <x:v>0</x:v>
      </x:c>
      <x:c r="S1038" s="55" t="n">
        <x:f>IF(AND(ISNUMBER(J1038),ISNUMBER(R1038),R1038&gt;=0,R1038&lt;=1),J1038*R1038,"n.a.")</x:f>
        <x:v>0</x:v>
      </x:c>
      <x:c r="T1038" s="38" t="str">
        <x:f>IF(ISNUMBER(S1038),"Calculado ilustrativo","Faltan datos / parámetros inválidos")</x:f>
        <x:v>Calculado ilustrativo</x:v>
      </x:c>
    </x:row>
    <x:row r="1039">
      <x:c r="A1039" s="38" t="str">
        <x:v>R01034</x:v>
      </x:c>
      <x:c r="B1039" s="38" t="str">
        <x:f>'Reparto provincial'!B350</x:f>
        <x:v>C09</x:v>
      </x:c>
      <x:c r="C1039" s="38" t="str">
        <x:f>'Reparto provincial'!C350</x:f>
        <x:v>General de Seguros, S.A.</x:v>
      </x:c>
      <x:c r="D1039" s="38" t="str">
        <x:f>'Reparto provincial'!D350</x:f>
        <x:v>Industrial</x:v>
      </x:c>
      <x:c r="E1039" s="38" t="str">
        <x:f>'Reparto provincial'!E350</x:f>
        <x:v>Los Santos</x:v>
      </x:c>
      <x:c r="F1039" s="38" t="str">
        <x:f>Ubicaciones!A12</x:f>
        <x:v>L07</x:v>
      </x:c>
      <x:c r="G1039" s="38" t="str">
        <x:v>P2</x:v>
      </x:c>
      <x:c r="H1039" s="55" t="n">
        <x:f>IF(AND(ISNUMBER('Reparto provincial'!J350),ABS(Construccion!G26-1)&lt;0.0000001,MIN(Construccion!D26:F26)&gt;=0,MAX(Construccion!D26:F26)&lt;=1),ROUND('Reparto provincial'!J350*ROUND(SUM(Construccion!$D$26:E26),12),0)-ROUND('Reparto provincial'!J350*ROUND(SUM(Construccion!$D$26:D26),12),0),"n.a.")</x:f>
        <x:v>0</x:v>
      </x:c>
      <x:c r="I1039" s="55" t="n">
        <x:f>'Reparto provincial'!N350</x:f>
        <x:v>0</x:v>
      </x:c>
      <x:c r="J1039" s="55" t="n">
        <x:f>IF(AND(ISNUMBER(H1039),ISNUMBER(I1039)),H1039*I1039,"n.a.")</x:f>
        <x:v>0</x:v>
      </x:c>
      <x:c r="K1039" s="56" t="n">
        <x:f>Ubicaciones!D12</x:f>
        <x:v>7.77</x:v>
      </x:c>
      <x:c r="L1039" s="56" t="n">
        <x:f>Ubicaciones!E12</x:f>
        <x:v>-80.28</x:v>
      </x:c>
      <x:c r="M1039" s="38" t="str">
        <x:f>Vulnerabilidad!B23</x:f>
        <x:v>Mampostería sin refuerzo</x:v>
      </x:c>
      <x:c r="N1039" s="38" t="str">
        <x:f>Vulnerabilidad!C23</x:f>
        <x:v>Bloque / ladrillo</x:v>
      </x:c>
      <x:c r="O1039" s="38" t="str">
        <x:f>Vulnerabilidad!D23</x:f>
        <x:v>Metal</x:v>
      </x:c>
      <x:c r="P1039" s="38" t="str">
        <x:v>Sin dato</x:v>
      </x:c>
      <x:c r="Q1039" s="38" t="n">
        <x:f>IF('Impacto local'!H12="","",'Impacto local'!H12)</x:f>
        <x:v>2</x:v>
      </x:c>
      <x:c r="R1039" s="57" t="n">
        <x:f>IF(Q1039="","",INDEX(Vulnerabilidad!$C$6:$C$17,Q1039))</x:f>
        <x:v>0</x:v>
      </x:c>
      <x:c r="S1039" s="55" t="n">
        <x:f>IF(AND(ISNUMBER(J1039),ISNUMBER(R1039),R1039&gt;=0,R1039&lt;=1),J1039*R1039,"n.a.")</x:f>
        <x:v>0</x:v>
      </x:c>
      <x:c r="T1039" s="38" t="str">
        <x:f>IF(ISNUMBER(S1039),"Calculado ilustrativo","Faltan datos / parámetros inválidos")</x:f>
        <x:v>Calculado ilustrativo</x:v>
      </x:c>
    </x:row>
    <x:row r="1040">
      <x:c r="A1040" s="38" t="str">
        <x:v>R01035</x:v>
      </x:c>
      <x:c r="B1040" s="38" t="str">
        <x:f>'Reparto provincial'!B350</x:f>
        <x:v>C09</x:v>
      </x:c>
      <x:c r="C1040" s="38" t="str">
        <x:f>'Reparto provincial'!C350</x:f>
        <x:v>General de Seguros, S.A.</x:v>
      </x:c>
      <x:c r="D1040" s="38" t="str">
        <x:f>'Reparto provincial'!D350</x:f>
        <x:v>Industrial</x:v>
      </x:c>
      <x:c r="E1040" s="38" t="str">
        <x:f>'Reparto provincial'!E350</x:f>
        <x:v>Los Santos</x:v>
      </x:c>
      <x:c r="F1040" s="38" t="str">
        <x:f>Ubicaciones!A12</x:f>
        <x:v>L07</x:v>
      </x:c>
      <x:c r="G1040" s="38" t="str">
        <x:v>P3</x:v>
      </x:c>
      <x:c r="H1040" s="55" t="n">
        <x:f>IF(AND(ISNUMBER('Reparto provincial'!J350),ABS(Construccion!G26-1)&lt;0.0000001,MIN(Construccion!D26:F26)&gt;=0,MAX(Construccion!D26:F26)&lt;=1),ROUND('Reparto provincial'!J350*ROUND(SUM(Construccion!$D$26:F26),12),0)-ROUND('Reparto provincial'!J350*ROUND(SUM(Construccion!$D$26:E26),12),0),"n.a.")</x:f>
        <x:v>0</x:v>
      </x:c>
      <x:c r="I1040" s="55" t="n">
        <x:f>'Reparto provincial'!N350</x:f>
        <x:v>0</x:v>
      </x:c>
      <x:c r="J1040" s="55" t="n">
        <x:f>IF(AND(ISNUMBER(H1040),ISNUMBER(I1040)),H1040*I1040,"n.a.")</x:f>
        <x:v>0</x:v>
      </x:c>
      <x:c r="K1040" s="56" t="n">
        <x:f>Ubicaciones!D12</x:f>
        <x:v>7.77</x:v>
      </x:c>
      <x:c r="L1040" s="56" t="n">
        <x:f>Ubicaciones!E12</x:f>
        <x:v>-80.28</x:v>
      </x:c>
      <x:c r="M1040" s="38" t="str">
        <x:f>Vulnerabilidad!B24</x:f>
        <x:v>Liviana / madera</x:v>
      </x:c>
      <x:c r="N1040" s="38" t="str">
        <x:f>Vulnerabilidad!C24</x:f>
        <x:v>Madera / livianas</x:v>
      </x:c>
      <x:c r="O1040" s="38" t="str">
        <x:f>Vulnerabilidad!D24</x:f>
        <x:v>Metal</x:v>
      </x:c>
      <x:c r="P1040" s="38" t="str">
        <x:v>Sin dato</x:v>
      </x:c>
      <x:c r="Q1040" s="38" t="n">
        <x:f>IF('Impacto local'!H12="","",'Impacto local'!H12)</x:f>
        <x:v>2</x:v>
      </x:c>
      <x:c r="R1040" s="57" t="n">
        <x:f>IF(Q1040="","",INDEX(Vulnerabilidad!$D$6:$D$17,Q1040))</x:f>
        <x:v>0</x:v>
      </x:c>
      <x:c r="S1040" s="55" t="n">
        <x:f>IF(AND(ISNUMBER(J1040),ISNUMBER(R1040),R1040&gt;=0,R1040&lt;=1),J1040*R1040,"n.a.")</x:f>
        <x:v>0</x:v>
      </x:c>
      <x:c r="T1040" s="38" t="str">
        <x:f>IF(ISNUMBER(S1040),"Calculado ilustrativo","Faltan datos / parámetros inválidos")</x:f>
        <x:v>Calculado ilustrativo</x:v>
      </x:c>
    </x:row>
    <x:row r="1041">
      <x:c r="A1041" s="38" t="str">
        <x:v>R01036</x:v>
      </x:c>
      <x:c r="B1041" s="38" t="str">
        <x:f>'Reparto provincial'!B351</x:f>
        <x:v>C09</x:v>
      </x:c>
      <x:c r="C1041" s="38" t="str">
        <x:f>'Reparto provincial'!C351</x:f>
        <x:v>General de Seguros, S.A.</x:v>
      </x:c>
      <x:c r="D1041" s="38" t="str">
        <x:f>'Reparto provincial'!D351</x:f>
        <x:v>Industrial</x:v>
      </x:c>
      <x:c r="E1041" s="38" t="str">
        <x:f>'Reparto provincial'!E351</x:f>
        <x:v>Panamá</x:v>
      </x:c>
      <x:c r="F1041" s="38" t="str">
        <x:f>Ubicaciones!A13</x:f>
        <x:v>L08</x:v>
      </x:c>
      <x:c r="G1041" s="38" t="str">
        <x:v>P1</x:v>
      </x:c>
      <x:c r="H1041" s="55" t="n">
        <x:f>IF(AND(ISNUMBER('Reparto provincial'!J351),ABS(Construccion!G29-1)&lt;0.0000001,MIN(Construccion!D29:F29)&gt;=0,MAX(Construccion!D29:F29)&lt;=1),ROUND('Reparto provincial'!J351*ROUND(SUM(Construccion!$D$29:D29),12),0)-0,"n.a.")</x:f>
        <x:v>0</x:v>
      </x:c>
      <x:c r="I1041" s="55" t="n">
        <x:f>'Reparto provincial'!N351</x:f>
        <x:v>0</x:v>
      </x:c>
      <x:c r="J1041" s="55" t="n">
        <x:f>IF(AND(ISNUMBER(H1041),ISNUMBER(I1041)),H1041*I1041,"n.a.")</x:f>
        <x:v>0</x:v>
      </x:c>
      <x:c r="K1041" s="56" t="n">
        <x:f>Ubicaciones!D13</x:f>
        <x:v>8.98</x:v>
      </x:c>
      <x:c r="L1041" s="56" t="n">
        <x:f>Ubicaciones!E13</x:f>
        <x:v>-79.52</x:v>
      </x:c>
      <x:c r="M1041" s="38" t="str">
        <x:f>Vulnerabilidad!B22</x:f>
        <x:v>Hormigón armado</x:v>
      </x:c>
      <x:c r="N1041" s="38" t="str">
        <x:f>Vulnerabilidad!C22</x:f>
        <x:v>Mampostería de relleno</x:v>
      </x:c>
      <x:c r="O1041" s="38" t="str">
        <x:f>Vulnerabilidad!D22</x:f>
        <x:v>Losa de hormigón</x:v>
      </x:c>
      <x:c r="P1041" s="38" t="str">
        <x:v>Sin dato</x:v>
      </x:c>
      <x:c r="Q1041" s="38" t="n">
        <x:f>IF('Impacto local'!H13="","",'Impacto local'!H13)</x:f>
        <x:v>2</x:v>
      </x:c>
      <x:c r="R1041" s="57" t="n">
        <x:f>IF(Q1041="","",INDEX(Vulnerabilidad!$B$6:$B$17,Q1041))</x:f>
        <x:v>0</x:v>
      </x:c>
      <x:c r="S1041" s="55" t="n">
        <x:f>IF(AND(ISNUMBER(J1041),ISNUMBER(R1041),R1041&gt;=0,R1041&lt;=1),J1041*R1041,"n.a.")</x:f>
        <x:v>0</x:v>
      </x:c>
      <x:c r="T1041" s="38" t="str">
        <x:f>IF(ISNUMBER(S1041),"Calculado ilustrativo","Faltan datos / parámetros inválidos")</x:f>
        <x:v>Calculado ilustrativo</x:v>
      </x:c>
    </x:row>
    <x:row r="1042">
      <x:c r="A1042" s="38" t="str">
        <x:v>R01037</x:v>
      </x:c>
      <x:c r="B1042" s="38" t="str">
        <x:f>'Reparto provincial'!B351</x:f>
        <x:v>C09</x:v>
      </x:c>
      <x:c r="C1042" s="38" t="str">
        <x:f>'Reparto provincial'!C351</x:f>
        <x:v>General de Seguros, S.A.</x:v>
      </x:c>
      <x:c r="D1042" s="38" t="str">
        <x:f>'Reparto provincial'!D351</x:f>
        <x:v>Industrial</x:v>
      </x:c>
      <x:c r="E1042" s="38" t="str">
        <x:f>'Reparto provincial'!E351</x:f>
        <x:v>Panamá</x:v>
      </x:c>
      <x:c r="F1042" s="38" t="str">
        <x:f>Ubicaciones!A13</x:f>
        <x:v>L08</x:v>
      </x:c>
      <x:c r="G1042" s="38" t="str">
        <x:v>P2</x:v>
      </x:c>
      <x:c r="H1042" s="55" t="n">
        <x:f>IF(AND(ISNUMBER('Reparto provincial'!J351),ABS(Construccion!G29-1)&lt;0.0000001,MIN(Construccion!D29:F29)&gt;=0,MAX(Construccion!D29:F29)&lt;=1),ROUND('Reparto provincial'!J351*ROUND(SUM(Construccion!$D$29:E29),12),0)-ROUND('Reparto provincial'!J351*ROUND(SUM(Construccion!$D$29:D29),12),0),"n.a.")</x:f>
        <x:v>0</x:v>
      </x:c>
      <x:c r="I1042" s="55" t="n">
        <x:f>'Reparto provincial'!N351</x:f>
        <x:v>0</x:v>
      </x:c>
      <x:c r="J1042" s="55" t="n">
        <x:f>IF(AND(ISNUMBER(H1042),ISNUMBER(I1042)),H1042*I1042,"n.a.")</x:f>
        <x:v>0</x:v>
      </x:c>
      <x:c r="K1042" s="56" t="n">
        <x:f>Ubicaciones!D13</x:f>
        <x:v>8.98</x:v>
      </x:c>
      <x:c r="L1042" s="56" t="n">
        <x:f>Ubicaciones!E13</x:f>
        <x:v>-79.52</x:v>
      </x:c>
      <x:c r="M1042" s="38" t="str">
        <x:f>Vulnerabilidad!B23</x:f>
        <x:v>Mampostería sin refuerzo</x:v>
      </x:c>
      <x:c r="N1042" s="38" t="str">
        <x:f>Vulnerabilidad!C23</x:f>
        <x:v>Bloque / ladrillo</x:v>
      </x:c>
      <x:c r="O1042" s="38" t="str">
        <x:f>Vulnerabilidad!D23</x:f>
        <x:v>Metal</x:v>
      </x:c>
      <x:c r="P1042" s="38" t="str">
        <x:v>Sin dato</x:v>
      </x:c>
      <x:c r="Q1042" s="38" t="n">
        <x:f>IF('Impacto local'!H13="","",'Impacto local'!H13)</x:f>
        <x:v>2</x:v>
      </x:c>
      <x:c r="R1042" s="57" t="n">
        <x:f>IF(Q1042="","",INDEX(Vulnerabilidad!$C$6:$C$17,Q1042))</x:f>
        <x:v>0</x:v>
      </x:c>
      <x:c r="S1042" s="55" t="n">
        <x:f>IF(AND(ISNUMBER(J1042),ISNUMBER(R1042),R1042&gt;=0,R1042&lt;=1),J1042*R1042,"n.a.")</x:f>
        <x:v>0</x:v>
      </x:c>
      <x:c r="T1042" s="38" t="str">
        <x:f>IF(ISNUMBER(S1042),"Calculado ilustrativo","Faltan datos / parámetros inválidos")</x:f>
        <x:v>Calculado ilustrativo</x:v>
      </x:c>
    </x:row>
    <x:row r="1043">
      <x:c r="A1043" s="38" t="str">
        <x:v>R01038</x:v>
      </x:c>
      <x:c r="B1043" s="38" t="str">
        <x:f>'Reparto provincial'!B351</x:f>
        <x:v>C09</x:v>
      </x:c>
      <x:c r="C1043" s="38" t="str">
        <x:f>'Reparto provincial'!C351</x:f>
        <x:v>General de Seguros, S.A.</x:v>
      </x:c>
      <x:c r="D1043" s="38" t="str">
        <x:f>'Reparto provincial'!D351</x:f>
        <x:v>Industrial</x:v>
      </x:c>
      <x:c r="E1043" s="38" t="str">
        <x:f>'Reparto provincial'!E351</x:f>
        <x:v>Panamá</x:v>
      </x:c>
      <x:c r="F1043" s="38" t="str">
        <x:f>Ubicaciones!A13</x:f>
        <x:v>L08</x:v>
      </x:c>
      <x:c r="G1043" s="38" t="str">
        <x:v>P3</x:v>
      </x:c>
      <x:c r="H1043" s="55" t="n">
        <x:f>IF(AND(ISNUMBER('Reparto provincial'!J351),ABS(Construccion!G29-1)&lt;0.0000001,MIN(Construccion!D29:F29)&gt;=0,MAX(Construccion!D29:F29)&lt;=1),ROUND('Reparto provincial'!J351*ROUND(SUM(Construccion!$D$29:F29),12),0)-ROUND('Reparto provincial'!J351*ROUND(SUM(Construccion!$D$29:E29),12),0),"n.a.")</x:f>
        <x:v>0</x:v>
      </x:c>
      <x:c r="I1043" s="55" t="n">
        <x:f>'Reparto provincial'!N351</x:f>
        <x:v>0</x:v>
      </x:c>
      <x:c r="J1043" s="55" t="n">
        <x:f>IF(AND(ISNUMBER(H1043),ISNUMBER(I1043)),H1043*I1043,"n.a.")</x:f>
        <x:v>0</x:v>
      </x:c>
      <x:c r="K1043" s="56" t="n">
        <x:f>Ubicaciones!D13</x:f>
        <x:v>8.98</x:v>
      </x:c>
      <x:c r="L1043" s="56" t="n">
        <x:f>Ubicaciones!E13</x:f>
        <x:v>-79.52</x:v>
      </x:c>
      <x:c r="M1043" s="38" t="str">
        <x:f>Vulnerabilidad!B24</x:f>
        <x:v>Liviana / madera</x:v>
      </x:c>
      <x:c r="N1043" s="38" t="str">
        <x:f>Vulnerabilidad!C24</x:f>
        <x:v>Madera / livianas</x:v>
      </x:c>
      <x:c r="O1043" s="38" t="str">
        <x:f>Vulnerabilidad!D24</x:f>
        <x:v>Metal</x:v>
      </x:c>
      <x:c r="P1043" s="38" t="str">
        <x:v>Sin dato</x:v>
      </x:c>
      <x:c r="Q1043" s="38" t="n">
        <x:f>IF('Impacto local'!H13="","",'Impacto local'!H13)</x:f>
        <x:v>2</x:v>
      </x:c>
      <x:c r="R1043" s="57" t="n">
        <x:f>IF(Q1043="","",INDEX(Vulnerabilidad!$D$6:$D$17,Q1043))</x:f>
        <x:v>0</x:v>
      </x:c>
      <x:c r="S1043" s="55" t="n">
        <x:f>IF(AND(ISNUMBER(J1043),ISNUMBER(R1043),R1043&gt;=0,R1043&lt;=1),J1043*R1043,"n.a.")</x:f>
        <x:v>0</x:v>
      </x:c>
      <x:c r="T1043" s="38" t="str">
        <x:f>IF(ISNUMBER(S1043),"Calculado ilustrativo","Faltan datos / parámetros inválidos")</x:f>
        <x:v>Calculado ilustrativo</x:v>
      </x:c>
    </x:row>
    <x:row r="1044">
      <x:c r="A1044" s="38" t="str">
        <x:v>R01039</x:v>
      </x:c>
      <x:c r="B1044" s="38" t="str">
        <x:f>'Reparto provincial'!B352</x:f>
        <x:v>C09</x:v>
      </x:c>
      <x:c r="C1044" s="38" t="str">
        <x:f>'Reparto provincial'!C352</x:f>
        <x:v>General de Seguros, S.A.</x:v>
      </x:c>
      <x:c r="D1044" s="38" t="str">
        <x:f>'Reparto provincial'!D352</x:f>
        <x:v>Industrial</x:v>
      </x:c>
      <x:c r="E1044" s="38" t="str">
        <x:f>'Reparto provincial'!E352</x:f>
        <x:v>Veraguas</x:v>
      </x:c>
      <x:c r="F1044" s="38" t="str">
        <x:f>Ubicaciones!A14</x:f>
        <x:v>L09</x:v>
      </x:c>
      <x:c r="G1044" s="38" t="str">
        <x:v>P1</x:v>
      </x:c>
      <x:c r="H1044" s="55" t="n">
        <x:f>IF(AND(ISNUMBER('Reparto provincial'!J352),ABS(Construccion!G32-1)&lt;0.0000001,MIN(Construccion!D32:F32)&gt;=0,MAX(Construccion!D32:F32)&lt;=1),ROUND('Reparto provincial'!J352*ROUND(SUM(Construccion!$D$32:D32),12),0)-0,"n.a.")</x:f>
        <x:v>0</x:v>
      </x:c>
      <x:c r="I1044" s="55" t="n">
        <x:f>'Reparto provincial'!N352</x:f>
        <x:v>0</x:v>
      </x:c>
      <x:c r="J1044" s="55" t="n">
        <x:f>IF(AND(ISNUMBER(H1044),ISNUMBER(I1044)),H1044*I1044,"n.a.")</x:f>
        <x:v>0</x:v>
      </x:c>
      <x:c r="K1044" s="56" t="n">
        <x:f>Ubicaciones!D14</x:f>
        <x:v>8.1</x:v>
      </x:c>
      <x:c r="L1044" s="56" t="n">
        <x:f>Ubicaciones!E14</x:f>
        <x:v>-80.97</x:v>
      </x:c>
      <x:c r="M1044" s="38" t="str">
        <x:f>Vulnerabilidad!B22</x:f>
        <x:v>Hormigón armado</x:v>
      </x:c>
      <x:c r="N1044" s="38" t="str">
        <x:f>Vulnerabilidad!C22</x:f>
        <x:v>Mampostería de relleno</x:v>
      </x:c>
      <x:c r="O1044" s="38" t="str">
        <x:f>Vulnerabilidad!D22</x:f>
        <x:v>Losa de hormigón</x:v>
      </x:c>
      <x:c r="P1044" s="38" t="str">
        <x:v>Sin dato</x:v>
      </x:c>
      <x:c r="Q1044" s="38" t="n">
        <x:f>IF('Impacto local'!H14="","",'Impacto local'!H14)</x:f>
        <x:v>3</x:v>
      </x:c>
      <x:c r="R1044" s="57" t="n">
        <x:f>IF(Q1044="","",INDEX(Vulnerabilidad!$B$6:$B$17,Q1044))</x:f>
        <x:v>0</x:v>
      </x:c>
      <x:c r="S1044" s="55" t="n">
        <x:f>IF(AND(ISNUMBER(J1044),ISNUMBER(R1044),R1044&gt;=0,R1044&lt;=1),J1044*R1044,"n.a.")</x:f>
        <x:v>0</x:v>
      </x:c>
      <x:c r="T1044" s="38" t="str">
        <x:f>IF(ISNUMBER(S1044),"Calculado ilustrativo","Faltan datos / parámetros inválidos")</x:f>
        <x:v>Calculado ilustrativo</x:v>
      </x:c>
    </x:row>
    <x:row r="1045">
      <x:c r="A1045" s="38" t="str">
        <x:v>R01040</x:v>
      </x:c>
      <x:c r="B1045" s="38" t="str">
        <x:f>'Reparto provincial'!B352</x:f>
        <x:v>C09</x:v>
      </x:c>
      <x:c r="C1045" s="38" t="str">
        <x:f>'Reparto provincial'!C352</x:f>
        <x:v>General de Seguros, S.A.</x:v>
      </x:c>
      <x:c r="D1045" s="38" t="str">
        <x:f>'Reparto provincial'!D352</x:f>
        <x:v>Industrial</x:v>
      </x:c>
      <x:c r="E1045" s="38" t="str">
        <x:f>'Reparto provincial'!E352</x:f>
        <x:v>Veraguas</x:v>
      </x:c>
      <x:c r="F1045" s="38" t="str">
        <x:f>Ubicaciones!A14</x:f>
        <x:v>L09</x:v>
      </x:c>
      <x:c r="G1045" s="38" t="str">
        <x:v>P2</x:v>
      </x:c>
      <x:c r="H1045" s="55" t="n">
        <x:f>IF(AND(ISNUMBER('Reparto provincial'!J352),ABS(Construccion!G32-1)&lt;0.0000001,MIN(Construccion!D32:F32)&gt;=0,MAX(Construccion!D32:F32)&lt;=1),ROUND('Reparto provincial'!J352*ROUND(SUM(Construccion!$D$32:E32),12),0)-ROUND('Reparto provincial'!J352*ROUND(SUM(Construccion!$D$32:D32),12),0),"n.a.")</x:f>
        <x:v>0</x:v>
      </x:c>
      <x:c r="I1045" s="55" t="n">
        <x:f>'Reparto provincial'!N352</x:f>
        <x:v>0</x:v>
      </x:c>
      <x:c r="J1045" s="55" t="n">
        <x:f>IF(AND(ISNUMBER(H1045),ISNUMBER(I1045)),H1045*I1045,"n.a.")</x:f>
        <x:v>0</x:v>
      </x:c>
      <x:c r="K1045" s="56" t="n">
        <x:f>Ubicaciones!D14</x:f>
        <x:v>8.1</x:v>
      </x:c>
      <x:c r="L1045" s="56" t="n">
        <x:f>Ubicaciones!E14</x:f>
        <x:v>-80.97</x:v>
      </x:c>
      <x:c r="M1045" s="38" t="str">
        <x:f>Vulnerabilidad!B23</x:f>
        <x:v>Mampostería sin refuerzo</x:v>
      </x:c>
      <x:c r="N1045" s="38" t="str">
        <x:f>Vulnerabilidad!C23</x:f>
        <x:v>Bloque / ladrillo</x:v>
      </x:c>
      <x:c r="O1045" s="38" t="str">
        <x:f>Vulnerabilidad!D23</x:f>
        <x:v>Metal</x:v>
      </x:c>
      <x:c r="P1045" s="38" t="str">
        <x:v>Sin dato</x:v>
      </x:c>
      <x:c r="Q1045" s="38" t="n">
        <x:f>IF('Impacto local'!H14="","",'Impacto local'!H14)</x:f>
        <x:v>3</x:v>
      </x:c>
      <x:c r="R1045" s="57" t="n">
        <x:f>IF(Q1045="","",INDEX(Vulnerabilidad!$C$6:$C$17,Q1045))</x:f>
        <x:v>0</x:v>
      </x:c>
      <x:c r="S1045" s="55" t="n">
        <x:f>IF(AND(ISNUMBER(J1045),ISNUMBER(R1045),R1045&gt;=0,R1045&lt;=1),J1045*R1045,"n.a.")</x:f>
        <x:v>0</x:v>
      </x:c>
      <x:c r="T1045" s="38" t="str">
        <x:f>IF(ISNUMBER(S1045),"Calculado ilustrativo","Faltan datos / parámetros inválidos")</x:f>
        <x:v>Calculado ilustrativo</x:v>
      </x:c>
    </x:row>
    <x:row r="1046">
      <x:c r="A1046" s="38" t="str">
        <x:v>R01041</x:v>
      </x:c>
      <x:c r="B1046" s="38" t="str">
        <x:f>'Reparto provincial'!B352</x:f>
        <x:v>C09</x:v>
      </x:c>
      <x:c r="C1046" s="38" t="str">
        <x:f>'Reparto provincial'!C352</x:f>
        <x:v>General de Seguros, S.A.</x:v>
      </x:c>
      <x:c r="D1046" s="38" t="str">
        <x:f>'Reparto provincial'!D352</x:f>
        <x:v>Industrial</x:v>
      </x:c>
      <x:c r="E1046" s="38" t="str">
        <x:f>'Reparto provincial'!E352</x:f>
        <x:v>Veraguas</x:v>
      </x:c>
      <x:c r="F1046" s="38" t="str">
        <x:f>Ubicaciones!A14</x:f>
        <x:v>L09</x:v>
      </x:c>
      <x:c r="G1046" s="38" t="str">
        <x:v>P3</x:v>
      </x:c>
      <x:c r="H1046" s="55" t="n">
        <x:f>IF(AND(ISNUMBER('Reparto provincial'!J352),ABS(Construccion!G32-1)&lt;0.0000001,MIN(Construccion!D32:F32)&gt;=0,MAX(Construccion!D32:F32)&lt;=1),ROUND('Reparto provincial'!J352*ROUND(SUM(Construccion!$D$32:F32),12),0)-ROUND('Reparto provincial'!J352*ROUND(SUM(Construccion!$D$32:E32),12),0),"n.a.")</x:f>
        <x:v>0</x:v>
      </x:c>
      <x:c r="I1046" s="55" t="n">
        <x:f>'Reparto provincial'!N352</x:f>
        <x:v>0</x:v>
      </x:c>
      <x:c r="J1046" s="55" t="n">
        <x:f>IF(AND(ISNUMBER(H1046),ISNUMBER(I1046)),H1046*I1046,"n.a.")</x:f>
        <x:v>0</x:v>
      </x:c>
      <x:c r="K1046" s="56" t="n">
        <x:f>Ubicaciones!D14</x:f>
        <x:v>8.1</x:v>
      </x:c>
      <x:c r="L1046" s="56" t="n">
        <x:f>Ubicaciones!E14</x:f>
        <x:v>-80.97</x:v>
      </x:c>
      <x:c r="M1046" s="38" t="str">
        <x:f>Vulnerabilidad!B24</x:f>
        <x:v>Liviana / madera</x:v>
      </x:c>
      <x:c r="N1046" s="38" t="str">
        <x:f>Vulnerabilidad!C24</x:f>
        <x:v>Madera / livianas</x:v>
      </x:c>
      <x:c r="O1046" s="38" t="str">
        <x:f>Vulnerabilidad!D24</x:f>
        <x:v>Metal</x:v>
      </x:c>
      <x:c r="P1046" s="38" t="str">
        <x:v>Sin dato</x:v>
      </x:c>
      <x:c r="Q1046" s="38" t="n">
        <x:f>IF('Impacto local'!H14="","",'Impacto local'!H14)</x:f>
        <x:v>3</x:v>
      </x:c>
      <x:c r="R1046" s="57" t="n">
        <x:f>IF(Q1046="","",INDEX(Vulnerabilidad!$D$6:$D$17,Q1046))</x:f>
        <x:v>0</x:v>
      </x:c>
      <x:c r="S1046" s="55" t="n">
        <x:f>IF(AND(ISNUMBER(J1046),ISNUMBER(R1046),R1046&gt;=0,R1046&lt;=1),J1046*R1046,"n.a.")</x:f>
        <x:v>0</x:v>
      </x:c>
      <x:c r="T1046" s="38" t="str">
        <x:f>IF(ISNUMBER(S1046),"Calculado ilustrativo","Faltan datos / parámetros inválidos")</x:f>
        <x:v>Calculado ilustrativo</x:v>
      </x:c>
    </x:row>
    <x:row r="1047">
      <x:c r="A1047" s="38" t="str">
        <x:v>R01042</x:v>
      </x:c>
      <x:c r="B1047" s="38" t="str">
        <x:f>'Reparto provincial'!B353</x:f>
        <x:v>C09</x:v>
      </x:c>
      <x:c r="C1047" s="38" t="str">
        <x:f>'Reparto provincial'!C353</x:f>
        <x:v>General de Seguros, S.A.</x:v>
      </x:c>
      <x:c r="D1047" s="38" t="str">
        <x:f>'Reparto provincial'!D353</x:f>
        <x:v>Industrial</x:v>
      </x:c>
      <x:c r="E1047" s="38" t="str">
        <x:f>'Reparto provincial'!E353</x:f>
        <x:v>Guna Yala</x:v>
      </x:c>
      <x:c r="F1047" s="38" t="str">
        <x:f>Ubicaciones!A15</x:f>
        <x:v>L10</x:v>
      </x:c>
      <x:c r="G1047" s="38" t="str">
        <x:v>P1</x:v>
      </x:c>
      <x:c r="H1047" s="55" t="n">
        <x:f>IF(AND(ISNUMBER('Reparto provincial'!J353),ABS(Construccion!G35-1)&lt;0.0000001,MIN(Construccion!D35:F35)&gt;=0,MAX(Construccion!D35:F35)&lt;=1),ROUND('Reparto provincial'!J353*ROUND(SUM(Construccion!$D$35:D35),12),0)-0,"n.a.")</x:f>
        <x:v>0</x:v>
      </x:c>
      <x:c r="I1047" s="55" t="n">
        <x:f>'Reparto provincial'!N353</x:f>
        <x:v>0</x:v>
      </x:c>
      <x:c r="J1047" s="55" t="n">
        <x:f>IF(AND(ISNUMBER(H1047),ISNUMBER(I1047)),H1047*I1047,"n.a.")</x:f>
        <x:v>0</x:v>
      </x:c>
      <x:c r="K1047" s="56" t="n">
        <x:f>Ubicaciones!D15</x:f>
        <x:v>9.45</x:v>
      </x:c>
      <x:c r="L1047" s="56" t="n">
        <x:f>Ubicaciones!E15</x:f>
        <x:v>-78.97</x:v>
      </x:c>
      <x:c r="M1047" s="38" t="str">
        <x:f>Vulnerabilidad!B22</x:f>
        <x:v>Hormigón armado</x:v>
      </x:c>
      <x:c r="N1047" s="38" t="str">
        <x:f>Vulnerabilidad!C22</x:f>
        <x:v>Mampostería de relleno</x:v>
      </x:c>
      <x:c r="O1047" s="38" t="str">
        <x:f>Vulnerabilidad!D22</x:f>
        <x:v>Losa de hormigón</x:v>
      </x:c>
      <x:c r="P1047" s="38" t="str">
        <x:v>Sin dato</x:v>
      </x:c>
      <x:c r="Q1047" s="38" t="n">
        <x:f>IF('Impacto local'!H15="","",'Impacto local'!H15)</x:f>
        <x:v>2</x:v>
      </x:c>
      <x:c r="R1047" s="57" t="n">
        <x:f>IF(Q1047="","",INDEX(Vulnerabilidad!$B$6:$B$17,Q1047))</x:f>
        <x:v>0</x:v>
      </x:c>
      <x:c r="S1047" s="55" t="n">
        <x:f>IF(AND(ISNUMBER(J1047),ISNUMBER(R1047),R1047&gt;=0,R1047&lt;=1),J1047*R1047,"n.a.")</x:f>
        <x:v>0</x:v>
      </x:c>
      <x:c r="T1047" s="38" t="str">
        <x:f>IF(ISNUMBER(S1047),"Calculado ilustrativo","Faltan datos / parámetros inválidos")</x:f>
        <x:v>Calculado ilustrativo</x:v>
      </x:c>
    </x:row>
    <x:row r="1048">
      <x:c r="A1048" s="38" t="str">
        <x:v>R01043</x:v>
      </x:c>
      <x:c r="B1048" s="38" t="str">
        <x:f>'Reparto provincial'!B353</x:f>
        <x:v>C09</x:v>
      </x:c>
      <x:c r="C1048" s="38" t="str">
        <x:f>'Reparto provincial'!C353</x:f>
        <x:v>General de Seguros, S.A.</x:v>
      </x:c>
      <x:c r="D1048" s="38" t="str">
        <x:f>'Reparto provincial'!D353</x:f>
        <x:v>Industrial</x:v>
      </x:c>
      <x:c r="E1048" s="38" t="str">
        <x:f>'Reparto provincial'!E353</x:f>
        <x:v>Guna Yala</x:v>
      </x:c>
      <x:c r="F1048" s="38" t="str">
        <x:f>Ubicaciones!A15</x:f>
        <x:v>L10</x:v>
      </x:c>
      <x:c r="G1048" s="38" t="str">
        <x:v>P2</x:v>
      </x:c>
      <x:c r="H1048" s="55" t="n">
        <x:f>IF(AND(ISNUMBER('Reparto provincial'!J353),ABS(Construccion!G35-1)&lt;0.0000001,MIN(Construccion!D35:F35)&gt;=0,MAX(Construccion!D35:F35)&lt;=1),ROUND('Reparto provincial'!J353*ROUND(SUM(Construccion!$D$35:E35),12),0)-ROUND('Reparto provincial'!J353*ROUND(SUM(Construccion!$D$35:D35),12),0),"n.a.")</x:f>
        <x:v>0</x:v>
      </x:c>
      <x:c r="I1048" s="55" t="n">
        <x:f>'Reparto provincial'!N353</x:f>
        <x:v>0</x:v>
      </x:c>
      <x:c r="J1048" s="55" t="n">
        <x:f>IF(AND(ISNUMBER(H1048),ISNUMBER(I1048)),H1048*I1048,"n.a.")</x:f>
        <x:v>0</x:v>
      </x:c>
      <x:c r="K1048" s="56" t="n">
        <x:f>Ubicaciones!D15</x:f>
        <x:v>9.45</x:v>
      </x:c>
      <x:c r="L1048" s="56" t="n">
        <x:f>Ubicaciones!E15</x:f>
        <x:v>-78.97</x:v>
      </x:c>
      <x:c r="M1048" s="38" t="str">
        <x:f>Vulnerabilidad!B23</x:f>
        <x:v>Mampostería sin refuerzo</x:v>
      </x:c>
      <x:c r="N1048" s="38" t="str">
        <x:f>Vulnerabilidad!C23</x:f>
        <x:v>Bloque / ladrillo</x:v>
      </x:c>
      <x:c r="O1048" s="38" t="str">
        <x:f>Vulnerabilidad!D23</x:f>
        <x:v>Metal</x:v>
      </x:c>
      <x:c r="P1048" s="38" t="str">
        <x:v>Sin dato</x:v>
      </x:c>
      <x:c r="Q1048" s="38" t="n">
        <x:f>IF('Impacto local'!H15="","",'Impacto local'!H15)</x:f>
        <x:v>2</x:v>
      </x:c>
      <x:c r="R1048" s="57" t="n">
        <x:f>IF(Q1048="","",INDEX(Vulnerabilidad!$C$6:$C$17,Q1048))</x:f>
        <x:v>0</x:v>
      </x:c>
      <x:c r="S1048" s="55" t="n">
        <x:f>IF(AND(ISNUMBER(J1048),ISNUMBER(R1048),R1048&gt;=0,R1048&lt;=1),J1048*R1048,"n.a.")</x:f>
        <x:v>0</x:v>
      </x:c>
      <x:c r="T1048" s="38" t="str">
        <x:f>IF(ISNUMBER(S1048),"Calculado ilustrativo","Faltan datos / parámetros inválidos")</x:f>
        <x:v>Calculado ilustrativo</x:v>
      </x:c>
    </x:row>
    <x:row r="1049">
      <x:c r="A1049" s="38" t="str">
        <x:v>R01044</x:v>
      </x:c>
      <x:c r="B1049" s="38" t="str">
        <x:f>'Reparto provincial'!B353</x:f>
        <x:v>C09</x:v>
      </x:c>
      <x:c r="C1049" s="38" t="str">
        <x:f>'Reparto provincial'!C353</x:f>
        <x:v>General de Seguros, S.A.</x:v>
      </x:c>
      <x:c r="D1049" s="38" t="str">
        <x:f>'Reparto provincial'!D353</x:f>
        <x:v>Industrial</x:v>
      </x:c>
      <x:c r="E1049" s="38" t="str">
        <x:f>'Reparto provincial'!E353</x:f>
        <x:v>Guna Yala</x:v>
      </x:c>
      <x:c r="F1049" s="38" t="str">
        <x:f>Ubicaciones!A15</x:f>
        <x:v>L10</x:v>
      </x:c>
      <x:c r="G1049" s="38" t="str">
        <x:v>P3</x:v>
      </x:c>
      <x:c r="H1049" s="55" t="n">
        <x:f>IF(AND(ISNUMBER('Reparto provincial'!J353),ABS(Construccion!G35-1)&lt;0.0000001,MIN(Construccion!D35:F35)&gt;=0,MAX(Construccion!D35:F35)&lt;=1),ROUND('Reparto provincial'!J353*ROUND(SUM(Construccion!$D$35:F35),12),0)-ROUND('Reparto provincial'!J353*ROUND(SUM(Construccion!$D$35:E35),12),0),"n.a.")</x:f>
        <x:v>0</x:v>
      </x:c>
      <x:c r="I1049" s="55" t="n">
        <x:f>'Reparto provincial'!N353</x:f>
        <x:v>0</x:v>
      </x:c>
      <x:c r="J1049" s="55" t="n">
        <x:f>IF(AND(ISNUMBER(H1049),ISNUMBER(I1049)),H1049*I1049,"n.a.")</x:f>
        <x:v>0</x:v>
      </x:c>
      <x:c r="K1049" s="56" t="n">
        <x:f>Ubicaciones!D15</x:f>
        <x:v>9.45</x:v>
      </x:c>
      <x:c r="L1049" s="56" t="n">
        <x:f>Ubicaciones!E15</x:f>
        <x:v>-78.97</x:v>
      </x:c>
      <x:c r="M1049" s="38" t="str">
        <x:f>Vulnerabilidad!B24</x:f>
        <x:v>Liviana / madera</x:v>
      </x:c>
      <x:c r="N1049" s="38" t="str">
        <x:f>Vulnerabilidad!C24</x:f>
        <x:v>Madera / livianas</x:v>
      </x:c>
      <x:c r="O1049" s="38" t="str">
        <x:f>Vulnerabilidad!D24</x:f>
        <x:v>Metal</x:v>
      </x:c>
      <x:c r="P1049" s="38" t="str">
        <x:v>Sin dato</x:v>
      </x:c>
      <x:c r="Q1049" s="38" t="n">
        <x:f>IF('Impacto local'!H15="","",'Impacto local'!H15)</x:f>
        <x:v>2</x:v>
      </x:c>
      <x:c r="R1049" s="57" t="n">
        <x:f>IF(Q1049="","",INDEX(Vulnerabilidad!$D$6:$D$17,Q1049))</x:f>
        <x:v>0</x:v>
      </x:c>
      <x:c r="S1049" s="55" t="n">
        <x:f>IF(AND(ISNUMBER(J1049),ISNUMBER(R1049),R1049&gt;=0,R1049&lt;=1),J1049*R1049,"n.a.")</x:f>
        <x:v>0</x:v>
      </x:c>
      <x:c r="T1049" s="38" t="str">
        <x:f>IF(ISNUMBER(S1049),"Calculado ilustrativo","Faltan datos / parámetros inválidos")</x:f>
        <x:v>Calculado ilustrativo</x:v>
      </x:c>
    </x:row>
    <x:row r="1050">
      <x:c r="A1050" s="38" t="str">
        <x:v>R01045</x:v>
      </x:c>
      <x:c r="B1050" s="38" t="str">
        <x:f>'Reparto provincial'!B354</x:f>
        <x:v>C09</x:v>
      </x:c>
      <x:c r="C1050" s="38" t="str">
        <x:f>'Reparto provincial'!C354</x:f>
        <x:v>General de Seguros, S.A.</x:v>
      </x:c>
      <x:c r="D1050" s="38" t="str">
        <x:f>'Reparto provincial'!D354</x:f>
        <x:v>Industrial</x:v>
      </x:c>
      <x:c r="E1050" s="38" t="str">
        <x:f>'Reparto provincial'!E354</x:f>
        <x:v>Emberá-Wounaan</x:v>
      </x:c>
      <x:c r="F1050" s="38" t="str">
        <x:f>Ubicaciones!A16</x:f>
        <x:v>L11</x:v>
      </x:c>
      <x:c r="G1050" s="38" t="str">
        <x:v>P1</x:v>
      </x:c>
      <x:c r="H1050" s="55" t="n">
        <x:f>IF(AND(ISNUMBER('Reparto provincial'!J354),ABS(Construccion!G38-1)&lt;0.0000001,MIN(Construccion!D38:F38)&gt;=0,MAX(Construccion!D38:F38)&lt;=1),ROUND('Reparto provincial'!J354*ROUND(SUM(Construccion!$D$38:D38),12),0)-0,"n.a.")</x:f>
        <x:v>0</x:v>
      </x:c>
      <x:c r="I1050" s="55" t="n">
        <x:f>'Reparto provincial'!N354</x:f>
        <x:v>0</x:v>
      </x:c>
      <x:c r="J1050" s="55" t="n">
        <x:f>IF(AND(ISNUMBER(H1050),ISNUMBER(I1050)),H1050*I1050,"n.a.")</x:f>
        <x:v>0</x:v>
      </x:c>
      <x:c r="K1050" s="56" t="n">
        <x:f>Ubicaciones!D16</x:f>
        <x:v>8.25</x:v>
      </x:c>
      <x:c r="L1050" s="56" t="n">
        <x:f>Ubicaciones!E16</x:f>
        <x:v>-77.72</x:v>
      </x:c>
      <x:c r="M1050" s="38" t="str">
        <x:f>Vulnerabilidad!B22</x:f>
        <x:v>Hormigón armado</x:v>
      </x:c>
      <x:c r="N1050" s="38" t="str">
        <x:f>Vulnerabilidad!C22</x:f>
        <x:v>Mampostería de relleno</x:v>
      </x:c>
      <x:c r="O1050" s="38" t="str">
        <x:f>Vulnerabilidad!D22</x:f>
        <x:v>Losa de hormigón</x:v>
      </x:c>
      <x:c r="P1050" s="38" t="str">
        <x:v>Sin dato</x:v>
      </x:c>
      <x:c r="Q1050" s="38" t="n">
        <x:f>IF('Impacto local'!H16="","",'Impacto local'!H16)</x:f>
        <x:v>2</x:v>
      </x:c>
      <x:c r="R1050" s="57" t="n">
        <x:f>IF(Q1050="","",INDEX(Vulnerabilidad!$B$6:$B$17,Q1050))</x:f>
        <x:v>0</x:v>
      </x:c>
      <x:c r="S1050" s="55" t="n">
        <x:f>IF(AND(ISNUMBER(J1050),ISNUMBER(R1050),R1050&gt;=0,R1050&lt;=1),J1050*R1050,"n.a.")</x:f>
        <x:v>0</x:v>
      </x:c>
      <x:c r="T1050" s="38" t="str">
        <x:f>IF(ISNUMBER(S1050),"Calculado ilustrativo","Faltan datos / parámetros inválidos")</x:f>
        <x:v>Calculado ilustrativo</x:v>
      </x:c>
    </x:row>
    <x:row r="1051">
      <x:c r="A1051" s="38" t="str">
        <x:v>R01046</x:v>
      </x:c>
      <x:c r="B1051" s="38" t="str">
        <x:f>'Reparto provincial'!B354</x:f>
        <x:v>C09</x:v>
      </x:c>
      <x:c r="C1051" s="38" t="str">
        <x:f>'Reparto provincial'!C354</x:f>
        <x:v>General de Seguros, S.A.</x:v>
      </x:c>
      <x:c r="D1051" s="38" t="str">
        <x:f>'Reparto provincial'!D354</x:f>
        <x:v>Industrial</x:v>
      </x:c>
      <x:c r="E1051" s="38" t="str">
        <x:f>'Reparto provincial'!E354</x:f>
        <x:v>Emberá-Wounaan</x:v>
      </x:c>
      <x:c r="F1051" s="38" t="str">
        <x:f>Ubicaciones!A16</x:f>
        <x:v>L11</x:v>
      </x:c>
      <x:c r="G1051" s="38" t="str">
        <x:v>P2</x:v>
      </x:c>
      <x:c r="H1051" s="55" t="n">
        <x:f>IF(AND(ISNUMBER('Reparto provincial'!J354),ABS(Construccion!G38-1)&lt;0.0000001,MIN(Construccion!D38:F38)&gt;=0,MAX(Construccion!D38:F38)&lt;=1),ROUND('Reparto provincial'!J354*ROUND(SUM(Construccion!$D$38:E38),12),0)-ROUND('Reparto provincial'!J354*ROUND(SUM(Construccion!$D$38:D38),12),0),"n.a.")</x:f>
        <x:v>0</x:v>
      </x:c>
      <x:c r="I1051" s="55" t="n">
        <x:f>'Reparto provincial'!N354</x:f>
        <x:v>0</x:v>
      </x:c>
      <x:c r="J1051" s="55" t="n">
        <x:f>IF(AND(ISNUMBER(H1051),ISNUMBER(I1051)),H1051*I1051,"n.a.")</x:f>
        <x:v>0</x:v>
      </x:c>
      <x:c r="K1051" s="56" t="n">
        <x:f>Ubicaciones!D16</x:f>
        <x:v>8.25</x:v>
      </x:c>
      <x:c r="L1051" s="56" t="n">
        <x:f>Ubicaciones!E16</x:f>
        <x:v>-77.72</x:v>
      </x:c>
      <x:c r="M1051" s="38" t="str">
        <x:f>Vulnerabilidad!B23</x:f>
        <x:v>Mampostería sin refuerzo</x:v>
      </x:c>
      <x:c r="N1051" s="38" t="str">
        <x:f>Vulnerabilidad!C23</x:f>
        <x:v>Bloque / ladrillo</x:v>
      </x:c>
      <x:c r="O1051" s="38" t="str">
        <x:f>Vulnerabilidad!D23</x:f>
        <x:v>Metal</x:v>
      </x:c>
      <x:c r="P1051" s="38" t="str">
        <x:v>Sin dato</x:v>
      </x:c>
      <x:c r="Q1051" s="38" t="n">
        <x:f>IF('Impacto local'!H16="","",'Impacto local'!H16)</x:f>
        <x:v>2</x:v>
      </x:c>
      <x:c r="R1051" s="57" t="n">
        <x:f>IF(Q1051="","",INDEX(Vulnerabilidad!$C$6:$C$17,Q1051))</x:f>
        <x:v>0</x:v>
      </x:c>
      <x:c r="S1051" s="55" t="n">
        <x:f>IF(AND(ISNUMBER(J1051),ISNUMBER(R1051),R1051&gt;=0,R1051&lt;=1),J1051*R1051,"n.a.")</x:f>
        <x:v>0</x:v>
      </x:c>
      <x:c r="T1051" s="38" t="str">
        <x:f>IF(ISNUMBER(S1051),"Calculado ilustrativo","Faltan datos / parámetros inválidos")</x:f>
        <x:v>Calculado ilustrativo</x:v>
      </x:c>
    </x:row>
    <x:row r="1052">
      <x:c r="A1052" s="38" t="str">
        <x:v>R01047</x:v>
      </x:c>
      <x:c r="B1052" s="38" t="str">
        <x:f>'Reparto provincial'!B354</x:f>
        <x:v>C09</x:v>
      </x:c>
      <x:c r="C1052" s="38" t="str">
        <x:f>'Reparto provincial'!C354</x:f>
        <x:v>General de Seguros, S.A.</x:v>
      </x:c>
      <x:c r="D1052" s="38" t="str">
        <x:f>'Reparto provincial'!D354</x:f>
        <x:v>Industrial</x:v>
      </x:c>
      <x:c r="E1052" s="38" t="str">
        <x:f>'Reparto provincial'!E354</x:f>
        <x:v>Emberá-Wounaan</x:v>
      </x:c>
      <x:c r="F1052" s="38" t="str">
        <x:f>Ubicaciones!A16</x:f>
        <x:v>L11</x:v>
      </x:c>
      <x:c r="G1052" s="38" t="str">
        <x:v>P3</x:v>
      </x:c>
      <x:c r="H1052" s="55" t="n">
        <x:f>IF(AND(ISNUMBER('Reparto provincial'!J354),ABS(Construccion!G38-1)&lt;0.0000001,MIN(Construccion!D38:F38)&gt;=0,MAX(Construccion!D38:F38)&lt;=1),ROUND('Reparto provincial'!J354*ROUND(SUM(Construccion!$D$38:F38),12),0)-ROUND('Reparto provincial'!J354*ROUND(SUM(Construccion!$D$38:E38),12),0),"n.a.")</x:f>
        <x:v>0</x:v>
      </x:c>
      <x:c r="I1052" s="55" t="n">
        <x:f>'Reparto provincial'!N354</x:f>
        <x:v>0</x:v>
      </x:c>
      <x:c r="J1052" s="55" t="n">
        <x:f>IF(AND(ISNUMBER(H1052),ISNUMBER(I1052)),H1052*I1052,"n.a.")</x:f>
        <x:v>0</x:v>
      </x:c>
      <x:c r="K1052" s="56" t="n">
        <x:f>Ubicaciones!D16</x:f>
        <x:v>8.25</x:v>
      </x:c>
      <x:c r="L1052" s="56" t="n">
        <x:f>Ubicaciones!E16</x:f>
        <x:v>-77.72</x:v>
      </x:c>
      <x:c r="M1052" s="38" t="str">
        <x:f>Vulnerabilidad!B24</x:f>
        <x:v>Liviana / madera</x:v>
      </x:c>
      <x:c r="N1052" s="38" t="str">
        <x:f>Vulnerabilidad!C24</x:f>
        <x:v>Madera / livianas</x:v>
      </x:c>
      <x:c r="O1052" s="38" t="str">
        <x:f>Vulnerabilidad!D24</x:f>
        <x:v>Metal</x:v>
      </x:c>
      <x:c r="P1052" s="38" t="str">
        <x:v>Sin dato</x:v>
      </x:c>
      <x:c r="Q1052" s="38" t="n">
        <x:f>IF('Impacto local'!H16="","",'Impacto local'!H16)</x:f>
        <x:v>2</x:v>
      </x:c>
      <x:c r="R1052" s="57" t="n">
        <x:f>IF(Q1052="","",INDEX(Vulnerabilidad!$D$6:$D$17,Q1052))</x:f>
        <x:v>0</x:v>
      </x:c>
      <x:c r="S1052" s="55" t="n">
        <x:f>IF(AND(ISNUMBER(J1052),ISNUMBER(R1052),R1052&gt;=0,R1052&lt;=1),J1052*R1052,"n.a.")</x:f>
        <x:v>0</x:v>
      </x:c>
      <x:c r="T1052" s="38" t="str">
        <x:f>IF(ISNUMBER(S1052),"Calculado ilustrativo","Faltan datos / parámetros inválidos")</x:f>
        <x:v>Calculado ilustrativo</x:v>
      </x:c>
    </x:row>
    <x:row r="1053">
      <x:c r="A1053" s="38" t="str">
        <x:v>R01048</x:v>
      </x:c>
      <x:c r="B1053" s="38" t="str">
        <x:f>'Reparto provincial'!B355</x:f>
        <x:v>C09</x:v>
      </x:c>
      <x:c r="C1053" s="38" t="str">
        <x:f>'Reparto provincial'!C355</x:f>
        <x:v>General de Seguros, S.A.</x:v>
      </x:c>
      <x:c r="D1053" s="38" t="str">
        <x:f>'Reparto provincial'!D355</x:f>
        <x:v>Industrial</x:v>
      </x:c>
      <x:c r="E1053" s="38" t="str">
        <x:f>'Reparto provincial'!E355</x:f>
        <x:v>Ngäbe-Buglé</x:v>
      </x:c>
      <x:c r="F1053" s="38" t="str">
        <x:f>Ubicaciones!A17</x:f>
        <x:v>L12</x:v>
      </x:c>
      <x:c r="G1053" s="38" t="str">
        <x:v>P1</x:v>
      </x:c>
      <x:c r="H1053" s="55" t="n">
        <x:f>IF(AND(ISNUMBER('Reparto provincial'!J355),ABS(Construccion!G41-1)&lt;0.0000001,MIN(Construccion!D41:F41)&gt;=0,MAX(Construccion!D41:F41)&lt;=1),ROUND('Reparto provincial'!J355*ROUND(SUM(Construccion!$D$41:D41),12),0)-0,"n.a.")</x:f>
        <x:v>0</x:v>
      </x:c>
      <x:c r="I1053" s="55" t="n">
        <x:f>'Reparto provincial'!N355</x:f>
        <x:v>0</x:v>
      </x:c>
      <x:c r="J1053" s="55" t="n">
        <x:f>IF(AND(ISNUMBER(H1053),ISNUMBER(I1053)),H1053*I1053,"n.a.")</x:f>
        <x:v>0</x:v>
      </x:c>
      <x:c r="K1053" s="56" t="n">
        <x:f>Ubicaciones!D17</x:f>
        <x:v>8.53</x:v>
      </x:c>
      <x:c r="L1053" s="56" t="n">
        <x:f>Ubicaciones!E17</x:f>
        <x:v>-81.7</x:v>
      </x:c>
      <x:c r="M1053" s="38" t="str">
        <x:f>Vulnerabilidad!B22</x:f>
        <x:v>Hormigón armado</x:v>
      </x:c>
      <x:c r="N1053" s="38" t="str">
        <x:f>Vulnerabilidad!C22</x:f>
        <x:v>Mampostería de relleno</x:v>
      </x:c>
      <x:c r="O1053" s="38" t="str">
        <x:f>Vulnerabilidad!D22</x:f>
        <x:v>Losa de hormigón</x:v>
      </x:c>
      <x:c r="P1053" s="38" t="str">
        <x:v>Sin dato</x:v>
      </x:c>
      <x:c r="Q1053" s="38" t="n">
        <x:f>IF('Impacto local'!H17="","",'Impacto local'!H17)</x:f>
        <x:v>3</x:v>
      </x:c>
      <x:c r="R1053" s="57" t="n">
        <x:f>IF(Q1053="","",INDEX(Vulnerabilidad!$B$6:$B$17,Q1053))</x:f>
        <x:v>0</x:v>
      </x:c>
      <x:c r="S1053" s="55" t="n">
        <x:f>IF(AND(ISNUMBER(J1053),ISNUMBER(R1053),R1053&gt;=0,R1053&lt;=1),J1053*R1053,"n.a.")</x:f>
        <x:v>0</x:v>
      </x:c>
      <x:c r="T1053" s="38" t="str">
        <x:f>IF(ISNUMBER(S1053),"Calculado ilustrativo","Faltan datos / parámetros inválidos")</x:f>
        <x:v>Calculado ilustrativo</x:v>
      </x:c>
    </x:row>
    <x:row r="1054">
      <x:c r="A1054" s="38" t="str">
        <x:v>R01049</x:v>
      </x:c>
      <x:c r="B1054" s="38" t="str">
        <x:f>'Reparto provincial'!B355</x:f>
        <x:v>C09</x:v>
      </x:c>
      <x:c r="C1054" s="38" t="str">
        <x:f>'Reparto provincial'!C355</x:f>
        <x:v>General de Seguros, S.A.</x:v>
      </x:c>
      <x:c r="D1054" s="38" t="str">
        <x:f>'Reparto provincial'!D355</x:f>
        <x:v>Industrial</x:v>
      </x:c>
      <x:c r="E1054" s="38" t="str">
        <x:f>'Reparto provincial'!E355</x:f>
        <x:v>Ngäbe-Buglé</x:v>
      </x:c>
      <x:c r="F1054" s="38" t="str">
        <x:f>Ubicaciones!A17</x:f>
        <x:v>L12</x:v>
      </x:c>
      <x:c r="G1054" s="38" t="str">
        <x:v>P2</x:v>
      </x:c>
      <x:c r="H1054" s="55" t="n">
        <x:f>IF(AND(ISNUMBER('Reparto provincial'!J355),ABS(Construccion!G41-1)&lt;0.0000001,MIN(Construccion!D41:F41)&gt;=0,MAX(Construccion!D41:F41)&lt;=1),ROUND('Reparto provincial'!J355*ROUND(SUM(Construccion!$D$41:E41),12),0)-ROUND('Reparto provincial'!J355*ROUND(SUM(Construccion!$D$41:D41),12),0),"n.a.")</x:f>
        <x:v>0</x:v>
      </x:c>
      <x:c r="I1054" s="55" t="n">
        <x:f>'Reparto provincial'!N355</x:f>
        <x:v>0</x:v>
      </x:c>
      <x:c r="J1054" s="55" t="n">
        <x:f>IF(AND(ISNUMBER(H1054),ISNUMBER(I1054)),H1054*I1054,"n.a.")</x:f>
        <x:v>0</x:v>
      </x:c>
      <x:c r="K1054" s="56" t="n">
        <x:f>Ubicaciones!D17</x:f>
        <x:v>8.53</x:v>
      </x:c>
      <x:c r="L1054" s="56" t="n">
        <x:f>Ubicaciones!E17</x:f>
        <x:v>-81.7</x:v>
      </x:c>
      <x:c r="M1054" s="38" t="str">
        <x:f>Vulnerabilidad!B23</x:f>
        <x:v>Mampostería sin refuerzo</x:v>
      </x:c>
      <x:c r="N1054" s="38" t="str">
        <x:f>Vulnerabilidad!C23</x:f>
        <x:v>Bloque / ladrillo</x:v>
      </x:c>
      <x:c r="O1054" s="38" t="str">
        <x:f>Vulnerabilidad!D23</x:f>
        <x:v>Metal</x:v>
      </x:c>
      <x:c r="P1054" s="38" t="str">
        <x:v>Sin dato</x:v>
      </x:c>
      <x:c r="Q1054" s="38" t="n">
        <x:f>IF('Impacto local'!H17="","",'Impacto local'!H17)</x:f>
        <x:v>3</x:v>
      </x:c>
      <x:c r="R1054" s="57" t="n">
        <x:f>IF(Q1054="","",INDEX(Vulnerabilidad!$C$6:$C$17,Q1054))</x:f>
        <x:v>0</x:v>
      </x:c>
      <x:c r="S1054" s="55" t="n">
        <x:f>IF(AND(ISNUMBER(J1054),ISNUMBER(R1054),R1054&gt;=0,R1054&lt;=1),J1054*R1054,"n.a.")</x:f>
        <x:v>0</x:v>
      </x:c>
      <x:c r="T1054" s="38" t="str">
        <x:f>IF(ISNUMBER(S1054),"Calculado ilustrativo","Faltan datos / parámetros inválidos")</x:f>
        <x:v>Calculado ilustrativo</x:v>
      </x:c>
    </x:row>
    <x:row r="1055">
      <x:c r="A1055" s="38" t="str">
        <x:v>R01050</x:v>
      </x:c>
      <x:c r="B1055" s="38" t="str">
        <x:f>'Reparto provincial'!B355</x:f>
        <x:v>C09</x:v>
      </x:c>
      <x:c r="C1055" s="38" t="str">
        <x:f>'Reparto provincial'!C355</x:f>
        <x:v>General de Seguros, S.A.</x:v>
      </x:c>
      <x:c r="D1055" s="38" t="str">
        <x:f>'Reparto provincial'!D355</x:f>
        <x:v>Industrial</x:v>
      </x:c>
      <x:c r="E1055" s="38" t="str">
        <x:f>'Reparto provincial'!E355</x:f>
        <x:v>Ngäbe-Buglé</x:v>
      </x:c>
      <x:c r="F1055" s="38" t="str">
        <x:f>Ubicaciones!A17</x:f>
        <x:v>L12</x:v>
      </x:c>
      <x:c r="G1055" s="38" t="str">
        <x:v>P3</x:v>
      </x:c>
      <x:c r="H1055" s="55" t="n">
        <x:f>IF(AND(ISNUMBER('Reparto provincial'!J355),ABS(Construccion!G41-1)&lt;0.0000001,MIN(Construccion!D41:F41)&gt;=0,MAX(Construccion!D41:F41)&lt;=1),ROUND('Reparto provincial'!J355*ROUND(SUM(Construccion!$D$41:F41),12),0)-ROUND('Reparto provincial'!J355*ROUND(SUM(Construccion!$D$41:E41),12),0),"n.a.")</x:f>
        <x:v>0</x:v>
      </x:c>
      <x:c r="I1055" s="55" t="n">
        <x:f>'Reparto provincial'!N355</x:f>
        <x:v>0</x:v>
      </x:c>
      <x:c r="J1055" s="55" t="n">
        <x:f>IF(AND(ISNUMBER(H1055),ISNUMBER(I1055)),H1055*I1055,"n.a.")</x:f>
        <x:v>0</x:v>
      </x:c>
      <x:c r="K1055" s="56" t="n">
        <x:f>Ubicaciones!D17</x:f>
        <x:v>8.53</x:v>
      </x:c>
      <x:c r="L1055" s="56" t="n">
        <x:f>Ubicaciones!E17</x:f>
        <x:v>-81.7</x:v>
      </x:c>
      <x:c r="M1055" s="38" t="str">
        <x:f>Vulnerabilidad!B24</x:f>
        <x:v>Liviana / madera</x:v>
      </x:c>
      <x:c r="N1055" s="38" t="str">
        <x:f>Vulnerabilidad!C24</x:f>
        <x:v>Madera / livianas</x:v>
      </x:c>
      <x:c r="O1055" s="38" t="str">
        <x:f>Vulnerabilidad!D24</x:f>
        <x:v>Metal</x:v>
      </x:c>
      <x:c r="P1055" s="38" t="str">
        <x:v>Sin dato</x:v>
      </x:c>
      <x:c r="Q1055" s="38" t="n">
        <x:f>IF('Impacto local'!H17="","",'Impacto local'!H17)</x:f>
        <x:v>3</x:v>
      </x:c>
      <x:c r="R1055" s="57" t="n">
        <x:f>IF(Q1055="","",INDEX(Vulnerabilidad!$D$6:$D$17,Q1055))</x:f>
        <x:v>0</x:v>
      </x:c>
      <x:c r="S1055" s="55" t="n">
        <x:f>IF(AND(ISNUMBER(J1055),ISNUMBER(R1055),R1055&gt;=0,R1055&lt;=1),J1055*R1055,"n.a.")</x:f>
        <x:v>0</x:v>
      </x:c>
      <x:c r="T1055" s="38" t="str">
        <x:f>IF(ISNUMBER(S1055),"Calculado ilustrativo","Faltan datos / parámetros inválidos")</x:f>
        <x:v>Calculado ilustrativo</x:v>
      </x:c>
    </x:row>
    <x:row r="1056">
      <x:c r="A1056" s="38" t="str">
        <x:v>R01051</x:v>
      </x:c>
      <x:c r="B1056" s="38" t="str">
        <x:f>'Reparto provincial'!B356</x:f>
        <x:v>C09</x:v>
      </x:c>
      <x:c r="C1056" s="38" t="str">
        <x:f>'Reparto provincial'!C356</x:f>
        <x:v>General de Seguros, S.A.</x:v>
      </x:c>
      <x:c r="D1056" s="38" t="str">
        <x:f>'Reparto provincial'!D356</x:f>
        <x:v>Industrial</x:v>
      </x:c>
      <x:c r="E1056" s="38" t="str">
        <x:f>'Reparto provincial'!E356</x:f>
        <x:v>Panamá Oeste</x:v>
      </x:c>
      <x:c r="F1056" s="38" t="str">
        <x:f>Ubicaciones!A18</x:f>
        <x:v>L13</x:v>
      </x:c>
      <x:c r="G1056" s="38" t="str">
        <x:v>P1</x:v>
      </x:c>
      <x:c r="H1056" s="55" t="n">
        <x:f>IF(AND(ISNUMBER('Reparto provincial'!J356),ABS(Construccion!G44-1)&lt;0.0000001,MIN(Construccion!D44:F44)&gt;=0,MAX(Construccion!D44:F44)&lt;=1),ROUND('Reparto provincial'!J356*ROUND(SUM(Construccion!$D$44:D44),12),0)-0,"n.a.")</x:f>
        <x:v>0</x:v>
      </x:c>
      <x:c r="I1056" s="55" t="n">
        <x:f>'Reparto provincial'!N356</x:f>
        <x:v>0</x:v>
      </x:c>
      <x:c r="J1056" s="55" t="n">
        <x:f>IF(AND(ISNUMBER(H1056),ISNUMBER(I1056)),H1056*I1056,"n.a.")</x:f>
        <x:v>0</x:v>
      </x:c>
      <x:c r="K1056" s="56" t="n">
        <x:f>Ubicaciones!D18</x:f>
        <x:v>8.88</x:v>
      </x:c>
      <x:c r="L1056" s="56" t="n">
        <x:f>Ubicaciones!E18</x:f>
        <x:v>-79.78</x:v>
      </x:c>
      <x:c r="M1056" s="38" t="str">
        <x:f>Vulnerabilidad!B22</x:f>
        <x:v>Hormigón armado</x:v>
      </x:c>
      <x:c r="N1056" s="38" t="str">
        <x:f>Vulnerabilidad!C22</x:f>
        <x:v>Mampostería de relleno</x:v>
      </x:c>
      <x:c r="O1056" s="38" t="str">
        <x:f>Vulnerabilidad!D22</x:f>
        <x:v>Losa de hormigón</x:v>
      </x:c>
      <x:c r="P1056" s="38" t="str">
        <x:v>Sin dato</x:v>
      </x:c>
      <x:c r="Q1056" s="38" t="n">
        <x:f>IF('Impacto local'!H18="","",'Impacto local'!H18)</x:f>
        <x:v>2</x:v>
      </x:c>
      <x:c r="R1056" s="57" t="n">
        <x:f>IF(Q1056="","",INDEX(Vulnerabilidad!$B$6:$B$17,Q1056))</x:f>
        <x:v>0</x:v>
      </x:c>
      <x:c r="S1056" s="55" t="n">
        <x:f>IF(AND(ISNUMBER(J1056),ISNUMBER(R1056),R1056&gt;=0,R1056&lt;=1),J1056*R1056,"n.a.")</x:f>
        <x:v>0</x:v>
      </x:c>
      <x:c r="T1056" s="38" t="str">
        <x:f>IF(ISNUMBER(S1056),"Calculado ilustrativo","Faltan datos / parámetros inválidos")</x:f>
        <x:v>Calculado ilustrativo</x:v>
      </x:c>
    </x:row>
    <x:row r="1057">
      <x:c r="A1057" s="38" t="str">
        <x:v>R01052</x:v>
      </x:c>
      <x:c r="B1057" s="38" t="str">
        <x:f>'Reparto provincial'!B356</x:f>
        <x:v>C09</x:v>
      </x:c>
      <x:c r="C1057" s="38" t="str">
        <x:f>'Reparto provincial'!C356</x:f>
        <x:v>General de Seguros, S.A.</x:v>
      </x:c>
      <x:c r="D1057" s="38" t="str">
        <x:f>'Reparto provincial'!D356</x:f>
        <x:v>Industrial</x:v>
      </x:c>
      <x:c r="E1057" s="38" t="str">
        <x:f>'Reparto provincial'!E356</x:f>
        <x:v>Panamá Oeste</x:v>
      </x:c>
      <x:c r="F1057" s="38" t="str">
        <x:f>Ubicaciones!A18</x:f>
        <x:v>L13</x:v>
      </x:c>
      <x:c r="G1057" s="38" t="str">
        <x:v>P2</x:v>
      </x:c>
      <x:c r="H1057" s="55" t="n">
        <x:f>IF(AND(ISNUMBER('Reparto provincial'!J356),ABS(Construccion!G44-1)&lt;0.0000001,MIN(Construccion!D44:F44)&gt;=0,MAX(Construccion!D44:F44)&lt;=1),ROUND('Reparto provincial'!J356*ROUND(SUM(Construccion!$D$44:E44),12),0)-ROUND('Reparto provincial'!J356*ROUND(SUM(Construccion!$D$44:D44),12),0),"n.a.")</x:f>
        <x:v>0</x:v>
      </x:c>
      <x:c r="I1057" s="55" t="n">
        <x:f>'Reparto provincial'!N356</x:f>
        <x:v>0</x:v>
      </x:c>
      <x:c r="J1057" s="55" t="n">
        <x:f>IF(AND(ISNUMBER(H1057),ISNUMBER(I1057)),H1057*I1057,"n.a.")</x:f>
        <x:v>0</x:v>
      </x:c>
      <x:c r="K1057" s="56" t="n">
        <x:f>Ubicaciones!D18</x:f>
        <x:v>8.88</x:v>
      </x:c>
      <x:c r="L1057" s="56" t="n">
        <x:f>Ubicaciones!E18</x:f>
        <x:v>-79.78</x:v>
      </x:c>
      <x:c r="M1057" s="38" t="str">
        <x:f>Vulnerabilidad!B23</x:f>
        <x:v>Mampostería sin refuerzo</x:v>
      </x:c>
      <x:c r="N1057" s="38" t="str">
        <x:f>Vulnerabilidad!C23</x:f>
        <x:v>Bloque / ladrillo</x:v>
      </x:c>
      <x:c r="O1057" s="38" t="str">
        <x:f>Vulnerabilidad!D23</x:f>
        <x:v>Metal</x:v>
      </x:c>
      <x:c r="P1057" s="38" t="str">
        <x:v>Sin dato</x:v>
      </x:c>
      <x:c r="Q1057" s="38" t="n">
        <x:f>IF('Impacto local'!H18="","",'Impacto local'!H18)</x:f>
        <x:v>2</x:v>
      </x:c>
      <x:c r="R1057" s="57" t="n">
        <x:f>IF(Q1057="","",INDEX(Vulnerabilidad!$C$6:$C$17,Q1057))</x:f>
        <x:v>0</x:v>
      </x:c>
      <x:c r="S1057" s="55" t="n">
        <x:f>IF(AND(ISNUMBER(J1057),ISNUMBER(R1057),R1057&gt;=0,R1057&lt;=1),J1057*R1057,"n.a.")</x:f>
        <x:v>0</x:v>
      </x:c>
      <x:c r="T1057" s="38" t="str">
        <x:f>IF(ISNUMBER(S1057),"Calculado ilustrativo","Faltan datos / parámetros inválidos")</x:f>
        <x:v>Calculado ilustrativo</x:v>
      </x:c>
    </x:row>
    <x:row r="1058">
      <x:c r="A1058" s="38" t="str">
        <x:v>R01053</x:v>
      </x:c>
      <x:c r="B1058" s="38" t="str">
        <x:f>'Reparto provincial'!B356</x:f>
        <x:v>C09</x:v>
      </x:c>
      <x:c r="C1058" s="38" t="str">
        <x:f>'Reparto provincial'!C356</x:f>
        <x:v>General de Seguros, S.A.</x:v>
      </x:c>
      <x:c r="D1058" s="38" t="str">
        <x:f>'Reparto provincial'!D356</x:f>
        <x:v>Industrial</x:v>
      </x:c>
      <x:c r="E1058" s="38" t="str">
        <x:f>'Reparto provincial'!E356</x:f>
        <x:v>Panamá Oeste</x:v>
      </x:c>
      <x:c r="F1058" s="38" t="str">
        <x:f>Ubicaciones!A18</x:f>
        <x:v>L13</x:v>
      </x:c>
      <x:c r="G1058" s="38" t="str">
        <x:v>P3</x:v>
      </x:c>
      <x:c r="H1058" s="55" t="n">
        <x:f>IF(AND(ISNUMBER('Reparto provincial'!J356),ABS(Construccion!G44-1)&lt;0.0000001,MIN(Construccion!D44:F44)&gt;=0,MAX(Construccion!D44:F44)&lt;=1),ROUND('Reparto provincial'!J356*ROUND(SUM(Construccion!$D$44:F44),12),0)-ROUND('Reparto provincial'!J356*ROUND(SUM(Construccion!$D$44:E44),12),0),"n.a.")</x:f>
        <x:v>0</x:v>
      </x:c>
      <x:c r="I1058" s="55" t="n">
        <x:f>'Reparto provincial'!N356</x:f>
        <x:v>0</x:v>
      </x:c>
      <x:c r="J1058" s="55" t="n">
        <x:f>IF(AND(ISNUMBER(H1058),ISNUMBER(I1058)),H1058*I1058,"n.a.")</x:f>
        <x:v>0</x:v>
      </x:c>
      <x:c r="K1058" s="56" t="n">
        <x:f>Ubicaciones!D18</x:f>
        <x:v>8.88</x:v>
      </x:c>
      <x:c r="L1058" s="56" t="n">
        <x:f>Ubicaciones!E18</x:f>
        <x:v>-79.78</x:v>
      </x:c>
      <x:c r="M1058" s="38" t="str">
        <x:f>Vulnerabilidad!B24</x:f>
        <x:v>Liviana / madera</x:v>
      </x:c>
      <x:c r="N1058" s="38" t="str">
        <x:f>Vulnerabilidad!C24</x:f>
        <x:v>Madera / livianas</x:v>
      </x:c>
      <x:c r="O1058" s="38" t="str">
        <x:f>Vulnerabilidad!D24</x:f>
        <x:v>Metal</x:v>
      </x:c>
      <x:c r="P1058" s="38" t="str">
        <x:v>Sin dato</x:v>
      </x:c>
      <x:c r="Q1058" s="38" t="n">
        <x:f>IF('Impacto local'!H18="","",'Impacto local'!H18)</x:f>
        <x:v>2</x:v>
      </x:c>
      <x:c r="R1058" s="57" t="n">
        <x:f>IF(Q1058="","",INDEX(Vulnerabilidad!$D$6:$D$17,Q1058))</x:f>
        <x:v>0</x:v>
      </x:c>
      <x:c r="S1058" s="55" t="n">
        <x:f>IF(AND(ISNUMBER(J1058),ISNUMBER(R1058),R1058&gt;=0,R1058&lt;=1),J1058*R1058,"n.a.")</x:f>
        <x:v>0</x:v>
      </x:c>
      <x:c r="T1058" s="38" t="str">
        <x:f>IF(ISNUMBER(S1058),"Calculado ilustrativo","Faltan datos / parámetros inválidos")</x:f>
        <x:v>Calculado ilustrativo</x:v>
      </x:c>
    </x:row>
    <x:row r="1059">
      <x:c r="A1059" s="38" t="str">
        <x:v>R01054</x:v>
      </x:c>
      <x:c r="B1059" s="38" t="str">
        <x:f>'Reparto provincial'!B357</x:f>
        <x:v>C10</x:v>
      </x:c>
      <x:c r="C1059" s="38" t="str">
        <x:f>'Reparto provincial'!C357</x:f>
        <x:v>MAPFRE Panamá S.A.</x:v>
      </x:c>
      <x:c r="D1059" s="38" t="str">
        <x:f>'Reparto provincial'!D357</x:f>
        <x:v>Residencial</x:v>
      </x:c>
      <x:c r="E1059" s="38" t="str">
        <x:f>'Reparto provincial'!E357</x:f>
        <x:v>Bocas del Toro</x:v>
      </x:c>
      <x:c r="F1059" s="38" t="str">
        <x:f>Ubicaciones!A6</x:f>
        <x:v>L01</x:v>
      </x:c>
      <x:c r="G1059" s="38" t="str">
        <x:v>P1</x:v>
      </x:c>
      <x:c r="H1059" s="55" t="n">
        <x:f>IF(AND(ISNUMBER('Reparto provincial'!J357),ABS(Construccion!G6-1)&lt;0.0000001,MIN(Construccion!D6:F6)&gt;=0,MAX(Construccion!D6:F6)&lt;=1),ROUND('Reparto provincial'!J357*ROUND(SUM(Construccion!$D$6:D6),12),0)-0,"n.a.")</x:f>
        <x:v>0</x:v>
      </x:c>
      <x:c r="I1059" s="55" t="n">
        <x:f>'Reparto provincial'!N357</x:f>
        <x:v>0</x:v>
      </x:c>
      <x:c r="J1059" s="55" t="n">
        <x:f>IF(AND(ISNUMBER(H1059),ISNUMBER(I1059)),H1059*I1059,"n.a.")</x:f>
        <x:v>0</x:v>
      </x:c>
      <x:c r="K1059" s="56" t="n">
        <x:f>Ubicaciones!D6</x:f>
        <x:v>9.34</x:v>
      </x:c>
      <x:c r="L1059" s="56" t="n">
        <x:f>Ubicaciones!E6</x:f>
        <x:v>-82.25</x:v>
      </x:c>
      <x:c r="M1059" s="38" t="str">
        <x:f>Vulnerabilidad!B22</x:f>
        <x:v>Hormigón armado</x:v>
      </x:c>
      <x:c r="N1059" s="38" t="str">
        <x:f>Vulnerabilidad!C22</x:f>
        <x:v>Mampostería de relleno</x:v>
      </x:c>
      <x:c r="O1059" s="38" t="str">
        <x:f>Vulnerabilidad!D22</x:f>
        <x:v>Losa de hormigón</x:v>
      </x:c>
      <x:c r="P1059" s="38" t="str">
        <x:v>Sin dato</x:v>
      </x:c>
      <x:c r="Q1059" s="38" t="n">
        <x:f>IF('Impacto local'!H6="","",'Impacto local'!H6)</x:f>
        <x:v>3</x:v>
      </x:c>
      <x:c r="R1059" s="57" t="n">
        <x:f>IF(Q1059="","",INDEX(Vulnerabilidad!$B$6:$B$17,Q1059))</x:f>
        <x:v>0</x:v>
      </x:c>
      <x:c r="S1059" s="55" t="n">
        <x:f>IF(AND(ISNUMBER(J1059),ISNUMBER(R1059),R1059&gt;=0,R1059&lt;=1),J1059*R1059,"n.a.")</x:f>
        <x:v>0</x:v>
      </x:c>
      <x:c r="T1059" s="38" t="str">
        <x:f>IF(ISNUMBER(S1059),"Calculado ilustrativo","Faltan datos / parámetros inválidos")</x:f>
        <x:v>Calculado ilustrativo</x:v>
      </x:c>
    </x:row>
    <x:row r="1060">
      <x:c r="A1060" s="38" t="str">
        <x:v>R01055</x:v>
      </x:c>
      <x:c r="B1060" s="38" t="str">
        <x:f>'Reparto provincial'!B357</x:f>
        <x:v>C10</x:v>
      </x:c>
      <x:c r="C1060" s="38" t="str">
        <x:f>'Reparto provincial'!C357</x:f>
        <x:v>MAPFRE Panamá S.A.</x:v>
      </x:c>
      <x:c r="D1060" s="38" t="str">
        <x:f>'Reparto provincial'!D357</x:f>
        <x:v>Residencial</x:v>
      </x:c>
      <x:c r="E1060" s="38" t="str">
        <x:f>'Reparto provincial'!E357</x:f>
        <x:v>Bocas del Toro</x:v>
      </x:c>
      <x:c r="F1060" s="38" t="str">
        <x:f>Ubicaciones!A6</x:f>
        <x:v>L01</x:v>
      </x:c>
      <x:c r="G1060" s="38" t="str">
        <x:v>P2</x:v>
      </x:c>
      <x:c r="H1060" s="55" t="n">
        <x:f>IF(AND(ISNUMBER('Reparto provincial'!J357),ABS(Construccion!G6-1)&lt;0.0000001,MIN(Construccion!D6:F6)&gt;=0,MAX(Construccion!D6:F6)&lt;=1),ROUND('Reparto provincial'!J357*ROUND(SUM(Construccion!$D$6:E6),12),0)-ROUND('Reparto provincial'!J357*ROUND(SUM(Construccion!$D$6:D6),12),0),"n.a.")</x:f>
        <x:v>0</x:v>
      </x:c>
      <x:c r="I1060" s="55" t="n">
        <x:f>'Reparto provincial'!N357</x:f>
        <x:v>0</x:v>
      </x:c>
      <x:c r="J1060" s="55" t="n">
        <x:f>IF(AND(ISNUMBER(H1060),ISNUMBER(I1060)),H1060*I1060,"n.a.")</x:f>
        <x:v>0</x:v>
      </x:c>
      <x:c r="K1060" s="56" t="n">
        <x:f>Ubicaciones!D6</x:f>
        <x:v>9.34</x:v>
      </x:c>
      <x:c r="L1060" s="56" t="n">
        <x:f>Ubicaciones!E6</x:f>
        <x:v>-82.25</x:v>
      </x:c>
      <x:c r="M1060" s="38" t="str">
        <x:f>Vulnerabilidad!B23</x:f>
        <x:v>Mampostería sin refuerzo</x:v>
      </x:c>
      <x:c r="N1060" s="38" t="str">
        <x:f>Vulnerabilidad!C23</x:f>
        <x:v>Bloque / ladrillo</x:v>
      </x:c>
      <x:c r="O1060" s="38" t="str">
        <x:f>Vulnerabilidad!D23</x:f>
        <x:v>Metal</x:v>
      </x:c>
      <x:c r="P1060" s="38" t="str">
        <x:v>Sin dato</x:v>
      </x:c>
      <x:c r="Q1060" s="38" t="n">
        <x:f>IF('Impacto local'!H6="","",'Impacto local'!H6)</x:f>
        <x:v>3</x:v>
      </x:c>
      <x:c r="R1060" s="57" t="n">
        <x:f>IF(Q1060="","",INDEX(Vulnerabilidad!$C$6:$C$17,Q1060))</x:f>
        <x:v>0</x:v>
      </x:c>
      <x:c r="S1060" s="55" t="n">
        <x:f>IF(AND(ISNUMBER(J1060),ISNUMBER(R1060),R1060&gt;=0,R1060&lt;=1),J1060*R1060,"n.a.")</x:f>
        <x:v>0</x:v>
      </x:c>
      <x:c r="T1060" s="38" t="str">
        <x:f>IF(ISNUMBER(S1060),"Calculado ilustrativo","Faltan datos / parámetros inválidos")</x:f>
        <x:v>Calculado ilustrativo</x:v>
      </x:c>
    </x:row>
    <x:row r="1061">
      <x:c r="A1061" s="38" t="str">
        <x:v>R01056</x:v>
      </x:c>
      <x:c r="B1061" s="38" t="str">
        <x:f>'Reparto provincial'!B357</x:f>
        <x:v>C10</x:v>
      </x:c>
      <x:c r="C1061" s="38" t="str">
        <x:f>'Reparto provincial'!C357</x:f>
        <x:v>MAPFRE Panamá S.A.</x:v>
      </x:c>
      <x:c r="D1061" s="38" t="str">
        <x:f>'Reparto provincial'!D357</x:f>
        <x:v>Residencial</x:v>
      </x:c>
      <x:c r="E1061" s="38" t="str">
        <x:f>'Reparto provincial'!E357</x:f>
        <x:v>Bocas del Toro</x:v>
      </x:c>
      <x:c r="F1061" s="38" t="str">
        <x:f>Ubicaciones!A6</x:f>
        <x:v>L01</x:v>
      </x:c>
      <x:c r="G1061" s="38" t="str">
        <x:v>P3</x:v>
      </x:c>
      <x:c r="H1061" s="55" t="n">
        <x:f>IF(AND(ISNUMBER('Reparto provincial'!J357),ABS(Construccion!G6-1)&lt;0.0000001,MIN(Construccion!D6:F6)&gt;=0,MAX(Construccion!D6:F6)&lt;=1),ROUND('Reparto provincial'!J357*ROUND(SUM(Construccion!$D$6:F6),12),0)-ROUND('Reparto provincial'!J357*ROUND(SUM(Construccion!$D$6:E6),12),0),"n.a.")</x:f>
        <x:v>0</x:v>
      </x:c>
      <x:c r="I1061" s="55" t="n">
        <x:f>'Reparto provincial'!N357</x:f>
        <x:v>0</x:v>
      </x:c>
      <x:c r="J1061" s="55" t="n">
        <x:f>IF(AND(ISNUMBER(H1061),ISNUMBER(I1061)),H1061*I1061,"n.a.")</x:f>
        <x:v>0</x:v>
      </x:c>
      <x:c r="K1061" s="56" t="n">
        <x:f>Ubicaciones!D6</x:f>
        <x:v>9.34</x:v>
      </x:c>
      <x:c r="L1061" s="56" t="n">
        <x:f>Ubicaciones!E6</x:f>
        <x:v>-82.25</x:v>
      </x:c>
      <x:c r="M1061" s="38" t="str">
        <x:f>Vulnerabilidad!B24</x:f>
        <x:v>Liviana / madera</x:v>
      </x:c>
      <x:c r="N1061" s="38" t="str">
        <x:f>Vulnerabilidad!C24</x:f>
        <x:v>Madera / livianas</x:v>
      </x:c>
      <x:c r="O1061" s="38" t="str">
        <x:f>Vulnerabilidad!D24</x:f>
        <x:v>Metal</x:v>
      </x:c>
      <x:c r="P1061" s="38" t="str">
        <x:v>Sin dato</x:v>
      </x:c>
      <x:c r="Q1061" s="38" t="n">
        <x:f>IF('Impacto local'!H6="","",'Impacto local'!H6)</x:f>
        <x:v>3</x:v>
      </x:c>
      <x:c r="R1061" s="57" t="n">
        <x:f>IF(Q1061="","",INDEX(Vulnerabilidad!$D$6:$D$17,Q1061))</x:f>
        <x:v>0</x:v>
      </x:c>
      <x:c r="S1061" s="55" t="n">
        <x:f>IF(AND(ISNUMBER(J1061),ISNUMBER(R1061),R1061&gt;=0,R1061&lt;=1),J1061*R1061,"n.a.")</x:f>
        <x:v>0</x:v>
      </x:c>
      <x:c r="T1061" s="38" t="str">
        <x:f>IF(ISNUMBER(S1061),"Calculado ilustrativo","Faltan datos / parámetros inválidos")</x:f>
        <x:v>Calculado ilustrativo</x:v>
      </x:c>
    </x:row>
    <x:row r="1062">
      <x:c r="A1062" s="38" t="str">
        <x:v>R01057</x:v>
      </x:c>
      <x:c r="B1062" s="38" t="str">
        <x:f>'Reparto provincial'!B358</x:f>
        <x:v>C10</x:v>
      </x:c>
      <x:c r="C1062" s="38" t="str">
        <x:f>'Reparto provincial'!C358</x:f>
        <x:v>MAPFRE Panamá S.A.</x:v>
      </x:c>
      <x:c r="D1062" s="38" t="str">
        <x:f>'Reparto provincial'!D358</x:f>
        <x:v>Residencial</x:v>
      </x:c>
      <x:c r="E1062" s="38" t="str">
        <x:f>'Reparto provincial'!E358</x:f>
        <x:v>Coclé</x:v>
      </x:c>
      <x:c r="F1062" s="38" t="str">
        <x:f>Ubicaciones!A7</x:f>
        <x:v>L02</x:v>
      </x:c>
      <x:c r="G1062" s="38" t="str">
        <x:v>P1</x:v>
      </x:c>
      <x:c r="H1062" s="55" t="n">
        <x:f>IF(AND(ISNUMBER('Reparto provincial'!J358),ABS(Construccion!G9-1)&lt;0.0000001,MIN(Construccion!D9:F9)&gt;=0,MAX(Construccion!D9:F9)&lt;=1),ROUND('Reparto provincial'!J358*ROUND(SUM(Construccion!$D$9:D9),12),0)-0,"n.a.")</x:f>
        <x:v>0</x:v>
      </x:c>
      <x:c r="I1062" s="55" t="n">
        <x:f>'Reparto provincial'!N358</x:f>
        <x:v>0</x:v>
      </x:c>
      <x:c r="J1062" s="55" t="n">
        <x:f>IF(AND(ISNUMBER(H1062),ISNUMBER(I1062)),H1062*I1062,"n.a.")</x:f>
        <x:v>0</x:v>
      </x:c>
      <x:c r="K1062" s="56" t="n">
        <x:f>Ubicaciones!D7</x:f>
        <x:v>8.52</x:v>
      </x:c>
      <x:c r="L1062" s="56" t="n">
        <x:f>Ubicaciones!E7</x:f>
        <x:v>-80.36</x:v>
      </x:c>
      <x:c r="M1062" s="38" t="str">
        <x:f>Vulnerabilidad!B22</x:f>
        <x:v>Hormigón armado</x:v>
      </x:c>
      <x:c r="N1062" s="38" t="str">
        <x:f>Vulnerabilidad!C22</x:f>
        <x:v>Mampostería de relleno</x:v>
      </x:c>
      <x:c r="O1062" s="38" t="str">
        <x:f>Vulnerabilidad!D22</x:f>
        <x:v>Losa de hormigón</x:v>
      </x:c>
      <x:c r="P1062" s="38" t="str">
        <x:v>Sin dato</x:v>
      </x:c>
      <x:c r="Q1062" s="38" t="n">
        <x:f>IF('Impacto local'!H7="","",'Impacto local'!H7)</x:f>
        <x:v>2</x:v>
      </x:c>
      <x:c r="R1062" s="57" t="n">
        <x:f>IF(Q1062="","",INDEX(Vulnerabilidad!$B$6:$B$17,Q1062))</x:f>
        <x:v>0</x:v>
      </x:c>
      <x:c r="S1062" s="55" t="n">
        <x:f>IF(AND(ISNUMBER(J1062),ISNUMBER(R1062),R1062&gt;=0,R1062&lt;=1),J1062*R1062,"n.a.")</x:f>
        <x:v>0</x:v>
      </x:c>
      <x:c r="T1062" s="38" t="str">
        <x:f>IF(ISNUMBER(S1062),"Calculado ilustrativo","Faltan datos / parámetros inválidos")</x:f>
        <x:v>Calculado ilustrativo</x:v>
      </x:c>
    </x:row>
    <x:row r="1063">
      <x:c r="A1063" s="38" t="str">
        <x:v>R01058</x:v>
      </x:c>
      <x:c r="B1063" s="38" t="str">
        <x:f>'Reparto provincial'!B358</x:f>
        <x:v>C10</x:v>
      </x:c>
      <x:c r="C1063" s="38" t="str">
        <x:f>'Reparto provincial'!C358</x:f>
        <x:v>MAPFRE Panamá S.A.</x:v>
      </x:c>
      <x:c r="D1063" s="38" t="str">
        <x:f>'Reparto provincial'!D358</x:f>
        <x:v>Residencial</x:v>
      </x:c>
      <x:c r="E1063" s="38" t="str">
        <x:f>'Reparto provincial'!E358</x:f>
        <x:v>Coclé</x:v>
      </x:c>
      <x:c r="F1063" s="38" t="str">
        <x:f>Ubicaciones!A7</x:f>
        <x:v>L02</x:v>
      </x:c>
      <x:c r="G1063" s="38" t="str">
        <x:v>P2</x:v>
      </x:c>
      <x:c r="H1063" s="55" t="n">
        <x:f>IF(AND(ISNUMBER('Reparto provincial'!J358),ABS(Construccion!G9-1)&lt;0.0000001,MIN(Construccion!D9:F9)&gt;=0,MAX(Construccion!D9:F9)&lt;=1),ROUND('Reparto provincial'!J358*ROUND(SUM(Construccion!$D$9:E9),12),0)-ROUND('Reparto provincial'!J358*ROUND(SUM(Construccion!$D$9:D9),12),0),"n.a.")</x:f>
        <x:v>0</x:v>
      </x:c>
      <x:c r="I1063" s="55" t="n">
        <x:f>'Reparto provincial'!N358</x:f>
        <x:v>0</x:v>
      </x:c>
      <x:c r="J1063" s="55" t="n">
        <x:f>IF(AND(ISNUMBER(H1063),ISNUMBER(I1063)),H1063*I1063,"n.a.")</x:f>
        <x:v>0</x:v>
      </x:c>
      <x:c r="K1063" s="56" t="n">
        <x:f>Ubicaciones!D7</x:f>
        <x:v>8.52</x:v>
      </x:c>
      <x:c r="L1063" s="56" t="n">
        <x:f>Ubicaciones!E7</x:f>
        <x:v>-80.36</x:v>
      </x:c>
      <x:c r="M1063" s="38" t="str">
        <x:f>Vulnerabilidad!B23</x:f>
        <x:v>Mampostería sin refuerzo</x:v>
      </x:c>
      <x:c r="N1063" s="38" t="str">
        <x:f>Vulnerabilidad!C23</x:f>
        <x:v>Bloque / ladrillo</x:v>
      </x:c>
      <x:c r="O1063" s="38" t="str">
        <x:f>Vulnerabilidad!D23</x:f>
        <x:v>Metal</x:v>
      </x:c>
      <x:c r="P1063" s="38" t="str">
        <x:v>Sin dato</x:v>
      </x:c>
      <x:c r="Q1063" s="38" t="n">
        <x:f>IF('Impacto local'!H7="","",'Impacto local'!H7)</x:f>
        <x:v>2</x:v>
      </x:c>
      <x:c r="R1063" s="57" t="n">
        <x:f>IF(Q1063="","",INDEX(Vulnerabilidad!$C$6:$C$17,Q1063))</x:f>
        <x:v>0</x:v>
      </x:c>
      <x:c r="S1063" s="55" t="n">
        <x:f>IF(AND(ISNUMBER(J1063),ISNUMBER(R1063),R1063&gt;=0,R1063&lt;=1),J1063*R1063,"n.a.")</x:f>
        <x:v>0</x:v>
      </x:c>
      <x:c r="T1063" s="38" t="str">
        <x:f>IF(ISNUMBER(S1063),"Calculado ilustrativo","Faltan datos / parámetros inválidos")</x:f>
        <x:v>Calculado ilustrativo</x:v>
      </x:c>
    </x:row>
    <x:row r="1064">
      <x:c r="A1064" s="38" t="str">
        <x:v>R01059</x:v>
      </x:c>
      <x:c r="B1064" s="38" t="str">
        <x:f>'Reparto provincial'!B358</x:f>
        <x:v>C10</x:v>
      </x:c>
      <x:c r="C1064" s="38" t="str">
        <x:f>'Reparto provincial'!C358</x:f>
        <x:v>MAPFRE Panamá S.A.</x:v>
      </x:c>
      <x:c r="D1064" s="38" t="str">
        <x:f>'Reparto provincial'!D358</x:f>
        <x:v>Residencial</x:v>
      </x:c>
      <x:c r="E1064" s="38" t="str">
        <x:f>'Reparto provincial'!E358</x:f>
        <x:v>Coclé</x:v>
      </x:c>
      <x:c r="F1064" s="38" t="str">
        <x:f>Ubicaciones!A7</x:f>
        <x:v>L02</x:v>
      </x:c>
      <x:c r="G1064" s="38" t="str">
        <x:v>P3</x:v>
      </x:c>
      <x:c r="H1064" s="55" t="n">
        <x:f>IF(AND(ISNUMBER('Reparto provincial'!J358),ABS(Construccion!G9-1)&lt;0.0000001,MIN(Construccion!D9:F9)&gt;=0,MAX(Construccion!D9:F9)&lt;=1),ROUND('Reparto provincial'!J358*ROUND(SUM(Construccion!$D$9:F9),12),0)-ROUND('Reparto provincial'!J358*ROUND(SUM(Construccion!$D$9:E9),12),0),"n.a.")</x:f>
        <x:v>0</x:v>
      </x:c>
      <x:c r="I1064" s="55" t="n">
        <x:f>'Reparto provincial'!N358</x:f>
        <x:v>0</x:v>
      </x:c>
      <x:c r="J1064" s="55" t="n">
        <x:f>IF(AND(ISNUMBER(H1064),ISNUMBER(I1064)),H1064*I1064,"n.a.")</x:f>
        <x:v>0</x:v>
      </x:c>
      <x:c r="K1064" s="56" t="n">
        <x:f>Ubicaciones!D7</x:f>
        <x:v>8.52</x:v>
      </x:c>
      <x:c r="L1064" s="56" t="n">
        <x:f>Ubicaciones!E7</x:f>
        <x:v>-80.36</x:v>
      </x:c>
      <x:c r="M1064" s="38" t="str">
        <x:f>Vulnerabilidad!B24</x:f>
        <x:v>Liviana / madera</x:v>
      </x:c>
      <x:c r="N1064" s="38" t="str">
        <x:f>Vulnerabilidad!C24</x:f>
        <x:v>Madera / livianas</x:v>
      </x:c>
      <x:c r="O1064" s="38" t="str">
        <x:f>Vulnerabilidad!D24</x:f>
        <x:v>Metal</x:v>
      </x:c>
      <x:c r="P1064" s="38" t="str">
        <x:v>Sin dato</x:v>
      </x:c>
      <x:c r="Q1064" s="38" t="n">
        <x:f>IF('Impacto local'!H7="","",'Impacto local'!H7)</x:f>
        <x:v>2</x:v>
      </x:c>
      <x:c r="R1064" s="57" t="n">
        <x:f>IF(Q1064="","",INDEX(Vulnerabilidad!$D$6:$D$17,Q1064))</x:f>
        <x:v>0</x:v>
      </x:c>
      <x:c r="S1064" s="55" t="n">
        <x:f>IF(AND(ISNUMBER(J1064),ISNUMBER(R1064),R1064&gt;=0,R1064&lt;=1),J1064*R1064,"n.a.")</x:f>
        <x:v>0</x:v>
      </x:c>
      <x:c r="T1064" s="38" t="str">
        <x:f>IF(ISNUMBER(S1064),"Calculado ilustrativo","Faltan datos / parámetros inválidos")</x:f>
        <x:v>Calculado ilustrativo</x:v>
      </x:c>
    </x:row>
    <x:row r="1065">
      <x:c r="A1065" s="38" t="str">
        <x:v>R01060</x:v>
      </x:c>
      <x:c r="B1065" s="38" t="str">
        <x:f>'Reparto provincial'!B359</x:f>
        <x:v>C10</x:v>
      </x:c>
      <x:c r="C1065" s="38" t="str">
        <x:f>'Reparto provincial'!C359</x:f>
        <x:v>MAPFRE Panamá S.A.</x:v>
      </x:c>
      <x:c r="D1065" s="38" t="str">
        <x:f>'Reparto provincial'!D359</x:f>
        <x:v>Residencial</x:v>
      </x:c>
      <x:c r="E1065" s="38" t="str">
        <x:f>'Reparto provincial'!E359</x:f>
        <x:v>Colón</x:v>
      </x:c>
      <x:c r="F1065" s="38" t="str">
        <x:f>Ubicaciones!A8</x:f>
        <x:v>L03</x:v>
      </x:c>
      <x:c r="G1065" s="38" t="str">
        <x:v>P1</x:v>
      </x:c>
      <x:c r="H1065" s="55" t="n">
        <x:f>IF(AND(ISNUMBER('Reparto provincial'!J359),ABS(Construccion!G12-1)&lt;0.0000001,MIN(Construccion!D12:F12)&gt;=0,MAX(Construccion!D12:F12)&lt;=1),ROUND('Reparto provincial'!J359*ROUND(SUM(Construccion!$D$12:D12),12),0)-0,"n.a.")</x:f>
        <x:v>0</x:v>
      </x:c>
      <x:c r="I1065" s="55" t="n">
        <x:f>'Reparto provincial'!N359</x:f>
        <x:v>0</x:v>
      </x:c>
      <x:c r="J1065" s="55" t="n">
        <x:f>IF(AND(ISNUMBER(H1065),ISNUMBER(I1065)),H1065*I1065,"n.a.")</x:f>
        <x:v>0</x:v>
      </x:c>
      <x:c r="K1065" s="56" t="n">
        <x:f>Ubicaciones!D8</x:f>
        <x:v>9.36</x:v>
      </x:c>
      <x:c r="L1065" s="56" t="n">
        <x:f>Ubicaciones!E8</x:f>
        <x:v>-79.9</x:v>
      </x:c>
      <x:c r="M1065" s="38" t="str">
        <x:f>Vulnerabilidad!B22</x:f>
        <x:v>Hormigón armado</x:v>
      </x:c>
      <x:c r="N1065" s="38" t="str">
        <x:f>Vulnerabilidad!C22</x:f>
        <x:v>Mampostería de relleno</x:v>
      </x:c>
      <x:c r="O1065" s="38" t="str">
        <x:f>Vulnerabilidad!D22</x:f>
        <x:v>Losa de hormigón</x:v>
      </x:c>
      <x:c r="P1065" s="38" t="str">
        <x:v>Sin dato</x:v>
      </x:c>
      <x:c r="Q1065" s="38" t="n">
        <x:f>IF('Impacto local'!H8="","",'Impacto local'!H8)</x:f>
        <x:v>2</x:v>
      </x:c>
      <x:c r="R1065" s="57" t="n">
        <x:f>IF(Q1065="","",INDEX(Vulnerabilidad!$B$6:$B$17,Q1065))</x:f>
        <x:v>0</x:v>
      </x:c>
      <x:c r="S1065" s="55" t="n">
        <x:f>IF(AND(ISNUMBER(J1065),ISNUMBER(R1065),R1065&gt;=0,R1065&lt;=1),J1065*R1065,"n.a.")</x:f>
        <x:v>0</x:v>
      </x:c>
      <x:c r="T1065" s="38" t="str">
        <x:f>IF(ISNUMBER(S1065),"Calculado ilustrativo","Faltan datos / parámetros inválidos")</x:f>
        <x:v>Calculado ilustrativo</x:v>
      </x:c>
    </x:row>
    <x:row r="1066">
      <x:c r="A1066" s="38" t="str">
        <x:v>R01061</x:v>
      </x:c>
      <x:c r="B1066" s="38" t="str">
        <x:f>'Reparto provincial'!B359</x:f>
        <x:v>C10</x:v>
      </x:c>
      <x:c r="C1066" s="38" t="str">
        <x:f>'Reparto provincial'!C359</x:f>
        <x:v>MAPFRE Panamá S.A.</x:v>
      </x:c>
      <x:c r="D1066" s="38" t="str">
        <x:f>'Reparto provincial'!D359</x:f>
        <x:v>Residencial</x:v>
      </x:c>
      <x:c r="E1066" s="38" t="str">
        <x:f>'Reparto provincial'!E359</x:f>
        <x:v>Colón</x:v>
      </x:c>
      <x:c r="F1066" s="38" t="str">
        <x:f>Ubicaciones!A8</x:f>
        <x:v>L03</x:v>
      </x:c>
      <x:c r="G1066" s="38" t="str">
        <x:v>P2</x:v>
      </x:c>
      <x:c r="H1066" s="55" t="n">
        <x:f>IF(AND(ISNUMBER('Reparto provincial'!J359),ABS(Construccion!G12-1)&lt;0.0000001,MIN(Construccion!D12:F12)&gt;=0,MAX(Construccion!D12:F12)&lt;=1),ROUND('Reparto provincial'!J359*ROUND(SUM(Construccion!$D$12:E12),12),0)-ROUND('Reparto provincial'!J359*ROUND(SUM(Construccion!$D$12:D12),12),0),"n.a.")</x:f>
        <x:v>0</x:v>
      </x:c>
      <x:c r="I1066" s="55" t="n">
        <x:f>'Reparto provincial'!N359</x:f>
        <x:v>0</x:v>
      </x:c>
      <x:c r="J1066" s="55" t="n">
        <x:f>IF(AND(ISNUMBER(H1066),ISNUMBER(I1066)),H1066*I1066,"n.a.")</x:f>
        <x:v>0</x:v>
      </x:c>
      <x:c r="K1066" s="56" t="n">
        <x:f>Ubicaciones!D8</x:f>
        <x:v>9.36</x:v>
      </x:c>
      <x:c r="L1066" s="56" t="n">
        <x:f>Ubicaciones!E8</x:f>
        <x:v>-79.9</x:v>
      </x:c>
      <x:c r="M1066" s="38" t="str">
        <x:f>Vulnerabilidad!B23</x:f>
        <x:v>Mampostería sin refuerzo</x:v>
      </x:c>
      <x:c r="N1066" s="38" t="str">
        <x:f>Vulnerabilidad!C23</x:f>
        <x:v>Bloque / ladrillo</x:v>
      </x:c>
      <x:c r="O1066" s="38" t="str">
        <x:f>Vulnerabilidad!D23</x:f>
        <x:v>Metal</x:v>
      </x:c>
      <x:c r="P1066" s="38" t="str">
        <x:v>Sin dato</x:v>
      </x:c>
      <x:c r="Q1066" s="38" t="n">
        <x:f>IF('Impacto local'!H8="","",'Impacto local'!H8)</x:f>
        <x:v>2</x:v>
      </x:c>
      <x:c r="R1066" s="57" t="n">
        <x:f>IF(Q1066="","",INDEX(Vulnerabilidad!$C$6:$C$17,Q1066))</x:f>
        <x:v>0</x:v>
      </x:c>
      <x:c r="S1066" s="55" t="n">
        <x:f>IF(AND(ISNUMBER(J1066),ISNUMBER(R1066),R1066&gt;=0,R1066&lt;=1),J1066*R1066,"n.a.")</x:f>
        <x:v>0</x:v>
      </x:c>
      <x:c r="T1066" s="38" t="str">
        <x:f>IF(ISNUMBER(S1066),"Calculado ilustrativo","Faltan datos / parámetros inválidos")</x:f>
        <x:v>Calculado ilustrativo</x:v>
      </x:c>
    </x:row>
    <x:row r="1067">
      <x:c r="A1067" s="38" t="str">
        <x:v>R01062</x:v>
      </x:c>
      <x:c r="B1067" s="38" t="str">
        <x:f>'Reparto provincial'!B359</x:f>
        <x:v>C10</x:v>
      </x:c>
      <x:c r="C1067" s="38" t="str">
        <x:f>'Reparto provincial'!C359</x:f>
        <x:v>MAPFRE Panamá S.A.</x:v>
      </x:c>
      <x:c r="D1067" s="38" t="str">
        <x:f>'Reparto provincial'!D359</x:f>
        <x:v>Residencial</x:v>
      </x:c>
      <x:c r="E1067" s="38" t="str">
        <x:f>'Reparto provincial'!E359</x:f>
        <x:v>Colón</x:v>
      </x:c>
      <x:c r="F1067" s="38" t="str">
        <x:f>Ubicaciones!A8</x:f>
        <x:v>L03</x:v>
      </x:c>
      <x:c r="G1067" s="38" t="str">
        <x:v>P3</x:v>
      </x:c>
      <x:c r="H1067" s="55" t="n">
        <x:f>IF(AND(ISNUMBER('Reparto provincial'!J359),ABS(Construccion!G12-1)&lt;0.0000001,MIN(Construccion!D12:F12)&gt;=0,MAX(Construccion!D12:F12)&lt;=1),ROUND('Reparto provincial'!J359*ROUND(SUM(Construccion!$D$12:F12),12),0)-ROUND('Reparto provincial'!J359*ROUND(SUM(Construccion!$D$12:E12),12),0),"n.a.")</x:f>
        <x:v>0</x:v>
      </x:c>
      <x:c r="I1067" s="55" t="n">
        <x:f>'Reparto provincial'!N359</x:f>
        <x:v>0</x:v>
      </x:c>
      <x:c r="J1067" s="55" t="n">
        <x:f>IF(AND(ISNUMBER(H1067),ISNUMBER(I1067)),H1067*I1067,"n.a.")</x:f>
        <x:v>0</x:v>
      </x:c>
      <x:c r="K1067" s="56" t="n">
        <x:f>Ubicaciones!D8</x:f>
        <x:v>9.36</x:v>
      </x:c>
      <x:c r="L1067" s="56" t="n">
        <x:f>Ubicaciones!E8</x:f>
        <x:v>-79.9</x:v>
      </x:c>
      <x:c r="M1067" s="38" t="str">
        <x:f>Vulnerabilidad!B24</x:f>
        <x:v>Liviana / madera</x:v>
      </x:c>
      <x:c r="N1067" s="38" t="str">
        <x:f>Vulnerabilidad!C24</x:f>
        <x:v>Madera / livianas</x:v>
      </x:c>
      <x:c r="O1067" s="38" t="str">
        <x:f>Vulnerabilidad!D24</x:f>
        <x:v>Metal</x:v>
      </x:c>
      <x:c r="P1067" s="38" t="str">
        <x:v>Sin dato</x:v>
      </x:c>
      <x:c r="Q1067" s="38" t="n">
        <x:f>IF('Impacto local'!H8="","",'Impacto local'!H8)</x:f>
        <x:v>2</x:v>
      </x:c>
      <x:c r="R1067" s="57" t="n">
        <x:f>IF(Q1067="","",INDEX(Vulnerabilidad!$D$6:$D$17,Q1067))</x:f>
        <x:v>0</x:v>
      </x:c>
      <x:c r="S1067" s="55" t="n">
        <x:f>IF(AND(ISNUMBER(J1067),ISNUMBER(R1067),R1067&gt;=0,R1067&lt;=1),J1067*R1067,"n.a.")</x:f>
        <x:v>0</x:v>
      </x:c>
      <x:c r="T1067" s="38" t="str">
        <x:f>IF(ISNUMBER(S1067),"Calculado ilustrativo","Faltan datos / parámetros inválidos")</x:f>
        <x:v>Calculado ilustrativo</x:v>
      </x:c>
    </x:row>
    <x:row r="1068">
      <x:c r="A1068" s="38" t="str">
        <x:v>R01063</x:v>
      </x:c>
      <x:c r="B1068" s="38" t="str">
        <x:f>'Reparto provincial'!B360</x:f>
        <x:v>C10</x:v>
      </x:c>
      <x:c r="C1068" s="38" t="str">
        <x:f>'Reparto provincial'!C360</x:f>
        <x:v>MAPFRE Panamá S.A.</x:v>
      </x:c>
      <x:c r="D1068" s="38" t="str">
        <x:f>'Reparto provincial'!D360</x:f>
        <x:v>Residencial</x:v>
      </x:c>
      <x:c r="E1068" s="38" t="str">
        <x:f>'Reparto provincial'!E360</x:f>
        <x:v>Chiriquí</x:v>
      </x:c>
      <x:c r="F1068" s="38" t="str">
        <x:f>Ubicaciones!A9</x:f>
        <x:v>L04</x:v>
      </x:c>
      <x:c r="G1068" s="38" t="str">
        <x:v>P1</x:v>
      </x:c>
      <x:c r="H1068" s="55" t="n">
        <x:f>IF(AND(ISNUMBER('Reparto provincial'!J360),ABS(Construccion!G15-1)&lt;0.0000001,MIN(Construccion!D15:F15)&gt;=0,MAX(Construccion!D15:F15)&lt;=1),ROUND('Reparto provincial'!J360*ROUND(SUM(Construccion!$D$15:D15),12),0)-0,"n.a.")</x:f>
        <x:v>0</x:v>
      </x:c>
      <x:c r="I1068" s="55" t="n">
        <x:f>'Reparto provincial'!N360</x:f>
        <x:v>0</x:v>
      </x:c>
      <x:c r="J1068" s="55" t="n">
        <x:f>IF(AND(ISNUMBER(H1068),ISNUMBER(I1068)),H1068*I1068,"n.a.")</x:f>
        <x:v>0</x:v>
      </x:c>
      <x:c r="K1068" s="56" t="n">
        <x:f>Ubicaciones!D9</x:f>
        <x:v>8.43</x:v>
      </x:c>
      <x:c r="L1068" s="56" t="n">
        <x:f>Ubicaciones!E9</x:f>
        <x:v>-82.43</x:v>
      </x:c>
      <x:c r="M1068" s="38" t="str">
        <x:f>Vulnerabilidad!B22</x:f>
        <x:v>Hormigón armado</x:v>
      </x:c>
      <x:c r="N1068" s="38" t="str">
        <x:f>Vulnerabilidad!C22</x:f>
        <x:v>Mampostería de relleno</x:v>
      </x:c>
      <x:c r="O1068" s="38" t="str">
        <x:f>Vulnerabilidad!D22</x:f>
        <x:v>Losa de hormigón</x:v>
      </x:c>
      <x:c r="P1068" s="38" t="str">
        <x:v>Sin dato</x:v>
      </x:c>
      <x:c r="Q1068" s="38" t="n">
        <x:f>IF('Impacto local'!H9="","",'Impacto local'!H9)</x:f>
        <x:v>4</x:v>
      </x:c>
      <x:c r="R1068" s="57" t="n">
        <x:f>IF(Q1068="","",INDEX(Vulnerabilidad!$B$6:$B$17,Q1068))</x:f>
        <x:v>0</x:v>
      </x:c>
      <x:c r="S1068" s="55" t="n">
        <x:f>IF(AND(ISNUMBER(J1068),ISNUMBER(R1068),R1068&gt;=0,R1068&lt;=1),J1068*R1068,"n.a.")</x:f>
        <x:v>0</x:v>
      </x:c>
      <x:c r="T1068" s="38" t="str">
        <x:f>IF(ISNUMBER(S1068),"Calculado ilustrativo","Faltan datos / parámetros inválidos")</x:f>
        <x:v>Calculado ilustrativo</x:v>
      </x:c>
    </x:row>
    <x:row r="1069">
      <x:c r="A1069" s="38" t="str">
        <x:v>R01064</x:v>
      </x:c>
      <x:c r="B1069" s="38" t="str">
        <x:f>'Reparto provincial'!B360</x:f>
        <x:v>C10</x:v>
      </x:c>
      <x:c r="C1069" s="38" t="str">
        <x:f>'Reparto provincial'!C360</x:f>
        <x:v>MAPFRE Panamá S.A.</x:v>
      </x:c>
      <x:c r="D1069" s="38" t="str">
        <x:f>'Reparto provincial'!D360</x:f>
        <x:v>Residencial</x:v>
      </x:c>
      <x:c r="E1069" s="38" t="str">
        <x:f>'Reparto provincial'!E360</x:f>
        <x:v>Chiriquí</x:v>
      </x:c>
      <x:c r="F1069" s="38" t="str">
        <x:f>Ubicaciones!A9</x:f>
        <x:v>L04</x:v>
      </x:c>
      <x:c r="G1069" s="38" t="str">
        <x:v>P2</x:v>
      </x:c>
      <x:c r="H1069" s="55" t="n">
        <x:f>IF(AND(ISNUMBER('Reparto provincial'!J360),ABS(Construccion!G15-1)&lt;0.0000001,MIN(Construccion!D15:F15)&gt;=0,MAX(Construccion!D15:F15)&lt;=1),ROUND('Reparto provincial'!J360*ROUND(SUM(Construccion!$D$15:E15),12),0)-ROUND('Reparto provincial'!J360*ROUND(SUM(Construccion!$D$15:D15),12),0),"n.a.")</x:f>
        <x:v>0</x:v>
      </x:c>
      <x:c r="I1069" s="55" t="n">
        <x:f>'Reparto provincial'!N360</x:f>
        <x:v>0</x:v>
      </x:c>
      <x:c r="J1069" s="55" t="n">
        <x:f>IF(AND(ISNUMBER(H1069),ISNUMBER(I1069)),H1069*I1069,"n.a.")</x:f>
        <x:v>0</x:v>
      </x:c>
      <x:c r="K1069" s="56" t="n">
        <x:f>Ubicaciones!D9</x:f>
        <x:v>8.43</x:v>
      </x:c>
      <x:c r="L1069" s="56" t="n">
        <x:f>Ubicaciones!E9</x:f>
        <x:v>-82.43</x:v>
      </x:c>
      <x:c r="M1069" s="38" t="str">
        <x:f>Vulnerabilidad!B23</x:f>
        <x:v>Mampostería sin refuerzo</x:v>
      </x:c>
      <x:c r="N1069" s="38" t="str">
        <x:f>Vulnerabilidad!C23</x:f>
        <x:v>Bloque / ladrillo</x:v>
      </x:c>
      <x:c r="O1069" s="38" t="str">
        <x:f>Vulnerabilidad!D23</x:f>
        <x:v>Metal</x:v>
      </x:c>
      <x:c r="P1069" s="38" t="str">
        <x:v>Sin dato</x:v>
      </x:c>
      <x:c r="Q1069" s="38" t="n">
        <x:f>IF('Impacto local'!H9="","",'Impacto local'!H9)</x:f>
        <x:v>4</x:v>
      </x:c>
      <x:c r="R1069" s="57" t="n">
        <x:f>IF(Q1069="","",INDEX(Vulnerabilidad!$C$6:$C$17,Q1069))</x:f>
        <x:v>0.001</x:v>
      </x:c>
      <x:c r="S1069" s="55" t="n">
        <x:f>IF(AND(ISNUMBER(J1069),ISNUMBER(R1069),R1069&gt;=0,R1069&lt;=1),J1069*R1069,"n.a.")</x:f>
        <x:v>0</x:v>
      </x:c>
      <x:c r="T1069" s="38" t="str">
        <x:f>IF(ISNUMBER(S1069),"Calculado ilustrativo","Faltan datos / parámetros inválidos")</x:f>
        <x:v>Calculado ilustrativo</x:v>
      </x:c>
    </x:row>
    <x:row r="1070">
      <x:c r="A1070" s="38" t="str">
        <x:v>R01065</x:v>
      </x:c>
      <x:c r="B1070" s="38" t="str">
        <x:f>'Reparto provincial'!B360</x:f>
        <x:v>C10</x:v>
      </x:c>
      <x:c r="C1070" s="38" t="str">
        <x:f>'Reparto provincial'!C360</x:f>
        <x:v>MAPFRE Panamá S.A.</x:v>
      </x:c>
      <x:c r="D1070" s="38" t="str">
        <x:f>'Reparto provincial'!D360</x:f>
        <x:v>Residencial</x:v>
      </x:c>
      <x:c r="E1070" s="38" t="str">
        <x:f>'Reparto provincial'!E360</x:f>
        <x:v>Chiriquí</x:v>
      </x:c>
      <x:c r="F1070" s="38" t="str">
        <x:f>Ubicaciones!A9</x:f>
        <x:v>L04</x:v>
      </x:c>
      <x:c r="G1070" s="38" t="str">
        <x:v>P3</x:v>
      </x:c>
      <x:c r="H1070" s="55" t="n">
        <x:f>IF(AND(ISNUMBER('Reparto provincial'!J360),ABS(Construccion!G15-1)&lt;0.0000001,MIN(Construccion!D15:F15)&gt;=0,MAX(Construccion!D15:F15)&lt;=1),ROUND('Reparto provincial'!J360*ROUND(SUM(Construccion!$D$15:F15),12),0)-ROUND('Reparto provincial'!J360*ROUND(SUM(Construccion!$D$15:E15),12),0),"n.a.")</x:f>
        <x:v>0</x:v>
      </x:c>
      <x:c r="I1070" s="55" t="n">
        <x:f>'Reparto provincial'!N360</x:f>
        <x:v>0</x:v>
      </x:c>
      <x:c r="J1070" s="55" t="n">
        <x:f>IF(AND(ISNUMBER(H1070),ISNUMBER(I1070)),H1070*I1070,"n.a.")</x:f>
        <x:v>0</x:v>
      </x:c>
      <x:c r="K1070" s="56" t="n">
        <x:f>Ubicaciones!D9</x:f>
        <x:v>8.43</x:v>
      </x:c>
      <x:c r="L1070" s="56" t="n">
        <x:f>Ubicaciones!E9</x:f>
        <x:v>-82.43</x:v>
      </x:c>
      <x:c r="M1070" s="38" t="str">
        <x:f>Vulnerabilidad!B24</x:f>
        <x:v>Liviana / madera</x:v>
      </x:c>
      <x:c r="N1070" s="38" t="str">
        <x:f>Vulnerabilidad!C24</x:f>
        <x:v>Madera / livianas</x:v>
      </x:c>
      <x:c r="O1070" s="38" t="str">
        <x:f>Vulnerabilidad!D24</x:f>
        <x:v>Metal</x:v>
      </x:c>
      <x:c r="P1070" s="38" t="str">
        <x:v>Sin dato</x:v>
      </x:c>
      <x:c r="Q1070" s="38" t="n">
        <x:f>IF('Impacto local'!H9="","",'Impacto local'!H9)</x:f>
        <x:v>4</x:v>
      </x:c>
      <x:c r="R1070" s="57" t="n">
        <x:f>IF(Q1070="","",INDEX(Vulnerabilidad!$D$6:$D$17,Q1070))</x:f>
        <x:v>0.002</x:v>
      </x:c>
      <x:c r="S1070" s="55" t="n">
        <x:f>IF(AND(ISNUMBER(J1070),ISNUMBER(R1070),R1070&gt;=0,R1070&lt;=1),J1070*R1070,"n.a.")</x:f>
        <x:v>0</x:v>
      </x:c>
      <x:c r="T1070" s="38" t="str">
        <x:f>IF(ISNUMBER(S1070),"Calculado ilustrativo","Faltan datos / parámetros inválidos")</x:f>
        <x:v>Calculado ilustrativo</x:v>
      </x:c>
    </x:row>
    <x:row r="1071">
      <x:c r="A1071" s="38" t="str">
        <x:v>R01066</x:v>
      </x:c>
      <x:c r="B1071" s="38" t="str">
        <x:f>'Reparto provincial'!B361</x:f>
        <x:v>C10</x:v>
      </x:c>
      <x:c r="C1071" s="38" t="str">
        <x:f>'Reparto provincial'!C361</x:f>
        <x:v>MAPFRE Panamá S.A.</x:v>
      </x:c>
      <x:c r="D1071" s="38" t="str">
        <x:f>'Reparto provincial'!D361</x:f>
        <x:v>Residencial</x:v>
      </x:c>
      <x:c r="E1071" s="38" t="str">
        <x:f>'Reparto provincial'!E361</x:f>
        <x:v>Darién</x:v>
      </x:c>
      <x:c r="F1071" s="38" t="str">
        <x:f>Ubicaciones!A10</x:f>
        <x:v>L05</x:v>
      </x:c>
      <x:c r="G1071" s="38" t="str">
        <x:v>P1</x:v>
      </x:c>
      <x:c r="H1071" s="55" t="n">
        <x:f>IF(AND(ISNUMBER('Reparto provincial'!J361),ABS(Construccion!G18-1)&lt;0.0000001,MIN(Construccion!D18:F18)&gt;=0,MAX(Construccion!D18:F18)&lt;=1),ROUND('Reparto provincial'!J361*ROUND(SUM(Construccion!$D$18:D18),12),0)-0,"n.a.")</x:f>
        <x:v>0</x:v>
      </x:c>
      <x:c r="I1071" s="55" t="n">
        <x:f>'Reparto provincial'!N361</x:f>
        <x:v>0</x:v>
      </x:c>
      <x:c r="J1071" s="55" t="n">
        <x:f>IF(AND(ISNUMBER(H1071),ISNUMBER(I1071)),H1071*I1071,"n.a.")</x:f>
        <x:v>0</x:v>
      </x:c>
      <x:c r="K1071" s="56" t="n">
        <x:f>Ubicaciones!D10</x:f>
        <x:v>8.4</x:v>
      </x:c>
      <x:c r="L1071" s="56" t="n">
        <x:f>Ubicaciones!E10</x:f>
        <x:v>-78.15</x:v>
      </x:c>
      <x:c r="M1071" s="38" t="str">
        <x:f>Vulnerabilidad!B22</x:f>
        <x:v>Hormigón armado</x:v>
      </x:c>
      <x:c r="N1071" s="38" t="str">
        <x:f>Vulnerabilidad!C22</x:f>
        <x:v>Mampostería de relleno</x:v>
      </x:c>
      <x:c r="O1071" s="38" t="str">
        <x:f>Vulnerabilidad!D22</x:f>
        <x:v>Losa de hormigón</x:v>
      </x:c>
      <x:c r="P1071" s="38" t="str">
        <x:v>Sin dato</x:v>
      </x:c>
      <x:c r="Q1071" s="38" t="n">
        <x:f>IF('Impacto local'!H10="","",'Impacto local'!H10)</x:f>
        <x:v>2</x:v>
      </x:c>
      <x:c r="R1071" s="57" t="n">
        <x:f>IF(Q1071="","",INDEX(Vulnerabilidad!$B$6:$B$17,Q1071))</x:f>
        <x:v>0</x:v>
      </x:c>
      <x:c r="S1071" s="55" t="n">
        <x:f>IF(AND(ISNUMBER(J1071),ISNUMBER(R1071),R1071&gt;=0,R1071&lt;=1),J1071*R1071,"n.a.")</x:f>
        <x:v>0</x:v>
      </x:c>
      <x:c r="T1071" s="38" t="str">
        <x:f>IF(ISNUMBER(S1071),"Calculado ilustrativo","Faltan datos / parámetros inválidos")</x:f>
        <x:v>Calculado ilustrativo</x:v>
      </x:c>
    </x:row>
    <x:row r="1072">
      <x:c r="A1072" s="38" t="str">
        <x:v>R01067</x:v>
      </x:c>
      <x:c r="B1072" s="38" t="str">
        <x:f>'Reparto provincial'!B361</x:f>
        <x:v>C10</x:v>
      </x:c>
      <x:c r="C1072" s="38" t="str">
        <x:f>'Reparto provincial'!C361</x:f>
        <x:v>MAPFRE Panamá S.A.</x:v>
      </x:c>
      <x:c r="D1072" s="38" t="str">
        <x:f>'Reparto provincial'!D361</x:f>
        <x:v>Residencial</x:v>
      </x:c>
      <x:c r="E1072" s="38" t="str">
        <x:f>'Reparto provincial'!E361</x:f>
        <x:v>Darién</x:v>
      </x:c>
      <x:c r="F1072" s="38" t="str">
        <x:f>Ubicaciones!A10</x:f>
        <x:v>L05</x:v>
      </x:c>
      <x:c r="G1072" s="38" t="str">
        <x:v>P2</x:v>
      </x:c>
      <x:c r="H1072" s="55" t="n">
        <x:f>IF(AND(ISNUMBER('Reparto provincial'!J361),ABS(Construccion!G18-1)&lt;0.0000001,MIN(Construccion!D18:F18)&gt;=0,MAX(Construccion!D18:F18)&lt;=1),ROUND('Reparto provincial'!J361*ROUND(SUM(Construccion!$D$18:E18),12),0)-ROUND('Reparto provincial'!J361*ROUND(SUM(Construccion!$D$18:D18),12),0),"n.a.")</x:f>
        <x:v>0</x:v>
      </x:c>
      <x:c r="I1072" s="55" t="n">
        <x:f>'Reparto provincial'!N361</x:f>
        <x:v>0</x:v>
      </x:c>
      <x:c r="J1072" s="55" t="n">
        <x:f>IF(AND(ISNUMBER(H1072),ISNUMBER(I1072)),H1072*I1072,"n.a.")</x:f>
        <x:v>0</x:v>
      </x:c>
      <x:c r="K1072" s="56" t="n">
        <x:f>Ubicaciones!D10</x:f>
        <x:v>8.4</x:v>
      </x:c>
      <x:c r="L1072" s="56" t="n">
        <x:f>Ubicaciones!E10</x:f>
        <x:v>-78.15</x:v>
      </x:c>
      <x:c r="M1072" s="38" t="str">
        <x:f>Vulnerabilidad!B23</x:f>
        <x:v>Mampostería sin refuerzo</x:v>
      </x:c>
      <x:c r="N1072" s="38" t="str">
        <x:f>Vulnerabilidad!C23</x:f>
        <x:v>Bloque / ladrillo</x:v>
      </x:c>
      <x:c r="O1072" s="38" t="str">
        <x:f>Vulnerabilidad!D23</x:f>
        <x:v>Metal</x:v>
      </x:c>
      <x:c r="P1072" s="38" t="str">
        <x:v>Sin dato</x:v>
      </x:c>
      <x:c r="Q1072" s="38" t="n">
        <x:f>IF('Impacto local'!H10="","",'Impacto local'!H10)</x:f>
        <x:v>2</x:v>
      </x:c>
      <x:c r="R1072" s="57" t="n">
        <x:f>IF(Q1072="","",INDEX(Vulnerabilidad!$C$6:$C$17,Q1072))</x:f>
        <x:v>0</x:v>
      </x:c>
      <x:c r="S1072" s="55" t="n">
        <x:f>IF(AND(ISNUMBER(J1072),ISNUMBER(R1072),R1072&gt;=0,R1072&lt;=1),J1072*R1072,"n.a.")</x:f>
        <x:v>0</x:v>
      </x:c>
      <x:c r="T1072" s="38" t="str">
        <x:f>IF(ISNUMBER(S1072),"Calculado ilustrativo","Faltan datos / parámetros inválidos")</x:f>
        <x:v>Calculado ilustrativo</x:v>
      </x:c>
    </x:row>
    <x:row r="1073">
      <x:c r="A1073" s="38" t="str">
        <x:v>R01068</x:v>
      </x:c>
      <x:c r="B1073" s="38" t="str">
        <x:f>'Reparto provincial'!B361</x:f>
        <x:v>C10</x:v>
      </x:c>
      <x:c r="C1073" s="38" t="str">
        <x:f>'Reparto provincial'!C361</x:f>
        <x:v>MAPFRE Panamá S.A.</x:v>
      </x:c>
      <x:c r="D1073" s="38" t="str">
        <x:f>'Reparto provincial'!D361</x:f>
        <x:v>Residencial</x:v>
      </x:c>
      <x:c r="E1073" s="38" t="str">
        <x:f>'Reparto provincial'!E361</x:f>
        <x:v>Darién</x:v>
      </x:c>
      <x:c r="F1073" s="38" t="str">
        <x:f>Ubicaciones!A10</x:f>
        <x:v>L05</x:v>
      </x:c>
      <x:c r="G1073" s="38" t="str">
        <x:v>P3</x:v>
      </x:c>
      <x:c r="H1073" s="55" t="n">
        <x:f>IF(AND(ISNUMBER('Reparto provincial'!J361),ABS(Construccion!G18-1)&lt;0.0000001,MIN(Construccion!D18:F18)&gt;=0,MAX(Construccion!D18:F18)&lt;=1),ROUND('Reparto provincial'!J361*ROUND(SUM(Construccion!$D$18:F18),12),0)-ROUND('Reparto provincial'!J361*ROUND(SUM(Construccion!$D$18:E18),12),0),"n.a.")</x:f>
        <x:v>0</x:v>
      </x:c>
      <x:c r="I1073" s="55" t="n">
        <x:f>'Reparto provincial'!N361</x:f>
        <x:v>0</x:v>
      </x:c>
      <x:c r="J1073" s="55" t="n">
        <x:f>IF(AND(ISNUMBER(H1073),ISNUMBER(I1073)),H1073*I1073,"n.a.")</x:f>
        <x:v>0</x:v>
      </x:c>
      <x:c r="K1073" s="56" t="n">
        <x:f>Ubicaciones!D10</x:f>
        <x:v>8.4</x:v>
      </x:c>
      <x:c r="L1073" s="56" t="n">
        <x:f>Ubicaciones!E10</x:f>
        <x:v>-78.15</x:v>
      </x:c>
      <x:c r="M1073" s="38" t="str">
        <x:f>Vulnerabilidad!B24</x:f>
        <x:v>Liviana / madera</x:v>
      </x:c>
      <x:c r="N1073" s="38" t="str">
        <x:f>Vulnerabilidad!C24</x:f>
        <x:v>Madera / livianas</x:v>
      </x:c>
      <x:c r="O1073" s="38" t="str">
        <x:f>Vulnerabilidad!D24</x:f>
        <x:v>Metal</x:v>
      </x:c>
      <x:c r="P1073" s="38" t="str">
        <x:v>Sin dato</x:v>
      </x:c>
      <x:c r="Q1073" s="38" t="n">
        <x:f>IF('Impacto local'!H10="","",'Impacto local'!H10)</x:f>
        <x:v>2</x:v>
      </x:c>
      <x:c r="R1073" s="57" t="n">
        <x:f>IF(Q1073="","",INDEX(Vulnerabilidad!$D$6:$D$17,Q1073))</x:f>
        <x:v>0</x:v>
      </x:c>
      <x:c r="S1073" s="55" t="n">
        <x:f>IF(AND(ISNUMBER(J1073),ISNUMBER(R1073),R1073&gt;=0,R1073&lt;=1),J1073*R1073,"n.a.")</x:f>
        <x:v>0</x:v>
      </x:c>
      <x:c r="T1073" s="38" t="str">
        <x:f>IF(ISNUMBER(S1073),"Calculado ilustrativo","Faltan datos / parámetros inválidos")</x:f>
        <x:v>Calculado ilustrativo</x:v>
      </x:c>
    </x:row>
    <x:row r="1074">
      <x:c r="A1074" s="38" t="str">
        <x:v>R01069</x:v>
      </x:c>
      <x:c r="B1074" s="38" t="str">
        <x:f>'Reparto provincial'!B362</x:f>
        <x:v>C10</x:v>
      </x:c>
      <x:c r="C1074" s="38" t="str">
        <x:f>'Reparto provincial'!C362</x:f>
        <x:v>MAPFRE Panamá S.A.</x:v>
      </x:c>
      <x:c r="D1074" s="38" t="str">
        <x:f>'Reparto provincial'!D362</x:f>
        <x:v>Residencial</x:v>
      </x:c>
      <x:c r="E1074" s="38" t="str">
        <x:f>'Reparto provincial'!E362</x:f>
        <x:v>Herrera</x:v>
      </x:c>
      <x:c r="F1074" s="38" t="str">
        <x:f>Ubicaciones!A11</x:f>
        <x:v>L06</x:v>
      </x:c>
      <x:c r="G1074" s="38" t="str">
        <x:v>P1</x:v>
      </x:c>
      <x:c r="H1074" s="55" t="n">
        <x:f>IF(AND(ISNUMBER('Reparto provincial'!J362),ABS(Construccion!G21-1)&lt;0.0000001,MIN(Construccion!D21:F21)&gt;=0,MAX(Construccion!D21:F21)&lt;=1),ROUND('Reparto provincial'!J362*ROUND(SUM(Construccion!$D$21:D21),12),0)-0,"n.a.")</x:f>
        <x:v>0</x:v>
      </x:c>
      <x:c r="I1074" s="55" t="n">
        <x:f>'Reparto provincial'!N362</x:f>
        <x:v>0</x:v>
      </x:c>
      <x:c r="J1074" s="55" t="n">
        <x:f>IF(AND(ISNUMBER(H1074),ISNUMBER(I1074)),H1074*I1074,"n.a.")</x:f>
        <x:v>0</x:v>
      </x:c>
      <x:c r="K1074" s="56" t="n">
        <x:f>Ubicaciones!D11</x:f>
        <x:v>7.96</x:v>
      </x:c>
      <x:c r="L1074" s="56" t="n">
        <x:f>Ubicaciones!E11</x:f>
        <x:v>-80.43</x:v>
      </x:c>
      <x:c r="M1074" s="38" t="str">
        <x:f>Vulnerabilidad!B22</x:f>
        <x:v>Hormigón armado</x:v>
      </x:c>
      <x:c r="N1074" s="38" t="str">
        <x:f>Vulnerabilidad!C22</x:f>
        <x:v>Mampostería de relleno</x:v>
      </x:c>
      <x:c r="O1074" s="38" t="str">
        <x:f>Vulnerabilidad!D22</x:f>
        <x:v>Losa de hormigón</x:v>
      </x:c>
      <x:c r="P1074" s="38" t="str">
        <x:v>Sin dato</x:v>
      </x:c>
      <x:c r="Q1074" s="38" t="n">
        <x:f>IF('Impacto local'!H11="","",'Impacto local'!H11)</x:f>
        <x:v>3</x:v>
      </x:c>
      <x:c r="R1074" s="57" t="n">
        <x:f>IF(Q1074="","",INDEX(Vulnerabilidad!$B$6:$B$17,Q1074))</x:f>
        <x:v>0</x:v>
      </x:c>
      <x:c r="S1074" s="55" t="n">
        <x:f>IF(AND(ISNUMBER(J1074),ISNUMBER(R1074),R1074&gt;=0,R1074&lt;=1),J1074*R1074,"n.a.")</x:f>
        <x:v>0</x:v>
      </x:c>
      <x:c r="T1074" s="38" t="str">
        <x:f>IF(ISNUMBER(S1074),"Calculado ilustrativo","Faltan datos / parámetros inválidos")</x:f>
        <x:v>Calculado ilustrativo</x:v>
      </x:c>
    </x:row>
    <x:row r="1075">
      <x:c r="A1075" s="38" t="str">
        <x:v>R01070</x:v>
      </x:c>
      <x:c r="B1075" s="38" t="str">
        <x:f>'Reparto provincial'!B362</x:f>
        <x:v>C10</x:v>
      </x:c>
      <x:c r="C1075" s="38" t="str">
        <x:f>'Reparto provincial'!C362</x:f>
        <x:v>MAPFRE Panamá S.A.</x:v>
      </x:c>
      <x:c r="D1075" s="38" t="str">
        <x:f>'Reparto provincial'!D362</x:f>
        <x:v>Residencial</x:v>
      </x:c>
      <x:c r="E1075" s="38" t="str">
        <x:f>'Reparto provincial'!E362</x:f>
        <x:v>Herrera</x:v>
      </x:c>
      <x:c r="F1075" s="38" t="str">
        <x:f>Ubicaciones!A11</x:f>
        <x:v>L06</x:v>
      </x:c>
      <x:c r="G1075" s="38" t="str">
        <x:v>P2</x:v>
      </x:c>
      <x:c r="H1075" s="55" t="n">
        <x:f>IF(AND(ISNUMBER('Reparto provincial'!J362),ABS(Construccion!G21-1)&lt;0.0000001,MIN(Construccion!D21:F21)&gt;=0,MAX(Construccion!D21:F21)&lt;=1),ROUND('Reparto provincial'!J362*ROUND(SUM(Construccion!$D$21:E21),12),0)-ROUND('Reparto provincial'!J362*ROUND(SUM(Construccion!$D$21:D21),12),0),"n.a.")</x:f>
        <x:v>0</x:v>
      </x:c>
      <x:c r="I1075" s="55" t="n">
        <x:f>'Reparto provincial'!N362</x:f>
        <x:v>0</x:v>
      </x:c>
      <x:c r="J1075" s="55" t="n">
        <x:f>IF(AND(ISNUMBER(H1075),ISNUMBER(I1075)),H1075*I1075,"n.a.")</x:f>
        <x:v>0</x:v>
      </x:c>
      <x:c r="K1075" s="56" t="n">
        <x:f>Ubicaciones!D11</x:f>
        <x:v>7.96</x:v>
      </x:c>
      <x:c r="L1075" s="56" t="n">
        <x:f>Ubicaciones!E11</x:f>
        <x:v>-80.43</x:v>
      </x:c>
      <x:c r="M1075" s="38" t="str">
        <x:f>Vulnerabilidad!B23</x:f>
        <x:v>Mampostería sin refuerzo</x:v>
      </x:c>
      <x:c r="N1075" s="38" t="str">
        <x:f>Vulnerabilidad!C23</x:f>
        <x:v>Bloque / ladrillo</x:v>
      </x:c>
      <x:c r="O1075" s="38" t="str">
        <x:f>Vulnerabilidad!D23</x:f>
        <x:v>Metal</x:v>
      </x:c>
      <x:c r="P1075" s="38" t="str">
        <x:v>Sin dato</x:v>
      </x:c>
      <x:c r="Q1075" s="38" t="n">
        <x:f>IF('Impacto local'!H11="","",'Impacto local'!H11)</x:f>
        <x:v>3</x:v>
      </x:c>
      <x:c r="R1075" s="57" t="n">
        <x:f>IF(Q1075="","",INDEX(Vulnerabilidad!$C$6:$C$17,Q1075))</x:f>
        <x:v>0</x:v>
      </x:c>
      <x:c r="S1075" s="55" t="n">
        <x:f>IF(AND(ISNUMBER(J1075),ISNUMBER(R1075),R1075&gt;=0,R1075&lt;=1),J1075*R1075,"n.a.")</x:f>
        <x:v>0</x:v>
      </x:c>
      <x:c r="T1075" s="38" t="str">
        <x:f>IF(ISNUMBER(S1075),"Calculado ilustrativo","Faltan datos / parámetros inválidos")</x:f>
        <x:v>Calculado ilustrativo</x:v>
      </x:c>
    </x:row>
    <x:row r="1076">
      <x:c r="A1076" s="38" t="str">
        <x:v>R01071</x:v>
      </x:c>
      <x:c r="B1076" s="38" t="str">
        <x:f>'Reparto provincial'!B362</x:f>
        <x:v>C10</x:v>
      </x:c>
      <x:c r="C1076" s="38" t="str">
        <x:f>'Reparto provincial'!C362</x:f>
        <x:v>MAPFRE Panamá S.A.</x:v>
      </x:c>
      <x:c r="D1076" s="38" t="str">
        <x:f>'Reparto provincial'!D362</x:f>
        <x:v>Residencial</x:v>
      </x:c>
      <x:c r="E1076" s="38" t="str">
        <x:f>'Reparto provincial'!E362</x:f>
        <x:v>Herrera</x:v>
      </x:c>
      <x:c r="F1076" s="38" t="str">
        <x:f>Ubicaciones!A11</x:f>
        <x:v>L06</x:v>
      </x:c>
      <x:c r="G1076" s="38" t="str">
        <x:v>P3</x:v>
      </x:c>
      <x:c r="H1076" s="55" t="n">
        <x:f>IF(AND(ISNUMBER('Reparto provincial'!J362),ABS(Construccion!G21-1)&lt;0.0000001,MIN(Construccion!D21:F21)&gt;=0,MAX(Construccion!D21:F21)&lt;=1),ROUND('Reparto provincial'!J362*ROUND(SUM(Construccion!$D$21:F21),12),0)-ROUND('Reparto provincial'!J362*ROUND(SUM(Construccion!$D$21:E21),12),0),"n.a.")</x:f>
        <x:v>0</x:v>
      </x:c>
      <x:c r="I1076" s="55" t="n">
        <x:f>'Reparto provincial'!N362</x:f>
        <x:v>0</x:v>
      </x:c>
      <x:c r="J1076" s="55" t="n">
        <x:f>IF(AND(ISNUMBER(H1076),ISNUMBER(I1076)),H1076*I1076,"n.a.")</x:f>
        <x:v>0</x:v>
      </x:c>
      <x:c r="K1076" s="56" t="n">
        <x:f>Ubicaciones!D11</x:f>
        <x:v>7.96</x:v>
      </x:c>
      <x:c r="L1076" s="56" t="n">
        <x:f>Ubicaciones!E11</x:f>
        <x:v>-80.43</x:v>
      </x:c>
      <x:c r="M1076" s="38" t="str">
        <x:f>Vulnerabilidad!B24</x:f>
        <x:v>Liviana / madera</x:v>
      </x:c>
      <x:c r="N1076" s="38" t="str">
        <x:f>Vulnerabilidad!C24</x:f>
        <x:v>Madera / livianas</x:v>
      </x:c>
      <x:c r="O1076" s="38" t="str">
        <x:f>Vulnerabilidad!D24</x:f>
        <x:v>Metal</x:v>
      </x:c>
      <x:c r="P1076" s="38" t="str">
        <x:v>Sin dato</x:v>
      </x:c>
      <x:c r="Q1076" s="38" t="n">
        <x:f>IF('Impacto local'!H11="","",'Impacto local'!H11)</x:f>
        <x:v>3</x:v>
      </x:c>
      <x:c r="R1076" s="57" t="n">
        <x:f>IF(Q1076="","",INDEX(Vulnerabilidad!$D$6:$D$17,Q1076))</x:f>
        <x:v>0</x:v>
      </x:c>
      <x:c r="S1076" s="55" t="n">
        <x:f>IF(AND(ISNUMBER(J1076),ISNUMBER(R1076),R1076&gt;=0,R1076&lt;=1),J1076*R1076,"n.a.")</x:f>
        <x:v>0</x:v>
      </x:c>
      <x:c r="T1076" s="38" t="str">
        <x:f>IF(ISNUMBER(S1076),"Calculado ilustrativo","Faltan datos / parámetros inválidos")</x:f>
        <x:v>Calculado ilustrativo</x:v>
      </x:c>
    </x:row>
    <x:row r="1077">
      <x:c r="A1077" s="38" t="str">
        <x:v>R01072</x:v>
      </x:c>
      <x:c r="B1077" s="38" t="str">
        <x:f>'Reparto provincial'!B363</x:f>
        <x:v>C10</x:v>
      </x:c>
      <x:c r="C1077" s="38" t="str">
        <x:f>'Reparto provincial'!C363</x:f>
        <x:v>MAPFRE Panamá S.A.</x:v>
      </x:c>
      <x:c r="D1077" s="38" t="str">
        <x:f>'Reparto provincial'!D363</x:f>
        <x:v>Residencial</x:v>
      </x:c>
      <x:c r="E1077" s="38" t="str">
        <x:f>'Reparto provincial'!E363</x:f>
        <x:v>Los Santos</x:v>
      </x:c>
      <x:c r="F1077" s="38" t="str">
        <x:f>Ubicaciones!A12</x:f>
        <x:v>L07</x:v>
      </x:c>
      <x:c r="G1077" s="38" t="str">
        <x:v>P1</x:v>
      </x:c>
      <x:c r="H1077" s="55" t="n">
        <x:f>IF(AND(ISNUMBER('Reparto provincial'!J363),ABS(Construccion!G24-1)&lt;0.0000001,MIN(Construccion!D24:F24)&gt;=0,MAX(Construccion!D24:F24)&lt;=1),ROUND('Reparto provincial'!J363*ROUND(SUM(Construccion!$D$24:D24),12),0)-0,"n.a.")</x:f>
        <x:v>0</x:v>
      </x:c>
      <x:c r="I1077" s="55" t="n">
        <x:f>'Reparto provincial'!N363</x:f>
        <x:v>0</x:v>
      </x:c>
      <x:c r="J1077" s="55" t="n">
        <x:f>IF(AND(ISNUMBER(H1077),ISNUMBER(I1077)),H1077*I1077,"n.a.")</x:f>
        <x:v>0</x:v>
      </x:c>
      <x:c r="K1077" s="56" t="n">
        <x:f>Ubicaciones!D12</x:f>
        <x:v>7.77</x:v>
      </x:c>
      <x:c r="L1077" s="56" t="n">
        <x:f>Ubicaciones!E12</x:f>
        <x:v>-80.28</x:v>
      </x:c>
      <x:c r="M1077" s="38" t="str">
        <x:f>Vulnerabilidad!B22</x:f>
        <x:v>Hormigón armado</x:v>
      </x:c>
      <x:c r="N1077" s="38" t="str">
        <x:f>Vulnerabilidad!C22</x:f>
        <x:v>Mampostería de relleno</x:v>
      </x:c>
      <x:c r="O1077" s="38" t="str">
        <x:f>Vulnerabilidad!D22</x:f>
        <x:v>Losa de hormigón</x:v>
      </x:c>
      <x:c r="P1077" s="38" t="str">
        <x:v>Sin dato</x:v>
      </x:c>
      <x:c r="Q1077" s="38" t="n">
        <x:f>IF('Impacto local'!H12="","",'Impacto local'!H12)</x:f>
        <x:v>2</x:v>
      </x:c>
      <x:c r="R1077" s="57" t="n">
        <x:f>IF(Q1077="","",INDEX(Vulnerabilidad!$B$6:$B$17,Q1077))</x:f>
        <x:v>0</x:v>
      </x:c>
      <x:c r="S1077" s="55" t="n">
        <x:f>IF(AND(ISNUMBER(J1077),ISNUMBER(R1077),R1077&gt;=0,R1077&lt;=1),J1077*R1077,"n.a.")</x:f>
        <x:v>0</x:v>
      </x:c>
      <x:c r="T1077" s="38" t="str">
        <x:f>IF(ISNUMBER(S1077),"Calculado ilustrativo","Faltan datos / parámetros inválidos")</x:f>
        <x:v>Calculado ilustrativo</x:v>
      </x:c>
    </x:row>
    <x:row r="1078">
      <x:c r="A1078" s="38" t="str">
        <x:v>R01073</x:v>
      </x:c>
      <x:c r="B1078" s="38" t="str">
        <x:f>'Reparto provincial'!B363</x:f>
        <x:v>C10</x:v>
      </x:c>
      <x:c r="C1078" s="38" t="str">
        <x:f>'Reparto provincial'!C363</x:f>
        <x:v>MAPFRE Panamá S.A.</x:v>
      </x:c>
      <x:c r="D1078" s="38" t="str">
        <x:f>'Reparto provincial'!D363</x:f>
        <x:v>Residencial</x:v>
      </x:c>
      <x:c r="E1078" s="38" t="str">
        <x:f>'Reparto provincial'!E363</x:f>
        <x:v>Los Santos</x:v>
      </x:c>
      <x:c r="F1078" s="38" t="str">
        <x:f>Ubicaciones!A12</x:f>
        <x:v>L07</x:v>
      </x:c>
      <x:c r="G1078" s="38" t="str">
        <x:v>P2</x:v>
      </x:c>
      <x:c r="H1078" s="55" t="n">
        <x:f>IF(AND(ISNUMBER('Reparto provincial'!J363),ABS(Construccion!G24-1)&lt;0.0000001,MIN(Construccion!D24:F24)&gt;=0,MAX(Construccion!D24:F24)&lt;=1),ROUND('Reparto provincial'!J363*ROUND(SUM(Construccion!$D$24:E24),12),0)-ROUND('Reparto provincial'!J363*ROUND(SUM(Construccion!$D$24:D24),12),0),"n.a.")</x:f>
        <x:v>0</x:v>
      </x:c>
      <x:c r="I1078" s="55" t="n">
        <x:f>'Reparto provincial'!N363</x:f>
        <x:v>0</x:v>
      </x:c>
      <x:c r="J1078" s="55" t="n">
        <x:f>IF(AND(ISNUMBER(H1078),ISNUMBER(I1078)),H1078*I1078,"n.a.")</x:f>
        <x:v>0</x:v>
      </x:c>
      <x:c r="K1078" s="56" t="n">
        <x:f>Ubicaciones!D12</x:f>
        <x:v>7.77</x:v>
      </x:c>
      <x:c r="L1078" s="56" t="n">
        <x:f>Ubicaciones!E12</x:f>
        <x:v>-80.28</x:v>
      </x:c>
      <x:c r="M1078" s="38" t="str">
        <x:f>Vulnerabilidad!B23</x:f>
        <x:v>Mampostería sin refuerzo</x:v>
      </x:c>
      <x:c r="N1078" s="38" t="str">
        <x:f>Vulnerabilidad!C23</x:f>
        <x:v>Bloque / ladrillo</x:v>
      </x:c>
      <x:c r="O1078" s="38" t="str">
        <x:f>Vulnerabilidad!D23</x:f>
        <x:v>Metal</x:v>
      </x:c>
      <x:c r="P1078" s="38" t="str">
        <x:v>Sin dato</x:v>
      </x:c>
      <x:c r="Q1078" s="38" t="n">
        <x:f>IF('Impacto local'!H12="","",'Impacto local'!H12)</x:f>
        <x:v>2</x:v>
      </x:c>
      <x:c r="R1078" s="57" t="n">
        <x:f>IF(Q1078="","",INDEX(Vulnerabilidad!$C$6:$C$17,Q1078))</x:f>
        <x:v>0</x:v>
      </x:c>
      <x:c r="S1078" s="55" t="n">
        <x:f>IF(AND(ISNUMBER(J1078),ISNUMBER(R1078),R1078&gt;=0,R1078&lt;=1),J1078*R1078,"n.a.")</x:f>
        <x:v>0</x:v>
      </x:c>
      <x:c r="T1078" s="38" t="str">
        <x:f>IF(ISNUMBER(S1078),"Calculado ilustrativo","Faltan datos / parámetros inválidos")</x:f>
        <x:v>Calculado ilustrativo</x:v>
      </x:c>
    </x:row>
    <x:row r="1079">
      <x:c r="A1079" s="38" t="str">
        <x:v>R01074</x:v>
      </x:c>
      <x:c r="B1079" s="38" t="str">
        <x:f>'Reparto provincial'!B363</x:f>
        <x:v>C10</x:v>
      </x:c>
      <x:c r="C1079" s="38" t="str">
        <x:f>'Reparto provincial'!C363</x:f>
        <x:v>MAPFRE Panamá S.A.</x:v>
      </x:c>
      <x:c r="D1079" s="38" t="str">
        <x:f>'Reparto provincial'!D363</x:f>
        <x:v>Residencial</x:v>
      </x:c>
      <x:c r="E1079" s="38" t="str">
        <x:f>'Reparto provincial'!E363</x:f>
        <x:v>Los Santos</x:v>
      </x:c>
      <x:c r="F1079" s="38" t="str">
        <x:f>Ubicaciones!A12</x:f>
        <x:v>L07</x:v>
      </x:c>
      <x:c r="G1079" s="38" t="str">
        <x:v>P3</x:v>
      </x:c>
      <x:c r="H1079" s="55" t="n">
        <x:f>IF(AND(ISNUMBER('Reparto provincial'!J363),ABS(Construccion!G24-1)&lt;0.0000001,MIN(Construccion!D24:F24)&gt;=0,MAX(Construccion!D24:F24)&lt;=1),ROUND('Reparto provincial'!J363*ROUND(SUM(Construccion!$D$24:F24),12),0)-ROUND('Reparto provincial'!J363*ROUND(SUM(Construccion!$D$24:E24),12),0),"n.a.")</x:f>
        <x:v>0</x:v>
      </x:c>
      <x:c r="I1079" s="55" t="n">
        <x:f>'Reparto provincial'!N363</x:f>
        <x:v>0</x:v>
      </x:c>
      <x:c r="J1079" s="55" t="n">
        <x:f>IF(AND(ISNUMBER(H1079),ISNUMBER(I1079)),H1079*I1079,"n.a.")</x:f>
        <x:v>0</x:v>
      </x:c>
      <x:c r="K1079" s="56" t="n">
        <x:f>Ubicaciones!D12</x:f>
        <x:v>7.77</x:v>
      </x:c>
      <x:c r="L1079" s="56" t="n">
        <x:f>Ubicaciones!E12</x:f>
        <x:v>-80.28</x:v>
      </x:c>
      <x:c r="M1079" s="38" t="str">
        <x:f>Vulnerabilidad!B24</x:f>
        <x:v>Liviana / madera</x:v>
      </x:c>
      <x:c r="N1079" s="38" t="str">
        <x:f>Vulnerabilidad!C24</x:f>
        <x:v>Madera / livianas</x:v>
      </x:c>
      <x:c r="O1079" s="38" t="str">
        <x:f>Vulnerabilidad!D24</x:f>
        <x:v>Metal</x:v>
      </x:c>
      <x:c r="P1079" s="38" t="str">
        <x:v>Sin dato</x:v>
      </x:c>
      <x:c r="Q1079" s="38" t="n">
        <x:f>IF('Impacto local'!H12="","",'Impacto local'!H12)</x:f>
        <x:v>2</x:v>
      </x:c>
      <x:c r="R1079" s="57" t="n">
        <x:f>IF(Q1079="","",INDEX(Vulnerabilidad!$D$6:$D$17,Q1079))</x:f>
        <x:v>0</x:v>
      </x:c>
      <x:c r="S1079" s="55" t="n">
        <x:f>IF(AND(ISNUMBER(J1079),ISNUMBER(R1079),R1079&gt;=0,R1079&lt;=1),J1079*R1079,"n.a.")</x:f>
        <x:v>0</x:v>
      </x:c>
      <x:c r="T1079" s="38" t="str">
        <x:f>IF(ISNUMBER(S1079),"Calculado ilustrativo","Faltan datos / parámetros inválidos")</x:f>
        <x:v>Calculado ilustrativo</x:v>
      </x:c>
    </x:row>
    <x:row r="1080">
      <x:c r="A1080" s="38" t="str">
        <x:v>R01075</x:v>
      </x:c>
      <x:c r="B1080" s="38" t="str">
        <x:f>'Reparto provincial'!B364</x:f>
        <x:v>C10</x:v>
      </x:c>
      <x:c r="C1080" s="38" t="str">
        <x:f>'Reparto provincial'!C364</x:f>
        <x:v>MAPFRE Panamá S.A.</x:v>
      </x:c>
      <x:c r="D1080" s="38" t="str">
        <x:f>'Reparto provincial'!D364</x:f>
        <x:v>Residencial</x:v>
      </x:c>
      <x:c r="E1080" s="38" t="str">
        <x:f>'Reparto provincial'!E364</x:f>
        <x:v>Panamá</x:v>
      </x:c>
      <x:c r="F1080" s="38" t="str">
        <x:f>Ubicaciones!A13</x:f>
        <x:v>L08</x:v>
      </x:c>
      <x:c r="G1080" s="38" t="str">
        <x:v>P1</x:v>
      </x:c>
      <x:c r="H1080" s="55" t="n">
        <x:f>IF(AND(ISNUMBER('Reparto provincial'!J364),ABS(Construccion!G27-1)&lt;0.0000001,MIN(Construccion!D27:F27)&gt;=0,MAX(Construccion!D27:F27)&lt;=1),ROUND('Reparto provincial'!J364*ROUND(SUM(Construccion!$D$27:D27),12),0)-0,"n.a.")</x:f>
        <x:v>0</x:v>
      </x:c>
      <x:c r="I1080" s="55" t="n">
        <x:f>'Reparto provincial'!N364</x:f>
        <x:v>0</x:v>
      </x:c>
      <x:c r="J1080" s="55" t="n">
        <x:f>IF(AND(ISNUMBER(H1080),ISNUMBER(I1080)),H1080*I1080,"n.a.")</x:f>
        <x:v>0</x:v>
      </x:c>
      <x:c r="K1080" s="56" t="n">
        <x:f>Ubicaciones!D13</x:f>
        <x:v>8.98</x:v>
      </x:c>
      <x:c r="L1080" s="56" t="n">
        <x:f>Ubicaciones!E13</x:f>
        <x:v>-79.52</x:v>
      </x:c>
      <x:c r="M1080" s="38" t="str">
        <x:f>Vulnerabilidad!B22</x:f>
        <x:v>Hormigón armado</x:v>
      </x:c>
      <x:c r="N1080" s="38" t="str">
        <x:f>Vulnerabilidad!C22</x:f>
        <x:v>Mampostería de relleno</x:v>
      </x:c>
      <x:c r="O1080" s="38" t="str">
        <x:f>Vulnerabilidad!D22</x:f>
        <x:v>Losa de hormigón</x:v>
      </x:c>
      <x:c r="P1080" s="38" t="str">
        <x:v>Sin dato</x:v>
      </x:c>
      <x:c r="Q1080" s="38" t="n">
        <x:f>IF('Impacto local'!H13="","",'Impacto local'!H13)</x:f>
        <x:v>2</x:v>
      </x:c>
      <x:c r="R1080" s="57" t="n">
        <x:f>IF(Q1080="","",INDEX(Vulnerabilidad!$B$6:$B$17,Q1080))</x:f>
        <x:v>0</x:v>
      </x:c>
      <x:c r="S1080" s="55" t="n">
        <x:f>IF(AND(ISNUMBER(J1080),ISNUMBER(R1080),R1080&gt;=0,R1080&lt;=1),J1080*R1080,"n.a.")</x:f>
        <x:v>0</x:v>
      </x:c>
      <x:c r="T1080" s="38" t="str">
        <x:f>IF(ISNUMBER(S1080),"Calculado ilustrativo","Faltan datos / parámetros inválidos")</x:f>
        <x:v>Calculado ilustrativo</x:v>
      </x:c>
    </x:row>
    <x:row r="1081">
      <x:c r="A1081" s="38" t="str">
        <x:v>R01076</x:v>
      </x:c>
      <x:c r="B1081" s="38" t="str">
        <x:f>'Reparto provincial'!B364</x:f>
        <x:v>C10</x:v>
      </x:c>
      <x:c r="C1081" s="38" t="str">
        <x:f>'Reparto provincial'!C364</x:f>
        <x:v>MAPFRE Panamá S.A.</x:v>
      </x:c>
      <x:c r="D1081" s="38" t="str">
        <x:f>'Reparto provincial'!D364</x:f>
        <x:v>Residencial</x:v>
      </x:c>
      <x:c r="E1081" s="38" t="str">
        <x:f>'Reparto provincial'!E364</x:f>
        <x:v>Panamá</x:v>
      </x:c>
      <x:c r="F1081" s="38" t="str">
        <x:f>Ubicaciones!A13</x:f>
        <x:v>L08</x:v>
      </x:c>
      <x:c r="G1081" s="38" t="str">
        <x:v>P2</x:v>
      </x:c>
      <x:c r="H1081" s="55" t="n">
        <x:f>IF(AND(ISNUMBER('Reparto provincial'!J364),ABS(Construccion!G27-1)&lt;0.0000001,MIN(Construccion!D27:F27)&gt;=0,MAX(Construccion!D27:F27)&lt;=1),ROUND('Reparto provincial'!J364*ROUND(SUM(Construccion!$D$27:E27),12),0)-ROUND('Reparto provincial'!J364*ROUND(SUM(Construccion!$D$27:D27),12),0),"n.a.")</x:f>
        <x:v>0</x:v>
      </x:c>
      <x:c r="I1081" s="55" t="n">
        <x:f>'Reparto provincial'!N364</x:f>
        <x:v>0</x:v>
      </x:c>
      <x:c r="J1081" s="55" t="n">
        <x:f>IF(AND(ISNUMBER(H1081),ISNUMBER(I1081)),H1081*I1081,"n.a.")</x:f>
        <x:v>0</x:v>
      </x:c>
      <x:c r="K1081" s="56" t="n">
        <x:f>Ubicaciones!D13</x:f>
        <x:v>8.98</x:v>
      </x:c>
      <x:c r="L1081" s="56" t="n">
        <x:f>Ubicaciones!E13</x:f>
        <x:v>-79.52</x:v>
      </x:c>
      <x:c r="M1081" s="38" t="str">
        <x:f>Vulnerabilidad!B23</x:f>
        <x:v>Mampostería sin refuerzo</x:v>
      </x:c>
      <x:c r="N1081" s="38" t="str">
        <x:f>Vulnerabilidad!C23</x:f>
        <x:v>Bloque / ladrillo</x:v>
      </x:c>
      <x:c r="O1081" s="38" t="str">
        <x:f>Vulnerabilidad!D23</x:f>
        <x:v>Metal</x:v>
      </x:c>
      <x:c r="P1081" s="38" t="str">
        <x:v>Sin dato</x:v>
      </x:c>
      <x:c r="Q1081" s="38" t="n">
        <x:f>IF('Impacto local'!H13="","",'Impacto local'!H13)</x:f>
        <x:v>2</x:v>
      </x:c>
      <x:c r="R1081" s="57" t="n">
        <x:f>IF(Q1081="","",INDEX(Vulnerabilidad!$C$6:$C$17,Q1081))</x:f>
        <x:v>0</x:v>
      </x:c>
      <x:c r="S1081" s="55" t="n">
        <x:f>IF(AND(ISNUMBER(J1081),ISNUMBER(R1081),R1081&gt;=0,R1081&lt;=1),J1081*R1081,"n.a.")</x:f>
        <x:v>0</x:v>
      </x:c>
      <x:c r="T1081" s="38" t="str">
        <x:f>IF(ISNUMBER(S1081),"Calculado ilustrativo","Faltan datos / parámetros inválidos")</x:f>
        <x:v>Calculado ilustrativo</x:v>
      </x:c>
    </x:row>
    <x:row r="1082">
      <x:c r="A1082" s="38" t="str">
        <x:v>R01077</x:v>
      </x:c>
      <x:c r="B1082" s="38" t="str">
        <x:f>'Reparto provincial'!B364</x:f>
        <x:v>C10</x:v>
      </x:c>
      <x:c r="C1082" s="38" t="str">
        <x:f>'Reparto provincial'!C364</x:f>
        <x:v>MAPFRE Panamá S.A.</x:v>
      </x:c>
      <x:c r="D1082" s="38" t="str">
        <x:f>'Reparto provincial'!D364</x:f>
        <x:v>Residencial</x:v>
      </x:c>
      <x:c r="E1082" s="38" t="str">
        <x:f>'Reparto provincial'!E364</x:f>
        <x:v>Panamá</x:v>
      </x:c>
      <x:c r="F1082" s="38" t="str">
        <x:f>Ubicaciones!A13</x:f>
        <x:v>L08</x:v>
      </x:c>
      <x:c r="G1082" s="38" t="str">
        <x:v>P3</x:v>
      </x:c>
      <x:c r="H1082" s="55" t="n">
        <x:f>IF(AND(ISNUMBER('Reparto provincial'!J364),ABS(Construccion!G27-1)&lt;0.0000001,MIN(Construccion!D27:F27)&gt;=0,MAX(Construccion!D27:F27)&lt;=1),ROUND('Reparto provincial'!J364*ROUND(SUM(Construccion!$D$27:F27),12),0)-ROUND('Reparto provincial'!J364*ROUND(SUM(Construccion!$D$27:E27),12),0),"n.a.")</x:f>
        <x:v>0</x:v>
      </x:c>
      <x:c r="I1082" s="55" t="n">
        <x:f>'Reparto provincial'!N364</x:f>
        <x:v>0</x:v>
      </x:c>
      <x:c r="J1082" s="55" t="n">
        <x:f>IF(AND(ISNUMBER(H1082),ISNUMBER(I1082)),H1082*I1082,"n.a.")</x:f>
        <x:v>0</x:v>
      </x:c>
      <x:c r="K1082" s="56" t="n">
        <x:f>Ubicaciones!D13</x:f>
        <x:v>8.98</x:v>
      </x:c>
      <x:c r="L1082" s="56" t="n">
        <x:f>Ubicaciones!E13</x:f>
        <x:v>-79.52</x:v>
      </x:c>
      <x:c r="M1082" s="38" t="str">
        <x:f>Vulnerabilidad!B24</x:f>
        <x:v>Liviana / madera</x:v>
      </x:c>
      <x:c r="N1082" s="38" t="str">
        <x:f>Vulnerabilidad!C24</x:f>
        <x:v>Madera / livianas</x:v>
      </x:c>
      <x:c r="O1082" s="38" t="str">
        <x:f>Vulnerabilidad!D24</x:f>
        <x:v>Metal</x:v>
      </x:c>
      <x:c r="P1082" s="38" t="str">
        <x:v>Sin dato</x:v>
      </x:c>
      <x:c r="Q1082" s="38" t="n">
        <x:f>IF('Impacto local'!H13="","",'Impacto local'!H13)</x:f>
        <x:v>2</x:v>
      </x:c>
      <x:c r="R1082" s="57" t="n">
        <x:f>IF(Q1082="","",INDEX(Vulnerabilidad!$D$6:$D$17,Q1082))</x:f>
        <x:v>0</x:v>
      </x:c>
      <x:c r="S1082" s="55" t="n">
        <x:f>IF(AND(ISNUMBER(J1082),ISNUMBER(R1082),R1082&gt;=0,R1082&lt;=1),J1082*R1082,"n.a.")</x:f>
        <x:v>0</x:v>
      </x:c>
      <x:c r="T1082" s="38" t="str">
        <x:f>IF(ISNUMBER(S1082),"Calculado ilustrativo","Faltan datos / parámetros inválidos")</x:f>
        <x:v>Calculado ilustrativo</x:v>
      </x:c>
    </x:row>
    <x:row r="1083">
      <x:c r="A1083" s="38" t="str">
        <x:v>R01078</x:v>
      </x:c>
      <x:c r="B1083" s="38" t="str">
        <x:f>'Reparto provincial'!B365</x:f>
        <x:v>C10</x:v>
      </x:c>
      <x:c r="C1083" s="38" t="str">
        <x:f>'Reparto provincial'!C365</x:f>
        <x:v>MAPFRE Panamá S.A.</x:v>
      </x:c>
      <x:c r="D1083" s="38" t="str">
        <x:f>'Reparto provincial'!D365</x:f>
        <x:v>Residencial</x:v>
      </x:c>
      <x:c r="E1083" s="38" t="str">
        <x:f>'Reparto provincial'!E365</x:f>
        <x:v>Veraguas</x:v>
      </x:c>
      <x:c r="F1083" s="38" t="str">
        <x:f>Ubicaciones!A14</x:f>
        <x:v>L09</x:v>
      </x:c>
      <x:c r="G1083" s="38" t="str">
        <x:v>P1</x:v>
      </x:c>
      <x:c r="H1083" s="55" t="n">
        <x:f>IF(AND(ISNUMBER('Reparto provincial'!J365),ABS(Construccion!G30-1)&lt;0.0000001,MIN(Construccion!D30:F30)&gt;=0,MAX(Construccion!D30:F30)&lt;=1),ROUND('Reparto provincial'!J365*ROUND(SUM(Construccion!$D$30:D30),12),0)-0,"n.a.")</x:f>
        <x:v>0</x:v>
      </x:c>
      <x:c r="I1083" s="55" t="n">
        <x:f>'Reparto provincial'!N365</x:f>
        <x:v>0</x:v>
      </x:c>
      <x:c r="J1083" s="55" t="n">
        <x:f>IF(AND(ISNUMBER(H1083),ISNUMBER(I1083)),H1083*I1083,"n.a.")</x:f>
        <x:v>0</x:v>
      </x:c>
      <x:c r="K1083" s="56" t="n">
        <x:f>Ubicaciones!D14</x:f>
        <x:v>8.1</x:v>
      </x:c>
      <x:c r="L1083" s="56" t="n">
        <x:f>Ubicaciones!E14</x:f>
        <x:v>-80.97</x:v>
      </x:c>
      <x:c r="M1083" s="38" t="str">
        <x:f>Vulnerabilidad!B22</x:f>
        <x:v>Hormigón armado</x:v>
      </x:c>
      <x:c r="N1083" s="38" t="str">
        <x:f>Vulnerabilidad!C22</x:f>
        <x:v>Mampostería de relleno</x:v>
      </x:c>
      <x:c r="O1083" s="38" t="str">
        <x:f>Vulnerabilidad!D22</x:f>
        <x:v>Losa de hormigón</x:v>
      </x:c>
      <x:c r="P1083" s="38" t="str">
        <x:v>Sin dato</x:v>
      </x:c>
      <x:c r="Q1083" s="38" t="n">
        <x:f>IF('Impacto local'!H14="","",'Impacto local'!H14)</x:f>
        <x:v>3</x:v>
      </x:c>
      <x:c r="R1083" s="57" t="n">
        <x:f>IF(Q1083="","",INDEX(Vulnerabilidad!$B$6:$B$17,Q1083))</x:f>
        <x:v>0</x:v>
      </x:c>
      <x:c r="S1083" s="55" t="n">
        <x:f>IF(AND(ISNUMBER(J1083),ISNUMBER(R1083),R1083&gt;=0,R1083&lt;=1),J1083*R1083,"n.a.")</x:f>
        <x:v>0</x:v>
      </x:c>
      <x:c r="T1083" s="38" t="str">
        <x:f>IF(ISNUMBER(S1083),"Calculado ilustrativo","Faltan datos / parámetros inválidos")</x:f>
        <x:v>Calculado ilustrativo</x:v>
      </x:c>
    </x:row>
    <x:row r="1084">
      <x:c r="A1084" s="38" t="str">
        <x:v>R01079</x:v>
      </x:c>
      <x:c r="B1084" s="38" t="str">
        <x:f>'Reparto provincial'!B365</x:f>
        <x:v>C10</x:v>
      </x:c>
      <x:c r="C1084" s="38" t="str">
        <x:f>'Reparto provincial'!C365</x:f>
        <x:v>MAPFRE Panamá S.A.</x:v>
      </x:c>
      <x:c r="D1084" s="38" t="str">
        <x:f>'Reparto provincial'!D365</x:f>
        <x:v>Residencial</x:v>
      </x:c>
      <x:c r="E1084" s="38" t="str">
        <x:f>'Reparto provincial'!E365</x:f>
        <x:v>Veraguas</x:v>
      </x:c>
      <x:c r="F1084" s="38" t="str">
        <x:f>Ubicaciones!A14</x:f>
        <x:v>L09</x:v>
      </x:c>
      <x:c r="G1084" s="38" t="str">
        <x:v>P2</x:v>
      </x:c>
      <x:c r="H1084" s="55" t="n">
        <x:f>IF(AND(ISNUMBER('Reparto provincial'!J365),ABS(Construccion!G30-1)&lt;0.0000001,MIN(Construccion!D30:F30)&gt;=0,MAX(Construccion!D30:F30)&lt;=1),ROUND('Reparto provincial'!J365*ROUND(SUM(Construccion!$D$30:E30),12),0)-ROUND('Reparto provincial'!J365*ROUND(SUM(Construccion!$D$30:D30),12),0),"n.a.")</x:f>
        <x:v>0</x:v>
      </x:c>
      <x:c r="I1084" s="55" t="n">
        <x:f>'Reparto provincial'!N365</x:f>
        <x:v>0</x:v>
      </x:c>
      <x:c r="J1084" s="55" t="n">
        <x:f>IF(AND(ISNUMBER(H1084),ISNUMBER(I1084)),H1084*I1084,"n.a.")</x:f>
        <x:v>0</x:v>
      </x:c>
      <x:c r="K1084" s="56" t="n">
        <x:f>Ubicaciones!D14</x:f>
        <x:v>8.1</x:v>
      </x:c>
      <x:c r="L1084" s="56" t="n">
        <x:f>Ubicaciones!E14</x:f>
        <x:v>-80.97</x:v>
      </x:c>
      <x:c r="M1084" s="38" t="str">
        <x:f>Vulnerabilidad!B23</x:f>
        <x:v>Mampostería sin refuerzo</x:v>
      </x:c>
      <x:c r="N1084" s="38" t="str">
        <x:f>Vulnerabilidad!C23</x:f>
        <x:v>Bloque / ladrillo</x:v>
      </x:c>
      <x:c r="O1084" s="38" t="str">
        <x:f>Vulnerabilidad!D23</x:f>
        <x:v>Metal</x:v>
      </x:c>
      <x:c r="P1084" s="38" t="str">
        <x:v>Sin dato</x:v>
      </x:c>
      <x:c r="Q1084" s="38" t="n">
        <x:f>IF('Impacto local'!H14="","",'Impacto local'!H14)</x:f>
        <x:v>3</x:v>
      </x:c>
      <x:c r="R1084" s="57" t="n">
        <x:f>IF(Q1084="","",INDEX(Vulnerabilidad!$C$6:$C$17,Q1084))</x:f>
        <x:v>0</x:v>
      </x:c>
      <x:c r="S1084" s="55" t="n">
        <x:f>IF(AND(ISNUMBER(J1084),ISNUMBER(R1084),R1084&gt;=0,R1084&lt;=1),J1084*R1084,"n.a.")</x:f>
        <x:v>0</x:v>
      </x:c>
      <x:c r="T1084" s="38" t="str">
        <x:f>IF(ISNUMBER(S1084),"Calculado ilustrativo","Faltan datos / parámetros inválidos")</x:f>
        <x:v>Calculado ilustrativo</x:v>
      </x:c>
    </x:row>
    <x:row r="1085">
      <x:c r="A1085" s="38" t="str">
        <x:v>R01080</x:v>
      </x:c>
      <x:c r="B1085" s="38" t="str">
        <x:f>'Reparto provincial'!B365</x:f>
        <x:v>C10</x:v>
      </x:c>
      <x:c r="C1085" s="38" t="str">
        <x:f>'Reparto provincial'!C365</x:f>
        <x:v>MAPFRE Panamá S.A.</x:v>
      </x:c>
      <x:c r="D1085" s="38" t="str">
        <x:f>'Reparto provincial'!D365</x:f>
        <x:v>Residencial</x:v>
      </x:c>
      <x:c r="E1085" s="38" t="str">
        <x:f>'Reparto provincial'!E365</x:f>
        <x:v>Veraguas</x:v>
      </x:c>
      <x:c r="F1085" s="38" t="str">
        <x:f>Ubicaciones!A14</x:f>
        <x:v>L09</x:v>
      </x:c>
      <x:c r="G1085" s="38" t="str">
        <x:v>P3</x:v>
      </x:c>
      <x:c r="H1085" s="55" t="n">
        <x:f>IF(AND(ISNUMBER('Reparto provincial'!J365),ABS(Construccion!G30-1)&lt;0.0000001,MIN(Construccion!D30:F30)&gt;=0,MAX(Construccion!D30:F30)&lt;=1),ROUND('Reparto provincial'!J365*ROUND(SUM(Construccion!$D$30:F30),12),0)-ROUND('Reparto provincial'!J365*ROUND(SUM(Construccion!$D$30:E30),12),0),"n.a.")</x:f>
        <x:v>0</x:v>
      </x:c>
      <x:c r="I1085" s="55" t="n">
        <x:f>'Reparto provincial'!N365</x:f>
        <x:v>0</x:v>
      </x:c>
      <x:c r="J1085" s="55" t="n">
        <x:f>IF(AND(ISNUMBER(H1085),ISNUMBER(I1085)),H1085*I1085,"n.a.")</x:f>
        <x:v>0</x:v>
      </x:c>
      <x:c r="K1085" s="56" t="n">
        <x:f>Ubicaciones!D14</x:f>
        <x:v>8.1</x:v>
      </x:c>
      <x:c r="L1085" s="56" t="n">
        <x:f>Ubicaciones!E14</x:f>
        <x:v>-80.97</x:v>
      </x:c>
      <x:c r="M1085" s="38" t="str">
        <x:f>Vulnerabilidad!B24</x:f>
        <x:v>Liviana / madera</x:v>
      </x:c>
      <x:c r="N1085" s="38" t="str">
        <x:f>Vulnerabilidad!C24</x:f>
        <x:v>Madera / livianas</x:v>
      </x:c>
      <x:c r="O1085" s="38" t="str">
        <x:f>Vulnerabilidad!D24</x:f>
        <x:v>Metal</x:v>
      </x:c>
      <x:c r="P1085" s="38" t="str">
        <x:v>Sin dato</x:v>
      </x:c>
      <x:c r="Q1085" s="38" t="n">
        <x:f>IF('Impacto local'!H14="","",'Impacto local'!H14)</x:f>
        <x:v>3</x:v>
      </x:c>
      <x:c r="R1085" s="57" t="n">
        <x:f>IF(Q1085="","",INDEX(Vulnerabilidad!$D$6:$D$17,Q1085))</x:f>
        <x:v>0</x:v>
      </x:c>
      <x:c r="S1085" s="55" t="n">
        <x:f>IF(AND(ISNUMBER(J1085),ISNUMBER(R1085),R1085&gt;=0,R1085&lt;=1),J1085*R1085,"n.a.")</x:f>
        <x:v>0</x:v>
      </x:c>
      <x:c r="T1085" s="38" t="str">
        <x:f>IF(ISNUMBER(S1085),"Calculado ilustrativo","Faltan datos / parámetros inválidos")</x:f>
        <x:v>Calculado ilustrativo</x:v>
      </x:c>
    </x:row>
    <x:row r="1086">
      <x:c r="A1086" s="38" t="str">
        <x:v>R01081</x:v>
      </x:c>
      <x:c r="B1086" s="38" t="str">
        <x:f>'Reparto provincial'!B366</x:f>
        <x:v>C10</x:v>
      </x:c>
      <x:c r="C1086" s="38" t="str">
        <x:f>'Reparto provincial'!C366</x:f>
        <x:v>MAPFRE Panamá S.A.</x:v>
      </x:c>
      <x:c r="D1086" s="38" t="str">
        <x:f>'Reparto provincial'!D366</x:f>
        <x:v>Residencial</x:v>
      </x:c>
      <x:c r="E1086" s="38" t="str">
        <x:f>'Reparto provincial'!E366</x:f>
        <x:v>Guna Yala</x:v>
      </x:c>
      <x:c r="F1086" s="38" t="str">
        <x:f>Ubicaciones!A15</x:f>
        <x:v>L10</x:v>
      </x:c>
      <x:c r="G1086" s="38" t="str">
        <x:v>P1</x:v>
      </x:c>
      <x:c r="H1086" s="55" t="n">
        <x:f>IF(AND(ISNUMBER('Reparto provincial'!J366),ABS(Construccion!G33-1)&lt;0.0000001,MIN(Construccion!D33:F33)&gt;=0,MAX(Construccion!D33:F33)&lt;=1),ROUND('Reparto provincial'!J366*ROUND(SUM(Construccion!$D$33:D33),12),0)-0,"n.a.")</x:f>
        <x:v>0</x:v>
      </x:c>
      <x:c r="I1086" s="55" t="n">
        <x:f>'Reparto provincial'!N366</x:f>
        <x:v>0</x:v>
      </x:c>
      <x:c r="J1086" s="55" t="n">
        <x:f>IF(AND(ISNUMBER(H1086),ISNUMBER(I1086)),H1086*I1086,"n.a.")</x:f>
        <x:v>0</x:v>
      </x:c>
      <x:c r="K1086" s="56" t="n">
        <x:f>Ubicaciones!D15</x:f>
        <x:v>9.45</x:v>
      </x:c>
      <x:c r="L1086" s="56" t="n">
        <x:f>Ubicaciones!E15</x:f>
        <x:v>-78.97</x:v>
      </x:c>
      <x:c r="M1086" s="38" t="str">
        <x:f>Vulnerabilidad!B22</x:f>
        <x:v>Hormigón armado</x:v>
      </x:c>
      <x:c r="N1086" s="38" t="str">
        <x:f>Vulnerabilidad!C22</x:f>
        <x:v>Mampostería de relleno</x:v>
      </x:c>
      <x:c r="O1086" s="38" t="str">
        <x:f>Vulnerabilidad!D22</x:f>
        <x:v>Losa de hormigón</x:v>
      </x:c>
      <x:c r="P1086" s="38" t="str">
        <x:v>Sin dato</x:v>
      </x:c>
      <x:c r="Q1086" s="38" t="n">
        <x:f>IF('Impacto local'!H15="","",'Impacto local'!H15)</x:f>
        <x:v>2</x:v>
      </x:c>
      <x:c r="R1086" s="57" t="n">
        <x:f>IF(Q1086="","",INDEX(Vulnerabilidad!$B$6:$B$17,Q1086))</x:f>
        <x:v>0</x:v>
      </x:c>
      <x:c r="S1086" s="55" t="n">
        <x:f>IF(AND(ISNUMBER(J1086),ISNUMBER(R1086),R1086&gt;=0,R1086&lt;=1),J1086*R1086,"n.a.")</x:f>
        <x:v>0</x:v>
      </x:c>
      <x:c r="T1086" s="38" t="str">
        <x:f>IF(ISNUMBER(S1086),"Calculado ilustrativo","Faltan datos / parámetros inválidos")</x:f>
        <x:v>Calculado ilustrativo</x:v>
      </x:c>
    </x:row>
    <x:row r="1087">
      <x:c r="A1087" s="38" t="str">
        <x:v>R01082</x:v>
      </x:c>
      <x:c r="B1087" s="38" t="str">
        <x:f>'Reparto provincial'!B366</x:f>
        <x:v>C10</x:v>
      </x:c>
      <x:c r="C1087" s="38" t="str">
        <x:f>'Reparto provincial'!C366</x:f>
        <x:v>MAPFRE Panamá S.A.</x:v>
      </x:c>
      <x:c r="D1087" s="38" t="str">
        <x:f>'Reparto provincial'!D366</x:f>
        <x:v>Residencial</x:v>
      </x:c>
      <x:c r="E1087" s="38" t="str">
        <x:f>'Reparto provincial'!E366</x:f>
        <x:v>Guna Yala</x:v>
      </x:c>
      <x:c r="F1087" s="38" t="str">
        <x:f>Ubicaciones!A15</x:f>
        <x:v>L10</x:v>
      </x:c>
      <x:c r="G1087" s="38" t="str">
        <x:v>P2</x:v>
      </x:c>
      <x:c r="H1087" s="55" t="n">
        <x:f>IF(AND(ISNUMBER('Reparto provincial'!J366),ABS(Construccion!G33-1)&lt;0.0000001,MIN(Construccion!D33:F33)&gt;=0,MAX(Construccion!D33:F33)&lt;=1),ROUND('Reparto provincial'!J366*ROUND(SUM(Construccion!$D$33:E33),12),0)-ROUND('Reparto provincial'!J366*ROUND(SUM(Construccion!$D$33:D33),12),0),"n.a.")</x:f>
        <x:v>0</x:v>
      </x:c>
      <x:c r="I1087" s="55" t="n">
        <x:f>'Reparto provincial'!N366</x:f>
        <x:v>0</x:v>
      </x:c>
      <x:c r="J1087" s="55" t="n">
        <x:f>IF(AND(ISNUMBER(H1087),ISNUMBER(I1087)),H1087*I1087,"n.a.")</x:f>
        <x:v>0</x:v>
      </x:c>
      <x:c r="K1087" s="56" t="n">
        <x:f>Ubicaciones!D15</x:f>
        <x:v>9.45</x:v>
      </x:c>
      <x:c r="L1087" s="56" t="n">
        <x:f>Ubicaciones!E15</x:f>
        <x:v>-78.97</x:v>
      </x:c>
      <x:c r="M1087" s="38" t="str">
        <x:f>Vulnerabilidad!B23</x:f>
        <x:v>Mampostería sin refuerzo</x:v>
      </x:c>
      <x:c r="N1087" s="38" t="str">
        <x:f>Vulnerabilidad!C23</x:f>
        <x:v>Bloque / ladrillo</x:v>
      </x:c>
      <x:c r="O1087" s="38" t="str">
        <x:f>Vulnerabilidad!D23</x:f>
        <x:v>Metal</x:v>
      </x:c>
      <x:c r="P1087" s="38" t="str">
        <x:v>Sin dato</x:v>
      </x:c>
      <x:c r="Q1087" s="38" t="n">
        <x:f>IF('Impacto local'!H15="","",'Impacto local'!H15)</x:f>
        <x:v>2</x:v>
      </x:c>
      <x:c r="R1087" s="57" t="n">
        <x:f>IF(Q1087="","",INDEX(Vulnerabilidad!$C$6:$C$17,Q1087))</x:f>
        <x:v>0</x:v>
      </x:c>
      <x:c r="S1087" s="55" t="n">
        <x:f>IF(AND(ISNUMBER(J1087),ISNUMBER(R1087),R1087&gt;=0,R1087&lt;=1),J1087*R1087,"n.a.")</x:f>
        <x:v>0</x:v>
      </x:c>
      <x:c r="T1087" s="38" t="str">
        <x:f>IF(ISNUMBER(S1087),"Calculado ilustrativo","Faltan datos / parámetros inválidos")</x:f>
        <x:v>Calculado ilustrativo</x:v>
      </x:c>
    </x:row>
    <x:row r="1088">
      <x:c r="A1088" s="38" t="str">
        <x:v>R01083</x:v>
      </x:c>
      <x:c r="B1088" s="38" t="str">
        <x:f>'Reparto provincial'!B366</x:f>
        <x:v>C10</x:v>
      </x:c>
      <x:c r="C1088" s="38" t="str">
        <x:f>'Reparto provincial'!C366</x:f>
        <x:v>MAPFRE Panamá S.A.</x:v>
      </x:c>
      <x:c r="D1088" s="38" t="str">
        <x:f>'Reparto provincial'!D366</x:f>
        <x:v>Residencial</x:v>
      </x:c>
      <x:c r="E1088" s="38" t="str">
        <x:f>'Reparto provincial'!E366</x:f>
        <x:v>Guna Yala</x:v>
      </x:c>
      <x:c r="F1088" s="38" t="str">
        <x:f>Ubicaciones!A15</x:f>
        <x:v>L10</x:v>
      </x:c>
      <x:c r="G1088" s="38" t="str">
        <x:v>P3</x:v>
      </x:c>
      <x:c r="H1088" s="55" t="n">
        <x:f>IF(AND(ISNUMBER('Reparto provincial'!J366),ABS(Construccion!G33-1)&lt;0.0000001,MIN(Construccion!D33:F33)&gt;=0,MAX(Construccion!D33:F33)&lt;=1),ROUND('Reparto provincial'!J366*ROUND(SUM(Construccion!$D$33:F33),12),0)-ROUND('Reparto provincial'!J366*ROUND(SUM(Construccion!$D$33:E33),12),0),"n.a.")</x:f>
        <x:v>0</x:v>
      </x:c>
      <x:c r="I1088" s="55" t="n">
        <x:f>'Reparto provincial'!N366</x:f>
        <x:v>0</x:v>
      </x:c>
      <x:c r="J1088" s="55" t="n">
        <x:f>IF(AND(ISNUMBER(H1088),ISNUMBER(I1088)),H1088*I1088,"n.a.")</x:f>
        <x:v>0</x:v>
      </x:c>
      <x:c r="K1088" s="56" t="n">
        <x:f>Ubicaciones!D15</x:f>
        <x:v>9.45</x:v>
      </x:c>
      <x:c r="L1088" s="56" t="n">
        <x:f>Ubicaciones!E15</x:f>
        <x:v>-78.97</x:v>
      </x:c>
      <x:c r="M1088" s="38" t="str">
        <x:f>Vulnerabilidad!B24</x:f>
        <x:v>Liviana / madera</x:v>
      </x:c>
      <x:c r="N1088" s="38" t="str">
        <x:f>Vulnerabilidad!C24</x:f>
        <x:v>Madera / livianas</x:v>
      </x:c>
      <x:c r="O1088" s="38" t="str">
        <x:f>Vulnerabilidad!D24</x:f>
        <x:v>Metal</x:v>
      </x:c>
      <x:c r="P1088" s="38" t="str">
        <x:v>Sin dato</x:v>
      </x:c>
      <x:c r="Q1088" s="38" t="n">
        <x:f>IF('Impacto local'!H15="","",'Impacto local'!H15)</x:f>
        <x:v>2</x:v>
      </x:c>
      <x:c r="R1088" s="57" t="n">
        <x:f>IF(Q1088="","",INDEX(Vulnerabilidad!$D$6:$D$17,Q1088))</x:f>
        <x:v>0</x:v>
      </x:c>
      <x:c r="S1088" s="55" t="n">
        <x:f>IF(AND(ISNUMBER(J1088),ISNUMBER(R1088),R1088&gt;=0,R1088&lt;=1),J1088*R1088,"n.a.")</x:f>
        <x:v>0</x:v>
      </x:c>
      <x:c r="T1088" s="38" t="str">
        <x:f>IF(ISNUMBER(S1088),"Calculado ilustrativo","Faltan datos / parámetros inválidos")</x:f>
        <x:v>Calculado ilustrativo</x:v>
      </x:c>
    </x:row>
    <x:row r="1089">
      <x:c r="A1089" s="38" t="str">
        <x:v>R01084</x:v>
      </x:c>
      <x:c r="B1089" s="38" t="str">
        <x:f>'Reparto provincial'!B367</x:f>
        <x:v>C10</x:v>
      </x:c>
      <x:c r="C1089" s="38" t="str">
        <x:f>'Reparto provincial'!C367</x:f>
        <x:v>MAPFRE Panamá S.A.</x:v>
      </x:c>
      <x:c r="D1089" s="38" t="str">
        <x:f>'Reparto provincial'!D367</x:f>
        <x:v>Residencial</x:v>
      </x:c>
      <x:c r="E1089" s="38" t="str">
        <x:f>'Reparto provincial'!E367</x:f>
        <x:v>Emberá-Wounaan</x:v>
      </x:c>
      <x:c r="F1089" s="38" t="str">
        <x:f>Ubicaciones!A16</x:f>
        <x:v>L11</x:v>
      </x:c>
      <x:c r="G1089" s="38" t="str">
        <x:v>P1</x:v>
      </x:c>
      <x:c r="H1089" s="55" t="n">
        <x:f>IF(AND(ISNUMBER('Reparto provincial'!J367),ABS(Construccion!G36-1)&lt;0.0000001,MIN(Construccion!D36:F36)&gt;=0,MAX(Construccion!D36:F36)&lt;=1),ROUND('Reparto provincial'!J367*ROUND(SUM(Construccion!$D$36:D36),12),0)-0,"n.a.")</x:f>
        <x:v>0</x:v>
      </x:c>
      <x:c r="I1089" s="55" t="n">
        <x:f>'Reparto provincial'!N367</x:f>
        <x:v>0</x:v>
      </x:c>
      <x:c r="J1089" s="55" t="n">
        <x:f>IF(AND(ISNUMBER(H1089),ISNUMBER(I1089)),H1089*I1089,"n.a.")</x:f>
        <x:v>0</x:v>
      </x:c>
      <x:c r="K1089" s="56" t="n">
        <x:f>Ubicaciones!D16</x:f>
        <x:v>8.25</x:v>
      </x:c>
      <x:c r="L1089" s="56" t="n">
        <x:f>Ubicaciones!E16</x:f>
        <x:v>-77.72</x:v>
      </x:c>
      <x:c r="M1089" s="38" t="str">
        <x:f>Vulnerabilidad!B22</x:f>
        <x:v>Hormigón armado</x:v>
      </x:c>
      <x:c r="N1089" s="38" t="str">
        <x:f>Vulnerabilidad!C22</x:f>
        <x:v>Mampostería de relleno</x:v>
      </x:c>
      <x:c r="O1089" s="38" t="str">
        <x:f>Vulnerabilidad!D22</x:f>
        <x:v>Losa de hormigón</x:v>
      </x:c>
      <x:c r="P1089" s="38" t="str">
        <x:v>Sin dato</x:v>
      </x:c>
      <x:c r="Q1089" s="38" t="n">
        <x:f>IF('Impacto local'!H16="","",'Impacto local'!H16)</x:f>
        <x:v>2</x:v>
      </x:c>
      <x:c r="R1089" s="57" t="n">
        <x:f>IF(Q1089="","",INDEX(Vulnerabilidad!$B$6:$B$17,Q1089))</x:f>
        <x:v>0</x:v>
      </x:c>
      <x:c r="S1089" s="55" t="n">
        <x:f>IF(AND(ISNUMBER(J1089),ISNUMBER(R1089),R1089&gt;=0,R1089&lt;=1),J1089*R1089,"n.a.")</x:f>
        <x:v>0</x:v>
      </x:c>
      <x:c r="T1089" s="38" t="str">
        <x:f>IF(ISNUMBER(S1089),"Calculado ilustrativo","Faltan datos / parámetros inválidos")</x:f>
        <x:v>Calculado ilustrativo</x:v>
      </x:c>
    </x:row>
    <x:row r="1090">
      <x:c r="A1090" s="38" t="str">
        <x:v>R01085</x:v>
      </x:c>
      <x:c r="B1090" s="38" t="str">
        <x:f>'Reparto provincial'!B367</x:f>
        <x:v>C10</x:v>
      </x:c>
      <x:c r="C1090" s="38" t="str">
        <x:f>'Reparto provincial'!C367</x:f>
        <x:v>MAPFRE Panamá S.A.</x:v>
      </x:c>
      <x:c r="D1090" s="38" t="str">
        <x:f>'Reparto provincial'!D367</x:f>
        <x:v>Residencial</x:v>
      </x:c>
      <x:c r="E1090" s="38" t="str">
        <x:f>'Reparto provincial'!E367</x:f>
        <x:v>Emberá-Wounaan</x:v>
      </x:c>
      <x:c r="F1090" s="38" t="str">
        <x:f>Ubicaciones!A16</x:f>
        <x:v>L11</x:v>
      </x:c>
      <x:c r="G1090" s="38" t="str">
        <x:v>P2</x:v>
      </x:c>
      <x:c r="H1090" s="55" t="n">
        <x:f>IF(AND(ISNUMBER('Reparto provincial'!J367),ABS(Construccion!G36-1)&lt;0.0000001,MIN(Construccion!D36:F36)&gt;=0,MAX(Construccion!D36:F36)&lt;=1),ROUND('Reparto provincial'!J367*ROUND(SUM(Construccion!$D$36:E36),12),0)-ROUND('Reparto provincial'!J367*ROUND(SUM(Construccion!$D$36:D36),12),0),"n.a.")</x:f>
        <x:v>0</x:v>
      </x:c>
      <x:c r="I1090" s="55" t="n">
        <x:f>'Reparto provincial'!N367</x:f>
        <x:v>0</x:v>
      </x:c>
      <x:c r="J1090" s="55" t="n">
        <x:f>IF(AND(ISNUMBER(H1090),ISNUMBER(I1090)),H1090*I1090,"n.a.")</x:f>
        <x:v>0</x:v>
      </x:c>
      <x:c r="K1090" s="56" t="n">
        <x:f>Ubicaciones!D16</x:f>
        <x:v>8.25</x:v>
      </x:c>
      <x:c r="L1090" s="56" t="n">
        <x:f>Ubicaciones!E16</x:f>
        <x:v>-77.72</x:v>
      </x:c>
      <x:c r="M1090" s="38" t="str">
        <x:f>Vulnerabilidad!B23</x:f>
        <x:v>Mampostería sin refuerzo</x:v>
      </x:c>
      <x:c r="N1090" s="38" t="str">
        <x:f>Vulnerabilidad!C23</x:f>
        <x:v>Bloque / ladrillo</x:v>
      </x:c>
      <x:c r="O1090" s="38" t="str">
        <x:f>Vulnerabilidad!D23</x:f>
        <x:v>Metal</x:v>
      </x:c>
      <x:c r="P1090" s="38" t="str">
        <x:v>Sin dato</x:v>
      </x:c>
      <x:c r="Q1090" s="38" t="n">
        <x:f>IF('Impacto local'!H16="","",'Impacto local'!H16)</x:f>
        <x:v>2</x:v>
      </x:c>
      <x:c r="R1090" s="57" t="n">
        <x:f>IF(Q1090="","",INDEX(Vulnerabilidad!$C$6:$C$17,Q1090))</x:f>
        <x:v>0</x:v>
      </x:c>
      <x:c r="S1090" s="55" t="n">
        <x:f>IF(AND(ISNUMBER(J1090),ISNUMBER(R1090),R1090&gt;=0,R1090&lt;=1),J1090*R1090,"n.a.")</x:f>
        <x:v>0</x:v>
      </x:c>
      <x:c r="T1090" s="38" t="str">
        <x:f>IF(ISNUMBER(S1090),"Calculado ilustrativo","Faltan datos / parámetros inválidos")</x:f>
        <x:v>Calculado ilustrativo</x:v>
      </x:c>
    </x:row>
    <x:row r="1091">
      <x:c r="A1091" s="38" t="str">
        <x:v>R01086</x:v>
      </x:c>
      <x:c r="B1091" s="38" t="str">
        <x:f>'Reparto provincial'!B367</x:f>
        <x:v>C10</x:v>
      </x:c>
      <x:c r="C1091" s="38" t="str">
        <x:f>'Reparto provincial'!C367</x:f>
        <x:v>MAPFRE Panamá S.A.</x:v>
      </x:c>
      <x:c r="D1091" s="38" t="str">
        <x:f>'Reparto provincial'!D367</x:f>
        <x:v>Residencial</x:v>
      </x:c>
      <x:c r="E1091" s="38" t="str">
        <x:f>'Reparto provincial'!E367</x:f>
        <x:v>Emberá-Wounaan</x:v>
      </x:c>
      <x:c r="F1091" s="38" t="str">
        <x:f>Ubicaciones!A16</x:f>
        <x:v>L11</x:v>
      </x:c>
      <x:c r="G1091" s="38" t="str">
        <x:v>P3</x:v>
      </x:c>
      <x:c r="H1091" s="55" t="n">
        <x:f>IF(AND(ISNUMBER('Reparto provincial'!J367),ABS(Construccion!G36-1)&lt;0.0000001,MIN(Construccion!D36:F36)&gt;=0,MAX(Construccion!D36:F36)&lt;=1),ROUND('Reparto provincial'!J367*ROUND(SUM(Construccion!$D$36:F36),12),0)-ROUND('Reparto provincial'!J367*ROUND(SUM(Construccion!$D$36:E36),12),0),"n.a.")</x:f>
        <x:v>0</x:v>
      </x:c>
      <x:c r="I1091" s="55" t="n">
        <x:f>'Reparto provincial'!N367</x:f>
        <x:v>0</x:v>
      </x:c>
      <x:c r="J1091" s="55" t="n">
        <x:f>IF(AND(ISNUMBER(H1091),ISNUMBER(I1091)),H1091*I1091,"n.a.")</x:f>
        <x:v>0</x:v>
      </x:c>
      <x:c r="K1091" s="56" t="n">
        <x:f>Ubicaciones!D16</x:f>
        <x:v>8.25</x:v>
      </x:c>
      <x:c r="L1091" s="56" t="n">
        <x:f>Ubicaciones!E16</x:f>
        <x:v>-77.72</x:v>
      </x:c>
      <x:c r="M1091" s="38" t="str">
        <x:f>Vulnerabilidad!B24</x:f>
        <x:v>Liviana / madera</x:v>
      </x:c>
      <x:c r="N1091" s="38" t="str">
        <x:f>Vulnerabilidad!C24</x:f>
        <x:v>Madera / livianas</x:v>
      </x:c>
      <x:c r="O1091" s="38" t="str">
        <x:f>Vulnerabilidad!D24</x:f>
        <x:v>Metal</x:v>
      </x:c>
      <x:c r="P1091" s="38" t="str">
        <x:v>Sin dato</x:v>
      </x:c>
      <x:c r="Q1091" s="38" t="n">
        <x:f>IF('Impacto local'!H16="","",'Impacto local'!H16)</x:f>
        <x:v>2</x:v>
      </x:c>
      <x:c r="R1091" s="57" t="n">
        <x:f>IF(Q1091="","",INDEX(Vulnerabilidad!$D$6:$D$17,Q1091))</x:f>
        <x:v>0</x:v>
      </x:c>
      <x:c r="S1091" s="55" t="n">
        <x:f>IF(AND(ISNUMBER(J1091),ISNUMBER(R1091),R1091&gt;=0,R1091&lt;=1),J1091*R1091,"n.a.")</x:f>
        <x:v>0</x:v>
      </x:c>
      <x:c r="T1091" s="38" t="str">
        <x:f>IF(ISNUMBER(S1091),"Calculado ilustrativo","Faltan datos / parámetros inválidos")</x:f>
        <x:v>Calculado ilustrativo</x:v>
      </x:c>
    </x:row>
    <x:row r="1092">
      <x:c r="A1092" s="38" t="str">
        <x:v>R01087</x:v>
      </x:c>
      <x:c r="B1092" s="38" t="str">
        <x:f>'Reparto provincial'!B368</x:f>
        <x:v>C10</x:v>
      </x:c>
      <x:c r="C1092" s="38" t="str">
        <x:f>'Reparto provincial'!C368</x:f>
        <x:v>MAPFRE Panamá S.A.</x:v>
      </x:c>
      <x:c r="D1092" s="38" t="str">
        <x:f>'Reparto provincial'!D368</x:f>
        <x:v>Residencial</x:v>
      </x:c>
      <x:c r="E1092" s="38" t="str">
        <x:f>'Reparto provincial'!E368</x:f>
        <x:v>Ngäbe-Buglé</x:v>
      </x:c>
      <x:c r="F1092" s="38" t="str">
        <x:f>Ubicaciones!A17</x:f>
        <x:v>L12</x:v>
      </x:c>
      <x:c r="G1092" s="38" t="str">
        <x:v>P1</x:v>
      </x:c>
      <x:c r="H1092" s="55" t="n">
        <x:f>IF(AND(ISNUMBER('Reparto provincial'!J368),ABS(Construccion!G39-1)&lt;0.0000001,MIN(Construccion!D39:F39)&gt;=0,MAX(Construccion!D39:F39)&lt;=1),ROUND('Reparto provincial'!J368*ROUND(SUM(Construccion!$D$39:D39),12),0)-0,"n.a.")</x:f>
        <x:v>0</x:v>
      </x:c>
      <x:c r="I1092" s="55" t="n">
        <x:f>'Reparto provincial'!N368</x:f>
        <x:v>0</x:v>
      </x:c>
      <x:c r="J1092" s="55" t="n">
        <x:f>IF(AND(ISNUMBER(H1092),ISNUMBER(I1092)),H1092*I1092,"n.a.")</x:f>
        <x:v>0</x:v>
      </x:c>
      <x:c r="K1092" s="56" t="n">
        <x:f>Ubicaciones!D17</x:f>
        <x:v>8.53</x:v>
      </x:c>
      <x:c r="L1092" s="56" t="n">
        <x:f>Ubicaciones!E17</x:f>
        <x:v>-81.7</x:v>
      </x:c>
      <x:c r="M1092" s="38" t="str">
        <x:f>Vulnerabilidad!B22</x:f>
        <x:v>Hormigón armado</x:v>
      </x:c>
      <x:c r="N1092" s="38" t="str">
        <x:f>Vulnerabilidad!C22</x:f>
        <x:v>Mampostería de relleno</x:v>
      </x:c>
      <x:c r="O1092" s="38" t="str">
        <x:f>Vulnerabilidad!D22</x:f>
        <x:v>Losa de hormigón</x:v>
      </x:c>
      <x:c r="P1092" s="38" t="str">
        <x:v>Sin dato</x:v>
      </x:c>
      <x:c r="Q1092" s="38" t="n">
        <x:f>IF('Impacto local'!H17="","",'Impacto local'!H17)</x:f>
        <x:v>3</x:v>
      </x:c>
      <x:c r="R1092" s="57" t="n">
        <x:f>IF(Q1092="","",INDEX(Vulnerabilidad!$B$6:$B$17,Q1092))</x:f>
        <x:v>0</x:v>
      </x:c>
      <x:c r="S1092" s="55" t="n">
        <x:f>IF(AND(ISNUMBER(J1092),ISNUMBER(R1092),R1092&gt;=0,R1092&lt;=1),J1092*R1092,"n.a.")</x:f>
        <x:v>0</x:v>
      </x:c>
      <x:c r="T1092" s="38" t="str">
        <x:f>IF(ISNUMBER(S1092),"Calculado ilustrativo","Faltan datos / parámetros inválidos")</x:f>
        <x:v>Calculado ilustrativo</x:v>
      </x:c>
    </x:row>
    <x:row r="1093">
      <x:c r="A1093" s="38" t="str">
        <x:v>R01088</x:v>
      </x:c>
      <x:c r="B1093" s="38" t="str">
        <x:f>'Reparto provincial'!B368</x:f>
        <x:v>C10</x:v>
      </x:c>
      <x:c r="C1093" s="38" t="str">
        <x:f>'Reparto provincial'!C368</x:f>
        <x:v>MAPFRE Panamá S.A.</x:v>
      </x:c>
      <x:c r="D1093" s="38" t="str">
        <x:f>'Reparto provincial'!D368</x:f>
        <x:v>Residencial</x:v>
      </x:c>
      <x:c r="E1093" s="38" t="str">
        <x:f>'Reparto provincial'!E368</x:f>
        <x:v>Ngäbe-Buglé</x:v>
      </x:c>
      <x:c r="F1093" s="38" t="str">
        <x:f>Ubicaciones!A17</x:f>
        <x:v>L12</x:v>
      </x:c>
      <x:c r="G1093" s="38" t="str">
        <x:v>P2</x:v>
      </x:c>
      <x:c r="H1093" s="55" t="n">
        <x:f>IF(AND(ISNUMBER('Reparto provincial'!J368),ABS(Construccion!G39-1)&lt;0.0000001,MIN(Construccion!D39:F39)&gt;=0,MAX(Construccion!D39:F39)&lt;=1),ROUND('Reparto provincial'!J368*ROUND(SUM(Construccion!$D$39:E39),12),0)-ROUND('Reparto provincial'!J368*ROUND(SUM(Construccion!$D$39:D39),12),0),"n.a.")</x:f>
        <x:v>0</x:v>
      </x:c>
      <x:c r="I1093" s="55" t="n">
        <x:f>'Reparto provincial'!N368</x:f>
        <x:v>0</x:v>
      </x:c>
      <x:c r="J1093" s="55" t="n">
        <x:f>IF(AND(ISNUMBER(H1093),ISNUMBER(I1093)),H1093*I1093,"n.a.")</x:f>
        <x:v>0</x:v>
      </x:c>
      <x:c r="K1093" s="56" t="n">
        <x:f>Ubicaciones!D17</x:f>
        <x:v>8.53</x:v>
      </x:c>
      <x:c r="L1093" s="56" t="n">
        <x:f>Ubicaciones!E17</x:f>
        <x:v>-81.7</x:v>
      </x:c>
      <x:c r="M1093" s="38" t="str">
        <x:f>Vulnerabilidad!B23</x:f>
        <x:v>Mampostería sin refuerzo</x:v>
      </x:c>
      <x:c r="N1093" s="38" t="str">
        <x:f>Vulnerabilidad!C23</x:f>
        <x:v>Bloque / ladrillo</x:v>
      </x:c>
      <x:c r="O1093" s="38" t="str">
        <x:f>Vulnerabilidad!D23</x:f>
        <x:v>Metal</x:v>
      </x:c>
      <x:c r="P1093" s="38" t="str">
        <x:v>Sin dato</x:v>
      </x:c>
      <x:c r="Q1093" s="38" t="n">
        <x:f>IF('Impacto local'!H17="","",'Impacto local'!H17)</x:f>
        <x:v>3</x:v>
      </x:c>
      <x:c r="R1093" s="57" t="n">
        <x:f>IF(Q1093="","",INDEX(Vulnerabilidad!$C$6:$C$17,Q1093))</x:f>
        <x:v>0</x:v>
      </x:c>
      <x:c r="S1093" s="55" t="n">
        <x:f>IF(AND(ISNUMBER(J1093),ISNUMBER(R1093),R1093&gt;=0,R1093&lt;=1),J1093*R1093,"n.a.")</x:f>
        <x:v>0</x:v>
      </x:c>
      <x:c r="T1093" s="38" t="str">
        <x:f>IF(ISNUMBER(S1093),"Calculado ilustrativo","Faltan datos / parámetros inválidos")</x:f>
        <x:v>Calculado ilustrativo</x:v>
      </x:c>
    </x:row>
    <x:row r="1094">
      <x:c r="A1094" s="38" t="str">
        <x:v>R01089</x:v>
      </x:c>
      <x:c r="B1094" s="38" t="str">
        <x:f>'Reparto provincial'!B368</x:f>
        <x:v>C10</x:v>
      </x:c>
      <x:c r="C1094" s="38" t="str">
        <x:f>'Reparto provincial'!C368</x:f>
        <x:v>MAPFRE Panamá S.A.</x:v>
      </x:c>
      <x:c r="D1094" s="38" t="str">
        <x:f>'Reparto provincial'!D368</x:f>
        <x:v>Residencial</x:v>
      </x:c>
      <x:c r="E1094" s="38" t="str">
        <x:f>'Reparto provincial'!E368</x:f>
        <x:v>Ngäbe-Buglé</x:v>
      </x:c>
      <x:c r="F1094" s="38" t="str">
        <x:f>Ubicaciones!A17</x:f>
        <x:v>L12</x:v>
      </x:c>
      <x:c r="G1094" s="38" t="str">
        <x:v>P3</x:v>
      </x:c>
      <x:c r="H1094" s="55" t="n">
        <x:f>IF(AND(ISNUMBER('Reparto provincial'!J368),ABS(Construccion!G39-1)&lt;0.0000001,MIN(Construccion!D39:F39)&gt;=0,MAX(Construccion!D39:F39)&lt;=1),ROUND('Reparto provincial'!J368*ROUND(SUM(Construccion!$D$39:F39),12),0)-ROUND('Reparto provincial'!J368*ROUND(SUM(Construccion!$D$39:E39),12),0),"n.a.")</x:f>
        <x:v>0</x:v>
      </x:c>
      <x:c r="I1094" s="55" t="n">
        <x:f>'Reparto provincial'!N368</x:f>
        <x:v>0</x:v>
      </x:c>
      <x:c r="J1094" s="55" t="n">
        <x:f>IF(AND(ISNUMBER(H1094),ISNUMBER(I1094)),H1094*I1094,"n.a.")</x:f>
        <x:v>0</x:v>
      </x:c>
      <x:c r="K1094" s="56" t="n">
        <x:f>Ubicaciones!D17</x:f>
        <x:v>8.53</x:v>
      </x:c>
      <x:c r="L1094" s="56" t="n">
        <x:f>Ubicaciones!E17</x:f>
        <x:v>-81.7</x:v>
      </x:c>
      <x:c r="M1094" s="38" t="str">
        <x:f>Vulnerabilidad!B24</x:f>
        <x:v>Liviana / madera</x:v>
      </x:c>
      <x:c r="N1094" s="38" t="str">
        <x:f>Vulnerabilidad!C24</x:f>
        <x:v>Madera / livianas</x:v>
      </x:c>
      <x:c r="O1094" s="38" t="str">
        <x:f>Vulnerabilidad!D24</x:f>
        <x:v>Metal</x:v>
      </x:c>
      <x:c r="P1094" s="38" t="str">
        <x:v>Sin dato</x:v>
      </x:c>
      <x:c r="Q1094" s="38" t="n">
        <x:f>IF('Impacto local'!H17="","",'Impacto local'!H17)</x:f>
        <x:v>3</x:v>
      </x:c>
      <x:c r="R1094" s="57" t="n">
        <x:f>IF(Q1094="","",INDEX(Vulnerabilidad!$D$6:$D$17,Q1094))</x:f>
        <x:v>0</x:v>
      </x:c>
      <x:c r="S1094" s="55" t="n">
        <x:f>IF(AND(ISNUMBER(J1094),ISNUMBER(R1094),R1094&gt;=0,R1094&lt;=1),J1094*R1094,"n.a.")</x:f>
        <x:v>0</x:v>
      </x:c>
      <x:c r="T1094" s="38" t="str">
        <x:f>IF(ISNUMBER(S1094),"Calculado ilustrativo","Faltan datos / parámetros inválidos")</x:f>
        <x:v>Calculado ilustrativo</x:v>
      </x:c>
    </x:row>
    <x:row r="1095">
      <x:c r="A1095" s="38" t="str">
        <x:v>R01090</x:v>
      </x:c>
      <x:c r="B1095" s="38" t="str">
        <x:f>'Reparto provincial'!B369</x:f>
        <x:v>C10</x:v>
      </x:c>
      <x:c r="C1095" s="38" t="str">
        <x:f>'Reparto provincial'!C369</x:f>
        <x:v>MAPFRE Panamá S.A.</x:v>
      </x:c>
      <x:c r="D1095" s="38" t="str">
        <x:f>'Reparto provincial'!D369</x:f>
        <x:v>Residencial</x:v>
      </x:c>
      <x:c r="E1095" s="38" t="str">
        <x:f>'Reparto provincial'!E369</x:f>
        <x:v>Panamá Oeste</x:v>
      </x:c>
      <x:c r="F1095" s="38" t="str">
        <x:f>Ubicaciones!A18</x:f>
        <x:v>L13</x:v>
      </x:c>
      <x:c r="G1095" s="38" t="str">
        <x:v>P1</x:v>
      </x:c>
      <x:c r="H1095" s="55" t="n">
        <x:f>IF(AND(ISNUMBER('Reparto provincial'!J369),ABS(Construccion!G42-1)&lt;0.0000001,MIN(Construccion!D42:F42)&gt;=0,MAX(Construccion!D42:F42)&lt;=1),ROUND('Reparto provincial'!J369*ROUND(SUM(Construccion!$D$42:D42),12),0)-0,"n.a.")</x:f>
        <x:v>0</x:v>
      </x:c>
      <x:c r="I1095" s="55" t="n">
        <x:f>'Reparto provincial'!N369</x:f>
        <x:v>0</x:v>
      </x:c>
      <x:c r="J1095" s="55" t="n">
        <x:f>IF(AND(ISNUMBER(H1095),ISNUMBER(I1095)),H1095*I1095,"n.a.")</x:f>
        <x:v>0</x:v>
      </x:c>
      <x:c r="K1095" s="56" t="n">
        <x:f>Ubicaciones!D18</x:f>
        <x:v>8.88</x:v>
      </x:c>
      <x:c r="L1095" s="56" t="n">
        <x:f>Ubicaciones!E18</x:f>
        <x:v>-79.78</x:v>
      </x:c>
      <x:c r="M1095" s="38" t="str">
        <x:f>Vulnerabilidad!B22</x:f>
        <x:v>Hormigón armado</x:v>
      </x:c>
      <x:c r="N1095" s="38" t="str">
        <x:f>Vulnerabilidad!C22</x:f>
        <x:v>Mampostería de relleno</x:v>
      </x:c>
      <x:c r="O1095" s="38" t="str">
        <x:f>Vulnerabilidad!D22</x:f>
        <x:v>Losa de hormigón</x:v>
      </x:c>
      <x:c r="P1095" s="38" t="str">
        <x:v>Sin dato</x:v>
      </x:c>
      <x:c r="Q1095" s="38" t="n">
        <x:f>IF('Impacto local'!H18="","",'Impacto local'!H18)</x:f>
        <x:v>2</x:v>
      </x:c>
      <x:c r="R1095" s="57" t="n">
        <x:f>IF(Q1095="","",INDEX(Vulnerabilidad!$B$6:$B$17,Q1095))</x:f>
        <x:v>0</x:v>
      </x:c>
      <x:c r="S1095" s="55" t="n">
        <x:f>IF(AND(ISNUMBER(J1095),ISNUMBER(R1095),R1095&gt;=0,R1095&lt;=1),J1095*R1095,"n.a.")</x:f>
        <x:v>0</x:v>
      </x:c>
      <x:c r="T1095" s="38" t="str">
        <x:f>IF(ISNUMBER(S1095),"Calculado ilustrativo","Faltan datos / parámetros inválidos")</x:f>
        <x:v>Calculado ilustrativo</x:v>
      </x:c>
    </x:row>
    <x:row r="1096">
      <x:c r="A1096" s="38" t="str">
        <x:v>R01091</x:v>
      </x:c>
      <x:c r="B1096" s="38" t="str">
        <x:f>'Reparto provincial'!B369</x:f>
        <x:v>C10</x:v>
      </x:c>
      <x:c r="C1096" s="38" t="str">
        <x:f>'Reparto provincial'!C369</x:f>
        <x:v>MAPFRE Panamá S.A.</x:v>
      </x:c>
      <x:c r="D1096" s="38" t="str">
        <x:f>'Reparto provincial'!D369</x:f>
        <x:v>Residencial</x:v>
      </x:c>
      <x:c r="E1096" s="38" t="str">
        <x:f>'Reparto provincial'!E369</x:f>
        <x:v>Panamá Oeste</x:v>
      </x:c>
      <x:c r="F1096" s="38" t="str">
        <x:f>Ubicaciones!A18</x:f>
        <x:v>L13</x:v>
      </x:c>
      <x:c r="G1096" s="38" t="str">
        <x:v>P2</x:v>
      </x:c>
      <x:c r="H1096" s="55" t="n">
        <x:f>IF(AND(ISNUMBER('Reparto provincial'!J369),ABS(Construccion!G42-1)&lt;0.0000001,MIN(Construccion!D42:F42)&gt;=0,MAX(Construccion!D42:F42)&lt;=1),ROUND('Reparto provincial'!J369*ROUND(SUM(Construccion!$D$42:E42),12),0)-ROUND('Reparto provincial'!J369*ROUND(SUM(Construccion!$D$42:D42),12),0),"n.a.")</x:f>
        <x:v>0</x:v>
      </x:c>
      <x:c r="I1096" s="55" t="n">
        <x:f>'Reparto provincial'!N369</x:f>
        <x:v>0</x:v>
      </x:c>
      <x:c r="J1096" s="55" t="n">
        <x:f>IF(AND(ISNUMBER(H1096),ISNUMBER(I1096)),H1096*I1096,"n.a.")</x:f>
        <x:v>0</x:v>
      </x:c>
      <x:c r="K1096" s="56" t="n">
        <x:f>Ubicaciones!D18</x:f>
        <x:v>8.88</x:v>
      </x:c>
      <x:c r="L1096" s="56" t="n">
        <x:f>Ubicaciones!E18</x:f>
        <x:v>-79.78</x:v>
      </x:c>
      <x:c r="M1096" s="38" t="str">
        <x:f>Vulnerabilidad!B23</x:f>
        <x:v>Mampostería sin refuerzo</x:v>
      </x:c>
      <x:c r="N1096" s="38" t="str">
        <x:f>Vulnerabilidad!C23</x:f>
        <x:v>Bloque / ladrillo</x:v>
      </x:c>
      <x:c r="O1096" s="38" t="str">
        <x:f>Vulnerabilidad!D23</x:f>
        <x:v>Metal</x:v>
      </x:c>
      <x:c r="P1096" s="38" t="str">
        <x:v>Sin dato</x:v>
      </x:c>
      <x:c r="Q1096" s="38" t="n">
        <x:f>IF('Impacto local'!H18="","",'Impacto local'!H18)</x:f>
        <x:v>2</x:v>
      </x:c>
      <x:c r="R1096" s="57" t="n">
        <x:f>IF(Q1096="","",INDEX(Vulnerabilidad!$C$6:$C$17,Q1096))</x:f>
        <x:v>0</x:v>
      </x:c>
      <x:c r="S1096" s="55" t="n">
        <x:f>IF(AND(ISNUMBER(J1096),ISNUMBER(R1096),R1096&gt;=0,R1096&lt;=1),J1096*R1096,"n.a.")</x:f>
        <x:v>0</x:v>
      </x:c>
      <x:c r="T1096" s="38" t="str">
        <x:f>IF(ISNUMBER(S1096),"Calculado ilustrativo","Faltan datos / parámetros inválidos")</x:f>
        <x:v>Calculado ilustrativo</x:v>
      </x:c>
    </x:row>
    <x:row r="1097">
      <x:c r="A1097" s="38" t="str">
        <x:v>R01092</x:v>
      </x:c>
      <x:c r="B1097" s="38" t="str">
        <x:f>'Reparto provincial'!B369</x:f>
        <x:v>C10</x:v>
      </x:c>
      <x:c r="C1097" s="38" t="str">
        <x:f>'Reparto provincial'!C369</x:f>
        <x:v>MAPFRE Panamá S.A.</x:v>
      </x:c>
      <x:c r="D1097" s="38" t="str">
        <x:f>'Reparto provincial'!D369</x:f>
        <x:v>Residencial</x:v>
      </x:c>
      <x:c r="E1097" s="38" t="str">
        <x:f>'Reparto provincial'!E369</x:f>
        <x:v>Panamá Oeste</x:v>
      </x:c>
      <x:c r="F1097" s="38" t="str">
        <x:f>Ubicaciones!A18</x:f>
        <x:v>L13</x:v>
      </x:c>
      <x:c r="G1097" s="38" t="str">
        <x:v>P3</x:v>
      </x:c>
      <x:c r="H1097" s="55" t="n">
        <x:f>IF(AND(ISNUMBER('Reparto provincial'!J369),ABS(Construccion!G42-1)&lt;0.0000001,MIN(Construccion!D42:F42)&gt;=0,MAX(Construccion!D42:F42)&lt;=1),ROUND('Reparto provincial'!J369*ROUND(SUM(Construccion!$D$42:F42),12),0)-ROUND('Reparto provincial'!J369*ROUND(SUM(Construccion!$D$42:E42),12),0),"n.a.")</x:f>
        <x:v>0</x:v>
      </x:c>
      <x:c r="I1097" s="55" t="n">
        <x:f>'Reparto provincial'!N369</x:f>
        <x:v>0</x:v>
      </x:c>
      <x:c r="J1097" s="55" t="n">
        <x:f>IF(AND(ISNUMBER(H1097),ISNUMBER(I1097)),H1097*I1097,"n.a.")</x:f>
        <x:v>0</x:v>
      </x:c>
      <x:c r="K1097" s="56" t="n">
        <x:f>Ubicaciones!D18</x:f>
        <x:v>8.88</x:v>
      </x:c>
      <x:c r="L1097" s="56" t="n">
        <x:f>Ubicaciones!E18</x:f>
        <x:v>-79.78</x:v>
      </x:c>
      <x:c r="M1097" s="38" t="str">
        <x:f>Vulnerabilidad!B24</x:f>
        <x:v>Liviana / madera</x:v>
      </x:c>
      <x:c r="N1097" s="38" t="str">
        <x:f>Vulnerabilidad!C24</x:f>
        <x:v>Madera / livianas</x:v>
      </x:c>
      <x:c r="O1097" s="38" t="str">
        <x:f>Vulnerabilidad!D24</x:f>
        <x:v>Metal</x:v>
      </x:c>
      <x:c r="P1097" s="38" t="str">
        <x:v>Sin dato</x:v>
      </x:c>
      <x:c r="Q1097" s="38" t="n">
        <x:f>IF('Impacto local'!H18="","",'Impacto local'!H18)</x:f>
        <x:v>2</x:v>
      </x:c>
      <x:c r="R1097" s="57" t="n">
        <x:f>IF(Q1097="","",INDEX(Vulnerabilidad!$D$6:$D$17,Q1097))</x:f>
        <x:v>0</x:v>
      </x:c>
      <x:c r="S1097" s="55" t="n">
        <x:f>IF(AND(ISNUMBER(J1097),ISNUMBER(R1097),R1097&gt;=0,R1097&lt;=1),J1097*R1097,"n.a.")</x:f>
        <x:v>0</x:v>
      </x:c>
      <x:c r="T1097" s="38" t="str">
        <x:f>IF(ISNUMBER(S1097),"Calculado ilustrativo","Faltan datos / parámetros inválidos")</x:f>
        <x:v>Calculado ilustrativo</x:v>
      </x:c>
    </x:row>
    <x:row r="1098">
      <x:c r="A1098" s="38" t="str">
        <x:v>R01093</x:v>
      </x:c>
      <x:c r="B1098" s="38" t="str">
        <x:f>'Reparto provincial'!B370</x:f>
        <x:v>C10</x:v>
      </x:c>
      <x:c r="C1098" s="38" t="str">
        <x:f>'Reparto provincial'!C370</x:f>
        <x:v>MAPFRE Panamá S.A.</x:v>
      </x:c>
      <x:c r="D1098" s="38" t="str">
        <x:f>'Reparto provincial'!D370</x:f>
        <x:v>Comercial</x:v>
      </x:c>
      <x:c r="E1098" s="38" t="str">
        <x:f>'Reparto provincial'!E370</x:f>
        <x:v>Bocas del Toro</x:v>
      </x:c>
      <x:c r="F1098" s="38" t="str">
        <x:f>Ubicaciones!A6</x:f>
        <x:v>L01</x:v>
      </x:c>
      <x:c r="G1098" s="38" t="str">
        <x:v>P1</x:v>
      </x:c>
      <x:c r="H1098" s="55" t="n">
        <x:f>IF(AND(ISNUMBER('Reparto provincial'!J370),ABS(Construccion!G7-1)&lt;0.0000001,MIN(Construccion!D7:F7)&gt;=0,MAX(Construccion!D7:F7)&lt;=1),ROUND('Reparto provincial'!J370*ROUND(SUM(Construccion!$D$7:D7),12),0)-0,"n.a.")</x:f>
        <x:v>0</x:v>
      </x:c>
      <x:c r="I1098" s="55" t="n">
        <x:f>'Reparto provincial'!N370</x:f>
        <x:v>77998.42250772483</x:v>
      </x:c>
      <x:c r="J1098" s="55" t="n">
        <x:f>IF(AND(ISNUMBER(H1098),ISNUMBER(I1098)),H1098*I1098,"n.a.")</x:f>
        <x:v>0</x:v>
      </x:c>
      <x:c r="K1098" s="56" t="n">
        <x:f>Ubicaciones!D6</x:f>
        <x:v>9.34</x:v>
      </x:c>
      <x:c r="L1098" s="56" t="n">
        <x:f>Ubicaciones!E6</x:f>
        <x:v>-82.25</x:v>
      </x:c>
      <x:c r="M1098" s="38" t="str">
        <x:f>Vulnerabilidad!B22</x:f>
        <x:v>Hormigón armado</x:v>
      </x:c>
      <x:c r="N1098" s="38" t="str">
        <x:f>Vulnerabilidad!C22</x:f>
        <x:v>Mampostería de relleno</x:v>
      </x:c>
      <x:c r="O1098" s="38" t="str">
        <x:f>Vulnerabilidad!D22</x:f>
        <x:v>Losa de hormigón</x:v>
      </x:c>
      <x:c r="P1098" s="38" t="str">
        <x:v>Sin dato</x:v>
      </x:c>
      <x:c r="Q1098" s="38" t="n">
        <x:f>IF('Impacto local'!H6="","",'Impacto local'!H6)</x:f>
        <x:v>3</x:v>
      </x:c>
      <x:c r="R1098" s="57" t="n">
        <x:f>IF(Q1098="","",INDEX(Vulnerabilidad!$B$6:$B$17,Q1098))</x:f>
        <x:v>0</x:v>
      </x:c>
      <x:c r="S1098" s="55" t="n">
        <x:f>IF(AND(ISNUMBER(J1098),ISNUMBER(R1098),R1098&gt;=0,R1098&lt;=1),J1098*R1098,"n.a.")</x:f>
        <x:v>0</x:v>
      </x:c>
      <x:c r="T1098" s="38" t="str">
        <x:f>IF(ISNUMBER(S1098),"Calculado ilustrativo","Faltan datos / parámetros inválidos")</x:f>
        <x:v>Calculado ilustrativo</x:v>
      </x:c>
    </x:row>
    <x:row r="1099">
      <x:c r="A1099" s="38" t="str">
        <x:v>R01094</x:v>
      </x:c>
      <x:c r="B1099" s="38" t="str">
        <x:f>'Reparto provincial'!B370</x:f>
        <x:v>C10</x:v>
      </x:c>
      <x:c r="C1099" s="38" t="str">
        <x:f>'Reparto provincial'!C370</x:f>
        <x:v>MAPFRE Panamá S.A.</x:v>
      </x:c>
      <x:c r="D1099" s="38" t="str">
        <x:f>'Reparto provincial'!D370</x:f>
        <x:v>Comercial</x:v>
      </x:c>
      <x:c r="E1099" s="38" t="str">
        <x:f>'Reparto provincial'!E370</x:f>
        <x:v>Bocas del Toro</x:v>
      </x:c>
      <x:c r="F1099" s="38" t="str">
        <x:f>Ubicaciones!A6</x:f>
        <x:v>L01</x:v>
      </x:c>
      <x:c r="G1099" s="38" t="str">
        <x:v>P2</x:v>
      </x:c>
      <x:c r="H1099" s="55" t="n">
        <x:f>IF(AND(ISNUMBER('Reparto provincial'!J370),ABS(Construccion!G7-1)&lt;0.0000001,MIN(Construccion!D7:F7)&gt;=0,MAX(Construccion!D7:F7)&lt;=1),ROUND('Reparto provincial'!J370*ROUND(SUM(Construccion!$D$7:E7),12),0)-ROUND('Reparto provincial'!J370*ROUND(SUM(Construccion!$D$7:D7),12),0),"n.a.")</x:f>
        <x:v>0</x:v>
      </x:c>
      <x:c r="I1099" s="55" t="n">
        <x:f>'Reparto provincial'!N370</x:f>
        <x:v>77998.42250772483</x:v>
      </x:c>
      <x:c r="J1099" s="55" t="n">
        <x:f>IF(AND(ISNUMBER(H1099),ISNUMBER(I1099)),H1099*I1099,"n.a.")</x:f>
        <x:v>0</x:v>
      </x:c>
      <x:c r="K1099" s="56" t="n">
        <x:f>Ubicaciones!D6</x:f>
        <x:v>9.34</x:v>
      </x:c>
      <x:c r="L1099" s="56" t="n">
        <x:f>Ubicaciones!E6</x:f>
        <x:v>-82.25</x:v>
      </x:c>
      <x:c r="M1099" s="38" t="str">
        <x:f>Vulnerabilidad!B23</x:f>
        <x:v>Mampostería sin refuerzo</x:v>
      </x:c>
      <x:c r="N1099" s="38" t="str">
        <x:f>Vulnerabilidad!C23</x:f>
        <x:v>Bloque / ladrillo</x:v>
      </x:c>
      <x:c r="O1099" s="38" t="str">
        <x:f>Vulnerabilidad!D23</x:f>
        <x:v>Metal</x:v>
      </x:c>
      <x:c r="P1099" s="38" t="str">
        <x:v>Sin dato</x:v>
      </x:c>
      <x:c r="Q1099" s="38" t="n">
        <x:f>IF('Impacto local'!H6="","",'Impacto local'!H6)</x:f>
        <x:v>3</x:v>
      </x:c>
      <x:c r="R1099" s="57" t="n">
        <x:f>IF(Q1099="","",INDEX(Vulnerabilidad!$C$6:$C$17,Q1099))</x:f>
        <x:v>0</x:v>
      </x:c>
      <x:c r="S1099" s="55" t="n">
        <x:f>IF(AND(ISNUMBER(J1099),ISNUMBER(R1099),R1099&gt;=0,R1099&lt;=1),J1099*R1099,"n.a.")</x:f>
        <x:v>0</x:v>
      </x:c>
      <x:c r="T1099" s="38" t="str">
        <x:f>IF(ISNUMBER(S1099),"Calculado ilustrativo","Faltan datos / parámetros inválidos")</x:f>
        <x:v>Calculado ilustrativo</x:v>
      </x:c>
    </x:row>
    <x:row r="1100">
      <x:c r="A1100" s="38" t="str">
        <x:v>R01095</x:v>
      </x:c>
      <x:c r="B1100" s="38" t="str">
        <x:f>'Reparto provincial'!B370</x:f>
        <x:v>C10</x:v>
      </x:c>
      <x:c r="C1100" s="38" t="str">
        <x:f>'Reparto provincial'!C370</x:f>
        <x:v>MAPFRE Panamá S.A.</x:v>
      </x:c>
      <x:c r="D1100" s="38" t="str">
        <x:f>'Reparto provincial'!D370</x:f>
        <x:v>Comercial</x:v>
      </x:c>
      <x:c r="E1100" s="38" t="str">
        <x:f>'Reparto provincial'!E370</x:f>
        <x:v>Bocas del Toro</x:v>
      </x:c>
      <x:c r="F1100" s="38" t="str">
        <x:f>Ubicaciones!A6</x:f>
        <x:v>L01</x:v>
      </x:c>
      <x:c r="G1100" s="38" t="str">
        <x:v>P3</x:v>
      </x:c>
      <x:c r="H1100" s="55" t="n">
        <x:f>IF(AND(ISNUMBER('Reparto provincial'!J370),ABS(Construccion!G7-1)&lt;0.0000001,MIN(Construccion!D7:F7)&gt;=0,MAX(Construccion!D7:F7)&lt;=1),ROUND('Reparto provincial'!J370*ROUND(SUM(Construccion!$D$7:F7),12),0)-ROUND('Reparto provincial'!J370*ROUND(SUM(Construccion!$D$7:E7),12),0),"n.a.")</x:f>
        <x:v>0</x:v>
      </x:c>
      <x:c r="I1100" s="55" t="n">
        <x:f>'Reparto provincial'!N370</x:f>
        <x:v>77998.42250772483</x:v>
      </x:c>
      <x:c r="J1100" s="55" t="n">
        <x:f>IF(AND(ISNUMBER(H1100),ISNUMBER(I1100)),H1100*I1100,"n.a.")</x:f>
        <x:v>0</x:v>
      </x:c>
      <x:c r="K1100" s="56" t="n">
        <x:f>Ubicaciones!D6</x:f>
        <x:v>9.34</x:v>
      </x:c>
      <x:c r="L1100" s="56" t="n">
        <x:f>Ubicaciones!E6</x:f>
        <x:v>-82.25</x:v>
      </x:c>
      <x:c r="M1100" s="38" t="str">
        <x:f>Vulnerabilidad!B24</x:f>
        <x:v>Liviana / madera</x:v>
      </x:c>
      <x:c r="N1100" s="38" t="str">
        <x:f>Vulnerabilidad!C24</x:f>
        <x:v>Madera / livianas</x:v>
      </x:c>
      <x:c r="O1100" s="38" t="str">
        <x:f>Vulnerabilidad!D24</x:f>
        <x:v>Metal</x:v>
      </x:c>
      <x:c r="P1100" s="38" t="str">
        <x:v>Sin dato</x:v>
      </x:c>
      <x:c r="Q1100" s="38" t="n">
        <x:f>IF('Impacto local'!H6="","",'Impacto local'!H6)</x:f>
        <x:v>3</x:v>
      </x:c>
      <x:c r="R1100" s="57" t="n">
        <x:f>IF(Q1100="","",INDEX(Vulnerabilidad!$D$6:$D$17,Q1100))</x:f>
        <x:v>0</x:v>
      </x:c>
      <x:c r="S1100" s="55" t="n">
        <x:f>IF(AND(ISNUMBER(J1100),ISNUMBER(R1100),R1100&gt;=0,R1100&lt;=1),J1100*R1100,"n.a.")</x:f>
        <x:v>0</x:v>
      </x:c>
      <x:c r="T1100" s="38" t="str">
        <x:f>IF(ISNUMBER(S1100),"Calculado ilustrativo","Faltan datos / parámetros inválidos")</x:f>
        <x:v>Calculado ilustrativo</x:v>
      </x:c>
    </x:row>
    <x:row r="1101">
      <x:c r="A1101" s="38" t="str">
        <x:v>R01096</x:v>
      </x:c>
      <x:c r="B1101" s="38" t="str">
        <x:f>'Reparto provincial'!B371</x:f>
        <x:v>C10</x:v>
      </x:c>
      <x:c r="C1101" s="38" t="str">
        <x:f>'Reparto provincial'!C371</x:f>
        <x:v>MAPFRE Panamá S.A.</x:v>
      </x:c>
      <x:c r="D1101" s="38" t="str">
        <x:f>'Reparto provincial'!D371</x:f>
        <x:v>Comercial</x:v>
      </x:c>
      <x:c r="E1101" s="38" t="str">
        <x:f>'Reparto provincial'!E371</x:f>
        <x:v>Coclé</x:v>
      </x:c>
      <x:c r="F1101" s="38" t="str">
        <x:f>Ubicaciones!A7</x:f>
        <x:v>L02</x:v>
      </x:c>
      <x:c r="G1101" s="38" t="str">
        <x:v>P1</x:v>
      </x:c>
      <x:c r="H1101" s="55" t="n">
        <x:f>IF(AND(ISNUMBER('Reparto provincial'!J371),ABS(Construccion!G10-1)&lt;0.0000001,MIN(Construccion!D10:F10)&gt;=0,MAX(Construccion!D10:F10)&lt;=1),ROUND('Reparto provincial'!J371*ROUND(SUM(Construccion!$D$10:D10),12),0)-0,"n.a.")</x:f>
        <x:v>0</x:v>
      </x:c>
      <x:c r="I1101" s="55" t="n">
        <x:f>'Reparto provincial'!N371</x:f>
        <x:v>77998.42250772483</x:v>
      </x:c>
      <x:c r="J1101" s="55" t="n">
        <x:f>IF(AND(ISNUMBER(H1101),ISNUMBER(I1101)),H1101*I1101,"n.a.")</x:f>
        <x:v>0</x:v>
      </x:c>
      <x:c r="K1101" s="56" t="n">
        <x:f>Ubicaciones!D7</x:f>
        <x:v>8.52</x:v>
      </x:c>
      <x:c r="L1101" s="56" t="n">
        <x:f>Ubicaciones!E7</x:f>
        <x:v>-80.36</x:v>
      </x:c>
      <x:c r="M1101" s="38" t="str">
        <x:f>Vulnerabilidad!B22</x:f>
        <x:v>Hormigón armado</x:v>
      </x:c>
      <x:c r="N1101" s="38" t="str">
        <x:f>Vulnerabilidad!C22</x:f>
        <x:v>Mampostería de relleno</x:v>
      </x:c>
      <x:c r="O1101" s="38" t="str">
        <x:f>Vulnerabilidad!D22</x:f>
        <x:v>Losa de hormigón</x:v>
      </x:c>
      <x:c r="P1101" s="38" t="str">
        <x:v>Sin dato</x:v>
      </x:c>
      <x:c r="Q1101" s="38" t="n">
        <x:f>IF('Impacto local'!H7="","",'Impacto local'!H7)</x:f>
        <x:v>2</x:v>
      </x:c>
      <x:c r="R1101" s="57" t="n">
        <x:f>IF(Q1101="","",INDEX(Vulnerabilidad!$B$6:$B$17,Q1101))</x:f>
        <x:v>0</x:v>
      </x:c>
      <x:c r="S1101" s="55" t="n">
        <x:f>IF(AND(ISNUMBER(J1101),ISNUMBER(R1101),R1101&gt;=0,R1101&lt;=1),J1101*R1101,"n.a.")</x:f>
        <x:v>0</x:v>
      </x:c>
      <x:c r="T1101" s="38" t="str">
        <x:f>IF(ISNUMBER(S1101),"Calculado ilustrativo","Faltan datos / parámetros inválidos")</x:f>
        <x:v>Calculado ilustrativo</x:v>
      </x:c>
    </x:row>
    <x:row r="1102">
      <x:c r="A1102" s="38" t="str">
        <x:v>R01097</x:v>
      </x:c>
      <x:c r="B1102" s="38" t="str">
        <x:f>'Reparto provincial'!B371</x:f>
        <x:v>C10</x:v>
      </x:c>
      <x:c r="C1102" s="38" t="str">
        <x:f>'Reparto provincial'!C371</x:f>
        <x:v>MAPFRE Panamá S.A.</x:v>
      </x:c>
      <x:c r="D1102" s="38" t="str">
        <x:f>'Reparto provincial'!D371</x:f>
        <x:v>Comercial</x:v>
      </x:c>
      <x:c r="E1102" s="38" t="str">
        <x:f>'Reparto provincial'!E371</x:f>
        <x:v>Coclé</x:v>
      </x:c>
      <x:c r="F1102" s="38" t="str">
        <x:f>Ubicaciones!A7</x:f>
        <x:v>L02</x:v>
      </x:c>
      <x:c r="G1102" s="38" t="str">
        <x:v>P2</x:v>
      </x:c>
      <x:c r="H1102" s="55" t="n">
        <x:f>IF(AND(ISNUMBER('Reparto provincial'!J371),ABS(Construccion!G10-1)&lt;0.0000001,MIN(Construccion!D10:F10)&gt;=0,MAX(Construccion!D10:F10)&lt;=1),ROUND('Reparto provincial'!J371*ROUND(SUM(Construccion!$D$10:E10),12),0)-ROUND('Reparto provincial'!J371*ROUND(SUM(Construccion!$D$10:D10),12),0),"n.a.")</x:f>
        <x:v>0</x:v>
      </x:c>
      <x:c r="I1102" s="55" t="n">
        <x:f>'Reparto provincial'!N371</x:f>
        <x:v>77998.42250772483</x:v>
      </x:c>
      <x:c r="J1102" s="55" t="n">
        <x:f>IF(AND(ISNUMBER(H1102),ISNUMBER(I1102)),H1102*I1102,"n.a.")</x:f>
        <x:v>0</x:v>
      </x:c>
      <x:c r="K1102" s="56" t="n">
        <x:f>Ubicaciones!D7</x:f>
        <x:v>8.52</x:v>
      </x:c>
      <x:c r="L1102" s="56" t="n">
        <x:f>Ubicaciones!E7</x:f>
        <x:v>-80.36</x:v>
      </x:c>
      <x:c r="M1102" s="38" t="str">
        <x:f>Vulnerabilidad!B23</x:f>
        <x:v>Mampostería sin refuerzo</x:v>
      </x:c>
      <x:c r="N1102" s="38" t="str">
        <x:f>Vulnerabilidad!C23</x:f>
        <x:v>Bloque / ladrillo</x:v>
      </x:c>
      <x:c r="O1102" s="38" t="str">
        <x:f>Vulnerabilidad!D23</x:f>
        <x:v>Metal</x:v>
      </x:c>
      <x:c r="P1102" s="38" t="str">
        <x:v>Sin dato</x:v>
      </x:c>
      <x:c r="Q1102" s="38" t="n">
        <x:f>IF('Impacto local'!H7="","",'Impacto local'!H7)</x:f>
        <x:v>2</x:v>
      </x:c>
      <x:c r="R1102" s="57" t="n">
        <x:f>IF(Q1102="","",INDEX(Vulnerabilidad!$C$6:$C$17,Q1102))</x:f>
        <x:v>0</x:v>
      </x:c>
      <x:c r="S1102" s="55" t="n">
        <x:f>IF(AND(ISNUMBER(J1102),ISNUMBER(R1102),R1102&gt;=0,R1102&lt;=1),J1102*R1102,"n.a.")</x:f>
        <x:v>0</x:v>
      </x:c>
      <x:c r="T1102" s="38" t="str">
        <x:f>IF(ISNUMBER(S1102),"Calculado ilustrativo","Faltan datos / parámetros inválidos")</x:f>
        <x:v>Calculado ilustrativo</x:v>
      </x:c>
    </x:row>
    <x:row r="1103">
      <x:c r="A1103" s="38" t="str">
        <x:v>R01098</x:v>
      </x:c>
      <x:c r="B1103" s="38" t="str">
        <x:f>'Reparto provincial'!B371</x:f>
        <x:v>C10</x:v>
      </x:c>
      <x:c r="C1103" s="38" t="str">
        <x:f>'Reparto provincial'!C371</x:f>
        <x:v>MAPFRE Panamá S.A.</x:v>
      </x:c>
      <x:c r="D1103" s="38" t="str">
        <x:f>'Reparto provincial'!D371</x:f>
        <x:v>Comercial</x:v>
      </x:c>
      <x:c r="E1103" s="38" t="str">
        <x:f>'Reparto provincial'!E371</x:f>
        <x:v>Coclé</x:v>
      </x:c>
      <x:c r="F1103" s="38" t="str">
        <x:f>Ubicaciones!A7</x:f>
        <x:v>L02</x:v>
      </x:c>
      <x:c r="G1103" s="38" t="str">
        <x:v>P3</x:v>
      </x:c>
      <x:c r="H1103" s="55" t="n">
        <x:f>IF(AND(ISNUMBER('Reparto provincial'!J371),ABS(Construccion!G10-1)&lt;0.0000001,MIN(Construccion!D10:F10)&gt;=0,MAX(Construccion!D10:F10)&lt;=1),ROUND('Reparto provincial'!J371*ROUND(SUM(Construccion!$D$10:F10),12),0)-ROUND('Reparto provincial'!J371*ROUND(SUM(Construccion!$D$10:E10),12),0),"n.a.")</x:f>
        <x:v>0</x:v>
      </x:c>
      <x:c r="I1103" s="55" t="n">
        <x:f>'Reparto provincial'!N371</x:f>
        <x:v>77998.42250772483</x:v>
      </x:c>
      <x:c r="J1103" s="55" t="n">
        <x:f>IF(AND(ISNUMBER(H1103),ISNUMBER(I1103)),H1103*I1103,"n.a.")</x:f>
        <x:v>0</x:v>
      </x:c>
      <x:c r="K1103" s="56" t="n">
        <x:f>Ubicaciones!D7</x:f>
        <x:v>8.52</x:v>
      </x:c>
      <x:c r="L1103" s="56" t="n">
        <x:f>Ubicaciones!E7</x:f>
        <x:v>-80.36</x:v>
      </x:c>
      <x:c r="M1103" s="38" t="str">
        <x:f>Vulnerabilidad!B24</x:f>
        <x:v>Liviana / madera</x:v>
      </x:c>
      <x:c r="N1103" s="38" t="str">
        <x:f>Vulnerabilidad!C24</x:f>
        <x:v>Madera / livianas</x:v>
      </x:c>
      <x:c r="O1103" s="38" t="str">
        <x:f>Vulnerabilidad!D24</x:f>
        <x:v>Metal</x:v>
      </x:c>
      <x:c r="P1103" s="38" t="str">
        <x:v>Sin dato</x:v>
      </x:c>
      <x:c r="Q1103" s="38" t="n">
        <x:f>IF('Impacto local'!H7="","",'Impacto local'!H7)</x:f>
        <x:v>2</x:v>
      </x:c>
      <x:c r="R1103" s="57" t="n">
        <x:f>IF(Q1103="","",INDEX(Vulnerabilidad!$D$6:$D$17,Q1103))</x:f>
        <x:v>0</x:v>
      </x:c>
      <x:c r="S1103" s="55" t="n">
        <x:f>IF(AND(ISNUMBER(J1103),ISNUMBER(R1103),R1103&gt;=0,R1103&lt;=1),J1103*R1103,"n.a.")</x:f>
        <x:v>0</x:v>
      </x:c>
      <x:c r="T1103" s="38" t="str">
        <x:f>IF(ISNUMBER(S1103),"Calculado ilustrativo","Faltan datos / parámetros inválidos")</x:f>
        <x:v>Calculado ilustrativo</x:v>
      </x:c>
    </x:row>
    <x:row r="1104">
      <x:c r="A1104" s="38" t="str">
        <x:v>R01099</x:v>
      </x:c>
      <x:c r="B1104" s="38" t="str">
        <x:f>'Reparto provincial'!B372</x:f>
        <x:v>C10</x:v>
      </x:c>
      <x:c r="C1104" s="38" t="str">
        <x:f>'Reparto provincial'!C372</x:f>
        <x:v>MAPFRE Panamá S.A.</x:v>
      </x:c>
      <x:c r="D1104" s="38" t="str">
        <x:f>'Reparto provincial'!D372</x:f>
        <x:v>Comercial</x:v>
      </x:c>
      <x:c r="E1104" s="38" t="str">
        <x:f>'Reparto provincial'!E372</x:f>
        <x:v>Colón</x:v>
      </x:c>
      <x:c r="F1104" s="38" t="str">
        <x:f>Ubicaciones!A8</x:f>
        <x:v>L03</x:v>
      </x:c>
      <x:c r="G1104" s="38" t="str">
        <x:v>P1</x:v>
      </x:c>
      <x:c r="H1104" s="55" t="n">
        <x:f>IF(AND(ISNUMBER('Reparto provincial'!J372),ABS(Construccion!G13-1)&lt;0.0000001,MIN(Construccion!D13:F13)&gt;=0,MAX(Construccion!D13:F13)&lt;=1),ROUND('Reparto provincial'!J372*ROUND(SUM(Construccion!$D$13:D13),12),0)-0,"n.a.")</x:f>
        <x:v>475</x:v>
      </x:c>
      <x:c r="I1104" s="55" t="n">
        <x:f>'Reparto provincial'!N372</x:f>
        <x:v>77998.42250772483</x:v>
      </x:c>
      <x:c r="J1104" s="55" t="n">
        <x:f>IF(AND(ISNUMBER(H1104),ISNUMBER(I1104)),H1104*I1104,"n.a.")</x:f>
        <x:v>37049250.69116929</x:v>
      </x:c>
      <x:c r="K1104" s="56" t="n">
        <x:f>Ubicaciones!D8</x:f>
        <x:v>9.36</x:v>
      </x:c>
      <x:c r="L1104" s="56" t="n">
        <x:f>Ubicaciones!E8</x:f>
        <x:v>-79.9</x:v>
      </x:c>
      <x:c r="M1104" s="38" t="str">
        <x:f>Vulnerabilidad!B22</x:f>
        <x:v>Hormigón armado</x:v>
      </x:c>
      <x:c r="N1104" s="38" t="str">
        <x:f>Vulnerabilidad!C22</x:f>
        <x:v>Mampostería de relleno</x:v>
      </x:c>
      <x:c r="O1104" s="38" t="str">
        <x:f>Vulnerabilidad!D22</x:f>
        <x:v>Losa de hormigón</x:v>
      </x:c>
      <x:c r="P1104" s="38" t="str">
        <x:v>Sin dato</x:v>
      </x:c>
      <x:c r="Q1104" s="38" t="n">
        <x:f>IF('Impacto local'!H8="","",'Impacto local'!H8)</x:f>
        <x:v>2</x:v>
      </x:c>
      <x:c r="R1104" s="57" t="n">
        <x:f>IF(Q1104="","",INDEX(Vulnerabilidad!$B$6:$B$17,Q1104))</x:f>
        <x:v>0</x:v>
      </x:c>
      <x:c r="S1104" s="55" t="n">
        <x:f>IF(AND(ISNUMBER(J1104),ISNUMBER(R1104),R1104&gt;=0,R1104&lt;=1),J1104*R1104,"n.a.")</x:f>
        <x:v>0</x:v>
      </x:c>
      <x:c r="T1104" s="38" t="str">
        <x:f>IF(ISNUMBER(S1104),"Calculado ilustrativo","Faltan datos / parámetros inválidos")</x:f>
        <x:v>Calculado ilustrativo</x:v>
      </x:c>
    </x:row>
    <x:row r="1105">
      <x:c r="A1105" s="38" t="str">
        <x:v>R01100</x:v>
      </x:c>
      <x:c r="B1105" s="38" t="str">
        <x:f>'Reparto provincial'!B372</x:f>
        <x:v>C10</x:v>
      </x:c>
      <x:c r="C1105" s="38" t="str">
        <x:f>'Reparto provincial'!C372</x:f>
        <x:v>MAPFRE Panamá S.A.</x:v>
      </x:c>
      <x:c r="D1105" s="38" t="str">
        <x:f>'Reparto provincial'!D372</x:f>
        <x:v>Comercial</x:v>
      </x:c>
      <x:c r="E1105" s="38" t="str">
        <x:f>'Reparto provincial'!E372</x:f>
        <x:v>Colón</x:v>
      </x:c>
      <x:c r="F1105" s="38" t="str">
        <x:f>Ubicaciones!A8</x:f>
        <x:v>L03</x:v>
      </x:c>
      <x:c r="G1105" s="38" t="str">
        <x:v>P2</x:v>
      </x:c>
      <x:c r="H1105" s="55" t="n">
        <x:f>IF(AND(ISNUMBER('Reparto provincial'!J372),ABS(Construccion!G13-1)&lt;0.0000001,MIN(Construccion!D13:F13)&gt;=0,MAX(Construccion!D13:F13)&lt;=1),ROUND('Reparto provincial'!J372*ROUND(SUM(Construccion!$D$13:E13),12),0)-ROUND('Reparto provincial'!J372*ROUND(SUM(Construccion!$D$13:D13),12),0),"n.a.")</x:f>
        <x:v>238</x:v>
      </x:c>
      <x:c r="I1105" s="55" t="n">
        <x:f>'Reparto provincial'!N372</x:f>
        <x:v>77998.42250772483</x:v>
      </x:c>
      <x:c r="J1105" s="55" t="n">
        <x:f>IF(AND(ISNUMBER(H1105),ISNUMBER(I1105)),H1105*I1105,"n.a.")</x:f>
        <x:v>18563624.55683851</x:v>
      </x:c>
      <x:c r="K1105" s="56" t="n">
        <x:f>Ubicaciones!D8</x:f>
        <x:v>9.36</x:v>
      </x:c>
      <x:c r="L1105" s="56" t="n">
        <x:f>Ubicaciones!E8</x:f>
        <x:v>-79.9</x:v>
      </x:c>
      <x:c r="M1105" s="38" t="str">
        <x:f>Vulnerabilidad!B23</x:f>
        <x:v>Mampostería sin refuerzo</x:v>
      </x:c>
      <x:c r="N1105" s="38" t="str">
        <x:f>Vulnerabilidad!C23</x:f>
        <x:v>Bloque / ladrillo</x:v>
      </x:c>
      <x:c r="O1105" s="38" t="str">
        <x:f>Vulnerabilidad!D23</x:f>
        <x:v>Metal</x:v>
      </x:c>
      <x:c r="P1105" s="38" t="str">
        <x:v>Sin dato</x:v>
      </x:c>
      <x:c r="Q1105" s="38" t="n">
        <x:f>IF('Impacto local'!H8="","",'Impacto local'!H8)</x:f>
        <x:v>2</x:v>
      </x:c>
      <x:c r="R1105" s="57" t="n">
        <x:f>IF(Q1105="","",INDEX(Vulnerabilidad!$C$6:$C$17,Q1105))</x:f>
        <x:v>0</x:v>
      </x:c>
      <x:c r="S1105" s="55" t="n">
        <x:f>IF(AND(ISNUMBER(J1105),ISNUMBER(R1105),R1105&gt;=0,R1105&lt;=1),J1105*R1105,"n.a.")</x:f>
        <x:v>0</x:v>
      </x:c>
      <x:c r="T1105" s="38" t="str">
        <x:f>IF(ISNUMBER(S1105),"Calculado ilustrativo","Faltan datos / parámetros inválidos")</x:f>
        <x:v>Calculado ilustrativo</x:v>
      </x:c>
    </x:row>
    <x:row r="1106">
      <x:c r="A1106" s="38" t="str">
        <x:v>R01101</x:v>
      </x:c>
      <x:c r="B1106" s="38" t="str">
        <x:f>'Reparto provincial'!B372</x:f>
        <x:v>C10</x:v>
      </x:c>
      <x:c r="C1106" s="38" t="str">
        <x:f>'Reparto provincial'!C372</x:f>
        <x:v>MAPFRE Panamá S.A.</x:v>
      </x:c>
      <x:c r="D1106" s="38" t="str">
        <x:f>'Reparto provincial'!D372</x:f>
        <x:v>Comercial</x:v>
      </x:c>
      <x:c r="E1106" s="38" t="str">
        <x:f>'Reparto provincial'!E372</x:f>
        <x:v>Colón</x:v>
      </x:c>
      <x:c r="F1106" s="38" t="str">
        <x:f>Ubicaciones!A8</x:f>
        <x:v>L03</x:v>
      </x:c>
      <x:c r="G1106" s="38" t="str">
        <x:v>P3</x:v>
      </x:c>
      <x:c r="H1106" s="55" t="n">
        <x:f>IF(AND(ISNUMBER('Reparto provincial'!J372),ABS(Construccion!G13-1)&lt;0.0000001,MIN(Construccion!D13:F13)&gt;=0,MAX(Construccion!D13:F13)&lt;=1),ROUND('Reparto provincial'!J372*ROUND(SUM(Construccion!$D$13:F13),12),0)-ROUND('Reparto provincial'!J372*ROUND(SUM(Construccion!$D$13:E13),12),0),"n.a.")</x:f>
        <x:v>79</x:v>
      </x:c>
      <x:c r="I1106" s="55" t="n">
        <x:f>'Reparto provincial'!N372</x:f>
        <x:v>77998.42250772483</x:v>
      </x:c>
      <x:c r="J1106" s="55" t="n">
        <x:f>IF(AND(ISNUMBER(H1106),ISNUMBER(I1106)),H1106*I1106,"n.a.")</x:f>
        <x:v>6161875.378110262</x:v>
      </x:c>
      <x:c r="K1106" s="56" t="n">
        <x:f>Ubicaciones!D8</x:f>
        <x:v>9.36</x:v>
      </x:c>
      <x:c r="L1106" s="56" t="n">
        <x:f>Ubicaciones!E8</x:f>
        <x:v>-79.9</x:v>
      </x:c>
      <x:c r="M1106" s="38" t="str">
        <x:f>Vulnerabilidad!B24</x:f>
        <x:v>Liviana / madera</x:v>
      </x:c>
      <x:c r="N1106" s="38" t="str">
        <x:f>Vulnerabilidad!C24</x:f>
        <x:v>Madera / livianas</x:v>
      </x:c>
      <x:c r="O1106" s="38" t="str">
        <x:f>Vulnerabilidad!D24</x:f>
        <x:v>Metal</x:v>
      </x:c>
      <x:c r="P1106" s="38" t="str">
        <x:v>Sin dato</x:v>
      </x:c>
      <x:c r="Q1106" s="38" t="n">
        <x:f>IF('Impacto local'!H8="","",'Impacto local'!H8)</x:f>
        <x:v>2</x:v>
      </x:c>
      <x:c r="R1106" s="57" t="n">
        <x:f>IF(Q1106="","",INDEX(Vulnerabilidad!$D$6:$D$17,Q1106))</x:f>
        <x:v>0</x:v>
      </x:c>
      <x:c r="S1106" s="55" t="n">
        <x:f>IF(AND(ISNUMBER(J1106),ISNUMBER(R1106),R1106&gt;=0,R1106&lt;=1),J1106*R1106,"n.a.")</x:f>
        <x:v>0</x:v>
      </x:c>
      <x:c r="T1106" s="38" t="str">
        <x:f>IF(ISNUMBER(S1106),"Calculado ilustrativo","Faltan datos / parámetros inválidos")</x:f>
        <x:v>Calculado ilustrativo</x:v>
      </x:c>
    </x:row>
    <x:row r="1107">
      <x:c r="A1107" s="38" t="str">
        <x:v>R01102</x:v>
      </x:c>
      <x:c r="B1107" s="38" t="str">
        <x:f>'Reparto provincial'!B373</x:f>
        <x:v>C10</x:v>
      </x:c>
      <x:c r="C1107" s="38" t="str">
        <x:f>'Reparto provincial'!C373</x:f>
        <x:v>MAPFRE Panamá S.A.</x:v>
      </x:c>
      <x:c r="D1107" s="38" t="str">
        <x:f>'Reparto provincial'!D373</x:f>
        <x:v>Comercial</x:v>
      </x:c>
      <x:c r="E1107" s="38" t="str">
        <x:f>'Reparto provincial'!E373</x:f>
        <x:v>Chiriquí</x:v>
      </x:c>
      <x:c r="F1107" s="38" t="str">
        <x:f>Ubicaciones!A9</x:f>
        <x:v>L04</x:v>
      </x:c>
      <x:c r="G1107" s="38" t="str">
        <x:v>P1</x:v>
      </x:c>
      <x:c r="H1107" s="55" t="n">
        <x:f>IF(AND(ISNUMBER('Reparto provincial'!J373),ABS(Construccion!G16-1)&lt;0.0000001,MIN(Construccion!D16:F16)&gt;=0,MAX(Construccion!D16:F16)&lt;=1),ROUND('Reparto provincial'!J373*ROUND(SUM(Construccion!$D$16:D16),12),0)-0,"n.a.")</x:f>
        <x:v>551</x:v>
      </x:c>
      <x:c r="I1107" s="55" t="n">
        <x:f>'Reparto provincial'!N373</x:f>
        <x:v>77998.42250772483</x:v>
      </x:c>
      <x:c r="J1107" s="55" t="n">
        <x:f>IF(AND(ISNUMBER(H1107),ISNUMBER(I1107)),H1107*I1107,"n.a.")</x:f>
        <x:v>42977130.80175638</x:v>
      </x:c>
      <x:c r="K1107" s="56" t="n">
        <x:f>Ubicaciones!D9</x:f>
        <x:v>8.43</x:v>
      </x:c>
      <x:c r="L1107" s="56" t="n">
        <x:f>Ubicaciones!E9</x:f>
        <x:v>-82.43</x:v>
      </x:c>
      <x:c r="M1107" s="38" t="str">
        <x:f>Vulnerabilidad!B22</x:f>
        <x:v>Hormigón armado</x:v>
      </x:c>
      <x:c r="N1107" s="38" t="str">
        <x:f>Vulnerabilidad!C22</x:f>
        <x:v>Mampostería de relleno</x:v>
      </x:c>
      <x:c r="O1107" s="38" t="str">
        <x:f>Vulnerabilidad!D22</x:f>
        <x:v>Losa de hormigón</x:v>
      </x:c>
      <x:c r="P1107" s="38" t="str">
        <x:v>Sin dato</x:v>
      </x:c>
      <x:c r="Q1107" s="38" t="n">
        <x:f>IF('Impacto local'!H9="","",'Impacto local'!H9)</x:f>
        <x:v>4</x:v>
      </x:c>
      <x:c r="R1107" s="57" t="n">
        <x:f>IF(Q1107="","",INDEX(Vulnerabilidad!$B$6:$B$17,Q1107))</x:f>
        <x:v>0</x:v>
      </x:c>
      <x:c r="S1107" s="55" t="n">
        <x:f>IF(AND(ISNUMBER(J1107),ISNUMBER(R1107),R1107&gt;=0,R1107&lt;=1),J1107*R1107,"n.a.")</x:f>
        <x:v>0</x:v>
      </x:c>
      <x:c r="T1107" s="38" t="str">
        <x:f>IF(ISNUMBER(S1107),"Calculado ilustrativo","Faltan datos / parámetros inválidos")</x:f>
        <x:v>Calculado ilustrativo</x:v>
      </x:c>
    </x:row>
    <x:row r="1108">
      <x:c r="A1108" s="38" t="str">
        <x:v>R01103</x:v>
      </x:c>
      <x:c r="B1108" s="38" t="str">
        <x:f>'Reparto provincial'!B373</x:f>
        <x:v>C10</x:v>
      </x:c>
      <x:c r="C1108" s="38" t="str">
        <x:f>'Reparto provincial'!C373</x:f>
        <x:v>MAPFRE Panamá S.A.</x:v>
      </x:c>
      <x:c r="D1108" s="38" t="str">
        <x:f>'Reparto provincial'!D373</x:f>
        <x:v>Comercial</x:v>
      </x:c>
      <x:c r="E1108" s="38" t="str">
        <x:f>'Reparto provincial'!E373</x:f>
        <x:v>Chiriquí</x:v>
      </x:c>
      <x:c r="F1108" s="38" t="str">
        <x:f>Ubicaciones!A9</x:f>
        <x:v>L04</x:v>
      </x:c>
      <x:c r="G1108" s="38" t="str">
        <x:v>P2</x:v>
      </x:c>
      <x:c r="H1108" s="55" t="n">
        <x:f>IF(AND(ISNUMBER('Reparto provincial'!J373),ABS(Construccion!G16-1)&lt;0.0000001,MIN(Construccion!D16:F16)&gt;=0,MAX(Construccion!D16:F16)&lt;=1),ROUND('Reparto provincial'!J373*ROUND(SUM(Construccion!$D$16:E16),12),0)-ROUND('Reparto provincial'!J373*ROUND(SUM(Construccion!$D$16:D16),12),0),"n.a.")</x:f>
        <x:v>275</x:v>
      </x:c>
      <x:c r="I1108" s="55" t="n">
        <x:f>'Reparto provincial'!N373</x:f>
        <x:v>77998.42250772483</x:v>
      </x:c>
      <x:c r="J1108" s="55" t="n">
        <x:f>IF(AND(ISNUMBER(H1108),ISNUMBER(I1108)),H1108*I1108,"n.a.")</x:f>
        <x:v>21449566.18962433</x:v>
      </x:c>
      <x:c r="K1108" s="56" t="n">
        <x:f>Ubicaciones!D9</x:f>
        <x:v>8.43</x:v>
      </x:c>
      <x:c r="L1108" s="56" t="n">
        <x:f>Ubicaciones!E9</x:f>
        <x:v>-82.43</x:v>
      </x:c>
      <x:c r="M1108" s="38" t="str">
        <x:f>Vulnerabilidad!B23</x:f>
        <x:v>Mampostería sin refuerzo</x:v>
      </x:c>
      <x:c r="N1108" s="38" t="str">
        <x:f>Vulnerabilidad!C23</x:f>
        <x:v>Bloque / ladrillo</x:v>
      </x:c>
      <x:c r="O1108" s="38" t="str">
        <x:f>Vulnerabilidad!D23</x:f>
        <x:v>Metal</x:v>
      </x:c>
      <x:c r="P1108" s="38" t="str">
        <x:v>Sin dato</x:v>
      </x:c>
      <x:c r="Q1108" s="38" t="n">
        <x:f>IF('Impacto local'!H9="","",'Impacto local'!H9)</x:f>
        <x:v>4</x:v>
      </x:c>
      <x:c r="R1108" s="57" t="n">
        <x:f>IF(Q1108="","",INDEX(Vulnerabilidad!$C$6:$C$17,Q1108))</x:f>
        <x:v>0.001</x:v>
      </x:c>
      <x:c r="S1108" s="55" t="n">
        <x:f>IF(AND(ISNUMBER(J1108),ISNUMBER(R1108),R1108&gt;=0,R1108&lt;=1),J1108*R1108,"n.a.")</x:f>
        <x:v>21449.56618962433</x:v>
      </x:c>
      <x:c r="T1108" s="38" t="str">
        <x:f>IF(ISNUMBER(S1108),"Calculado ilustrativo","Faltan datos / parámetros inválidos")</x:f>
        <x:v>Calculado ilustrativo</x:v>
      </x:c>
    </x:row>
    <x:row r="1109">
      <x:c r="A1109" s="38" t="str">
        <x:v>R01104</x:v>
      </x:c>
      <x:c r="B1109" s="38" t="str">
        <x:f>'Reparto provincial'!B373</x:f>
        <x:v>C10</x:v>
      </x:c>
      <x:c r="C1109" s="38" t="str">
        <x:f>'Reparto provincial'!C373</x:f>
        <x:v>MAPFRE Panamá S.A.</x:v>
      </x:c>
      <x:c r="D1109" s="38" t="str">
        <x:f>'Reparto provincial'!D373</x:f>
        <x:v>Comercial</x:v>
      </x:c>
      <x:c r="E1109" s="38" t="str">
        <x:f>'Reparto provincial'!E373</x:f>
        <x:v>Chiriquí</x:v>
      </x:c>
      <x:c r="F1109" s="38" t="str">
        <x:f>Ubicaciones!A9</x:f>
        <x:v>L04</x:v>
      </x:c>
      <x:c r="G1109" s="38" t="str">
        <x:v>P3</x:v>
      </x:c>
      <x:c r="H1109" s="55" t="n">
        <x:f>IF(AND(ISNUMBER('Reparto provincial'!J373),ABS(Construccion!G16-1)&lt;0.0000001,MIN(Construccion!D16:F16)&gt;=0,MAX(Construccion!D16:F16)&lt;=1),ROUND('Reparto provincial'!J373*ROUND(SUM(Construccion!$D$16:F16),12),0)-ROUND('Reparto provincial'!J373*ROUND(SUM(Construccion!$D$16:E16),12),0),"n.a.")</x:f>
        <x:v>92</x:v>
      </x:c>
      <x:c r="I1109" s="55" t="n">
        <x:f>'Reparto provincial'!N373</x:f>
        <x:v>77998.42250772483</x:v>
      </x:c>
      <x:c r="J1109" s="55" t="n">
        <x:f>IF(AND(ISNUMBER(H1109),ISNUMBER(I1109)),H1109*I1109,"n.a.")</x:f>
        <x:v>7175854.870710684</x:v>
      </x:c>
      <x:c r="K1109" s="56" t="n">
        <x:f>Ubicaciones!D9</x:f>
        <x:v>8.43</x:v>
      </x:c>
      <x:c r="L1109" s="56" t="n">
        <x:f>Ubicaciones!E9</x:f>
        <x:v>-82.43</x:v>
      </x:c>
      <x:c r="M1109" s="38" t="str">
        <x:f>Vulnerabilidad!B24</x:f>
        <x:v>Liviana / madera</x:v>
      </x:c>
      <x:c r="N1109" s="38" t="str">
        <x:f>Vulnerabilidad!C24</x:f>
        <x:v>Madera / livianas</x:v>
      </x:c>
      <x:c r="O1109" s="38" t="str">
        <x:f>Vulnerabilidad!D24</x:f>
        <x:v>Metal</x:v>
      </x:c>
      <x:c r="P1109" s="38" t="str">
        <x:v>Sin dato</x:v>
      </x:c>
      <x:c r="Q1109" s="38" t="n">
        <x:f>IF('Impacto local'!H9="","",'Impacto local'!H9)</x:f>
        <x:v>4</x:v>
      </x:c>
      <x:c r="R1109" s="57" t="n">
        <x:f>IF(Q1109="","",INDEX(Vulnerabilidad!$D$6:$D$17,Q1109))</x:f>
        <x:v>0.002</x:v>
      </x:c>
      <x:c r="S1109" s="55" t="n">
        <x:f>IF(AND(ISNUMBER(J1109),ISNUMBER(R1109),R1109&gt;=0,R1109&lt;=1),J1109*R1109,"n.a.")</x:f>
        <x:v>14351.709741421368</x:v>
      </x:c>
      <x:c r="T1109" s="38" t="str">
        <x:f>IF(ISNUMBER(S1109),"Calculado ilustrativo","Faltan datos / parámetros inválidos")</x:f>
        <x:v>Calculado ilustrativo</x:v>
      </x:c>
    </x:row>
    <x:row r="1110">
      <x:c r="A1110" s="38" t="str">
        <x:v>R01105</x:v>
      </x:c>
      <x:c r="B1110" s="38" t="str">
        <x:f>'Reparto provincial'!B374</x:f>
        <x:v>C10</x:v>
      </x:c>
      <x:c r="C1110" s="38" t="str">
        <x:f>'Reparto provincial'!C374</x:f>
        <x:v>MAPFRE Panamá S.A.</x:v>
      </x:c>
      <x:c r="D1110" s="38" t="str">
        <x:f>'Reparto provincial'!D374</x:f>
        <x:v>Comercial</x:v>
      </x:c>
      <x:c r="E1110" s="38" t="str">
        <x:f>'Reparto provincial'!E374</x:f>
        <x:v>Darién</x:v>
      </x:c>
      <x:c r="F1110" s="38" t="str">
        <x:f>Ubicaciones!A10</x:f>
        <x:v>L05</x:v>
      </x:c>
      <x:c r="G1110" s="38" t="str">
        <x:v>P1</x:v>
      </x:c>
      <x:c r="H1110" s="55" t="n">
        <x:f>IF(AND(ISNUMBER('Reparto provincial'!J374),ABS(Construccion!G19-1)&lt;0.0000001,MIN(Construccion!D19:F19)&gt;=0,MAX(Construccion!D19:F19)&lt;=1),ROUND('Reparto provincial'!J374*ROUND(SUM(Construccion!$D$19:D19),12),0)-0,"n.a.")</x:f>
        <x:v>0</x:v>
      </x:c>
      <x:c r="I1110" s="55" t="n">
        <x:f>'Reparto provincial'!N374</x:f>
        <x:v>77998.42250772483</x:v>
      </x:c>
      <x:c r="J1110" s="55" t="n">
        <x:f>IF(AND(ISNUMBER(H1110),ISNUMBER(I1110)),H1110*I1110,"n.a.")</x:f>
        <x:v>0</x:v>
      </x:c>
      <x:c r="K1110" s="56" t="n">
        <x:f>Ubicaciones!D10</x:f>
        <x:v>8.4</x:v>
      </x:c>
      <x:c r="L1110" s="56" t="n">
        <x:f>Ubicaciones!E10</x:f>
        <x:v>-78.15</x:v>
      </x:c>
      <x:c r="M1110" s="38" t="str">
        <x:f>Vulnerabilidad!B22</x:f>
        <x:v>Hormigón armado</x:v>
      </x:c>
      <x:c r="N1110" s="38" t="str">
        <x:f>Vulnerabilidad!C22</x:f>
        <x:v>Mampostería de relleno</x:v>
      </x:c>
      <x:c r="O1110" s="38" t="str">
        <x:f>Vulnerabilidad!D22</x:f>
        <x:v>Losa de hormigón</x:v>
      </x:c>
      <x:c r="P1110" s="38" t="str">
        <x:v>Sin dato</x:v>
      </x:c>
      <x:c r="Q1110" s="38" t="n">
        <x:f>IF('Impacto local'!H10="","",'Impacto local'!H10)</x:f>
        <x:v>2</x:v>
      </x:c>
      <x:c r="R1110" s="57" t="n">
        <x:f>IF(Q1110="","",INDEX(Vulnerabilidad!$B$6:$B$17,Q1110))</x:f>
        <x:v>0</x:v>
      </x:c>
      <x:c r="S1110" s="55" t="n">
        <x:f>IF(AND(ISNUMBER(J1110),ISNUMBER(R1110),R1110&gt;=0,R1110&lt;=1),J1110*R1110,"n.a.")</x:f>
        <x:v>0</x:v>
      </x:c>
      <x:c r="T1110" s="38" t="str">
        <x:f>IF(ISNUMBER(S1110),"Calculado ilustrativo","Faltan datos / parámetros inválidos")</x:f>
        <x:v>Calculado ilustrativo</x:v>
      </x:c>
    </x:row>
    <x:row r="1111">
      <x:c r="A1111" s="38" t="str">
        <x:v>R01106</x:v>
      </x:c>
      <x:c r="B1111" s="38" t="str">
        <x:f>'Reparto provincial'!B374</x:f>
        <x:v>C10</x:v>
      </x:c>
      <x:c r="C1111" s="38" t="str">
        <x:f>'Reparto provincial'!C374</x:f>
        <x:v>MAPFRE Panamá S.A.</x:v>
      </x:c>
      <x:c r="D1111" s="38" t="str">
        <x:f>'Reparto provincial'!D374</x:f>
        <x:v>Comercial</x:v>
      </x:c>
      <x:c r="E1111" s="38" t="str">
        <x:f>'Reparto provincial'!E374</x:f>
        <x:v>Darién</x:v>
      </x:c>
      <x:c r="F1111" s="38" t="str">
        <x:f>Ubicaciones!A10</x:f>
        <x:v>L05</x:v>
      </x:c>
      <x:c r="G1111" s="38" t="str">
        <x:v>P2</x:v>
      </x:c>
      <x:c r="H1111" s="55" t="n">
        <x:f>IF(AND(ISNUMBER('Reparto provincial'!J374),ABS(Construccion!G19-1)&lt;0.0000001,MIN(Construccion!D19:F19)&gt;=0,MAX(Construccion!D19:F19)&lt;=1),ROUND('Reparto provincial'!J374*ROUND(SUM(Construccion!$D$19:E19),12),0)-ROUND('Reparto provincial'!J374*ROUND(SUM(Construccion!$D$19:D19),12),0),"n.a.")</x:f>
        <x:v>0</x:v>
      </x:c>
      <x:c r="I1111" s="55" t="n">
        <x:f>'Reparto provincial'!N374</x:f>
        <x:v>77998.42250772483</x:v>
      </x:c>
      <x:c r="J1111" s="55" t="n">
        <x:f>IF(AND(ISNUMBER(H1111),ISNUMBER(I1111)),H1111*I1111,"n.a.")</x:f>
        <x:v>0</x:v>
      </x:c>
      <x:c r="K1111" s="56" t="n">
        <x:f>Ubicaciones!D10</x:f>
        <x:v>8.4</x:v>
      </x:c>
      <x:c r="L1111" s="56" t="n">
        <x:f>Ubicaciones!E10</x:f>
        <x:v>-78.15</x:v>
      </x:c>
      <x:c r="M1111" s="38" t="str">
        <x:f>Vulnerabilidad!B23</x:f>
        <x:v>Mampostería sin refuerzo</x:v>
      </x:c>
      <x:c r="N1111" s="38" t="str">
        <x:f>Vulnerabilidad!C23</x:f>
        <x:v>Bloque / ladrillo</x:v>
      </x:c>
      <x:c r="O1111" s="38" t="str">
        <x:f>Vulnerabilidad!D23</x:f>
        <x:v>Metal</x:v>
      </x:c>
      <x:c r="P1111" s="38" t="str">
        <x:v>Sin dato</x:v>
      </x:c>
      <x:c r="Q1111" s="38" t="n">
        <x:f>IF('Impacto local'!H10="","",'Impacto local'!H10)</x:f>
        <x:v>2</x:v>
      </x:c>
      <x:c r="R1111" s="57" t="n">
        <x:f>IF(Q1111="","",INDEX(Vulnerabilidad!$C$6:$C$17,Q1111))</x:f>
        <x:v>0</x:v>
      </x:c>
      <x:c r="S1111" s="55" t="n">
        <x:f>IF(AND(ISNUMBER(J1111),ISNUMBER(R1111),R1111&gt;=0,R1111&lt;=1),J1111*R1111,"n.a.")</x:f>
        <x:v>0</x:v>
      </x:c>
      <x:c r="T1111" s="38" t="str">
        <x:f>IF(ISNUMBER(S1111),"Calculado ilustrativo","Faltan datos / parámetros inválidos")</x:f>
        <x:v>Calculado ilustrativo</x:v>
      </x:c>
    </x:row>
    <x:row r="1112">
      <x:c r="A1112" s="38" t="str">
        <x:v>R01107</x:v>
      </x:c>
      <x:c r="B1112" s="38" t="str">
        <x:f>'Reparto provincial'!B374</x:f>
        <x:v>C10</x:v>
      </x:c>
      <x:c r="C1112" s="38" t="str">
        <x:f>'Reparto provincial'!C374</x:f>
        <x:v>MAPFRE Panamá S.A.</x:v>
      </x:c>
      <x:c r="D1112" s="38" t="str">
        <x:f>'Reparto provincial'!D374</x:f>
        <x:v>Comercial</x:v>
      </x:c>
      <x:c r="E1112" s="38" t="str">
        <x:f>'Reparto provincial'!E374</x:f>
        <x:v>Darién</x:v>
      </x:c>
      <x:c r="F1112" s="38" t="str">
        <x:f>Ubicaciones!A10</x:f>
        <x:v>L05</x:v>
      </x:c>
      <x:c r="G1112" s="38" t="str">
        <x:v>P3</x:v>
      </x:c>
      <x:c r="H1112" s="55" t="n">
        <x:f>IF(AND(ISNUMBER('Reparto provincial'!J374),ABS(Construccion!G19-1)&lt;0.0000001,MIN(Construccion!D19:F19)&gt;=0,MAX(Construccion!D19:F19)&lt;=1),ROUND('Reparto provincial'!J374*ROUND(SUM(Construccion!$D$19:F19),12),0)-ROUND('Reparto provincial'!J374*ROUND(SUM(Construccion!$D$19:E19),12),0),"n.a.")</x:f>
        <x:v>0</x:v>
      </x:c>
      <x:c r="I1112" s="55" t="n">
        <x:f>'Reparto provincial'!N374</x:f>
        <x:v>77998.42250772483</x:v>
      </x:c>
      <x:c r="J1112" s="55" t="n">
        <x:f>IF(AND(ISNUMBER(H1112),ISNUMBER(I1112)),H1112*I1112,"n.a.")</x:f>
        <x:v>0</x:v>
      </x:c>
      <x:c r="K1112" s="56" t="n">
        <x:f>Ubicaciones!D10</x:f>
        <x:v>8.4</x:v>
      </x:c>
      <x:c r="L1112" s="56" t="n">
        <x:f>Ubicaciones!E10</x:f>
        <x:v>-78.15</x:v>
      </x:c>
      <x:c r="M1112" s="38" t="str">
        <x:f>Vulnerabilidad!B24</x:f>
        <x:v>Liviana / madera</x:v>
      </x:c>
      <x:c r="N1112" s="38" t="str">
        <x:f>Vulnerabilidad!C24</x:f>
        <x:v>Madera / livianas</x:v>
      </x:c>
      <x:c r="O1112" s="38" t="str">
        <x:f>Vulnerabilidad!D24</x:f>
        <x:v>Metal</x:v>
      </x:c>
      <x:c r="P1112" s="38" t="str">
        <x:v>Sin dato</x:v>
      </x:c>
      <x:c r="Q1112" s="38" t="n">
        <x:f>IF('Impacto local'!H10="","",'Impacto local'!H10)</x:f>
        <x:v>2</x:v>
      </x:c>
      <x:c r="R1112" s="57" t="n">
        <x:f>IF(Q1112="","",INDEX(Vulnerabilidad!$D$6:$D$17,Q1112))</x:f>
        <x:v>0</x:v>
      </x:c>
      <x:c r="S1112" s="55" t="n">
        <x:f>IF(AND(ISNUMBER(J1112),ISNUMBER(R1112),R1112&gt;=0,R1112&lt;=1),J1112*R1112,"n.a.")</x:f>
        <x:v>0</x:v>
      </x:c>
      <x:c r="T1112" s="38" t="str">
        <x:f>IF(ISNUMBER(S1112),"Calculado ilustrativo","Faltan datos / parámetros inválidos")</x:f>
        <x:v>Calculado ilustrativo</x:v>
      </x:c>
    </x:row>
    <x:row r="1113">
      <x:c r="A1113" s="38" t="str">
        <x:v>R01108</x:v>
      </x:c>
      <x:c r="B1113" s="38" t="str">
        <x:f>'Reparto provincial'!B375</x:f>
        <x:v>C10</x:v>
      </x:c>
      <x:c r="C1113" s="38" t="str">
        <x:f>'Reparto provincial'!C375</x:f>
        <x:v>MAPFRE Panamá S.A.</x:v>
      </x:c>
      <x:c r="D1113" s="38" t="str">
        <x:f>'Reparto provincial'!D375</x:f>
        <x:v>Comercial</x:v>
      </x:c>
      <x:c r="E1113" s="38" t="str">
        <x:f>'Reparto provincial'!E375</x:f>
        <x:v>Herrera</x:v>
      </x:c>
      <x:c r="F1113" s="38" t="str">
        <x:f>Ubicaciones!A11</x:f>
        <x:v>L06</x:v>
      </x:c>
      <x:c r="G1113" s="38" t="str">
        <x:v>P1</x:v>
      </x:c>
      <x:c r="H1113" s="55" t="n">
        <x:f>IF(AND(ISNUMBER('Reparto provincial'!J375),ABS(Construccion!G22-1)&lt;0.0000001,MIN(Construccion!D22:F22)&gt;=0,MAX(Construccion!D22:F22)&lt;=1),ROUND('Reparto provincial'!J375*ROUND(SUM(Construccion!$D$22:D22),12),0)-0,"n.a.")</x:f>
        <x:v>173</x:v>
      </x:c>
      <x:c r="I1113" s="55" t="n">
        <x:f>'Reparto provincial'!N375</x:f>
        <x:v>77998.42250772483</x:v>
      </x:c>
      <x:c r="J1113" s="55" t="n">
        <x:f>IF(AND(ISNUMBER(H1113),ISNUMBER(I1113)),H1113*I1113,"n.a.")</x:f>
        <x:v>13493727.093836395</x:v>
      </x:c>
      <x:c r="K1113" s="56" t="n">
        <x:f>Ubicaciones!D11</x:f>
        <x:v>7.96</x:v>
      </x:c>
      <x:c r="L1113" s="56" t="n">
        <x:f>Ubicaciones!E11</x:f>
        <x:v>-80.43</x:v>
      </x:c>
      <x:c r="M1113" s="38" t="str">
        <x:f>Vulnerabilidad!B22</x:f>
        <x:v>Hormigón armado</x:v>
      </x:c>
      <x:c r="N1113" s="38" t="str">
        <x:f>Vulnerabilidad!C22</x:f>
        <x:v>Mampostería de relleno</x:v>
      </x:c>
      <x:c r="O1113" s="38" t="str">
        <x:f>Vulnerabilidad!D22</x:f>
        <x:v>Losa de hormigón</x:v>
      </x:c>
      <x:c r="P1113" s="38" t="str">
        <x:v>Sin dato</x:v>
      </x:c>
      <x:c r="Q1113" s="38" t="n">
        <x:f>IF('Impacto local'!H11="","",'Impacto local'!H11)</x:f>
        <x:v>3</x:v>
      </x:c>
      <x:c r="R1113" s="57" t="n">
        <x:f>IF(Q1113="","",INDEX(Vulnerabilidad!$B$6:$B$17,Q1113))</x:f>
        <x:v>0</x:v>
      </x:c>
      <x:c r="S1113" s="55" t="n">
        <x:f>IF(AND(ISNUMBER(J1113),ISNUMBER(R1113),R1113&gt;=0,R1113&lt;=1),J1113*R1113,"n.a.")</x:f>
        <x:v>0</x:v>
      </x:c>
      <x:c r="T1113" s="38" t="str">
        <x:f>IF(ISNUMBER(S1113),"Calculado ilustrativo","Faltan datos / parámetros inválidos")</x:f>
        <x:v>Calculado ilustrativo</x:v>
      </x:c>
    </x:row>
    <x:row r="1114">
      <x:c r="A1114" s="38" t="str">
        <x:v>R01109</x:v>
      </x:c>
      <x:c r="B1114" s="38" t="str">
        <x:f>'Reparto provincial'!B375</x:f>
        <x:v>C10</x:v>
      </x:c>
      <x:c r="C1114" s="38" t="str">
        <x:f>'Reparto provincial'!C375</x:f>
        <x:v>MAPFRE Panamá S.A.</x:v>
      </x:c>
      <x:c r="D1114" s="38" t="str">
        <x:f>'Reparto provincial'!D375</x:f>
        <x:v>Comercial</x:v>
      </x:c>
      <x:c r="E1114" s="38" t="str">
        <x:f>'Reparto provincial'!E375</x:f>
        <x:v>Herrera</x:v>
      </x:c>
      <x:c r="F1114" s="38" t="str">
        <x:f>Ubicaciones!A11</x:f>
        <x:v>L06</x:v>
      </x:c>
      <x:c r="G1114" s="38" t="str">
        <x:v>P2</x:v>
      </x:c>
      <x:c r="H1114" s="55" t="n">
        <x:f>IF(AND(ISNUMBER('Reparto provincial'!J375),ABS(Construccion!G22-1)&lt;0.0000001,MIN(Construccion!D22:F22)&gt;=0,MAX(Construccion!D22:F22)&lt;=1),ROUND('Reparto provincial'!J375*ROUND(SUM(Construccion!$D$22:E22),12),0)-ROUND('Reparto provincial'!J375*ROUND(SUM(Construccion!$D$22:D22),12),0),"n.a.")</x:f>
        <x:v>87</x:v>
      </x:c>
      <x:c r="I1114" s="55" t="n">
        <x:f>'Reparto provincial'!N375</x:f>
        <x:v>77998.42250772483</x:v>
      </x:c>
      <x:c r="J1114" s="55" t="n">
        <x:f>IF(AND(ISNUMBER(H1114),ISNUMBER(I1114)),H1114*I1114,"n.a.")</x:f>
        <x:v>6785862.75817206</x:v>
      </x:c>
      <x:c r="K1114" s="56" t="n">
        <x:f>Ubicaciones!D11</x:f>
        <x:v>7.96</x:v>
      </x:c>
      <x:c r="L1114" s="56" t="n">
        <x:f>Ubicaciones!E11</x:f>
        <x:v>-80.43</x:v>
      </x:c>
      <x:c r="M1114" s="38" t="str">
        <x:f>Vulnerabilidad!B23</x:f>
        <x:v>Mampostería sin refuerzo</x:v>
      </x:c>
      <x:c r="N1114" s="38" t="str">
        <x:f>Vulnerabilidad!C23</x:f>
        <x:v>Bloque / ladrillo</x:v>
      </x:c>
      <x:c r="O1114" s="38" t="str">
        <x:f>Vulnerabilidad!D23</x:f>
        <x:v>Metal</x:v>
      </x:c>
      <x:c r="P1114" s="38" t="str">
        <x:v>Sin dato</x:v>
      </x:c>
      <x:c r="Q1114" s="38" t="n">
        <x:f>IF('Impacto local'!H11="","",'Impacto local'!H11)</x:f>
        <x:v>3</x:v>
      </x:c>
      <x:c r="R1114" s="57" t="n">
        <x:f>IF(Q1114="","",INDEX(Vulnerabilidad!$C$6:$C$17,Q1114))</x:f>
        <x:v>0</x:v>
      </x:c>
      <x:c r="S1114" s="55" t="n">
        <x:f>IF(AND(ISNUMBER(J1114),ISNUMBER(R1114),R1114&gt;=0,R1114&lt;=1),J1114*R1114,"n.a.")</x:f>
        <x:v>0</x:v>
      </x:c>
      <x:c r="T1114" s="38" t="str">
        <x:f>IF(ISNUMBER(S1114),"Calculado ilustrativo","Faltan datos / parámetros inválidos")</x:f>
        <x:v>Calculado ilustrativo</x:v>
      </x:c>
    </x:row>
    <x:row r="1115">
      <x:c r="A1115" s="38" t="str">
        <x:v>R01110</x:v>
      </x:c>
      <x:c r="B1115" s="38" t="str">
        <x:f>'Reparto provincial'!B375</x:f>
        <x:v>C10</x:v>
      </x:c>
      <x:c r="C1115" s="38" t="str">
        <x:f>'Reparto provincial'!C375</x:f>
        <x:v>MAPFRE Panamá S.A.</x:v>
      </x:c>
      <x:c r="D1115" s="38" t="str">
        <x:f>'Reparto provincial'!D375</x:f>
        <x:v>Comercial</x:v>
      </x:c>
      <x:c r="E1115" s="38" t="str">
        <x:f>'Reparto provincial'!E375</x:f>
        <x:v>Herrera</x:v>
      </x:c>
      <x:c r="F1115" s="38" t="str">
        <x:f>Ubicaciones!A11</x:f>
        <x:v>L06</x:v>
      </x:c>
      <x:c r="G1115" s="38" t="str">
        <x:v>P3</x:v>
      </x:c>
      <x:c r="H1115" s="55" t="n">
        <x:f>IF(AND(ISNUMBER('Reparto provincial'!J375),ABS(Construccion!G22-1)&lt;0.0000001,MIN(Construccion!D22:F22)&gt;=0,MAX(Construccion!D22:F22)&lt;=1),ROUND('Reparto provincial'!J375*ROUND(SUM(Construccion!$D$22:F22),12),0)-ROUND('Reparto provincial'!J375*ROUND(SUM(Construccion!$D$22:E22),12),0),"n.a.")</x:f>
        <x:v>29</x:v>
      </x:c>
      <x:c r="I1115" s="55" t="n">
        <x:f>'Reparto provincial'!N375</x:f>
        <x:v>77998.42250772483</x:v>
      </x:c>
      <x:c r="J1115" s="55" t="n">
        <x:f>IF(AND(ISNUMBER(H1115),ISNUMBER(I1115)),H1115*I1115,"n.a.")</x:f>
        <x:v>2261954.25272402</x:v>
      </x:c>
      <x:c r="K1115" s="56" t="n">
        <x:f>Ubicaciones!D11</x:f>
        <x:v>7.96</x:v>
      </x:c>
      <x:c r="L1115" s="56" t="n">
        <x:f>Ubicaciones!E11</x:f>
        <x:v>-80.43</x:v>
      </x:c>
      <x:c r="M1115" s="38" t="str">
        <x:f>Vulnerabilidad!B24</x:f>
        <x:v>Liviana / madera</x:v>
      </x:c>
      <x:c r="N1115" s="38" t="str">
        <x:f>Vulnerabilidad!C24</x:f>
        <x:v>Madera / livianas</x:v>
      </x:c>
      <x:c r="O1115" s="38" t="str">
        <x:f>Vulnerabilidad!D24</x:f>
        <x:v>Metal</x:v>
      </x:c>
      <x:c r="P1115" s="38" t="str">
        <x:v>Sin dato</x:v>
      </x:c>
      <x:c r="Q1115" s="38" t="n">
        <x:f>IF('Impacto local'!H11="","",'Impacto local'!H11)</x:f>
        <x:v>3</x:v>
      </x:c>
      <x:c r="R1115" s="57" t="n">
        <x:f>IF(Q1115="","",INDEX(Vulnerabilidad!$D$6:$D$17,Q1115))</x:f>
        <x:v>0</x:v>
      </x:c>
      <x:c r="S1115" s="55" t="n">
        <x:f>IF(AND(ISNUMBER(J1115),ISNUMBER(R1115),R1115&gt;=0,R1115&lt;=1),J1115*R1115,"n.a.")</x:f>
        <x:v>0</x:v>
      </x:c>
      <x:c r="T1115" s="38" t="str">
        <x:f>IF(ISNUMBER(S1115),"Calculado ilustrativo","Faltan datos / parámetros inválidos")</x:f>
        <x:v>Calculado ilustrativo</x:v>
      </x:c>
    </x:row>
    <x:row r="1116">
      <x:c r="A1116" s="38" t="str">
        <x:v>R01111</x:v>
      </x:c>
      <x:c r="B1116" s="38" t="str">
        <x:f>'Reparto provincial'!B376</x:f>
        <x:v>C10</x:v>
      </x:c>
      <x:c r="C1116" s="38" t="str">
        <x:f>'Reparto provincial'!C376</x:f>
        <x:v>MAPFRE Panamá S.A.</x:v>
      </x:c>
      <x:c r="D1116" s="38" t="str">
        <x:f>'Reparto provincial'!D376</x:f>
        <x:v>Comercial</x:v>
      </x:c>
      <x:c r="E1116" s="38" t="str">
        <x:f>'Reparto provincial'!E376</x:f>
        <x:v>Los Santos</x:v>
      </x:c>
      <x:c r="F1116" s="38" t="str">
        <x:f>Ubicaciones!A12</x:f>
        <x:v>L07</x:v>
      </x:c>
      <x:c r="G1116" s="38" t="str">
        <x:v>P1</x:v>
      </x:c>
      <x:c r="H1116" s="55" t="n">
        <x:f>IF(AND(ISNUMBER('Reparto provincial'!J376),ABS(Construccion!G25-1)&lt;0.0000001,MIN(Construccion!D25:F25)&gt;=0,MAX(Construccion!D25:F25)&lt;=1),ROUND('Reparto provincial'!J376*ROUND(SUM(Construccion!$D$25:D25),12),0)-0,"n.a.")</x:f>
        <x:v>0</x:v>
      </x:c>
      <x:c r="I1116" s="55" t="n">
        <x:f>'Reparto provincial'!N376</x:f>
        <x:v>77998.42250772483</x:v>
      </x:c>
      <x:c r="J1116" s="55" t="n">
        <x:f>IF(AND(ISNUMBER(H1116),ISNUMBER(I1116)),H1116*I1116,"n.a.")</x:f>
        <x:v>0</x:v>
      </x:c>
      <x:c r="K1116" s="56" t="n">
        <x:f>Ubicaciones!D12</x:f>
        <x:v>7.77</x:v>
      </x:c>
      <x:c r="L1116" s="56" t="n">
        <x:f>Ubicaciones!E12</x:f>
        <x:v>-80.28</x:v>
      </x:c>
      <x:c r="M1116" s="38" t="str">
        <x:f>Vulnerabilidad!B22</x:f>
        <x:v>Hormigón armado</x:v>
      </x:c>
      <x:c r="N1116" s="38" t="str">
        <x:f>Vulnerabilidad!C22</x:f>
        <x:v>Mampostería de relleno</x:v>
      </x:c>
      <x:c r="O1116" s="38" t="str">
        <x:f>Vulnerabilidad!D22</x:f>
        <x:v>Losa de hormigón</x:v>
      </x:c>
      <x:c r="P1116" s="38" t="str">
        <x:v>Sin dato</x:v>
      </x:c>
      <x:c r="Q1116" s="38" t="n">
        <x:f>IF('Impacto local'!H12="","",'Impacto local'!H12)</x:f>
        <x:v>2</x:v>
      </x:c>
      <x:c r="R1116" s="57" t="n">
        <x:f>IF(Q1116="","",INDEX(Vulnerabilidad!$B$6:$B$17,Q1116))</x:f>
        <x:v>0</x:v>
      </x:c>
      <x:c r="S1116" s="55" t="n">
        <x:f>IF(AND(ISNUMBER(J1116),ISNUMBER(R1116),R1116&gt;=0,R1116&lt;=1),J1116*R1116,"n.a.")</x:f>
        <x:v>0</x:v>
      </x:c>
      <x:c r="T1116" s="38" t="str">
        <x:f>IF(ISNUMBER(S1116),"Calculado ilustrativo","Faltan datos / parámetros inválidos")</x:f>
        <x:v>Calculado ilustrativo</x:v>
      </x:c>
    </x:row>
    <x:row r="1117">
      <x:c r="A1117" s="38" t="str">
        <x:v>R01112</x:v>
      </x:c>
      <x:c r="B1117" s="38" t="str">
        <x:f>'Reparto provincial'!B376</x:f>
        <x:v>C10</x:v>
      </x:c>
      <x:c r="C1117" s="38" t="str">
        <x:f>'Reparto provincial'!C376</x:f>
        <x:v>MAPFRE Panamá S.A.</x:v>
      </x:c>
      <x:c r="D1117" s="38" t="str">
        <x:f>'Reparto provincial'!D376</x:f>
        <x:v>Comercial</x:v>
      </x:c>
      <x:c r="E1117" s="38" t="str">
        <x:f>'Reparto provincial'!E376</x:f>
        <x:v>Los Santos</x:v>
      </x:c>
      <x:c r="F1117" s="38" t="str">
        <x:f>Ubicaciones!A12</x:f>
        <x:v>L07</x:v>
      </x:c>
      <x:c r="G1117" s="38" t="str">
        <x:v>P2</x:v>
      </x:c>
      <x:c r="H1117" s="55" t="n">
        <x:f>IF(AND(ISNUMBER('Reparto provincial'!J376),ABS(Construccion!G25-1)&lt;0.0000001,MIN(Construccion!D25:F25)&gt;=0,MAX(Construccion!D25:F25)&lt;=1),ROUND('Reparto provincial'!J376*ROUND(SUM(Construccion!$D$25:E25),12),0)-ROUND('Reparto provincial'!J376*ROUND(SUM(Construccion!$D$25:D25),12),0),"n.a.")</x:f>
        <x:v>0</x:v>
      </x:c>
      <x:c r="I1117" s="55" t="n">
        <x:f>'Reparto provincial'!N376</x:f>
        <x:v>77998.42250772483</x:v>
      </x:c>
      <x:c r="J1117" s="55" t="n">
        <x:f>IF(AND(ISNUMBER(H1117),ISNUMBER(I1117)),H1117*I1117,"n.a.")</x:f>
        <x:v>0</x:v>
      </x:c>
      <x:c r="K1117" s="56" t="n">
        <x:f>Ubicaciones!D12</x:f>
        <x:v>7.77</x:v>
      </x:c>
      <x:c r="L1117" s="56" t="n">
        <x:f>Ubicaciones!E12</x:f>
        <x:v>-80.28</x:v>
      </x:c>
      <x:c r="M1117" s="38" t="str">
        <x:f>Vulnerabilidad!B23</x:f>
        <x:v>Mampostería sin refuerzo</x:v>
      </x:c>
      <x:c r="N1117" s="38" t="str">
        <x:f>Vulnerabilidad!C23</x:f>
        <x:v>Bloque / ladrillo</x:v>
      </x:c>
      <x:c r="O1117" s="38" t="str">
        <x:f>Vulnerabilidad!D23</x:f>
        <x:v>Metal</x:v>
      </x:c>
      <x:c r="P1117" s="38" t="str">
        <x:v>Sin dato</x:v>
      </x:c>
      <x:c r="Q1117" s="38" t="n">
        <x:f>IF('Impacto local'!H12="","",'Impacto local'!H12)</x:f>
        <x:v>2</x:v>
      </x:c>
      <x:c r="R1117" s="57" t="n">
        <x:f>IF(Q1117="","",INDEX(Vulnerabilidad!$C$6:$C$17,Q1117))</x:f>
        <x:v>0</x:v>
      </x:c>
      <x:c r="S1117" s="55" t="n">
        <x:f>IF(AND(ISNUMBER(J1117),ISNUMBER(R1117),R1117&gt;=0,R1117&lt;=1),J1117*R1117,"n.a.")</x:f>
        <x:v>0</x:v>
      </x:c>
      <x:c r="T1117" s="38" t="str">
        <x:f>IF(ISNUMBER(S1117),"Calculado ilustrativo","Faltan datos / parámetros inválidos")</x:f>
        <x:v>Calculado ilustrativo</x:v>
      </x:c>
    </x:row>
    <x:row r="1118">
      <x:c r="A1118" s="38" t="str">
        <x:v>R01113</x:v>
      </x:c>
      <x:c r="B1118" s="38" t="str">
        <x:f>'Reparto provincial'!B376</x:f>
        <x:v>C10</x:v>
      </x:c>
      <x:c r="C1118" s="38" t="str">
        <x:f>'Reparto provincial'!C376</x:f>
        <x:v>MAPFRE Panamá S.A.</x:v>
      </x:c>
      <x:c r="D1118" s="38" t="str">
        <x:f>'Reparto provincial'!D376</x:f>
        <x:v>Comercial</x:v>
      </x:c>
      <x:c r="E1118" s="38" t="str">
        <x:f>'Reparto provincial'!E376</x:f>
        <x:v>Los Santos</x:v>
      </x:c>
      <x:c r="F1118" s="38" t="str">
        <x:f>Ubicaciones!A12</x:f>
        <x:v>L07</x:v>
      </x:c>
      <x:c r="G1118" s="38" t="str">
        <x:v>P3</x:v>
      </x:c>
      <x:c r="H1118" s="55" t="n">
        <x:f>IF(AND(ISNUMBER('Reparto provincial'!J376),ABS(Construccion!G25-1)&lt;0.0000001,MIN(Construccion!D25:F25)&gt;=0,MAX(Construccion!D25:F25)&lt;=1),ROUND('Reparto provincial'!J376*ROUND(SUM(Construccion!$D$25:F25),12),0)-ROUND('Reparto provincial'!J376*ROUND(SUM(Construccion!$D$25:E25),12),0),"n.a.")</x:f>
        <x:v>0</x:v>
      </x:c>
      <x:c r="I1118" s="55" t="n">
        <x:f>'Reparto provincial'!N376</x:f>
        <x:v>77998.42250772483</x:v>
      </x:c>
      <x:c r="J1118" s="55" t="n">
        <x:f>IF(AND(ISNUMBER(H1118),ISNUMBER(I1118)),H1118*I1118,"n.a.")</x:f>
        <x:v>0</x:v>
      </x:c>
      <x:c r="K1118" s="56" t="n">
        <x:f>Ubicaciones!D12</x:f>
        <x:v>7.77</x:v>
      </x:c>
      <x:c r="L1118" s="56" t="n">
        <x:f>Ubicaciones!E12</x:f>
        <x:v>-80.28</x:v>
      </x:c>
      <x:c r="M1118" s="38" t="str">
        <x:f>Vulnerabilidad!B24</x:f>
        <x:v>Liviana / madera</x:v>
      </x:c>
      <x:c r="N1118" s="38" t="str">
        <x:f>Vulnerabilidad!C24</x:f>
        <x:v>Madera / livianas</x:v>
      </x:c>
      <x:c r="O1118" s="38" t="str">
        <x:f>Vulnerabilidad!D24</x:f>
        <x:v>Metal</x:v>
      </x:c>
      <x:c r="P1118" s="38" t="str">
        <x:v>Sin dato</x:v>
      </x:c>
      <x:c r="Q1118" s="38" t="n">
        <x:f>IF('Impacto local'!H12="","",'Impacto local'!H12)</x:f>
        <x:v>2</x:v>
      </x:c>
      <x:c r="R1118" s="57" t="n">
        <x:f>IF(Q1118="","",INDEX(Vulnerabilidad!$D$6:$D$17,Q1118))</x:f>
        <x:v>0</x:v>
      </x:c>
      <x:c r="S1118" s="55" t="n">
        <x:f>IF(AND(ISNUMBER(J1118),ISNUMBER(R1118),R1118&gt;=0,R1118&lt;=1),J1118*R1118,"n.a.")</x:f>
        <x:v>0</x:v>
      </x:c>
      <x:c r="T1118" s="38" t="str">
        <x:f>IF(ISNUMBER(S1118),"Calculado ilustrativo","Faltan datos / parámetros inválidos")</x:f>
        <x:v>Calculado ilustrativo</x:v>
      </x:c>
    </x:row>
    <x:row r="1119">
      <x:c r="A1119" s="38" t="str">
        <x:v>R01114</x:v>
      </x:c>
      <x:c r="B1119" s="38" t="str">
        <x:f>'Reparto provincial'!B377</x:f>
        <x:v>C10</x:v>
      </x:c>
      <x:c r="C1119" s="38" t="str">
        <x:f>'Reparto provincial'!C377</x:f>
        <x:v>MAPFRE Panamá S.A.</x:v>
      </x:c>
      <x:c r="D1119" s="38" t="str">
        <x:f>'Reparto provincial'!D377</x:f>
        <x:v>Comercial</x:v>
      </x:c>
      <x:c r="E1119" s="38" t="str">
        <x:f>'Reparto provincial'!E377</x:f>
        <x:v>Panamá</x:v>
      </x:c>
      <x:c r="F1119" s="38" t="str">
        <x:f>Ubicaciones!A13</x:f>
        <x:v>L08</x:v>
      </x:c>
      <x:c r="G1119" s="38" t="str">
        <x:v>P1</x:v>
      </x:c>
      <x:c r="H1119" s="55" t="n">
        <x:f>IF(AND(ISNUMBER('Reparto provincial'!J377),ABS(Construccion!G28-1)&lt;0.0000001,MIN(Construccion!D28:F28)&gt;=0,MAX(Construccion!D28:F28)&lt;=1),ROUND('Reparto provincial'!J377*ROUND(SUM(Construccion!$D$28:D28),12),0)-0,"n.a.")</x:f>
        <x:v>12766</x:v>
      </x:c>
      <x:c r="I1119" s="55" t="n">
        <x:f>'Reparto provincial'!N377</x:f>
        <x:v>77998.42250772483</x:v>
      </x:c>
      <x:c r="J1119" s="55" t="n">
        <x:f>IF(AND(ISNUMBER(H1119),ISNUMBER(I1119)),H1119*I1119,"n.a.")</x:f>
        <x:v>995727861.7336152</x:v>
      </x:c>
      <x:c r="K1119" s="56" t="n">
        <x:f>Ubicaciones!D13</x:f>
        <x:v>8.98</x:v>
      </x:c>
      <x:c r="L1119" s="56" t="n">
        <x:f>Ubicaciones!E13</x:f>
        <x:v>-79.52</x:v>
      </x:c>
      <x:c r="M1119" s="38" t="str">
        <x:f>Vulnerabilidad!B22</x:f>
        <x:v>Hormigón armado</x:v>
      </x:c>
      <x:c r="N1119" s="38" t="str">
        <x:f>Vulnerabilidad!C22</x:f>
        <x:v>Mampostería de relleno</x:v>
      </x:c>
      <x:c r="O1119" s="38" t="str">
        <x:f>Vulnerabilidad!D22</x:f>
        <x:v>Losa de hormigón</x:v>
      </x:c>
      <x:c r="P1119" s="38" t="str">
        <x:v>Sin dato</x:v>
      </x:c>
      <x:c r="Q1119" s="38" t="n">
        <x:f>IF('Impacto local'!H13="","",'Impacto local'!H13)</x:f>
        <x:v>2</x:v>
      </x:c>
      <x:c r="R1119" s="57" t="n">
        <x:f>IF(Q1119="","",INDEX(Vulnerabilidad!$B$6:$B$17,Q1119))</x:f>
        <x:v>0</x:v>
      </x:c>
      <x:c r="S1119" s="55" t="n">
        <x:f>IF(AND(ISNUMBER(J1119),ISNUMBER(R1119),R1119&gt;=0,R1119&lt;=1),J1119*R1119,"n.a.")</x:f>
        <x:v>0</x:v>
      </x:c>
      <x:c r="T1119" s="38" t="str">
        <x:f>IF(ISNUMBER(S1119),"Calculado ilustrativo","Faltan datos / parámetros inválidos")</x:f>
        <x:v>Calculado ilustrativo</x:v>
      </x:c>
    </x:row>
    <x:row r="1120">
      <x:c r="A1120" s="38" t="str">
        <x:v>R01115</x:v>
      </x:c>
      <x:c r="B1120" s="38" t="str">
        <x:f>'Reparto provincial'!B377</x:f>
        <x:v>C10</x:v>
      </x:c>
      <x:c r="C1120" s="38" t="str">
        <x:f>'Reparto provincial'!C377</x:f>
        <x:v>MAPFRE Panamá S.A.</x:v>
      </x:c>
      <x:c r="D1120" s="38" t="str">
        <x:f>'Reparto provincial'!D377</x:f>
        <x:v>Comercial</x:v>
      </x:c>
      <x:c r="E1120" s="38" t="str">
        <x:f>'Reparto provincial'!E377</x:f>
        <x:v>Panamá</x:v>
      </x:c>
      <x:c r="F1120" s="38" t="str">
        <x:f>Ubicaciones!A13</x:f>
        <x:v>L08</x:v>
      </x:c>
      <x:c r="G1120" s="38" t="str">
        <x:v>P2</x:v>
      </x:c>
      <x:c r="H1120" s="55" t="n">
        <x:f>IF(AND(ISNUMBER('Reparto provincial'!J377),ABS(Construccion!G28-1)&lt;0.0000001,MIN(Construccion!D28:F28)&gt;=0,MAX(Construccion!D28:F28)&lt;=1),ROUND('Reparto provincial'!J377*ROUND(SUM(Construccion!$D$28:E28),12),0)-ROUND('Reparto provincial'!J377*ROUND(SUM(Construccion!$D$28:D28),12),0),"n.a.")</x:f>
        <x:v>6382</x:v>
      </x:c>
      <x:c r="I1120" s="55" t="n">
        <x:f>'Reparto provincial'!N377</x:f>
        <x:v>77998.42250772483</x:v>
      </x:c>
      <x:c r="J1120" s="55" t="n">
        <x:f>IF(AND(ISNUMBER(H1120),ISNUMBER(I1120)),H1120*I1120,"n.a.")</x:f>
        <x:v>497785932.4442998</x:v>
      </x:c>
      <x:c r="K1120" s="56" t="n">
        <x:f>Ubicaciones!D13</x:f>
        <x:v>8.98</x:v>
      </x:c>
      <x:c r="L1120" s="56" t="n">
        <x:f>Ubicaciones!E13</x:f>
        <x:v>-79.52</x:v>
      </x:c>
      <x:c r="M1120" s="38" t="str">
        <x:f>Vulnerabilidad!B23</x:f>
        <x:v>Mampostería sin refuerzo</x:v>
      </x:c>
      <x:c r="N1120" s="38" t="str">
        <x:f>Vulnerabilidad!C23</x:f>
        <x:v>Bloque / ladrillo</x:v>
      </x:c>
      <x:c r="O1120" s="38" t="str">
        <x:f>Vulnerabilidad!D23</x:f>
        <x:v>Metal</x:v>
      </x:c>
      <x:c r="P1120" s="38" t="str">
        <x:v>Sin dato</x:v>
      </x:c>
      <x:c r="Q1120" s="38" t="n">
        <x:f>IF('Impacto local'!H13="","",'Impacto local'!H13)</x:f>
        <x:v>2</x:v>
      </x:c>
      <x:c r="R1120" s="57" t="n">
        <x:f>IF(Q1120="","",INDEX(Vulnerabilidad!$C$6:$C$17,Q1120))</x:f>
        <x:v>0</x:v>
      </x:c>
      <x:c r="S1120" s="55" t="n">
        <x:f>IF(AND(ISNUMBER(J1120),ISNUMBER(R1120),R1120&gt;=0,R1120&lt;=1),J1120*R1120,"n.a.")</x:f>
        <x:v>0</x:v>
      </x:c>
      <x:c r="T1120" s="38" t="str">
        <x:f>IF(ISNUMBER(S1120),"Calculado ilustrativo","Faltan datos / parámetros inválidos")</x:f>
        <x:v>Calculado ilustrativo</x:v>
      </x:c>
    </x:row>
    <x:row r="1121">
      <x:c r="A1121" s="38" t="str">
        <x:v>R01116</x:v>
      </x:c>
      <x:c r="B1121" s="38" t="str">
        <x:f>'Reparto provincial'!B377</x:f>
        <x:v>C10</x:v>
      </x:c>
      <x:c r="C1121" s="38" t="str">
        <x:f>'Reparto provincial'!C377</x:f>
        <x:v>MAPFRE Panamá S.A.</x:v>
      </x:c>
      <x:c r="D1121" s="38" t="str">
        <x:f>'Reparto provincial'!D377</x:f>
        <x:v>Comercial</x:v>
      </x:c>
      <x:c r="E1121" s="38" t="str">
        <x:f>'Reparto provincial'!E377</x:f>
        <x:v>Panamá</x:v>
      </x:c>
      <x:c r="F1121" s="38" t="str">
        <x:f>Ubicaciones!A13</x:f>
        <x:v>L08</x:v>
      </x:c>
      <x:c r="G1121" s="38" t="str">
        <x:v>P3</x:v>
      </x:c>
      <x:c r="H1121" s="55" t="n">
        <x:f>IF(AND(ISNUMBER('Reparto provincial'!J377),ABS(Construccion!G28-1)&lt;0.0000001,MIN(Construccion!D28:F28)&gt;=0,MAX(Construccion!D28:F28)&lt;=1),ROUND('Reparto provincial'!J377*ROUND(SUM(Construccion!$D$28:F28),12),0)-ROUND('Reparto provincial'!J377*ROUND(SUM(Construccion!$D$28:E28),12),0),"n.a.")</x:f>
        <x:v>2128</x:v>
      </x:c>
      <x:c r="I1121" s="55" t="n">
        <x:f>'Reparto provincial'!N377</x:f>
        <x:v>77998.42250772483</x:v>
      </x:c>
      <x:c r="J1121" s="55" t="n">
        <x:f>IF(AND(ISNUMBER(H1121),ISNUMBER(I1121)),H1121*I1121,"n.a.")</x:f>
        <x:v>165980643.09643844</x:v>
      </x:c>
      <x:c r="K1121" s="56" t="n">
        <x:f>Ubicaciones!D13</x:f>
        <x:v>8.98</x:v>
      </x:c>
      <x:c r="L1121" s="56" t="n">
        <x:f>Ubicaciones!E13</x:f>
        <x:v>-79.52</x:v>
      </x:c>
      <x:c r="M1121" s="38" t="str">
        <x:f>Vulnerabilidad!B24</x:f>
        <x:v>Liviana / madera</x:v>
      </x:c>
      <x:c r="N1121" s="38" t="str">
        <x:f>Vulnerabilidad!C24</x:f>
        <x:v>Madera / livianas</x:v>
      </x:c>
      <x:c r="O1121" s="38" t="str">
        <x:f>Vulnerabilidad!D24</x:f>
        <x:v>Metal</x:v>
      </x:c>
      <x:c r="P1121" s="38" t="str">
        <x:v>Sin dato</x:v>
      </x:c>
      <x:c r="Q1121" s="38" t="n">
        <x:f>IF('Impacto local'!H13="","",'Impacto local'!H13)</x:f>
        <x:v>2</x:v>
      </x:c>
      <x:c r="R1121" s="57" t="n">
        <x:f>IF(Q1121="","",INDEX(Vulnerabilidad!$D$6:$D$17,Q1121))</x:f>
        <x:v>0</x:v>
      </x:c>
      <x:c r="S1121" s="55" t="n">
        <x:f>IF(AND(ISNUMBER(J1121),ISNUMBER(R1121),R1121&gt;=0,R1121&lt;=1),J1121*R1121,"n.a.")</x:f>
        <x:v>0</x:v>
      </x:c>
      <x:c r="T1121" s="38" t="str">
        <x:f>IF(ISNUMBER(S1121),"Calculado ilustrativo","Faltan datos / parámetros inválidos")</x:f>
        <x:v>Calculado ilustrativo</x:v>
      </x:c>
    </x:row>
    <x:row r="1122">
      <x:c r="A1122" s="38" t="str">
        <x:v>R01117</x:v>
      </x:c>
      <x:c r="B1122" s="38" t="str">
        <x:f>'Reparto provincial'!B378</x:f>
        <x:v>C10</x:v>
      </x:c>
      <x:c r="C1122" s="38" t="str">
        <x:f>'Reparto provincial'!C378</x:f>
        <x:v>MAPFRE Panamá S.A.</x:v>
      </x:c>
      <x:c r="D1122" s="38" t="str">
        <x:f>'Reparto provincial'!D378</x:f>
        <x:v>Comercial</x:v>
      </x:c>
      <x:c r="E1122" s="38" t="str">
        <x:f>'Reparto provincial'!E378</x:f>
        <x:v>Veraguas</x:v>
      </x:c>
      <x:c r="F1122" s="38" t="str">
        <x:f>Ubicaciones!A14</x:f>
        <x:v>L09</x:v>
      </x:c>
      <x:c r="G1122" s="38" t="str">
        <x:v>P1</x:v>
      </x:c>
      <x:c r="H1122" s="55" t="n">
        <x:f>IF(AND(ISNUMBER('Reparto provincial'!J378),ABS(Construccion!G31-1)&lt;0.0000001,MIN(Construccion!D31:F31)&gt;=0,MAX(Construccion!D31:F31)&lt;=1),ROUND('Reparto provincial'!J378*ROUND(SUM(Construccion!$D$31:D31),12),0)-0,"n.a.")</x:f>
        <x:v>132</x:v>
      </x:c>
      <x:c r="I1122" s="55" t="n">
        <x:f>'Reparto provincial'!N378</x:f>
        <x:v>77998.42250772483</x:v>
      </x:c>
      <x:c r="J1122" s="55" t="n">
        <x:f>IF(AND(ISNUMBER(H1122),ISNUMBER(I1122)),H1122*I1122,"n.a.")</x:f>
        <x:v>10295791.771019677</x:v>
      </x:c>
      <x:c r="K1122" s="56" t="n">
        <x:f>Ubicaciones!D14</x:f>
        <x:v>8.1</x:v>
      </x:c>
      <x:c r="L1122" s="56" t="n">
        <x:f>Ubicaciones!E14</x:f>
        <x:v>-80.97</x:v>
      </x:c>
      <x:c r="M1122" s="38" t="str">
        <x:f>Vulnerabilidad!B22</x:f>
        <x:v>Hormigón armado</x:v>
      </x:c>
      <x:c r="N1122" s="38" t="str">
        <x:f>Vulnerabilidad!C22</x:f>
        <x:v>Mampostería de relleno</x:v>
      </x:c>
      <x:c r="O1122" s="38" t="str">
        <x:f>Vulnerabilidad!D22</x:f>
        <x:v>Losa de hormigón</x:v>
      </x:c>
      <x:c r="P1122" s="38" t="str">
        <x:v>Sin dato</x:v>
      </x:c>
      <x:c r="Q1122" s="38" t="n">
        <x:f>IF('Impacto local'!H14="","",'Impacto local'!H14)</x:f>
        <x:v>3</x:v>
      </x:c>
      <x:c r="R1122" s="57" t="n">
        <x:f>IF(Q1122="","",INDEX(Vulnerabilidad!$B$6:$B$17,Q1122))</x:f>
        <x:v>0</x:v>
      </x:c>
      <x:c r="S1122" s="55" t="n">
        <x:f>IF(AND(ISNUMBER(J1122),ISNUMBER(R1122),R1122&gt;=0,R1122&lt;=1),J1122*R1122,"n.a.")</x:f>
        <x:v>0</x:v>
      </x:c>
      <x:c r="T1122" s="38" t="str">
        <x:f>IF(ISNUMBER(S1122),"Calculado ilustrativo","Faltan datos / parámetros inválidos")</x:f>
        <x:v>Calculado ilustrativo</x:v>
      </x:c>
    </x:row>
    <x:row r="1123">
      <x:c r="A1123" s="38" t="str">
        <x:v>R01118</x:v>
      </x:c>
      <x:c r="B1123" s="38" t="str">
        <x:f>'Reparto provincial'!B378</x:f>
        <x:v>C10</x:v>
      </x:c>
      <x:c r="C1123" s="38" t="str">
        <x:f>'Reparto provincial'!C378</x:f>
        <x:v>MAPFRE Panamá S.A.</x:v>
      </x:c>
      <x:c r="D1123" s="38" t="str">
        <x:f>'Reparto provincial'!D378</x:f>
        <x:v>Comercial</x:v>
      </x:c>
      <x:c r="E1123" s="38" t="str">
        <x:f>'Reparto provincial'!E378</x:f>
        <x:v>Veraguas</x:v>
      </x:c>
      <x:c r="F1123" s="38" t="str">
        <x:f>Ubicaciones!A14</x:f>
        <x:v>L09</x:v>
      </x:c>
      <x:c r="G1123" s="38" t="str">
        <x:v>P2</x:v>
      </x:c>
      <x:c r="H1123" s="55" t="n">
        <x:f>IF(AND(ISNUMBER('Reparto provincial'!J378),ABS(Construccion!G31-1)&lt;0.0000001,MIN(Construccion!D31:F31)&gt;=0,MAX(Construccion!D31:F31)&lt;=1),ROUND('Reparto provincial'!J378*ROUND(SUM(Construccion!$D$31:E31),12),0)-ROUND('Reparto provincial'!J378*ROUND(SUM(Construccion!$D$31:D31),12),0),"n.a.")</x:f>
        <x:v>66</x:v>
      </x:c>
      <x:c r="I1123" s="55" t="n">
        <x:f>'Reparto provincial'!N378</x:f>
        <x:v>77998.42250772483</x:v>
      </x:c>
      <x:c r="J1123" s="55" t="n">
        <x:f>IF(AND(ISNUMBER(H1123),ISNUMBER(I1123)),H1123*I1123,"n.a.")</x:f>
        <x:v>5147895.885509838</x:v>
      </x:c>
      <x:c r="K1123" s="56" t="n">
        <x:f>Ubicaciones!D14</x:f>
        <x:v>8.1</x:v>
      </x:c>
      <x:c r="L1123" s="56" t="n">
        <x:f>Ubicaciones!E14</x:f>
        <x:v>-80.97</x:v>
      </x:c>
      <x:c r="M1123" s="38" t="str">
        <x:f>Vulnerabilidad!B23</x:f>
        <x:v>Mampostería sin refuerzo</x:v>
      </x:c>
      <x:c r="N1123" s="38" t="str">
        <x:f>Vulnerabilidad!C23</x:f>
        <x:v>Bloque / ladrillo</x:v>
      </x:c>
      <x:c r="O1123" s="38" t="str">
        <x:f>Vulnerabilidad!D23</x:f>
        <x:v>Metal</x:v>
      </x:c>
      <x:c r="P1123" s="38" t="str">
        <x:v>Sin dato</x:v>
      </x:c>
      <x:c r="Q1123" s="38" t="n">
        <x:f>IF('Impacto local'!H14="","",'Impacto local'!H14)</x:f>
        <x:v>3</x:v>
      </x:c>
      <x:c r="R1123" s="57" t="n">
        <x:f>IF(Q1123="","",INDEX(Vulnerabilidad!$C$6:$C$17,Q1123))</x:f>
        <x:v>0</x:v>
      </x:c>
      <x:c r="S1123" s="55" t="n">
        <x:f>IF(AND(ISNUMBER(J1123),ISNUMBER(R1123),R1123&gt;=0,R1123&lt;=1),J1123*R1123,"n.a.")</x:f>
        <x:v>0</x:v>
      </x:c>
      <x:c r="T1123" s="38" t="str">
        <x:f>IF(ISNUMBER(S1123),"Calculado ilustrativo","Faltan datos / parámetros inválidos")</x:f>
        <x:v>Calculado ilustrativo</x:v>
      </x:c>
    </x:row>
    <x:row r="1124">
      <x:c r="A1124" s="38" t="str">
        <x:v>R01119</x:v>
      </x:c>
      <x:c r="B1124" s="38" t="str">
        <x:f>'Reparto provincial'!B378</x:f>
        <x:v>C10</x:v>
      </x:c>
      <x:c r="C1124" s="38" t="str">
        <x:f>'Reparto provincial'!C378</x:f>
        <x:v>MAPFRE Panamá S.A.</x:v>
      </x:c>
      <x:c r="D1124" s="38" t="str">
        <x:f>'Reparto provincial'!D378</x:f>
        <x:v>Comercial</x:v>
      </x:c>
      <x:c r="E1124" s="38" t="str">
        <x:f>'Reparto provincial'!E378</x:f>
        <x:v>Veraguas</x:v>
      </x:c>
      <x:c r="F1124" s="38" t="str">
        <x:f>Ubicaciones!A14</x:f>
        <x:v>L09</x:v>
      </x:c>
      <x:c r="G1124" s="38" t="str">
        <x:v>P3</x:v>
      </x:c>
      <x:c r="H1124" s="55" t="n">
        <x:f>IF(AND(ISNUMBER('Reparto provincial'!J378),ABS(Construccion!G31-1)&lt;0.0000001,MIN(Construccion!D31:F31)&gt;=0,MAX(Construccion!D31:F31)&lt;=1),ROUND('Reparto provincial'!J378*ROUND(SUM(Construccion!$D$31:F31),12),0)-ROUND('Reparto provincial'!J378*ROUND(SUM(Construccion!$D$31:E31),12),0),"n.a.")</x:f>
        <x:v>22</x:v>
      </x:c>
      <x:c r="I1124" s="55" t="n">
        <x:f>'Reparto provincial'!N378</x:f>
        <x:v>77998.42250772483</x:v>
      </x:c>
      <x:c r="J1124" s="55" t="n">
        <x:f>IF(AND(ISNUMBER(H1124),ISNUMBER(I1124)),H1124*I1124,"n.a.")</x:f>
        <x:v>1715965.2951699463</x:v>
      </x:c>
      <x:c r="K1124" s="56" t="n">
        <x:f>Ubicaciones!D14</x:f>
        <x:v>8.1</x:v>
      </x:c>
      <x:c r="L1124" s="56" t="n">
        <x:f>Ubicaciones!E14</x:f>
        <x:v>-80.97</x:v>
      </x:c>
      <x:c r="M1124" s="38" t="str">
        <x:f>Vulnerabilidad!B24</x:f>
        <x:v>Liviana / madera</x:v>
      </x:c>
      <x:c r="N1124" s="38" t="str">
        <x:f>Vulnerabilidad!C24</x:f>
        <x:v>Madera / livianas</x:v>
      </x:c>
      <x:c r="O1124" s="38" t="str">
        <x:f>Vulnerabilidad!D24</x:f>
        <x:v>Metal</x:v>
      </x:c>
      <x:c r="P1124" s="38" t="str">
        <x:v>Sin dato</x:v>
      </x:c>
      <x:c r="Q1124" s="38" t="n">
        <x:f>IF('Impacto local'!H14="","",'Impacto local'!H14)</x:f>
        <x:v>3</x:v>
      </x:c>
      <x:c r="R1124" s="57" t="n">
        <x:f>IF(Q1124="","",INDEX(Vulnerabilidad!$D$6:$D$17,Q1124))</x:f>
        <x:v>0</x:v>
      </x:c>
      <x:c r="S1124" s="55" t="n">
        <x:f>IF(AND(ISNUMBER(J1124),ISNUMBER(R1124),R1124&gt;=0,R1124&lt;=1),J1124*R1124,"n.a.")</x:f>
        <x:v>0</x:v>
      </x:c>
      <x:c r="T1124" s="38" t="str">
        <x:f>IF(ISNUMBER(S1124),"Calculado ilustrativo","Faltan datos / parámetros inválidos")</x:f>
        <x:v>Calculado ilustrativo</x:v>
      </x:c>
    </x:row>
    <x:row r="1125">
      <x:c r="A1125" s="38" t="str">
        <x:v>R01120</x:v>
      </x:c>
      <x:c r="B1125" s="38" t="str">
        <x:f>'Reparto provincial'!B379</x:f>
        <x:v>C10</x:v>
      </x:c>
      <x:c r="C1125" s="38" t="str">
        <x:f>'Reparto provincial'!C379</x:f>
        <x:v>MAPFRE Panamá S.A.</x:v>
      </x:c>
      <x:c r="D1125" s="38" t="str">
        <x:f>'Reparto provincial'!D379</x:f>
        <x:v>Comercial</x:v>
      </x:c>
      <x:c r="E1125" s="38" t="str">
        <x:f>'Reparto provincial'!E379</x:f>
        <x:v>Guna Yala</x:v>
      </x:c>
      <x:c r="F1125" s="38" t="str">
        <x:f>Ubicaciones!A15</x:f>
        <x:v>L10</x:v>
      </x:c>
      <x:c r="G1125" s="38" t="str">
        <x:v>P1</x:v>
      </x:c>
      <x:c r="H1125" s="55" t="n">
        <x:f>IF(AND(ISNUMBER('Reparto provincial'!J379),ABS(Construccion!G34-1)&lt;0.0000001,MIN(Construccion!D34:F34)&gt;=0,MAX(Construccion!D34:F34)&lt;=1),ROUND('Reparto provincial'!J379*ROUND(SUM(Construccion!$D$34:D34),12),0)-0,"n.a.")</x:f>
        <x:v>0</x:v>
      </x:c>
      <x:c r="I1125" s="55" t="n">
        <x:f>'Reparto provincial'!N379</x:f>
        <x:v>77998.42250772483</x:v>
      </x:c>
      <x:c r="J1125" s="55" t="n">
        <x:f>IF(AND(ISNUMBER(H1125),ISNUMBER(I1125)),H1125*I1125,"n.a.")</x:f>
        <x:v>0</x:v>
      </x:c>
      <x:c r="K1125" s="56" t="n">
        <x:f>Ubicaciones!D15</x:f>
        <x:v>9.45</x:v>
      </x:c>
      <x:c r="L1125" s="56" t="n">
        <x:f>Ubicaciones!E15</x:f>
        <x:v>-78.97</x:v>
      </x:c>
      <x:c r="M1125" s="38" t="str">
        <x:f>Vulnerabilidad!B22</x:f>
        <x:v>Hormigón armado</x:v>
      </x:c>
      <x:c r="N1125" s="38" t="str">
        <x:f>Vulnerabilidad!C22</x:f>
        <x:v>Mampostería de relleno</x:v>
      </x:c>
      <x:c r="O1125" s="38" t="str">
        <x:f>Vulnerabilidad!D22</x:f>
        <x:v>Losa de hormigón</x:v>
      </x:c>
      <x:c r="P1125" s="38" t="str">
        <x:v>Sin dato</x:v>
      </x:c>
      <x:c r="Q1125" s="38" t="n">
        <x:f>IF('Impacto local'!H15="","",'Impacto local'!H15)</x:f>
        <x:v>2</x:v>
      </x:c>
      <x:c r="R1125" s="57" t="n">
        <x:f>IF(Q1125="","",INDEX(Vulnerabilidad!$B$6:$B$17,Q1125))</x:f>
        <x:v>0</x:v>
      </x:c>
      <x:c r="S1125" s="55" t="n">
        <x:f>IF(AND(ISNUMBER(J1125),ISNUMBER(R1125),R1125&gt;=0,R1125&lt;=1),J1125*R1125,"n.a.")</x:f>
        <x:v>0</x:v>
      </x:c>
      <x:c r="T1125" s="38" t="str">
        <x:f>IF(ISNUMBER(S1125),"Calculado ilustrativo","Faltan datos / parámetros inválidos")</x:f>
        <x:v>Calculado ilustrativo</x:v>
      </x:c>
    </x:row>
    <x:row r="1126">
      <x:c r="A1126" s="38" t="str">
        <x:v>R01121</x:v>
      </x:c>
      <x:c r="B1126" s="38" t="str">
        <x:f>'Reparto provincial'!B379</x:f>
        <x:v>C10</x:v>
      </x:c>
      <x:c r="C1126" s="38" t="str">
        <x:f>'Reparto provincial'!C379</x:f>
        <x:v>MAPFRE Panamá S.A.</x:v>
      </x:c>
      <x:c r="D1126" s="38" t="str">
        <x:f>'Reparto provincial'!D379</x:f>
        <x:v>Comercial</x:v>
      </x:c>
      <x:c r="E1126" s="38" t="str">
        <x:f>'Reparto provincial'!E379</x:f>
        <x:v>Guna Yala</x:v>
      </x:c>
      <x:c r="F1126" s="38" t="str">
        <x:f>Ubicaciones!A15</x:f>
        <x:v>L10</x:v>
      </x:c>
      <x:c r="G1126" s="38" t="str">
        <x:v>P2</x:v>
      </x:c>
      <x:c r="H1126" s="55" t="n">
        <x:f>IF(AND(ISNUMBER('Reparto provincial'!J379),ABS(Construccion!G34-1)&lt;0.0000001,MIN(Construccion!D34:F34)&gt;=0,MAX(Construccion!D34:F34)&lt;=1),ROUND('Reparto provincial'!J379*ROUND(SUM(Construccion!$D$34:E34),12),0)-ROUND('Reparto provincial'!J379*ROUND(SUM(Construccion!$D$34:D34),12),0),"n.a.")</x:f>
        <x:v>0</x:v>
      </x:c>
      <x:c r="I1126" s="55" t="n">
        <x:f>'Reparto provincial'!N379</x:f>
        <x:v>77998.42250772483</x:v>
      </x:c>
      <x:c r="J1126" s="55" t="n">
        <x:f>IF(AND(ISNUMBER(H1126),ISNUMBER(I1126)),H1126*I1126,"n.a.")</x:f>
        <x:v>0</x:v>
      </x:c>
      <x:c r="K1126" s="56" t="n">
        <x:f>Ubicaciones!D15</x:f>
        <x:v>9.45</x:v>
      </x:c>
      <x:c r="L1126" s="56" t="n">
        <x:f>Ubicaciones!E15</x:f>
        <x:v>-78.97</x:v>
      </x:c>
      <x:c r="M1126" s="38" t="str">
        <x:f>Vulnerabilidad!B23</x:f>
        <x:v>Mampostería sin refuerzo</x:v>
      </x:c>
      <x:c r="N1126" s="38" t="str">
        <x:f>Vulnerabilidad!C23</x:f>
        <x:v>Bloque / ladrillo</x:v>
      </x:c>
      <x:c r="O1126" s="38" t="str">
        <x:f>Vulnerabilidad!D23</x:f>
        <x:v>Metal</x:v>
      </x:c>
      <x:c r="P1126" s="38" t="str">
        <x:v>Sin dato</x:v>
      </x:c>
      <x:c r="Q1126" s="38" t="n">
        <x:f>IF('Impacto local'!H15="","",'Impacto local'!H15)</x:f>
        <x:v>2</x:v>
      </x:c>
      <x:c r="R1126" s="57" t="n">
        <x:f>IF(Q1126="","",INDEX(Vulnerabilidad!$C$6:$C$17,Q1126))</x:f>
        <x:v>0</x:v>
      </x:c>
      <x:c r="S1126" s="55" t="n">
        <x:f>IF(AND(ISNUMBER(J1126),ISNUMBER(R1126),R1126&gt;=0,R1126&lt;=1),J1126*R1126,"n.a.")</x:f>
        <x:v>0</x:v>
      </x:c>
      <x:c r="T1126" s="38" t="str">
        <x:f>IF(ISNUMBER(S1126),"Calculado ilustrativo","Faltan datos / parámetros inválidos")</x:f>
        <x:v>Calculado ilustrativo</x:v>
      </x:c>
    </x:row>
    <x:row r="1127">
      <x:c r="A1127" s="38" t="str">
        <x:v>R01122</x:v>
      </x:c>
      <x:c r="B1127" s="38" t="str">
        <x:f>'Reparto provincial'!B379</x:f>
        <x:v>C10</x:v>
      </x:c>
      <x:c r="C1127" s="38" t="str">
        <x:f>'Reparto provincial'!C379</x:f>
        <x:v>MAPFRE Panamá S.A.</x:v>
      </x:c>
      <x:c r="D1127" s="38" t="str">
        <x:f>'Reparto provincial'!D379</x:f>
        <x:v>Comercial</x:v>
      </x:c>
      <x:c r="E1127" s="38" t="str">
        <x:f>'Reparto provincial'!E379</x:f>
        <x:v>Guna Yala</x:v>
      </x:c>
      <x:c r="F1127" s="38" t="str">
        <x:f>Ubicaciones!A15</x:f>
        <x:v>L10</x:v>
      </x:c>
      <x:c r="G1127" s="38" t="str">
        <x:v>P3</x:v>
      </x:c>
      <x:c r="H1127" s="55" t="n">
        <x:f>IF(AND(ISNUMBER('Reparto provincial'!J379),ABS(Construccion!G34-1)&lt;0.0000001,MIN(Construccion!D34:F34)&gt;=0,MAX(Construccion!D34:F34)&lt;=1),ROUND('Reparto provincial'!J379*ROUND(SUM(Construccion!$D$34:F34),12),0)-ROUND('Reparto provincial'!J379*ROUND(SUM(Construccion!$D$34:E34),12),0),"n.a.")</x:f>
        <x:v>0</x:v>
      </x:c>
      <x:c r="I1127" s="55" t="n">
        <x:f>'Reparto provincial'!N379</x:f>
        <x:v>77998.42250772483</x:v>
      </x:c>
      <x:c r="J1127" s="55" t="n">
        <x:f>IF(AND(ISNUMBER(H1127),ISNUMBER(I1127)),H1127*I1127,"n.a.")</x:f>
        <x:v>0</x:v>
      </x:c>
      <x:c r="K1127" s="56" t="n">
        <x:f>Ubicaciones!D15</x:f>
        <x:v>9.45</x:v>
      </x:c>
      <x:c r="L1127" s="56" t="n">
        <x:f>Ubicaciones!E15</x:f>
        <x:v>-78.97</x:v>
      </x:c>
      <x:c r="M1127" s="38" t="str">
        <x:f>Vulnerabilidad!B24</x:f>
        <x:v>Liviana / madera</x:v>
      </x:c>
      <x:c r="N1127" s="38" t="str">
        <x:f>Vulnerabilidad!C24</x:f>
        <x:v>Madera / livianas</x:v>
      </x:c>
      <x:c r="O1127" s="38" t="str">
        <x:f>Vulnerabilidad!D24</x:f>
        <x:v>Metal</x:v>
      </x:c>
      <x:c r="P1127" s="38" t="str">
        <x:v>Sin dato</x:v>
      </x:c>
      <x:c r="Q1127" s="38" t="n">
        <x:f>IF('Impacto local'!H15="","",'Impacto local'!H15)</x:f>
        <x:v>2</x:v>
      </x:c>
      <x:c r="R1127" s="57" t="n">
        <x:f>IF(Q1127="","",INDEX(Vulnerabilidad!$D$6:$D$17,Q1127))</x:f>
        <x:v>0</x:v>
      </x:c>
      <x:c r="S1127" s="55" t="n">
        <x:f>IF(AND(ISNUMBER(J1127),ISNUMBER(R1127),R1127&gt;=0,R1127&lt;=1),J1127*R1127,"n.a.")</x:f>
        <x:v>0</x:v>
      </x:c>
      <x:c r="T1127" s="38" t="str">
        <x:f>IF(ISNUMBER(S1127),"Calculado ilustrativo","Faltan datos / parámetros inválidos")</x:f>
        <x:v>Calculado ilustrativo</x:v>
      </x:c>
    </x:row>
    <x:row r="1128">
      <x:c r="A1128" s="38" t="str">
        <x:v>R01123</x:v>
      </x:c>
      <x:c r="B1128" s="38" t="str">
        <x:f>'Reparto provincial'!B380</x:f>
        <x:v>C10</x:v>
      </x:c>
      <x:c r="C1128" s="38" t="str">
        <x:f>'Reparto provincial'!C380</x:f>
        <x:v>MAPFRE Panamá S.A.</x:v>
      </x:c>
      <x:c r="D1128" s="38" t="str">
        <x:f>'Reparto provincial'!D380</x:f>
        <x:v>Comercial</x:v>
      </x:c>
      <x:c r="E1128" s="38" t="str">
        <x:f>'Reparto provincial'!E380</x:f>
        <x:v>Emberá-Wounaan</x:v>
      </x:c>
      <x:c r="F1128" s="38" t="str">
        <x:f>Ubicaciones!A16</x:f>
        <x:v>L11</x:v>
      </x:c>
      <x:c r="G1128" s="38" t="str">
        <x:v>P1</x:v>
      </x:c>
      <x:c r="H1128" s="55" t="n">
        <x:f>IF(AND(ISNUMBER('Reparto provincial'!J380),ABS(Construccion!G37-1)&lt;0.0000001,MIN(Construccion!D37:F37)&gt;=0,MAX(Construccion!D37:F37)&lt;=1),ROUND('Reparto provincial'!J380*ROUND(SUM(Construccion!$D$37:D37),12),0)-0,"n.a.")</x:f>
        <x:v>0</x:v>
      </x:c>
      <x:c r="I1128" s="55" t="n">
        <x:f>'Reparto provincial'!N380</x:f>
        <x:v>77998.42250772483</x:v>
      </x:c>
      <x:c r="J1128" s="55" t="n">
        <x:f>IF(AND(ISNUMBER(H1128),ISNUMBER(I1128)),H1128*I1128,"n.a.")</x:f>
        <x:v>0</x:v>
      </x:c>
      <x:c r="K1128" s="56" t="n">
        <x:f>Ubicaciones!D16</x:f>
        <x:v>8.25</x:v>
      </x:c>
      <x:c r="L1128" s="56" t="n">
        <x:f>Ubicaciones!E16</x:f>
        <x:v>-77.72</x:v>
      </x:c>
      <x:c r="M1128" s="38" t="str">
        <x:f>Vulnerabilidad!B22</x:f>
        <x:v>Hormigón armado</x:v>
      </x:c>
      <x:c r="N1128" s="38" t="str">
        <x:f>Vulnerabilidad!C22</x:f>
        <x:v>Mampostería de relleno</x:v>
      </x:c>
      <x:c r="O1128" s="38" t="str">
        <x:f>Vulnerabilidad!D22</x:f>
        <x:v>Losa de hormigón</x:v>
      </x:c>
      <x:c r="P1128" s="38" t="str">
        <x:v>Sin dato</x:v>
      </x:c>
      <x:c r="Q1128" s="38" t="n">
        <x:f>IF('Impacto local'!H16="","",'Impacto local'!H16)</x:f>
        <x:v>2</x:v>
      </x:c>
      <x:c r="R1128" s="57" t="n">
        <x:f>IF(Q1128="","",INDEX(Vulnerabilidad!$B$6:$B$17,Q1128))</x:f>
        <x:v>0</x:v>
      </x:c>
      <x:c r="S1128" s="55" t="n">
        <x:f>IF(AND(ISNUMBER(J1128),ISNUMBER(R1128),R1128&gt;=0,R1128&lt;=1),J1128*R1128,"n.a.")</x:f>
        <x:v>0</x:v>
      </x:c>
      <x:c r="T1128" s="38" t="str">
        <x:f>IF(ISNUMBER(S1128),"Calculado ilustrativo","Faltan datos / parámetros inválidos")</x:f>
        <x:v>Calculado ilustrativo</x:v>
      </x:c>
    </x:row>
    <x:row r="1129">
      <x:c r="A1129" s="38" t="str">
        <x:v>R01124</x:v>
      </x:c>
      <x:c r="B1129" s="38" t="str">
        <x:f>'Reparto provincial'!B380</x:f>
        <x:v>C10</x:v>
      </x:c>
      <x:c r="C1129" s="38" t="str">
        <x:f>'Reparto provincial'!C380</x:f>
        <x:v>MAPFRE Panamá S.A.</x:v>
      </x:c>
      <x:c r="D1129" s="38" t="str">
        <x:f>'Reparto provincial'!D380</x:f>
        <x:v>Comercial</x:v>
      </x:c>
      <x:c r="E1129" s="38" t="str">
        <x:f>'Reparto provincial'!E380</x:f>
        <x:v>Emberá-Wounaan</x:v>
      </x:c>
      <x:c r="F1129" s="38" t="str">
        <x:f>Ubicaciones!A16</x:f>
        <x:v>L11</x:v>
      </x:c>
      <x:c r="G1129" s="38" t="str">
        <x:v>P2</x:v>
      </x:c>
      <x:c r="H1129" s="55" t="n">
        <x:f>IF(AND(ISNUMBER('Reparto provincial'!J380),ABS(Construccion!G37-1)&lt;0.0000001,MIN(Construccion!D37:F37)&gt;=0,MAX(Construccion!D37:F37)&lt;=1),ROUND('Reparto provincial'!J380*ROUND(SUM(Construccion!$D$37:E37),12),0)-ROUND('Reparto provincial'!J380*ROUND(SUM(Construccion!$D$37:D37),12),0),"n.a.")</x:f>
        <x:v>0</x:v>
      </x:c>
      <x:c r="I1129" s="55" t="n">
        <x:f>'Reparto provincial'!N380</x:f>
        <x:v>77998.42250772483</x:v>
      </x:c>
      <x:c r="J1129" s="55" t="n">
        <x:f>IF(AND(ISNUMBER(H1129),ISNUMBER(I1129)),H1129*I1129,"n.a.")</x:f>
        <x:v>0</x:v>
      </x:c>
      <x:c r="K1129" s="56" t="n">
        <x:f>Ubicaciones!D16</x:f>
        <x:v>8.25</x:v>
      </x:c>
      <x:c r="L1129" s="56" t="n">
        <x:f>Ubicaciones!E16</x:f>
        <x:v>-77.72</x:v>
      </x:c>
      <x:c r="M1129" s="38" t="str">
        <x:f>Vulnerabilidad!B23</x:f>
        <x:v>Mampostería sin refuerzo</x:v>
      </x:c>
      <x:c r="N1129" s="38" t="str">
        <x:f>Vulnerabilidad!C23</x:f>
        <x:v>Bloque / ladrillo</x:v>
      </x:c>
      <x:c r="O1129" s="38" t="str">
        <x:f>Vulnerabilidad!D23</x:f>
        <x:v>Metal</x:v>
      </x:c>
      <x:c r="P1129" s="38" t="str">
        <x:v>Sin dato</x:v>
      </x:c>
      <x:c r="Q1129" s="38" t="n">
        <x:f>IF('Impacto local'!H16="","",'Impacto local'!H16)</x:f>
        <x:v>2</x:v>
      </x:c>
      <x:c r="R1129" s="57" t="n">
        <x:f>IF(Q1129="","",INDEX(Vulnerabilidad!$C$6:$C$17,Q1129))</x:f>
        <x:v>0</x:v>
      </x:c>
      <x:c r="S1129" s="55" t="n">
        <x:f>IF(AND(ISNUMBER(J1129),ISNUMBER(R1129),R1129&gt;=0,R1129&lt;=1),J1129*R1129,"n.a.")</x:f>
        <x:v>0</x:v>
      </x:c>
      <x:c r="T1129" s="38" t="str">
        <x:f>IF(ISNUMBER(S1129),"Calculado ilustrativo","Faltan datos / parámetros inválidos")</x:f>
        <x:v>Calculado ilustrativo</x:v>
      </x:c>
    </x:row>
    <x:row r="1130">
      <x:c r="A1130" s="38" t="str">
        <x:v>R01125</x:v>
      </x:c>
      <x:c r="B1130" s="38" t="str">
        <x:f>'Reparto provincial'!B380</x:f>
        <x:v>C10</x:v>
      </x:c>
      <x:c r="C1130" s="38" t="str">
        <x:f>'Reparto provincial'!C380</x:f>
        <x:v>MAPFRE Panamá S.A.</x:v>
      </x:c>
      <x:c r="D1130" s="38" t="str">
        <x:f>'Reparto provincial'!D380</x:f>
        <x:v>Comercial</x:v>
      </x:c>
      <x:c r="E1130" s="38" t="str">
        <x:f>'Reparto provincial'!E380</x:f>
        <x:v>Emberá-Wounaan</x:v>
      </x:c>
      <x:c r="F1130" s="38" t="str">
        <x:f>Ubicaciones!A16</x:f>
        <x:v>L11</x:v>
      </x:c>
      <x:c r="G1130" s="38" t="str">
        <x:v>P3</x:v>
      </x:c>
      <x:c r="H1130" s="55" t="n">
        <x:f>IF(AND(ISNUMBER('Reparto provincial'!J380),ABS(Construccion!G37-1)&lt;0.0000001,MIN(Construccion!D37:F37)&gt;=0,MAX(Construccion!D37:F37)&lt;=1),ROUND('Reparto provincial'!J380*ROUND(SUM(Construccion!$D$37:F37),12),0)-ROUND('Reparto provincial'!J380*ROUND(SUM(Construccion!$D$37:E37),12),0),"n.a.")</x:f>
        <x:v>0</x:v>
      </x:c>
      <x:c r="I1130" s="55" t="n">
        <x:f>'Reparto provincial'!N380</x:f>
        <x:v>77998.42250772483</x:v>
      </x:c>
      <x:c r="J1130" s="55" t="n">
        <x:f>IF(AND(ISNUMBER(H1130),ISNUMBER(I1130)),H1130*I1130,"n.a.")</x:f>
        <x:v>0</x:v>
      </x:c>
      <x:c r="K1130" s="56" t="n">
        <x:f>Ubicaciones!D16</x:f>
        <x:v>8.25</x:v>
      </x:c>
      <x:c r="L1130" s="56" t="n">
        <x:f>Ubicaciones!E16</x:f>
        <x:v>-77.72</x:v>
      </x:c>
      <x:c r="M1130" s="38" t="str">
        <x:f>Vulnerabilidad!B24</x:f>
        <x:v>Liviana / madera</x:v>
      </x:c>
      <x:c r="N1130" s="38" t="str">
        <x:f>Vulnerabilidad!C24</x:f>
        <x:v>Madera / livianas</x:v>
      </x:c>
      <x:c r="O1130" s="38" t="str">
        <x:f>Vulnerabilidad!D24</x:f>
        <x:v>Metal</x:v>
      </x:c>
      <x:c r="P1130" s="38" t="str">
        <x:v>Sin dato</x:v>
      </x:c>
      <x:c r="Q1130" s="38" t="n">
        <x:f>IF('Impacto local'!H16="","",'Impacto local'!H16)</x:f>
        <x:v>2</x:v>
      </x:c>
      <x:c r="R1130" s="57" t="n">
        <x:f>IF(Q1130="","",INDEX(Vulnerabilidad!$D$6:$D$17,Q1130))</x:f>
        <x:v>0</x:v>
      </x:c>
      <x:c r="S1130" s="55" t="n">
        <x:f>IF(AND(ISNUMBER(J1130),ISNUMBER(R1130),R1130&gt;=0,R1130&lt;=1),J1130*R1130,"n.a.")</x:f>
        <x:v>0</x:v>
      </x:c>
      <x:c r="T1130" s="38" t="str">
        <x:f>IF(ISNUMBER(S1130),"Calculado ilustrativo","Faltan datos / parámetros inválidos")</x:f>
        <x:v>Calculado ilustrativo</x:v>
      </x:c>
    </x:row>
    <x:row r="1131">
      <x:c r="A1131" s="38" t="str">
        <x:v>R01126</x:v>
      </x:c>
      <x:c r="B1131" s="38" t="str">
        <x:f>'Reparto provincial'!B381</x:f>
        <x:v>C10</x:v>
      </x:c>
      <x:c r="C1131" s="38" t="str">
        <x:f>'Reparto provincial'!C381</x:f>
        <x:v>MAPFRE Panamá S.A.</x:v>
      </x:c>
      <x:c r="D1131" s="38" t="str">
        <x:f>'Reparto provincial'!D381</x:f>
        <x:v>Comercial</x:v>
      </x:c>
      <x:c r="E1131" s="38" t="str">
        <x:f>'Reparto provincial'!E381</x:f>
        <x:v>Ngäbe-Buglé</x:v>
      </x:c>
      <x:c r="F1131" s="38" t="str">
        <x:f>Ubicaciones!A17</x:f>
        <x:v>L12</x:v>
      </x:c>
      <x:c r="G1131" s="38" t="str">
        <x:v>P1</x:v>
      </x:c>
      <x:c r="H1131" s="55" t="n">
        <x:f>IF(AND(ISNUMBER('Reparto provincial'!J381),ABS(Construccion!G40-1)&lt;0.0000001,MIN(Construccion!D40:F40)&gt;=0,MAX(Construccion!D40:F40)&lt;=1),ROUND('Reparto provincial'!J381*ROUND(SUM(Construccion!$D$40:D40),12),0)-0,"n.a.")</x:f>
        <x:v>0</x:v>
      </x:c>
      <x:c r="I1131" s="55" t="n">
        <x:f>'Reparto provincial'!N381</x:f>
        <x:v>77998.42250772483</x:v>
      </x:c>
      <x:c r="J1131" s="55" t="n">
        <x:f>IF(AND(ISNUMBER(H1131),ISNUMBER(I1131)),H1131*I1131,"n.a.")</x:f>
        <x:v>0</x:v>
      </x:c>
      <x:c r="K1131" s="56" t="n">
        <x:f>Ubicaciones!D17</x:f>
        <x:v>8.53</x:v>
      </x:c>
      <x:c r="L1131" s="56" t="n">
        <x:f>Ubicaciones!E17</x:f>
        <x:v>-81.7</x:v>
      </x:c>
      <x:c r="M1131" s="38" t="str">
        <x:f>Vulnerabilidad!B22</x:f>
        <x:v>Hormigón armado</x:v>
      </x:c>
      <x:c r="N1131" s="38" t="str">
        <x:f>Vulnerabilidad!C22</x:f>
        <x:v>Mampostería de relleno</x:v>
      </x:c>
      <x:c r="O1131" s="38" t="str">
        <x:f>Vulnerabilidad!D22</x:f>
        <x:v>Losa de hormigón</x:v>
      </x:c>
      <x:c r="P1131" s="38" t="str">
        <x:v>Sin dato</x:v>
      </x:c>
      <x:c r="Q1131" s="38" t="n">
        <x:f>IF('Impacto local'!H17="","",'Impacto local'!H17)</x:f>
        <x:v>3</x:v>
      </x:c>
      <x:c r="R1131" s="57" t="n">
        <x:f>IF(Q1131="","",INDEX(Vulnerabilidad!$B$6:$B$17,Q1131))</x:f>
        <x:v>0</x:v>
      </x:c>
      <x:c r="S1131" s="55" t="n">
        <x:f>IF(AND(ISNUMBER(J1131),ISNUMBER(R1131),R1131&gt;=0,R1131&lt;=1),J1131*R1131,"n.a.")</x:f>
        <x:v>0</x:v>
      </x:c>
      <x:c r="T1131" s="38" t="str">
        <x:f>IF(ISNUMBER(S1131),"Calculado ilustrativo","Faltan datos / parámetros inválidos")</x:f>
        <x:v>Calculado ilustrativo</x:v>
      </x:c>
    </x:row>
    <x:row r="1132">
      <x:c r="A1132" s="38" t="str">
        <x:v>R01127</x:v>
      </x:c>
      <x:c r="B1132" s="38" t="str">
        <x:f>'Reparto provincial'!B381</x:f>
        <x:v>C10</x:v>
      </x:c>
      <x:c r="C1132" s="38" t="str">
        <x:f>'Reparto provincial'!C381</x:f>
        <x:v>MAPFRE Panamá S.A.</x:v>
      </x:c>
      <x:c r="D1132" s="38" t="str">
        <x:f>'Reparto provincial'!D381</x:f>
        <x:v>Comercial</x:v>
      </x:c>
      <x:c r="E1132" s="38" t="str">
        <x:f>'Reparto provincial'!E381</x:f>
        <x:v>Ngäbe-Buglé</x:v>
      </x:c>
      <x:c r="F1132" s="38" t="str">
        <x:f>Ubicaciones!A17</x:f>
        <x:v>L12</x:v>
      </x:c>
      <x:c r="G1132" s="38" t="str">
        <x:v>P2</x:v>
      </x:c>
      <x:c r="H1132" s="55" t="n">
        <x:f>IF(AND(ISNUMBER('Reparto provincial'!J381),ABS(Construccion!G40-1)&lt;0.0000001,MIN(Construccion!D40:F40)&gt;=0,MAX(Construccion!D40:F40)&lt;=1),ROUND('Reparto provincial'!J381*ROUND(SUM(Construccion!$D$40:E40),12),0)-ROUND('Reparto provincial'!J381*ROUND(SUM(Construccion!$D$40:D40),12),0),"n.a.")</x:f>
        <x:v>0</x:v>
      </x:c>
      <x:c r="I1132" s="55" t="n">
        <x:f>'Reparto provincial'!N381</x:f>
        <x:v>77998.42250772483</x:v>
      </x:c>
      <x:c r="J1132" s="55" t="n">
        <x:f>IF(AND(ISNUMBER(H1132),ISNUMBER(I1132)),H1132*I1132,"n.a.")</x:f>
        <x:v>0</x:v>
      </x:c>
      <x:c r="K1132" s="56" t="n">
        <x:f>Ubicaciones!D17</x:f>
        <x:v>8.53</x:v>
      </x:c>
      <x:c r="L1132" s="56" t="n">
        <x:f>Ubicaciones!E17</x:f>
        <x:v>-81.7</x:v>
      </x:c>
      <x:c r="M1132" s="38" t="str">
        <x:f>Vulnerabilidad!B23</x:f>
        <x:v>Mampostería sin refuerzo</x:v>
      </x:c>
      <x:c r="N1132" s="38" t="str">
        <x:f>Vulnerabilidad!C23</x:f>
        <x:v>Bloque / ladrillo</x:v>
      </x:c>
      <x:c r="O1132" s="38" t="str">
        <x:f>Vulnerabilidad!D23</x:f>
        <x:v>Metal</x:v>
      </x:c>
      <x:c r="P1132" s="38" t="str">
        <x:v>Sin dato</x:v>
      </x:c>
      <x:c r="Q1132" s="38" t="n">
        <x:f>IF('Impacto local'!H17="","",'Impacto local'!H17)</x:f>
        <x:v>3</x:v>
      </x:c>
      <x:c r="R1132" s="57" t="n">
        <x:f>IF(Q1132="","",INDEX(Vulnerabilidad!$C$6:$C$17,Q1132))</x:f>
        <x:v>0</x:v>
      </x:c>
      <x:c r="S1132" s="55" t="n">
        <x:f>IF(AND(ISNUMBER(J1132),ISNUMBER(R1132),R1132&gt;=0,R1132&lt;=1),J1132*R1132,"n.a.")</x:f>
        <x:v>0</x:v>
      </x:c>
      <x:c r="T1132" s="38" t="str">
        <x:f>IF(ISNUMBER(S1132),"Calculado ilustrativo","Faltan datos / parámetros inválidos")</x:f>
        <x:v>Calculado ilustrativo</x:v>
      </x:c>
    </x:row>
    <x:row r="1133">
      <x:c r="A1133" s="38" t="str">
        <x:v>R01128</x:v>
      </x:c>
      <x:c r="B1133" s="38" t="str">
        <x:f>'Reparto provincial'!B381</x:f>
        <x:v>C10</x:v>
      </x:c>
      <x:c r="C1133" s="38" t="str">
        <x:f>'Reparto provincial'!C381</x:f>
        <x:v>MAPFRE Panamá S.A.</x:v>
      </x:c>
      <x:c r="D1133" s="38" t="str">
        <x:f>'Reparto provincial'!D381</x:f>
        <x:v>Comercial</x:v>
      </x:c>
      <x:c r="E1133" s="38" t="str">
        <x:f>'Reparto provincial'!E381</x:f>
        <x:v>Ngäbe-Buglé</x:v>
      </x:c>
      <x:c r="F1133" s="38" t="str">
        <x:f>Ubicaciones!A17</x:f>
        <x:v>L12</x:v>
      </x:c>
      <x:c r="G1133" s="38" t="str">
        <x:v>P3</x:v>
      </x:c>
      <x:c r="H1133" s="55" t="n">
        <x:f>IF(AND(ISNUMBER('Reparto provincial'!J381),ABS(Construccion!G40-1)&lt;0.0000001,MIN(Construccion!D40:F40)&gt;=0,MAX(Construccion!D40:F40)&lt;=1),ROUND('Reparto provincial'!J381*ROUND(SUM(Construccion!$D$40:F40),12),0)-ROUND('Reparto provincial'!J381*ROUND(SUM(Construccion!$D$40:E40),12),0),"n.a.")</x:f>
        <x:v>0</x:v>
      </x:c>
      <x:c r="I1133" s="55" t="n">
        <x:f>'Reparto provincial'!N381</x:f>
        <x:v>77998.42250772483</x:v>
      </x:c>
      <x:c r="J1133" s="55" t="n">
        <x:f>IF(AND(ISNUMBER(H1133),ISNUMBER(I1133)),H1133*I1133,"n.a.")</x:f>
        <x:v>0</x:v>
      </x:c>
      <x:c r="K1133" s="56" t="n">
        <x:f>Ubicaciones!D17</x:f>
        <x:v>8.53</x:v>
      </x:c>
      <x:c r="L1133" s="56" t="n">
        <x:f>Ubicaciones!E17</x:f>
        <x:v>-81.7</x:v>
      </x:c>
      <x:c r="M1133" s="38" t="str">
        <x:f>Vulnerabilidad!B24</x:f>
        <x:v>Liviana / madera</x:v>
      </x:c>
      <x:c r="N1133" s="38" t="str">
        <x:f>Vulnerabilidad!C24</x:f>
        <x:v>Madera / livianas</x:v>
      </x:c>
      <x:c r="O1133" s="38" t="str">
        <x:f>Vulnerabilidad!D24</x:f>
        <x:v>Metal</x:v>
      </x:c>
      <x:c r="P1133" s="38" t="str">
        <x:v>Sin dato</x:v>
      </x:c>
      <x:c r="Q1133" s="38" t="n">
        <x:f>IF('Impacto local'!H17="","",'Impacto local'!H17)</x:f>
        <x:v>3</x:v>
      </x:c>
      <x:c r="R1133" s="57" t="n">
        <x:f>IF(Q1133="","",INDEX(Vulnerabilidad!$D$6:$D$17,Q1133))</x:f>
        <x:v>0</x:v>
      </x:c>
      <x:c r="S1133" s="55" t="n">
        <x:f>IF(AND(ISNUMBER(J1133),ISNUMBER(R1133),R1133&gt;=0,R1133&lt;=1),J1133*R1133,"n.a.")</x:f>
        <x:v>0</x:v>
      </x:c>
      <x:c r="T1133" s="38" t="str">
        <x:f>IF(ISNUMBER(S1133),"Calculado ilustrativo","Faltan datos / parámetros inválidos")</x:f>
        <x:v>Calculado ilustrativo</x:v>
      </x:c>
    </x:row>
    <x:row r="1134">
      <x:c r="A1134" s="38" t="str">
        <x:v>R01129</x:v>
      </x:c>
      <x:c r="B1134" s="38" t="str">
        <x:f>'Reparto provincial'!B382</x:f>
        <x:v>C10</x:v>
      </x:c>
      <x:c r="C1134" s="38" t="str">
        <x:f>'Reparto provincial'!C382</x:f>
        <x:v>MAPFRE Panamá S.A.</x:v>
      </x:c>
      <x:c r="D1134" s="38" t="str">
        <x:f>'Reparto provincial'!D382</x:f>
        <x:v>Comercial</x:v>
      </x:c>
      <x:c r="E1134" s="38" t="str">
        <x:f>'Reparto provincial'!E382</x:f>
        <x:v>Panamá Oeste</x:v>
      </x:c>
      <x:c r="F1134" s="38" t="str">
        <x:f>Ubicaciones!A18</x:f>
        <x:v>L13</x:v>
      </x:c>
      <x:c r="G1134" s="38" t="str">
        <x:v>P1</x:v>
      </x:c>
      <x:c r="H1134" s="55" t="n">
        <x:f>IF(AND(ISNUMBER('Reparto provincial'!J382),ABS(Construccion!G43-1)&lt;0.0000001,MIN(Construccion!D43:F43)&gt;=0,MAX(Construccion!D43:F43)&lt;=1),ROUND('Reparto provincial'!J382*ROUND(SUM(Construccion!$D$43:D43),12),0)-0,"n.a.")</x:f>
        <x:v>661</x:v>
      </x:c>
      <x:c r="I1134" s="55" t="n">
        <x:f>'Reparto provincial'!N382</x:f>
        <x:v>77998.42250772483</x:v>
      </x:c>
      <x:c r="J1134" s="55" t="n">
        <x:f>IF(AND(ISNUMBER(H1134),ISNUMBER(I1134)),H1134*I1134,"n.a.")</x:f>
        <x:v>51556957.27760611</x:v>
      </x:c>
      <x:c r="K1134" s="56" t="n">
        <x:f>Ubicaciones!D18</x:f>
        <x:v>8.88</x:v>
      </x:c>
      <x:c r="L1134" s="56" t="n">
        <x:f>Ubicaciones!E18</x:f>
        <x:v>-79.78</x:v>
      </x:c>
      <x:c r="M1134" s="38" t="str">
        <x:f>Vulnerabilidad!B22</x:f>
        <x:v>Hormigón armado</x:v>
      </x:c>
      <x:c r="N1134" s="38" t="str">
        <x:f>Vulnerabilidad!C22</x:f>
        <x:v>Mampostería de relleno</x:v>
      </x:c>
      <x:c r="O1134" s="38" t="str">
        <x:f>Vulnerabilidad!D22</x:f>
        <x:v>Losa de hormigón</x:v>
      </x:c>
      <x:c r="P1134" s="38" t="str">
        <x:v>Sin dato</x:v>
      </x:c>
      <x:c r="Q1134" s="38" t="n">
        <x:f>IF('Impacto local'!H18="","",'Impacto local'!H18)</x:f>
        <x:v>2</x:v>
      </x:c>
      <x:c r="R1134" s="57" t="n">
        <x:f>IF(Q1134="","",INDEX(Vulnerabilidad!$B$6:$B$17,Q1134))</x:f>
        <x:v>0</x:v>
      </x:c>
      <x:c r="S1134" s="55" t="n">
        <x:f>IF(AND(ISNUMBER(J1134),ISNUMBER(R1134),R1134&gt;=0,R1134&lt;=1),J1134*R1134,"n.a.")</x:f>
        <x:v>0</x:v>
      </x:c>
      <x:c r="T1134" s="38" t="str">
        <x:f>IF(ISNUMBER(S1134),"Calculado ilustrativo","Faltan datos / parámetros inválidos")</x:f>
        <x:v>Calculado ilustrativo</x:v>
      </x:c>
    </x:row>
    <x:row r="1135">
      <x:c r="A1135" s="38" t="str">
        <x:v>R01130</x:v>
      </x:c>
      <x:c r="B1135" s="38" t="str">
        <x:f>'Reparto provincial'!B382</x:f>
        <x:v>C10</x:v>
      </x:c>
      <x:c r="C1135" s="38" t="str">
        <x:f>'Reparto provincial'!C382</x:f>
        <x:v>MAPFRE Panamá S.A.</x:v>
      </x:c>
      <x:c r="D1135" s="38" t="str">
        <x:f>'Reparto provincial'!D382</x:f>
        <x:v>Comercial</x:v>
      </x:c>
      <x:c r="E1135" s="38" t="str">
        <x:f>'Reparto provincial'!E382</x:f>
        <x:v>Panamá Oeste</x:v>
      </x:c>
      <x:c r="F1135" s="38" t="str">
        <x:f>Ubicaciones!A18</x:f>
        <x:v>L13</x:v>
      </x:c>
      <x:c r="G1135" s="38" t="str">
        <x:v>P2</x:v>
      </x:c>
      <x:c r="H1135" s="55" t="n">
        <x:f>IF(AND(ISNUMBER('Reparto provincial'!J382),ABS(Construccion!G43-1)&lt;0.0000001,MIN(Construccion!D43:F43)&gt;=0,MAX(Construccion!D43:F43)&lt;=1),ROUND('Reparto provincial'!J382*ROUND(SUM(Construccion!$D$43:E43),12),0)-ROUND('Reparto provincial'!J382*ROUND(SUM(Construccion!$D$43:D43),12),0),"n.a.")</x:f>
        <x:v>330</x:v>
      </x:c>
      <x:c r="I1135" s="55" t="n">
        <x:f>'Reparto provincial'!N382</x:f>
        <x:v>77998.42250772483</x:v>
      </x:c>
      <x:c r="J1135" s="55" t="n">
        <x:f>IF(AND(ISNUMBER(H1135),ISNUMBER(I1135)),H1135*I1135,"n.a.")</x:f>
        <x:v>25739479.427549195</x:v>
      </x:c>
      <x:c r="K1135" s="56" t="n">
        <x:f>Ubicaciones!D18</x:f>
        <x:v>8.88</x:v>
      </x:c>
      <x:c r="L1135" s="56" t="n">
        <x:f>Ubicaciones!E18</x:f>
        <x:v>-79.78</x:v>
      </x:c>
      <x:c r="M1135" s="38" t="str">
        <x:f>Vulnerabilidad!B23</x:f>
        <x:v>Mampostería sin refuerzo</x:v>
      </x:c>
      <x:c r="N1135" s="38" t="str">
        <x:f>Vulnerabilidad!C23</x:f>
        <x:v>Bloque / ladrillo</x:v>
      </x:c>
      <x:c r="O1135" s="38" t="str">
        <x:f>Vulnerabilidad!D23</x:f>
        <x:v>Metal</x:v>
      </x:c>
      <x:c r="P1135" s="38" t="str">
        <x:v>Sin dato</x:v>
      </x:c>
      <x:c r="Q1135" s="38" t="n">
        <x:f>IF('Impacto local'!H18="","",'Impacto local'!H18)</x:f>
        <x:v>2</x:v>
      </x:c>
      <x:c r="R1135" s="57" t="n">
        <x:f>IF(Q1135="","",INDEX(Vulnerabilidad!$C$6:$C$17,Q1135))</x:f>
        <x:v>0</x:v>
      </x:c>
      <x:c r="S1135" s="55" t="n">
        <x:f>IF(AND(ISNUMBER(J1135),ISNUMBER(R1135),R1135&gt;=0,R1135&lt;=1),J1135*R1135,"n.a.")</x:f>
        <x:v>0</x:v>
      </x:c>
      <x:c r="T1135" s="38" t="str">
        <x:f>IF(ISNUMBER(S1135),"Calculado ilustrativo","Faltan datos / parámetros inválidos")</x:f>
        <x:v>Calculado ilustrativo</x:v>
      </x:c>
    </x:row>
    <x:row r="1136">
      <x:c r="A1136" s="38" t="str">
        <x:v>R01131</x:v>
      </x:c>
      <x:c r="B1136" s="38" t="str">
        <x:f>'Reparto provincial'!B382</x:f>
        <x:v>C10</x:v>
      </x:c>
      <x:c r="C1136" s="38" t="str">
        <x:f>'Reparto provincial'!C382</x:f>
        <x:v>MAPFRE Panamá S.A.</x:v>
      </x:c>
      <x:c r="D1136" s="38" t="str">
        <x:f>'Reparto provincial'!D382</x:f>
        <x:v>Comercial</x:v>
      </x:c>
      <x:c r="E1136" s="38" t="str">
        <x:f>'Reparto provincial'!E382</x:f>
        <x:v>Panamá Oeste</x:v>
      </x:c>
      <x:c r="F1136" s="38" t="str">
        <x:f>Ubicaciones!A18</x:f>
        <x:v>L13</x:v>
      </x:c>
      <x:c r="G1136" s="38" t="str">
        <x:v>P3</x:v>
      </x:c>
      <x:c r="H1136" s="55" t="n">
        <x:f>IF(AND(ISNUMBER('Reparto provincial'!J382),ABS(Construccion!G43-1)&lt;0.0000001,MIN(Construccion!D43:F43)&gt;=0,MAX(Construccion!D43:F43)&lt;=1),ROUND('Reparto provincial'!J382*ROUND(SUM(Construccion!$D$43:F43),12),0)-ROUND('Reparto provincial'!J382*ROUND(SUM(Construccion!$D$43:E43),12),0),"n.a.")</x:f>
        <x:v>110</x:v>
      </x:c>
      <x:c r="I1136" s="55" t="n">
        <x:f>'Reparto provincial'!N382</x:f>
        <x:v>77998.42250772483</x:v>
      </x:c>
      <x:c r="J1136" s="55" t="n">
        <x:f>IF(AND(ISNUMBER(H1136),ISNUMBER(I1136)),H1136*I1136,"n.a.")</x:f>
        <x:v>8579826.47584973</x:v>
      </x:c>
      <x:c r="K1136" s="56" t="n">
        <x:f>Ubicaciones!D18</x:f>
        <x:v>8.88</x:v>
      </x:c>
      <x:c r="L1136" s="56" t="n">
        <x:f>Ubicaciones!E18</x:f>
        <x:v>-79.78</x:v>
      </x:c>
      <x:c r="M1136" s="38" t="str">
        <x:f>Vulnerabilidad!B24</x:f>
        <x:v>Liviana / madera</x:v>
      </x:c>
      <x:c r="N1136" s="38" t="str">
        <x:f>Vulnerabilidad!C24</x:f>
        <x:v>Madera / livianas</x:v>
      </x:c>
      <x:c r="O1136" s="38" t="str">
        <x:f>Vulnerabilidad!D24</x:f>
        <x:v>Metal</x:v>
      </x:c>
      <x:c r="P1136" s="38" t="str">
        <x:v>Sin dato</x:v>
      </x:c>
      <x:c r="Q1136" s="38" t="n">
        <x:f>IF('Impacto local'!H18="","",'Impacto local'!H18)</x:f>
        <x:v>2</x:v>
      </x:c>
      <x:c r="R1136" s="57" t="n">
        <x:f>IF(Q1136="","",INDEX(Vulnerabilidad!$D$6:$D$17,Q1136))</x:f>
        <x:v>0</x:v>
      </x:c>
      <x:c r="S1136" s="55" t="n">
        <x:f>IF(AND(ISNUMBER(J1136),ISNUMBER(R1136),R1136&gt;=0,R1136&lt;=1),J1136*R1136,"n.a.")</x:f>
        <x:v>0</x:v>
      </x:c>
      <x:c r="T1136" s="38" t="str">
        <x:f>IF(ISNUMBER(S1136),"Calculado ilustrativo","Faltan datos / parámetros inválidos")</x:f>
        <x:v>Calculado ilustrativo</x:v>
      </x:c>
    </x:row>
    <x:row r="1137">
      <x:c r="A1137" s="38" t="str">
        <x:v>R01132</x:v>
      </x:c>
      <x:c r="B1137" s="38" t="str">
        <x:f>'Reparto provincial'!B383</x:f>
        <x:v>C10</x:v>
      </x:c>
      <x:c r="C1137" s="38" t="str">
        <x:f>'Reparto provincial'!C383</x:f>
        <x:v>MAPFRE Panamá S.A.</x:v>
      </x:c>
      <x:c r="D1137" s="38" t="str">
        <x:f>'Reparto provincial'!D383</x:f>
        <x:v>Industrial</x:v>
      </x:c>
      <x:c r="E1137" s="38" t="str">
        <x:f>'Reparto provincial'!E383</x:f>
        <x:v>Bocas del Toro</x:v>
      </x:c>
      <x:c r="F1137" s="38" t="str">
        <x:f>Ubicaciones!A6</x:f>
        <x:v>L01</x:v>
      </x:c>
      <x:c r="G1137" s="38" t="str">
        <x:v>P1</x:v>
      </x:c>
      <x:c r="H1137" s="55" t="n">
        <x:f>IF(AND(ISNUMBER('Reparto provincial'!J383),ABS(Construccion!G8-1)&lt;0.0000001,MIN(Construccion!D8:F8)&gt;=0,MAX(Construccion!D8:F8)&lt;=1),ROUND('Reparto provincial'!J383*ROUND(SUM(Construccion!$D$8:D8),12),0)-0,"n.a.")</x:f>
        <x:v>0</x:v>
      </x:c>
      <x:c r="I1137" s="55" t="n">
        <x:f>'Reparto provincial'!N383</x:f>
        <x:v>0</x:v>
      </x:c>
      <x:c r="J1137" s="55" t="n">
        <x:f>IF(AND(ISNUMBER(H1137),ISNUMBER(I1137)),H1137*I1137,"n.a.")</x:f>
        <x:v>0</x:v>
      </x:c>
      <x:c r="K1137" s="56" t="n">
        <x:f>Ubicaciones!D6</x:f>
        <x:v>9.34</x:v>
      </x:c>
      <x:c r="L1137" s="56" t="n">
        <x:f>Ubicaciones!E6</x:f>
        <x:v>-82.25</x:v>
      </x:c>
      <x:c r="M1137" s="38" t="str">
        <x:f>Vulnerabilidad!B22</x:f>
        <x:v>Hormigón armado</x:v>
      </x:c>
      <x:c r="N1137" s="38" t="str">
        <x:f>Vulnerabilidad!C22</x:f>
        <x:v>Mampostería de relleno</x:v>
      </x:c>
      <x:c r="O1137" s="38" t="str">
        <x:f>Vulnerabilidad!D22</x:f>
        <x:v>Losa de hormigón</x:v>
      </x:c>
      <x:c r="P1137" s="38" t="str">
        <x:v>Sin dato</x:v>
      </x:c>
      <x:c r="Q1137" s="38" t="n">
        <x:f>IF('Impacto local'!H6="","",'Impacto local'!H6)</x:f>
        <x:v>3</x:v>
      </x:c>
      <x:c r="R1137" s="57" t="n">
        <x:f>IF(Q1137="","",INDEX(Vulnerabilidad!$B$6:$B$17,Q1137))</x:f>
        <x:v>0</x:v>
      </x:c>
      <x:c r="S1137" s="55" t="n">
        <x:f>IF(AND(ISNUMBER(J1137),ISNUMBER(R1137),R1137&gt;=0,R1137&lt;=1),J1137*R1137,"n.a.")</x:f>
        <x:v>0</x:v>
      </x:c>
      <x:c r="T1137" s="38" t="str">
        <x:f>IF(ISNUMBER(S1137),"Calculado ilustrativo","Faltan datos / parámetros inválidos")</x:f>
        <x:v>Calculado ilustrativo</x:v>
      </x:c>
    </x:row>
    <x:row r="1138">
      <x:c r="A1138" s="38" t="str">
        <x:v>R01133</x:v>
      </x:c>
      <x:c r="B1138" s="38" t="str">
        <x:f>'Reparto provincial'!B383</x:f>
        <x:v>C10</x:v>
      </x:c>
      <x:c r="C1138" s="38" t="str">
        <x:f>'Reparto provincial'!C383</x:f>
        <x:v>MAPFRE Panamá S.A.</x:v>
      </x:c>
      <x:c r="D1138" s="38" t="str">
        <x:f>'Reparto provincial'!D383</x:f>
        <x:v>Industrial</x:v>
      </x:c>
      <x:c r="E1138" s="38" t="str">
        <x:f>'Reparto provincial'!E383</x:f>
        <x:v>Bocas del Toro</x:v>
      </x:c>
      <x:c r="F1138" s="38" t="str">
        <x:f>Ubicaciones!A6</x:f>
        <x:v>L01</x:v>
      </x:c>
      <x:c r="G1138" s="38" t="str">
        <x:v>P2</x:v>
      </x:c>
      <x:c r="H1138" s="55" t="n">
        <x:f>IF(AND(ISNUMBER('Reparto provincial'!J383),ABS(Construccion!G8-1)&lt;0.0000001,MIN(Construccion!D8:F8)&gt;=0,MAX(Construccion!D8:F8)&lt;=1),ROUND('Reparto provincial'!J383*ROUND(SUM(Construccion!$D$8:E8),12),0)-ROUND('Reparto provincial'!J383*ROUND(SUM(Construccion!$D$8:D8),12),0),"n.a.")</x:f>
        <x:v>0</x:v>
      </x:c>
      <x:c r="I1138" s="55" t="n">
        <x:f>'Reparto provincial'!N383</x:f>
        <x:v>0</x:v>
      </x:c>
      <x:c r="J1138" s="55" t="n">
        <x:f>IF(AND(ISNUMBER(H1138),ISNUMBER(I1138)),H1138*I1138,"n.a.")</x:f>
        <x:v>0</x:v>
      </x:c>
      <x:c r="K1138" s="56" t="n">
        <x:f>Ubicaciones!D6</x:f>
        <x:v>9.34</x:v>
      </x:c>
      <x:c r="L1138" s="56" t="n">
        <x:f>Ubicaciones!E6</x:f>
        <x:v>-82.25</x:v>
      </x:c>
      <x:c r="M1138" s="38" t="str">
        <x:f>Vulnerabilidad!B23</x:f>
        <x:v>Mampostería sin refuerzo</x:v>
      </x:c>
      <x:c r="N1138" s="38" t="str">
        <x:f>Vulnerabilidad!C23</x:f>
        <x:v>Bloque / ladrillo</x:v>
      </x:c>
      <x:c r="O1138" s="38" t="str">
        <x:f>Vulnerabilidad!D23</x:f>
        <x:v>Metal</x:v>
      </x:c>
      <x:c r="P1138" s="38" t="str">
        <x:v>Sin dato</x:v>
      </x:c>
      <x:c r="Q1138" s="38" t="n">
        <x:f>IF('Impacto local'!H6="","",'Impacto local'!H6)</x:f>
        <x:v>3</x:v>
      </x:c>
      <x:c r="R1138" s="57" t="n">
        <x:f>IF(Q1138="","",INDEX(Vulnerabilidad!$C$6:$C$17,Q1138))</x:f>
        <x:v>0</x:v>
      </x:c>
      <x:c r="S1138" s="55" t="n">
        <x:f>IF(AND(ISNUMBER(J1138),ISNUMBER(R1138),R1138&gt;=0,R1138&lt;=1),J1138*R1138,"n.a.")</x:f>
        <x:v>0</x:v>
      </x:c>
      <x:c r="T1138" s="38" t="str">
        <x:f>IF(ISNUMBER(S1138),"Calculado ilustrativo","Faltan datos / parámetros inválidos")</x:f>
        <x:v>Calculado ilustrativo</x:v>
      </x:c>
    </x:row>
    <x:row r="1139">
      <x:c r="A1139" s="38" t="str">
        <x:v>R01134</x:v>
      </x:c>
      <x:c r="B1139" s="38" t="str">
        <x:f>'Reparto provincial'!B383</x:f>
        <x:v>C10</x:v>
      </x:c>
      <x:c r="C1139" s="38" t="str">
        <x:f>'Reparto provincial'!C383</x:f>
        <x:v>MAPFRE Panamá S.A.</x:v>
      </x:c>
      <x:c r="D1139" s="38" t="str">
        <x:f>'Reparto provincial'!D383</x:f>
        <x:v>Industrial</x:v>
      </x:c>
      <x:c r="E1139" s="38" t="str">
        <x:f>'Reparto provincial'!E383</x:f>
        <x:v>Bocas del Toro</x:v>
      </x:c>
      <x:c r="F1139" s="38" t="str">
        <x:f>Ubicaciones!A6</x:f>
        <x:v>L01</x:v>
      </x:c>
      <x:c r="G1139" s="38" t="str">
        <x:v>P3</x:v>
      </x:c>
      <x:c r="H1139" s="55" t="n">
        <x:f>IF(AND(ISNUMBER('Reparto provincial'!J383),ABS(Construccion!G8-1)&lt;0.0000001,MIN(Construccion!D8:F8)&gt;=0,MAX(Construccion!D8:F8)&lt;=1),ROUND('Reparto provincial'!J383*ROUND(SUM(Construccion!$D$8:F8),12),0)-ROUND('Reparto provincial'!J383*ROUND(SUM(Construccion!$D$8:E8),12),0),"n.a.")</x:f>
        <x:v>0</x:v>
      </x:c>
      <x:c r="I1139" s="55" t="n">
        <x:f>'Reparto provincial'!N383</x:f>
        <x:v>0</x:v>
      </x:c>
      <x:c r="J1139" s="55" t="n">
        <x:f>IF(AND(ISNUMBER(H1139),ISNUMBER(I1139)),H1139*I1139,"n.a.")</x:f>
        <x:v>0</x:v>
      </x:c>
      <x:c r="K1139" s="56" t="n">
        <x:f>Ubicaciones!D6</x:f>
        <x:v>9.34</x:v>
      </x:c>
      <x:c r="L1139" s="56" t="n">
        <x:f>Ubicaciones!E6</x:f>
        <x:v>-82.25</x:v>
      </x:c>
      <x:c r="M1139" s="38" t="str">
        <x:f>Vulnerabilidad!B24</x:f>
        <x:v>Liviana / madera</x:v>
      </x:c>
      <x:c r="N1139" s="38" t="str">
        <x:f>Vulnerabilidad!C24</x:f>
        <x:v>Madera / livianas</x:v>
      </x:c>
      <x:c r="O1139" s="38" t="str">
        <x:f>Vulnerabilidad!D24</x:f>
        <x:v>Metal</x:v>
      </x:c>
      <x:c r="P1139" s="38" t="str">
        <x:v>Sin dato</x:v>
      </x:c>
      <x:c r="Q1139" s="38" t="n">
        <x:f>IF('Impacto local'!H6="","",'Impacto local'!H6)</x:f>
        <x:v>3</x:v>
      </x:c>
      <x:c r="R1139" s="57" t="n">
        <x:f>IF(Q1139="","",INDEX(Vulnerabilidad!$D$6:$D$17,Q1139))</x:f>
        <x:v>0</x:v>
      </x:c>
      <x:c r="S1139" s="55" t="n">
        <x:f>IF(AND(ISNUMBER(J1139),ISNUMBER(R1139),R1139&gt;=0,R1139&lt;=1),J1139*R1139,"n.a.")</x:f>
        <x:v>0</x:v>
      </x:c>
      <x:c r="T1139" s="38" t="str">
        <x:f>IF(ISNUMBER(S1139),"Calculado ilustrativo","Faltan datos / parámetros inválidos")</x:f>
        <x:v>Calculado ilustrativo</x:v>
      </x:c>
    </x:row>
    <x:row r="1140">
      <x:c r="A1140" s="38" t="str">
        <x:v>R01135</x:v>
      </x:c>
      <x:c r="B1140" s="38" t="str">
        <x:f>'Reparto provincial'!B384</x:f>
        <x:v>C10</x:v>
      </x:c>
      <x:c r="C1140" s="38" t="str">
        <x:f>'Reparto provincial'!C384</x:f>
        <x:v>MAPFRE Panamá S.A.</x:v>
      </x:c>
      <x:c r="D1140" s="38" t="str">
        <x:f>'Reparto provincial'!D384</x:f>
        <x:v>Industrial</x:v>
      </x:c>
      <x:c r="E1140" s="38" t="str">
        <x:f>'Reparto provincial'!E384</x:f>
        <x:v>Coclé</x:v>
      </x:c>
      <x:c r="F1140" s="38" t="str">
        <x:f>Ubicaciones!A7</x:f>
        <x:v>L02</x:v>
      </x:c>
      <x:c r="G1140" s="38" t="str">
        <x:v>P1</x:v>
      </x:c>
      <x:c r="H1140" s="55" t="n">
        <x:f>IF(AND(ISNUMBER('Reparto provincial'!J384),ABS(Construccion!G11-1)&lt;0.0000001,MIN(Construccion!D11:F11)&gt;=0,MAX(Construccion!D11:F11)&lt;=1),ROUND('Reparto provincial'!J384*ROUND(SUM(Construccion!$D$11:D11),12),0)-0,"n.a.")</x:f>
        <x:v>0</x:v>
      </x:c>
      <x:c r="I1140" s="55" t="n">
        <x:f>'Reparto provincial'!N384</x:f>
        <x:v>0</x:v>
      </x:c>
      <x:c r="J1140" s="55" t="n">
        <x:f>IF(AND(ISNUMBER(H1140),ISNUMBER(I1140)),H1140*I1140,"n.a.")</x:f>
        <x:v>0</x:v>
      </x:c>
      <x:c r="K1140" s="56" t="n">
        <x:f>Ubicaciones!D7</x:f>
        <x:v>8.52</x:v>
      </x:c>
      <x:c r="L1140" s="56" t="n">
        <x:f>Ubicaciones!E7</x:f>
        <x:v>-80.36</x:v>
      </x:c>
      <x:c r="M1140" s="38" t="str">
        <x:f>Vulnerabilidad!B22</x:f>
        <x:v>Hormigón armado</x:v>
      </x:c>
      <x:c r="N1140" s="38" t="str">
        <x:f>Vulnerabilidad!C22</x:f>
        <x:v>Mampostería de relleno</x:v>
      </x:c>
      <x:c r="O1140" s="38" t="str">
        <x:f>Vulnerabilidad!D22</x:f>
        <x:v>Losa de hormigón</x:v>
      </x:c>
      <x:c r="P1140" s="38" t="str">
        <x:v>Sin dato</x:v>
      </x:c>
      <x:c r="Q1140" s="38" t="n">
        <x:f>IF('Impacto local'!H7="","",'Impacto local'!H7)</x:f>
        <x:v>2</x:v>
      </x:c>
      <x:c r="R1140" s="57" t="n">
        <x:f>IF(Q1140="","",INDEX(Vulnerabilidad!$B$6:$B$17,Q1140))</x:f>
        <x:v>0</x:v>
      </x:c>
      <x:c r="S1140" s="55" t="n">
        <x:f>IF(AND(ISNUMBER(J1140),ISNUMBER(R1140),R1140&gt;=0,R1140&lt;=1),J1140*R1140,"n.a.")</x:f>
        <x:v>0</x:v>
      </x:c>
      <x:c r="T1140" s="38" t="str">
        <x:f>IF(ISNUMBER(S1140),"Calculado ilustrativo","Faltan datos / parámetros inválidos")</x:f>
        <x:v>Calculado ilustrativo</x:v>
      </x:c>
    </x:row>
    <x:row r="1141">
      <x:c r="A1141" s="38" t="str">
        <x:v>R01136</x:v>
      </x:c>
      <x:c r="B1141" s="38" t="str">
        <x:f>'Reparto provincial'!B384</x:f>
        <x:v>C10</x:v>
      </x:c>
      <x:c r="C1141" s="38" t="str">
        <x:f>'Reparto provincial'!C384</x:f>
        <x:v>MAPFRE Panamá S.A.</x:v>
      </x:c>
      <x:c r="D1141" s="38" t="str">
        <x:f>'Reparto provincial'!D384</x:f>
        <x:v>Industrial</x:v>
      </x:c>
      <x:c r="E1141" s="38" t="str">
        <x:f>'Reparto provincial'!E384</x:f>
        <x:v>Coclé</x:v>
      </x:c>
      <x:c r="F1141" s="38" t="str">
        <x:f>Ubicaciones!A7</x:f>
        <x:v>L02</x:v>
      </x:c>
      <x:c r="G1141" s="38" t="str">
        <x:v>P2</x:v>
      </x:c>
      <x:c r="H1141" s="55" t="n">
        <x:f>IF(AND(ISNUMBER('Reparto provincial'!J384),ABS(Construccion!G11-1)&lt;0.0000001,MIN(Construccion!D11:F11)&gt;=0,MAX(Construccion!D11:F11)&lt;=1),ROUND('Reparto provincial'!J384*ROUND(SUM(Construccion!$D$11:E11),12),0)-ROUND('Reparto provincial'!J384*ROUND(SUM(Construccion!$D$11:D11),12),0),"n.a.")</x:f>
        <x:v>0</x:v>
      </x:c>
      <x:c r="I1141" s="55" t="n">
        <x:f>'Reparto provincial'!N384</x:f>
        <x:v>0</x:v>
      </x:c>
      <x:c r="J1141" s="55" t="n">
        <x:f>IF(AND(ISNUMBER(H1141),ISNUMBER(I1141)),H1141*I1141,"n.a.")</x:f>
        <x:v>0</x:v>
      </x:c>
      <x:c r="K1141" s="56" t="n">
        <x:f>Ubicaciones!D7</x:f>
        <x:v>8.52</x:v>
      </x:c>
      <x:c r="L1141" s="56" t="n">
        <x:f>Ubicaciones!E7</x:f>
        <x:v>-80.36</x:v>
      </x:c>
      <x:c r="M1141" s="38" t="str">
        <x:f>Vulnerabilidad!B23</x:f>
        <x:v>Mampostería sin refuerzo</x:v>
      </x:c>
      <x:c r="N1141" s="38" t="str">
        <x:f>Vulnerabilidad!C23</x:f>
        <x:v>Bloque / ladrillo</x:v>
      </x:c>
      <x:c r="O1141" s="38" t="str">
        <x:f>Vulnerabilidad!D23</x:f>
        <x:v>Metal</x:v>
      </x:c>
      <x:c r="P1141" s="38" t="str">
        <x:v>Sin dato</x:v>
      </x:c>
      <x:c r="Q1141" s="38" t="n">
        <x:f>IF('Impacto local'!H7="","",'Impacto local'!H7)</x:f>
        <x:v>2</x:v>
      </x:c>
      <x:c r="R1141" s="57" t="n">
        <x:f>IF(Q1141="","",INDEX(Vulnerabilidad!$C$6:$C$17,Q1141))</x:f>
        <x:v>0</x:v>
      </x:c>
      <x:c r="S1141" s="55" t="n">
        <x:f>IF(AND(ISNUMBER(J1141),ISNUMBER(R1141),R1141&gt;=0,R1141&lt;=1),J1141*R1141,"n.a.")</x:f>
        <x:v>0</x:v>
      </x:c>
      <x:c r="T1141" s="38" t="str">
        <x:f>IF(ISNUMBER(S1141),"Calculado ilustrativo","Faltan datos / parámetros inválidos")</x:f>
        <x:v>Calculado ilustrativo</x:v>
      </x:c>
    </x:row>
    <x:row r="1142">
      <x:c r="A1142" s="38" t="str">
        <x:v>R01137</x:v>
      </x:c>
      <x:c r="B1142" s="38" t="str">
        <x:f>'Reparto provincial'!B384</x:f>
        <x:v>C10</x:v>
      </x:c>
      <x:c r="C1142" s="38" t="str">
        <x:f>'Reparto provincial'!C384</x:f>
        <x:v>MAPFRE Panamá S.A.</x:v>
      </x:c>
      <x:c r="D1142" s="38" t="str">
        <x:f>'Reparto provincial'!D384</x:f>
        <x:v>Industrial</x:v>
      </x:c>
      <x:c r="E1142" s="38" t="str">
        <x:f>'Reparto provincial'!E384</x:f>
        <x:v>Coclé</x:v>
      </x:c>
      <x:c r="F1142" s="38" t="str">
        <x:f>Ubicaciones!A7</x:f>
        <x:v>L02</x:v>
      </x:c>
      <x:c r="G1142" s="38" t="str">
        <x:v>P3</x:v>
      </x:c>
      <x:c r="H1142" s="55" t="n">
        <x:f>IF(AND(ISNUMBER('Reparto provincial'!J384),ABS(Construccion!G11-1)&lt;0.0000001,MIN(Construccion!D11:F11)&gt;=0,MAX(Construccion!D11:F11)&lt;=1),ROUND('Reparto provincial'!J384*ROUND(SUM(Construccion!$D$11:F11),12),0)-ROUND('Reparto provincial'!J384*ROUND(SUM(Construccion!$D$11:E11),12),0),"n.a.")</x:f>
        <x:v>0</x:v>
      </x:c>
      <x:c r="I1142" s="55" t="n">
        <x:f>'Reparto provincial'!N384</x:f>
        <x:v>0</x:v>
      </x:c>
      <x:c r="J1142" s="55" t="n">
        <x:f>IF(AND(ISNUMBER(H1142),ISNUMBER(I1142)),H1142*I1142,"n.a.")</x:f>
        <x:v>0</x:v>
      </x:c>
      <x:c r="K1142" s="56" t="n">
        <x:f>Ubicaciones!D7</x:f>
        <x:v>8.52</x:v>
      </x:c>
      <x:c r="L1142" s="56" t="n">
        <x:f>Ubicaciones!E7</x:f>
        <x:v>-80.36</x:v>
      </x:c>
      <x:c r="M1142" s="38" t="str">
        <x:f>Vulnerabilidad!B24</x:f>
        <x:v>Liviana / madera</x:v>
      </x:c>
      <x:c r="N1142" s="38" t="str">
        <x:f>Vulnerabilidad!C24</x:f>
        <x:v>Madera / livianas</x:v>
      </x:c>
      <x:c r="O1142" s="38" t="str">
        <x:f>Vulnerabilidad!D24</x:f>
        <x:v>Metal</x:v>
      </x:c>
      <x:c r="P1142" s="38" t="str">
        <x:v>Sin dato</x:v>
      </x:c>
      <x:c r="Q1142" s="38" t="n">
        <x:f>IF('Impacto local'!H7="","",'Impacto local'!H7)</x:f>
        <x:v>2</x:v>
      </x:c>
      <x:c r="R1142" s="57" t="n">
        <x:f>IF(Q1142="","",INDEX(Vulnerabilidad!$D$6:$D$17,Q1142))</x:f>
        <x:v>0</x:v>
      </x:c>
      <x:c r="S1142" s="55" t="n">
        <x:f>IF(AND(ISNUMBER(J1142),ISNUMBER(R1142),R1142&gt;=0,R1142&lt;=1),J1142*R1142,"n.a.")</x:f>
        <x:v>0</x:v>
      </x:c>
      <x:c r="T1142" s="38" t="str">
        <x:f>IF(ISNUMBER(S1142),"Calculado ilustrativo","Faltan datos / parámetros inválidos")</x:f>
        <x:v>Calculado ilustrativo</x:v>
      </x:c>
    </x:row>
    <x:row r="1143">
      <x:c r="A1143" s="38" t="str">
        <x:v>R01138</x:v>
      </x:c>
      <x:c r="B1143" s="38" t="str">
        <x:f>'Reparto provincial'!B385</x:f>
        <x:v>C10</x:v>
      </x:c>
      <x:c r="C1143" s="38" t="str">
        <x:f>'Reparto provincial'!C385</x:f>
        <x:v>MAPFRE Panamá S.A.</x:v>
      </x:c>
      <x:c r="D1143" s="38" t="str">
        <x:f>'Reparto provincial'!D385</x:f>
        <x:v>Industrial</x:v>
      </x:c>
      <x:c r="E1143" s="38" t="str">
        <x:f>'Reparto provincial'!E385</x:f>
        <x:v>Colón</x:v>
      </x:c>
      <x:c r="F1143" s="38" t="str">
        <x:f>Ubicaciones!A8</x:f>
        <x:v>L03</x:v>
      </x:c>
      <x:c r="G1143" s="38" t="str">
        <x:v>P1</x:v>
      </x:c>
      <x:c r="H1143" s="55" t="n">
        <x:f>IF(AND(ISNUMBER('Reparto provincial'!J385),ABS(Construccion!G14-1)&lt;0.0000001,MIN(Construccion!D14:F14)&gt;=0,MAX(Construccion!D14:F14)&lt;=1),ROUND('Reparto provincial'!J385*ROUND(SUM(Construccion!$D$14:D14),12),0)-0,"n.a.")</x:f>
        <x:v>0</x:v>
      </x:c>
      <x:c r="I1143" s="55" t="n">
        <x:f>'Reparto provincial'!N385</x:f>
        <x:v>0</x:v>
      </x:c>
      <x:c r="J1143" s="55" t="n">
        <x:f>IF(AND(ISNUMBER(H1143),ISNUMBER(I1143)),H1143*I1143,"n.a.")</x:f>
        <x:v>0</x:v>
      </x:c>
      <x:c r="K1143" s="56" t="n">
        <x:f>Ubicaciones!D8</x:f>
        <x:v>9.36</x:v>
      </x:c>
      <x:c r="L1143" s="56" t="n">
        <x:f>Ubicaciones!E8</x:f>
        <x:v>-79.9</x:v>
      </x:c>
      <x:c r="M1143" s="38" t="str">
        <x:f>Vulnerabilidad!B22</x:f>
        <x:v>Hormigón armado</x:v>
      </x:c>
      <x:c r="N1143" s="38" t="str">
        <x:f>Vulnerabilidad!C22</x:f>
        <x:v>Mampostería de relleno</x:v>
      </x:c>
      <x:c r="O1143" s="38" t="str">
        <x:f>Vulnerabilidad!D22</x:f>
        <x:v>Losa de hormigón</x:v>
      </x:c>
      <x:c r="P1143" s="38" t="str">
        <x:v>Sin dato</x:v>
      </x:c>
      <x:c r="Q1143" s="38" t="n">
        <x:f>IF('Impacto local'!H8="","",'Impacto local'!H8)</x:f>
        <x:v>2</x:v>
      </x:c>
      <x:c r="R1143" s="57" t="n">
        <x:f>IF(Q1143="","",INDEX(Vulnerabilidad!$B$6:$B$17,Q1143))</x:f>
        <x:v>0</x:v>
      </x:c>
      <x:c r="S1143" s="55" t="n">
        <x:f>IF(AND(ISNUMBER(J1143),ISNUMBER(R1143),R1143&gt;=0,R1143&lt;=1),J1143*R1143,"n.a.")</x:f>
        <x:v>0</x:v>
      </x:c>
      <x:c r="T1143" s="38" t="str">
        <x:f>IF(ISNUMBER(S1143),"Calculado ilustrativo","Faltan datos / parámetros inválidos")</x:f>
        <x:v>Calculado ilustrativo</x:v>
      </x:c>
    </x:row>
    <x:row r="1144">
      <x:c r="A1144" s="38" t="str">
        <x:v>R01139</x:v>
      </x:c>
      <x:c r="B1144" s="38" t="str">
        <x:f>'Reparto provincial'!B385</x:f>
        <x:v>C10</x:v>
      </x:c>
      <x:c r="C1144" s="38" t="str">
        <x:f>'Reparto provincial'!C385</x:f>
        <x:v>MAPFRE Panamá S.A.</x:v>
      </x:c>
      <x:c r="D1144" s="38" t="str">
        <x:f>'Reparto provincial'!D385</x:f>
        <x:v>Industrial</x:v>
      </x:c>
      <x:c r="E1144" s="38" t="str">
        <x:f>'Reparto provincial'!E385</x:f>
        <x:v>Colón</x:v>
      </x:c>
      <x:c r="F1144" s="38" t="str">
        <x:f>Ubicaciones!A8</x:f>
        <x:v>L03</x:v>
      </x:c>
      <x:c r="G1144" s="38" t="str">
        <x:v>P2</x:v>
      </x:c>
      <x:c r="H1144" s="55" t="n">
        <x:f>IF(AND(ISNUMBER('Reparto provincial'!J385),ABS(Construccion!G14-1)&lt;0.0000001,MIN(Construccion!D14:F14)&gt;=0,MAX(Construccion!D14:F14)&lt;=1),ROUND('Reparto provincial'!J385*ROUND(SUM(Construccion!$D$14:E14),12),0)-ROUND('Reparto provincial'!J385*ROUND(SUM(Construccion!$D$14:D14),12),0),"n.a.")</x:f>
        <x:v>0</x:v>
      </x:c>
      <x:c r="I1144" s="55" t="n">
        <x:f>'Reparto provincial'!N385</x:f>
        <x:v>0</x:v>
      </x:c>
      <x:c r="J1144" s="55" t="n">
        <x:f>IF(AND(ISNUMBER(H1144),ISNUMBER(I1144)),H1144*I1144,"n.a.")</x:f>
        <x:v>0</x:v>
      </x:c>
      <x:c r="K1144" s="56" t="n">
        <x:f>Ubicaciones!D8</x:f>
        <x:v>9.36</x:v>
      </x:c>
      <x:c r="L1144" s="56" t="n">
        <x:f>Ubicaciones!E8</x:f>
        <x:v>-79.9</x:v>
      </x:c>
      <x:c r="M1144" s="38" t="str">
        <x:f>Vulnerabilidad!B23</x:f>
        <x:v>Mampostería sin refuerzo</x:v>
      </x:c>
      <x:c r="N1144" s="38" t="str">
        <x:f>Vulnerabilidad!C23</x:f>
        <x:v>Bloque / ladrillo</x:v>
      </x:c>
      <x:c r="O1144" s="38" t="str">
        <x:f>Vulnerabilidad!D23</x:f>
        <x:v>Metal</x:v>
      </x:c>
      <x:c r="P1144" s="38" t="str">
        <x:v>Sin dato</x:v>
      </x:c>
      <x:c r="Q1144" s="38" t="n">
        <x:f>IF('Impacto local'!H8="","",'Impacto local'!H8)</x:f>
        <x:v>2</x:v>
      </x:c>
      <x:c r="R1144" s="57" t="n">
        <x:f>IF(Q1144="","",INDEX(Vulnerabilidad!$C$6:$C$17,Q1144))</x:f>
        <x:v>0</x:v>
      </x:c>
      <x:c r="S1144" s="55" t="n">
        <x:f>IF(AND(ISNUMBER(J1144),ISNUMBER(R1144),R1144&gt;=0,R1144&lt;=1),J1144*R1144,"n.a.")</x:f>
        <x:v>0</x:v>
      </x:c>
      <x:c r="T1144" s="38" t="str">
        <x:f>IF(ISNUMBER(S1144),"Calculado ilustrativo","Faltan datos / parámetros inválidos")</x:f>
        <x:v>Calculado ilustrativo</x:v>
      </x:c>
    </x:row>
    <x:row r="1145">
      <x:c r="A1145" s="38" t="str">
        <x:v>R01140</x:v>
      </x:c>
      <x:c r="B1145" s="38" t="str">
        <x:f>'Reparto provincial'!B385</x:f>
        <x:v>C10</x:v>
      </x:c>
      <x:c r="C1145" s="38" t="str">
        <x:f>'Reparto provincial'!C385</x:f>
        <x:v>MAPFRE Panamá S.A.</x:v>
      </x:c>
      <x:c r="D1145" s="38" t="str">
        <x:f>'Reparto provincial'!D385</x:f>
        <x:v>Industrial</x:v>
      </x:c>
      <x:c r="E1145" s="38" t="str">
        <x:f>'Reparto provincial'!E385</x:f>
        <x:v>Colón</x:v>
      </x:c>
      <x:c r="F1145" s="38" t="str">
        <x:f>Ubicaciones!A8</x:f>
        <x:v>L03</x:v>
      </x:c>
      <x:c r="G1145" s="38" t="str">
        <x:v>P3</x:v>
      </x:c>
      <x:c r="H1145" s="55" t="n">
        <x:f>IF(AND(ISNUMBER('Reparto provincial'!J385),ABS(Construccion!G14-1)&lt;0.0000001,MIN(Construccion!D14:F14)&gt;=0,MAX(Construccion!D14:F14)&lt;=1),ROUND('Reparto provincial'!J385*ROUND(SUM(Construccion!$D$14:F14),12),0)-ROUND('Reparto provincial'!J385*ROUND(SUM(Construccion!$D$14:E14),12),0),"n.a.")</x:f>
        <x:v>0</x:v>
      </x:c>
      <x:c r="I1145" s="55" t="n">
        <x:f>'Reparto provincial'!N385</x:f>
        <x:v>0</x:v>
      </x:c>
      <x:c r="J1145" s="55" t="n">
        <x:f>IF(AND(ISNUMBER(H1145),ISNUMBER(I1145)),H1145*I1145,"n.a.")</x:f>
        <x:v>0</x:v>
      </x:c>
      <x:c r="K1145" s="56" t="n">
        <x:f>Ubicaciones!D8</x:f>
        <x:v>9.36</x:v>
      </x:c>
      <x:c r="L1145" s="56" t="n">
        <x:f>Ubicaciones!E8</x:f>
        <x:v>-79.9</x:v>
      </x:c>
      <x:c r="M1145" s="38" t="str">
        <x:f>Vulnerabilidad!B24</x:f>
        <x:v>Liviana / madera</x:v>
      </x:c>
      <x:c r="N1145" s="38" t="str">
        <x:f>Vulnerabilidad!C24</x:f>
        <x:v>Madera / livianas</x:v>
      </x:c>
      <x:c r="O1145" s="38" t="str">
        <x:f>Vulnerabilidad!D24</x:f>
        <x:v>Metal</x:v>
      </x:c>
      <x:c r="P1145" s="38" t="str">
        <x:v>Sin dato</x:v>
      </x:c>
      <x:c r="Q1145" s="38" t="n">
        <x:f>IF('Impacto local'!H8="","",'Impacto local'!H8)</x:f>
        <x:v>2</x:v>
      </x:c>
      <x:c r="R1145" s="57" t="n">
        <x:f>IF(Q1145="","",INDEX(Vulnerabilidad!$D$6:$D$17,Q1145))</x:f>
        <x:v>0</x:v>
      </x:c>
      <x:c r="S1145" s="55" t="n">
        <x:f>IF(AND(ISNUMBER(J1145),ISNUMBER(R1145),R1145&gt;=0,R1145&lt;=1),J1145*R1145,"n.a.")</x:f>
        <x:v>0</x:v>
      </x:c>
      <x:c r="T1145" s="38" t="str">
        <x:f>IF(ISNUMBER(S1145),"Calculado ilustrativo","Faltan datos / parámetros inválidos")</x:f>
        <x:v>Calculado ilustrativo</x:v>
      </x:c>
    </x:row>
    <x:row r="1146">
      <x:c r="A1146" s="38" t="str">
        <x:v>R01141</x:v>
      </x:c>
      <x:c r="B1146" s="38" t="str">
        <x:f>'Reparto provincial'!B386</x:f>
        <x:v>C10</x:v>
      </x:c>
      <x:c r="C1146" s="38" t="str">
        <x:f>'Reparto provincial'!C386</x:f>
        <x:v>MAPFRE Panamá S.A.</x:v>
      </x:c>
      <x:c r="D1146" s="38" t="str">
        <x:f>'Reparto provincial'!D386</x:f>
        <x:v>Industrial</x:v>
      </x:c>
      <x:c r="E1146" s="38" t="str">
        <x:f>'Reparto provincial'!E386</x:f>
        <x:v>Chiriquí</x:v>
      </x:c>
      <x:c r="F1146" s="38" t="str">
        <x:f>Ubicaciones!A9</x:f>
        <x:v>L04</x:v>
      </x:c>
      <x:c r="G1146" s="38" t="str">
        <x:v>P1</x:v>
      </x:c>
      <x:c r="H1146" s="55" t="n">
        <x:f>IF(AND(ISNUMBER('Reparto provincial'!J386),ABS(Construccion!G17-1)&lt;0.0000001,MIN(Construccion!D17:F17)&gt;=0,MAX(Construccion!D17:F17)&lt;=1),ROUND('Reparto provincial'!J386*ROUND(SUM(Construccion!$D$17:D17),12),0)-0,"n.a.")</x:f>
        <x:v>0</x:v>
      </x:c>
      <x:c r="I1146" s="55" t="n">
        <x:f>'Reparto provincial'!N386</x:f>
        <x:v>0</x:v>
      </x:c>
      <x:c r="J1146" s="55" t="n">
        <x:f>IF(AND(ISNUMBER(H1146),ISNUMBER(I1146)),H1146*I1146,"n.a.")</x:f>
        <x:v>0</x:v>
      </x:c>
      <x:c r="K1146" s="56" t="n">
        <x:f>Ubicaciones!D9</x:f>
        <x:v>8.43</x:v>
      </x:c>
      <x:c r="L1146" s="56" t="n">
        <x:f>Ubicaciones!E9</x:f>
        <x:v>-82.43</x:v>
      </x:c>
      <x:c r="M1146" s="38" t="str">
        <x:f>Vulnerabilidad!B22</x:f>
        <x:v>Hormigón armado</x:v>
      </x:c>
      <x:c r="N1146" s="38" t="str">
        <x:f>Vulnerabilidad!C22</x:f>
        <x:v>Mampostería de relleno</x:v>
      </x:c>
      <x:c r="O1146" s="38" t="str">
        <x:f>Vulnerabilidad!D22</x:f>
        <x:v>Losa de hormigón</x:v>
      </x:c>
      <x:c r="P1146" s="38" t="str">
        <x:v>Sin dato</x:v>
      </x:c>
      <x:c r="Q1146" s="38" t="n">
        <x:f>IF('Impacto local'!H9="","",'Impacto local'!H9)</x:f>
        <x:v>4</x:v>
      </x:c>
      <x:c r="R1146" s="57" t="n">
        <x:f>IF(Q1146="","",INDEX(Vulnerabilidad!$B$6:$B$17,Q1146))</x:f>
        <x:v>0</x:v>
      </x:c>
      <x:c r="S1146" s="55" t="n">
        <x:f>IF(AND(ISNUMBER(J1146),ISNUMBER(R1146),R1146&gt;=0,R1146&lt;=1),J1146*R1146,"n.a.")</x:f>
        <x:v>0</x:v>
      </x:c>
      <x:c r="T1146" s="38" t="str">
        <x:f>IF(ISNUMBER(S1146),"Calculado ilustrativo","Faltan datos / parámetros inválidos")</x:f>
        <x:v>Calculado ilustrativo</x:v>
      </x:c>
    </x:row>
    <x:row r="1147">
      <x:c r="A1147" s="38" t="str">
        <x:v>R01142</x:v>
      </x:c>
      <x:c r="B1147" s="38" t="str">
        <x:f>'Reparto provincial'!B386</x:f>
        <x:v>C10</x:v>
      </x:c>
      <x:c r="C1147" s="38" t="str">
        <x:f>'Reparto provincial'!C386</x:f>
        <x:v>MAPFRE Panamá S.A.</x:v>
      </x:c>
      <x:c r="D1147" s="38" t="str">
        <x:f>'Reparto provincial'!D386</x:f>
        <x:v>Industrial</x:v>
      </x:c>
      <x:c r="E1147" s="38" t="str">
        <x:f>'Reparto provincial'!E386</x:f>
        <x:v>Chiriquí</x:v>
      </x:c>
      <x:c r="F1147" s="38" t="str">
        <x:f>Ubicaciones!A9</x:f>
        <x:v>L04</x:v>
      </x:c>
      <x:c r="G1147" s="38" t="str">
        <x:v>P2</x:v>
      </x:c>
      <x:c r="H1147" s="55" t="n">
        <x:f>IF(AND(ISNUMBER('Reparto provincial'!J386),ABS(Construccion!G17-1)&lt;0.0000001,MIN(Construccion!D17:F17)&gt;=0,MAX(Construccion!D17:F17)&lt;=1),ROUND('Reparto provincial'!J386*ROUND(SUM(Construccion!$D$17:E17),12),0)-ROUND('Reparto provincial'!J386*ROUND(SUM(Construccion!$D$17:D17),12),0),"n.a.")</x:f>
        <x:v>0</x:v>
      </x:c>
      <x:c r="I1147" s="55" t="n">
        <x:f>'Reparto provincial'!N386</x:f>
        <x:v>0</x:v>
      </x:c>
      <x:c r="J1147" s="55" t="n">
        <x:f>IF(AND(ISNUMBER(H1147),ISNUMBER(I1147)),H1147*I1147,"n.a.")</x:f>
        <x:v>0</x:v>
      </x:c>
      <x:c r="K1147" s="56" t="n">
        <x:f>Ubicaciones!D9</x:f>
        <x:v>8.43</x:v>
      </x:c>
      <x:c r="L1147" s="56" t="n">
        <x:f>Ubicaciones!E9</x:f>
        <x:v>-82.43</x:v>
      </x:c>
      <x:c r="M1147" s="38" t="str">
        <x:f>Vulnerabilidad!B23</x:f>
        <x:v>Mampostería sin refuerzo</x:v>
      </x:c>
      <x:c r="N1147" s="38" t="str">
        <x:f>Vulnerabilidad!C23</x:f>
        <x:v>Bloque / ladrillo</x:v>
      </x:c>
      <x:c r="O1147" s="38" t="str">
        <x:f>Vulnerabilidad!D23</x:f>
        <x:v>Metal</x:v>
      </x:c>
      <x:c r="P1147" s="38" t="str">
        <x:v>Sin dato</x:v>
      </x:c>
      <x:c r="Q1147" s="38" t="n">
        <x:f>IF('Impacto local'!H9="","",'Impacto local'!H9)</x:f>
        <x:v>4</x:v>
      </x:c>
      <x:c r="R1147" s="57" t="n">
        <x:f>IF(Q1147="","",INDEX(Vulnerabilidad!$C$6:$C$17,Q1147))</x:f>
        <x:v>0.001</x:v>
      </x:c>
      <x:c r="S1147" s="55" t="n">
        <x:f>IF(AND(ISNUMBER(J1147),ISNUMBER(R1147),R1147&gt;=0,R1147&lt;=1),J1147*R1147,"n.a.")</x:f>
        <x:v>0</x:v>
      </x:c>
      <x:c r="T1147" s="38" t="str">
        <x:f>IF(ISNUMBER(S1147),"Calculado ilustrativo","Faltan datos / parámetros inválidos")</x:f>
        <x:v>Calculado ilustrativo</x:v>
      </x:c>
    </x:row>
    <x:row r="1148">
      <x:c r="A1148" s="38" t="str">
        <x:v>R01143</x:v>
      </x:c>
      <x:c r="B1148" s="38" t="str">
        <x:f>'Reparto provincial'!B386</x:f>
        <x:v>C10</x:v>
      </x:c>
      <x:c r="C1148" s="38" t="str">
        <x:f>'Reparto provincial'!C386</x:f>
        <x:v>MAPFRE Panamá S.A.</x:v>
      </x:c>
      <x:c r="D1148" s="38" t="str">
        <x:f>'Reparto provincial'!D386</x:f>
        <x:v>Industrial</x:v>
      </x:c>
      <x:c r="E1148" s="38" t="str">
        <x:f>'Reparto provincial'!E386</x:f>
        <x:v>Chiriquí</x:v>
      </x:c>
      <x:c r="F1148" s="38" t="str">
        <x:f>Ubicaciones!A9</x:f>
        <x:v>L04</x:v>
      </x:c>
      <x:c r="G1148" s="38" t="str">
        <x:v>P3</x:v>
      </x:c>
      <x:c r="H1148" s="55" t="n">
        <x:f>IF(AND(ISNUMBER('Reparto provincial'!J386),ABS(Construccion!G17-1)&lt;0.0000001,MIN(Construccion!D17:F17)&gt;=0,MAX(Construccion!D17:F17)&lt;=1),ROUND('Reparto provincial'!J386*ROUND(SUM(Construccion!$D$17:F17),12),0)-ROUND('Reparto provincial'!J386*ROUND(SUM(Construccion!$D$17:E17),12),0),"n.a.")</x:f>
        <x:v>0</x:v>
      </x:c>
      <x:c r="I1148" s="55" t="n">
        <x:f>'Reparto provincial'!N386</x:f>
        <x:v>0</x:v>
      </x:c>
      <x:c r="J1148" s="55" t="n">
        <x:f>IF(AND(ISNUMBER(H1148),ISNUMBER(I1148)),H1148*I1148,"n.a.")</x:f>
        <x:v>0</x:v>
      </x:c>
      <x:c r="K1148" s="56" t="n">
        <x:f>Ubicaciones!D9</x:f>
        <x:v>8.43</x:v>
      </x:c>
      <x:c r="L1148" s="56" t="n">
        <x:f>Ubicaciones!E9</x:f>
        <x:v>-82.43</x:v>
      </x:c>
      <x:c r="M1148" s="38" t="str">
        <x:f>Vulnerabilidad!B24</x:f>
        <x:v>Liviana / madera</x:v>
      </x:c>
      <x:c r="N1148" s="38" t="str">
        <x:f>Vulnerabilidad!C24</x:f>
        <x:v>Madera / livianas</x:v>
      </x:c>
      <x:c r="O1148" s="38" t="str">
        <x:f>Vulnerabilidad!D24</x:f>
        <x:v>Metal</x:v>
      </x:c>
      <x:c r="P1148" s="38" t="str">
        <x:v>Sin dato</x:v>
      </x:c>
      <x:c r="Q1148" s="38" t="n">
        <x:f>IF('Impacto local'!H9="","",'Impacto local'!H9)</x:f>
        <x:v>4</x:v>
      </x:c>
      <x:c r="R1148" s="57" t="n">
        <x:f>IF(Q1148="","",INDEX(Vulnerabilidad!$D$6:$D$17,Q1148))</x:f>
        <x:v>0.002</x:v>
      </x:c>
      <x:c r="S1148" s="55" t="n">
        <x:f>IF(AND(ISNUMBER(J1148),ISNUMBER(R1148),R1148&gt;=0,R1148&lt;=1),J1148*R1148,"n.a.")</x:f>
        <x:v>0</x:v>
      </x:c>
      <x:c r="T1148" s="38" t="str">
        <x:f>IF(ISNUMBER(S1148),"Calculado ilustrativo","Faltan datos / parámetros inválidos")</x:f>
        <x:v>Calculado ilustrativo</x:v>
      </x:c>
    </x:row>
    <x:row r="1149">
      <x:c r="A1149" s="38" t="str">
        <x:v>R01144</x:v>
      </x:c>
      <x:c r="B1149" s="38" t="str">
        <x:f>'Reparto provincial'!B387</x:f>
        <x:v>C10</x:v>
      </x:c>
      <x:c r="C1149" s="38" t="str">
        <x:f>'Reparto provincial'!C387</x:f>
        <x:v>MAPFRE Panamá S.A.</x:v>
      </x:c>
      <x:c r="D1149" s="38" t="str">
        <x:f>'Reparto provincial'!D387</x:f>
        <x:v>Industrial</x:v>
      </x:c>
      <x:c r="E1149" s="38" t="str">
        <x:f>'Reparto provincial'!E387</x:f>
        <x:v>Darién</x:v>
      </x:c>
      <x:c r="F1149" s="38" t="str">
        <x:f>Ubicaciones!A10</x:f>
        <x:v>L05</x:v>
      </x:c>
      <x:c r="G1149" s="38" t="str">
        <x:v>P1</x:v>
      </x:c>
      <x:c r="H1149" s="55" t="n">
        <x:f>IF(AND(ISNUMBER('Reparto provincial'!J387),ABS(Construccion!G20-1)&lt;0.0000001,MIN(Construccion!D20:F20)&gt;=0,MAX(Construccion!D20:F20)&lt;=1),ROUND('Reparto provincial'!J387*ROUND(SUM(Construccion!$D$20:D20),12),0)-0,"n.a.")</x:f>
        <x:v>0</x:v>
      </x:c>
      <x:c r="I1149" s="55" t="n">
        <x:f>'Reparto provincial'!N387</x:f>
        <x:v>0</x:v>
      </x:c>
      <x:c r="J1149" s="55" t="n">
        <x:f>IF(AND(ISNUMBER(H1149),ISNUMBER(I1149)),H1149*I1149,"n.a.")</x:f>
        <x:v>0</x:v>
      </x:c>
      <x:c r="K1149" s="56" t="n">
        <x:f>Ubicaciones!D10</x:f>
        <x:v>8.4</x:v>
      </x:c>
      <x:c r="L1149" s="56" t="n">
        <x:f>Ubicaciones!E10</x:f>
        <x:v>-78.15</x:v>
      </x:c>
      <x:c r="M1149" s="38" t="str">
        <x:f>Vulnerabilidad!B22</x:f>
        <x:v>Hormigón armado</x:v>
      </x:c>
      <x:c r="N1149" s="38" t="str">
        <x:f>Vulnerabilidad!C22</x:f>
        <x:v>Mampostería de relleno</x:v>
      </x:c>
      <x:c r="O1149" s="38" t="str">
        <x:f>Vulnerabilidad!D22</x:f>
        <x:v>Losa de hormigón</x:v>
      </x:c>
      <x:c r="P1149" s="38" t="str">
        <x:v>Sin dato</x:v>
      </x:c>
      <x:c r="Q1149" s="38" t="n">
        <x:f>IF('Impacto local'!H10="","",'Impacto local'!H10)</x:f>
        <x:v>2</x:v>
      </x:c>
      <x:c r="R1149" s="57" t="n">
        <x:f>IF(Q1149="","",INDEX(Vulnerabilidad!$B$6:$B$17,Q1149))</x:f>
        <x:v>0</x:v>
      </x:c>
      <x:c r="S1149" s="55" t="n">
        <x:f>IF(AND(ISNUMBER(J1149),ISNUMBER(R1149),R1149&gt;=0,R1149&lt;=1),J1149*R1149,"n.a.")</x:f>
        <x:v>0</x:v>
      </x:c>
      <x:c r="T1149" s="38" t="str">
        <x:f>IF(ISNUMBER(S1149),"Calculado ilustrativo","Faltan datos / parámetros inválidos")</x:f>
        <x:v>Calculado ilustrativo</x:v>
      </x:c>
    </x:row>
    <x:row r="1150">
      <x:c r="A1150" s="38" t="str">
        <x:v>R01145</x:v>
      </x:c>
      <x:c r="B1150" s="38" t="str">
        <x:f>'Reparto provincial'!B387</x:f>
        <x:v>C10</x:v>
      </x:c>
      <x:c r="C1150" s="38" t="str">
        <x:f>'Reparto provincial'!C387</x:f>
        <x:v>MAPFRE Panamá S.A.</x:v>
      </x:c>
      <x:c r="D1150" s="38" t="str">
        <x:f>'Reparto provincial'!D387</x:f>
        <x:v>Industrial</x:v>
      </x:c>
      <x:c r="E1150" s="38" t="str">
        <x:f>'Reparto provincial'!E387</x:f>
        <x:v>Darién</x:v>
      </x:c>
      <x:c r="F1150" s="38" t="str">
        <x:f>Ubicaciones!A10</x:f>
        <x:v>L05</x:v>
      </x:c>
      <x:c r="G1150" s="38" t="str">
        <x:v>P2</x:v>
      </x:c>
      <x:c r="H1150" s="55" t="n">
        <x:f>IF(AND(ISNUMBER('Reparto provincial'!J387),ABS(Construccion!G20-1)&lt;0.0000001,MIN(Construccion!D20:F20)&gt;=0,MAX(Construccion!D20:F20)&lt;=1),ROUND('Reparto provincial'!J387*ROUND(SUM(Construccion!$D$20:E20),12),0)-ROUND('Reparto provincial'!J387*ROUND(SUM(Construccion!$D$20:D20),12),0),"n.a.")</x:f>
        <x:v>0</x:v>
      </x:c>
      <x:c r="I1150" s="55" t="n">
        <x:f>'Reparto provincial'!N387</x:f>
        <x:v>0</x:v>
      </x:c>
      <x:c r="J1150" s="55" t="n">
        <x:f>IF(AND(ISNUMBER(H1150),ISNUMBER(I1150)),H1150*I1150,"n.a.")</x:f>
        <x:v>0</x:v>
      </x:c>
      <x:c r="K1150" s="56" t="n">
        <x:f>Ubicaciones!D10</x:f>
        <x:v>8.4</x:v>
      </x:c>
      <x:c r="L1150" s="56" t="n">
        <x:f>Ubicaciones!E10</x:f>
        <x:v>-78.15</x:v>
      </x:c>
      <x:c r="M1150" s="38" t="str">
        <x:f>Vulnerabilidad!B23</x:f>
        <x:v>Mampostería sin refuerzo</x:v>
      </x:c>
      <x:c r="N1150" s="38" t="str">
        <x:f>Vulnerabilidad!C23</x:f>
        <x:v>Bloque / ladrillo</x:v>
      </x:c>
      <x:c r="O1150" s="38" t="str">
        <x:f>Vulnerabilidad!D23</x:f>
        <x:v>Metal</x:v>
      </x:c>
      <x:c r="P1150" s="38" t="str">
        <x:v>Sin dato</x:v>
      </x:c>
      <x:c r="Q1150" s="38" t="n">
        <x:f>IF('Impacto local'!H10="","",'Impacto local'!H10)</x:f>
        <x:v>2</x:v>
      </x:c>
      <x:c r="R1150" s="57" t="n">
        <x:f>IF(Q1150="","",INDEX(Vulnerabilidad!$C$6:$C$17,Q1150))</x:f>
        <x:v>0</x:v>
      </x:c>
      <x:c r="S1150" s="55" t="n">
        <x:f>IF(AND(ISNUMBER(J1150),ISNUMBER(R1150),R1150&gt;=0,R1150&lt;=1),J1150*R1150,"n.a.")</x:f>
        <x:v>0</x:v>
      </x:c>
      <x:c r="T1150" s="38" t="str">
        <x:f>IF(ISNUMBER(S1150),"Calculado ilustrativo","Faltan datos / parámetros inválidos")</x:f>
        <x:v>Calculado ilustrativo</x:v>
      </x:c>
    </x:row>
    <x:row r="1151">
      <x:c r="A1151" s="38" t="str">
        <x:v>R01146</x:v>
      </x:c>
      <x:c r="B1151" s="38" t="str">
        <x:f>'Reparto provincial'!B387</x:f>
        <x:v>C10</x:v>
      </x:c>
      <x:c r="C1151" s="38" t="str">
        <x:f>'Reparto provincial'!C387</x:f>
        <x:v>MAPFRE Panamá S.A.</x:v>
      </x:c>
      <x:c r="D1151" s="38" t="str">
        <x:f>'Reparto provincial'!D387</x:f>
        <x:v>Industrial</x:v>
      </x:c>
      <x:c r="E1151" s="38" t="str">
        <x:f>'Reparto provincial'!E387</x:f>
        <x:v>Darién</x:v>
      </x:c>
      <x:c r="F1151" s="38" t="str">
        <x:f>Ubicaciones!A10</x:f>
        <x:v>L05</x:v>
      </x:c>
      <x:c r="G1151" s="38" t="str">
        <x:v>P3</x:v>
      </x:c>
      <x:c r="H1151" s="55" t="n">
        <x:f>IF(AND(ISNUMBER('Reparto provincial'!J387),ABS(Construccion!G20-1)&lt;0.0000001,MIN(Construccion!D20:F20)&gt;=0,MAX(Construccion!D20:F20)&lt;=1),ROUND('Reparto provincial'!J387*ROUND(SUM(Construccion!$D$20:F20),12),0)-ROUND('Reparto provincial'!J387*ROUND(SUM(Construccion!$D$20:E20),12),0),"n.a.")</x:f>
        <x:v>0</x:v>
      </x:c>
      <x:c r="I1151" s="55" t="n">
        <x:f>'Reparto provincial'!N387</x:f>
        <x:v>0</x:v>
      </x:c>
      <x:c r="J1151" s="55" t="n">
        <x:f>IF(AND(ISNUMBER(H1151),ISNUMBER(I1151)),H1151*I1151,"n.a.")</x:f>
        <x:v>0</x:v>
      </x:c>
      <x:c r="K1151" s="56" t="n">
        <x:f>Ubicaciones!D10</x:f>
        <x:v>8.4</x:v>
      </x:c>
      <x:c r="L1151" s="56" t="n">
        <x:f>Ubicaciones!E10</x:f>
        <x:v>-78.15</x:v>
      </x:c>
      <x:c r="M1151" s="38" t="str">
        <x:f>Vulnerabilidad!B24</x:f>
        <x:v>Liviana / madera</x:v>
      </x:c>
      <x:c r="N1151" s="38" t="str">
        <x:f>Vulnerabilidad!C24</x:f>
        <x:v>Madera / livianas</x:v>
      </x:c>
      <x:c r="O1151" s="38" t="str">
        <x:f>Vulnerabilidad!D24</x:f>
        <x:v>Metal</x:v>
      </x:c>
      <x:c r="P1151" s="38" t="str">
        <x:v>Sin dato</x:v>
      </x:c>
      <x:c r="Q1151" s="38" t="n">
        <x:f>IF('Impacto local'!H10="","",'Impacto local'!H10)</x:f>
        <x:v>2</x:v>
      </x:c>
      <x:c r="R1151" s="57" t="n">
        <x:f>IF(Q1151="","",INDEX(Vulnerabilidad!$D$6:$D$17,Q1151))</x:f>
        <x:v>0</x:v>
      </x:c>
      <x:c r="S1151" s="55" t="n">
        <x:f>IF(AND(ISNUMBER(J1151),ISNUMBER(R1151),R1151&gt;=0,R1151&lt;=1),J1151*R1151,"n.a.")</x:f>
        <x:v>0</x:v>
      </x:c>
      <x:c r="T1151" s="38" t="str">
        <x:f>IF(ISNUMBER(S1151),"Calculado ilustrativo","Faltan datos / parámetros inválidos")</x:f>
        <x:v>Calculado ilustrativo</x:v>
      </x:c>
    </x:row>
    <x:row r="1152">
      <x:c r="A1152" s="38" t="str">
        <x:v>R01147</x:v>
      </x:c>
      <x:c r="B1152" s="38" t="str">
        <x:f>'Reparto provincial'!B388</x:f>
        <x:v>C10</x:v>
      </x:c>
      <x:c r="C1152" s="38" t="str">
        <x:f>'Reparto provincial'!C388</x:f>
        <x:v>MAPFRE Panamá S.A.</x:v>
      </x:c>
      <x:c r="D1152" s="38" t="str">
        <x:f>'Reparto provincial'!D388</x:f>
        <x:v>Industrial</x:v>
      </x:c>
      <x:c r="E1152" s="38" t="str">
        <x:f>'Reparto provincial'!E388</x:f>
        <x:v>Herrera</x:v>
      </x:c>
      <x:c r="F1152" s="38" t="str">
        <x:f>Ubicaciones!A11</x:f>
        <x:v>L06</x:v>
      </x:c>
      <x:c r="G1152" s="38" t="str">
        <x:v>P1</x:v>
      </x:c>
      <x:c r="H1152" s="55" t="n">
        <x:f>IF(AND(ISNUMBER('Reparto provincial'!J388),ABS(Construccion!G23-1)&lt;0.0000001,MIN(Construccion!D23:F23)&gt;=0,MAX(Construccion!D23:F23)&lt;=1),ROUND('Reparto provincial'!J388*ROUND(SUM(Construccion!$D$23:D23),12),0)-0,"n.a.")</x:f>
        <x:v>0</x:v>
      </x:c>
      <x:c r="I1152" s="55" t="n">
        <x:f>'Reparto provincial'!N388</x:f>
        <x:v>0</x:v>
      </x:c>
      <x:c r="J1152" s="55" t="n">
        <x:f>IF(AND(ISNUMBER(H1152),ISNUMBER(I1152)),H1152*I1152,"n.a.")</x:f>
        <x:v>0</x:v>
      </x:c>
      <x:c r="K1152" s="56" t="n">
        <x:f>Ubicaciones!D11</x:f>
        <x:v>7.96</x:v>
      </x:c>
      <x:c r="L1152" s="56" t="n">
        <x:f>Ubicaciones!E11</x:f>
        <x:v>-80.43</x:v>
      </x:c>
      <x:c r="M1152" s="38" t="str">
        <x:f>Vulnerabilidad!B22</x:f>
        <x:v>Hormigón armado</x:v>
      </x:c>
      <x:c r="N1152" s="38" t="str">
        <x:f>Vulnerabilidad!C22</x:f>
        <x:v>Mampostería de relleno</x:v>
      </x:c>
      <x:c r="O1152" s="38" t="str">
        <x:f>Vulnerabilidad!D22</x:f>
        <x:v>Losa de hormigón</x:v>
      </x:c>
      <x:c r="P1152" s="38" t="str">
        <x:v>Sin dato</x:v>
      </x:c>
      <x:c r="Q1152" s="38" t="n">
        <x:f>IF('Impacto local'!H11="","",'Impacto local'!H11)</x:f>
        <x:v>3</x:v>
      </x:c>
      <x:c r="R1152" s="57" t="n">
        <x:f>IF(Q1152="","",INDEX(Vulnerabilidad!$B$6:$B$17,Q1152))</x:f>
        <x:v>0</x:v>
      </x:c>
      <x:c r="S1152" s="55" t="n">
        <x:f>IF(AND(ISNUMBER(J1152),ISNUMBER(R1152),R1152&gt;=0,R1152&lt;=1),J1152*R1152,"n.a.")</x:f>
        <x:v>0</x:v>
      </x:c>
      <x:c r="T1152" s="38" t="str">
        <x:f>IF(ISNUMBER(S1152),"Calculado ilustrativo","Faltan datos / parámetros inválidos")</x:f>
        <x:v>Calculado ilustrativo</x:v>
      </x:c>
    </x:row>
    <x:row r="1153">
      <x:c r="A1153" s="38" t="str">
        <x:v>R01148</x:v>
      </x:c>
      <x:c r="B1153" s="38" t="str">
        <x:f>'Reparto provincial'!B388</x:f>
        <x:v>C10</x:v>
      </x:c>
      <x:c r="C1153" s="38" t="str">
        <x:f>'Reparto provincial'!C388</x:f>
        <x:v>MAPFRE Panamá S.A.</x:v>
      </x:c>
      <x:c r="D1153" s="38" t="str">
        <x:f>'Reparto provincial'!D388</x:f>
        <x:v>Industrial</x:v>
      </x:c>
      <x:c r="E1153" s="38" t="str">
        <x:f>'Reparto provincial'!E388</x:f>
        <x:v>Herrera</x:v>
      </x:c>
      <x:c r="F1153" s="38" t="str">
        <x:f>Ubicaciones!A11</x:f>
        <x:v>L06</x:v>
      </x:c>
      <x:c r="G1153" s="38" t="str">
        <x:v>P2</x:v>
      </x:c>
      <x:c r="H1153" s="55" t="n">
        <x:f>IF(AND(ISNUMBER('Reparto provincial'!J388),ABS(Construccion!G23-1)&lt;0.0000001,MIN(Construccion!D23:F23)&gt;=0,MAX(Construccion!D23:F23)&lt;=1),ROUND('Reparto provincial'!J388*ROUND(SUM(Construccion!$D$23:E23),12),0)-ROUND('Reparto provincial'!J388*ROUND(SUM(Construccion!$D$23:D23),12),0),"n.a.")</x:f>
        <x:v>0</x:v>
      </x:c>
      <x:c r="I1153" s="55" t="n">
        <x:f>'Reparto provincial'!N388</x:f>
        <x:v>0</x:v>
      </x:c>
      <x:c r="J1153" s="55" t="n">
        <x:f>IF(AND(ISNUMBER(H1153),ISNUMBER(I1153)),H1153*I1153,"n.a.")</x:f>
        <x:v>0</x:v>
      </x:c>
      <x:c r="K1153" s="56" t="n">
        <x:f>Ubicaciones!D11</x:f>
        <x:v>7.96</x:v>
      </x:c>
      <x:c r="L1153" s="56" t="n">
        <x:f>Ubicaciones!E11</x:f>
        <x:v>-80.43</x:v>
      </x:c>
      <x:c r="M1153" s="38" t="str">
        <x:f>Vulnerabilidad!B23</x:f>
        <x:v>Mampostería sin refuerzo</x:v>
      </x:c>
      <x:c r="N1153" s="38" t="str">
        <x:f>Vulnerabilidad!C23</x:f>
        <x:v>Bloque / ladrillo</x:v>
      </x:c>
      <x:c r="O1153" s="38" t="str">
        <x:f>Vulnerabilidad!D23</x:f>
        <x:v>Metal</x:v>
      </x:c>
      <x:c r="P1153" s="38" t="str">
        <x:v>Sin dato</x:v>
      </x:c>
      <x:c r="Q1153" s="38" t="n">
        <x:f>IF('Impacto local'!H11="","",'Impacto local'!H11)</x:f>
        <x:v>3</x:v>
      </x:c>
      <x:c r="R1153" s="57" t="n">
        <x:f>IF(Q1153="","",INDEX(Vulnerabilidad!$C$6:$C$17,Q1153))</x:f>
        <x:v>0</x:v>
      </x:c>
      <x:c r="S1153" s="55" t="n">
        <x:f>IF(AND(ISNUMBER(J1153),ISNUMBER(R1153),R1153&gt;=0,R1153&lt;=1),J1153*R1153,"n.a.")</x:f>
        <x:v>0</x:v>
      </x:c>
      <x:c r="T1153" s="38" t="str">
        <x:f>IF(ISNUMBER(S1153),"Calculado ilustrativo","Faltan datos / parámetros inválidos")</x:f>
        <x:v>Calculado ilustrativo</x:v>
      </x:c>
    </x:row>
    <x:row r="1154">
      <x:c r="A1154" s="38" t="str">
        <x:v>R01149</x:v>
      </x:c>
      <x:c r="B1154" s="38" t="str">
        <x:f>'Reparto provincial'!B388</x:f>
        <x:v>C10</x:v>
      </x:c>
      <x:c r="C1154" s="38" t="str">
        <x:f>'Reparto provincial'!C388</x:f>
        <x:v>MAPFRE Panamá S.A.</x:v>
      </x:c>
      <x:c r="D1154" s="38" t="str">
        <x:f>'Reparto provincial'!D388</x:f>
        <x:v>Industrial</x:v>
      </x:c>
      <x:c r="E1154" s="38" t="str">
        <x:f>'Reparto provincial'!E388</x:f>
        <x:v>Herrera</x:v>
      </x:c>
      <x:c r="F1154" s="38" t="str">
        <x:f>Ubicaciones!A11</x:f>
        <x:v>L06</x:v>
      </x:c>
      <x:c r="G1154" s="38" t="str">
        <x:v>P3</x:v>
      </x:c>
      <x:c r="H1154" s="55" t="n">
        <x:f>IF(AND(ISNUMBER('Reparto provincial'!J388),ABS(Construccion!G23-1)&lt;0.0000001,MIN(Construccion!D23:F23)&gt;=0,MAX(Construccion!D23:F23)&lt;=1),ROUND('Reparto provincial'!J388*ROUND(SUM(Construccion!$D$23:F23),12),0)-ROUND('Reparto provincial'!J388*ROUND(SUM(Construccion!$D$23:E23),12),0),"n.a.")</x:f>
        <x:v>0</x:v>
      </x:c>
      <x:c r="I1154" s="55" t="n">
        <x:f>'Reparto provincial'!N388</x:f>
        <x:v>0</x:v>
      </x:c>
      <x:c r="J1154" s="55" t="n">
        <x:f>IF(AND(ISNUMBER(H1154),ISNUMBER(I1154)),H1154*I1154,"n.a.")</x:f>
        <x:v>0</x:v>
      </x:c>
      <x:c r="K1154" s="56" t="n">
        <x:f>Ubicaciones!D11</x:f>
        <x:v>7.96</x:v>
      </x:c>
      <x:c r="L1154" s="56" t="n">
        <x:f>Ubicaciones!E11</x:f>
        <x:v>-80.43</x:v>
      </x:c>
      <x:c r="M1154" s="38" t="str">
        <x:f>Vulnerabilidad!B24</x:f>
        <x:v>Liviana / madera</x:v>
      </x:c>
      <x:c r="N1154" s="38" t="str">
        <x:f>Vulnerabilidad!C24</x:f>
        <x:v>Madera / livianas</x:v>
      </x:c>
      <x:c r="O1154" s="38" t="str">
        <x:f>Vulnerabilidad!D24</x:f>
        <x:v>Metal</x:v>
      </x:c>
      <x:c r="P1154" s="38" t="str">
        <x:v>Sin dato</x:v>
      </x:c>
      <x:c r="Q1154" s="38" t="n">
        <x:f>IF('Impacto local'!H11="","",'Impacto local'!H11)</x:f>
        <x:v>3</x:v>
      </x:c>
      <x:c r="R1154" s="57" t="n">
        <x:f>IF(Q1154="","",INDEX(Vulnerabilidad!$D$6:$D$17,Q1154))</x:f>
        <x:v>0</x:v>
      </x:c>
      <x:c r="S1154" s="55" t="n">
        <x:f>IF(AND(ISNUMBER(J1154),ISNUMBER(R1154),R1154&gt;=0,R1154&lt;=1),J1154*R1154,"n.a.")</x:f>
        <x:v>0</x:v>
      </x:c>
      <x:c r="T1154" s="38" t="str">
        <x:f>IF(ISNUMBER(S1154),"Calculado ilustrativo","Faltan datos / parámetros inválidos")</x:f>
        <x:v>Calculado ilustrativo</x:v>
      </x:c>
    </x:row>
    <x:row r="1155">
      <x:c r="A1155" s="38" t="str">
        <x:v>R01150</x:v>
      </x:c>
      <x:c r="B1155" s="38" t="str">
        <x:f>'Reparto provincial'!B389</x:f>
        <x:v>C10</x:v>
      </x:c>
      <x:c r="C1155" s="38" t="str">
        <x:f>'Reparto provincial'!C389</x:f>
        <x:v>MAPFRE Panamá S.A.</x:v>
      </x:c>
      <x:c r="D1155" s="38" t="str">
        <x:f>'Reparto provincial'!D389</x:f>
        <x:v>Industrial</x:v>
      </x:c>
      <x:c r="E1155" s="38" t="str">
        <x:f>'Reparto provincial'!E389</x:f>
        <x:v>Los Santos</x:v>
      </x:c>
      <x:c r="F1155" s="38" t="str">
        <x:f>Ubicaciones!A12</x:f>
        <x:v>L07</x:v>
      </x:c>
      <x:c r="G1155" s="38" t="str">
        <x:v>P1</x:v>
      </x:c>
      <x:c r="H1155" s="55" t="n">
        <x:f>IF(AND(ISNUMBER('Reparto provincial'!J389),ABS(Construccion!G26-1)&lt;0.0000001,MIN(Construccion!D26:F26)&gt;=0,MAX(Construccion!D26:F26)&lt;=1),ROUND('Reparto provincial'!J389*ROUND(SUM(Construccion!$D$26:D26),12),0)-0,"n.a.")</x:f>
        <x:v>0</x:v>
      </x:c>
      <x:c r="I1155" s="55" t="n">
        <x:f>'Reparto provincial'!N389</x:f>
        <x:v>0</x:v>
      </x:c>
      <x:c r="J1155" s="55" t="n">
        <x:f>IF(AND(ISNUMBER(H1155),ISNUMBER(I1155)),H1155*I1155,"n.a.")</x:f>
        <x:v>0</x:v>
      </x:c>
      <x:c r="K1155" s="56" t="n">
        <x:f>Ubicaciones!D12</x:f>
        <x:v>7.77</x:v>
      </x:c>
      <x:c r="L1155" s="56" t="n">
        <x:f>Ubicaciones!E12</x:f>
        <x:v>-80.28</x:v>
      </x:c>
      <x:c r="M1155" s="38" t="str">
        <x:f>Vulnerabilidad!B22</x:f>
        <x:v>Hormigón armado</x:v>
      </x:c>
      <x:c r="N1155" s="38" t="str">
        <x:f>Vulnerabilidad!C22</x:f>
        <x:v>Mampostería de relleno</x:v>
      </x:c>
      <x:c r="O1155" s="38" t="str">
        <x:f>Vulnerabilidad!D22</x:f>
        <x:v>Losa de hormigón</x:v>
      </x:c>
      <x:c r="P1155" s="38" t="str">
        <x:v>Sin dato</x:v>
      </x:c>
      <x:c r="Q1155" s="38" t="n">
        <x:f>IF('Impacto local'!H12="","",'Impacto local'!H12)</x:f>
        <x:v>2</x:v>
      </x:c>
      <x:c r="R1155" s="57" t="n">
        <x:f>IF(Q1155="","",INDEX(Vulnerabilidad!$B$6:$B$17,Q1155))</x:f>
        <x:v>0</x:v>
      </x:c>
      <x:c r="S1155" s="55" t="n">
        <x:f>IF(AND(ISNUMBER(J1155),ISNUMBER(R1155),R1155&gt;=0,R1155&lt;=1),J1155*R1155,"n.a.")</x:f>
        <x:v>0</x:v>
      </x:c>
      <x:c r="T1155" s="38" t="str">
        <x:f>IF(ISNUMBER(S1155),"Calculado ilustrativo","Faltan datos / parámetros inválidos")</x:f>
        <x:v>Calculado ilustrativo</x:v>
      </x:c>
    </x:row>
    <x:row r="1156">
      <x:c r="A1156" s="38" t="str">
        <x:v>R01151</x:v>
      </x:c>
      <x:c r="B1156" s="38" t="str">
        <x:f>'Reparto provincial'!B389</x:f>
        <x:v>C10</x:v>
      </x:c>
      <x:c r="C1156" s="38" t="str">
        <x:f>'Reparto provincial'!C389</x:f>
        <x:v>MAPFRE Panamá S.A.</x:v>
      </x:c>
      <x:c r="D1156" s="38" t="str">
        <x:f>'Reparto provincial'!D389</x:f>
        <x:v>Industrial</x:v>
      </x:c>
      <x:c r="E1156" s="38" t="str">
        <x:f>'Reparto provincial'!E389</x:f>
        <x:v>Los Santos</x:v>
      </x:c>
      <x:c r="F1156" s="38" t="str">
        <x:f>Ubicaciones!A12</x:f>
        <x:v>L07</x:v>
      </x:c>
      <x:c r="G1156" s="38" t="str">
        <x:v>P2</x:v>
      </x:c>
      <x:c r="H1156" s="55" t="n">
        <x:f>IF(AND(ISNUMBER('Reparto provincial'!J389),ABS(Construccion!G26-1)&lt;0.0000001,MIN(Construccion!D26:F26)&gt;=0,MAX(Construccion!D26:F26)&lt;=1),ROUND('Reparto provincial'!J389*ROUND(SUM(Construccion!$D$26:E26),12),0)-ROUND('Reparto provincial'!J389*ROUND(SUM(Construccion!$D$26:D26),12),0),"n.a.")</x:f>
        <x:v>0</x:v>
      </x:c>
      <x:c r="I1156" s="55" t="n">
        <x:f>'Reparto provincial'!N389</x:f>
        <x:v>0</x:v>
      </x:c>
      <x:c r="J1156" s="55" t="n">
        <x:f>IF(AND(ISNUMBER(H1156),ISNUMBER(I1156)),H1156*I1156,"n.a.")</x:f>
        <x:v>0</x:v>
      </x:c>
      <x:c r="K1156" s="56" t="n">
        <x:f>Ubicaciones!D12</x:f>
        <x:v>7.77</x:v>
      </x:c>
      <x:c r="L1156" s="56" t="n">
        <x:f>Ubicaciones!E12</x:f>
        <x:v>-80.28</x:v>
      </x:c>
      <x:c r="M1156" s="38" t="str">
        <x:f>Vulnerabilidad!B23</x:f>
        <x:v>Mampostería sin refuerzo</x:v>
      </x:c>
      <x:c r="N1156" s="38" t="str">
        <x:f>Vulnerabilidad!C23</x:f>
        <x:v>Bloque / ladrillo</x:v>
      </x:c>
      <x:c r="O1156" s="38" t="str">
        <x:f>Vulnerabilidad!D23</x:f>
        <x:v>Metal</x:v>
      </x:c>
      <x:c r="P1156" s="38" t="str">
        <x:v>Sin dato</x:v>
      </x:c>
      <x:c r="Q1156" s="38" t="n">
        <x:f>IF('Impacto local'!H12="","",'Impacto local'!H12)</x:f>
        <x:v>2</x:v>
      </x:c>
      <x:c r="R1156" s="57" t="n">
        <x:f>IF(Q1156="","",INDEX(Vulnerabilidad!$C$6:$C$17,Q1156))</x:f>
        <x:v>0</x:v>
      </x:c>
      <x:c r="S1156" s="55" t="n">
        <x:f>IF(AND(ISNUMBER(J1156),ISNUMBER(R1156),R1156&gt;=0,R1156&lt;=1),J1156*R1156,"n.a.")</x:f>
        <x:v>0</x:v>
      </x:c>
      <x:c r="T1156" s="38" t="str">
        <x:f>IF(ISNUMBER(S1156),"Calculado ilustrativo","Faltan datos / parámetros inválidos")</x:f>
        <x:v>Calculado ilustrativo</x:v>
      </x:c>
    </x:row>
    <x:row r="1157">
      <x:c r="A1157" s="38" t="str">
        <x:v>R01152</x:v>
      </x:c>
      <x:c r="B1157" s="38" t="str">
        <x:f>'Reparto provincial'!B389</x:f>
        <x:v>C10</x:v>
      </x:c>
      <x:c r="C1157" s="38" t="str">
        <x:f>'Reparto provincial'!C389</x:f>
        <x:v>MAPFRE Panamá S.A.</x:v>
      </x:c>
      <x:c r="D1157" s="38" t="str">
        <x:f>'Reparto provincial'!D389</x:f>
        <x:v>Industrial</x:v>
      </x:c>
      <x:c r="E1157" s="38" t="str">
        <x:f>'Reparto provincial'!E389</x:f>
        <x:v>Los Santos</x:v>
      </x:c>
      <x:c r="F1157" s="38" t="str">
        <x:f>Ubicaciones!A12</x:f>
        <x:v>L07</x:v>
      </x:c>
      <x:c r="G1157" s="38" t="str">
        <x:v>P3</x:v>
      </x:c>
      <x:c r="H1157" s="55" t="n">
        <x:f>IF(AND(ISNUMBER('Reparto provincial'!J389),ABS(Construccion!G26-1)&lt;0.0000001,MIN(Construccion!D26:F26)&gt;=0,MAX(Construccion!D26:F26)&lt;=1),ROUND('Reparto provincial'!J389*ROUND(SUM(Construccion!$D$26:F26),12),0)-ROUND('Reparto provincial'!J389*ROUND(SUM(Construccion!$D$26:E26),12),0),"n.a.")</x:f>
        <x:v>0</x:v>
      </x:c>
      <x:c r="I1157" s="55" t="n">
        <x:f>'Reparto provincial'!N389</x:f>
        <x:v>0</x:v>
      </x:c>
      <x:c r="J1157" s="55" t="n">
        <x:f>IF(AND(ISNUMBER(H1157),ISNUMBER(I1157)),H1157*I1157,"n.a.")</x:f>
        <x:v>0</x:v>
      </x:c>
      <x:c r="K1157" s="56" t="n">
        <x:f>Ubicaciones!D12</x:f>
        <x:v>7.77</x:v>
      </x:c>
      <x:c r="L1157" s="56" t="n">
        <x:f>Ubicaciones!E12</x:f>
        <x:v>-80.28</x:v>
      </x:c>
      <x:c r="M1157" s="38" t="str">
        <x:f>Vulnerabilidad!B24</x:f>
        <x:v>Liviana / madera</x:v>
      </x:c>
      <x:c r="N1157" s="38" t="str">
        <x:f>Vulnerabilidad!C24</x:f>
        <x:v>Madera / livianas</x:v>
      </x:c>
      <x:c r="O1157" s="38" t="str">
        <x:f>Vulnerabilidad!D24</x:f>
        <x:v>Metal</x:v>
      </x:c>
      <x:c r="P1157" s="38" t="str">
        <x:v>Sin dato</x:v>
      </x:c>
      <x:c r="Q1157" s="38" t="n">
        <x:f>IF('Impacto local'!H12="","",'Impacto local'!H12)</x:f>
        <x:v>2</x:v>
      </x:c>
      <x:c r="R1157" s="57" t="n">
        <x:f>IF(Q1157="","",INDEX(Vulnerabilidad!$D$6:$D$17,Q1157))</x:f>
        <x:v>0</x:v>
      </x:c>
      <x:c r="S1157" s="55" t="n">
        <x:f>IF(AND(ISNUMBER(J1157),ISNUMBER(R1157),R1157&gt;=0,R1157&lt;=1),J1157*R1157,"n.a.")</x:f>
        <x:v>0</x:v>
      </x:c>
      <x:c r="T1157" s="38" t="str">
        <x:f>IF(ISNUMBER(S1157),"Calculado ilustrativo","Faltan datos / parámetros inválidos")</x:f>
        <x:v>Calculado ilustrativo</x:v>
      </x:c>
    </x:row>
    <x:row r="1158">
      <x:c r="A1158" s="38" t="str">
        <x:v>R01153</x:v>
      </x:c>
      <x:c r="B1158" s="38" t="str">
        <x:f>'Reparto provincial'!B390</x:f>
        <x:v>C10</x:v>
      </x:c>
      <x:c r="C1158" s="38" t="str">
        <x:f>'Reparto provincial'!C390</x:f>
        <x:v>MAPFRE Panamá S.A.</x:v>
      </x:c>
      <x:c r="D1158" s="38" t="str">
        <x:f>'Reparto provincial'!D390</x:f>
        <x:v>Industrial</x:v>
      </x:c>
      <x:c r="E1158" s="38" t="str">
        <x:f>'Reparto provincial'!E390</x:f>
        <x:v>Panamá</x:v>
      </x:c>
      <x:c r="F1158" s="38" t="str">
        <x:f>Ubicaciones!A13</x:f>
        <x:v>L08</x:v>
      </x:c>
      <x:c r="G1158" s="38" t="str">
        <x:v>P1</x:v>
      </x:c>
      <x:c r="H1158" s="55" t="n">
        <x:f>IF(AND(ISNUMBER('Reparto provincial'!J390),ABS(Construccion!G29-1)&lt;0.0000001,MIN(Construccion!D29:F29)&gt;=0,MAX(Construccion!D29:F29)&lt;=1),ROUND('Reparto provincial'!J390*ROUND(SUM(Construccion!$D$29:D29),12),0)-0,"n.a.")</x:f>
        <x:v>0</x:v>
      </x:c>
      <x:c r="I1158" s="55" t="n">
        <x:f>'Reparto provincial'!N390</x:f>
        <x:v>0</x:v>
      </x:c>
      <x:c r="J1158" s="55" t="n">
        <x:f>IF(AND(ISNUMBER(H1158),ISNUMBER(I1158)),H1158*I1158,"n.a.")</x:f>
        <x:v>0</x:v>
      </x:c>
      <x:c r="K1158" s="56" t="n">
        <x:f>Ubicaciones!D13</x:f>
        <x:v>8.98</x:v>
      </x:c>
      <x:c r="L1158" s="56" t="n">
        <x:f>Ubicaciones!E13</x:f>
        <x:v>-79.52</x:v>
      </x:c>
      <x:c r="M1158" s="38" t="str">
        <x:f>Vulnerabilidad!B22</x:f>
        <x:v>Hormigón armado</x:v>
      </x:c>
      <x:c r="N1158" s="38" t="str">
        <x:f>Vulnerabilidad!C22</x:f>
        <x:v>Mampostería de relleno</x:v>
      </x:c>
      <x:c r="O1158" s="38" t="str">
        <x:f>Vulnerabilidad!D22</x:f>
        <x:v>Losa de hormigón</x:v>
      </x:c>
      <x:c r="P1158" s="38" t="str">
        <x:v>Sin dato</x:v>
      </x:c>
      <x:c r="Q1158" s="38" t="n">
        <x:f>IF('Impacto local'!H13="","",'Impacto local'!H13)</x:f>
        <x:v>2</x:v>
      </x:c>
      <x:c r="R1158" s="57" t="n">
        <x:f>IF(Q1158="","",INDEX(Vulnerabilidad!$B$6:$B$17,Q1158))</x:f>
        <x:v>0</x:v>
      </x:c>
      <x:c r="S1158" s="55" t="n">
        <x:f>IF(AND(ISNUMBER(J1158),ISNUMBER(R1158),R1158&gt;=0,R1158&lt;=1),J1158*R1158,"n.a.")</x:f>
        <x:v>0</x:v>
      </x:c>
      <x:c r="T1158" s="38" t="str">
        <x:f>IF(ISNUMBER(S1158),"Calculado ilustrativo","Faltan datos / parámetros inválidos")</x:f>
        <x:v>Calculado ilustrativo</x:v>
      </x:c>
    </x:row>
    <x:row r="1159">
      <x:c r="A1159" s="38" t="str">
        <x:v>R01154</x:v>
      </x:c>
      <x:c r="B1159" s="38" t="str">
        <x:f>'Reparto provincial'!B390</x:f>
        <x:v>C10</x:v>
      </x:c>
      <x:c r="C1159" s="38" t="str">
        <x:f>'Reparto provincial'!C390</x:f>
        <x:v>MAPFRE Panamá S.A.</x:v>
      </x:c>
      <x:c r="D1159" s="38" t="str">
        <x:f>'Reparto provincial'!D390</x:f>
        <x:v>Industrial</x:v>
      </x:c>
      <x:c r="E1159" s="38" t="str">
        <x:f>'Reparto provincial'!E390</x:f>
        <x:v>Panamá</x:v>
      </x:c>
      <x:c r="F1159" s="38" t="str">
        <x:f>Ubicaciones!A13</x:f>
        <x:v>L08</x:v>
      </x:c>
      <x:c r="G1159" s="38" t="str">
        <x:v>P2</x:v>
      </x:c>
      <x:c r="H1159" s="55" t="n">
        <x:f>IF(AND(ISNUMBER('Reparto provincial'!J390),ABS(Construccion!G29-1)&lt;0.0000001,MIN(Construccion!D29:F29)&gt;=0,MAX(Construccion!D29:F29)&lt;=1),ROUND('Reparto provincial'!J390*ROUND(SUM(Construccion!$D$29:E29),12),0)-ROUND('Reparto provincial'!J390*ROUND(SUM(Construccion!$D$29:D29),12),0),"n.a.")</x:f>
        <x:v>0</x:v>
      </x:c>
      <x:c r="I1159" s="55" t="n">
        <x:f>'Reparto provincial'!N390</x:f>
        <x:v>0</x:v>
      </x:c>
      <x:c r="J1159" s="55" t="n">
        <x:f>IF(AND(ISNUMBER(H1159),ISNUMBER(I1159)),H1159*I1159,"n.a.")</x:f>
        <x:v>0</x:v>
      </x:c>
      <x:c r="K1159" s="56" t="n">
        <x:f>Ubicaciones!D13</x:f>
        <x:v>8.98</x:v>
      </x:c>
      <x:c r="L1159" s="56" t="n">
        <x:f>Ubicaciones!E13</x:f>
        <x:v>-79.52</x:v>
      </x:c>
      <x:c r="M1159" s="38" t="str">
        <x:f>Vulnerabilidad!B23</x:f>
        <x:v>Mampostería sin refuerzo</x:v>
      </x:c>
      <x:c r="N1159" s="38" t="str">
        <x:f>Vulnerabilidad!C23</x:f>
        <x:v>Bloque / ladrillo</x:v>
      </x:c>
      <x:c r="O1159" s="38" t="str">
        <x:f>Vulnerabilidad!D23</x:f>
        <x:v>Metal</x:v>
      </x:c>
      <x:c r="P1159" s="38" t="str">
        <x:v>Sin dato</x:v>
      </x:c>
      <x:c r="Q1159" s="38" t="n">
        <x:f>IF('Impacto local'!H13="","",'Impacto local'!H13)</x:f>
        <x:v>2</x:v>
      </x:c>
      <x:c r="R1159" s="57" t="n">
        <x:f>IF(Q1159="","",INDEX(Vulnerabilidad!$C$6:$C$17,Q1159))</x:f>
        <x:v>0</x:v>
      </x:c>
      <x:c r="S1159" s="55" t="n">
        <x:f>IF(AND(ISNUMBER(J1159),ISNUMBER(R1159),R1159&gt;=0,R1159&lt;=1),J1159*R1159,"n.a.")</x:f>
        <x:v>0</x:v>
      </x:c>
      <x:c r="T1159" s="38" t="str">
        <x:f>IF(ISNUMBER(S1159),"Calculado ilustrativo","Faltan datos / parámetros inválidos")</x:f>
        <x:v>Calculado ilustrativo</x:v>
      </x:c>
    </x:row>
    <x:row r="1160">
      <x:c r="A1160" s="38" t="str">
        <x:v>R01155</x:v>
      </x:c>
      <x:c r="B1160" s="38" t="str">
        <x:f>'Reparto provincial'!B390</x:f>
        <x:v>C10</x:v>
      </x:c>
      <x:c r="C1160" s="38" t="str">
        <x:f>'Reparto provincial'!C390</x:f>
        <x:v>MAPFRE Panamá S.A.</x:v>
      </x:c>
      <x:c r="D1160" s="38" t="str">
        <x:f>'Reparto provincial'!D390</x:f>
        <x:v>Industrial</x:v>
      </x:c>
      <x:c r="E1160" s="38" t="str">
        <x:f>'Reparto provincial'!E390</x:f>
        <x:v>Panamá</x:v>
      </x:c>
      <x:c r="F1160" s="38" t="str">
        <x:f>Ubicaciones!A13</x:f>
        <x:v>L08</x:v>
      </x:c>
      <x:c r="G1160" s="38" t="str">
        <x:v>P3</x:v>
      </x:c>
      <x:c r="H1160" s="55" t="n">
        <x:f>IF(AND(ISNUMBER('Reparto provincial'!J390),ABS(Construccion!G29-1)&lt;0.0000001,MIN(Construccion!D29:F29)&gt;=0,MAX(Construccion!D29:F29)&lt;=1),ROUND('Reparto provincial'!J390*ROUND(SUM(Construccion!$D$29:F29),12),0)-ROUND('Reparto provincial'!J390*ROUND(SUM(Construccion!$D$29:E29),12),0),"n.a.")</x:f>
        <x:v>0</x:v>
      </x:c>
      <x:c r="I1160" s="55" t="n">
        <x:f>'Reparto provincial'!N390</x:f>
        <x:v>0</x:v>
      </x:c>
      <x:c r="J1160" s="55" t="n">
        <x:f>IF(AND(ISNUMBER(H1160),ISNUMBER(I1160)),H1160*I1160,"n.a.")</x:f>
        <x:v>0</x:v>
      </x:c>
      <x:c r="K1160" s="56" t="n">
        <x:f>Ubicaciones!D13</x:f>
        <x:v>8.98</x:v>
      </x:c>
      <x:c r="L1160" s="56" t="n">
        <x:f>Ubicaciones!E13</x:f>
        <x:v>-79.52</x:v>
      </x:c>
      <x:c r="M1160" s="38" t="str">
        <x:f>Vulnerabilidad!B24</x:f>
        <x:v>Liviana / madera</x:v>
      </x:c>
      <x:c r="N1160" s="38" t="str">
        <x:f>Vulnerabilidad!C24</x:f>
        <x:v>Madera / livianas</x:v>
      </x:c>
      <x:c r="O1160" s="38" t="str">
        <x:f>Vulnerabilidad!D24</x:f>
        <x:v>Metal</x:v>
      </x:c>
      <x:c r="P1160" s="38" t="str">
        <x:v>Sin dato</x:v>
      </x:c>
      <x:c r="Q1160" s="38" t="n">
        <x:f>IF('Impacto local'!H13="","",'Impacto local'!H13)</x:f>
        <x:v>2</x:v>
      </x:c>
      <x:c r="R1160" s="57" t="n">
        <x:f>IF(Q1160="","",INDEX(Vulnerabilidad!$D$6:$D$17,Q1160))</x:f>
        <x:v>0</x:v>
      </x:c>
      <x:c r="S1160" s="55" t="n">
        <x:f>IF(AND(ISNUMBER(J1160),ISNUMBER(R1160),R1160&gt;=0,R1160&lt;=1),J1160*R1160,"n.a.")</x:f>
        <x:v>0</x:v>
      </x:c>
      <x:c r="T1160" s="38" t="str">
        <x:f>IF(ISNUMBER(S1160),"Calculado ilustrativo","Faltan datos / parámetros inválidos")</x:f>
        <x:v>Calculado ilustrativo</x:v>
      </x:c>
    </x:row>
    <x:row r="1161">
      <x:c r="A1161" s="38" t="str">
        <x:v>R01156</x:v>
      </x:c>
      <x:c r="B1161" s="38" t="str">
        <x:f>'Reparto provincial'!B391</x:f>
        <x:v>C10</x:v>
      </x:c>
      <x:c r="C1161" s="38" t="str">
        <x:f>'Reparto provincial'!C391</x:f>
        <x:v>MAPFRE Panamá S.A.</x:v>
      </x:c>
      <x:c r="D1161" s="38" t="str">
        <x:f>'Reparto provincial'!D391</x:f>
        <x:v>Industrial</x:v>
      </x:c>
      <x:c r="E1161" s="38" t="str">
        <x:f>'Reparto provincial'!E391</x:f>
        <x:v>Veraguas</x:v>
      </x:c>
      <x:c r="F1161" s="38" t="str">
        <x:f>Ubicaciones!A14</x:f>
        <x:v>L09</x:v>
      </x:c>
      <x:c r="G1161" s="38" t="str">
        <x:v>P1</x:v>
      </x:c>
      <x:c r="H1161" s="55" t="n">
        <x:f>IF(AND(ISNUMBER('Reparto provincial'!J391),ABS(Construccion!G32-1)&lt;0.0000001,MIN(Construccion!D32:F32)&gt;=0,MAX(Construccion!D32:F32)&lt;=1),ROUND('Reparto provincial'!J391*ROUND(SUM(Construccion!$D$32:D32),12),0)-0,"n.a.")</x:f>
        <x:v>0</x:v>
      </x:c>
      <x:c r="I1161" s="55" t="n">
        <x:f>'Reparto provincial'!N391</x:f>
        <x:v>0</x:v>
      </x:c>
      <x:c r="J1161" s="55" t="n">
        <x:f>IF(AND(ISNUMBER(H1161),ISNUMBER(I1161)),H1161*I1161,"n.a.")</x:f>
        <x:v>0</x:v>
      </x:c>
      <x:c r="K1161" s="56" t="n">
        <x:f>Ubicaciones!D14</x:f>
        <x:v>8.1</x:v>
      </x:c>
      <x:c r="L1161" s="56" t="n">
        <x:f>Ubicaciones!E14</x:f>
        <x:v>-80.97</x:v>
      </x:c>
      <x:c r="M1161" s="38" t="str">
        <x:f>Vulnerabilidad!B22</x:f>
        <x:v>Hormigón armado</x:v>
      </x:c>
      <x:c r="N1161" s="38" t="str">
        <x:f>Vulnerabilidad!C22</x:f>
        <x:v>Mampostería de relleno</x:v>
      </x:c>
      <x:c r="O1161" s="38" t="str">
        <x:f>Vulnerabilidad!D22</x:f>
        <x:v>Losa de hormigón</x:v>
      </x:c>
      <x:c r="P1161" s="38" t="str">
        <x:v>Sin dato</x:v>
      </x:c>
      <x:c r="Q1161" s="38" t="n">
        <x:f>IF('Impacto local'!H14="","",'Impacto local'!H14)</x:f>
        <x:v>3</x:v>
      </x:c>
      <x:c r="R1161" s="57" t="n">
        <x:f>IF(Q1161="","",INDEX(Vulnerabilidad!$B$6:$B$17,Q1161))</x:f>
        <x:v>0</x:v>
      </x:c>
      <x:c r="S1161" s="55" t="n">
        <x:f>IF(AND(ISNUMBER(J1161),ISNUMBER(R1161),R1161&gt;=0,R1161&lt;=1),J1161*R1161,"n.a.")</x:f>
        <x:v>0</x:v>
      </x:c>
      <x:c r="T1161" s="38" t="str">
        <x:f>IF(ISNUMBER(S1161),"Calculado ilustrativo","Faltan datos / parámetros inválidos")</x:f>
        <x:v>Calculado ilustrativo</x:v>
      </x:c>
    </x:row>
    <x:row r="1162">
      <x:c r="A1162" s="38" t="str">
        <x:v>R01157</x:v>
      </x:c>
      <x:c r="B1162" s="38" t="str">
        <x:f>'Reparto provincial'!B391</x:f>
        <x:v>C10</x:v>
      </x:c>
      <x:c r="C1162" s="38" t="str">
        <x:f>'Reparto provincial'!C391</x:f>
        <x:v>MAPFRE Panamá S.A.</x:v>
      </x:c>
      <x:c r="D1162" s="38" t="str">
        <x:f>'Reparto provincial'!D391</x:f>
        <x:v>Industrial</x:v>
      </x:c>
      <x:c r="E1162" s="38" t="str">
        <x:f>'Reparto provincial'!E391</x:f>
        <x:v>Veraguas</x:v>
      </x:c>
      <x:c r="F1162" s="38" t="str">
        <x:f>Ubicaciones!A14</x:f>
        <x:v>L09</x:v>
      </x:c>
      <x:c r="G1162" s="38" t="str">
        <x:v>P2</x:v>
      </x:c>
      <x:c r="H1162" s="55" t="n">
        <x:f>IF(AND(ISNUMBER('Reparto provincial'!J391),ABS(Construccion!G32-1)&lt;0.0000001,MIN(Construccion!D32:F32)&gt;=0,MAX(Construccion!D32:F32)&lt;=1),ROUND('Reparto provincial'!J391*ROUND(SUM(Construccion!$D$32:E32),12),0)-ROUND('Reparto provincial'!J391*ROUND(SUM(Construccion!$D$32:D32),12),0),"n.a.")</x:f>
        <x:v>0</x:v>
      </x:c>
      <x:c r="I1162" s="55" t="n">
        <x:f>'Reparto provincial'!N391</x:f>
        <x:v>0</x:v>
      </x:c>
      <x:c r="J1162" s="55" t="n">
        <x:f>IF(AND(ISNUMBER(H1162),ISNUMBER(I1162)),H1162*I1162,"n.a.")</x:f>
        <x:v>0</x:v>
      </x:c>
      <x:c r="K1162" s="56" t="n">
        <x:f>Ubicaciones!D14</x:f>
        <x:v>8.1</x:v>
      </x:c>
      <x:c r="L1162" s="56" t="n">
        <x:f>Ubicaciones!E14</x:f>
        <x:v>-80.97</x:v>
      </x:c>
      <x:c r="M1162" s="38" t="str">
        <x:f>Vulnerabilidad!B23</x:f>
        <x:v>Mampostería sin refuerzo</x:v>
      </x:c>
      <x:c r="N1162" s="38" t="str">
        <x:f>Vulnerabilidad!C23</x:f>
        <x:v>Bloque / ladrillo</x:v>
      </x:c>
      <x:c r="O1162" s="38" t="str">
        <x:f>Vulnerabilidad!D23</x:f>
        <x:v>Metal</x:v>
      </x:c>
      <x:c r="P1162" s="38" t="str">
        <x:v>Sin dato</x:v>
      </x:c>
      <x:c r="Q1162" s="38" t="n">
        <x:f>IF('Impacto local'!H14="","",'Impacto local'!H14)</x:f>
        <x:v>3</x:v>
      </x:c>
      <x:c r="R1162" s="57" t="n">
        <x:f>IF(Q1162="","",INDEX(Vulnerabilidad!$C$6:$C$17,Q1162))</x:f>
        <x:v>0</x:v>
      </x:c>
      <x:c r="S1162" s="55" t="n">
        <x:f>IF(AND(ISNUMBER(J1162),ISNUMBER(R1162),R1162&gt;=0,R1162&lt;=1),J1162*R1162,"n.a.")</x:f>
        <x:v>0</x:v>
      </x:c>
      <x:c r="T1162" s="38" t="str">
        <x:f>IF(ISNUMBER(S1162),"Calculado ilustrativo","Faltan datos / parámetros inválidos")</x:f>
        <x:v>Calculado ilustrativo</x:v>
      </x:c>
    </x:row>
    <x:row r="1163">
      <x:c r="A1163" s="38" t="str">
        <x:v>R01158</x:v>
      </x:c>
      <x:c r="B1163" s="38" t="str">
        <x:f>'Reparto provincial'!B391</x:f>
        <x:v>C10</x:v>
      </x:c>
      <x:c r="C1163" s="38" t="str">
        <x:f>'Reparto provincial'!C391</x:f>
        <x:v>MAPFRE Panamá S.A.</x:v>
      </x:c>
      <x:c r="D1163" s="38" t="str">
        <x:f>'Reparto provincial'!D391</x:f>
        <x:v>Industrial</x:v>
      </x:c>
      <x:c r="E1163" s="38" t="str">
        <x:f>'Reparto provincial'!E391</x:f>
        <x:v>Veraguas</x:v>
      </x:c>
      <x:c r="F1163" s="38" t="str">
        <x:f>Ubicaciones!A14</x:f>
        <x:v>L09</x:v>
      </x:c>
      <x:c r="G1163" s="38" t="str">
        <x:v>P3</x:v>
      </x:c>
      <x:c r="H1163" s="55" t="n">
        <x:f>IF(AND(ISNUMBER('Reparto provincial'!J391),ABS(Construccion!G32-1)&lt;0.0000001,MIN(Construccion!D32:F32)&gt;=0,MAX(Construccion!D32:F32)&lt;=1),ROUND('Reparto provincial'!J391*ROUND(SUM(Construccion!$D$32:F32),12),0)-ROUND('Reparto provincial'!J391*ROUND(SUM(Construccion!$D$32:E32),12),0),"n.a.")</x:f>
        <x:v>0</x:v>
      </x:c>
      <x:c r="I1163" s="55" t="n">
        <x:f>'Reparto provincial'!N391</x:f>
        <x:v>0</x:v>
      </x:c>
      <x:c r="J1163" s="55" t="n">
        <x:f>IF(AND(ISNUMBER(H1163),ISNUMBER(I1163)),H1163*I1163,"n.a.")</x:f>
        <x:v>0</x:v>
      </x:c>
      <x:c r="K1163" s="56" t="n">
        <x:f>Ubicaciones!D14</x:f>
        <x:v>8.1</x:v>
      </x:c>
      <x:c r="L1163" s="56" t="n">
        <x:f>Ubicaciones!E14</x:f>
        <x:v>-80.97</x:v>
      </x:c>
      <x:c r="M1163" s="38" t="str">
        <x:f>Vulnerabilidad!B24</x:f>
        <x:v>Liviana / madera</x:v>
      </x:c>
      <x:c r="N1163" s="38" t="str">
        <x:f>Vulnerabilidad!C24</x:f>
        <x:v>Madera / livianas</x:v>
      </x:c>
      <x:c r="O1163" s="38" t="str">
        <x:f>Vulnerabilidad!D24</x:f>
        <x:v>Metal</x:v>
      </x:c>
      <x:c r="P1163" s="38" t="str">
        <x:v>Sin dato</x:v>
      </x:c>
      <x:c r="Q1163" s="38" t="n">
        <x:f>IF('Impacto local'!H14="","",'Impacto local'!H14)</x:f>
        <x:v>3</x:v>
      </x:c>
      <x:c r="R1163" s="57" t="n">
        <x:f>IF(Q1163="","",INDEX(Vulnerabilidad!$D$6:$D$17,Q1163))</x:f>
        <x:v>0</x:v>
      </x:c>
      <x:c r="S1163" s="55" t="n">
        <x:f>IF(AND(ISNUMBER(J1163),ISNUMBER(R1163),R1163&gt;=0,R1163&lt;=1),J1163*R1163,"n.a.")</x:f>
        <x:v>0</x:v>
      </x:c>
      <x:c r="T1163" s="38" t="str">
        <x:f>IF(ISNUMBER(S1163),"Calculado ilustrativo","Faltan datos / parámetros inválidos")</x:f>
        <x:v>Calculado ilustrativo</x:v>
      </x:c>
    </x:row>
    <x:row r="1164">
      <x:c r="A1164" s="38" t="str">
        <x:v>R01159</x:v>
      </x:c>
      <x:c r="B1164" s="38" t="str">
        <x:f>'Reparto provincial'!B392</x:f>
        <x:v>C10</x:v>
      </x:c>
      <x:c r="C1164" s="38" t="str">
        <x:f>'Reparto provincial'!C392</x:f>
        <x:v>MAPFRE Panamá S.A.</x:v>
      </x:c>
      <x:c r="D1164" s="38" t="str">
        <x:f>'Reparto provincial'!D392</x:f>
        <x:v>Industrial</x:v>
      </x:c>
      <x:c r="E1164" s="38" t="str">
        <x:f>'Reparto provincial'!E392</x:f>
        <x:v>Guna Yala</x:v>
      </x:c>
      <x:c r="F1164" s="38" t="str">
        <x:f>Ubicaciones!A15</x:f>
        <x:v>L10</x:v>
      </x:c>
      <x:c r="G1164" s="38" t="str">
        <x:v>P1</x:v>
      </x:c>
      <x:c r="H1164" s="55" t="n">
        <x:f>IF(AND(ISNUMBER('Reparto provincial'!J392),ABS(Construccion!G35-1)&lt;0.0000001,MIN(Construccion!D35:F35)&gt;=0,MAX(Construccion!D35:F35)&lt;=1),ROUND('Reparto provincial'!J392*ROUND(SUM(Construccion!$D$35:D35),12),0)-0,"n.a.")</x:f>
        <x:v>0</x:v>
      </x:c>
      <x:c r="I1164" s="55" t="n">
        <x:f>'Reparto provincial'!N392</x:f>
        <x:v>0</x:v>
      </x:c>
      <x:c r="J1164" s="55" t="n">
        <x:f>IF(AND(ISNUMBER(H1164),ISNUMBER(I1164)),H1164*I1164,"n.a.")</x:f>
        <x:v>0</x:v>
      </x:c>
      <x:c r="K1164" s="56" t="n">
        <x:f>Ubicaciones!D15</x:f>
        <x:v>9.45</x:v>
      </x:c>
      <x:c r="L1164" s="56" t="n">
        <x:f>Ubicaciones!E15</x:f>
        <x:v>-78.97</x:v>
      </x:c>
      <x:c r="M1164" s="38" t="str">
        <x:f>Vulnerabilidad!B22</x:f>
        <x:v>Hormigón armado</x:v>
      </x:c>
      <x:c r="N1164" s="38" t="str">
        <x:f>Vulnerabilidad!C22</x:f>
        <x:v>Mampostería de relleno</x:v>
      </x:c>
      <x:c r="O1164" s="38" t="str">
        <x:f>Vulnerabilidad!D22</x:f>
        <x:v>Losa de hormigón</x:v>
      </x:c>
      <x:c r="P1164" s="38" t="str">
        <x:v>Sin dato</x:v>
      </x:c>
      <x:c r="Q1164" s="38" t="n">
        <x:f>IF('Impacto local'!H15="","",'Impacto local'!H15)</x:f>
        <x:v>2</x:v>
      </x:c>
      <x:c r="R1164" s="57" t="n">
        <x:f>IF(Q1164="","",INDEX(Vulnerabilidad!$B$6:$B$17,Q1164))</x:f>
        <x:v>0</x:v>
      </x:c>
      <x:c r="S1164" s="55" t="n">
        <x:f>IF(AND(ISNUMBER(J1164),ISNUMBER(R1164),R1164&gt;=0,R1164&lt;=1),J1164*R1164,"n.a.")</x:f>
        <x:v>0</x:v>
      </x:c>
      <x:c r="T1164" s="38" t="str">
        <x:f>IF(ISNUMBER(S1164),"Calculado ilustrativo","Faltan datos / parámetros inválidos")</x:f>
        <x:v>Calculado ilustrativo</x:v>
      </x:c>
    </x:row>
    <x:row r="1165">
      <x:c r="A1165" s="38" t="str">
        <x:v>R01160</x:v>
      </x:c>
      <x:c r="B1165" s="38" t="str">
        <x:f>'Reparto provincial'!B392</x:f>
        <x:v>C10</x:v>
      </x:c>
      <x:c r="C1165" s="38" t="str">
        <x:f>'Reparto provincial'!C392</x:f>
        <x:v>MAPFRE Panamá S.A.</x:v>
      </x:c>
      <x:c r="D1165" s="38" t="str">
        <x:f>'Reparto provincial'!D392</x:f>
        <x:v>Industrial</x:v>
      </x:c>
      <x:c r="E1165" s="38" t="str">
        <x:f>'Reparto provincial'!E392</x:f>
        <x:v>Guna Yala</x:v>
      </x:c>
      <x:c r="F1165" s="38" t="str">
        <x:f>Ubicaciones!A15</x:f>
        <x:v>L10</x:v>
      </x:c>
      <x:c r="G1165" s="38" t="str">
        <x:v>P2</x:v>
      </x:c>
      <x:c r="H1165" s="55" t="n">
        <x:f>IF(AND(ISNUMBER('Reparto provincial'!J392),ABS(Construccion!G35-1)&lt;0.0000001,MIN(Construccion!D35:F35)&gt;=0,MAX(Construccion!D35:F35)&lt;=1),ROUND('Reparto provincial'!J392*ROUND(SUM(Construccion!$D$35:E35),12),0)-ROUND('Reparto provincial'!J392*ROUND(SUM(Construccion!$D$35:D35),12),0),"n.a.")</x:f>
        <x:v>0</x:v>
      </x:c>
      <x:c r="I1165" s="55" t="n">
        <x:f>'Reparto provincial'!N392</x:f>
        <x:v>0</x:v>
      </x:c>
      <x:c r="J1165" s="55" t="n">
        <x:f>IF(AND(ISNUMBER(H1165),ISNUMBER(I1165)),H1165*I1165,"n.a.")</x:f>
        <x:v>0</x:v>
      </x:c>
      <x:c r="K1165" s="56" t="n">
        <x:f>Ubicaciones!D15</x:f>
        <x:v>9.45</x:v>
      </x:c>
      <x:c r="L1165" s="56" t="n">
        <x:f>Ubicaciones!E15</x:f>
        <x:v>-78.97</x:v>
      </x:c>
      <x:c r="M1165" s="38" t="str">
        <x:f>Vulnerabilidad!B23</x:f>
        <x:v>Mampostería sin refuerzo</x:v>
      </x:c>
      <x:c r="N1165" s="38" t="str">
        <x:f>Vulnerabilidad!C23</x:f>
        <x:v>Bloque / ladrillo</x:v>
      </x:c>
      <x:c r="O1165" s="38" t="str">
        <x:f>Vulnerabilidad!D23</x:f>
        <x:v>Metal</x:v>
      </x:c>
      <x:c r="P1165" s="38" t="str">
        <x:v>Sin dato</x:v>
      </x:c>
      <x:c r="Q1165" s="38" t="n">
        <x:f>IF('Impacto local'!H15="","",'Impacto local'!H15)</x:f>
        <x:v>2</x:v>
      </x:c>
      <x:c r="R1165" s="57" t="n">
        <x:f>IF(Q1165="","",INDEX(Vulnerabilidad!$C$6:$C$17,Q1165))</x:f>
        <x:v>0</x:v>
      </x:c>
      <x:c r="S1165" s="55" t="n">
        <x:f>IF(AND(ISNUMBER(J1165),ISNUMBER(R1165),R1165&gt;=0,R1165&lt;=1),J1165*R1165,"n.a.")</x:f>
        <x:v>0</x:v>
      </x:c>
      <x:c r="T1165" s="38" t="str">
        <x:f>IF(ISNUMBER(S1165),"Calculado ilustrativo","Faltan datos / parámetros inválidos")</x:f>
        <x:v>Calculado ilustrativo</x:v>
      </x:c>
    </x:row>
    <x:row r="1166">
      <x:c r="A1166" s="38" t="str">
        <x:v>R01161</x:v>
      </x:c>
      <x:c r="B1166" s="38" t="str">
        <x:f>'Reparto provincial'!B392</x:f>
        <x:v>C10</x:v>
      </x:c>
      <x:c r="C1166" s="38" t="str">
        <x:f>'Reparto provincial'!C392</x:f>
        <x:v>MAPFRE Panamá S.A.</x:v>
      </x:c>
      <x:c r="D1166" s="38" t="str">
        <x:f>'Reparto provincial'!D392</x:f>
        <x:v>Industrial</x:v>
      </x:c>
      <x:c r="E1166" s="38" t="str">
        <x:f>'Reparto provincial'!E392</x:f>
        <x:v>Guna Yala</x:v>
      </x:c>
      <x:c r="F1166" s="38" t="str">
        <x:f>Ubicaciones!A15</x:f>
        <x:v>L10</x:v>
      </x:c>
      <x:c r="G1166" s="38" t="str">
        <x:v>P3</x:v>
      </x:c>
      <x:c r="H1166" s="55" t="n">
        <x:f>IF(AND(ISNUMBER('Reparto provincial'!J392),ABS(Construccion!G35-1)&lt;0.0000001,MIN(Construccion!D35:F35)&gt;=0,MAX(Construccion!D35:F35)&lt;=1),ROUND('Reparto provincial'!J392*ROUND(SUM(Construccion!$D$35:F35),12),0)-ROUND('Reparto provincial'!J392*ROUND(SUM(Construccion!$D$35:E35),12),0),"n.a.")</x:f>
        <x:v>0</x:v>
      </x:c>
      <x:c r="I1166" s="55" t="n">
        <x:f>'Reparto provincial'!N392</x:f>
        <x:v>0</x:v>
      </x:c>
      <x:c r="J1166" s="55" t="n">
        <x:f>IF(AND(ISNUMBER(H1166),ISNUMBER(I1166)),H1166*I1166,"n.a.")</x:f>
        <x:v>0</x:v>
      </x:c>
      <x:c r="K1166" s="56" t="n">
        <x:f>Ubicaciones!D15</x:f>
        <x:v>9.45</x:v>
      </x:c>
      <x:c r="L1166" s="56" t="n">
        <x:f>Ubicaciones!E15</x:f>
        <x:v>-78.97</x:v>
      </x:c>
      <x:c r="M1166" s="38" t="str">
        <x:f>Vulnerabilidad!B24</x:f>
        <x:v>Liviana / madera</x:v>
      </x:c>
      <x:c r="N1166" s="38" t="str">
        <x:f>Vulnerabilidad!C24</x:f>
        <x:v>Madera / livianas</x:v>
      </x:c>
      <x:c r="O1166" s="38" t="str">
        <x:f>Vulnerabilidad!D24</x:f>
        <x:v>Metal</x:v>
      </x:c>
      <x:c r="P1166" s="38" t="str">
        <x:v>Sin dato</x:v>
      </x:c>
      <x:c r="Q1166" s="38" t="n">
        <x:f>IF('Impacto local'!H15="","",'Impacto local'!H15)</x:f>
        <x:v>2</x:v>
      </x:c>
      <x:c r="R1166" s="57" t="n">
        <x:f>IF(Q1166="","",INDEX(Vulnerabilidad!$D$6:$D$17,Q1166))</x:f>
        <x:v>0</x:v>
      </x:c>
      <x:c r="S1166" s="55" t="n">
        <x:f>IF(AND(ISNUMBER(J1166),ISNUMBER(R1166),R1166&gt;=0,R1166&lt;=1),J1166*R1166,"n.a.")</x:f>
        <x:v>0</x:v>
      </x:c>
      <x:c r="T1166" s="38" t="str">
        <x:f>IF(ISNUMBER(S1166),"Calculado ilustrativo","Faltan datos / parámetros inválidos")</x:f>
        <x:v>Calculado ilustrativo</x:v>
      </x:c>
    </x:row>
    <x:row r="1167">
      <x:c r="A1167" s="38" t="str">
        <x:v>R01162</x:v>
      </x:c>
      <x:c r="B1167" s="38" t="str">
        <x:f>'Reparto provincial'!B393</x:f>
        <x:v>C10</x:v>
      </x:c>
      <x:c r="C1167" s="38" t="str">
        <x:f>'Reparto provincial'!C393</x:f>
        <x:v>MAPFRE Panamá S.A.</x:v>
      </x:c>
      <x:c r="D1167" s="38" t="str">
        <x:f>'Reparto provincial'!D393</x:f>
        <x:v>Industrial</x:v>
      </x:c>
      <x:c r="E1167" s="38" t="str">
        <x:f>'Reparto provincial'!E393</x:f>
        <x:v>Emberá-Wounaan</x:v>
      </x:c>
      <x:c r="F1167" s="38" t="str">
        <x:f>Ubicaciones!A16</x:f>
        <x:v>L11</x:v>
      </x:c>
      <x:c r="G1167" s="38" t="str">
        <x:v>P1</x:v>
      </x:c>
      <x:c r="H1167" s="55" t="n">
        <x:f>IF(AND(ISNUMBER('Reparto provincial'!J393),ABS(Construccion!G38-1)&lt;0.0000001,MIN(Construccion!D38:F38)&gt;=0,MAX(Construccion!D38:F38)&lt;=1),ROUND('Reparto provincial'!J393*ROUND(SUM(Construccion!$D$38:D38),12),0)-0,"n.a.")</x:f>
        <x:v>0</x:v>
      </x:c>
      <x:c r="I1167" s="55" t="n">
        <x:f>'Reparto provincial'!N393</x:f>
        <x:v>0</x:v>
      </x:c>
      <x:c r="J1167" s="55" t="n">
        <x:f>IF(AND(ISNUMBER(H1167),ISNUMBER(I1167)),H1167*I1167,"n.a.")</x:f>
        <x:v>0</x:v>
      </x:c>
      <x:c r="K1167" s="56" t="n">
        <x:f>Ubicaciones!D16</x:f>
        <x:v>8.25</x:v>
      </x:c>
      <x:c r="L1167" s="56" t="n">
        <x:f>Ubicaciones!E16</x:f>
        <x:v>-77.72</x:v>
      </x:c>
      <x:c r="M1167" s="38" t="str">
        <x:f>Vulnerabilidad!B22</x:f>
        <x:v>Hormigón armado</x:v>
      </x:c>
      <x:c r="N1167" s="38" t="str">
        <x:f>Vulnerabilidad!C22</x:f>
        <x:v>Mampostería de relleno</x:v>
      </x:c>
      <x:c r="O1167" s="38" t="str">
        <x:f>Vulnerabilidad!D22</x:f>
        <x:v>Losa de hormigón</x:v>
      </x:c>
      <x:c r="P1167" s="38" t="str">
        <x:v>Sin dato</x:v>
      </x:c>
      <x:c r="Q1167" s="38" t="n">
        <x:f>IF('Impacto local'!H16="","",'Impacto local'!H16)</x:f>
        <x:v>2</x:v>
      </x:c>
      <x:c r="R1167" s="57" t="n">
        <x:f>IF(Q1167="","",INDEX(Vulnerabilidad!$B$6:$B$17,Q1167))</x:f>
        <x:v>0</x:v>
      </x:c>
      <x:c r="S1167" s="55" t="n">
        <x:f>IF(AND(ISNUMBER(J1167),ISNUMBER(R1167),R1167&gt;=0,R1167&lt;=1),J1167*R1167,"n.a.")</x:f>
        <x:v>0</x:v>
      </x:c>
      <x:c r="T1167" s="38" t="str">
        <x:f>IF(ISNUMBER(S1167),"Calculado ilustrativo","Faltan datos / parámetros inválidos")</x:f>
        <x:v>Calculado ilustrativo</x:v>
      </x:c>
    </x:row>
    <x:row r="1168">
      <x:c r="A1168" s="38" t="str">
        <x:v>R01163</x:v>
      </x:c>
      <x:c r="B1168" s="38" t="str">
        <x:f>'Reparto provincial'!B393</x:f>
        <x:v>C10</x:v>
      </x:c>
      <x:c r="C1168" s="38" t="str">
        <x:f>'Reparto provincial'!C393</x:f>
        <x:v>MAPFRE Panamá S.A.</x:v>
      </x:c>
      <x:c r="D1168" s="38" t="str">
        <x:f>'Reparto provincial'!D393</x:f>
        <x:v>Industrial</x:v>
      </x:c>
      <x:c r="E1168" s="38" t="str">
        <x:f>'Reparto provincial'!E393</x:f>
        <x:v>Emberá-Wounaan</x:v>
      </x:c>
      <x:c r="F1168" s="38" t="str">
        <x:f>Ubicaciones!A16</x:f>
        <x:v>L11</x:v>
      </x:c>
      <x:c r="G1168" s="38" t="str">
        <x:v>P2</x:v>
      </x:c>
      <x:c r="H1168" s="55" t="n">
        <x:f>IF(AND(ISNUMBER('Reparto provincial'!J393),ABS(Construccion!G38-1)&lt;0.0000001,MIN(Construccion!D38:F38)&gt;=0,MAX(Construccion!D38:F38)&lt;=1),ROUND('Reparto provincial'!J393*ROUND(SUM(Construccion!$D$38:E38),12),0)-ROUND('Reparto provincial'!J393*ROUND(SUM(Construccion!$D$38:D38),12),0),"n.a.")</x:f>
        <x:v>0</x:v>
      </x:c>
      <x:c r="I1168" s="55" t="n">
        <x:f>'Reparto provincial'!N393</x:f>
        <x:v>0</x:v>
      </x:c>
      <x:c r="J1168" s="55" t="n">
        <x:f>IF(AND(ISNUMBER(H1168),ISNUMBER(I1168)),H1168*I1168,"n.a.")</x:f>
        <x:v>0</x:v>
      </x:c>
      <x:c r="K1168" s="56" t="n">
        <x:f>Ubicaciones!D16</x:f>
        <x:v>8.25</x:v>
      </x:c>
      <x:c r="L1168" s="56" t="n">
        <x:f>Ubicaciones!E16</x:f>
        <x:v>-77.72</x:v>
      </x:c>
      <x:c r="M1168" s="38" t="str">
        <x:f>Vulnerabilidad!B23</x:f>
        <x:v>Mampostería sin refuerzo</x:v>
      </x:c>
      <x:c r="N1168" s="38" t="str">
        <x:f>Vulnerabilidad!C23</x:f>
        <x:v>Bloque / ladrillo</x:v>
      </x:c>
      <x:c r="O1168" s="38" t="str">
        <x:f>Vulnerabilidad!D23</x:f>
        <x:v>Metal</x:v>
      </x:c>
      <x:c r="P1168" s="38" t="str">
        <x:v>Sin dato</x:v>
      </x:c>
      <x:c r="Q1168" s="38" t="n">
        <x:f>IF('Impacto local'!H16="","",'Impacto local'!H16)</x:f>
        <x:v>2</x:v>
      </x:c>
      <x:c r="R1168" s="57" t="n">
        <x:f>IF(Q1168="","",INDEX(Vulnerabilidad!$C$6:$C$17,Q1168))</x:f>
        <x:v>0</x:v>
      </x:c>
      <x:c r="S1168" s="55" t="n">
        <x:f>IF(AND(ISNUMBER(J1168),ISNUMBER(R1168),R1168&gt;=0,R1168&lt;=1),J1168*R1168,"n.a.")</x:f>
        <x:v>0</x:v>
      </x:c>
      <x:c r="T1168" s="38" t="str">
        <x:f>IF(ISNUMBER(S1168),"Calculado ilustrativo","Faltan datos / parámetros inválidos")</x:f>
        <x:v>Calculado ilustrativo</x:v>
      </x:c>
    </x:row>
    <x:row r="1169">
      <x:c r="A1169" s="38" t="str">
        <x:v>R01164</x:v>
      </x:c>
      <x:c r="B1169" s="38" t="str">
        <x:f>'Reparto provincial'!B393</x:f>
        <x:v>C10</x:v>
      </x:c>
      <x:c r="C1169" s="38" t="str">
        <x:f>'Reparto provincial'!C393</x:f>
        <x:v>MAPFRE Panamá S.A.</x:v>
      </x:c>
      <x:c r="D1169" s="38" t="str">
        <x:f>'Reparto provincial'!D393</x:f>
        <x:v>Industrial</x:v>
      </x:c>
      <x:c r="E1169" s="38" t="str">
        <x:f>'Reparto provincial'!E393</x:f>
        <x:v>Emberá-Wounaan</x:v>
      </x:c>
      <x:c r="F1169" s="38" t="str">
        <x:f>Ubicaciones!A16</x:f>
        <x:v>L11</x:v>
      </x:c>
      <x:c r="G1169" s="38" t="str">
        <x:v>P3</x:v>
      </x:c>
      <x:c r="H1169" s="55" t="n">
        <x:f>IF(AND(ISNUMBER('Reparto provincial'!J393),ABS(Construccion!G38-1)&lt;0.0000001,MIN(Construccion!D38:F38)&gt;=0,MAX(Construccion!D38:F38)&lt;=1),ROUND('Reparto provincial'!J393*ROUND(SUM(Construccion!$D$38:F38),12),0)-ROUND('Reparto provincial'!J393*ROUND(SUM(Construccion!$D$38:E38),12),0),"n.a.")</x:f>
        <x:v>0</x:v>
      </x:c>
      <x:c r="I1169" s="55" t="n">
        <x:f>'Reparto provincial'!N393</x:f>
        <x:v>0</x:v>
      </x:c>
      <x:c r="J1169" s="55" t="n">
        <x:f>IF(AND(ISNUMBER(H1169),ISNUMBER(I1169)),H1169*I1169,"n.a.")</x:f>
        <x:v>0</x:v>
      </x:c>
      <x:c r="K1169" s="56" t="n">
        <x:f>Ubicaciones!D16</x:f>
        <x:v>8.25</x:v>
      </x:c>
      <x:c r="L1169" s="56" t="n">
        <x:f>Ubicaciones!E16</x:f>
        <x:v>-77.72</x:v>
      </x:c>
      <x:c r="M1169" s="38" t="str">
        <x:f>Vulnerabilidad!B24</x:f>
        <x:v>Liviana / madera</x:v>
      </x:c>
      <x:c r="N1169" s="38" t="str">
        <x:f>Vulnerabilidad!C24</x:f>
        <x:v>Madera / livianas</x:v>
      </x:c>
      <x:c r="O1169" s="38" t="str">
        <x:f>Vulnerabilidad!D24</x:f>
        <x:v>Metal</x:v>
      </x:c>
      <x:c r="P1169" s="38" t="str">
        <x:v>Sin dato</x:v>
      </x:c>
      <x:c r="Q1169" s="38" t="n">
        <x:f>IF('Impacto local'!H16="","",'Impacto local'!H16)</x:f>
        <x:v>2</x:v>
      </x:c>
      <x:c r="R1169" s="57" t="n">
        <x:f>IF(Q1169="","",INDEX(Vulnerabilidad!$D$6:$D$17,Q1169))</x:f>
        <x:v>0</x:v>
      </x:c>
      <x:c r="S1169" s="55" t="n">
        <x:f>IF(AND(ISNUMBER(J1169),ISNUMBER(R1169),R1169&gt;=0,R1169&lt;=1),J1169*R1169,"n.a.")</x:f>
        <x:v>0</x:v>
      </x:c>
      <x:c r="T1169" s="38" t="str">
        <x:f>IF(ISNUMBER(S1169),"Calculado ilustrativo","Faltan datos / parámetros inválidos")</x:f>
        <x:v>Calculado ilustrativo</x:v>
      </x:c>
    </x:row>
    <x:row r="1170">
      <x:c r="A1170" s="38" t="str">
        <x:v>R01165</x:v>
      </x:c>
      <x:c r="B1170" s="38" t="str">
        <x:f>'Reparto provincial'!B394</x:f>
        <x:v>C10</x:v>
      </x:c>
      <x:c r="C1170" s="38" t="str">
        <x:f>'Reparto provincial'!C394</x:f>
        <x:v>MAPFRE Panamá S.A.</x:v>
      </x:c>
      <x:c r="D1170" s="38" t="str">
        <x:f>'Reparto provincial'!D394</x:f>
        <x:v>Industrial</x:v>
      </x:c>
      <x:c r="E1170" s="38" t="str">
        <x:f>'Reparto provincial'!E394</x:f>
        <x:v>Ngäbe-Buglé</x:v>
      </x:c>
      <x:c r="F1170" s="38" t="str">
        <x:f>Ubicaciones!A17</x:f>
        <x:v>L12</x:v>
      </x:c>
      <x:c r="G1170" s="38" t="str">
        <x:v>P1</x:v>
      </x:c>
      <x:c r="H1170" s="55" t="n">
        <x:f>IF(AND(ISNUMBER('Reparto provincial'!J394),ABS(Construccion!G41-1)&lt;0.0000001,MIN(Construccion!D41:F41)&gt;=0,MAX(Construccion!D41:F41)&lt;=1),ROUND('Reparto provincial'!J394*ROUND(SUM(Construccion!$D$41:D41),12),0)-0,"n.a.")</x:f>
        <x:v>0</x:v>
      </x:c>
      <x:c r="I1170" s="55" t="n">
        <x:f>'Reparto provincial'!N394</x:f>
        <x:v>0</x:v>
      </x:c>
      <x:c r="J1170" s="55" t="n">
        <x:f>IF(AND(ISNUMBER(H1170),ISNUMBER(I1170)),H1170*I1170,"n.a.")</x:f>
        <x:v>0</x:v>
      </x:c>
      <x:c r="K1170" s="56" t="n">
        <x:f>Ubicaciones!D17</x:f>
        <x:v>8.53</x:v>
      </x:c>
      <x:c r="L1170" s="56" t="n">
        <x:f>Ubicaciones!E17</x:f>
        <x:v>-81.7</x:v>
      </x:c>
      <x:c r="M1170" s="38" t="str">
        <x:f>Vulnerabilidad!B22</x:f>
        <x:v>Hormigón armado</x:v>
      </x:c>
      <x:c r="N1170" s="38" t="str">
        <x:f>Vulnerabilidad!C22</x:f>
        <x:v>Mampostería de relleno</x:v>
      </x:c>
      <x:c r="O1170" s="38" t="str">
        <x:f>Vulnerabilidad!D22</x:f>
        <x:v>Losa de hormigón</x:v>
      </x:c>
      <x:c r="P1170" s="38" t="str">
        <x:v>Sin dato</x:v>
      </x:c>
      <x:c r="Q1170" s="38" t="n">
        <x:f>IF('Impacto local'!H17="","",'Impacto local'!H17)</x:f>
        <x:v>3</x:v>
      </x:c>
      <x:c r="R1170" s="57" t="n">
        <x:f>IF(Q1170="","",INDEX(Vulnerabilidad!$B$6:$B$17,Q1170))</x:f>
        <x:v>0</x:v>
      </x:c>
      <x:c r="S1170" s="55" t="n">
        <x:f>IF(AND(ISNUMBER(J1170),ISNUMBER(R1170),R1170&gt;=0,R1170&lt;=1),J1170*R1170,"n.a.")</x:f>
        <x:v>0</x:v>
      </x:c>
      <x:c r="T1170" s="38" t="str">
        <x:f>IF(ISNUMBER(S1170),"Calculado ilustrativo","Faltan datos / parámetros inválidos")</x:f>
        <x:v>Calculado ilustrativo</x:v>
      </x:c>
    </x:row>
    <x:row r="1171">
      <x:c r="A1171" s="38" t="str">
        <x:v>R01166</x:v>
      </x:c>
      <x:c r="B1171" s="38" t="str">
        <x:f>'Reparto provincial'!B394</x:f>
        <x:v>C10</x:v>
      </x:c>
      <x:c r="C1171" s="38" t="str">
        <x:f>'Reparto provincial'!C394</x:f>
        <x:v>MAPFRE Panamá S.A.</x:v>
      </x:c>
      <x:c r="D1171" s="38" t="str">
        <x:f>'Reparto provincial'!D394</x:f>
        <x:v>Industrial</x:v>
      </x:c>
      <x:c r="E1171" s="38" t="str">
        <x:f>'Reparto provincial'!E394</x:f>
        <x:v>Ngäbe-Buglé</x:v>
      </x:c>
      <x:c r="F1171" s="38" t="str">
        <x:f>Ubicaciones!A17</x:f>
        <x:v>L12</x:v>
      </x:c>
      <x:c r="G1171" s="38" t="str">
        <x:v>P2</x:v>
      </x:c>
      <x:c r="H1171" s="55" t="n">
        <x:f>IF(AND(ISNUMBER('Reparto provincial'!J394),ABS(Construccion!G41-1)&lt;0.0000001,MIN(Construccion!D41:F41)&gt;=0,MAX(Construccion!D41:F41)&lt;=1),ROUND('Reparto provincial'!J394*ROUND(SUM(Construccion!$D$41:E41),12),0)-ROUND('Reparto provincial'!J394*ROUND(SUM(Construccion!$D$41:D41),12),0),"n.a.")</x:f>
        <x:v>0</x:v>
      </x:c>
      <x:c r="I1171" s="55" t="n">
        <x:f>'Reparto provincial'!N394</x:f>
        <x:v>0</x:v>
      </x:c>
      <x:c r="J1171" s="55" t="n">
        <x:f>IF(AND(ISNUMBER(H1171),ISNUMBER(I1171)),H1171*I1171,"n.a.")</x:f>
        <x:v>0</x:v>
      </x:c>
      <x:c r="K1171" s="56" t="n">
        <x:f>Ubicaciones!D17</x:f>
        <x:v>8.53</x:v>
      </x:c>
      <x:c r="L1171" s="56" t="n">
        <x:f>Ubicaciones!E17</x:f>
        <x:v>-81.7</x:v>
      </x:c>
      <x:c r="M1171" s="38" t="str">
        <x:f>Vulnerabilidad!B23</x:f>
        <x:v>Mampostería sin refuerzo</x:v>
      </x:c>
      <x:c r="N1171" s="38" t="str">
        <x:f>Vulnerabilidad!C23</x:f>
        <x:v>Bloque / ladrillo</x:v>
      </x:c>
      <x:c r="O1171" s="38" t="str">
        <x:f>Vulnerabilidad!D23</x:f>
        <x:v>Metal</x:v>
      </x:c>
      <x:c r="P1171" s="38" t="str">
        <x:v>Sin dato</x:v>
      </x:c>
      <x:c r="Q1171" s="38" t="n">
        <x:f>IF('Impacto local'!H17="","",'Impacto local'!H17)</x:f>
        <x:v>3</x:v>
      </x:c>
      <x:c r="R1171" s="57" t="n">
        <x:f>IF(Q1171="","",INDEX(Vulnerabilidad!$C$6:$C$17,Q1171))</x:f>
        <x:v>0</x:v>
      </x:c>
      <x:c r="S1171" s="55" t="n">
        <x:f>IF(AND(ISNUMBER(J1171),ISNUMBER(R1171),R1171&gt;=0,R1171&lt;=1),J1171*R1171,"n.a.")</x:f>
        <x:v>0</x:v>
      </x:c>
      <x:c r="T1171" s="38" t="str">
        <x:f>IF(ISNUMBER(S1171),"Calculado ilustrativo","Faltan datos / parámetros inválidos")</x:f>
        <x:v>Calculado ilustrativo</x:v>
      </x:c>
    </x:row>
    <x:row r="1172">
      <x:c r="A1172" s="38" t="str">
        <x:v>R01167</x:v>
      </x:c>
      <x:c r="B1172" s="38" t="str">
        <x:f>'Reparto provincial'!B394</x:f>
        <x:v>C10</x:v>
      </x:c>
      <x:c r="C1172" s="38" t="str">
        <x:f>'Reparto provincial'!C394</x:f>
        <x:v>MAPFRE Panamá S.A.</x:v>
      </x:c>
      <x:c r="D1172" s="38" t="str">
        <x:f>'Reparto provincial'!D394</x:f>
        <x:v>Industrial</x:v>
      </x:c>
      <x:c r="E1172" s="38" t="str">
        <x:f>'Reparto provincial'!E394</x:f>
        <x:v>Ngäbe-Buglé</x:v>
      </x:c>
      <x:c r="F1172" s="38" t="str">
        <x:f>Ubicaciones!A17</x:f>
        <x:v>L12</x:v>
      </x:c>
      <x:c r="G1172" s="38" t="str">
        <x:v>P3</x:v>
      </x:c>
      <x:c r="H1172" s="55" t="n">
        <x:f>IF(AND(ISNUMBER('Reparto provincial'!J394),ABS(Construccion!G41-1)&lt;0.0000001,MIN(Construccion!D41:F41)&gt;=0,MAX(Construccion!D41:F41)&lt;=1),ROUND('Reparto provincial'!J394*ROUND(SUM(Construccion!$D$41:F41),12),0)-ROUND('Reparto provincial'!J394*ROUND(SUM(Construccion!$D$41:E41),12),0),"n.a.")</x:f>
        <x:v>0</x:v>
      </x:c>
      <x:c r="I1172" s="55" t="n">
        <x:f>'Reparto provincial'!N394</x:f>
        <x:v>0</x:v>
      </x:c>
      <x:c r="J1172" s="55" t="n">
        <x:f>IF(AND(ISNUMBER(H1172),ISNUMBER(I1172)),H1172*I1172,"n.a.")</x:f>
        <x:v>0</x:v>
      </x:c>
      <x:c r="K1172" s="56" t="n">
        <x:f>Ubicaciones!D17</x:f>
        <x:v>8.53</x:v>
      </x:c>
      <x:c r="L1172" s="56" t="n">
        <x:f>Ubicaciones!E17</x:f>
        <x:v>-81.7</x:v>
      </x:c>
      <x:c r="M1172" s="38" t="str">
        <x:f>Vulnerabilidad!B24</x:f>
        <x:v>Liviana / madera</x:v>
      </x:c>
      <x:c r="N1172" s="38" t="str">
        <x:f>Vulnerabilidad!C24</x:f>
        <x:v>Madera / livianas</x:v>
      </x:c>
      <x:c r="O1172" s="38" t="str">
        <x:f>Vulnerabilidad!D24</x:f>
        <x:v>Metal</x:v>
      </x:c>
      <x:c r="P1172" s="38" t="str">
        <x:v>Sin dato</x:v>
      </x:c>
      <x:c r="Q1172" s="38" t="n">
        <x:f>IF('Impacto local'!H17="","",'Impacto local'!H17)</x:f>
        <x:v>3</x:v>
      </x:c>
      <x:c r="R1172" s="57" t="n">
        <x:f>IF(Q1172="","",INDEX(Vulnerabilidad!$D$6:$D$17,Q1172))</x:f>
        <x:v>0</x:v>
      </x:c>
      <x:c r="S1172" s="55" t="n">
        <x:f>IF(AND(ISNUMBER(J1172),ISNUMBER(R1172),R1172&gt;=0,R1172&lt;=1),J1172*R1172,"n.a.")</x:f>
        <x:v>0</x:v>
      </x:c>
      <x:c r="T1172" s="38" t="str">
        <x:f>IF(ISNUMBER(S1172),"Calculado ilustrativo","Faltan datos / parámetros inválidos")</x:f>
        <x:v>Calculado ilustrativo</x:v>
      </x:c>
    </x:row>
    <x:row r="1173">
      <x:c r="A1173" s="38" t="str">
        <x:v>R01168</x:v>
      </x:c>
      <x:c r="B1173" s="38" t="str">
        <x:f>'Reparto provincial'!B395</x:f>
        <x:v>C10</x:v>
      </x:c>
      <x:c r="C1173" s="38" t="str">
        <x:f>'Reparto provincial'!C395</x:f>
        <x:v>MAPFRE Panamá S.A.</x:v>
      </x:c>
      <x:c r="D1173" s="38" t="str">
        <x:f>'Reparto provincial'!D395</x:f>
        <x:v>Industrial</x:v>
      </x:c>
      <x:c r="E1173" s="38" t="str">
        <x:f>'Reparto provincial'!E395</x:f>
        <x:v>Panamá Oeste</x:v>
      </x:c>
      <x:c r="F1173" s="38" t="str">
        <x:f>Ubicaciones!A18</x:f>
        <x:v>L13</x:v>
      </x:c>
      <x:c r="G1173" s="38" t="str">
        <x:v>P1</x:v>
      </x:c>
      <x:c r="H1173" s="55" t="n">
        <x:f>IF(AND(ISNUMBER('Reparto provincial'!J395),ABS(Construccion!G44-1)&lt;0.0000001,MIN(Construccion!D44:F44)&gt;=0,MAX(Construccion!D44:F44)&lt;=1),ROUND('Reparto provincial'!J395*ROUND(SUM(Construccion!$D$44:D44),12),0)-0,"n.a.")</x:f>
        <x:v>0</x:v>
      </x:c>
      <x:c r="I1173" s="55" t="n">
        <x:f>'Reparto provincial'!N395</x:f>
        <x:v>0</x:v>
      </x:c>
      <x:c r="J1173" s="55" t="n">
        <x:f>IF(AND(ISNUMBER(H1173),ISNUMBER(I1173)),H1173*I1173,"n.a.")</x:f>
        <x:v>0</x:v>
      </x:c>
      <x:c r="K1173" s="56" t="n">
        <x:f>Ubicaciones!D18</x:f>
        <x:v>8.88</x:v>
      </x:c>
      <x:c r="L1173" s="56" t="n">
        <x:f>Ubicaciones!E18</x:f>
        <x:v>-79.78</x:v>
      </x:c>
      <x:c r="M1173" s="38" t="str">
        <x:f>Vulnerabilidad!B22</x:f>
        <x:v>Hormigón armado</x:v>
      </x:c>
      <x:c r="N1173" s="38" t="str">
        <x:f>Vulnerabilidad!C22</x:f>
        <x:v>Mampostería de relleno</x:v>
      </x:c>
      <x:c r="O1173" s="38" t="str">
        <x:f>Vulnerabilidad!D22</x:f>
        <x:v>Losa de hormigón</x:v>
      </x:c>
      <x:c r="P1173" s="38" t="str">
        <x:v>Sin dato</x:v>
      </x:c>
      <x:c r="Q1173" s="38" t="n">
        <x:f>IF('Impacto local'!H18="","",'Impacto local'!H18)</x:f>
        <x:v>2</x:v>
      </x:c>
      <x:c r="R1173" s="57" t="n">
        <x:f>IF(Q1173="","",INDEX(Vulnerabilidad!$B$6:$B$17,Q1173))</x:f>
        <x:v>0</x:v>
      </x:c>
      <x:c r="S1173" s="55" t="n">
        <x:f>IF(AND(ISNUMBER(J1173),ISNUMBER(R1173),R1173&gt;=0,R1173&lt;=1),J1173*R1173,"n.a.")</x:f>
        <x:v>0</x:v>
      </x:c>
      <x:c r="T1173" s="38" t="str">
        <x:f>IF(ISNUMBER(S1173),"Calculado ilustrativo","Faltan datos / parámetros inválidos")</x:f>
        <x:v>Calculado ilustrativo</x:v>
      </x:c>
    </x:row>
    <x:row r="1174">
      <x:c r="A1174" s="38" t="str">
        <x:v>R01169</x:v>
      </x:c>
      <x:c r="B1174" s="38" t="str">
        <x:f>'Reparto provincial'!B395</x:f>
        <x:v>C10</x:v>
      </x:c>
      <x:c r="C1174" s="38" t="str">
        <x:f>'Reparto provincial'!C395</x:f>
        <x:v>MAPFRE Panamá S.A.</x:v>
      </x:c>
      <x:c r="D1174" s="38" t="str">
        <x:f>'Reparto provincial'!D395</x:f>
        <x:v>Industrial</x:v>
      </x:c>
      <x:c r="E1174" s="38" t="str">
        <x:f>'Reparto provincial'!E395</x:f>
        <x:v>Panamá Oeste</x:v>
      </x:c>
      <x:c r="F1174" s="38" t="str">
        <x:f>Ubicaciones!A18</x:f>
        <x:v>L13</x:v>
      </x:c>
      <x:c r="G1174" s="38" t="str">
        <x:v>P2</x:v>
      </x:c>
      <x:c r="H1174" s="55" t="n">
        <x:f>IF(AND(ISNUMBER('Reparto provincial'!J395),ABS(Construccion!G44-1)&lt;0.0000001,MIN(Construccion!D44:F44)&gt;=0,MAX(Construccion!D44:F44)&lt;=1),ROUND('Reparto provincial'!J395*ROUND(SUM(Construccion!$D$44:E44),12),0)-ROUND('Reparto provincial'!J395*ROUND(SUM(Construccion!$D$44:D44),12),0),"n.a.")</x:f>
        <x:v>0</x:v>
      </x:c>
      <x:c r="I1174" s="55" t="n">
        <x:f>'Reparto provincial'!N395</x:f>
        <x:v>0</x:v>
      </x:c>
      <x:c r="J1174" s="55" t="n">
        <x:f>IF(AND(ISNUMBER(H1174),ISNUMBER(I1174)),H1174*I1174,"n.a.")</x:f>
        <x:v>0</x:v>
      </x:c>
      <x:c r="K1174" s="56" t="n">
        <x:f>Ubicaciones!D18</x:f>
        <x:v>8.88</x:v>
      </x:c>
      <x:c r="L1174" s="56" t="n">
        <x:f>Ubicaciones!E18</x:f>
        <x:v>-79.78</x:v>
      </x:c>
      <x:c r="M1174" s="38" t="str">
        <x:f>Vulnerabilidad!B23</x:f>
        <x:v>Mampostería sin refuerzo</x:v>
      </x:c>
      <x:c r="N1174" s="38" t="str">
        <x:f>Vulnerabilidad!C23</x:f>
        <x:v>Bloque / ladrillo</x:v>
      </x:c>
      <x:c r="O1174" s="38" t="str">
        <x:f>Vulnerabilidad!D23</x:f>
        <x:v>Metal</x:v>
      </x:c>
      <x:c r="P1174" s="38" t="str">
        <x:v>Sin dato</x:v>
      </x:c>
      <x:c r="Q1174" s="38" t="n">
        <x:f>IF('Impacto local'!H18="","",'Impacto local'!H18)</x:f>
        <x:v>2</x:v>
      </x:c>
      <x:c r="R1174" s="57" t="n">
        <x:f>IF(Q1174="","",INDEX(Vulnerabilidad!$C$6:$C$17,Q1174))</x:f>
        <x:v>0</x:v>
      </x:c>
      <x:c r="S1174" s="55" t="n">
        <x:f>IF(AND(ISNUMBER(J1174),ISNUMBER(R1174),R1174&gt;=0,R1174&lt;=1),J1174*R1174,"n.a.")</x:f>
        <x:v>0</x:v>
      </x:c>
      <x:c r="T1174" s="38" t="str">
        <x:f>IF(ISNUMBER(S1174),"Calculado ilustrativo","Faltan datos / parámetros inválidos")</x:f>
        <x:v>Calculado ilustrativo</x:v>
      </x:c>
    </x:row>
    <x:row r="1175">
      <x:c r="A1175" s="38" t="str">
        <x:v>R01170</x:v>
      </x:c>
      <x:c r="B1175" s="38" t="str">
        <x:f>'Reparto provincial'!B395</x:f>
        <x:v>C10</x:v>
      </x:c>
      <x:c r="C1175" s="38" t="str">
        <x:f>'Reparto provincial'!C395</x:f>
        <x:v>MAPFRE Panamá S.A.</x:v>
      </x:c>
      <x:c r="D1175" s="38" t="str">
        <x:f>'Reparto provincial'!D395</x:f>
        <x:v>Industrial</x:v>
      </x:c>
      <x:c r="E1175" s="38" t="str">
        <x:f>'Reparto provincial'!E395</x:f>
        <x:v>Panamá Oeste</x:v>
      </x:c>
      <x:c r="F1175" s="38" t="str">
        <x:f>Ubicaciones!A18</x:f>
        <x:v>L13</x:v>
      </x:c>
      <x:c r="G1175" s="38" t="str">
        <x:v>P3</x:v>
      </x:c>
      <x:c r="H1175" s="55" t="n">
        <x:f>IF(AND(ISNUMBER('Reparto provincial'!J395),ABS(Construccion!G44-1)&lt;0.0000001,MIN(Construccion!D44:F44)&gt;=0,MAX(Construccion!D44:F44)&lt;=1),ROUND('Reparto provincial'!J395*ROUND(SUM(Construccion!$D$44:F44),12),0)-ROUND('Reparto provincial'!J395*ROUND(SUM(Construccion!$D$44:E44),12),0),"n.a.")</x:f>
        <x:v>0</x:v>
      </x:c>
      <x:c r="I1175" s="55" t="n">
        <x:f>'Reparto provincial'!N395</x:f>
        <x:v>0</x:v>
      </x:c>
      <x:c r="J1175" s="55" t="n">
        <x:f>IF(AND(ISNUMBER(H1175),ISNUMBER(I1175)),H1175*I1175,"n.a.")</x:f>
        <x:v>0</x:v>
      </x:c>
      <x:c r="K1175" s="56" t="n">
        <x:f>Ubicaciones!D18</x:f>
        <x:v>8.88</x:v>
      </x:c>
      <x:c r="L1175" s="56" t="n">
        <x:f>Ubicaciones!E18</x:f>
        <x:v>-79.78</x:v>
      </x:c>
      <x:c r="M1175" s="38" t="str">
        <x:f>Vulnerabilidad!B24</x:f>
        <x:v>Liviana / madera</x:v>
      </x:c>
      <x:c r="N1175" s="38" t="str">
        <x:f>Vulnerabilidad!C24</x:f>
        <x:v>Madera / livianas</x:v>
      </x:c>
      <x:c r="O1175" s="38" t="str">
        <x:f>Vulnerabilidad!D24</x:f>
        <x:v>Metal</x:v>
      </x:c>
      <x:c r="P1175" s="38" t="str">
        <x:v>Sin dato</x:v>
      </x:c>
      <x:c r="Q1175" s="38" t="n">
        <x:f>IF('Impacto local'!H18="","",'Impacto local'!H18)</x:f>
        <x:v>2</x:v>
      </x:c>
      <x:c r="R1175" s="57" t="n">
        <x:f>IF(Q1175="","",INDEX(Vulnerabilidad!$D$6:$D$17,Q1175))</x:f>
        <x:v>0</x:v>
      </x:c>
      <x:c r="S1175" s="55" t="n">
        <x:f>IF(AND(ISNUMBER(J1175),ISNUMBER(R1175),R1175&gt;=0,R1175&lt;=1),J1175*R1175,"n.a.")</x:f>
        <x:v>0</x:v>
      </x:c>
      <x:c r="T1175" s="38" t="str">
        <x:f>IF(ISNUMBER(S1175),"Calculado ilustrativo","Faltan datos / parámetros inválidos")</x:f>
        <x:v>Calculado ilustrativo</x:v>
      </x:c>
    </x:row>
    <x:row r="1176">
      <x:c r="A1176" s="38" t="str">
        <x:v>R01171</x:v>
      </x:c>
      <x:c r="B1176" s="38" t="str">
        <x:f>'Reparto provincial'!B396</x:f>
        <x:v>C11</x:v>
      </x:c>
      <x:c r="C1176" s="38" t="str">
        <x:f>'Reparto provincial'!C396</x:f>
        <x:v>Mercantil Seguros y Reaseguros, S.A.</x:v>
      </x:c>
      <x:c r="D1176" s="38" t="str">
        <x:f>'Reparto provincial'!D396</x:f>
        <x:v>Residencial</x:v>
      </x:c>
      <x:c r="E1176" s="38" t="str">
        <x:f>'Reparto provincial'!E396</x:f>
        <x:v>Bocas del Toro</x:v>
      </x:c>
      <x:c r="F1176" s="38" t="str">
        <x:f>Ubicaciones!A6</x:f>
        <x:v>L01</x:v>
      </x:c>
      <x:c r="G1176" s="38" t="str">
        <x:v>P1</x:v>
      </x:c>
      <x:c r="H1176" s="55" t="n">
        <x:f>IF(AND(ISNUMBER('Reparto provincial'!J396),ABS(Construccion!G6-1)&lt;0.0000001,MIN(Construccion!D6:F6)&gt;=0,MAX(Construccion!D6:F6)&lt;=1),ROUND('Reparto provincial'!J396*ROUND(SUM(Construccion!$D$6:D6),12),0)-0,"n.a.")</x:f>
        <x:v>1</x:v>
      </x:c>
      <x:c r="I1176" s="55" t="n">
        <x:f>'Reparto provincial'!N396</x:f>
        <x:v>52570.2300405954</x:v>
      </x:c>
      <x:c r="J1176" s="55" t="n">
        <x:f>IF(AND(ISNUMBER(H1176),ISNUMBER(I1176)),H1176*I1176,"n.a.")</x:f>
        <x:v>52570.2300405954</x:v>
      </x:c>
      <x:c r="K1176" s="56" t="n">
        <x:f>Ubicaciones!D6</x:f>
        <x:v>9.34</x:v>
      </x:c>
      <x:c r="L1176" s="56" t="n">
        <x:f>Ubicaciones!E6</x:f>
        <x:v>-82.25</x:v>
      </x:c>
      <x:c r="M1176" s="38" t="str">
        <x:f>Vulnerabilidad!B22</x:f>
        <x:v>Hormigón armado</x:v>
      </x:c>
      <x:c r="N1176" s="38" t="str">
        <x:f>Vulnerabilidad!C22</x:f>
        <x:v>Mampostería de relleno</x:v>
      </x:c>
      <x:c r="O1176" s="38" t="str">
        <x:f>Vulnerabilidad!D22</x:f>
        <x:v>Losa de hormigón</x:v>
      </x:c>
      <x:c r="P1176" s="38" t="str">
        <x:v>Sin dato</x:v>
      </x:c>
      <x:c r="Q1176" s="38" t="n">
        <x:f>IF('Impacto local'!H6="","",'Impacto local'!H6)</x:f>
        <x:v>3</x:v>
      </x:c>
      <x:c r="R1176" s="57" t="n">
        <x:f>IF(Q1176="","",INDEX(Vulnerabilidad!$B$6:$B$17,Q1176))</x:f>
        <x:v>0</x:v>
      </x:c>
      <x:c r="S1176" s="55" t="n">
        <x:f>IF(AND(ISNUMBER(J1176),ISNUMBER(R1176),R1176&gt;=0,R1176&lt;=1),J1176*R1176,"n.a.")</x:f>
        <x:v>0</x:v>
      </x:c>
      <x:c r="T1176" s="38" t="str">
        <x:f>IF(ISNUMBER(S1176),"Calculado ilustrativo","Faltan datos / parámetros inválidos")</x:f>
        <x:v>Calculado ilustrativo</x:v>
      </x:c>
    </x:row>
    <x:row r="1177">
      <x:c r="A1177" s="38" t="str">
        <x:v>R01172</x:v>
      </x:c>
      <x:c r="B1177" s="38" t="str">
        <x:f>'Reparto provincial'!B396</x:f>
        <x:v>C11</x:v>
      </x:c>
      <x:c r="C1177" s="38" t="str">
        <x:f>'Reparto provincial'!C396</x:f>
        <x:v>Mercantil Seguros y Reaseguros, S.A.</x:v>
      </x:c>
      <x:c r="D1177" s="38" t="str">
        <x:f>'Reparto provincial'!D396</x:f>
        <x:v>Residencial</x:v>
      </x:c>
      <x:c r="E1177" s="38" t="str">
        <x:f>'Reparto provincial'!E396</x:f>
        <x:v>Bocas del Toro</x:v>
      </x:c>
      <x:c r="F1177" s="38" t="str">
        <x:f>Ubicaciones!A6</x:f>
        <x:v>L01</x:v>
      </x:c>
      <x:c r="G1177" s="38" t="str">
        <x:v>P2</x:v>
      </x:c>
      <x:c r="H1177" s="55" t="n">
        <x:f>IF(AND(ISNUMBER('Reparto provincial'!J396),ABS(Construccion!G6-1)&lt;0.0000001,MIN(Construccion!D6:F6)&gt;=0,MAX(Construccion!D6:F6)&lt;=1),ROUND('Reparto provincial'!J396*ROUND(SUM(Construccion!$D$6:E6),12),0)-ROUND('Reparto provincial'!J396*ROUND(SUM(Construccion!$D$6:D6),12),0),"n.a.")</x:f>
        <x:v>0</x:v>
      </x:c>
      <x:c r="I1177" s="55" t="n">
        <x:f>'Reparto provincial'!N396</x:f>
        <x:v>52570.2300405954</x:v>
      </x:c>
      <x:c r="J1177" s="55" t="n">
        <x:f>IF(AND(ISNUMBER(H1177),ISNUMBER(I1177)),H1177*I1177,"n.a.")</x:f>
        <x:v>0</x:v>
      </x:c>
      <x:c r="K1177" s="56" t="n">
        <x:f>Ubicaciones!D6</x:f>
        <x:v>9.34</x:v>
      </x:c>
      <x:c r="L1177" s="56" t="n">
        <x:f>Ubicaciones!E6</x:f>
        <x:v>-82.25</x:v>
      </x:c>
      <x:c r="M1177" s="38" t="str">
        <x:f>Vulnerabilidad!B23</x:f>
        <x:v>Mampostería sin refuerzo</x:v>
      </x:c>
      <x:c r="N1177" s="38" t="str">
        <x:f>Vulnerabilidad!C23</x:f>
        <x:v>Bloque / ladrillo</x:v>
      </x:c>
      <x:c r="O1177" s="38" t="str">
        <x:f>Vulnerabilidad!D23</x:f>
        <x:v>Metal</x:v>
      </x:c>
      <x:c r="P1177" s="38" t="str">
        <x:v>Sin dato</x:v>
      </x:c>
      <x:c r="Q1177" s="38" t="n">
        <x:f>IF('Impacto local'!H6="","",'Impacto local'!H6)</x:f>
        <x:v>3</x:v>
      </x:c>
      <x:c r="R1177" s="57" t="n">
        <x:f>IF(Q1177="","",INDEX(Vulnerabilidad!$C$6:$C$17,Q1177))</x:f>
        <x:v>0</x:v>
      </x:c>
      <x:c r="S1177" s="55" t="n">
        <x:f>IF(AND(ISNUMBER(J1177),ISNUMBER(R1177),R1177&gt;=0,R1177&lt;=1),J1177*R1177,"n.a.")</x:f>
        <x:v>0</x:v>
      </x:c>
      <x:c r="T1177" s="38" t="str">
        <x:f>IF(ISNUMBER(S1177),"Calculado ilustrativo","Faltan datos / parámetros inválidos")</x:f>
        <x:v>Calculado ilustrativo</x:v>
      </x:c>
    </x:row>
    <x:row r="1178">
      <x:c r="A1178" s="38" t="str">
        <x:v>R01173</x:v>
      </x:c>
      <x:c r="B1178" s="38" t="str">
        <x:f>'Reparto provincial'!B396</x:f>
        <x:v>C11</x:v>
      </x:c>
      <x:c r="C1178" s="38" t="str">
        <x:f>'Reparto provincial'!C396</x:f>
        <x:v>Mercantil Seguros y Reaseguros, S.A.</x:v>
      </x:c>
      <x:c r="D1178" s="38" t="str">
        <x:f>'Reparto provincial'!D396</x:f>
        <x:v>Residencial</x:v>
      </x:c>
      <x:c r="E1178" s="38" t="str">
        <x:f>'Reparto provincial'!E396</x:f>
        <x:v>Bocas del Toro</x:v>
      </x:c>
      <x:c r="F1178" s="38" t="str">
        <x:f>Ubicaciones!A6</x:f>
        <x:v>L01</x:v>
      </x:c>
      <x:c r="G1178" s="38" t="str">
        <x:v>P3</x:v>
      </x:c>
      <x:c r="H1178" s="55" t="n">
        <x:f>IF(AND(ISNUMBER('Reparto provincial'!J396),ABS(Construccion!G6-1)&lt;0.0000001,MIN(Construccion!D6:F6)&gt;=0,MAX(Construccion!D6:F6)&lt;=1),ROUND('Reparto provincial'!J396*ROUND(SUM(Construccion!$D$6:F6),12),0)-ROUND('Reparto provincial'!J396*ROUND(SUM(Construccion!$D$6:E6),12),0),"n.a.")</x:f>
        <x:v>0</x:v>
      </x:c>
      <x:c r="I1178" s="55" t="n">
        <x:f>'Reparto provincial'!N396</x:f>
        <x:v>52570.2300405954</x:v>
      </x:c>
      <x:c r="J1178" s="55" t="n">
        <x:f>IF(AND(ISNUMBER(H1178),ISNUMBER(I1178)),H1178*I1178,"n.a.")</x:f>
        <x:v>0</x:v>
      </x:c>
      <x:c r="K1178" s="56" t="n">
        <x:f>Ubicaciones!D6</x:f>
        <x:v>9.34</x:v>
      </x:c>
      <x:c r="L1178" s="56" t="n">
        <x:f>Ubicaciones!E6</x:f>
        <x:v>-82.25</x:v>
      </x:c>
      <x:c r="M1178" s="38" t="str">
        <x:f>Vulnerabilidad!B24</x:f>
        <x:v>Liviana / madera</x:v>
      </x:c>
      <x:c r="N1178" s="38" t="str">
        <x:f>Vulnerabilidad!C24</x:f>
        <x:v>Madera / livianas</x:v>
      </x:c>
      <x:c r="O1178" s="38" t="str">
        <x:f>Vulnerabilidad!D24</x:f>
        <x:v>Metal</x:v>
      </x:c>
      <x:c r="P1178" s="38" t="str">
        <x:v>Sin dato</x:v>
      </x:c>
      <x:c r="Q1178" s="38" t="n">
        <x:f>IF('Impacto local'!H6="","",'Impacto local'!H6)</x:f>
        <x:v>3</x:v>
      </x:c>
      <x:c r="R1178" s="57" t="n">
        <x:f>IF(Q1178="","",INDEX(Vulnerabilidad!$D$6:$D$17,Q1178))</x:f>
        <x:v>0</x:v>
      </x:c>
      <x:c r="S1178" s="55" t="n">
        <x:f>IF(AND(ISNUMBER(J1178),ISNUMBER(R1178),R1178&gt;=0,R1178&lt;=1),J1178*R1178,"n.a.")</x:f>
        <x:v>0</x:v>
      </x:c>
      <x:c r="T1178" s="38" t="str">
        <x:f>IF(ISNUMBER(S1178),"Calculado ilustrativo","Faltan datos / parámetros inválidos")</x:f>
        <x:v>Calculado ilustrativo</x:v>
      </x:c>
    </x:row>
    <x:row r="1179">
      <x:c r="A1179" s="38" t="str">
        <x:v>R01174</x:v>
      </x:c>
      <x:c r="B1179" s="38" t="str">
        <x:f>'Reparto provincial'!B397</x:f>
        <x:v>C11</x:v>
      </x:c>
      <x:c r="C1179" s="38" t="str">
        <x:f>'Reparto provincial'!C397</x:f>
        <x:v>Mercantil Seguros y Reaseguros, S.A.</x:v>
      </x:c>
      <x:c r="D1179" s="38" t="str">
        <x:f>'Reparto provincial'!D397</x:f>
        <x:v>Residencial</x:v>
      </x:c>
      <x:c r="E1179" s="38" t="str">
        <x:f>'Reparto provincial'!E397</x:f>
        <x:v>Coclé</x:v>
      </x:c>
      <x:c r="F1179" s="38" t="str">
        <x:f>Ubicaciones!A7</x:f>
        <x:v>L02</x:v>
      </x:c>
      <x:c r="G1179" s="38" t="str">
        <x:v>P1</x:v>
      </x:c>
      <x:c r="H1179" s="55" t="n">
        <x:f>IF(AND(ISNUMBER('Reparto provincial'!J397),ABS(Construccion!G9-1)&lt;0.0000001,MIN(Construccion!D9:F9)&gt;=0,MAX(Construccion!D9:F9)&lt;=1),ROUND('Reparto provincial'!J397*ROUND(SUM(Construccion!$D$9:D9),12),0)-0,"n.a.")</x:f>
        <x:v>3</x:v>
      </x:c>
      <x:c r="I1179" s="55" t="n">
        <x:f>'Reparto provincial'!N397</x:f>
        <x:v>52570.2300405954</x:v>
      </x:c>
      <x:c r="J1179" s="55" t="n">
        <x:f>IF(AND(ISNUMBER(H1179),ISNUMBER(I1179)),H1179*I1179,"n.a.")</x:f>
        <x:v>157710.6901217862</x:v>
      </x:c>
      <x:c r="K1179" s="56" t="n">
        <x:f>Ubicaciones!D7</x:f>
        <x:v>8.52</x:v>
      </x:c>
      <x:c r="L1179" s="56" t="n">
        <x:f>Ubicaciones!E7</x:f>
        <x:v>-80.36</x:v>
      </x:c>
      <x:c r="M1179" s="38" t="str">
        <x:f>Vulnerabilidad!B22</x:f>
        <x:v>Hormigón armado</x:v>
      </x:c>
      <x:c r="N1179" s="38" t="str">
        <x:f>Vulnerabilidad!C22</x:f>
        <x:v>Mampostería de relleno</x:v>
      </x:c>
      <x:c r="O1179" s="38" t="str">
        <x:f>Vulnerabilidad!D22</x:f>
        <x:v>Losa de hormigón</x:v>
      </x:c>
      <x:c r="P1179" s="38" t="str">
        <x:v>Sin dato</x:v>
      </x:c>
      <x:c r="Q1179" s="38" t="n">
        <x:f>IF('Impacto local'!H7="","",'Impacto local'!H7)</x:f>
        <x:v>2</x:v>
      </x:c>
      <x:c r="R1179" s="57" t="n">
        <x:f>IF(Q1179="","",INDEX(Vulnerabilidad!$B$6:$B$17,Q1179))</x:f>
        <x:v>0</x:v>
      </x:c>
      <x:c r="S1179" s="55" t="n">
        <x:f>IF(AND(ISNUMBER(J1179),ISNUMBER(R1179),R1179&gt;=0,R1179&lt;=1),J1179*R1179,"n.a.")</x:f>
        <x:v>0</x:v>
      </x:c>
      <x:c r="T1179" s="38" t="str">
        <x:f>IF(ISNUMBER(S1179),"Calculado ilustrativo","Faltan datos / parámetros inválidos")</x:f>
        <x:v>Calculado ilustrativo</x:v>
      </x:c>
    </x:row>
    <x:row r="1180">
      <x:c r="A1180" s="38" t="str">
        <x:v>R01175</x:v>
      </x:c>
      <x:c r="B1180" s="38" t="str">
        <x:f>'Reparto provincial'!B397</x:f>
        <x:v>C11</x:v>
      </x:c>
      <x:c r="C1180" s="38" t="str">
        <x:f>'Reparto provincial'!C397</x:f>
        <x:v>Mercantil Seguros y Reaseguros, S.A.</x:v>
      </x:c>
      <x:c r="D1180" s="38" t="str">
        <x:f>'Reparto provincial'!D397</x:f>
        <x:v>Residencial</x:v>
      </x:c>
      <x:c r="E1180" s="38" t="str">
        <x:f>'Reparto provincial'!E397</x:f>
        <x:v>Coclé</x:v>
      </x:c>
      <x:c r="F1180" s="38" t="str">
        <x:f>Ubicaciones!A7</x:f>
        <x:v>L02</x:v>
      </x:c>
      <x:c r="G1180" s="38" t="str">
        <x:v>P2</x:v>
      </x:c>
      <x:c r="H1180" s="55" t="n">
        <x:f>IF(AND(ISNUMBER('Reparto provincial'!J397),ABS(Construccion!G9-1)&lt;0.0000001,MIN(Construccion!D9:F9)&gt;=0,MAX(Construccion!D9:F9)&lt;=1),ROUND('Reparto provincial'!J397*ROUND(SUM(Construccion!$D$9:E9),12),0)-ROUND('Reparto provincial'!J397*ROUND(SUM(Construccion!$D$9:D9),12),0),"n.a.")</x:f>
        <x:v>2</x:v>
      </x:c>
      <x:c r="I1180" s="55" t="n">
        <x:f>'Reparto provincial'!N397</x:f>
        <x:v>52570.2300405954</x:v>
      </x:c>
      <x:c r="J1180" s="55" t="n">
        <x:f>IF(AND(ISNUMBER(H1180),ISNUMBER(I1180)),H1180*I1180,"n.a.")</x:f>
        <x:v>105140.4600811908</x:v>
      </x:c>
      <x:c r="K1180" s="56" t="n">
        <x:f>Ubicaciones!D7</x:f>
        <x:v>8.52</x:v>
      </x:c>
      <x:c r="L1180" s="56" t="n">
        <x:f>Ubicaciones!E7</x:f>
        <x:v>-80.36</x:v>
      </x:c>
      <x:c r="M1180" s="38" t="str">
        <x:f>Vulnerabilidad!B23</x:f>
        <x:v>Mampostería sin refuerzo</x:v>
      </x:c>
      <x:c r="N1180" s="38" t="str">
        <x:f>Vulnerabilidad!C23</x:f>
        <x:v>Bloque / ladrillo</x:v>
      </x:c>
      <x:c r="O1180" s="38" t="str">
        <x:f>Vulnerabilidad!D23</x:f>
        <x:v>Metal</x:v>
      </x:c>
      <x:c r="P1180" s="38" t="str">
        <x:v>Sin dato</x:v>
      </x:c>
      <x:c r="Q1180" s="38" t="n">
        <x:f>IF('Impacto local'!H7="","",'Impacto local'!H7)</x:f>
        <x:v>2</x:v>
      </x:c>
      <x:c r="R1180" s="57" t="n">
        <x:f>IF(Q1180="","",INDEX(Vulnerabilidad!$C$6:$C$17,Q1180))</x:f>
        <x:v>0</x:v>
      </x:c>
      <x:c r="S1180" s="55" t="n">
        <x:f>IF(AND(ISNUMBER(J1180),ISNUMBER(R1180),R1180&gt;=0,R1180&lt;=1),J1180*R1180,"n.a.")</x:f>
        <x:v>0</x:v>
      </x:c>
      <x:c r="T1180" s="38" t="str">
        <x:f>IF(ISNUMBER(S1180),"Calculado ilustrativo","Faltan datos / parámetros inválidos")</x:f>
        <x:v>Calculado ilustrativo</x:v>
      </x:c>
    </x:row>
    <x:row r="1181">
      <x:c r="A1181" s="38" t="str">
        <x:v>R01176</x:v>
      </x:c>
      <x:c r="B1181" s="38" t="str">
        <x:f>'Reparto provincial'!B397</x:f>
        <x:v>C11</x:v>
      </x:c>
      <x:c r="C1181" s="38" t="str">
        <x:f>'Reparto provincial'!C397</x:f>
        <x:v>Mercantil Seguros y Reaseguros, S.A.</x:v>
      </x:c>
      <x:c r="D1181" s="38" t="str">
        <x:f>'Reparto provincial'!D397</x:f>
        <x:v>Residencial</x:v>
      </x:c>
      <x:c r="E1181" s="38" t="str">
        <x:f>'Reparto provincial'!E397</x:f>
        <x:v>Coclé</x:v>
      </x:c>
      <x:c r="F1181" s="38" t="str">
        <x:f>Ubicaciones!A7</x:f>
        <x:v>L02</x:v>
      </x:c>
      <x:c r="G1181" s="38" t="str">
        <x:v>P3</x:v>
      </x:c>
      <x:c r="H1181" s="55" t="n">
        <x:f>IF(AND(ISNUMBER('Reparto provincial'!J397),ABS(Construccion!G9-1)&lt;0.0000001,MIN(Construccion!D9:F9)&gt;=0,MAX(Construccion!D9:F9)&lt;=1),ROUND('Reparto provincial'!J397*ROUND(SUM(Construccion!$D$9:F9),12),0)-ROUND('Reparto provincial'!J397*ROUND(SUM(Construccion!$D$9:E9),12),0),"n.a.")</x:f>
        <x:v>0</x:v>
      </x:c>
      <x:c r="I1181" s="55" t="n">
        <x:f>'Reparto provincial'!N397</x:f>
        <x:v>52570.2300405954</x:v>
      </x:c>
      <x:c r="J1181" s="55" t="n">
        <x:f>IF(AND(ISNUMBER(H1181),ISNUMBER(I1181)),H1181*I1181,"n.a.")</x:f>
        <x:v>0</x:v>
      </x:c>
      <x:c r="K1181" s="56" t="n">
        <x:f>Ubicaciones!D7</x:f>
        <x:v>8.52</x:v>
      </x:c>
      <x:c r="L1181" s="56" t="n">
        <x:f>Ubicaciones!E7</x:f>
        <x:v>-80.36</x:v>
      </x:c>
      <x:c r="M1181" s="38" t="str">
        <x:f>Vulnerabilidad!B24</x:f>
        <x:v>Liviana / madera</x:v>
      </x:c>
      <x:c r="N1181" s="38" t="str">
        <x:f>Vulnerabilidad!C24</x:f>
        <x:v>Madera / livianas</x:v>
      </x:c>
      <x:c r="O1181" s="38" t="str">
        <x:f>Vulnerabilidad!D24</x:f>
        <x:v>Metal</x:v>
      </x:c>
      <x:c r="P1181" s="38" t="str">
        <x:v>Sin dato</x:v>
      </x:c>
      <x:c r="Q1181" s="38" t="n">
        <x:f>IF('Impacto local'!H7="","",'Impacto local'!H7)</x:f>
        <x:v>2</x:v>
      </x:c>
      <x:c r="R1181" s="57" t="n">
        <x:f>IF(Q1181="","",INDEX(Vulnerabilidad!$D$6:$D$17,Q1181))</x:f>
        <x:v>0</x:v>
      </x:c>
      <x:c r="S1181" s="55" t="n">
        <x:f>IF(AND(ISNUMBER(J1181),ISNUMBER(R1181),R1181&gt;=0,R1181&lt;=1),J1181*R1181,"n.a.")</x:f>
        <x:v>0</x:v>
      </x:c>
      <x:c r="T1181" s="38" t="str">
        <x:f>IF(ISNUMBER(S1181),"Calculado ilustrativo","Faltan datos / parámetros inválidos")</x:f>
        <x:v>Calculado ilustrativo</x:v>
      </x:c>
    </x:row>
    <x:row r="1182">
      <x:c r="A1182" s="38" t="str">
        <x:v>R01177</x:v>
      </x:c>
      <x:c r="B1182" s="38" t="str">
        <x:f>'Reparto provincial'!B398</x:f>
        <x:v>C11</x:v>
      </x:c>
      <x:c r="C1182" s="38" t="str">
        <x:f>'Reparto provincial'!C398</x:f>
        <x:v>Mercantil Seguros y Reaseguros, S.A.</x:v>
      </x:c>
      <x:c r="D1182" s="38" t="str">
        <x:f>'Reparto provincial'!D398</x:f>
        <x:v>Residencial</x:v>
      </x:c>
      <x:c r="E1182" s="38" t="str">
        <x:f>'Reparto provincial'!E398</x:f>
        <x:v>Colón</x:v>
      </x:c>
      <x:c r="F1182" s="38" t="str">
        <x:f>Ubicaciones!A8</x:f>
        <x:v>L03</x:v>
      </x:c>
      <x:c r="G1182" s="38" t="str">
        <x:v>P1</x:v>
      </x:c>
      <x:c r="H1182" s="55" t="n">
        <x:f>IF(AND(ISNUMBER('Reparto provincial'!J398),ABS(Construccion!G12-1)&lt;0.0000001,MIN(Construccion!D12:F12)&gt;=0,MAX(Construccion!D12:F12)&lt;=1),ROUND('Reparto provincial'!J398*ROUND(SUM(Construccion!$D$12:D12),12),0)-0,"n.a.")</x:f>
        <x:v>4</x:v>
      </x:c>
      <x:c r="I1182" s="55" t="n">
        <x:f>'Reparto provincial'!N398</x:f>
        <x:v>52570.2300405954</x:v>
      </x:c>
      <x:c r="J1182" s="55" t="n">
        <x:f>IF(AND(ISNUMBER(H1182),ISNUMBER(I1182)),H1182*I1182,"n.a.")</x:f>
        <x:v>210280.9201623816</x:v>
      </x:c>
      <x:c r="K1182" s="56" t="n">
        <x:f>Ubicaciones!D8</x:f>
        <x:v>9.36</x:v>
      </x:c>
      <x:c r="L1182" s="56" t="n">
        <x:f>Ubicaciones!E8</x:f>
        <x:v>-79.9</x:v>
      </x:c>
      <x:c r="M1182" s="38" t="str">
        <x:f>Vulnerabilidad!B22</x:f>
        <x:v>Hormigón armado</x:v>
      </x:c>
      <x:c r="N1182" s="38" t="str">
        <x:f>Vulnerabilidad!C22</x:f>
        <x:v>Mampostería de relleno</x:v>
      </x:c>
      <x:c r="O1182" s="38" t="str">
        <x:f>Vulnerabilidad!D22</x:f>
        <x:v>Losa de hormigón</x:v>
      </x:c>
      <x:c r="P1182" s="38" t="str">
        <x:v>Sin dato</x:v>
      </x:c>
      <x:c r="Q1182" s="38" t="n">
        <x:f>IF('Impacto local'!H8="","",'Impacto local'!H8)</x:f>
        <x:v>2</x:v>
      </x:c>
      <x:c r="R1182" s="57" t="n">
        <x:f>IF(Q1182="","",INDEX(Vulnerabilidad!$B$6:$B$17,Q1182))</x:f>
        <x:v>0</x:v>
      </x:c>
      <x:c r="S1182" s="55" t="n">
        <x:f>IF(AND(ISNUMBER(J1182),ISNUMBER(R1182),R1182&gt;=0,R1182&lt;=1),J1182*R1182,"n.a.")</x:f>
        <x:v>0</x:v>
      </x:c>
      <x:c r="T1182" s="38" t="str">
        <x:f>IF(ISNUMBER(S1182),"Calculado ilustrativo","Faltan datos / parámetros inválidos")</x:f>
        <x:v>Calculado ilustrativo</x:v>
      </x:c>
    </x:row>
    <x:row r="1183">
      <x:c r="A1183" s="38" t="str">
        <x:v>R01178</x:v>
      </x:c>
      <x:c r="B1183" s="38" t="str">
        <x:f>'Reparto provincial'!B398</x:f>
        <x:v>C11</x:v>
      </x:c>
      <x:c r="C1183" s="38" t="str">
        <x:f>'Reparto provincial'!C398</x:f>
        <x:v>Mercantil Seguros y Reaseguros, S.A.</x:v>
      </x:c>
      <x:c r="D1183" s="38" t="str">
        <x:f>'Reparto provincial'!D398</x:f>
        <x:v>Residencial</x:v>
      </x:c>
      <x:c r="E1183" s="38" t="str">
        <x:f>'Reparto provincial'!E398</x:f>
        <x:v>Colón</x:v>
      </x:c>
      <x:c r="F1183" s="38" t="str">
        <x:f>Ubicaciones!A8</x:f>
        <x:v>L03</x:v>
      </x:c>
      <x:c r="G1183" s="38" t="str">
        <x:v>P2</x:v>
      </x:c>
      <x:c r="H1183" s="55" t="n">
        <x:f>IF(AND(ISNUMBER('Reparto provincial'!J398),ABS(Construccion!G12-1)&lt;0.0000001,MIN(Construccion!D12:F12)&gt;=0,MAX(Construccion!D12:F12)&lt;=1),ROUND('Reparto provincial'!J398*ROUND(SUM(Construccion!$D$12:E12),12),0)-ROUND('Reparto provincial'!J398*ROUND(SUM(Construccion!$D$12:D12),12),0),"n.a.")</x:f>
        <x:v>2</x:v>
      </x:c>
      <x:c r="I1183" s="55" t="n">
        <x:f>'Reparto provincial'!N398</x:f>
        <x:v>52570.2300405954</x:v>
      </x:c>
      <x:c r="J1183" s="55" t="n">
        <x:f>IF(AND(ISNUMBER(H1183),ISNUMBER(I1183)),H1183*I1183,"n.a.")</x:f>
        <x:v>105140.4600811908</x:v>
      </x:c>
      <x:c r="K1183" s="56" t="n">
        <x:f>Ubicaciones!D8</x:f>
        <x:v>9.36</x:v>
      </x:c>
      <x:c r="L1183" s="56" t="n">
        <x:f>Ubicaciones!E8</x:f>
        <x:v>-79.9</x:v>
      </x:c>
      <x:c r="M1183" s="38" t="str">
        <x:f>Vulnerabilidad!B23</x:f>
        <x:v>Mampostería sin refuerzo</x:v>
      </x:c>
      <x:c r="N1183" s="38" t="str">
        <x:f>Vulnerabilidad!C23</x:f>
        <x:v>Bloque / ladrillo</x:v>
      </x:c>
      <x:c r="O1183" s="38" t="str">
        <x:f>Vulnerabilidad!D23</x:f>
        <x:v>Metal</x:v>
      </x:c>
      <x:c r="P1183" s="38" t="str">
        <x:v>Sin dato</x:v>
      </x:c>
      <x:c r="Q1183" s="38" t="n">
        <x:f>IF('Impacto local'!H8="","",'Impacto local'!H8)</x:f>
        <x:v>2</x:v>
      </x:c>
      <x:c r="R1183" s="57" t="n">
        <x:f>IF(Q1183="","",INDEX(Vulnerabilidad!$C$6:$C$17,Q1183))</x:f>
        <x:v>0</x:v>
      </x:c>
      <x:c r="S1183" s="55" t="n">
        <x:f>IF(AND(ISNUMBER(J1183),ISNUMBER(R1183),R1183&gt;=0,R1183&lt;=1),J1183*R1183,"n.a.")</x:f>
        <x:v>0</x:v>
      </x:c>
      <x:c r="T1183" s="38" t="str">
        <x:f>IF(ISNUMBER(S1183),"Calculado ilustrativo","Faltan datos / parámetros inválidos")</x:f>
        <x:v>Calculado ilustrativo</x:v>
      </x:c>
    </x:row>
    <x:row r="1184">
      <x:c r="A1184" s="38" t="str">
        <x:v>R01179</x:v>
      </x:c>
      <x:c r="B1184" s="38" t="str">
        <x:f>'Reparto provincial'!B398</x:f>
        <x:v>C11</x:v>
      </x:c>
      <x:c r="C1184" s="38" t="str">
        <x:f>'Reparto provincial'!C398</x:f>
        <x:v>Mercantil Seguros y Reaseguros, S.A.</x:v>
      </x:c>
      <x:c r="D1184" s="38" t="str">
        <x:f>'Reparto provincial'!D398</x:f>
        <x:v>Residencial</x:v>
      </x:c>
      <x:c r="E1184" s="38" t="str">
        <x:f>'Reparto provincial'!E398</x:f>
        <x:v>Colón</x:v>
      </x:c>
      <x:c r="F1184" s="38" t="str">
        <x:f>Ubicaciones!A8</x:f>
        <x:v>L03</x:v>
      </x:c>
      <x:c r="G1184" s="38" t="str">
        <x:v>P3</x:v>
      </x:c>
      <x:c r="H1184" s="55" t="n">
        <x:f>IF(AND(ISNUMBER('Reparto provincial'!J398),ABS(Construccion!G12-1)&lt;0.0000001,MIN(Construccion!D12:F12)&gt;=0,MAX(Construccion!D12:F12)&lt;=1),ROUND('Reparto provincial'!J398*ROUND(SUM(Construccion!$D$12:F12),12),0)-ROUND('Reparto provincial'!J398*ROUND(SUM(Construccion!$D$12:E12),12),0),"n.a.")</x:f>
        <x:v>1</x:v>
      </x:c>
      <x:c r="I1184" s="55" t="n">
        <x:f>'Reparto provincial'!N398</x:f>
        <x:v>52570.2300405954</x:v>
      </x:c>
      <x:c r="J1184" s="55" t="n">
        <x:f>IF(AND(ISNUMBER(H1184),ISNUMBER(I1184)),H1184*I1184,"n.a.")</x:f>
        <x:v>52570.2300405954</x:v>
      </x:c>
      <x:c r="K1184" s="56" t="n">
        <x:f>Ubicaciones!D8</x:f>
        <x:v>9.36</x:v>
      </x:c>
      <x:c r="L1184" s="56" t="n">
        <x:f>Ubicaciones!E8</x:f>
        <x:v>-79.9</x:v>
      </x:c>
      <x:c r="M1184" s="38" t="str">
        <x:f>Vulnerabilidad!B24</x:f>
        <x:v>Liviana / madera</x:v>
      </x:c>
      <x:c r="N1184" s="38" t="str">
        <x:f>Vulnerabilidad!C24</x:f>
        <x:v>Madera / livianas</x:v>
      </x:c>
      <x:c r="O1184" s="38" t="str">
        <x:f>Vulnerabilidad!D24</x:f>
        <x:v>Metal</x:v>
      </x:c>
      <x:c r="P1184" s="38" t="str">
        <x:v>Sin dato</x:v>
      </x:c>
      <x:c r="Q1184" s="38" t="n">
        <x:f>IF('Impacto local'!H8="","",'Impacto local'!H8)</x:f>
        <x:v>2</x:v>
      </x:c>
      <x:c r="R1184" s="57" t="n">
        <x:f>IF(Q1184="","",INDEX(Vulnerabilidad!$D$6:$D$17,Q1184))</x:f>
        <x:v>0</x:v>
      </x:c>
      <x:c r="S1184" s="55" t="n">
        <x:f>IF(AND(ISNUMBER(J1184),ISNUMBER(R1184),R1184&gt;=0,R1184&lt;=1),J1184*R1184,"n.a.")</x:f>
        <x:v>0</x:v>
      </x:c>
      <x:c r="T1184" s="38" t="str">
        <x:f>IF(ISNUMBER(S1184),"Calculado ilustrativo","Faltan datos / parámetros inválidos")</x:f>
        <x:v>Calculado ilustrativo</x:v>
      </x:c>
    </x:row>
    <x:row r="1185">
      <x:c r="A1185" s="38" t="str">
        <x:v>R01180</x:v>
      </x:c>
      <x:c r="B1185" s="38" t="str">
        <x:f>'Reparto provincial'!B399</x:f>
        <x:v>C11</x:v>
      </x:c>
      <x:c r="C1185" s="38" t="str">
        <x:f>'Reparto provincial'!C399</x:f>
        <x:v>Mercantil Seguros y Reaseguros, S.A.</x:v>
      </x:c>
      <x:c r="D1185" s="38" t="str">
        <x:f>'Reparto provincial'!D399</x:f>
        <x:v>Residencial</x:v>
      </x:c>
      <x:c r="E1185" s="38" t="str">
        <x:f>'Reparto provincial'!E399</x:f>
        <x:v>Chiriquí</x:v>
      </x:c>
      <x:c r="F1185" s="38" t="str">
        <x:f>Ubicaciones!A9</x:f>
        <x:v>L04</x:v>
      </x:c>
      <x:c r="G1185" s="38" t="str">
        <x:v>P1</x:v>
      </x:c>
      <x:c r="H1185" s="55" t="n">
        <x:f>IF(AND(ISNUMBER('Reparto provincial'!J399),ABS(Construccion!G15-1)&lt;0.0000001,MIN(Construccion!D15:F15)&gt;=0,MAX(Construccion!D15:F15)&lt;=1),ROUND('Reparto provincial'!J399*ROUND(SUM(Construccion!$D$15:D15),12),0)-0,"n.a.")</x:f>
        <x:v>9</x:v>
      </x:c>
      <x:c r="I1185" s="55" t="n">
        <x:f>'Reparto provincial'!N399</x:f>
        <x:v>52570.2300405954</x:v>
      </x:c>
      <x:c r="J1185" s="55" t="n">
        <x:f>IF(AND(ISNUMBER(H1185),ISNUMBER(I1185)),H1185*I1185,"n.a.")</x:f>
        <x:v>473132.0703653586</x:v>
      </x:c>
      <x:c r="K1185" s="56" t="n">
        <x:f>Ubicaciones!D9</x:f>
        <x:v>8.43</x:v>
      </x:c>
      <x:c r="L1185" s="56" t="n">
        <x:f>Ubicaciones!E9</x:f>
        <x:v>-82.43</x:v>
      </x:c>
      <x:c r="M1185" s="38" t="str">
        <x:f>Vulnerabilidad!B22</x:f>
        <x:v>Hormigón armado</x:v>
      </x:c>
      <x:c r="N1185" s="38" t="str">
        <x:f>Vulnerabilidad!C22</x:f>
        <x:v>Mampostería de relleno</x:v>
      </x:c>
      <x:c r="O1185" s="38" t="str">
        <x:f>Vulnerabilidad!D22</x:f>
        <x:v>Losa de hormigón</x:v>
      </x:c>
      <x:c r="P1185" s="38" t="str">
        <x:v>Sin dato</x:v>
      </x:c>
      <x:c r="Q1185" s="38" t="n">
        <x:f>IF('Impacto local'!H9="","",'Impacto local'!H9)</x:f>
        <x:v>4</x:v>
      </x:c>
      <x:c r="R1185" s="57" t="n">
        <x:f>IF(Q1185="","",INDEX(Vulnerabilidad!$B$6:$B$17,Q1185))</x:f>
        <x:v>0</x:v>
      </x:c>
      <x:c r="S1185" s="55" t="n">
        <x:f>IF(AND(ISNUMBER(J1185),ISNUMBER(R1185),R1185&gt;=0,R1185&lt;=1),J1185*R1185,"n.a.")</x:f>
        <x:v>0</x:v>
      </x:c>
      <x:c r="T1185" s="38" t="str">
        <x:f>IF(ISNUMBER(S1185),"Calculado ilustrativo","Faltan datos / parámetros inválidos")</x:f>
        <x:v>Calculado ilustrativo</x:v>
      </x:c>
    </x:row>
    <x:row r="1186">
      <x:c r="A1186" s="38" t="str">
        <x:v>R01181</x:v>
      </x:c>
      <x:c r="B1186" s="38" t="str">
        <x:f>'Reparto provincial'!B399</x:f>
        <x:v>C11</x:v>
      </x:c>
      <x:c r="C1186" s="38" t="str">
        <x:f>'Reparto provincial'!C399</x:f>
        <x:v>Mercantil Seguros y Reaseguros, S.A.</x:v>
      </x:c>
      <x:c r="D1186" s="38" t="str">
        <x:f>'Reparto provincial'!D399</x:f>
        <x:v>Residencial</x:v>
      </x:c>
      <x:c r="E1186" s="38" t="str">
        <x:f>'Reparto provincial'!E399</x:f>
        <x:v>Chiriquí</x:v>
      </x:c>
      <x:c r="F1186" s="38" t="str">
        <x:f>Ubicaciones!A9</x:f>
        <x:v>L04</x:v>
      </x:c>
      <x:c r="G1186" s="38" t="str">
        <x:v>P2</x:v>
      </x:c>
      <x:c r="H1186" s="55" t="n">
        <x:f>IF(AND(ISNUMBER('Reparto provincial'!J399),ABS(Construccion!G15-1)&lt;0.0000001,MIN(Construccion!D15:F15)&gt;=0,MAX(Construccion!D15:F15)&lt;=1),ROUND('Reparto provincial'!J399*ROUND(SUM(Construccion!$D$15:E15),12),0)-ROUND('Reparto provincial'!J399*ROUND(SUM(Construccion!$D$15:D15),12),0),"n.a.")</x:f>
        <x:v>5</x:v>
      </x:c>
      <x:c r="I1186" s="55" t="n">
        <x:f>'Reparto provincial'!N399</x:f>
        <x:v>52570.2300405954</x:v>
      </x:c>
      <x:c r="J1186" s="55" t="n">
        <x:f>IF(AND(ISNUMBER(H1186),ISNUMBER(I1186)),H1186*I1186,"n.a.")</x:f>
        <x:v>262851.150202977</x:v>
      </x:c>
      <x:c r="K1186" s="56" t="n">
        <x:f>Ubicaciones!D9</x:f>
        <x:v>8.43</x:v>
      </x:c>
      <x:c r="L1186" s="56" t="n">
        <x:f>Ubicaciones!E9</x:f>
        <x:v>-82.43</x:v>
      </x:c>
      <x:c r="M1186" s="38" t="str">
        <x:f>Vulnerabilidad!B23</x:f>
        <x:v>Mampostería sin refuerzo</x:v>
      </x:c>
      <x:c r="N1186" s="38" t="str">
        <x:f>Vulnerabilidad!C23</x:f>
        <x:v>Bloque / ladrillo</x:v>
      </x:c>
      <x:c r="O1186" s="38" t="str">
        <x:f>Vulnerabilidad!D23</x:f>
        <x:v>Metal</x:v>
      </x:c>
      <x:c r="P1186" s="38" t="str">
        <x:v>Sin dato</x:v>
      </x:c>
      <x:c r="Q1186" s="38" t="n">
        <x:f>IF('Impacto local'!H9="","",'Impacto local'!H9)</x:f>
        <x:v>4</x:v>
      </x:c>
      <x:c r="R1186" s="57" t="n">
        <x:f>IF(Q1186="","",INDEX(Vulnerabilidad!$C$6:$C$17,Q1186))</x:f>
        <x:v>0.001</x:v>
      </x:c>
      <x:c r="S1186" s="55" t="n">
        <x:f>IF(AND(ISNUMBER(J1186),ISNUMBER(R1186),R1186&gt;=0,R1186&lt;=1),J1186*R1186,"n.a.")</x:f>
        <x:v>262.851150202977</x:v>
      </x:c>
      <x:c r="T1186" s="38" t="str">
        <x:f>IF(ISNUMBER(S1186),"Calculado ilustrativo","Faltan datos / parámetros inválidos")</x:f>
        <x:v>Calculado ilustrativo</x:v>
      </x:c>
    </x:row>
    <x:row r="1187">
      <x:c r="A1187" s="38" t="str">
        <x:v>R01182</x:v>
      </x:c>
      <x:c r="B1187" s="38" t="str">
        <x:f>'Reparto provincial'!B399</x:f>
        <x:v>C11</x:v>
      </x:c>
      <x:c r="C1187" s="38" t="str">
        <x:f>'Reparto provincial'!C399</x:f>
        <x:v>Mercantil Seguros y Reaseguros, S.A.</x:v>
      </x:c>
      <x:c r="D1187" s="38" t="str">
        <x:f>'Reparto provincial'!D399</x:f>
        <x:v>Residencial</x:v>
      </x:c>
      <x:c r="E1187" s="38" t="str">
        <x:f>'Reparto provincial'!E399</x:f>
        <x:v>Chiriquí</x:v>
      </x:c>
      <x:c r="F1187" s="38" t="str">
        <x:f>Ubicaciones!A9</x:f>
        <x:v>L04</x:v>
      </x:c>
      <x:c r="G1187" s="38" t="str">
        <x:v>P3</x:v>
      </x:c>
      <x:c r="H1187" s="55" t="n">
        <x:f>IF(AND(ISNUMBER('Reparto provincial'!J399),ABS(Construccion!G15-1)&lt;0.0000001,MIN(Construccion!D15:F15)&gt;=0,MAX(Construccion!D15:F15)&lt;=1),ROUND('Reparto provincial'!J399*ROUND(SUM(Construccion!$D$15:F15),12),0)-ROUND('Reparto provincial'!J399*ROUND(SUM(Construccion!$D$15:E15),12),0),"n.a.")</x:f>
        <x:v>1</x:v>
      </x:c>
      <x:c r="I1187" s="55" t="n">
        <x:f>'Reparto provincial'!N399</x:f>
        <x:v>52570.2300405954</x:v>
      </x:c>
      <x:c r="J1187" s="55" t="n">
        <x:f>IF(AND(ISNUMBER(H1187),ISNUMBER(I1187)),H1187*I1187,"n.a.")</x:f>
        <x:v>52570.2300405954</x:v>
      </x:c>
      <x:c r="K1187" s="56" t="n">
        <x:f>Ubicaciones!D9</x:f>
        <x:v>8.43</x:v>
      </x:c>
      <x:c r="L1187" s="56" t="n">
        <x:f>Ubicaciones!E9</x:f>
        <x:v>-82.43</x:v>
      </x:c>
      <x:c r="M1187" s="38" t="str">
        <x:f>Vulnerabilidad!B24</x:f>
        <x:v>Liviana / madera</x:v>
      </x:c>
      <x:c r="N1187" s="38" t="str">
        <x:f>Vulnerabilidad!C24</x:f>
        <x:v>Madera / livianas</x:v>
      </x:c>
      <x:c r="O1187" s="38" t="str">
        <x:f>Vulnerabilidad!D24</x:f>
        <x:v>Metal</x:v>
      </x:c>
      <x:c r="P1187" s="38" t="str">
        <x:v>Sin dato</x:v>
      </x:c>
      <x:c r="Q1187" s="38" t="n">
        <x:f>IF('Impacto local'!H9="","",'Impacto local'!H9)</x:f>
        <x:v>4</x:v>
      </x:c>
      <x:c r="R1187" s="57" t="n">
        <x:f>IF(Q1187="","",INDEX(Vulnerabilidad!$D$6:$D$17,Q1187))</x:f>
        <x:v>0.002</x:v>
      </x:c>
      <x:c r="S1187" s="55" t="n">
        <x:f>IF(AND(ISNUMBER(J1187),ISNUMBER(R1187),R1187&gt;=0,R1187&lt;=1),J1187*R1187,"n.a.")</x:f>
        <x:v>105.14046008119081</x:v>
      </x:c>
      <x:c r="T1187" s="38" t="str">
        <x:f>IF(ISNUMBER(S1187),"Calculado ilustrativo","Faltan datos / parámetros inválidos")</x:f>
        <x:v>Calculado ilustrativo</x:v>
      </x:c>
    </x:row>
    <x:row r="1188">
      <x:c r="A1188" s="38" t="str">
        <x:v>R01183</x:v>
      </x:c>
      <x:c r="B1188" s="38" t="str">
        <x:f>'Reparto provincial'!B400</x:f>
        <x:v>C11</x:v>
      </x:c>
      <x:c r="C1188" s="38" t="str">
        <x:f>'Reparto provincial'!C400</x:f>
        <x:v>Mercantil Seguros y Reaseguros, S.A.</x:v>
      </x:c>
      <x:c r="D1188" s="38" t="str">
        <x:f>'Reparto provincial'!D400</x:f>
        <x:v>Residencial</x:v>
      </x:c>
      <x:c r="E1188" s="38" t="str">
        <x:f>'Reparto provincial'!E400</x:f>
        <x:v>Darién</x:v>
      </x:c>
      <x:c r="F1188" s="38" t="str">
        <x:f>Ubicaciones!A10</x:f>
        <x:v>L05</x:v>
      </x:c>
      <x:c r="G1188" s="38" t="str">
        <x:v>P1</x:v>
      </x:c>
      <x:c r="H1188" s="55" t="n">
        <x:f>IF(AND(ISNUMBER('Reparto provincial'!J400),ABS(Construccion!G18-1)&lt;0.0000001,MIN(Construccion!D18:F18)&gt;=0,MAX(Construccion!D18:F18)&lt;=1),ROUND('Reparto provincial'!J400*ROUND(SUM(Construccion!$D$18:D18),12),0)-0,"n.a.")</x:f>
        <x:v>0</x:v>
      </x:c>
      <x:c r="I1188" s="55" t="n">
        <x:f>'Reparto provincial'!N400</x:f>
        <x:v>52570.2300405954</x:v>
      </x:c>
      <x:c r="J1188" s="55" t="n">
        <x:f>IF(AND(ISNUMBER(H1188),ISNUMBER(I1188)),H1188*I1188,"n.a.")</x:f>
        <x:v>0</x:v>
      </x:c>
      <x:c r="K1188" s="56" t="n">
        <x:f>Ubicaciones!D10</x:f>
        <x:v>8.4</x:v>
      </x:c>
      <x:c r="L1188" s="56" t="n">
        <x:f>Ubicaciones!E10</x:f>
        <x:v>-78.15</x:v>
      </x:c>
      <x:c r="M1188" s="38" t="str">
        <x:f>Vulnerabilidad!B22</x:f>
        <x:v>Hormigón armado</x:v>
      </x:c>
      <x:c r="N1188" s="38" t="str">
        <x:f>Vulnerabilidad!C22</x:f>
        <x:v>Mampostería de relleno</x:v>
      </x:c>
      <x:c r="O1188" s="38" t="str">
        <x:f>Vulnerabilidad!D22</x:f>
        <x:v>Losa de hormigón</x:v>
      </x:c>
      <x:c r="P1188" s="38" t="str">
        <x:v>Sin dato</x:v>
      </x:c>
      <x:c r="Q1188" s="38" t="n">
        <x:f>IF('Impacto local'!H10="","",'Impacto local'!H10)</x:f>
        <x:v>2</x:v>
      </x:c>
      <x:c r="R1188" s="57" t="n">
        <x:f>IF(Q1188="","",INDEX(Vulnerabilidad!$B$6:$B$17,Q1188))</x:f>
        <x:v>0</x:v>
      </x:c>
      <x:c r="S1188" s="55" t="n">
        <x:f>IF(AND(ISNUMBER(J1188),ISNUMBER(R1188),R1188&gt;=0,R1188&lt;=1),J1188*R1188,"n.a.")</x:f>
        <x:v>0</x:v>
      </x:c>
      <x:c r="T1188" s="38" t="str">
        <x:f>IF(ISNUMBER(S1188),"Calculado ilustrativo","Faltan datos / parámetros inválidos")</x:f>
        <x:v>Calculado ilustrativo</x:v>
      </x:c>
    </x:row>
    <x:row r="1189">
      <x:c r="A1189" s="38" t="str">
        <x:v>R01184</x:v>
      </x:c>
      <x:c r="B1189" s="38" t="str">
        <x:f>'Reparto provincial'!B400</x:f>
        <x:v>C11</x:v>
      </x:c>
      <x:c r="C1189" s="38" t="str">
        <x:f>'Reparto provincial'!C400</x:f>
        <x:v>Mercantil Seguros y Reaseguros, S.A.</x:v>
      </x:c>
      <x:c r="D1189" s="38" t="str">
        <x:f>'Reparto provincial'!D400</x:f>
        <x:v>Residencial</x:v>
      </x:c>
      <x:c r="E1189" s="38" t="str">
        <x:f>'Reparto provincial'!E400</x:f>
        <x:v>Darién</x:v>
      </x:c>
      <x:c r="F1189" s="38" t="str">
        <x:f>Ubicaciones!A10</x:f>
        <x:v>L05</x:v>
      </x:c>
      <x:c r="G1189" s="38" t="str">
        <x:v>P2</x:v>
      </x:c>
      <x:c r="H1189" s="55" t="n">
        <x:f>IF(AND(ISNUMBER('Reparto provincial'!J400),ABS(Construccion!G18-1)&lt;0.0000001,MIN(Construccion!D18:F18)&gt;=0,MAX(Construccion!D18:F18)&lt;=1),ROUND('Reparto provincial'!J400*ROUND(SUM(Construccion!$D$18:E18),12),0)-ROUND('Reparto provincial'!J400*ROUND(SUM(Construccion!$D$18:D18),12),0),"n.a.")</x:f>
        <x:v>0</x:v>
      </x:c>
      <x:c r="I1189" s="55" t="n">
        <x:f>'Reparto provincial'!N400</x:f>
        <x:v>52570.2300405954</x:v>
      </x:c>
      <x:c r="J1189" s="55" t="n">
        <x:f>IF(AND(ISNUMBER(H1189),ISNUMBER(I1189)),H1189*I1189,"n.a.")</x:f>
        <x:v>0</x:v>
      </x:c>
      <x:c r="K1189" s="56" t="n">
        <x:f>Ubicaciones!D10</x:f>
        <x:v>8.4</x:v>
      </x:c>
      <x:c r="L1189" s="56" t="n">
        <x:f>Ubicaciones!E10</x:f>
        <x:v>-78.15</x:v>
      </x:c>
      <x:c r="M1189" s="38" t="str">
        <x:f>Vulnerabilidad!B23</x:f>
        <x:v>Mampostería sin refuerzo</x:v>
      </x:c>
      <x:c r="N1189" s="38" t="str">
        <x:f>Vulnerabilidad!C23</x:f>
        <x:v>Bloque / ladrillo</x:v>
      </x:c>
      <x:c r="O1189" s="38" t="str">
        <x:f>Vulnerabilidad!D23</x:f>
        <x:v>Metal</x:v>
      </x:c>
      <x:c r="P1189" s="38" t="str">
        <x:v>Sin dato</x:v>
      </x:c>
      <x:c r="Q1189" s="38" t="n">
        <x:f>IF('Impacto local'!H10="","",'Impacto local'!H10)</x:f>
        <x:v>2</x:v>
      </x:c>
      <x:c r="R1189" s="57" t="n">
        <x:f>IF(Q1189="","",INDEX(Vulnerabilidad!$C$6:$C$17,Q1189))</x:f>
        <x:v>0</x:v>
      </x:c>
      <x:c r="S1189" s="55" t="n">
        <x:f>IF(AND(ISNUMBER(J1189),ISNUMBER(R1189),R1189&gt;=0,R1189&lt;=1),J1189*R1189,"n.a.")</x:f>
        <x:v>0</x:v>
      </x:c>
      <x:c r="T1189" s="38" t="str">
        <x:f>IF(ISNUMBER(S1189),"Calculado ilustrativo","Faltan datos / parámetros inválidos")</x:f>
        <x:v>Calculado ilustrativo</x:v>
      </x:c>
    </x:row>
    <x:row r="1190">
      <x:c r="A1190" s="38" t="str">
        <x:v>R01185</x:v>
      </x:c>
      <x:c r="B1190" s="38" t="str">
        <x:f>'Reparto provincial'!B400</x:f>
        <x:v>C11</x:v>
      </x:c>
      <x:c r="C1190" s="38" t="str">
        <x:f>'Reparto provincial'!C400</x:f>
        <x:v>Mercantil Seguros y Reaseguros, S.A.</x:v>
      </x:c>
      <x:c r="D1190" s="38" t="str">
        <x:f>'Reparto provincial'!D400</x:f>
        <x:v>Residencial</x:v>
      </x:c>
      <x:c r="E1190" s="38" t="str">
        <x:f>'Reparto provincial'!E400</x:f>
        <x:v>Darién</x:v>
      </x:c>
      <x:c r="F1190" s="38" t="str">
        <x:f>Ubicaciones!A10</x:f>
        <x:v>L05</x:v>
      </x:c>
      <x:c r="G1190" s="38" t="str">
        <x:v>P3</x:v>
      </x:c>
      <x:c r="H1190" s="55" t="n">
        <x:f>IF(AND(ISNUMBER('Reparto provincial'!J400),ABS(Construccion!G18-1)&lt;0.0000001,MIN(Construccion!D18:F18)&gt;=0,MAX(Construccion!D18:F18)&lt;=1),ROUND('Reparto provincial'!J400*ROUND(SUM(Construccion!$D$18:F18),12),0)-ROUND('Reparto provincial'!J400*ROUND(SUM(Construccion!$D$18:E18),12),0),"n.a.")</x:f>
        <x:v>0</x:v>
      </x:c>
      <x:c r="I1190" s="55" t="n">
        <x:f>'Reparto provincial'!N400</x:f>
        <x:v>52570.2300405954</x:v>
      </x:c>
      <x:c r="J1190" s="55" t="n">
        <x:f>IF(AND(ISNUMBER(H1190),ISNUMBER(I1190)),H1190*I1190,"n.a.")</x:f>
        <x:v>0</x:v>
      </x:c>
      <x:c r="K1190" s="56" t="n">
        <x:f>Ubicaciones!D10</x:f>
        <x:v>8.4</x:v>
      </x:c>
      <x:c r="L1190" s="56" t="n">
        <x:f>Ubicaciones!E10</x:f>
        <x:v>-78.15</x:v>
      </x:c>
      <x:c r="M1190" s="38" t="str">
        <x:f>Vulnerabilidad!B24</x:f>
        <x:v>Liviana / madera</x:v>
      </x:c>
      <x:c r="N1190" s="38" t="str">
        <x:f>Vulnerabilidad!C24</x:f>
        <x:v>Madera / livianas</x:v>
      </x:c>
      <x:c r="O1190" s="38" t="str">
        <x:f>Vulnerabilidad!D24</x:f>
        <x:v>Metal</x:v>
      </x:c>
      <x:c r="P1190" s="38" t="str">
        <x:v>Sin dato</x:v>
      </x:c>
      <x:c r="Q1190" s="38" t="n">
        <x:f>IF('Impacto local'!H10="","",'Impacto local'!H10)</x:f>
        <x:v>2</x:v>
      </x:c>
      <x:c r="R1190" s="57" t="n">
        <x:f>IF(Q1190="","",INDEX(Vulnerabilidad!$D$6:$D$17,Q1190))</x:f>
        <x:v>0</x:v>
      </x:c>
      <x:c r="S1190" s="55" t="n">
        <x:f>IF(AND(ISNUMBER(J1190),ISNUMBER(R1190),R1190&gt;=0,R1190&lt;=1),J1190*R1190,"n.a.")</x:f>
        <x:v>0</x:v>
      </x:c>
      <x:c r="T1190" s="38" t="str">
        <x:f>IF(ISNUMBER(S1190),"Calculado ilustrativo","Faltan datos / parámetros inválidos")</x:f>
        <x:v>Calculado ilustrativo</x:v>
      </x:c>
    </x:row>
    <x:row r="1191">
      <x:c r="A1191" s="38" t="str">
        <x:v>R01186</x:v>
      </x:c>
      <x:c r="B1191" s="38" t="str">
        <x:f>'Reparto provincial'!B401</x:f>
        <x:v>C11</x:v>
      </x:c>
      <x:c r="C1191" s="38" t="str">
        <x:f>'Reparto provincial'!C401</x:f>
        <x:v>Mercantil Seguros y Reaseguros, S.A.</x:v>
      </x:c>
      <x:c r="D1191" s="38" t="str">
        <x:f>'Reparto provincial'!D401</x:f>
        <x:v>Residencial</x:v>
      </x:c>
      <x:c r="E1191" s="38" t="str">
        <x:f>'Reparto provincial'!E401</x:f>
        <x:v>Herrera</x:v>
      </x:c>
      <x:c r="F1191" s="38" t="str">
        <x:f>Ubicaciones!A11</x:f>
        <x:v>L06</x:v>
      </x:c>
      <x:c r="G1191" s="38" t="str">
        <x:v>P1</x:v>
      </x:c>
      <x:c r="H1191" s="55" t="n">
        <x:f>IF(AND(ISNUMBER('Reparto provincial'!J401),ABS(Construccion!G21-1)&lt;0.0000001,MIN(Construccion!D21:F21)&gt;=0,MAX(Construccion!D21:F21)&lt;=1),ROUND('Reparto provincial'!J401*ROUND(SUM(Construccion!$D$21:D21),12),0)-0,"n.a.")</x:f>
        <x:v>0</x:v>
      </x:c>
      <x:c r="I1191" s="55" t="n">
        <x:f>'Reparto provincial'!N401</x:f>
        <x:v>52570.2300405954</x:v>
      </x:c>
      <x:c r="J1191" s="55" t="n">
        <x:f>IF(AND(ISNUMBER(H1191),ISNUMBER(I1191)),H1191*I1191,"n.a.")</x:f>
        <x:v>0</x:v>
      </x:c>
      <x:c r="K1191" s="56" t="n">
        <x:f>Ubicaciones!D11</x:f>
        <x:v>7.96</x:v>
      </x:c>
      <x:c r="L1191" s="56" t="n">
        <x:f>Ubicaciones!E11</x:f>
        <x:v>-80.43</x:v>
      </x:c>
      <x:c r="M1191" s="38" t="str">
        <x:f>Vulnerabilidad!B22</x:f>
        <x:v>Hormigón armado</x:v>
      </x:c>
      <x:c r="N1191" s="38" t="str">
        <x:f>Vulnerabilidad!C22</x:f>
        <x:v>Mampostería de relleno</x:v>
      </x:c>
      <x:c r="O1191" s="38" t="str">
        <x:f>Vulnerabilidad!D22</x:f>
        <x:v>Losa de hormigón</x:v>
      </x:c>
      <x:c r="P1191" s="38" t="str">
        <x:v>Sin dato</x:v>
      </x:c>
      <x:c r="Q1191" s="38" t="n">
        <x:f>IF('Impacto local'!H11="","",'Impacto local'!H11)</x:f>
        <x:v>3</x:v>
      </x:c>
      <x:c r="R1191" s="57" t="n">
        <x:f>IF(Q1191="","",INDEX(Vulnerabilidad!$B$6:$B$17,Q1191))</x:f>
        <x:v>0</x:v>
      </x:c>
      <x:c r="S1191" s="55" t="n">
        <x:f>IF(AND(ISNUMBER(J1191),ISNUMBER(R1191),R1191&gt;=0,R1191&lt;=1),J1191*R1191,"n.a.")</x:f>
        <x:v>0</x:v>
      </x:c>
      <x:c r="T1191" s="38" t="str">
        <x:f>IF(ISNUMBER(S1191),"Calculado ilustrativo","Faltan datos / parámetros inválidos")</x:f>
        <x:v>Calculado ilustrativo</x:v>
      </x:c>
    </x:row>
    <x:row r="1192">
      <x:c r="A1192" s="38" t="str">
        <x:v>R01187</x:v>
      </x:c>
      <x:c r="B1192" s="38" t="str">
        <x:f>'Reparto provincial'!B401</x:f>
        <x:v>C11</x:v>
      </x:c>
      <x:c r="C1192" s="38" t="str">
        <x:f>'Reparto provincial'!C401</x:f>
        <x:v>Mercantil Seguros y Reaseguros, S.A.</x:v>
      </x:c>
      <x:c r="D1192" s="38" t="str">
        <x:f>'Reparto provincial'!D401</x:f>
        <x:v>Residencial</x:v>
      </x:c>
      <x:c r="E1192" s="38" t="str">
        <x:f>'Reparto provincial'!E401</x:f>
        <x:v>Herrera</x:v>
      </x:c>
      <x:c r="F1192" s="38" t="str">
        <x:f>Ubicaciones!A11</x:f>
        <x:v>L06</x:v>
      </x:c>
      <x:c r="G1192" s="38" t="str">
        <x:v>P2</x:v>
      </x:c>
      <x:c r="H1192" s="55" t="n">
        <x:f>IF(AND(ISNUMBER('Reparto provincial'!J401),ABS(Construccion!G21-1)&lt;0.0000001,MIN(Construccion!D21:F21)&gt;=0,MAX(Construccion!D21:F21)&lt;=1),ROUND('Reparto provincial'!J401*ROUND(SUM(Construccion!$D$21:E21),12),0)-ROUND('Reparto provincial'!J401*ROUND(SUM(Construccion!$D$21:D21),12),0),"n.a.")</x:f>
        <x:v>0</x:v>
      </x:c>
      <x:c r="I1192" s="55" t="n">
        <x:f>'Reparto provincial'!N401</x:f>
        <x:v>52570.2300405954</x:v>
      </x:c>
      <x:c r="J1192" s="55" t="n">
        <x:f>IF(AND(ISNUMBER(H1192),ISNUMBER(I1192)),H1192*I1192,"n.a.")</x:f>
        <x:v>0</x:v>
      </x:c>
      <x:c r="K1192" s="56" t="n">
        <x:f>Ubicaciones!D11</x:f>
        <x:v>7.96</x:v>
      </x:c>
      <x:c r="L1192" s="56" t="n">
        <x:f>Ubicaciones!E11</x:f>
        <x:v>-80.43</x:v>
      </x:c>
      <x:c r="M1192" s="38" t="str">
        <x:f>Vulnerabilidad!B23</x:f>
        <x:v>Mampostería sin refuerzo</x:v>
      </x:c>
      <x:c r="N1192" s="38" t="str">
        <x:f>Vulnerabilidad!C23</x:f>
        <x:v>Bloque / ladrillo</x:v>
      </x:c>
      <x:c r="O1192" s="38" t="str">
        <x:f>Vulnerabilidad!D23</x:f>
        <x:v>Metal</x:v>
      </x:c>
      <x:c r="P1192" s="38" t="str">
        <x:v>Sin dato</x:v>
      </x:c>
      <x:c r="Q1192" s="38" t="n">
        <x:f>IF('Impacto local'!H11="","",'Impacto local'!H11)</x:f>
        <x:v>3</x:v>
      </x:c>
      <x:c r="R1192" s="57" t="n">
        <x:f>IF(Q1192="","",INDEX(Vulnerabilidad!$C$6:$C$17,Q1192))</x:f>
        <x:v>0</x:v>
      </x:c>
      <x:c r="S1192" s="55" t="n">
        <x:f>IF(AND(ISNUMBER(J1192),ISNUMBER(R1192),R1192&gt;=0,R1192&lt;=1),J1192*R1192,"n.a.")</x:f>
        <x:v>0</x:v>
      </x:c>
      <x:c r="T1192" s="38" t="str">
        <x:f>IF(ISNUMBER(S1192),"Calculado ilustrativo","Faltan datos / parámetros inválidos")</x:f>
        <x:v>Calculado ilustrativo</x:v>
      </x:c>
    </x:row>
    <x:row r="1193">
      <x:c r="A1193" s="38" t="str">
        <x:v>R01188</x:v>
      </x:c>
      <x:c r="B1193" s="38" t="str">
        <x:f>'Reparto provincial'!B401</x:f>
        <x:v>C11</x:v>
      </x:c>
      <x:c r="C1193" s="38" t="str">
        <x:f>'Reparto provincial'!C401</x:f>
        <x:v>Mercantil Seguros y Reaseguros, S.A.</x:v>
      </x:c>
      <x:c r="D1193" s="38" t="str">
        <x:f>'Reparto provincial'!D401</x:f>
        <x:v>Residencial</x:v>
      </x:c>
      <x:c r="E1193" s="38" t="str">
        <x:f>'Reparto provincial'!E401</x:f>
        <x:v>Herrera</x:v>
      </x:c>
      <x:c r="F1193" s="38" t="str">
        <x:f>Ubicaciones!A11</x:f>
        <x:v>L06</x:v>
      </x:c>
      <x:c r="G1193" s="38" t="str">
        <x:v>P3</x:v>
      </x:c>
      <x:c r="H1193" s="55" t="n">
        <x:f>IF(AND(ISNUMBER('Reparto provincial'!J401),ABS(Construccion!G21-1)&lt;0.0000001,MIN(Construccion!D21:F21)&gt;=0,MAX(Construccion!D21:F21)&lt;=1),ROUND('Reparto provincial'!J401*ROUND(SUM(Construccion!$D$21:F21),12),0)-ROUND('Reparto provincial'!J401*ROUND(SUM(Construccion!$D$21:E21),12),0),"n.a.")</x:f>
        <x:v>0</x:v>
      </x:c>
      <x:c r="I1193" s="55" t="n">
        <x:f>'Reparto provincial'!N401</x:f>
        <x:v>52570.2300405954</x:v>
      </x:c>
      <x:c r="J1193" s="55" t="n">
        <x:f>IF(AND(ISNUMBER(H1193),ISNUMBER(I1193)),H1193*I1193,"n.a.")</x:f>
        <x:v>0</x:v>
      </x:c>
      <x:c r="K1193" s="56" t="n">
        <x:f>Ubicaciones!D11</x:f>
        <x:v>7.96</x:v>
      </x:c>
      <x:c r="L1193" s="56" t="n">
        <x:f>Ubicaciones!E11</x:f>
        <x:v>-80.43</x:v>
      </x:c>
      <x:c r="M1193" s="38" t="str">
        <x:f>Vulnerabilidad!B24</x:f>
        <x:v>Liviana / madera</x:v>
      </x:c>
      <x:c r="N1193" s="38" t="str">
        <x:f>Vulnerabilidad!C24</x:f>
        <x:v>Madera / livianas</x:v>
      </x:c>
      <x:c r="O1193" s="38" t="str">
        <x:f>Vulnerabilidad!D24</x:f>
        <x:v>Metal</x:v>
      </x:c>
      <x:c r="P1193" s="38" t="str">
        <x:v>Sin dato</x:v>
      </x:c>
      <x:c r="Q1193" s="38" t="n">
        <x:f>IF('Impacto local'!H11="","",'Impacto local'!H11)</x:f>
        <x:v>3</x:v>
      </x:c>
      <x:c r="R1193" s="57" t="n">
        <x:f>IF(Q1193="","",INDEX(Vulnerabilidad!$D$6:$D$17,Q1193))</x:f>
        <x:v>0</x:v>
      </x:c>
      <x:c r="S1193" s="55" t="n">
        <x:f>IF(AND(ISNUMBER(J1193),ISNUMBER(R1193),R1193&gt;=0,R1193&lt;=1),J1193*R1193,"n.a.")</x:f>
        <x:v>0</x:v>
      </x:c>
      <x:c r="T1193" s="38" t="str">
        <x:f>IF(ISNUMBER(S1193),"Calculado ilustrativo","Faltan datos / parámetros inválidos")</x:f>
        <x:v>Calculado ilustrativo</x:v>
      </x:c>
    </x:row>
    <x:row r="1194">
      <x:c r="A1194" s="38" t="str">
        <x:v>R01189</x:v>
      </x:c>
      <x:c r="B1194" s="38" t="str">
        <x:f>'Reparto provincial'!B402</x:f>
        <x:v>C11</x:v>
      </x:c>
      <x:c r="C1194" s="38" t="str">
        <x:f>'Reparto provincial'!C402</x:f>
        <x:v>Mercantil Seguros y Reaseguros, S.A.</x:v>
      </x:c>
      <x:c r="D1194" s="38" t="str">
        <x:f>'Reparto provincial'!D402</x:f>
        <x:v>Residencial</x:v>
      </x:c>
      <x:c r="E1194" s="38" t="str">
        <x:f>'Reparto provincial'!E402</x:f>
        <x:v>Los Santos</x:v>
      </x:c>
      <x:c r="F1194" s="38" t="str">
        <x:f>Ubicaciones!A12</x:f>
        <x:v>L07</x:v>
      </x:c>
      <x:c r="G1194" s="38" t="str">
        <x:v>P1</x:v>
      </x:c>
      <x:c r="H1194" s="55" t="n">
        <x:f>IF(AND(ISNUMBER('Reparto provincial'!J402),ABS(Construccion!G24-1)&lt;0.0000001,MIN(Construccion!D24:F24)&gt;=0,MAX(Construccion!D24:F24)&lt;=1),ROUND('Reparto provincial'!J402*ROUND(SUM(Construccion!$D$24:D24),12),0)-0,"n.a.")</x:f>
        <x:v>1</x:v>
      </x:c>
      <x:c r="I1194" s="55" t="n">
        <x:f>'Reparto provincial'!N402</x:f>
        <x:v>52570.2300405954</x:v>
      </x:c>
      <x:c r="J1194" s="55" t="n">
        <x:f>IF(AND(ISNUMBER(H1194),ISNUMBER(I1194)),H1194*I1194,"n.a.")</x:f>
        <x:v>52570.2300405954</x:v>
      </x:c>
      <x:c r="K1194" s="56" t="n">
        <x:f>Ubicaciones!D12</x:f>
        <x:v>7.77</x:v>
      </x:c>
      <x:c r="L1194" s="56" t="n">
        <x:f>Ubicaciones!E12</x:f>
        <x:v>-80.28</x:v>
      </x:c>
      <x:c r="M1194" s="38" t="str">
        <x:f>Vulnerabilidad!B22</x:f>
        <x:v>Hormigón armado</x:v>
      </x:c>
      <x:c r="N1194" s="38" t="str">
        <x:f>Vulnerabilidad!C22</x:f>
        <x:v>Mampostería de relleno</x:v>
      </x:c>
      <x:c r="O1194" s="38" t="str">
        <x:f>Vulnerabilidad!D22</x:f>
        <x:v>Losa de hormigón</x:v>
      </x:c>
      <x:c r="P1194" s="38" t="str">
        <x:v>Sin dato</x:v>
      </x:c>
      <x:c r="Q1194" s="38" t="n">
        <x:f>IF('Impacto local'!H12="","",'Impacto local'!H12)</x:f>
        <x:v>2</x:v>
      </x:c>
      <x:c r="R1194" s="57" t="n">
        <x:f>IF(Q1194="","",INDEX(Vulnerabilidad!$B$6:$B$17,Q1194))</x:f>
        <x:v>0</x:v>
      </x:c>
      <x:c r="S1194" s="55" t="n">
        <x:f>IF(AND(ISNUMBER(J1194),ISNUMBER(R1194),R1194&gt;=0,R1194&lt;=1),J1194*R1194,"n.a.")</x:f>
        <x:v>0</x:v>
      </x:c>
      <x:c r="T1194" s="38" t="str">
        <x:f>IF(ISNUMBER(S1194),"Calculado ilustrativo","Faltan datos / parámetros inválidos")</x:f>
        <x:v>Calculado ilustrativo</x:v>
      </x:c>
    </x:row>
    <x:row r="1195">
      <x:c r="A1195" s="38" t="str">
        <x:v>R01190</x:v>
      </x:c>
      <x:c r="B1195" s="38" t="str">
        <x:f>'Reparto provincial'!B402</x:f>
        <x:v>C11</x:v>
      </x:c>
      <x:c r="C1195" s="38" t="str">
        <x:f>'Reparto provincial'!C402</x:f>
        <x:v>Mercantil Seguros y Reaseguros, S.A.</x:v>
      </x:c>
      <x:c r="D1195" s="38" t="str">
        <x:f>'Reparto provincial'!D402</x:f>
        <x:v>Residencial</x:v>
      </x:c>
      <x:c r="E1195" s="38" t="str">
        <x:f>'Reparto provincial'!E402</x:f>
        <x:v>Los Santos</x:v>
      </x:c>
      <x:c r="F1195" s="38" t="str">
        <x:f>Ubicaciones!A12</x:f>
        <x:v>L07</x:v>
      </x:c>
      <x:c r="G1195" s="38" t="str">
        <x:v>P2</x:v>
      </x:c>
      <x:c r="H1195" s="55" t="n">
        <x:f>IF(AND(ISNUMBER('Reparto provincial'!J402),ABS(Construccion!G24-1)&lt;0.0000001,MIN(Construccion!D24:F24)&gt;=0,MAX(Construccion!D24:F24)&lt;=1),ROUND('Reparto provincial'!J402*ROUND(SUM(Construccion!$D$24:E24),12),0)-ROUND('Reparto provincial'!J402*ROUND(SUM(Construccion!$D$24:D24),12),0),"n.a.")</x:f>
        <x:v>1</x:v>
      </x:c>
      <x:c r="I1195" s="55" t="n">
        <x:f>'Reparto provincial'!N402</x:f>
        <x:v>52570.2300405954</x:v>
      </x:c>
      <x:c r="J1195" s="55" t="n">
        <x:f>IF(AND(ISNUMBER(H1195),ISNUMBER(I1195)),H1195*I1195,"n.a.")</x:f>
        <x:v>52570.2300405954</x:v>
      </x:c>
      <x:c r="K1195" s="56" t="n">
        <x:f>Ubicaciones!D12</x:f>
        <x:v>7.77</x:v>
      </x:c>
      <x:c r="L1195" s="56" t="n">
        <x:f>Ubicaciones!E12</x:f>
        <x:v>-80.28</x:v>
      </x:c>
      <x:c r="M1195" s="38" t="str">
        <x:f>Vulnerabilidad!B23</x:f>
        <x:v>Mampostería sin refuerzo</x:v>
      </x:c>
      <x:c r="N1195" s="38" t="str">
        <x:f>Vulnerabilidad!C23</x:f>
        <x:v>Bloque / ladrillo</x:v>
      </x:c>
      <x:c r="O1195" s="38" t="str">
        <x:f>Vulnerabilidad!D23</x:f>
        <x:v>Metal</x:v>
      </x:c>
      <x:c r="P1195" s="38" t="str">
        <x:v>Sin dato</x:v>
      </x:c>
      <x:c r="Q1195" s="38" t="n">
        <x:f>IF('Impacto local'!H12="","",'Impacto local'!H12)</x:f>
        <x:v>2</x:v>
      </x:c>
      <x:c r="R1195" s="57" t="n">
        <x:f>IF(Q1195="","",INDEX(Vulnerabilidad!$C$6:$C$17,Q1195))</x:f>
        <x:v>0</x:v>
      </x:c>
      <x:c r="S1195" s="55" t="n">
        <x:f>IF(AND(ISNUMBER(J1195),ISNUMBER(R1195),R1195&gt;=0,R1195&lt;=1),J1195*R1195,"n.a.")</x:f>
        <x:v>0</x:v>
      </x:c>
      <x:c r="T1195" s="38" t="str">
        <x:f>IF(ISNUMBER(S1195),"Calculado ilustrativo","Faltan datos / parámetros inválidos")</x:f>
        <x:v>Calculado ilustrativo</x:v>
      </x:c>
    </x:row>
    <x:row r="1196">
      <x:c r="A1196" s="38" t="str">
        <x:v>R01191</x:v>
      </x:c>
      <x:c r="B1196" s="38" t="str">
        <x:f>'Reparto provincial'!B402</x:f>
        <x:v>C11</x:v>
      </x:c>
      <x:c r="C1196" s="38" t="str">
        <x:f>'Reparto provincial'!C402</x:f>
        <x:v>Mercantil Seguros y Reaseguros, S.A.</x:v>
      </x:c>
      <x:c r="D1196" s="38" t="str">
        <x:f>'Reparto provincial'!D402</x:f>
        <x:v>Residencial</x:v>
      </x:c>
      <x:c r="E1196" s="38" t="str">
        <x:f>'Reparto provincial'!E402</x:f>
        <x:v>Los Santos</x:v>
      </x:c>
      <x:c r="F1196" s="38" t="str">
        <x:f>Ubicaciones!A12</x:f>
        <x:v>L07</x:v>
      </x:c>
      <x:c r="G1196" s="38" t="str">
        <x:v>P3</x:v>
      </x:c>
      <x:c r="H1196" s="55" t="n">
        <x:f>IF(AND(ISNUMBER('Reparto provincial'!J402),ABS(Construccion!G24-1)&lt;0.0000001,MIN(Construccion!D24:F24)&gt;=0,MAX(Construccion!D24:F24)&lt;=1),ROUND('Reparto provincial'!J402*ROUND(SUM(Construccion!$D$24:F24),12),0)-ROUND('Reparto provincial'!J402*ROUND(SUM(Construccion!$D$24:E24),12),0),"n.a.")</x:f>
        <x:v>0</x:v>
      </x:c>
      <x:c r="I1196" s="55" t="n">
        <x:f>'Reparto provincial'!N402</x:f>
        <x:v>52570.2300405954</x:v>
      </x:c>
      <x:c r="J1196" s="55" t="n">
        <x:f>IF(AND(ISNUMBER(H1196),ISNUMBER(I1196)),H1196*I1196,"n.a.")</x:f>
        <x:v>0</x:v>
      </x:c>
      <x:c r="K1196" s="56" t="n">
        <x:f>Ubicaciones!D12</x:f>
        <x:v>7.77</x:v>
      </x:c>
      <x:c r="L1196" s="56" t="n">
        <x:f>Ubicaciones!E12</x:f>
        <x:v>-80.28</x:v>
      </x:c>
      <x:c r="M1196" s="38" t="str">
        <x:f>Vulnerabilidad!B24</x:f>
        <x:v>Liviana / madera</x:v>
      </x:c>
      <x:c r="N1196" s="38" t="str">
        <x:f>Vulnerabilidad!C24</x:f>
        <x:v>Madera / livianas</x:v>
      </x:c>
      <x:c r="O1196" s="38" t="str">
        <x:f>Vulnerabilidad!D24</x:f>
        <x:v>Metal</x:v>
      </x:c>
      <x:c r="P1196" s="38" t="str">
        <x:v>Sin dato</x:v>
      </x:c>
      <x:c r="Q1196" s="38" t="n">
        <x:f>IF('Impacto local'!H12="","",'Impacto local'!H12)</x:f>
        <x:v>2</x:v>
      </x:c>
      <x:c r="R1196" s="57" t="n">
        <x:f>IF(Q1196="","",INDEX(Vulnerabilidad!$D$6:$D$17,Q1196))</x:f>
        <x:v>0</x:v>
      </x:c>
      <x:c r="S1196" s="55" t="n">
        <x:f>IF(AND(ISNUMBER(J1196),ISNUMBER(R1196),R1196&gt;=0,R1196&lt;=1),J1196*R1196,"n.a.")</x:f>
        <x:v>0</x:v>
      </x:c>
      <x:c r="T1196" s="38" t="str">
        <x:f>IF(ISNUMBER(S1196),"Calculado ilustrativo","Faltan datos / parámetros inválidos")</x:f>
        <x:v>Calculado ilustrativo</x:v>
      </x:c>
    </x:row>
    <x:row r="1197">
      <x:c r="A1197" s="38" t="str">
        <x:v>R01192</x:v>
      </x:c>
      <x:c r="B1197" s="38" t="str">
        <x:f>'Reparto provincial'!B403</x:f>
        <x:v>C11</x:v>
      </x:c>
      <x:c r="C1197" s="38" t="str">
        <x:f>'Reparto provincial'!C403</x:f>
        <x:v>Mercantil Seguros y Reaseguros, S.A.</x:v>
      </x:c>
      <x:c r="D1197" s="38" t="str">
        <x:f>'Reparto provincial'!D403</x:f>
        <x:v>Residencial</x:v>
      </x:c>
      <x:c r="E1197" s="38" t="str">
        <x:f>'Reparto provincial'!E403</x:f>
        <x:v>Panamá</x:v>
      </x:c>
      <x:c r="F1197" s="38" t="str">
        <x:f>Ubicaciones!A13</x:f>
        <x:v>L08</x:v>
      </x:c>
      <x:c r="G1197" s="38" t="str">
        <x:v>P1</x:v>
      </x:c>
      <x:c r="H1197" s="55" t="n">
        <x:f>IF(AND(ISNUMBER('Reparto provincial'!J403),ABS(Construccion!G27-1)&lt;0.0000001,MIN(Construccion!D27:F27)&gt;=0,MAX(Construccion!D27:F27)&lt;=1),ROUND('Reparto provincial'!J403*ROUND(SUM(Construccion!$D$27:D27),12),0)-0,"n.a.")</x:f>
        <x:v>396</x:v>
      </x:c>
      <x:c r="I1197" s="55" t="n">
        <x:f>'Reparto provincial'!N403</x:f>
        <x:v>52570.2300405954</x:v>
      </x:c>
      <x:c r="J1197" s="55" t="n">
        <x:f>IF(AND(ISNUMBER(H1197),ISNUMBER(I1197)),H1197*I1197,"n.a.")</x:f>
        <x:v>20817811.09607578</x:v>
      </x:c>
      <x:c r="K1197" s="56" t="n">
        <x:f>Ubicaciones!D13</x:f>
        <x:v>8.98</x:v>
      </x:c>
      <x:c r="L1197" s="56" t="n">
        <x:f>Ubicaciones!E13</x:f>
        <x:v>-79.52</x:v>
      </x:c>
      <x:c r="M1197" s="38" t="str">
        <x:f>Vulnerabilidad!B22</x:f>
        <x:v>Hormigón armado</x:v>
      </x:c>
      <x:c r="N1197" s="38" t="str">
        <x:f>Vulnerabilidad!C22</x:f>
        <x:v>Mampostería de relleno</x:v>
      </x:c>
      <x:c r="O1197" s="38" t="str">
        <x:f>Vulnerabilidad!D22</x:f>
        <x:v>Losa de hormigón</x:v>
      </x:c>
      <x:c r="P1197" s="38" t="str">
        <x:v>Sin dato</x:v>
      </x:c>
      <x:c r="Q1197" s="38" t="n">
        <x:f>IF('Impacto local'!H13="","",'Impacto local'!H13)</x:f>
        <x:v>2</x:v>
      </x:c>
      <x:c r="R1197" s="57" t="n">
        <x:f>IF(Q1197="","",INDEX(Vulnerabilidad!$B$6:$B$17,Q1197))</x:f>
        <x:v>0</x:v>
      </x:c>
      <x:c r="S1197" s="55" t="n">
        <x:f>IF(AND(ISNUMBER(J1197),ISNUMBER(R1197),R1197&gt;=0,R1197&lt;=1),J1197*R1197,"n.a.")</x:f>
        <x:v>0</x:v>
      </x:c>
      <x:c r="T1197" s="38" t="str">
        <x:f>IF(ISNUMBER(S1197),"Calculado ilustrativo","Faltan datos / parámetros inválidos")</x:f>
        <x:v>Calculado ilustrativo</x:v>
      </x:c>
    </x:row>
    <x:row r="1198">
      <x:c r="A1198" s="38" t="str">
        <x:v>R01193</x:v>
      </x:c>
      <x:c r="B1198" s="38" t="str">
        <x:f>'Reparto provincial'!B403</x:f>
        <x:v>C11</x:v>
      </x:c>
      <x:c r="C1198" s="38" t="str">
        <x:f>'Reparto provincial'!C403</x:f>
        <x:v>Mercantil Seguros y Reaseguros, S.A.</x:v>
      </x:c>
      <x:c r="D1198" s="38" t="str">
        <x:f>'Reparto provincial'!D403</x:f>
        <x:v>Residencial</x:v>
      </x:c>
      <x:c r="E1198" s="38" t="str">
        <x:f>'Reparto provincial'!E403</x:f>
        <x:v>Panamá</x:v>
      </x:c>
      <x:c r="F1198" s="38" t="str">
        <x:f>Ubicaciones!A13</x:f>
        <x:v>L08</x:v>
      </x:c>
      <x:c r="G1198" s="38" t="str">
        <x:v>P2</x:v>
      </x:c>
      <x:c r="H1198" s="55" t="n">
        <x:f>IF(AND(ISNUMBER('Reparto provincial'!J403),ABS(Construccion!G27-1)&lt;0.0000001,MIN(Construccion!D27:F27)&gt;=0,MAX(Construccion!D27:F27)&lt;=1),ROUND('Reparto provincial'!J403*ROUND(SUM(Construccion!$D$27:E27),12),0)-ROUND('Reparto provincial'!J403*ROUND(SUM(Construccion!$D$27:D27),12),0),"n.a.")</x:f>
        <x:v>198</x:v>
      </x:c>
      <x:c r="I1198" s="55" t="n">
        <x:f>'Reparto provincial'!N403</x:f>
        <x:v>52570.2300405954</x:v>
      </x:c>
      <x:c r="J1198" s="55" t="n">
        <x:f>IF(AND(ISNUMBER(H1198),ISNUMBER(I1198)),H1198*I1198,"n.a.")</x:f>
        <x:v>10408905.54803789</x:v>
      </x:c>
      <x:c r="K1198" s="56" t="n">
        <x:f>Ubicaciones!D13</x:f>
        <x:v>8.98</x:v>
      </x:c>
      <x:c r="L1198" s="56" t="n">
        <x:f>Ubicaciones!E13</x:f>
        <x:v>-79.52</x:v>
      </x:c>
      <x:c r="M1198" s="38" t="str">
        <x:f>Vulnerabilidad!B23</x:f>
        <x:v>Mampostería sin refuerzo</x:v>
      </x:c>
      <x:c r="N1198" s="38" t="str">
        <x:f>Vulnerabilidad!C23</x:f>
        <x:v>Bloque / ladrillo</x:v>
      </x:c>
      <x:c r="O1198" s="38" t="str">
        <x:f>Vulnerabilidad!D23</x:f>
        <x:v>Metal</x:v>
      </x:c>
      <x:c r="P1198" s="38" t="str">
        <x:v>Sin dato</x:v>
      </x:c>
      <x:c r="Q1198" s="38" t="n">
        <x:f>IF('Impacto local'!H13="","",'Impacto local'!H13)</x:f>
        <x:v>2</x:v>
      </x:c>
      <x:c r="R1198" s="57" t="n">
        <x:f>IF(Q1198="","",INDEX(Vulnerabilidad!$C$6:$C$17,Q1198))</x:f>
        <x:v>0</x:v>
      </x:c>
      <x:c r="S1198" s="55" t="n">
        <x:f>IF(AND(ISNUMBER(J1198),ISNUMBER(R1198),R1198&gt;=0,R1198&lt;=1),J1198*R1198,"n.a.")</x:f>
        <x:v>0</x:v>
      </x:c>
      <x:c r="T1198" s="38" t="str">
        <x:f>IF(ISNUMBER(S1198),"Calculado ilustrativo","Faltan datos / parámetros inválidos")</x:f>
        <x:v>Calculado ilustrativo</x:v>
      </x:c>
    </x:row>
    <x:row r="1199">
      <x:c r="A1199" s="38" t="str">
        <x:v>R01194</x:v>
      </x:c>
      <x:c r="B1199" s="38" t="str">
        <x:f>'Reparto provincial'!B403</x:f>
        <x:v>C11</x:v>
      </x:c>
      <x:c r="C1199" s="38" t="str">
        <x:f>'Reparto provincial'!C403</x:f>
        <x:v>Mercantil Seguros y Reaseguros, S.A.</x:v>
      </x:c>
      <x:c r="D1199" s="38" t="str">
        <x:f>'Reparto provincial'!D403</x:f>
        <x:v>Residencial</x:v>
      </x:c>
      <x:c r="E1199" s="38" t="str">
        <x:f>'Reparto provincial'!E403</x:f>
        <x:v>Panamá</x:v>
      </x:c>
      <x:c r="F1199" s="38" t="str">
        <x:f>Ubicaciones!A13</x:f>
        <x:v>L08</x:v>
      </x:c>
      <x:c r="G1199" s="38" t="str">
        <x:v>P3</x:v>
      </x:c>
      <x:c r="H1199" s="55" t="n">
        <x:f>IF(AND(ISNUMBER('Reparto provincial'!J403),ABS(Construccion!G27-1)&lt;0.0000001,MIN(Construccion!D27:F27)&gt;=0,MAX(Construccion!D27:F27)&lt;=1),ROUND('Reparto provincial'!J403*ROUND(SUM(Construccion!$D$27:F27),12),0)-ROUND('Reparto provincial'!J403*ROUND(SUM(Construccion!$D$27:E27),12),0),"n.a.")</x:f>
        <x:v>66</x:v>
      </x:c>
      <x:c r="I1199" s="55" t="n">
        <x:f>'Reparto provincial'!N403</x:f>
        <x:v>52570.2300405954</x:v>
      </x:c>
      <x:c r="J1199" s="55" t="n">
        <x:f>IF(AND(ISNUMBER(H1199),ISNUMBER(I1199)),H1199*I1199,"n.a.")</x:f>
        <x:v>3469635.1826792965</x:v>
      </x:c>
      <x:c r="K1199" s="56" t="n">
        <x:f>Ubicaciones!D13</x:f>
        <x:v>8.98</x:v>
      </x:c>
      <x:c r="L1199" s="56" t="n">
        <x:f>Ubicaciones!E13</x:f>
        <x:v>-79.52</x:v>
      </x:c>
      <x:c r="M1199" s="38" t="str">
        <x:f>Vulnerabilidad!B24</x:f>
        <x:v>Liviana / madera</x:v>
      </x:c>
      <x:c r="N1199" s="38" t="str">
        <x:f>Vulnerabilidad!C24</x:f>
        <x:v>Madera / livianas</x:v>
      </x:c>
      <x:c r="O1199" s="38" t="str">
        <x:f>Vulnerabilidad!D24</x:f>
        <x:v>Metal</x:v>
      </x:c>
      <x:c r="P1199" s="38" t="str">
        <x:v>Sin dato</x:v>
      </x:c>
      <x:c r="Q1199" s="38" t="n">
        <x:f>IF('Impacto local'!H13="","",'Impacto local'!H13)</x:f>
        <x:v>2</x:v>
      </x:c>
      <x:c r="R1199" s="57" t="n">
        <x:f>IF(Q1199="","",INDEX(Vulnerabilidad!$D$6:$D$17,Q1199))</x:f>
        <x:v>0</x:v>
      </x:c>
      <x:c r="S1199" s="55" t="n">
        <x:f>IF(AND(ISNUMBER(J1199),ISNUMBER(R1199),R1199&gt;=0,R1199&lt;=1),J1199*R1199,"n.a.")</x:f>
        <x:v>0</x:v>
      </x:c>
      <x:c r="T1199" s="38" t="str">
        <x:f>IF(ISNUMBER(S1199),"Calculado ilustrativo","Faltan datos / parámetros inválidos")</x:f>
        <x:v>Calculado ilustrativo</x:v>
      </x:c>
    </x:row>
    <x:row r="1200">
      <x:c r="A1200" s="38" t="str">
        <x:v>R01195</x:v>
      </x:c>
      <x:c r="B1200" s="38" t="str">
        <x:f>'Reparto provincial'!B404</x:f>
        <x:v>C11</x:v>
      </x:c>
      <x:c r="C1200" s="38" t="str">
        <x:f>'Reparto provincial'!C404</x:f>
        <x:v>Mercantil Seguros y Reaseguros, S.A.</x:v>
      </x:c>
      <x:c r="D1200" s="38" t="str">
        <x:f>'Reparto provincial'!D404</x:f>
        <x:v>Residencial</x:v>
      </x:c>
      <x:c r="E1200" s="38" t="str">
        <x:f>'Reparto provincial'!E404</x:f>
        <x:v>Veraguas</x:v>
      </x:c>
      <x:c r="F1200" s="38" t="str">
        <x:f>Ubicaciones!A14</x:f>
        <x:v>L09</x:v>
      </x:c>
      <x:c r="G1200" s="38" t="str">
        <x:v>P1</x:v>
      </x:c>
      <x:c r="H1200" s="55" t="n">
        <x:f>IF(AND(ISNUMBER('Reparto provincial'!J404),ABS(Construccion!G30-1)&lt;0.0000001,MIN(Construccion!D30:F30)&gt;=0,MAX(Construccion!D30:F30)&lt;=1),ROUND('Reparto provincial'!J404*ROUND(SUM(Construccion!$D$30:D30),12),0)-0,"n.a.")</x:f>
        <x:v>1</x:v>
      </x:c>
      <x:c r="I1200" s="55" t="n">
        <x:f>'Reparto provincial'!N404</x:f>
        <x:v>52570.2300405954</x:v>
      </x:c>
      <x:c r="J1200" s="55" t="n">
        <x:f>IF(AND(ISNUMBER(H1200),ISNUMBER(I1200)),H1200*I1200,"n.a.")</x:f>
        <x:v>52570.2300405954</x:v>
      </x:c>
      <x:c r="K1200" s="56" t="n">
        <x:f>Ubicaciones!D14</x:f>
        <x:v>8.1</x:v>
      </x:c>
      <x:c r="L1200" s="56" t="n">
        <x:f>Ubicaciones!E14</x:f>
        <x:v>-80.97</x:v>
      </x:c>
      <x:c r="M1200" s="38" t="str">
        <x:f>Vulnerabilidad!B22</x:f>
        <x:v>Hormigón armado</x:v>
      </x:c>
      <x:c r="N1200" s="38" t="str">
        <x:f>Vulnerabilidad!C22</x:f>
        <x:v>Mampostería de relleno</x:v>
      </x:c>
      <x:c r="O1200" s="38" t="str">
        <x:f>Vulnerabilidad!D22</x:f>
        <x:v>Losa de hormigón</x:v>
      </x:c>
      <x:c r="P1200" s="38" t="str">
        <x:v>Sin dato</x:v>
      </x:c>
      <x:c r="Q1200" s="38" t="n">
        <x:f>IF('Impacto local'!H14="","",'Impacto local'!H14)</x:f>
        <x:v>3</x:v>
      </x:c>
      <x:c r="R1200" s="57" t="n">
        <x:f>IF(Q1200="","",INDEX(Vulnerabilidad!$B$6:$B$17,Q1200))</x:f>
        <x:v>0</x:v>
      </x:c>
      <x:c r="S1200" s="55" t="n">
        <x:f>IF(AND(ISNUMBER(J1200),ISNUMBER(R1200),R1200&gt;=0,R1200&lt;=1),J1200*R1200,"n.a.")</x:f>
        <x:v>0</x:v>
      </x:c>
      <x:c r="T1200" s="38" t="str">
        <x:f>IF(ISNUMBER(S1200),"Calculado ilustrativo","Faltan datos / parámetros inválidos")</x:f>
        <x:v>Calculado ilustrativo</x:v>
      </x:c>
    </x:row>
    <x:row r="1201">
      <x:c r="A1201" s="38" t="str">
        <x:v>R01196</x:v>
      </x:c>
      <x:c r="B1201" s="38" t="str">
        <x:f>'Reparto provincial'!B404</x:f>
        <x:v>C11</x:v>
      </x:c>
      <x:c r="C1201" s="38" t="str">
        <x:f>'Reparto provincial'!C404</x:f>
        <x:v>Mercantil Seguros y Reaseguros, S.A.</x:v>
      </x:c>
      <x:c r="D1201" s="38" t="str">
        <x:f>'Reparto provincial'!D404</x:f>
        <x:v>Residencial</x:v>
      </x:c>
      <x:c r="E1201" s="38" t="str">
        <x:f>'Reparto provincial'!E404</x:f>
        <x:v>Veraguas</x:v>
      </x:c>
      <x:c r="F1201" s="38" t="str">
        <x:f>Ubicaciones!A14</x:f>
        <x:v>L09</x:v>
      </x:c>
      <x:c r="G1201" s="38" t="str">
        <x:v>P2</x:v>
      </x:c>
      <x:c r="H1201" s="55" t="n">
        <x:f>IF(AND(ISNUMBER('Reparto provincial'!J404),ABS(Construccion!G30-1)&lt;0.0000001,MIN(Construccion!D30:F30)&gt;=0,MAX(Construccion!D30:F30)&lt;=1),ROUND('Reparto provincial'!J404*ROUND(SUM(Construccion!$D$30:E30),12),0)-ROUND('Reparto provincial'!J404*ROUND(SUM(Construccion!$D$30:D30),12),0),"n.a.")</x:f>
        <x:v>1</x:v>
      </x:c>
      <x:c r="I1201" s="55" t="n">
        <x:f>'Reparto provincial'!N404</x:f>
        <x:v>52570.2300405954</x:v>
      </x:c>
      <x:c r="J1201" s="55" t="n">
        <x:f>IF(AND(ISNUMBER(H1201),ISNUMBER(I1201)),H1201*I1201,"n.a.")</x:f>
        <x:v>52570.2300405954</x:v>
      </x:c>
      <x:c r="K1201" s="56" t="n">
        <x:f>Ubicaciones!D14</x:f>
        <x:v>8.1</x:v>
      </x:c>
      <x:c r="L1201" s="56" t="n">
        <x:f>Ubicaciones!E14</x:f>
        <x:v>-80.97</x:v>
      </x:c>
      <x:c r="M1201" s="38" t="str">
        <x:f>Vulnerabilidad!B23</x:f>
        <x:v>Mampostería sin refuerzo</x:v>
      </x:c>
      <x:c r="N1201" s="38" t="str">
        <x:f>Vulnerabilidad!C23</x:f>
        <x:v>Bloque / ladrillo</x:v>
      </x:c>
      <x:c r="O1201" s="38" t="str">
        <x:f>Vulnerabilidad!D23</x:f>
        <x:v>Metal</x:v>
      </x:c>
      <x:c r="P1201" s="38" t="str">
        <x:v>Sin dato</x:v>
      </x:c>
      <x:c r="Q1201" s="38" t="n">
        <x:f>IF('Impacto local'!H14="","",'Impacto local'!H14)</x:f>
        <x:v>3</x:v>
      </x:c>
      <x:c r="R1201" s="57" t="n">
        <x:f>IF(Q1201="","",INDEX(Vulnerabilidad!$C$6:$C$17,Q1201))</x:f>
        <x:v>0</x:v>
      </x:c>
      <x:c r="S1201" s="55" t="n">
        <x:f>IF(AND(ISNUMBER(J1201),ISNUMBER(R1201),R1201&gt;=0,R1201&lt;=1),J1201*R1201,"n.a.")</x:f>
        <x:v>0</x:v>
      </x:c>
      <x:c r="T1201" s="38" t="str">
        <x:f>IF(ISNUMBER(S1201),"Calculado ilustrativo","Faltan datos / parámetros inválidos")</x:f>
        <x:v>Calculado ilustrativo</x:v>
      </x:c>
    </x:row>
    <x:row r="1202">
      <x:c r="A1202" s="38" t="str">
        <x:v>R01197</x:v>
      </x:c>
      <x:c r="B1202" s="38" t="str">
        <x:f>'Reparto provincial'!B404</x:f>
        <x:v>C11</x:v>
      </x:c>
      <x:c r="C1202" s="38" t="str">
        <x:f>'Reparto provincial'!C404</x:f>
        <x:v>Mercantil Seguros y Reaseguros, S.A.</x:v>
      </x:c>
      <x:c r="D1202" s="38" t="str">
        <x:f>'Reparto provincial'!D404</x:f>
        <x:v>Residencial</x:v>
      </x:c>
      <x:c r="E1202" s="38" t="str">
        <x:f>'Reparto provincial'!E404</x:f>
        <x:v>Veraguas</x:v>
      </x:c>
      <x:c r="F1202" s="38" t="str">
        <x:f>Ubicaciones!A14</x:f>
        <x:v>L09</x:v>
      </x:c>
      <x:c r="G1202" s="38" t="str">
        <x:v>P3</x:v>
      </x:c>
      <x:c r="H1202" s="55" t="n">
        <x:f>IF(AND(ISNUMBER('Reparto provincial'!J404),ABS(Construccion!G30-1)&lt;0.0000001,MIN(Construccion!D30:F30)&gt;=0,MAX(Construccion!D30:F30)&lt;=1),ROUND('Reparto provincial'!J404*ROUND(SUM(Construccion!$D$30:F30),12),0)-ROUND('Reparto provincial'!J404*ROUND(SUM(Construccion!$D$30:E30),12),0),"n.a.")</x:f>
        <x:v>0</x:v>
      </x:c>
      <x:c r="I1202" s="55" t="n">
        <x:f>'Reparto provincial'!N404</x:f>
        <x:v>52570.2300405954</x:v>
      </x:c>
      <x:c r="J1202" s="55" t="n">
        <x:f>IF(AND(ISNUMBER(H1202),ISNUMBER(I1202)),H1202*I1202,"n.a.")</x:f>
        <x:v>0</x:v>
      </x:c>
      <x:c r="K1202" s="56" t="n">
        <x:f>Ubicaciones!D14</x:f>
        <x:v>8.1</x:v>
      </x:c>
      <x:c r="L1202" s="56" t="n">
        <x:f>Ubicaciones!E14</x:f>
        <x:v>-80.97</x:v>
      </x:c>
      <x:c r="M1202" s="38" t="str">
        <x:f>Vulnerabilidad!B24</x:f>
        <x:v>Liviana / madera</x:v>
      </x:c>
      <x:c r="N1202" s="38" t="str">
        <x:f>Vulnerabilidad!C24</x:f>
        <x:v>Madera / livianas</x:v>
      </x:c>
      <x:c r="O1202" s="38" t="str">
        <x:f>Vulnerabilidad!D24</x:f>
        <x:v>Metal</x:v>
      </x:c>
      <x:c r="P1202" s="38" t="str">
        <x:v>Sin dato</x:v>
      </x:c>
      <x:c r="Q1202" s="38" t="n">
        <x:f>IF('Impacto local'!H14="","",'Impacto local'!H14)</x:f>
        <x:v>3</x:v>
      </x:c>
      <x:c r="R1202" s="57" t="n">
        <x:f>IF(Q1202="","",INDEX(Vulnerabilidad!$D$6:$D$17,Q1202))</x:f>
        <x:v>0</x:v>
      </x:c>
      <x:c r="S1202" s="55" t="n">
        <x:f>IF(AND(ISNUMBER(J1202),ISNUMBER(R1202),R1202&gt;=0,R1202&lt;=1),J1202*R1202,"n.a.")</x:f>
        <x:v>0</x:v>
      </x:c>
      <x:c r="T1202" s="38" t="str">
        <x:f>IF(ISNUMBER(S1202),"Calculado ilustrativo","Faltan datos / parámetros inválidos")</x:f>
        <x:v>Calculado ilustrativo</x:v>
      </x:c>
    </x:row>
    <x:row r="1203">
      <x:c r="A1203" s="38" t="str">
        <x:v>R01198</x:v>
      </x:c>
      <x:c r="B1203" s="38" t="str">
        <x:f>'Reparto provincial'!B405</x:f>
        <x:v>C11</x:v>
      </x:c>
      <x:c r="C1203" s="38" t="str">
        <x:f>'Reparto provincial'!C405</x:f>
        <x:v>Mercantil Seguros y Reaseguros, S.A.</x:v>
      </x:c>
      <x:c r="D1203" s="38" t="str">
        <x:f>'Reparto provincial'!D405</x:f>
        <x:v>Residencial</x:v>
      </x:c>
      <x:c r="E1203" s="38" t="str">
        <x:f>'Reparto provincial'!E405</x:f>
        <x:v>Guna Yala</x:v>
      </x:c>
      <x:c r="F1203" s="38" t="str">
        <x:f>Ubicaciones!A15</x:f>
        <x:v>L10</x:v>
      </x:c>
      <x:c r="G1203" s="38" t="str">
        <x:v>P1</x:v>
      </x:c>
      <x:c r="H1203" s="55" t="n">
        <x:f>IF(AND(ISNUMBER('Reparto provincial'!J405),ABS(Construccion!G33-1)&lt;0.0000001,MIN(Construccion!D33:F33)&gt;=0,MAX(Construccion!D33:F33)&lt;=1),ROUND('Reparto provincial'!J405*ROUND(SUM(Construccion!$D$33:D33),12),0)-0,"n.a.")</x:f>
        <x:v>0</x:v>
      </x:c>
      <x:c r="I1203" s="55" t="n">
        <x:f>'Reparto provincial'!N405</x:f>
        <x:v>52570.2300405954</x:v>
      </x:c>
      <x:c r="J1203" s="55" t="n">
        <x:f>IF(AND(ISNUMBER(H1203),ISNUMBER(I1203)),H1203*I1203,"n.a.")</x:f>
        <x:v>0</x:v>
      </x:c>
      <x:c r="K1203" s="56" t="n">
        <x:f>Ubicaciones!D15</x:f>
        <x:v>9.45</x:v>
      </x:c>
      <x:c r="L1203" s="56" t="n">
        <x:f>Ubicaciones!E15</x:f>
        <x:v>-78.97</x:v>
      </x:c>
      <x:c r="M1203" s="38" t="str">
        <x:f>Vulnerabilidad!B22</x:f>
        <x:v>Hormigón armado</x:v>
      </x:c>
      <x:c r="N1203" s="38" t="str">
        <x:f>Vulnerabilidad!C22</x:f>
        <x:v>Mampostería de relleno</x:v>
      </x:c>
      <x:c r="O1203" s="38" t="str">
        <x:f>Vulnerabilidad!D22</x:f>
        <x:v>Losa de hormigón</x:v>
      </x:c>
      <x:c r="P1203" s="38" t="str">
        <x:v>Sin dato</x:v>
      </x:c>
      <x:c r="Q1203" s="38" t="n">
        <x:f>IF('Impacto local'!H15="","",'Impacto local'!H15)</x:f>
        <x:v>2</x:v>
      </x:c>
      <x:c r="R1203" s="57" t="n">
        <x:f>IF(Q1203="","",INDEX(Vulnerabilidad!$B$6:$B$17,Q1203))</x:f>
        <x:v>0</x:v>
      </x:c>
      <x:c r="S1203" s="55" t="n">
        <x:f>IF(AND(ISNUMBER(J1203),ISNUMBER(R1203),R1203&gt;=0,R1203&lt;=1),J1203*R1203,"n.a.")</x:f>
        <x:v>0</x:v>
      </x:c>
      <x:c r="T1203" s="38" t="str">
        <x:f>IF(ISNUMBER(S1203),"Calculado ilustrativo","Faltan datos / parámetros inválidos")</x:f>
        <x:v>Calculado ilustrativo</x:v>
      </x:c>
    </x:row>
    <x:row r="1204">
      <x:c r="A1204" s="38" t="str">
        <x:v>R01199</x:v>
      </x:c>
      <x:c r="B1204" s="38" t="str">
        <x:f>'Reparto provincial'!B405</x:f>
        <x:v>C11</x:v>
      </x:c>
      <x:c r="C1204" s="38" t="str">
        <x:f>'Reparto provincial'!C405</x:f>
        <x:v>Mercantil Seguros y Reaseguros, S.A.</x:v>
      </x:c>
      <x:c r="D1204" s="38" t="str">
        <x:f>'Reparto provincial'!D405</x:f>
        <x:v>Residencial</x:v>
      </x:c>
      <x:c r="E1204" s="38" t="str">
        <x:f>'Reparto provincial'!E405</x:f>
        <x:v>Guna Yala</x:v>
      </x:c>
      <x:c r="F1204" s="38" t="str">
        <x:f>Ubicaciones!A15</x:f>
        <x:v>L10</x:v>
      </x:c>
      <x:c r="G1204" s="38" t="str">
        <x:v>P2</x:v>
      </x:c>
      <x:c r="H1204" s="55" t="n">
        <x:f>IF(AND(ISNUMBER('Reparto provincial'!J405),ABS(Construccion!G33-1)&lt;0.0000001,MIN(Construccion!D33:F33)&gt;=0,MAX(Construccion!D33:F33)&lt;=1),ROUND('Reparto provincial'!J405*ROUND(SUM(Construccion!$D$33:E33),12),0)-ROUND('Reparto provincial'!J405*ROUND(SUM(Construccion!$D$33:D33),12),0),"n.a.")</x:f>
        <x:v>0</x:v>
      </x:c>
      <x:c r="I1204" s="55" t="n">
        <x:f>'Reparto provincial'!N405</x:f>
        <x:v>52570.2300405954</x:v>
      </x:c>
      <x:c r="J1204" s="55" t="n">
        <x:f>IF(AND(ISNUMBER(H1204),ISNUMBER(I1204)),H1204*I1204,"n.a.")</x:f>
        <x:v>0</x:v>
      </x:c>
      <x:c r="K1204" s="56" t="n">
        <x:f>Ubicaciones!D15</x:f>
        <x:v>9.45</x:v>
      </x:c>
      <x:c r="L1204" s="56" t="n">
        <x:f>Ubicaciones!E15</x:f>
        <x:v>-78.97</x:v>
      </x:c>
      <x:c r="M1204" s="38" t="str">
        <x:f>Vulnerabilidad!B23</x:f>
        <x:v>Mampostería sin refuerzo</x:v>
      </x:c>
      <x:c r="N1204" s="38" t="str">
        <x:f>Vulnerabilidad!C23</x:f>
        <x:v>Bloque / ladrillo</x:v>
      </x:c>
      <x:c r="O1204" s="38" t="str">
        <x:f>Vulnerabilidad!D23</x:f>
        <x:v>Metal</x:v>
      </x:c>
      <x:c r="P1204" s="38" t="str">
        <x:v>Sin dato</x:v>
      </x:c>
      <x:c r="Q1204" s="38" t="n">
        <x:f>IF('Impacto local'!H15="","",'Impacto local'!H15)</x:f>
        <x:v>2</x:v>
      </x:c>
      <x:c r="R1204" s="57" t="n">
        <x:f>IF(Q1204="","",INDEX(Vulnerabilidad!$C$6:$C$17,Q1204))</x:f>
        <x:v>0</x:v>
      </x:c>
      <x:c r="S1204" s="55" t="n">
        <x:f>IF(AND(ISNUMBER(J1204),ISNUMBER(R1204),R1204&gt;=0,R1204&lt;=1),J1204*R1204,"n.a.")</x:f>
        <x:v>0</x:v>
      </x:c>
      <x:c r="T1204" s="38" t="str">
        <x:f>IF(ISNUMBER(S1204),"Calculado ilustrativo","Faltan datos / parámetros inválidos")</x:f>
        <x:v>Calculado ilustrativo</x:v>
      </x:c>
    </x:row>
    <x:row r="1205">
      <x:c r="A1205" s="38" t="str">
        <x:v>R01200</x:v>
      </x:c>
      <x:c r="B1205" s="38" t="str">
        <x:f>'Reparto provincial'!B405</x:f>
        <x:v>C11</x:v>
      </x:c>
      <x:c r="C1205" s="38" t="str">
        <x:f>'Reparto provincial'!C405</x:f>
        <x:v>Mercantil Seguros y Reaseguros, S.A.</x:v>
      </x:c>
      <x:c r="D1205" s="38" t="str">
        <x:f>'Reparto provincial'!D405</x:f>
        <x:v>Residencial</x:v>
      </x:c>
      <x:c r="E1205" s="38" t="str">
        <x:f>'Reparto provincial'!E405</x:f>
        <x:v>Guna Yala</x:v>
      </x:c>
      <x:c r="F1205" s="38" t="str">
        <x:f>Ubicaciones!A15</x:f>
        <x:v>L10</x:v>
      </x:c>
      <x:c r="G1205" s="38" t="str">
        <x:v>P3</x:v>
      </x:c>
      <x:c r="H1205" s="55" t="n">
        <x:f>IF(AND(ISNUMBER('Reparto provincial'!J405),ABS(Construccion!G33-1)&lt;0.0000001,MIN(Construccion!D33:F33)&gt;=0,MAX(Construccion!D33:F33)&lt;=1),ROUND('Reparto provincial'!J405*ROUND(SUM(Construccion!$D$33:F33),12),0)-ROUND('Reparto provincial'!J405*ROUND(SUM(Construccion!$D$33:E33),12),0),"n.a.")</x:f>
        <x:v>0</x:v>
      </x:c>
      <x:c r="I1205" s="55" t="n">
        <x:f>'Reparto provincial'!N405</x:f>
        <x:v>52570.2300405954</x:v>
      </x:c>
      <x:c r="J1205" s="55" t="n">
        <x:f>IF(AND(ISNUMBER(H1205),ISNUMBER(I1205)),H1205*I1205,"n.a.")</x:f>
        <x:v>0</x:v>
      </x:c>
      <x:c r="K1205" s="56" t="n">
        <x:f>Ubicaciones!D15</x:f>
        <x:v>9.45</x:v>
      </x:c>
      <x:c r="L1205" s="56" t="n">
        <x:f>Ubicaciones!E15</x:f>
        <x:v>-78.97</x:v>
      </x:c>
      <x:c r="M1205" s="38" t="str">
        <x:f>Vulnerabilidad!B24</x:f>
        <x:v>Liviana / madera</x:v>
      </x:c>
      <x:c r="N1205" s="38" t="str">
        <x:f>Vulnerabilidad!C24</x:f>
        <x:v>Madera / livianas</x:v>
      </x:c>
      <x:c r="O1205" s="38" t="str">
        <x:f>Vulnerabilidad!D24</x:f>
        <x:v>Metal</x:v>
      </x:c>
      <x:c r="P1205" s="38" t="str">
        <x:v>Sin dato</x:v>
      </x:c>
      <x:c r="Q1205" s="38" t="n">
        <x:f>IF('Impacto local'!H15="","",'Impacto local'!H15)</x:f>
        <x:v>2</x:v>
      </x:c>
      <x:c r="R1205" s="57" t="n">
        <x:f>IF(Q1205="","",INDEX(Vulnerabilidad!$D$6:$D$17,Q1205))</x:f>
        <x:v>0</x:v>
      </x:c>
      <x:c r="S1205" s="55" t="n">
        <x:f>IF(AND(ISNUMBER(J1205),ISNUMBER(R1205),R1205&gt;=0,R1205&lt;=1),J1205*R1205,"n.a.")</x:f>
        <x:v>0</x:v>
      </x:c>
      <x:c r="T1205" s="38" t="str">
        <x:f>IF(ISNUMBER(S1205),"Calculado ilustrativo","Faltan datos / parámetros inválidos")</x:f>
        <x:v>Calculado ilustrativo</x:v>
      </x:c>
    </x:row>
    <x:row r="1206">
      <x:c r="A1206" s="38" t="str">
        <x:v>R01201</x:v>
      </x:c>
      <x:c r="B1206" s="38" t="str">
        <x:f>'Reparto provincial'!B406</x:f>
        <x:v>C11</x:v>
      </x:c>
      <x:c r="C1206" s="38" t="str">
        <x:f>'Reparto provincial'!C406</x:f>
        <x:v>Mercantil Seguros y Reaseguros, S.A.</x:v>
      </x:c>
      <x:c r="D1206" s="38" t="str">
        <x:f>'Reparto provincial'!D406</x:f>
        <x:v>Residencial</x:v>
      </x:c>
      <x:c r="E1206" s="38" t="str">
        <x:f>'Reparto provincial'!E406</x:f>
        <x:v>Emberá-Wounaan</x:v>
      </x:c>
      <x:c r="F1206" s="38" t="str">
        <x:f>Ubicaciones!A16</x:f>
        <x:v>L11</x:v>
      </x:c>
      <x:c r="G1206" s="38" t="str">
        <x:v>P1</x:v>
      </x:c>
      <x:c r="H1206" s="55" t="n">
        <x:f>IF(AND(ISNUMBER('Reparto provincial'!J406),ABS(Construccion!G36-1)&lt;0.0000001,MIN(Construccion!D36:F36)&gt;=0,MAX(Construccion!D36:F36)&lt;=1),ROUND('Reparto provincial'!J406*ROUND(SUM(Construccion!$D$36:D36),12),0)-0,"n.a.")</x:f>
        <x:v>0</x:v>
      </x:c>
      <x:c r="I1206" s="55" t="n">
        <x:f>'Reparto provincial'!N406</x:f>
        <x:v>52570.2300405954</x:v>
      </x:c>
      <x:c r="J1206" s="55" t="n">
        <x:f>IF(AND(ISNUMBER(H1206),ISNUMBER(I1206)),H1206*I1206,"n.a.")</x:f>
        <x:v>0</x:v>
      </x:c>
      <x:c r="K1206" s="56" t="n">
        <x:f>Ubicaciones!D16</x:f>
        <x:v>8.25</x:v>
      </x:c>
      <x:c r="L1206" s="56" t="n">
        <x:f>Ubicaciones!E16</x:f>
        <x:v>-77.72</x:v>
      </x:c>
      <x:c r="M1206" s="38" t="str">
        <x:f>Vulnerabilidad!B22</x:f>
        <x:v>Hormigón armado</x:v>
      </x:c>
      <x:c r="N1206" s="38" t="str">
        <x:f>Vulnerabilidad!C22</x:f>
        <x:v>Mampostería de relleno</x:v>
      </x:c>
      <x:c r="O1206" s="38" t="str">
        <x:f>Vulnerabilidad!D22</x:f>
        <x:v>Losa de hormigón</x:v>
      </x:c>
      <x:c r="P1206" s="38" t="str">
        <x:v>Sin dato</x:v>
      </x:c>
      <x:c r="Q1206" s="38" t="n">
        <x:f>IF('Impacto local'!H16="","",'Impacto local'!H16)</x:f>
        <x:v>2</x:v>
      </x:c>
      <x:c r="R1206" s="57" t="n">
        <x:f>IF(Q1206="","",INDEX(Vulnerabilidad!$B$6:$B$17,Q1206))</x:f>
        <x:v>0</x:v>
      </x:c>
      <x:c r="S1206" s="55" t="n">
        <x:f>IF(AND(ISNUMBER(J1206),ISNUMBER(R1206),R1206&gt;=0,R1206&lt;=1),J1206*R1206,"n.a.")</x:f>
        <x:v>0</x:v>
      </x:c>
      <x:c r="T1206" s="38" t="str">
        <x:f>IF(ISNUMBER(S1206),"Calculado ilustrativo","Faltan datos / parámetros inválidos")</x:f>
        <x:v>Calculado ilustrativo</x:v>
      </x:c>
    </x:row>
    <x:row r="1207">
      <x:c r="A1207" s="38" t="str">
        <x:v>R01202</x:v>
      </x:c>
      <x:c r="B1207" s="38" t="str">
        <x:f>'Reparto provincial'!B406</x:f>
        <x:v>C11</x:v>
      </x:c>
      <x:c r="C1207" s="38" t="str">
        <x:f>'Reparto provincial'!C406</x:f>
        <x:v>Mercantil Seguros y Reaseguros, S.A.</x:v>
      </x:c>
      <x:c r="D1207" s="38" t="str">
        <x:f>'Reparto provincial'!D406</x:f>
        <x:v>Residencial</x:v>
      </x:c>
      <x:c r="E1207" s="38" t="str">
        <x:f>'Reparto provincial'!E406</x:f>
        <x:v>Emberá-Wounaan</x:v>
      </x:c>
      <x:c r="F1207" s="38" t="str">
        <x:f>Ubicaciones!A16</x:f>
        <x:v>L11</x:v>
      </x:c>
      <x:c r="G1207" s="38" t="str">
        <x:v>P2</x:v>
      </x:c>
      <x:c r="H1207" s="55" t="n">
        <x:f>IF(AND(ISNUMBER('Reparto provincial'!J406),ABS(Construccion!G36-1)&lt;0.0000001,MIN(Construccion!D36:F36)&gt;=0,MAX(Construccion!D36:F36)&lt;=1),ROUND('Reparto provincial'!J406*ROUND(SUM(Construccion!$D$36:E36),12),0)-ROUND('Reparto provincial'!J406*ROUND(SUM(Construccion!$D$36:D36),12),0),"n.a.")</x:f>
        <x:v>0</x:v>
      </x:c>
      <x:c r="I1207" s="55" t="n">
        <x:f>'Reparto provincial'!N406</x:f>
        <x:v>52570.2300405954</x:v>
      </x:c>
      <x:c r="J1207" s="55" t="n">
        <x:f>IF(AND(ISNUMBER(H1207),ISNUMBER(I1207)),H1207*I1207,"n.a.")</x:f>
        <x:v>0</x:v>
      </x:c>
      <x:c r="K1207" s="56" t="n">
        <x:f>Ubicaciones!D16</x:f>
        <x:v>8.25</x:v>
      </x:c>
      <x:c r="L1207" s="56" t="n">
        <x:f>Ubicaciones!E16</x:f>
        <x:v>-77.72</x:v>
      </x:c>
      <x:c r="M1207" s="38" t="str">
        <x:f>Vulnerabilidad!B23</x:f>
        <x:v>Mampostería sin refuerzo</x:v>
      </x:c>
      <x:c r="N1207" s="38" t="str">
        <x:f>Vulnerabilidad!C23</x:f>
        <x:v>Bloque / ladrillo</x:v>
      </x:c>
      <x:c r="O1207" s="38" t="str">
        <x:f>Vulnerabilidad!D23</x:f>
        <x:v>Metal</x:v>
      </x:c>
      <x:c r="P1207" s="38" t="str">
        <x:v>Sin dato</x:v>
      </x:c>
      <x:c r="Q1207" s="38" t="n">
        <x:f>IF('Impacto local'!H16="","",'Impacto local'!H16)</x:f>
        <x:v>2</x:v>
      </x:c>
      <x:c r="R1207" s="57" t="n">
        <x:f>IF(Q1207="","",INDEX(Vulnerabilidad!$C$6:$C$17,Q1207))</x:f>
        <x:v>0</x:v>
      </x:c>
      <x:c r="S1207" s="55" t="n">
        <x:f>IF(AND(ISNUMBER(J1207),ISNUMBER(R1207),R1207&gt;=0,R1207&lt;=1),J1207*R1207,"n.a.")</x:f>
        <x:v>0</x:v>
      </x:c>
      <x:c r="T1207" s="38" t="str">
        <x:f>IF(ISNUMBER(S1207),"Calculado ilustrativo","Faltan datos / parámetros inválidos")</x:f>
        <x:v>Calculado ilustrativo</x:v>
      </x:c>
    </x:row>
    <x:row r="1208">
      <x:c r="A1208" s="38" t="str">
        <x:v>R01203</x:v>
      </x:c>
      <x:c r="B1208" s="38" t="str">
        <x:f>'Reparto provincial'!B406</x:f>
        <x:v>C11</x:v>
      </x:c>
      <x:c r="C1208" s="38" t="str">
        <x:f>'Reparto provincial'!C406</x:f>
        <x:v>Mercantil Seguros y Reaseguros, S.A.</x:v>
      </x:c>
      <x:c r="D1208" s="38" t="str">
        <x:f>'Reparto provincial'!D406</x:f>
        <x:v>Residencial</x:v>
      </x:c>
      <x:c r="E1208" s="38" t="str">
        <x:f>'Reparto provincial'!E406</x:f>
        <x:v>Emberá-Wounaan</x:v>
      </x:c>
      <x:c r="F1208" s="38" t="str">
        <x:f>Ubicaciones!A16</x:f>
        <x:v>L11</x:v>
      </x:c>
      <x:c r="G1208" s="38" t="str">
        <x:v>P3</x:v>
      </x:c>
      <x:c r="H1208" s="55" t="n">
        <x:f>IF(AND(ISNUMBER('Reparto provincial'!J406),ABS(Construccion!G36-1)&lt;0.0000001,MIN(Construccion!D36:F36)&gt;=0,MAX(Construccion!D36:F36)&lt;=1),ROUND('Reparto provincial'!J406*ROUND(SUM(Construccion!$D$36:F36),12),0)-ROUND('Reparto provincial'!J406*ROUND(SUM(Construccion!$D$36:E36),12),0),"n.a.")</x:f>
        <x:v>0</x:v>
      </x:c>
      <x:c r="I1208" s="55" t="n">
        <x:f>'Reparto provincial'!N406</x:f>
        <x:v>52570.2300405954</x:v>
      </x:c>
      <x:c r="J1208" s="55" t="n">
        <x:f>IF(AND(ISNUMBER(H1208),ISNUMBER(I1208)),H1208*I1208,"n.a.")</x:f>
        <x:v>0</x:v>
      </x:c>
      <x:c r="K1208" s="56" t="n">
        <x:f>Ubicaciones!D16</x:f>
        <x:v>8.25</x:v>
      </x:c>
      <x:c r="L1208" s="56" t="n">
        <x:f>Ubicaciones!E16</x:f>
        <x:v>-77.72</x:v>
      </x:c>
      <x:c r="M1208" s="38" t="str">
        <x:f>Vulnerabilidad!B24</x:f>
        <x:v>Liviana / madera</x:v>
      </x:c>
      <x:c r="N1208" s="38" t="str">
        <x:f>Vulnerabilidad!C24</x:f>
        <x:v>Madera / livianas</x:v>
      </x:c>
      <x:c r="O1208" s="38" t="str">
        <x:f>Vulnerabilidad!D24</x:f>
        <x:v>Metal</x:v>
      </x:c>
      <x:c r="P1208" s="38" t="str">
        <x:v>Sin dato</x:v>
      </x:c>
      <x:c r="Q1208" s="38" t="n">
        <x:f>IF('Impacto local'!H16="","",'Impacto local'!H16)</x:f>
        <x:v>2</x:v>
      </x:c>
      <x:c r="R1208" s="57" t="n">
        <x:f>IF(Q1208="","",INDEX(Vulnerabilidad!$D$6:$D$17,Q1208))</x:f>
        <x:v>0</x:v>
      </x:c>
      <x:c r="S1208" s="55" t="n">
        <x:f>IF(AND(ISNUMBER(J1208),ISNUMBER(R1208),R1208&gt;=0,R1208&lt;=1),J1208*R1208,"n.a.")</x:f>
        <x:v>0</x:v>
      </x:c>
      <x:c r="T1208" s="38" t="str">
        <x:f>IF(ISNUMBER(S1208),"Calculado ilustrativo","Faltan datos / parámetros inválidos")</x:f>
        <x:v>Calculado ilustrativo</x:v>
      </x:c>
    </x:row>
    <x:row r="1209">
      <x:c r="A1209" s="38" t="str">
        <x:v>R01204</x:v>
      </x:c>
      <x:c r="B1209" s="38" t="str">
        <x:f>'Reparto provincial'!B407</x:f>
        <x:v>C11</x:v>
      </x:c>
      <x:c r="C1209" s="38" t="str">
        <x:f>'Reparto provincial'!C407</x:f>
        <x:v>Mercantil Seguros y Reaseguros, S.A.</x:v>
      </x:c>
      <x:c r="D1209" s="38" t="str">
        <x:f>'Reparto provincial'!D407</x:f>
        <x:v>Residencial</x:v>
      </x:c>
      <x:c r="E1209" s="38" t="str">
        <x:f>'Reparto provincial'!E407</x:f>
        <x:v>Ngäbe-Buglé</x:v>
      </x:c>
      <x:c r="F1209" s="38" t="str">
        <x:f>Ubicaciones!A17</x:f>
        <x:v>L12</x:v>
      </x:c>
      <x:c r="G1209" s="38" t="str">
        <x:v>P1</x:v>
      </x:c>
      <x:c r="H1209" s="55" t="n">
        <x:f>IF(AND(ISNUMBER('Reparto provincial'!J407),ABS(Construccion!G39-1)&lt;0.0000001,MIN(Construccion!D39:F39)&gt;=0,MAX(Construccion!D39:F39)&lt;=1),ROUND('Reparto provincial'!J407*ROUND(SUM(Construccion!$D$39:D39),12),0)-0,"n.a.")</x:f>
        <x:v>0</x:v>
      </x:c>
      <x:c r="I1209" s="55" t="n">
        <x:f>'Reparto provincial'!N407</x:f>
        <x:v>52570.2300405954</x:v>
      </x:c>
      <x:c r="J1209" s="55" t="n">
        <x:f>IF(AND(ISNUMBER(H1209),ISNUMBER(I1209)),H1209*I1209,"n.a.")</x:f>
        <x:v>0</x:v>
      </x:c>
      <x:c r="K1209" s="56" t="n">
        <x:f>Ubicaciones!D17</x:f>
        <x:v>8.53</x:v>
      </x:c>
      <x:c r="L1209" s="56" t="n">
        <x:f>Ubicaciones!E17</x:f>
        <x:v>-81.7</x:v>
      </x:c>
      <x:c r="M1209" s="38" t="str">
        <x:f>Vulnerabilidad!B22</x:f>
        <x:v>Hormigón armado</x:v>
      </x:c>
      <x:c r="N1209" s="38" t="str">
        <x:f>Vulnerabilidad!C22</x:f>
        <x:v>Mampostería de relleno</x:v>
      </x:c>
      <x:c r="O1209" s="38" t="str">
        <x:f>Vulnerabilidad!D22</x:f>
        <x:v>Losa de hormigón</x:v>
      </x:c>
      <x:c r="P1209" s="38" t="str">
        <x:v>Sin dato</x:v>
      </x:c>
      <x:c r="Q1209" s="38" t="n">
        <x:f>IF('Impacto local'!H17="","",'Impacto local'!H17)</x:f>
        <x:v>3</x:v>
      </x:c>
      <x:c r="R1209" s="57" t="n">
        <x:f>IF(Q1209="","",INDEX(Vulnerabilidad!$B$6:$B$17,Q1209))</x:f>
        <x:v>0</x:v>
      </x:c>
      <x:c r="S1209" s="55" t="n">
        <x:f>IF(AND(ISNUMBER(J1209),ISNUMBER(R1209),R1209&gt;=0,R1209&lt;=1),J1209*R1209,"n.a.")</x:f>
        <x:v>0</x:v>
      </x:c>
      <x:c r="T1209" s="38" t="str">
        <x:f>IF(ISNUMBER(S1209),"Calculado ilustrativo","Faltan datos / parámetros inválidos")</x:f>
        <x:v>Calculado ilustrativo</x:v>
      </x:c>
    </x:row>
    <x:row r="1210">
      <x:c r="A1210" s="38" t="str">
        <x:v>R01205</x:v>
      </x:c>
      <x:c r="B1210" s="38" t="str">
        <x:f>'Reparto provincial'!B407</x:f>
        <x:v>C11</x:v>
      </x:c>
      <x:c r="C1210" s="38" t="str">
        <x:f>'Reparto provincial'!C407</x:f>
        <x:v>Mercantil Seguros y Reaseguros, S.A.</x:v>
      </x:c>
      <x:c r="D1210" s="38" t="str">
        <x:f>'Reparto provincial'!D407</x:f>
        <x:v>Residencial</x:v>
      </x:c>
      <x:c r="E1210" s="38" t="str">
        <x:f>'Reparto provincial'!E407</x:f>
        <x:v>Ngäbe-Buglé</x:v>
      </x:c>
      <x:c r="F1210" s="38" t="str">
        <x:f>Ubicaciones!A17</x:f>
        <x:v>L12</x:v>
      </x:c>
      <x:c r="G1210" s="38" t="str">
        <x:v>P2</x:v>
      </x:c>
      <x:c r="H1210" s="55" t="n">
        <x:f>IF(AND(ISNUMBER('Reparto provincial'!J407),ABS(Construccion!G39-1)&lt;0.0000001,MIN(Construccion!D39:F39)&gt;=0,MAX(Construccion!D39:F39)&lt;=1),ROUND('Reparto provincial'!J407*ROUND(SUM(Construccion!$D$39:E39),12),0)-ROUND('Reparto provincial'!J407*ROUND(SUM(Construccion!$D$39:D39),12),0),"n.a.")</x:f>
        <x:v>0</x:v>
      </x:c>
      <x:c r="I1210" s="55" t="n">
        <x:f>'Reparto provincial'!N407</x:f>
        <x:v>52570.2300405954</x:v>
      </x:c>
      <x:c r="J1210" s="55" t="n">
        <x:f>IF(AND(ISNUMBER(H1210),ISNUMBER(I1210)),H1210*I1210,"n.a.")</x:f>
        <x:v>0</x:v>
      </x:c>
      <x:c r="K1210" s="56" t="n">
        <x:f>Ubicaciones!D17</x:f>
        <x:v>8.53</x:v>
      </x:c>
      <x:c r="L1210" s="56" t="n">
        <x:f>Ubicaciones!E17</x:f>
        <x:v>-81.7</x:v>
      </x:c>
      <x:c r="M1210" s="38" t="str">
        <x:f>Vulnerabilidad!B23</x:f>
        <x:v>Mampostería sin refuerzo</x:v>
      </x:c>
      <x:c r="N1210" s="38" t="str">
        <x:f>Vulnerabilidad!C23</x:f>
        <x:v>Bloque / ladrillo</x:v>
      </x:c>
      <x:c r="O1210" s="38" t="str">
        <x:f>Vulnerabilidad!D23</x:f>
        <x:v>Metal</x:v>
      </x:c>
      <x:c r="P1210" s="38" t="str">
        <x:v>Sin dato</x:v>
      </x:c>
      <x:c r="Q1210" s="38" t="n">
        <x:f>IF('Impacto local'!H17="","",'Impacto local'!H17)</x:f>
        <x:v>3</x:v>
      </x:c>
      <x:c r="R1210" s="57" t="n">
        <x:f>IF(Q1210="","",INDEX(Vulnerabilidad!$C$6:$C$17,Q1210))</x:f>
        <x:v>0</x:v>
      </x:c>
      <x:c r="S1210" s="55" t="n">
        <x:f>IF(AND(ISNUMBER(J1210),ISNUMBER(R1210),R1210&gt;=0,R1210&lt;=1),J1210*R1210,"n.a.")</x:f>
        <x:v>0</x:v>
      </x:c>
      <x:c r="T1210" s="38" t="str">
        <x:f>IF(ISNUMBER(S1210),"Calculado ilustrativo","Faltan datos / parámetros inválidos")</x:f>
        <x:v>Calculado ilustrativo</x:v>
      </x:c>
    </x:row>
    <x:row r="1211">
      <x:c r="A1211" s="38" t="str">
        <x:v>R01206</x:v>
      </x:c>
      <x:c r="B1211" s="38" t="str">
        <x:f>'Reparto provincial'!B407</x:f>
        <x:v>C11</x:v>
      </x:c>
      <x:c r="C1211" s="38" t="str">
        <x:f>'Reparto provincial'!C407</x:f>
        <x:v>Mercantil Seguros y Reaseguros, S.A.</x:v>
      </x:c>
      <x:c r="D1211" s="38" t="str">
        <x:f>'Reparto provincial'!D407</x:f>
        <x:v>Residencial</x:v>
      </x:c>
      <x:c r="E1211" s="38" t="str">
        <x:f>'Reparto provincial'!E407</x:f>
        <x:v>Ngäbe-Buglé</x:v>
      </x:c>
      <x:c r="F1211" s="38" t="str">
        <x:f>Ubicaciones!A17</x:f>
        <x:v>L12</x:v>
      </x:c>
      <x:c r="G1211" s="38" t="str">
        <x:v>P3</x:v>
      </x:c>
      <x:c r="H1211" s="55" t="n">
        <x:f>IF(AND(ISNUMBER('Reparto provincial'!J407),ABS(Construccion!G39-1)&lt;0.0000001,MIN(Construccion!D39:F39)&gt;=0,MAX(Construccion!D39:F39)&lt;=1),ROUND('Reparto provincial'!J407*ROUND(SUM(Construccion!$D$39:F39),12),0)-ROUND('Reparto provincial'!J407*ROUND(SUM(Construccion!$D$39:E39),12),0),"n.a.")</x:f>
        <x:v>0</x:v>
      </x:c>
      <x:c r="I1211" s="55" t="n">
        <x:f>'Reparto provincial'!N407</x:f>
        <x:v>52570.2300405954</x:v>
      </x:c>
      <x:c r="J1211" s="55" t="n">
        <x:f>IF(AND(ISNUMBER(H1211),ISNUMBER(I1211)),H1211*I1211,"n.a.")</x:f>
        <x:v>0</x:v>
      </x:c>
      <x:c r="K1211" s="56" t="n">
        <x:f>Ubicaciones!D17</x:f>
        <x:v>8.53</x:v>
      </x:c>
      <x:c r="L1211" s="56" t="n">
        <x:f>Ubicaciones!E17</x:f>
        <x:v>-81.7</x:v>
      </x:c>
      <x:c r="M1211" s="38" t="str">
        <x:f>Vulnerabilidad!B24</x:f>
        <x:v>Liviana / madera</x:v>
      </x:c>
      <x:c r="N1211" s="38" t="str">
        <x:f>Vulnerabilidad!C24</x:f>
        <x:v>Madera / livianas</x:v>
      </x:c>
      <x:c r="O1211" s="38" t="str">
        <x:f>Vulnerabilidad!D24</x:f>
        <x:v>Metal</x:v>
      </x:c>
      <x:c r="P1211" s="38" t="str">
        <x:v>Sin dato</x:v>
      </x:c>
      <x:c r="Q1211" s="38" t="n">
        <x:f>IF('Impacto local'!H17="","",'Impacto local'!H17)</x:f>
        <x:v>3</x:v>
      </x:c>
      <x:c r="R1211" s="57" t="n">
        <x:f>IF(Q1211="","",INDEX(Vulnerabilidad!$D$6:$D$17,Q1211))</x:f>
        <x:v>0</x:v>
      </x:c>
      <x:c r="S1211" s="55" t="n">
        <x:f>IF(AND(ISNUMBER(J1211),ISNUMBER(R1211),R1211&gt;=0,R1211&lt;=1),J1211*R1211,"n.a.")</x:f>
        <x:v>0</x:v>
      </x:c>
      <x:c r="T1211" s="38" t="str">
        <x:f>IF(ISNUMBER(S1211),"Calculado ilustrativo","Faltan datos / parámetros inválidos")</x:f>
        <x:v>Calculado ilustrativo</x:v>
      </x:c>
    </x:row>
    <x:row r="1212">
      <x:c r="A1212" s="38" t="str">
        <x:v>R01207</x:v>
      </x:c>
      <x:c r="B1212" s="38" t="str">
        <x:f>'Reparto provincial'!B408</x:f>
        <x:v>C11</x:v>
      </x:c>
      <x:c r="C1212" s="38" t="str">
        <x:f>'Reparto provincial'!C408</x:f>
        <x:v>Mercantil Seguros y Reaseguros, S.A.</x:v>
      </x:c>
      <x:c r="D1212" s="38" t="str">
        <x:f>'Reparto provincial'!D408</x:f>
        <x:v>Residencial</x:v>
      </x:c>
      <x:c r="E1212" s="38" t="str">
        <x:f>'Reparto provincial'!E408</x:f>
        <x:v>Panamá Oeste</x:v>
      </x:c>
      <x:c r="F1212" s="38" t="str">
        <x:f>Ubicaciones!A18</x:f>
        <x:v>L13</x:v>
      </x:c>
      <x:c r="G1212" s="38" t="str">
        <x:v>P1</x:v>
      </x:c>
      <x:c r="H1212" s="55" t="n">
        <x:f>IF(AND(ISNUMBER('Reparto provincial'!J408),ABS(Construccion!G42-1)&lt;0.0000001,MIN(Construccion!D42:F42)&gt;=0,MAX(Construccion!D42:F42)&lt;=1),ROUND('Reparto provincial'!J408*ROUND(SUM(Construccion!$D$42:D42),12),0)-0,"n.a.")</x:f>
        <x:v>28</x:v>
      </x:c>
      <x:c r="I1212" s="55" t="n">
        <x:f>'Reparto provincial'!N408</x:f>
        <x:v>52570.2300405954</x:v>
      </x:c>
      <x:c r="J1212" s="55" t="n">
        <x:f>IF(AND(ISNUMBER(H1212),ISNUMBER(I1212)),H1212*I1212,"n.a.")</x:f>
        <x:v>1471966.4411366712</x:v>
      </x:c>
      <x:c r="K1212" s="56" t="n">
        <x:f>Ubicaciones!D18</x:f>
        <x:v>8.88</x:v>
      </x:c>
      <x:c r="L1212" s="56" t="n">
        <x:f>Ubicaciones!E18</x:f>
        <x:v>-79.78</x:v>
      </x:c>
      <x:c r="M1212" s="38" t="str">
        <x:f>Vulnerabilidad!B22</x:f>
        <x:v>Hormigón armado</x:v>
      </x:c>
      <x:c r="N1212" s="38" t="str">
        <x:f>Vulnerabilidad!C22</x:f>
        <x:v>Mampostería de relleno</x:v>
      </x:c>
      <x:c r="O1212" s="38" t="str">
        <x:f>Vulnerabilidad!D22</x:f>
        <x:v>Losa de hormigón</x:v>
      </x:c>
      <x:c r="P1212" s="38" t="str">
        <x:v>Sin dato</x:v>
      </x:c>
      <x:c r="Q1212" s="38" t="n">
        <x:f>IF('Impacto local'!H18="","",'Impacto local'!H18)</x:f>
        <x:v>2</x:v>
      </x:c>
      <x:c r="R1212" s="57" t="n">
        <x:f>IF(Q1212="","",INDEX(Vulnerabilidad!$B$6:$B$17,Q1212))</x:f>
        <x:v>0</x:v>
      </x:c>
      <x:c r="S1212" s="55" t="n">
        <x:f>IF(AND(ISNUMBER(J1212),ISNUMBER(R1212),R1212&gt;=0,R1212&lt;=1),J1212*R1212,"n.a.")</x:f>
        <x:v>0</x:v>
      </x:c>
      <x:c r="T1212" s="38" t="str">
        <x:f>IF(ISNUMBER(S1212),"Calculado ilustrativo","Faltan datos / parámetros inválidos")</x:f>
        <x:v>Calculado ilustrativo</x:v>
      </x:c>
    </x:row>
    <x:row r="1213">
      <x:c r="A1213" s="38" t="str">
        <x:v>R01208</x:v>
      </x:c>
      <x:c r="B1213" s="38" t="str">
        <x:f>'Reparto provincial'!B408</x:f>
        <x:v>C11</x:v>
      </x:c>
      <x:c r="C1213" s="38" t="str">
        <x:f>'Reparto provincial'!C408</x:f>
        <x:v>Mercantil Seguros y Reaseguros, S.A.</x:v>
      </x:c>
      <x:c r="D1213" s="38" t="str">
        <x:f>'Reparto provincial'!D408</x:f>
        <x:v>Residencial</x:v>
      </x:c>
      <x:c r="E1213" s="38" t="str">
        <x:f>'Reparto provincial'!E408</x:f>
        <x:v>Panamá Oeste</x:v>
      </x:c>
      <x:c r="F1213" s="38" t="str">
        <x:f>Ubicaciones!A18</x:f>
        <x:v>L13</x:v>
      </x:c>
      <x:c r="G1213" s="38" t="str">
        <x:v>P2</x:v>
      </x:c>
      <x:c r="H1213" s="55" t="n">
        <x:f>IF(AND(ISNUMBER('Reparto provincial'!J408),ABS(Construccion!G42-1)&lt;0.0000001,MIN(Construccion!D42:F42)&gt;=0,MAX(Construccion!D42:F42)&lt;=1),ROUND('Reparto provincial'!J408*ROUND(SUM(Construccion!$D$42:E42),12),0)-ROUND('Reparto provincial'!J408*ROUND(SUM(Construccion!$D$42:D42),12),0),"n.a.")</x:f>
        <x:v>14</x:v>
      </x:c>
      <x:c r="I1213" s="55" t="n">
        <x:f>'Reparto provincial'!N408</x:f>
        <x:v>52570.2300405954</x:v>
      </x:c>
      <x:c r="J1213" s="55" t="n">
        <x:f>IF(AND(ISNUMBER(H1213),ISNUMBER(I1213)),H1213*I1213,"n.a.")</x:f>
        <x:v>735983.2205683356</x:v>
      </x:c>
      <x:c r="K1213" s="56" t="n">
        <x:f>Ubicaciones!D18</x:f>
        <x:v>8.88</x:v>
      </x:c>
      <x:c r="L1213" s="56" t="n">
        <x:f>Ubicaciones!E18</x:f>
        <x:v>-79.78</x:v>
      </x:c>
      <x:c r="M1213" s="38" t="str">
        <x:f>Vulnerabilidad!B23</x:f>
        <x:v>Mampostería sin refuerzo</x:v>
      </x:c>
      <x:c r="N1213" s="38" t="str">
        <x:f>Vulnerabilidad!C23</x:f>
        <x:v>Bloque / ladrillo</x:v>
      </x:c>
      <x:c r="O1213" s="38" t="str">
        <x:f>Vulnerabilidad!D23</x:f>
        <x:v>Metal</x:v>
      </x:c>
      <x:c r="P1213" s="38" t="str">
        <x:v>Sin dato</x:v>
      </x:c>
      <x:c r="Q1213" s="38" t="n">
        <x:f>IF('Impacto local'!H18="","",'Impacto local'!H18)</x:f>
        <x:v>2</x:v>
      </x:c>
      <x:c r="R1213" s="57" t="n">
        <x:f>IF(Q1213="","",INDEX(Vulnerabilidad!$C$6:$C$17,Q1213))</x:f>
        <x:v>0</x:v>
      </x:c>
      <x:c r="S1213" s="55" t="n">
        <x:f>IF(AND(ISNUMBER(J1213),ISNUMBER(R1213),R1213&gt;=0,R1213&lt;=1),J1213*R1213,"n.a.")</x:f>
        <x:v>0</x:v>
      </x:c>
      <x:c r="T1213" s="38" t="str">
        <x:f>IF(ISNUMBER(S1213),"Calculado ilustrativo","Faltan datos / parámetros inválidos")</x:f>
        <x:v>Calculado ilustrativo</x:v>
      </x:c>
    </x:row>
    <x:row r="1214">
      <x:c r="A1214" s="38" t="str">
        <x:v>R01209</x:v>
      </x:c>
      <x:c r="B1214" s="38" t="str">
        <x:f>'Reparto provincial'!B408</x:f>
        <x:v>C11</x:v>
      </x:c>
      <x:c r="C1214" s="38" t="str">
        <x:f>'Reparto provincial'!C408</x:f>
        <x:v>Mercantil Seguros y Reaseguros, S.A.</x:v>
      </x:c>
      <x:c r="D1214" s="38" t="str">
        <x:f>'Reparto provincial'!D408</x:f>
        <x:v>Residencial</x:v>
      </x:c>
      <x:c r="E1214" s="38" t="str">
        <x:f>'Reparto provincial'!E408</x:f>
        <x:v>Panamá Oeste</x:v>
      </x:c>
      <x:c r="F1214" s="38" t="str">
        <x:f>Ubicaciones!A18</x:f>
        <x:v>L13</x:v>
      </x:c>
      <x:c r="G1214" s="38" t="str">
        <x:v>P3</x:v>
      </x:c>
      <x:c r="H1214" s="55" t="n">
        <x:f>IF(AND(ISNUMBER('Reparto provincial'!J408),ABS(Construccion!G42-1)&lt;0.0000001,MIN(Construccion!D42:F42)&gt;=0,MAX(Construccion!D42:F42)&lt;=1),ROUND('Reparto provincial'!J408*ROUND(SUM(Construccion!$D$42:F42),12),0)-ROUND('Reparto provincial'!J408*ROUND(SUM(Construccion!$D$42:E42),12),0),"n.a.")</x:f>
        <x:v>5</x:v>
      </x:c>
      <x:c r="I1214" s="55" t="n">
        <x:f>'Reparto provincial'!N408</x:f>
        <x:v>52570.2300405954</x:v>
      </x:c>
      <x:c r="J1214" s="55" t="n">
        <x:f>IF(AND(ISNUMBER(H1214),ISNUMBER(I1214)),H1214*I1214,"n.a.")</x:f>
        <x:v>262851.150202977</x:v>
      </x:c>
      <x:c r="K1214" s="56" t="n">
        <x:f>Ubicaciones!D18</x:f>
        <x:v>8.88</x:v>
      </x:c>
      <x:c r="L1214" s="56" t="n">
        <x:f>Ubicaciones!E18</x:f>
        <x:v>-79.78</x:v>
      </x:c>
      <x:c r="M1214" s="38" t="str">
        <x:f>Vulnerabilidad!B24</x:f>
        <x:v>Liviana / madera</x:v>
      </x:c>
      <x:c r="N1214" s="38" t="str">
        <x:f>Vulnerabilidad!C24</x:f>
        <x:v>Madera / livianas</x:v>
      </x:c>
      <x:c r="O1214" s="38" t="str">
        <x:f>Vulnerabilidad!D24</x:f>
        <x:v>Metal</x:v>
      </x:c>
      <x:c r="P1214" s="38" t="str">
        <x:v>Sin dato</x:v>
      </x:c>
      <x:c r="Q1214" s="38" t="n">
        <x:f>IF('Impacto local'!H18="","",'Impacto local'!H18)</x:f>
        <x:v>2</x:v>
      </x:c>
      <x:c r="R1214" s="57" t="n">
        <x:f>IF(Q1214="","",INDEX(Vulnerabilidad!$D$6:$D$17,Q1214))</x:f>
        <x:v>0</x:v>
      </x:c>
      <x:c r="S1214" s="55" t="n">
        <x:f>IF(AND(ISNUMBER(J1214),ISNUMBER(R1214),R1214&gt;=0,R1214&lt;=1),J1214*R1214,"n.a.")</x:f>
        <x:v>0</x:v>
      </x:c>
      <x:c r="T1214" s="38" t="str">
        <x:f>IF(ISNUMBER(S1214),"Calculado ilustrativo","Faltan datos / parámetros inválidos")</x:f>
        <x:v>Calculado ilustrativo</x:v>
      </x:c>
    </x:row>
    <x:row r="1215">
      <x:c r="A1215" s="38" t="str">
        <x:v>R01210</x:v>
      </x:c>
      <x:c r="B1215" s="38" t="str">
        <x:f>'Reparto provincial'!B409</x:f>
        <x:v>C11</x:v>
      </x:c>
      <x:c r="C1215" s="38" t="str">
        <x:f>'Reparto provincial'!C409</x:f>
        <x:v>Mercantil Seguros y Reaseguros, S.A.</x:v>
      </x:c>
      <x:c r="D1215" s="38" t="str">
        <x:f>'Reparto provincial'!D409</x:f>
        <x:v>Comercial</x:v>
      </x:c>
      <x:c r="E1215" s="38" t="str">
        <x:f>'Reparto provincial'!E409</x:f>
        <x:v>Bocas del Toro</x:v>
      </x:c>
      <x:c r="F1215" s="38" t="str">
        <x:f>Ubicaciones!A6</x:f>
        <x:v>L01</x:v>
      </x:c>
      <x:c r="G1215" s="38" t="str">
        <x:v>P1</x:v>
      </x:c>
      <x:c r="H1215" s="55" t="n">
        <x:f>IF(AND(ISNUMBER('Reparto provincial'!J409),ABS(Construccion!G7-1)&lt;0.0000001,MIN(Construccion!D7:F7)&gt;=0,MAX(Construccion!D7:F7)&lt;=1),ROUND('Reparto provincial'!J409*ROUND(SUM(Construccion!$D$7:D7),12),0)-0,"n.a.")</x:f>
        <x:v>0</x:v>
      </x:c>
      <x:c r="I1215" s="55" t="n">
        <x:f>'Reparto provincial'!N409</x:f>
        <x:v>0</x:v>
      </x:c>
      <x:c r="J1215" s="55" t="n">
        <x:f>IF(AND(ISNUMBER(H1215),ISNUMBER(I1215)),H1215*I1215,"n.a.")</x:f>
        <x:v>0</x:v>
      </x:c>
      <x:c r="K1215" s="56" t="n">
        <x:f>Ubicaciones!D6</x:f>
        <x:v>9.34</x:v>
      </x:c>
      <x:c r="L1215" s="56" t="n">
        <x:f>Ubicaciones!E6</x:f>
        <x:v>-82.25</x:v>
      </x:c>
      <x:c r="M1215" s="38" t="str">
        <x:f>Vulnerabilidad!B22</x:f>
        <x:v>Hormigón armado</x:v>
      </x:c>
      <x:c r="N1215" s="38" t="str">
        <x:f>Vulnerabilidad!C22</x:f>
        <x:v>Mampostería de relleno</x:v>
      </x:c>
      <x:c r="O1215" s="38" t="str">
        <x:f>Vulnerabilidad!D22</x:f>
        <x:v>Losa de hormigón</x:v>
      </x:c>
      <x:c r="P1215" s="38" t="str">
        <x:v>Sin dato</x:v>
      </x:c>
      <x:c r="Q1215" s="38" t="n">
        <x:f>IF('Impacto local'!H6="","",'Impacto local'!H6)</x:f>
        <x:v>3</x:v>
      </x:c>
      <x:c r="R1215" s="57" t="n">
        <x:f>IF(Q1215="","",INDEX(Vulnerabilidad!$B$6:$B$17,Q1215))</x:f>
        <x:v>0</x:v>
      </x:c>
      <x:c r="S1215" s="55" t="n">
        <x:f>IF(AND(ISNUMBER(J1215),ISNUMBER(R1215),R1215&gt;=0,R1215&lt;=1),J1215*R1215,"n.a.")</x:f>
        <x:v>0</x:v>
      </x:c>
      <x:c r="T1215" s="38" t="str">
        <x:f>IF(ISNUMBER(S1215),"Calculado ilustrativo","Faltan datos / parámetros inválidos")</x:f>
        <x:v>Calculado ilustrativo</x:v>
      </x:c>
    </x:row>
    <x:row r="1216">
      <x:c r="A1216" s="38" t="str">
        <x:v>R01211</x:v>
      </x:c>
      <x:c r="B1216" s="38" t="str">
        <x:f>'Reparto provincial'!B409</x:f>
        <x:v>C11</x:v>
      </x:c>
      <x:c r="C1216" s="38" t="str">
        <x:f>'Reparto provincial'!C409</x:f>
        <x:v>Mercantil Seguros y Reaseguros, S.A.</x:v>
      </x:c>
      <x:c r="D1216" s="38" t="str">
        <x:f>'Reparto provincial'!D409</x:f>
        <x:v>Comercial</x:v>
      </x:c>
      <x:c r="E1216" s="38" t="str">
        <x:f>'Reparto provincial'!E409</x:f>
        <x:v>Bocas del Toro</x:v>
      </x:c>
      <x:c r="F1216" s="38" t="str">
        <x:f>Ubicaciones!A6</x:f>
        <x:v>L01</x:v>
      </x:c>
      <x:c r="G1216" s="38" t="str">
        <x:v>P2</x:v>
      </x:c>
      <x:c r="H1216" s="55" t="n">
        <x:f>IF(AND(ISNUMBER('Reparto provincial'!J409),ABS(Construccion!G7-1)&lt;0.0000001,MIN(Construccion!D7:F7)&gt;=0,MAX(Construccion!D7:F7)&lt;=1),ROUND('Reparto provincial'!J409*ROUND(SUM(Construccion!$D$7:E7),12),0)-ROUND('Reparto provincial'!J409*ROUND(SUM(Construccion!$D$7:D7),12),0),"n.a.")</x:f>
        <x:v>0</x:v>
      </x:c>
      <x:c r="I1216" s="55" t="n">
        <x:f>'Reparto provincial'!N409</x:f>
        <x:v>0</x:v>
      </x:c>
      <x:c r="J1216" s="55" t="n">
        <x:f>IF(AND(ISNUMBER(H1216),ISNUMBER(I1216)),H1216*I1216,"n.a.")</x:f>
        <x:v>0</x:v>
      </x:c>
      <x:c r="K1216" s="56" t="n">
        <x:f>Ubicaciones!D6</x:f>
        <x:v>9.34</x:v>
      </x:c>
      <x:c r="L1216" s="56" t="n">
        <x:f>Ubicaciones!E6</x:f>
        <x:v>-82.25</x:v>
      </x:c>
      <x:c r="M1216" s="38" t="str">
        <x:f>Vulnerabilidad!B23</x:f>
        <x:v>Mampostería sin refuerzo</x:v>
      </x:c>
      <x:c r="N1216" s="38" t="str">
        <x:f>Vulnerabilidad!C23</x:f>
        <x:v>Bloque / ladrillo</x:v>
      </x:c>
      <x:c r="O1216" s="38" t="str">
        <x:f>Vulnerabilidad!D23</x:f>
        <x:v>Metal</x:v>
      </x:c>
      <x:c r="P1216" s="38" t="str">
        <x:v>Sin dato</x:v>
      </x:c>
      <x:c r="Q1216" s="38" t="n">
        <x:f>IF('Impacto local'!H6="","",'Impacto local'!H6)</x:f>
        <x:v>3</x:v>
      </x:c>
      <x:c r="R1216" s="57" t="n">
        <x:f>IF(Q1216="","",INDEX(Vulnerabilidad!$C$6:$C$17,Q1216))</x:f>
        <x:v>0</x:v>
      </x:c>
      <x:c r="S1216" s="55" t="n">
        <x:f>IF(AND(ISNUMBER(J1216),ISNUMBER(R1216),R1216&gt;=0,R1216&lt;=1),J1216*R1216,"n.a.")</x:f>
        <x:v>0</x:v>
      </x:c>
      <x:c r="T1216" s="38" t="str">
        <x:f>IF(ISNUMBER(S1216),"Calculado ilustrativo","Faltan datos / parámetros inválidos")</x:f>
        <x:v>Calculado ilustrativo</x:v>
      </x:c>
    </x:row>
    <x:row r="1217">
      <x:c r="A1217" s="38" t="str">
        <x:v>R01212</x:v>
      </x:c>
      <x:c r="B1217" s="38" t="str">
        <x:f>'Reparto provincial'!B409</x:f>
        <x:v>C11</x:v>
      </x:c>
      <x:c r="C1217" s="38" t="str">
        <x:f>'Reparto provincial'!C409</x:f>
        <x:v>Mercantil Seguros y Reaseguros, S.A.</x:v>
      </x:c>
      <x:c r="D1217" s="38" t="str">
        <x:f>'Reparto provincial'!D409</x:f>
        <x:v>Comercial</x:v>
      </x:c>
      <x:c r="E1217" s="38" t="str">
        <x:f>'Reparto provincial'!E409</x:f>
        <x:v>Bocas del Toro</x:v>
      </x:c>
      <x:c r="F1217" s="38" t="str">
        <x:f>Ubicaciones!A6</x:f>
        <x:v>L01</x:v>
      </x:c>
      <x:c r="G1217" s="38" t="str">
        <x:v>P3</x:v>
      </x:c>
      <x:c r="H1217" s="55" t="n">
        <x:f>IF(AND(ISNUMBER('Reparto provincial'!J409),ABS(Construccion!G7-1)&lt;0.0000001,MIN(Construccion!D7:F7)&gt;=0,MAX(Construccion!D7:F7)&lt;=1),ROUND('Reparto provincial'!J409*ROUND(SUM(Construccion!$D$7:F7),12),0)-ROUND('Reparto provincial'!J409*ROUND(SUM(Construccion!$D$7:E7),12),0),"n.a.")</x:f>
        <x:v>0</x:v>
      </x:c>
      <x:c r="I1217" s="55" t="n">
        <x:f>'Reparto provincial'!N409</x:f>
        <x:v>0</x:v>
      </x:c>
      <x:c r="J1217" s="55" t="n">
        <x:f>IF(AND(ISNUMBER(H1217),ISNUMBER(I1217)),H1217*I1217,"n.a.")</x:f>
        <x:v>0</x:v>
      </x:c>
      <x:c r="K1217" s="56" t="n">
        <x:f>Ubicaciones!D6</x:f>
        <x:v>9.34</x:v>
      </x:c>
      <x:c r="L1217" s="56" t="n">
        <x:f>Ubicaciones!E6</x:f>
        <x:v>-82.25</x:v>
      </x:c>
      <x:c r="M1217" s="38" t="str">
        <x:f>Vulnerabilidad!B24</x:f>
        <x:v>Liviana / madera</x:v>
      </x:c>
      <x:c r="N1217" s="38" t="str">
        <x:f>Vulnerabilidad!C24</x:f>
        <x:v>Madera / livianas</x:v>
      </x:c>
      <x:c r="O1217" s="38" t="str">
        <x:f>Vulnerabilidad!D24</x:f>
        <x:v>Metal</x:v>
      </x:c>
      <x:c r="P1217" s="38" t="str">
        <x:v>Sin dato</x:v>
      </x:c>
      <x:c r="Q1217" s="38" t="n">
        <x:f>IF('Impacto local'!H6="","",'Impacto local'!H6)</x:f>
        <x:v>3</x:v>
      </x:c>
      <x:c r="R1217" s="57" t="n">
        <x:f>IF(Q1217="","",INDEX(Vulnerabilidad!$D$6:$D$17,Q1217))</x:f>
        <x:v>0</x:v>
      </x:c>
      <x:c r="S1217" s="55" t="n">
        <x:f>IF(AND(ISNUMBER(J1217),ISNUMBER(R1217),R1217&gt;=0,R1217&lt;=1),J1217*R1217,"n.a.")</x:f>
        <x:v>0</x:v>
      </x:c>
      <x:c r="T1217" s="38" t="str">
        <x:f>IF(ISNUMBER(S1217),"Calculado ilustrativo","Faltan datos / parámetros inválidos")</x:f>
        <x:v>Calculado ilustrativo</x:v>
      </x:c>
    </x:row>
    <x:row r="1218">
      <x:c r="A1218" s="38" t="str">
        <x:v>R01213</x:v>
      </x:c>
      <x:c r="B1218" s="38" t="str">
        <x:f>'Reparto provincial'!B410</x:f>
        <x:v>C11</x:v>
      </x:c>
      <x:c r="C1218" s="38" t="str">
        <x:f>'Reparto provincial'!C410</x:f>
        <x:v>Mercantil Seguros y Reaseguros, S.A.</x:v>
      </x:c>
      <x:c r="D1218" s="38" t="str">
        <x:f>'Reparto provincial'!D410</x:f>
        <x:v>Comercial</x:v>
      </x:c>
      <x:c r="E1218" s="38" t="str">
        <x:f>'Reparto provincial'!E410</x:f>
        <x:v>Coclé</x:v>
      </x:c>
      <x:c r="F1218" s="38" t="str">
        <x:f>Ubicaciones!A7</x:f>
        <x:v>L02</x:v>
      </x:c>
      <x:c r="G1218" s="38" t="str">
        <x:v>P1</x:v>
      </x:c>
      <x:c r="H1218" s="55" t="n">
        <x:f>IF(AND(ISNUMBER('Reparto provincial'!J410),ABS(Construccion!G10-1)&lt;0.0000001,MIN(Construccion!D10:F10)&gt;=0,MAX(Construccion!D10:F10)&lt;=1),ROUND('Reparto provincial'!J410*ROUND(SUM(Construccion!$D$10:D10),12),0)-0,"n.a.")</x:f>
        <x:v>0</x:v>
      </x:c>
      <x:c r="I1218" s="55" t="n">
        <x:f>'Reparto provincial'!N410</x:f>
        <x:v>0</x:v>
      </x:c>
      <x:c r="J1218" s="55" t="n">
        <x:f>IF(AND(ISNUMBER(H1218),ISNUMBER(I1218)),H1218*I1218,"n.a.")</x:f>
        <x:v>0</x:v>
      </x:c>
      <x:c r="K1218" s="56" t="n">
        <x:f>Ubicaciones!D7</x:f>
        <x:v>8.52</x:v>
      </x:c>
      <x:c r="L1218" s="56" t="n">
        <x:f>Ubicaciones!E7</x:f>
        <x:v>-80.36</x:v>
      </x:c>
      <x:c r="M1218" s="38" t="str">
        <x:f>Vulnerabilidad!B22</x:f>
        <x:v>Hormigón armado</x:v>
      </x:c>
      <x:c r="N1218" s="38" t="str">
        <x:f>Vulnerabilidad!C22</x:f>
        <x:v>Mampostería de relleno</x:v>
      </x:c>
      <x:c r="O1218" s="38" t="str">
        <x:f>Vulnerabilidad!D22</x:f>
        <x:v>Losa de hormigón</x:v>
      </x:c>
      <x:c r="P1218" s="38" t="str">
        <x:v>Sin dato</x:v>
      </x:c>
      <x:c r="Q1218" s="38" t="n">
        <x:f>IF('Impacto local'!H7="","",'Impacto local'!H7)</x:f>
        <x:v>2</x:v>
      </x:c>
      <x:c r="R1218" s="57" t="n">
        <x:f>IF(Q1218="","",INDEX(Vulnerabilidad!$B$6:$B$17,Q1218))</x:f>
        <x:v>0</x:v>
      </x:c>
      <x:c r="S1218" s="55" t="n">
        <x:f>IF(AND(ISNUMBER(J1218),ISNUMBER(R1218),R1218&gt;=0,R1218&lt;=1),J1218*R1218,"n.a.")</x:f>
        <x:v>0</x:v>
      </x:c>
      <x:c r="T1218" s="38" t="str">
        <x:f>IF(ISNUMBER(S1218),"Calculado ilustrativo","Faltan datos / parámetros inválidos")</x:f>
        <x:v>Calculado ilustrativo</x:v>
      </x:c>
    </x:row>
    <x:row r="1219">
      <x:c r="A1219" s="38" t="str">
        <x:v>R01214</x:v>
      </x:c>
      <x:c r="B1219" s="38" t="str">
        <x:f>'Reparto provincial'!B410</x:f>
        <x:v>C11</x:v>
      </x:c>
      <x:c r="C1219" s="38" t="str">
        <x:f>'Reparto provincial'!C410</x:f>
        <x:v>Mercantil Seguros y Reaseguros, S.A.</x:v>
      </x:c>
      <x:c r="D1219" s="38" t="str">
        <x:f>'Reparto provincial'!D410</x:f>
        <x:v>Comercial</x:v>
      </x:c>
      <x:c r="E1219" s="38" t="str">
        <x:f>'Reparto provincial'!E410</x:f>
        <x:v>Coclé</x:v>
      </x:c>
      <x:c r="F1219" s="38" t="str">
        <x:f>Ubicaciones!A7</x:f>
        <x:v>L02</x:v>
      </x:c>
      <x:c r="G1219" s="38" t="str">
        <x:v>P2</x:v>
      </x:c>
      <x:c r="H1219" s="55" t="n">
        <x:f>IF(AND(ISNUMBER('Reparto provincial'!J410),ABS(Construccion!G10-1)&lt;0.0000001,MIN(Construccion!D10:F10)&gt;=0,MAX(Construccion!D10:F10)&lt;=1),ROUND('Reparto provincial'!J410*ROUND(SUM(Construccion!$D$10:E10),12),0)-ROUND('Reparto provincial'!J410*ROUND(SUM(Construccion!$D$10:D10),12),0),"n.a.")</x:f>
        <x:v>0</x:v>
      </x:c>
      <x:c r="I1219" s="55" t="n">
        <x:f>'Reparto provincial'!N410</x:f>
        <x:v>0</x:v>
      </x:c>
      <x:c r="J1219" s="55" t="n">
        <x:f>IF(AND(ISNUMBER(H1219),ISNUMBER(I1219)),H1219*I1219,"n.a.")</x:f>
        <x:v>0</x:v>
      </x:c>
      <x:c r="K1219" s="56" t="n">
        <x:f>Ubicaciones!D7</x:f>
        <x:v>8.52</x:v>
      </x:c>
      <x:c r="L1219" s="56" t="n">
        <x:f>Ubicaciones!E7</x:f>
        <x:v>-80.36</x:v>
      </x:c>
      <x:c r="M1219" s="38" t="str">
        <x:f>Vulnerabilidad!B23</x:f>
        <x:v>Mampostería sin refuerzo</x:v>
      </x:c>
      <x:c r="N1219" s="38" t="str">
        <x:f>Vulnerabilidad!C23</x:f>
        <x:v>Bloque / ladrillo</x:v>
      </x:c>
      <x:c r="O1219" s="38" t="str">
        <x:f>Vulnerabilidad!D23</x:f>
        <x:v>Metal</x:v>
      </x:c>
      <x:c r="P1219" s="38" t="str">
        <x:v>Sin dato</x:v>
      </x:c>
      <x:c r="Q1219" s="38" t="n">
        <x:f>IF('Impacto local'!H7="","",'Impacto local'!H7)</x:f>
        <x:v>2</x:v>
      </x:c>
      <x:c r="R1219" s="57" t="n">
        <x:f>IF(Q1219="","",INDEX(Vulnerabilidad!$C$6:$C$17,Q1219))</x:f>
        <x:v>0</x:v>
      </x:c>
      <x:c r="S1219" s="55" t="n">
        <x:f>IF(AND(ISNUMBER(J1219),ISNUMBER(R1219),R1219&gt;=0,R1219&lt;=1),J1219*R1219,"n.a.")</x:f>
        <x:v>0</x:v>
      </x:c>
      <x:c r="T1219" s="38" t="str">
        <x:f>IF(ISNUMBER(S1219),"Calculado ilustrativo","Faltan datos / parámetros inválidos")</x:f>
        <x:v>Calculado ilustrativo</x:v>
      </x:c>
    </x:row>
    <x:row r="1220">
      <x:c r="A1220" s="38" t="str">
        <x:v>R01215</x:v>
      </x:c>
      <x:c r="B1220" s="38" t="str">
        <x:f>'Reparto provincial'!B410</x:f>
        <x:v>C11</x:v>
      </x:c>
      <x:c r="C1220" s="38" t="str">
        <x:f>'Reparto provincial'!C410</x:f>
        <x:v>Mercantil Seguros y Reaseguros, S.A.</x:v>
      </x:c>
      <x:c r="D1220" s="38" t="str">
        <x:f>'Reparto provincial'!D410</x:f>
        <x:v>Comercial</x:v>
      </x:c>
      <x:c r="E1220" s="38" t="str">
        <x:f>'Reparto provincial'!E410</x:f>
        <x:v>Coclé</x:v>
      </x:c>
      <x:c r="F1220" s="38" t="str">
        <x:f>Ubicaciones!A7</x:f>
        <x:v>L02</x:v>
      </x:c>
      <x:c r="G1220" s="38" t="str">
        <x:v>P3</x:v>
      </x:c>
      <x:c r="H1220" s="55" t="n">
        <x:f>IF(AND(ISNUMBER('Reparto provincial'!J410),ABS(Construccion!G10-1)&lt;0.0000001,MIN(Construccion!D10:F10)&gt;=0,MAX(Construccion!D10:F10)&lt;=1),ROUND('Reparto provincial'!J410*ROUND(SUM(Construccion!$D$10:F10),12),0)-ROUND('Reparto provincial'!J410*ROUND(SUM(Construccion!$D$10:E10),12),0),"n.a.")</x:f>
        <x:v>0</x:v>
      </x:c>
      <x:c r="I1220" s="55" t="n">
        <x:f>'Reparto provincial'!N410</x:f>
        <x:v>0</x:v>
      </x:c>
      <x:c r="J1220" s="55" t="n">
        <x:f>IF(AND(ISNUMBER(H1220),ISNUMBER(I1220)),H1220*I1220,"n.a.")</x:f>
        <x:v>0</x:v>
      </x:c>
      <x:c r="K1220" s="56" t="n">
        <x:f>Ubicaciones!D7</x:f>
        <x:v>8.52</x:v>
      </x:c>
      <x:c r="L1220" s="56" t="n">
        <x:f>Ubicaciones!E7</x:f>
        <x:v>-80.36</x:v>
      </x:c>
      <x:c r="M1220" s="38" t="str">
        <x:f>Vulnerabilidad!B24</x:f>
        <x:v>Liviana / madera</x:v>
      </x:c>
      <x:c r="N1220" s="38" t="str">
        <x:f>Vulnerabilidad!C24</x:f>
        <x:v>Madera / livianas</x:v>
      </x:c>
      <x:c r="O1220" s="38" t="str">
        <x:f>Vulnerabilidad!D24</x:f>
        <x:v>Metal</x:v>
      </x:c>
      <x:c r="P1220" s="38" t="str">
        <x:v>Sin dato</x:v>
      </x:c>
      <x:c r="Q1220" s="38" t="n">
        <x:f>IF('Impacto local'!H7="","",'Impacto local'!H7)</x:f>
        <x:v>2</x:v>
      </x:c>
      <x:c r="R1220" s="57" t="n">
        <x:f>IF(Q1220="","",INDEX(Vulnerabilidad!$D$6:$D$17,Q1220))</x:f>
        <x:v>0</x:v>
      </x:c>
      <x:c r="S1220" s="55" t="n">
        <x:f>IF(AND(ISNUMBER(J1220),ISNUMBER(R1220),R1220&gt;=0,R1220&lt;=1),J1220*R1220,"n.a.")</x:f>
        <x:v>0</x:v>
      </x:c>
      <x:c r="T1220" s="38" t="str">
        <x:f>IF(ISNUMBER(S1220),"Calculado ilustrativo","Faltan datos / parámetros inválidos")</x:f>
        <x:v>Calculado ilustrativo</x:v>
      </x:c>
    </x:row>
    <x:row r="1221">
      <x:c r="A1221" s="38" t="str">
        <x:v>R01216</x:v>
      </x:c>
      <x:c r="B1221" s="38" t="str">
        <x:f>'Reparto provincial'!B411</x:f>
        <x:v>C11</x:v>
      </x:c>
      <x:c r="C1221" s="38" t="str">
        <x:f>'Reparto provincial'!C411</x:f>
        <x:v>Mercantil Seguros y Reaseguros, S.A.</x:v>
      </x:c>
      <x:c r="D1221" s="38" t="str">
        <x:f>'Reparto provincial'!D411</x:f>
        <x:v>Comercial</x:v>
      </x:c>
      <x:c r="E1221" s="38" t="str">
        <x:f>'Reparto provincial'!E411</x:f>
        <x:v>Colón</x:v>
      </x:c>
      <x:c r="F1221" s="38" t="str">
        <x:f>Ubicaciones!A8</x:f>
        <x:v>L03</x:v>
      </x:c>
      <x:c r="G1221" s="38" t="str">
        <x:v>P1</x:v>
      </x:c>
      <x:c r="H1221" s="55" t="n">
        <x:f>IF(AND(ISNUMBER('Reparto provincial'!J411),ABS(Construccion!G13-1)&lt;0.0000001,MIN(Construccion!D13:F13)&gt;=0,MAX(Construccion!D13:F13)&lt;=1),ROUND('Reparto provincial'!J411*ROUND(SUM(Construccion!$D$13:D13),12),0)-0,"n.a.")</x:f>
        <x:v>0</x:v>
      </x:c>
      <x:c r="I1221" s="55" t="n">
        <x:f>'Reparto provincial'!N411</x:f>
        <x:v>0</x:v>
      </x:c>
      <x:c r="J1221" s="55" t="n">
        <x:f>IF(AND(ISNUMBER(H1221),ISNUMBER(I1221)),H1221*I1221,"n.a.")</x:f>
        <x:v>0</x:v>
      </x:c>
      <x:c r="K1221" s="56" t="n">
        <x:f>Ubicaciones!D8</x:f>
        <x:v>9.36</x:v>
      </x:c>
      <x:c r="L1221" s="56" t="n">
        <x:f>Ubicaciones!E8</x:f>
        <x:v>-79.9</x:v>
      </x:c>
      <x:c r="M1221" s="38" t="str">
        <x:f>Vulnerabilidad!B22</x:f>
        <x:v>Hormigón armado</x:v>
      </x:c>
      <x:c r="N1221" s="38" t="str">
        <x:f>Vulnerabilidad!C22</x:f>
        <x:v>Mampostería de relleno</x:v>
      </x:c>
      <x:c r="O1221" s="38" t="str">
        <x:f>Vulnerabilidad!D22</x:f>
        <x:v>Losa de hormigón</x:v>
      </x:c>
      <x:c r="P1221" s="38" t="str">
        <x:v>Sin dato</x:v>
      </x:c>
      <x:c r="Q1221" s="38" t="n">
        <x:f>IF('Impacto local'!H8="","",'Impacto local'!H8)</x:f>
        <x:v>2</x:v>
      </x:c>
      <x:c r="R1221" s="57" t="n">
        <x:f>IF(Q1221="","",INDEX(Vulnerabilidad!$B$6:$B$17,Q1221))</x:f>
        <x:v>0</x:v>
      </x:c>
      <x:c r="S1221" s="55" t="n">
        <x:f>IF(AND(ISNUMBER(J1221),ISNUMBER(R1221),R1221&gt;=0,R1221&lt;=1),J1221*R1221,"n.a.")</x:f>
        <x:v>0</x:v>
      </x:c>
      <x:c r="T1221" s="38" t="str">
        <x:f>IF(ISNUMBER(S1221),"Calculado ilustrativo","Faltan datos / parámetros inválidos")</x:f>
        <x:v>Calculado ilustrativo</x:v>
      </x:c>
    </x:row>
    <x:row r="1222">
      <x:c r="A1222" s="38" t="str">
        <x:v>R01217</x:v>
      </x:c>
      <x:c r="B1222" s="38" t="str">
        <x:f>'Reparto provincial'!B411</x:f>
        <x:v>C11</x:v>
      </x:c>
      <x:c r="C1222" s="38" t="str">
        <x:f>'Reparto provincial'!C411</x:f>
        <x:v>Mercantil Seguros y Reaseguros, S.A.</x:v>
      </x:c>
      <x:c r="D1222" s="38" t="str">
        <x:f>'Reparto provincial'!D411</x:f>
        <x:v>Comercial</x:v>
      </x:c>
      <x:c r="E1222" s="38" t="str">
        <x:f>'Reparto provincial'!E411</x:f>
        <x:v>Colón</x:v>
      </x:c>
      <x:c r="F1222" s="38" t="str">
        <x:f>Ubicaciones!A8</x:f>
        <x:v>L03</x:v>
      </x:c>
      <x:c r="G1222" s="38" t="str">
        <x:v>P2</x:v>
      </x:c>
      <x:c r="H1222" s="55" t="n">
        <x:f>IF(AND(ISNUMBER('Reparto provincial'!J411),ABS(Construccion!G13-1)&lt;0.0000001,MIN(Construccion!D13:F13)&gt;=0,MAX(Construccion!D13:F13)&lt;=1),ROUND('Reparto provincial'!J411*ROUND(SUM(Construccion!$D$13:E13),12),0)-ROUND('Reparto provincial'!J411*ROUND(SUM(Construccion!$D$13:D13),12),0),"n.a.")</x:f>
        <x:v>0</x:v>
      </x:c>
      <x:c r="I1222" s="55" t="n">
        <x:f>'Reparto provincial'!N411</x:f>
        <x:v>0</x:v>
      </x:c>
      <x:c r="J1222" s="55" t="n">
        <x:f>IF(AND(ISNUMBER(H1222),ISNUMBER(I1222)),H1222*I1222,"n.a.")</x:f>
        <x:v>0</x:v>
      </x:c>
      <x:c r="K1222" s="56" t="n">
        <x:f>Ubicaciones!D8</x:f>
        <x:v>9.36</x:v>
      </x:c>
      <x:c r="L1222" s="56" t="n">
        <x:f>Ubicaciones!E8</x:f>
        <x:v>-79.9</x:v>
      </x:c>
      <x:c r="M1222" s="38" t="str">
        <x:f>Vulnerabilidad!B23</x:f>
        <x:v>Mampostería sin refuerzo</x:v>
      </x:c>
      <x:c r="N1222" s="38" t="str">
        <x:f>Vulnerabilidad!C23</x:f>
        <x:v>Bloque / ladrillo</x:v>
      </x:c>
      <x:c r="O1222" s="38" t="str">
        <x:f>Vulnerabilidad!D23</x:f>
        <x:v>Metal</x:v>
      </x:c>
      <x:c r="P1222" s="38" t="str">
        <x:v>Sin dato</x:v>
      </x:c>
      <x:c r="Q1222" s="38" t="n">
        <x:f>IF('Impacto local'!H8="","",'Impacto local'!H8)</x:f>
        <x:v>2</x:v>
      </x:c>
      <x:c r="R1222" s="57" t="n">
        <x:f>IF(Q1222="","",INDEX(Vulnerabilidad!$C$6:$C$17,Q1222))</x:f>
        <x:v>0</x:v>
      </x:c>
      <x:c r="S1222" s="55" t="n">
        <x:f>IF(AND(ISNUMBER(J1222),ISNUMBER(R1222),R1222&gt;=0,R1222&lt;=1),J1222*R1222,"n.a.")</x:f>
        <x:v>0</x:v>
      </x:c>
      <x:c r="T1222" s="38" t="str">
        <x:f>IF(ISNUMBER(S1222),"Calculado ilustrativo","Faltan datos / parámetros inválidos")</x:f>
        <x:v>Calculado ilustrativo</x:v>
      </x:c>
    </x:row>
    <x:row r="1223">
      <x:c r="A1223" s="38" t="str">
        <x:v>R01218</x:v>
      </x:c>
      <x:c r="B1223" s="38" t="str">
        <x:f>'Reparto provincial'!B411</x:f>
        <x:v>C11</x:v>
      </x:c>
      <x:c r="C1223" s="38" t="str">
        <x:f>'Reparto provincial'!C411</x:f>
        <x:v>Mercantil Seguros y Reaseguros, S.A.</x:v>
      </x:c>
      <x:c r="D1223" s="38" t="str">
        <x:f>'Reparto provincial'!D411</x:f>
        <x:v>Comercial</x:v>
      </x:c>
      <x:c r="E1223" s="38" t="str">
        <x:f>'Reparto provincial'!E411</x:f>
        <x:v>Colón</x:v>
      </x:c>
      <x:c r="F1223" s="38" t="str">
        <x:f>Ubicaciones!A8</x:f>
        <x:v>L03</x:v>
      </x:c>
      <x:c r="G1223" s="38" t="str">
        <x:v>P3</x:v>
      </x:c>
      <x:c r="H1223" s="55" t="n">
        <x:f>IF(AND(ISNUMBER('Reparto provincial'!J411),ABS(Construccion!G13-1)&lt;0.0000001,MIN(Construccion!D13:F13)&gt;=0,MAX(Construccion!D13:F13)&lt;=1),ROUND('Reparto provincial'!J411*ROUND(SUM(Construccion!$D$13:F13),12),0)-ROUND('Reparto provincial'!J411*ROUND(SUM(Construccion!$D$13:E13),12),0),"n.a.")</x:f>
        <x:v>0</x:v>
      </x:c>
      <x:c r="I1223" s="55" t="n">
        <x:f>'Reparto provincial'!N411</x:f>
        <x:v>0</x:v>
      </x:c>
      <x:c r="J1223" s="55" t="n">
        <x:f>IF(AND(ISNUMBER(H1223),ISNUMBER(I1223)),H1223*I1223,"n.a.")</x:f>
        <x:v>0</x:v>
      </x:c>
      <x:c r="K1223" s="56" t="n">
        <x:f>Ubicaciones!D8</x:f>
        <x:v>9.36</x:v>
      </x:c>
      <x:c r="L1223" s="56" t="n">
        <x:f>Ubicaciones!E8</x:f>
        <x:v>-79.9</x:v>
      </x:c>
      <x:c r="M1223" s="38" t="str">
        <x:f>Vulnerabilidad!B24</x:f>
        <x:v>Liviana / madera</x:v>
      </x:c>
      <x:c r="N1223" s="38" t="str">
        <x:f>Vulnerabilidad!C24</x:f>
        <x:v>Madera / livianas</x:v>
      </x:c>
      <x:c r="O1223" s="38" t="str">
        <x:f>Vulnerabilidad!D24</x:f>
        <x:v>Metal</x:v>
      </x:c>
      <x:c r="P1223" s="38" t="str">
        <x:v>Sin dato</x:v>
      </x:c>
      <x:c r="Q1223" s="38" t="n">
        <x:f>IF('Impacto local'!H8="","",'Impacto local'!H8)</x:f>
        <x:v>2</x:v>
      </x:c>
      <x:c r="R1223" s="57" t="n">
        <x:f>IF(Q1223="","",INDEX(Vulnerabilidad!$D$6:$D$17,Q1223))</x:f>
        <x:v>0</x:v>
      </x:c>
      <x:c r="S1223" s="55" t="n">
        <x:f>IF(AND(ISNUMBER(J1223),ISNUMBER(R1223),R1223&gt;=0,R1223&lt;=1),J1223*R1223,"n.a.")</x:f>
        <x:v>0</x:v>
      </x:c>
      <x:c r="T1223" s="38" t="str">
        <x:f>IF(ISNUMBER(S1223),"Calculado ilustrativo","Faltan datos / parámetros inválidos")</x:f>
        <x:v>Calculado ilustrativo</x:v>
      </x:c>
    </x:row>
    <x:row r="1224">
      <x:c r="A1224" s="38" t="str">
        <x:v>R01219</x:v>
      </x:c>
      <x:c r="B1224" s="38" t="str">
        <x:f>'Reparto provincial'!B412</x:f>
        <x:v>C11</x:v>
      </x:c>
      <x:c r="C1224" s="38" t="str">
        <x:f>'Reparto provincial'!C412</x:f>
        <x:v>Mercantil Seguros y Reaseguros, S.A.</x:v>
      </x:c>
      <x:c r="D1224" s="38" t="str">
        <x:f>'Reparto provincial'!D412</x:f>
        <x:v>Comercial</x:v>
      </x:c>
      <x:c r="E1224" s="38" t="str">
        <x:f>'Reparto provincial'!E412</x:f>
        <x:v>Chiriquí</x:v>
      </x:c>
      <x:c r="F1224" s="38" t="str">
        <x:f>Ubicaciones!A9</x:f>
        <x:v>L04</x:v>
      </x:c>
      <x:c r="G1224" s="38" t="str">
        <x:v>P1</x:v>
      </x:c>
      <x:c r="H1224" s="55" t="n">
        <x:f>IF(AND(ISNUMBER('Reparto provincial'!J412),ABS(Construccion!G16-1)&lt;0.0000001,MIN(Construccion!D16:F16)&gt;=0,MAX(Construccion!D16:F16)&lt;=1),ROUND('Reparto provincial'!J412*ROUND(SUM(Construccion!$D$16:D16),12),0)-0,"n.a.")</x:f>
        <x:v>0</x:v>
      </x:c>
      <x:c r="I1224" s="55" t="n">
        <x:f>'Reparto provincial'!N412</x:f>
        <x:v>0</x:v>
      </x:c>
      <x:c r="J1224" s="55" t="n">
        <x:f>IF(AND(ISNUMBER(H1224),ISNUMBER(I1224)),H1224*I1224,"n.a.")</x:f>
        <x:v>0</x:v>
      </x:c>
      <x:c r="K1224" s="56" t="n">
        <x:f>Ubicaciones!D9</x:f>
        <x:v>8.43</x:v>
      </x:c>
      <x:c r="L1224" s="56" t="n">
        <x:f>Ubicaciones!E9</x:f>
        <x:v>-82.43</x:v>
      </x:c>
      <x:c r="M1224" s="38" t="str">
        <x:f>Vulnerabilidad!B22</x:f>
        <x:v>Hormigón armado</x:v>
      </x:c>
      <x:c r="N1224" s="38" t="str">
        <x:f>Vulnerabilidad!C22</x:f>
        <x:v>Mampostería de relleno</x:v>
      </x:c>
      <x:c r="O1224" s="38" t="str">
        <x:f>Vulnerabilidad!D22</x:f>
        <x:v>Losa de hormigón</x:v>
      </x:c>
      <x:c r="P1224" s="38" t="str">
        <x:v>Sin dato</x:v>
      </x:c>
      <x:c r="Q1224" s="38" t="n">
        <x:f>IF('Impacto local'!H9="","",'Impacto local'!H9)</x:f>
        <x:v>4</x:v>
      </x:c>
      <x:c r="R1224" s="57" t="n">
        <x:f>IF(Q1224="","",INDEX(Vulnerabilidad!$B$6:$B$17,Q1224))</x:f>
        <x:v>0</x:v>
      </x:c>
      <x:c r="S1224" s="55" t="n">
        <x:f>IF(AND(ISNUMBER(J1224),ISNUMBER(R1224),R1224&gt;=0,R1224&lt;=1),J1224*R1224,"n.a.")</x:f>
        <x:v>0</x:v>
      </x:c>
      <x:c r="T1224" s="38" t="str">
        <x:f>IF(ISNUMBER(S1224),"Calculado ilustrativo","Faltan datos / parámetros inválidos")</x:f>
        <x:v>Calculado ilustrativo</x:v>
      </x:c>
    </x:row>
    <x:row r="1225">
      <x:c r="A1225" s="38" t="str">
        <x:v>R01220</x:v>
      </x:c>
      <x:c r="B1225" s="38" t="str">
        <x:f>'Reparto provincial'!B412</x:f>
        <x:v>C11</x:v>
      </x:c>
      <x:c r="C1225" s="38" t="str">
        <x:f>'Reparto provincial'!C412</x:f>
        <x:v>Mercantil Seguros y Reaseguros, S.A.</x:v>
      </x:c>
      <x:c r="D1225" s="38" t="str">
        <x:f>'Reparto provincial'!D412</x:f>
        <x:v>Comercial</x:v>
      </x:c>
      <x:c r="E1225" s="38" t="str">
        <x:f>'Reparto provincial'!E412</x:f>
        <x:v>Chiriquí</x:v>
      </x:c>
      <x:c r="F1225" s="38" t="str">
        <x:f>Ubicaciones!A9</x:f>
        <x:v>L04</x:v>
      </x:c>
      <x:c r="G1225" s="38" t="str">
        <x:v>P2</x:v>
      </x:c>
      <x:c r="H1225" s="55" t="n">
        <x:f>IF(AND(ISNUMBER('Reparto provincial'!J412),ABS(Construccion!G16-1)&lt;0.0000001,MIN(Construccion!D16:F16)&gt;=0,MAX(Construccion!D16:F16)&lt;=1),ROUND('Reparto provincial'!J412*ROUND(SUM(Construccion!$D$16:E16),12),0)-ROUND('Reparto provincial'!J412*ROUND(SUM(Construccion!$D$16:D16),12),0),"n.a.")</x:f>
        <x:v>0</x:v>
      </x:c>
      <x:c r="I1225" s="55" t="n">
        <x:f>'Reparto provincial'!N412</x:f>
        <x:v>0</x:v>
      </x:c>
      <x:c r="J1225" s="55" t="n">
        <x:f>IF(AND(ISNUMBER(H1225),ISNUMBER(I1225)),H1225*I1225,"n.a.")</x:f>
        <x:v>0</x:v>
      </x:c>
      <x:c r="K1225" s="56" t="n">
        <x:f>Ubicaciones!D9</x:f>
        <x:v>8.43</x:v>
      </x:c>
      <x:c r="L1225" s="56" t="n">
        <x:f>Ubicaciones!E9</x:f>
        <x:v>-82.43</x:v>
      </x:c>
      <x:c r="M1225" s="38" t="str">
        <x:f>Vulnerabilidad!B23</x:f>
        <x:v>Mampostería sin refuerzo</x:v>
      </x:c>
      <x:c r="N1225" s="38" t="str">
        <x:f>Vulnerabilidad!C23</x:f>
        <x:v>Bloque / ladrillo</x:v>
      </x:c>
      <x:c r="O1225" s="38" t="str">
        <x:f>Vulnerabilidad!D23</x:f>
        <x:v>Metal</x:v>
      </x:c>
      <x:c r="P1225" s="38" t="str">
        <x:v>Sin dato</x:v>
      </x:c>
      <x:c r="Q1225" s="38" t="n">
        <x:f>IF('Impacto local'!H9="","",'Impacto local'!H9)</x:f>
        <x:v>4</x:v>
      </x:c>
      <x:c r="R1225" s="57" t="n">
        <x:f>IF(Q1225="","",INDEX(Vulnerabilidad!$C$6:$C$17,Q1225))</x:f>
        <x:v>0.001</x:v>
      </x:c>
      <x:c r="S1225" s="55" t="n">
        <x:f>IF(AND(ISNUMBER(J1225),ISNUMBER(R1225),R1225&gt;=0,R1225&lt;=1),J1225*R1225,"n.a.")</x:f>
        <x:v>0</x:v>
      </x:c>
      <x:c r="T1225" s="38" t="str">
        <x:f>IF(ISNUMBER(S1225),"Calculado ilustrativo","Faltan datos / parámetros inválidos")</x:f>
        <x:v>Calculado ilustrativo</x:v>
      </x:c>
    </x:row>
    <x:row r="1226">
      <x:c r="A1226" s="38" t="str">
        <x:v>R01221</x:v>
      </x:c>
      <x:c r="B1226" s="38" t="str">
        <x:f>'Reparto provincial'!B412</x:f>
        <x:v>C11</x:v>
      </x:c>
      <x:c r="C1226" s="38" t="str">
        <x:f>'Reparto provincial'!C412</x:f>
        <x:v>Mercantil Seguros y Reaseguros, S.A.</x:v>
      </x:c>
      <x:c r="D1226" s="38" t="str">
        <x:f>'Reparto provincial'!D412</x:f>
        <x:v>Comercial</x:v>
      </x:c>
      <x:c r="E1226" s="38" t="str">
        <x:f>'Reparto provincial'!E412</x:f>
        <x:v>Chiriquí</x:v>
      </x:c>
      <x:c r="F1226" s="38" t="str">
        <x:f>Ubicaciones!A9</x:f>
        <x:v>L04</x:v>
      </x:c>
      <x:c r="G1226" s="38" t="str">
        <x:v>P3</x:v>
      </x:c>
      <x:c r="H1226" s="55" t="n">
        <x:f>IF(AND(ISNUMBER('Reparto provincial'!J412),ABS(Construccion!G16-1)&lt;0.0000001,MIN(Construccion!D16:F16)&gt;=0,MAX(Construccion!D16:F16)&lt;=1),ROUND('Reparto provincial'!J412*ROUND(SUM(Construccion!$D$16:F16),12),0)-ROUND('Reparto provincial'!J412*ROUND(SUM(Construccion!$D$16:E16),12),0),"n.a.")</x:f>
        <x:v>0</x:v>
      </x:c>
      <x:c r="I1226" s="55" t="n">
        <x:f>'Reparto provincial'!N412</x:f>
        <x:v>0</x:v>
      </x:c>
      <x:c r="J1226" s="55" t="n">
        <x:f>IF(AND(ISNUMBER(H1226),ISNUMBER(I1226)),H1226*I1226,"n.a.")</x:f>
        <x:v>0</x:v>
      </x:c>
      <x:c r="K1226" s="56" t="n">
        <x:f>Ubicaciones!D9</x:f>
        <x:v>8.43</x:v>
      </x:c>
      <x:c r="L1226" s="56" t="n">
        <x:f>Ubicaciones!E9</x:f>
        <x:v>-82.43</x:v>
      </x:c>
      <x:c r="M1226" s="38" t="str">
        <x:f>Vulnerabilidad!B24</x:f>
        <x:v>Liviana / madera</x:v>
      </x:c>
      <x:c r="N1226" s="38" t="str">
        <x:f>Vulnerabilidad!C24</x:f>
        <x:v>Madera / livianas</x:v>
      </x:c>
      <x:c r="O1226" s="38" t="str">
        <x:f>Vulnerabilidad!D24</x:f>
        <x:v>Metal</x:v>
      </x:c>
      <x:c r="P1226" s="38" t="str">
        <x:v>Sin dato</x:v>
      </x:c>
      <x:c r="Q1226" s="38" t="n">
        <x:f>IF('Impacto local'!H9="","",'Impacto local'!H9)</x:f>
        <x:v>4</x:v>
      </x:c>
      <x:c r="R1226" s="57" t="n">
        <x:f>IF(Q1226="","",INDEX(Vulnerabilidad!$D$6:$D$17,Q1226))</x:f>
        <x:v>0.002</x:v>
      </x:c>
      <x:c r="S1226" s="55" t="n">
        <x:f>IF(AND(ISNUMBER(J1226),ISNUMBER(R1226),R1226&gt;=0,R1226&lt;=1),J1226*R1226,"n.a.")</x:f>
        <x:v>0</x:v>
      </x:c>
      <x:c r="T1226" s="38" t="str">
        <x:f>IF(ISNUMBER(S1226),"Calculado ilustrativo","Faltan datos / parámetros inválidos")</x:f>
        <x:v>Calculado ilustrativo</x:v>
      </x:c>
    </x:row>
    <x:row r="1227">
      <x:c r="A1227" s="38" t="str">
        <x:v>R01222</x:v>
      </x:c>
      <x:c r="B1227" s="38" t="str">
        <x:f>'Reparto provincial'!B413</x:f>
        <x:v>C11</x:v>
      </x:c>
      <x:c r="C1227" s="38" t="str">
        <x:f>'Reparto provincial'!C413</x:f>
        <x:v>Mercantil Seguros y Reaseguros, S.A.</x:v>
      </x:c>
      <x:c r="D1227" s="38" t="str">
        <x:f>'Reparto provincial'!D413</x:f>
        <x:v>Comercial</x:v>
      </x:c>
      <x:c r="E1227" s="38" t="str">
        <x:f>'Reparto provincial'!E413</x:f>
        <x:v>Darién</x:v>
      </x:c>
      <x:c r="F1227" s="38" t="str">
        <x:f>Ubicaciones!A10</x:f>
        <x:v>L05</x:v>
      </x:c>
      <x:c r="G1227" s="38" t="str">
        <x:v>P1</x:v>
      </x:c>
      <x:c r="H1227" s="55" t="n">
        <x:f>IF(AND(ISNUMBER('Reparto provincial'!J413),ABS(Construccion!G19-1)&lt;0.0000001,MIN(Construccion!D19:F19)&gt;=0,MAX(Construccion!D19:F19)&lt;=1),ROUND('Reparto provincial'!J413*ROUND(SUM(Construccion!$D$19:D19),12),0)-0,"n.a.")</x:f>
        <x:v>0</x:v>
      </x:c>
      <x:c r="I1227" s="55" t="n">
        <x:f>'Reparto provincial'!N413</x:f>
        <x:v>0</x:v>
      </x:c>
      <x:c r="J1227" s="55" t="n">
        <x:f>IF(AND(ISNUMBER(H1227),ISNUMBER(I1227)),H1227*I1227,"n.a.")</x:f>
        <x:v>0</x:v>
      </x:c>
      <x:c r="K1227" s="56" t="n">
        <x:f>Ubicaciones!D10</x:f>
        <x:v>8.4</x:v>
      </x:c>
      <x:c r="L1227" s="56" t="n">
        <x:f>Ubicaciones!E10</x:f>
        <x:v>-78.15</x:v>
      </x:c>
      <x:c r="M1227" s="38" t="str">
        <x:f>Vulnerabilidad!B22</x:f>
        <x:v>Hormigón armado</x:v>
      </x:c>
      <x:c r="N1227" s="38" t="str">
        <x:f>Vulnerabilidad!C22</x:f>
        <x:v>Mampostería de relleno</x:v>
      </x:c>
      <x:c r="O1227" s="38" t="str">
        <x:f>Vulnerabilidad!D22</x:f>
        <x:v>Losa de hormigón</x:v>
      </x:c>
      <x:c r="P1227" s="38" t="str">
        <x:v>Sin dato</x:v>
      </x:c>
      <x:c r="Q1227" s="38" t="n">
        <x:f>IF('Impacto local'!H10="","",'Impacto local'!H10)</x:f>
        <x:v>2</x:v>
      </x:c>
      <x:c r="R1227" s="57" t="n">
        <x:f>IF(Q1227="","",INDEX(Vulnerabilidad!$B$6:$B$17,Q1227))</x:f>
        <x:v>0</x:v>
      </x:c>
      <x:c r="S1227" s="55" t="n">
        <x:f>IF(AND(ISNUMBER(J1227),ISNUMBER(R1227),R1227&gt;=0,R1227&lt;=1),J1227*R1227,"n.a.")</x:f>
        <x:v>0</x:v>
      </x:c>
      <x:c r="T1227" s="38" t="str">
        <x:f>IF(ISNUMBER(S1227),"Calculado ilustrativo","Faltan datos / parámetros inválidos")</x:f>
        <x:v>Calculado ilustrativo</x:v>
      </x:c>
    </x:row>
    <x:row r="1228">
      <x:c r="A1228" s="38" t="str">
        <x:v>R01223</x:v>
      </x:c>
      <x:c r="B1228" s="38" t="str">
        <x:f>'Reparto provincial'!B413</x:f>
        <x:v>C11</x:v>
      </x:c>
      <x:c r="C1228" s="38" t="str">
        <x:f>'Reparto provincial'!C413</x:f>
        <x:v>Mercantil Seguros y Reaseguros, S.A.</x:v>
      </x:c>
      <x:c r="D1228" s="38" t="str">
        <x:f>'Reparto provincial'!D413</x:f>
        <x:v>Comercial</x:v>
      </x:c>
      <x:c r="E1228" s="38" t="str">
        <x:f>'Reparto provincial'!E413</x:f>
        <x:v>Darién</x:v>
      </x:c>
      <x:c r="F1228" s="38" t="str">
        <x:f>Ubicaciones!A10</x:f>
        <x:v>L05</x:v>
      </x:c>
      <x:c r="G1228" s="38" t="str">
        <x:v>P2</x:v>
      </x:c>
      <x:c r="H1228" s="55" t="n">
        <x:f>IF(AND(ISNUMBER('Reparto provincial'!J413),ABS(Construccion!G19-1)&lt;0.0000001,MIN(Construccion!D19:F19)&gt;=0,MAX(Construccion!D19:F19)&lt;=1),ROUND('Reparto provincial'!J413*ROUND(SUM(Construccion!$D$19:E19),12),0)-ROUND('Reparto provincial'!J413*ROUND(SUM(Construccion!$D$19:D19),12),0),"n.a.")</x:f>
        <x:v>0</x:v>
      </x:c>
      <x:c r="I1228" s="55" t="n">
        <x:f>'Reparto provincial'!N413</x:f>
        <x:v>0</x:v>
      </x:c>
      <x:c r="J1228" s="55" t="n">
        <x:f>IF(AND(ISNUMBER(H1228),ISNUMBER(I1228)),H1228*I1228,"n.a.")</x:f>
        <x:v>0</x:v>
      </x:c>
      <x:c r="K1228" s="56" t="n">
        <x:f>Ubicaciones!D10</x:f>
        <x:v>8.4</x:v>
      </x:c>
      <x:c r="L1228" s="56" t="n">
        <x:f>Ubicaciones!E10</x:f>
        <x:v>-78.15</x:v>
      </x:c>
      <x:c r="M1228" s="38" t="str">
        <x:f>Vulnerabilidad!B23</x:f>
        <x:v>Mampostería sin refuerzo</x:v>
      </x:c>
      <x:c r="N1228" s="38" t="str">
        <x:f>Vulnerabilidad!C23</x:f>
        <x:v>Bloque / ladrillo</x:v>
      </x:c>
      <x:c r="O1228" s="38" t="str">
        <x:f>Vulnerabilidad!D23</x:f>
        <x:v>Metal</x:v>
      </x:c>
      <x:c r="P1228" s="38" t="str">
        <x:v>Sin dato</x:v>
      </x:c>
      <x:c r="Q1228" s="38" t="n">
        <x:f>IF('Impacto local'!H10="","",'Impacto local'!H10)</x:f>
        <x:v>2</x:v>
      </x:c>
      <x:c r="R1228" s="57" t="n">
        <x:f>IF(Q1228="","",INDEX(Vulnerabilidad!$C$6:$C$17,Q1228))</x:f>
        <x:v>0</x:v>
      </x:c>
      <x:c r="S1228" s="55" t="n">
        <x:f>IF(AND(ISNUMBER(J1228),ISNUMBER(R1228),R1228&gt;=0,R1228&lt;=1),J1228*R1228,"n.a.")</x:f>
        <x:v>0</x:v>
      </x:c>
      <x:c r="T1228" s="38" t="str">
        <x:f>IF(ISNUMBER(S1228),"Calculado ilustrativo","Faltan datos / parámetros inválidos")</x:f>
        <x:v>Calculado ilustrativo</x:v>
      </x:c>
    </x:row>
    <x:row r="1229">
      <x:c r="A1229" s="38" t="str">
        <x:v>R01224</x:v>
      </x:c>
      <x:c r="B1229" s="38" t="str">
        <x:f>'Reparto provincial'!B413</x:f>
        <x:v>C11</x:v>
      </x:c>
      <x:c r="C1229" s="38" t="str">
        <x:f>'Reparto provincial'!C413</x:f>
        <x:v>Mercantil Seguros y Reaseguros, S.A.</x:v>
      </x:c>
      <x:c r="D1229" s="38" t="str">
        <x:f>'Reparto provincial'!D413</x:f>
        <x:v>Comercial</x:v>
      </x:c>
      <x:c r="E1229" s="38" t="str">
        <x:f>'Reparto provincial'!E413</x:f>
        <x:v>Darién</x:v>
      </x:c>
      <x:c r="F1229" s="38" t="str">
        <x:f>Ubicaciones!A10</x:f>
        <x:v>L05</x:v>
      </x:c>
      <x:c r="G1229" s="38" t="str">
        <x:v>P3</x:v>
      </x:c>
      <x:c r="H1229" s="55" t="n">
        <x:f>IF(AND(ISNUMBER('Reparto provincial'!J413),ABS(Construccion!G19-1)&lt;0.0000001,MIN(Construccion!D19:F19)&gt;=0,MAX(Construccion!D19:F19)&lt;=1),ROUND('Reparto provincial'!J413*ROUND(SUM(Construccion!$D$19:F19),12),0)-ROUND('Reparto provincial'!J413*ROUND(SUM(Construccion!$D$19:E19),12),0),"n.a.")</x:f>
        <x:v>0</x:v>
      </x:c>
      <x:c r="I1229" s="55" t="n">
        <x:f>'Reparto provincial'!N413</x:f>
        <x:v>0</x:v>
      </x:c>
      <x:c r="J1229" s="55" t="n">
        <x:f>IF(AND(ISNUMBER(H1229),ISNUMBER(I1229)),H1229*I1229,"n.a.")</x:f>
        <x:v>0</x:v>
      </x:c>
      <x:c r="K1229" s="56" t="n">
        <x:f>Ubicaciones!D10</x:f>
        <x:v>8.4</x:v>
      </x:c>
      <x:c r="L1229" s="56" t="n">
        <x:f>Ubicaciones!E10</x:f>
        <x:v>-78.15</x:v>
      </x:c>
      <x:c r="M1229" s="38" t="str">
        <x:f>Vulnerabilidad!B24</x:f>
        <x:v>Liviana / madera</x:v>
      </x:c>
      <x:c r="N1229" s="38" t="str">
        <x:f>Vulnerabilidad!C24</x:f>
        <x:v>Madera / livianas</x:v>
      </x:c>
      <x:c r="O1229" s="38" t="str">
        <x:f>Vulnerabilidad!D24</x:f>
        <x:v>Metal</x:v>
      </x:c>
      <x:c r="P1229" s="38" t="str">
        <x:v>Sin dato</x:v>
      </x:c>
      <x:c r="Q1229" s="38" t="n">
        <x:f>IF('Impacto local'!H10="","",'Impacto local'!H10)</x:f>
        <x:v>2</x:v>
      </x:c>
      <x:c r="R1229" s="57" t="n">
        <x:f>IF(Q1229="","",INDEX(Vulnerabilidad!$D$6:$D$17,Q1229))</x:f>
        <x:v>0</x:v>
      </x:c>
      <x:c r="S1229" s="55" t="n">
        <x:f>IF(AND(ISNUMBER(J1229),ISNUMBER(R1229),R1229&gt;=0,R1229&lt;=1),J1229*R1229,"n.a.")</x:f>
        <x:v>0</x:v>
      </x:c>
      <x:c r="T1229" s="38" t="str">
        <x:f>IF(ISNUMBER(S1229),"Calculado ilustrativo","Faltan datos / parámetros inválidos")</x:f>
        <x:v>Calculado ilustrativo</x:v>
      </x:c>
    </x:row>
    <x:row r="1230">
      <x:c r="A1230" s="38" t="str">
        <x:v>R01225</x:v>
      </x:c>
      <x:c r="B1230" s="38" t="str">
        <x:f>'Reparto provincial'!B414</x:f>
        <x:v>C11</x:v>
      </x:c>
      <x:c r="C1230" s="38" t="str">
        <x:f>'Reparto provincial'!C414</x:f>
        <x:v>Mercantil Seguros y Reaseguros, S.A.</x:v>
      </x:c>
      <x:c r="D1230" s="38" t="str">
        <x:f>'Reparto provincial'!D414</x:f>
        <x:v>Comercial</x:v>
      </x:c>
      <x:c r="E1230" s="38" t="str">
        <x:f>'Reparto provincial'!E414</x:f>
        <x:v>Herrera</x:v>
      </x:c>
      <x:c r="F1230" s="38" t="str">
        <x:f>Ubicaciones!A11</x:f>
        <x:v>L06</x:v>
      </x:c>
      <x:c r="G1230" s="38" t="str">
        <x:v>P1</x:v>
      </x:c>
      <x:c r="H1230" s="55" t="n">
        <x:f>IF(AND(ISNUMBER('Reparto provincial'!J414),ABS(Construccion!G22-1)&lt;0.0000001,MIN(Construccion!D22:F22)&gt;=0,MAX(Construccion!D22:F22)&lt;=1),ROUND('Reparto provincial'!J414*ROUND(SUM(Construccion!$D$22:D22),12),0)-0,"n.a.")</x:f>
        <x:v>0</x:v>
      </x:c>
      <x:c r="I1230" s="55" t="n">
        <x:f>'Reparto provincial'!N414</x:f>
        <x:v>0</x:v>
      </x:c>
      <x:c r="J1230" s="55" t="n">
        <x:f>IF(AND(ISNUMBER(H1230),ISNUMBER(I1230)),H1230*I1230,"n.a.")</x:f>
        <x:v>0</x:v>
      </x:c>
      <x:c r="K1230" s="56" t="n">
        <x:f>Ubicaciones!D11</x:f>
        <x:v>7.96</x:v>
      </x:c>
      <x:c r="L1230" s="56" t="n">
        <x:f>Ubicaciones!E11</x:f>
        <x:v>-80.43</x:v>
      </x:c>
      <x:c r="M1230" s="38" t="str">
        <x:f>Vulnerabilidad!B22</x:f>
        <x:v>Hormigón armado</x:v>
      </x:c>
      <x:c r="N1230" s="38" t="str">
        <x:f>Vulnerabilidad!C22</x:f>
        <x:v>Mampostería de relleno</x:v>
      </x:c>
      <x:c r="O1230" s="38" t="str">
        <x:f>Vulnerabilidad!D22</x:f>
        <x:v>Losa de hormigón</x:v>
      </x:c>
      <x:c r="P1230" s="38" t="str">
        <x:v>Sin dato</x:v>
      </x:c>
      <x:c r="Q1230" s="38" t="n">
        <x:f>IF('Impacto local'!H11="","",'Impacto local'!H11)</x:f>
        <x:v>3</x:v>
      </x:c>
      <x:c r="R1230" s="57" t="n">
        <x:f>IF(Q1230="","",INDEX(Vulnerabilidad!$B$6:$B$17,Q1230))</x:f>
        <x:v>0</x:v>
      </x:c>
      <x:c r="S1230" s="55" t="n">
        <x:f>IF(AND(ISNUMBER(J1230),ISNUMBER(R1230),R1230&gt;=0,R1230&lt;=1),J1230*R1230,"n.a.")</x:f>
        <x:v>0</x:v>
      </x:c>
      <x:c r="T1230" s="38" t="str">
        <x:f>IF(ISNUMBER(S1230),"Calculado ilustrativo","Faltan datos / parámetros inválidos")</x:f>
        <x:v>Calculado ilustrativo</x:v>
      </x:c>
    </x:row>
    <x:row r="1231">
      <x:c r="A1231" s="38" t="str">
        <x:v>R01226</x:v>
      </x:c>
      <x:c r="B1231" s="38" t="str">
        <x:f>'Reparto provincial'!B414</x:f>
        <x:v>C11</x:v>
      </x:c>
      <x:c r="C1231" s="38" t="str">
        <x:f>'Reparto provincial'!C414</x:f>
        <x:v>Mercantil Seguros y Reaseguros, S.A.</x:v>
      </x:c>
      <x:c r="D1231" s="38" t="str">
        <x:f>'Reparto provincial'!D414</x:f>
        <x:v>Comercial</x:v>
      </x:c>
      <x:c r="E1231" s="38" t="str">
        <x:f>'Reparto provincial'!E414</x:f>
        <x:v>Herrera</x:v>
      </x:c>
      <x:c r="F1231" s="38" t="str">
        <x:f>Ubicaciones!A11</x:f>
        <x:v>L06</x:v>
      </x:c>
      <x:c r="G1231" s="38" t="str">
        <x:v>P2</x:v>
      </x:c>
      <x:c r="H1231" s="55" t="n">
        <x:f>IF(AND(ISNUMBER('Reparto provincial'!J414),ABS(Construccion!G22-1)&lt;0.0000001,MIN(Construccion!D22:F22)&gt;=0,MAX(Construccion!D22:F22)&lt;=1),ROUND('Reparto provincial'!J414*ROUND(SUM(Construccion!$D$22:E22),12),0)-ROUND('Reparto provincial'!J414*ROUND(SUM(Construccion!$D$22:D22),12),0),"n.a.")</x:f>
        <x:v>0</x:v>
      </x:c>
      <x:c r="I1231" s="55" t="n">
        <x:f>'Reparto provincial'!N414</x:f>
        <x:v>0</x:v>
      </x:c>
      <x:c r="J1231" s="55" t="n">
        <x:f>IF(AND(ISNUMBER(H1231),ISNUMBER(I1231)),H1231*I1231,"n.a.")</x:f>
        <x:v>0</x:v>
      </x:c>
      <x:c r="K1231" s="56" t="n">
        <x:f>Ubicaciones!D11</x:f>
        <x:v>7.96</x:v>
      </x:c>
      <x:c r="L1231" s="56" t="n">
        <x:f>Ubicaciones!E11</x:f>
        <x:v>-80.43</x:v>
      </x:c>
      <x:c r="M1231" s="38" t="str">
        <x:f>Vulnerabilidad!B23</x:f>
        <x:v>Mampostería sin refuerzo</x:v>
      </x:c>
      <x:c r="N1231" s="38" t="str">
        <x:f>Vulnerabilidad!C23</x:f>
        <x:v>Bloque / ladrillo</x:v>
      </x:c>
      <x:c r="O1231" s="38" t="str">
        <x:f>Vulnerabilidad!D23</x:f>
        <x:v>Metal</x:v>
      </x:c>
      <x:c r="P1231" s="38" t="str">
        <x:v>Sin dato</x:v>
      </x:c>
      <x:c r="Q1231" s="38" t="n">
        <x:f>IF('Impacto local'!H11="","",'Impacto local'!H11)</x:f>
        <x:v>3</x:v>
      </x:c>
      <x:c r="R1231" s="57" t="n">
        <x:f>IF(Q1231="","",INDEX(Vulnerabilidad!$C$6:$C$17,Q1231))</x:f>
        <x:v>0</x:v>
      </x:c>
      <x:c r="S1231" s="55" t="n">
        <x:f>IF(AND(ISNUMBER(J1231),ISNUMBER(R1231),R1231&gt;=0,R1231&lt;=1),J1231*R1231,"n.a.")</x:f>
        <x:v>0</x:v>
      </x:c>
      <x:c r="T1231" s="38" t="str">
        <x:f>IF(ISNUMBER(S1231),"Calculado ilustrativo","Faltan datos / parámetros inválidos")</x:f>
        <x:v>Calculado ilustrativo</x:v>
      </x:c>
    </x:row>
    <x:row r="1232">
      <x:c r="A1232" s="38" t="str">
        <x:v>R01227</x:v>
      </x:c>
      <x:c r="B1232" s="38" t="str">
        <x:f>'Reparto provincial'!B414</x:f>
        <x:v>C11</x:v>
      </x:c>
      <x:c r="C1232" s="38" t="str">
        <x:f>'Reparto provincial'!C414</x:f>
        <x:v>Mercantil Seguros y Reaseguros, S.A.</x:v>
      </x:c>
      <x:c r="D1232" s="38" t="str">
        <x:f>'Reparto provincial'!D414</x:f>
        <x:v>Comercial</x:v>
      </x:c>
      <x:c r="E1232" s="38" t="str">
        <x:f>'Reparto provincial'!E414</x:f>
        <x:v>Herrera</x:v>
      </x:c>
      <x:c r="F1232" s="38" t="str">
        <x:f>Ubicaciones!A11</x:f>
        <x:v>L06</x:v>
      </x:c>
      <x:c r="G1232" s="38" t="str">
        <x:v>P3</x:v>
      </x:c>
      <x:c r="H1232" s="55" t="n">
        <x:f>IF(AND(ISNUMBER('Reparto provincial'!J414),ABS(Construccion!G22-1)&lt;0.0000001,MIN(Construccion!D22:F22)&gt;=0,MAX(Construccion!D22:F22)&lt;=1),ROUND('Reparto provincial'!J414*ROUND(SUM(Construccion!$D$22:F22),12),0)-ROUND('Reparto provincial'!J414*ROUND(SUM(Construccion!$D$22:E22),12),0),"n.a.")</x:f>
        <x:v>0</x:v>
      </x:c>
      <x:c r="I1232" s="55" t="n">
        <x:f>'Reparto provincial'!N414</x:f>
        <x:v>0</x:v>
      </x:c>
      <x:c r="J1232" s="55" t="n">
        <x:f>IF(AND(ISNUMBER(H1232),ISNUMBER(I1232)),H1232*I1232,"n.a.")</x:f>
        <x:v>0</x:v>
      </x:c>
      <x:c r="K1232" s="56" t="n">
        <x:f>Ubicaciones!D11</x:f>
        <x:v>7.96</x:v>
      </x:c>
      <x:c r="L1232" s="56" t="n">
        <x:f>Ubicaciones!E11</x:f>
        <x:v>-80.43</x:v>
      </x:c>
      <x:c r="M1232" s="38" t="str">
        <x:f>Vulnerabilidad!B24</x:f>
        <x:v>Liviana / madera</x:v>
      </x:c>
      <x:c r="N1232" s="38" t="str">
        <x:f>Vulnerabilidad!C24</x:f>
        <x:v>Madera / livianas</x:v>
      </x:c>
      <x:c r="O1232" s="38" t="str">
        <x:f>Vulnerabilidad!D24</x:f>
        <x:v>Metal</x:v>
      </x:c>
      <x:c r="P1232" s="38" t="str">
        <x:v>Sin dato</x:v>
      </x:c>
      <x:c r="Q1232" s="38" t="n">
        <x:f>IF('Impacto local'!H11="","",'Impacto local'!H11)</x:f>
        <x:v>3</x:v>
      </x:c>
      <x:c r="R1232" s="57" t="n">
        <x:f>IF(Q1232="","",INDEX(Vulnerabilidad!$D$6:$D$17,Q1232))</x:f>
        <x:v>0</x:v>
      </x:c>
      <x:c r="S1232" s="55" t="n">
        <x:f>IF(AND(ISNUMBER(J1232),ISNUMBER(R1232),R1232&gt;=0,R1232&lt;=1),J1232*R1232,"n.a.")</x:f>
        <x:v>0</x:v>
      </x:c>
      <x:c r="T1232" s="38" t="str">
        <x:f>IF(ISNUMBER(S1232),"Calculado ilustrativo","Faltan datos / parámetros inválidos")</x:f>
        <x:v>Calculado ilustrativo</x:v>
      </x:c>
    </x:row>
    <x:row r="1233">
      <x:c r="A1233" s="38" t="str">
        <x:v>R01228</x:v>
      </x:c>
      <x:c r="B1233" s="38" t="str">
        <x:f>'Reparto provincial'!B415</x:f>
        <x:v>C11</x:v>
      </x:c>
      <x:c r="C1233" s="38" t="str">
        <x:f>'Reparto provincial'!C415</x:f>
        <x:v>Mercantil Seguros y Reaseguros, S.A.</x:v>
      </x:c>
      <x:c r="D1233" s="38" t="str">
        <x:f>'Reparto provincial'!D415</x:f>
        <x:v>Comercial</x:v>
      </x:c>
      <x:c r="E1233" s="38" t="str">
        <x:f>'Reparto provincial'!E415</x:f>
        <x:v>Los Santos</x:v>
      </x:c>
      <x:c r="F1233" s="38" t="str">
        <x:f>Ubicaciones!A12</x:f>
        <x:v>L07</x:v>
      </x:c>
      <x:c r="G1233" s="38" t="str">
        <x:v>P1</x:v>
      </x:c>
      <x:c r="H1233" s="55" t="n">
        <x:f>IF(AND(ISNUMBER('Reparto provincial'!J415),ABS(Construccion!G25-1)&lt;0.0000001,MIN(Construccion!D25:F25)&gt;=0,MAX(Construccion!D25:F25)&lt;=1),ROUND('Reparto provincial'!J415*ROUND(SUM(Construccion!$D$25:D25),12),0)-0,"n.a.")</x:f>
        <x:v>0</x:v>
      </x:c>
      <x:c r="I1233" s="55" t="n">
        <x:f>'Reparto provincial'!N415</x:f>
        <x:v>0</x:v>
      </x:c>
      <x:c r="J1233" s="55" t="n">
        <x:f>IF(AND(ISNUMBER(H1233),ISNUMBER(I1233)),H1233*I1233,"n.a.")</x:f>
        <x:v>0</x:v>
      </x:c>
      <x:c r="K1233" s="56" t="n">
        <x:f>Ubicaciones!D12</x:f>
        <x:v>7.77</x:v>
      </x:c>
      <x:c r="L1233" s="56" t="n">
        <x:f>Ubicaciones!E12</x:f>
        <x:v>-80.28</x:v>
      </x:c>
      <x:c r="M1233" s="38" t="str">
        <x:f>Vulnerabilidad!B22</x:f>
        <x:v>Hormigón armado</x:v>
      </x:c>
      <x:c r="N1233" s="38" t="str">
        <x:f>Vulnerabilidad!C22</x:f>
        <x:v>Mampostería de relleno</x:v>
      </x:c>
      <x:c r="O1233" s="38" t="str">
        <x:f>Vulnerabilidad!D22</x:f>
        <x:v>Losa de hormigón</x:v>
      </x:c>
      <x:c r="P1233" s="38" t="str">
        <x:v>Sin dato</x:v>
      </x:c>
      <x:c r="Q1233" s="38" t="n">
        <x:f>IF('Impacto local'!H12="","",'Impacto local'!H12)</x:f>
        <x:v>2</x:v>
      </x:c>
      <x:c r="R1233" s="57" t="n">
        <x:f>IF(Q1233="","",INDEX(Vulnerabilidad!$B$6:$B$17,Q1233))</x:f>
        <x:v>0</x:v>
      </x:c>
      <x:c r="S1233" s="55" t="n">
        <x:f>IF(AND(ISNUMBER(J1233),ISNUMBER(R1233),R1233&gt;=0,R1233&lt;=1),J1233*R1233,"n.a.")</x:f>
        <x:v>0</x:v>
      </x:c>
      <x:c r="T1233" s="38" t="str">
        <x:f>IF(ISNUMBER(S1233),"Calculado ilustrativo","Faltan datos / parámetros inválidos")</x:f>
        <x:v>Calculado ilustrativo</x:v>
      </x:c>
    </x:row>
    <x:row r="1234">
      <x:c r="A1234" s="38" t="str">
        <x:v>R01229</x:v>
      </x:c>
      <x:c r="B1234" s="38" t="str">
        <x:f>'Reparto provincial'!B415</x:f>
        <x:v>C11</x:v>
      </x:c>
      <x:c r="C1234" s="38" t="str">
        <x:f>'Reparto provincial'!C415</x:f>
        <x:v>Mercantil Seguros y Reaseguros, S.A.</x:v>
      </x:c>
      <x:c r="D1234" s="38" t="str">
        <x:f>'Reparto provincial'!D415</x:f>
        <x:v>Comercial</x:v>
      </x:c>
      <x:c r="E1234" s="38" t="str">
        <x:f>'Reparto provincial'!E415</x:f>
        <x:v>Los Santos</x:v>
      </x:c>
      <x:c r="F1234" s="38" t="str">
        <x:f>Ubicaciones!A12</x:f>
        <x:v>L07</x:v>
      </x:c>
      <x:c r="G1234" s="38" t="str">
        <x:v>P2</x:v>
      </x:c>
      <x:c r="H1234" s="55" t="n">
        <x:f>IF(AND(ISNUMBER('Reparto provincial'!J415),ABS(Construccion!G25-1)&lt;0.0000001,MIN(Construccion!D25:F25)&gt;=0,MAX(Construccion!D25:F25)&lt;=1),ROUND('Reparto provincial'!J415*ROUND(SUM(Construccion!$D$25:E25),12),0)-ROUND('Reparto provincial'!J415*ROUND(SUM(Construccion!$D$25:D25),12),0),"n.a.")</x:f>
        <x:v>0</x:v>
      </x:c>
      <x:c r="I1234" s="55" t="n">
        <x:f>'Reparto provincial'!N415</x:f>
        <x:v>0</x:v>
      </x:c>
      <x:c r="J1234" s="55" t="n">
        <x:f>IF(AND(ISNUMBER(H1234),ISNUMBER(I1234)),H1234*I1234,"n.a.")</x:f>
        <x:v>0</x:v>
      </x:c>
      <x:c r="K1234" s="56" t="n">
        <x:f>Ubicaciones!D12</x:f>
        <x:v>7.77</x:v>
      </x:c>
      <x:c r="L1234" s="56" t="n">
        <x:f>Ubicaciones!E12</x:f>
        <x:v>-80.28</x:v>
      </x:c>
      <x:c r="M1234" s="38" t="str">
        <x:f>Vulnerabilidad!B23</x:f>
        <x:v>Mampostería sin refuerzo</x:v>
      </x:c>
      <x:c r="N1234" s="38" t="str">
        <x:f>Vulnerabilidad!C23</x:f>
        <x:v>Bloque / ladrillo</x:v>
      </x:c>
      <x:c r="O1234" s="38" t="str">
        <x:f>Vulnerabilidad!D23</x:f>
        <x:v>Metal</x:v>
      </x:c>
      <x:c r="P1234" s="38" t="str">
        <x:v>Sin dato</x:v>
      </x:c>
      <x:c r="Q1234" s="38" t="n">
        <x:f>IF('Impacto local'!H12="","",'Impacto local'!H12)</x:f>
        <x:v>2</x:v>
      </x:c>
      <x:c r="R1234" s="57" t="n">
        <x:f>IF(Q1234="","",INDEX(Vulnerabilidad!$C$6:$C$17,Q1234))</x:f>
        <x:v>0</x:v>
      </x:c>
      <x:c r="S1234" s="55" t="n">
        <x:f>IF(AND(ISNUMBER(J1234),ISNUMBER(R1234),R1234&gt;=0,R1234&lt;=1),J1234*R1234,"n.a.")</x:f>
        <x:v>0</x:v>
      </x:c>
      <x:c r="T1234" s="38" t="str">
        <x:f>IF(ISNUMBER(S1234),"Calculado ilustrativo","Faltan datos / parámetros inválidos")</x:f>
        <x:v>Calculado ilustrativo</x:v>
      </x:c>
    </x:row>
    <x:row r="1235">
      <x:c r="A1235" s="38" t="str">
        <x:v>R01230</x:v>
      </x:c>
      <x:c r="B1235" s="38" t="str">
        <x:f>'Reparto provincial'!B415</x:f>
        <x:v>C11</x:v>
      </x:c>
      <x:c r="C1235" s="38" t="str">
        <x:f>'Reparto provincial'!C415</x:f>
        <x:v>Mercantil Seguros y Reaseguros, S.A.</x:v>
      </x:c>
      <x:c r="D1235" s="38" t="str">
        <x:f>'Reparto provincial'!D415</x:f>
        <x:v>Comercial</x:v>
      </x:c>
      <x:c r="E1235" s="38" t="str">
        <x:f>'Reparto provincial'!E415</x:f>
        <x:v>Los Santos</x:v>
      </x:c>
      <x:c r="F1235" s="38" t="str">
        <x:f>Ubicaciones!A12</x:f>
        <x:v>L07</x:v>
      </x:c>
      <x:c r="G1235" s="38" t="str">
        <x:v>P3</x:v>
      </x:c>
      <x:c r="H1235" s="55" t="n">
        <x:f>IF(AND(ISNUMBER('Reparto provincial'!J415),ABS(Construccion!G25-1)&lt;0.0000001,MIN(Construccion!D25:F25)&gt;=0,MAX(Construccion!D25:F25)&lt;=1),ROUND('Reparto provincial'!J415*ROUND(SUM(Construccion!$D$25:F25),12),0)-ROUND('Reparto provincial'!J415*ROUND(SUM(Construccion!$D$25:E25),12),0),"n.a.")</x:f>
        <x:v>0</x:v>
      </x:c>
      <x:c r="I1235" s="55" t="n">
        <x:f>'Reparto provincial'!N415</x:f>
        <x:v>0</x:v>
      </x:c>
      <x:c r="J1235" s="55" t="n">
        <x:f>IF(AND(ISNUMBER(H1235),ISNUMBER(I1235)),H1235*I1235,"n.a.")</x:f>
        <x:v>0</x:v>
      </x:c>
      <x:c r="K1235" s="56" t="n">
        <x:f>Ubicaciones!D12</x:f>
        <x:v>7.77</x:v>
      </x:c>
      <x:c r="L1235" s="56" t="n">
        <x:f>Ubicaciones!E12</x:f>
        <x:v>-80.28</x:v>
      </x:c>
      <x:c r="M1235" s="38" t="str">
        <x:f>Vulnerabilidad!B24</x:f>
        <x:v>Liviana / madera</x:v>
      </x:c>
      <x:c r="N1235" s="38" t="str">
        <x:f>Vulnerabilidad!C24</x:f>
        <x:v>Madera / livianas</x:v>
      </x:c>
      <x:c r="O1235" s="38" t="str">
        <x:f>Vulnerabilidad!D24</x:f>
        <x:v>Metal</x:v>
      </x:c>
      <x:c r="P1235" s="38" t="str">
        <x:v>Sin dato</x:v>
      </x:c>
      <x:c r="Q1235" s="38" t="n">
        <x:f>IF('Impacto local'!H12="","",'Impacto local'!H12)</x:f>
        <x:v>2</x:v>
      </x:c>
      <x:c r="R1235" s="57" t="n">
        <x:f>IF(Q1235="","",INDEX(Vulnerabilidad!$D$6:$D$17,Q1235))</x:f>
        <x:v>0</x:v>
      </x:c>
      <x:c r="S1235" s="55" t="n">
        <x:f>IF(AND(ISNUMBER(J1235),ISNUMBER(R1235),R1235&gt;=0,R1235&lt;=1),J1235*R1235,"n.a.")</x:f>
        <x:v>0</x:v>
      </x:c>
      <x:c r="T1235" s="38" t="str">
        <x:f>IF(ISNUMBER(S1235),"Calculado ilustrativo","Faltan datos / parámetros inválidos")</x:f>
        <x:v>Calculado ilustrativo</x:v>
      </x:c>
    </x:row>
    <x:row r="1236">
      <x:c r="A1236" s="38" t="str">
        <x:v>R01231</x:v>
      </x:c>
      <x:c r="B1236" s="38" t="str">
        <x:f>'Reparto provincial'!B416</x:f>
        <x:v>C11</x:v>
      </x:c>
      <x:c r="C1236" s="38" t="str">
        <x:f>'Reparto provincial'!C416</x:f>
        <x:v>Mercantil Seguros y Reaseguros, S.A.</x:v>
      </x:c>
      <x:c r="D1236" s="38" t="str">
        <x:f>'Reparto provincial'!D416</x:f>
        <x:v>Comercial</x:v>
      </x:c>
      <x:c r="E1236" s="38" t="str">
        <x:f>'Reparto provincial'!E416</x:f>
        <x:v>Panamá</x:v>
      </x:c>
      <x:c r="F1236" s="38" t="str">
        <x:f>Ubicaciones!A13</x:f>
        <x:v>L08</x:v>
      </x:c>
      <x:c r="G1236" s="38" t="str">
        <x:v>P1</x:v>
      </x:c>
      <x:c r="H1236" s="55" t="n">
        <x:f>IF(AND(ISNUMBER('Reparto provincial'!J416),ABS(Construccion!G28-1)&lt;0.0000001,MIN(Construccion!D28:F28)&gt;=0,MAX(Construccion!D28:F28)&lt;=1),ROUND('Reparto provincial'!J416*ROUND(SUM(Construccion!$D$28:D28),12),0)-0,"n.a.")</x:f>
        <x:v>0</x:v>
      </x:c>
      <x:c r="I1236" s="55" t="n">
        <x:f>'Reparto provincial'!N416</x:f>
        <x:v>0</x:v>
      </x:c>
      <x:c r="J1236" s="55" t="n">
        <x:f>IF(AND(ISNUMBER(H1236),ISNUMBER(I1236)),H1236*I1236,"n.a.")</x:f>
        <x:v>0</x:v>
      </x:c>
      <x:c r="K1236" s="56" t="n">
        <x:f>Ubicaciones!D13</x:f>
        <x:v>8.98</x:v>
      </x:c>
      <x:c r="L1236" s="56" t="n">
        <x:f>Ubicaciones!E13</x:f>
        <x:v>-79.52</x:v>
      </x:c>
      <x:c r="M1236" s="38" t="str">
        <x:f>Vulnerabilidad!B22</x:f>
        <x:v>Hormigón armado</x:v>
      </x:c>
      <x:c r="N1236" s="38" t="str">
        <x:f>Vulnerabilidad!C22</x:f>
        <x:v>Mampostería de relleno</x:v>
      </x:c>
      <x:c r="O1236" s="38" t="str">
        <x:f>Vulnerabilidad!D22</x:f>
        <x:v>Losa de hormigón</x:v>
      </x:c>
      <x:c r="P1236" s="38" t="str">
        <x:v>Sin dato</x:v>
      </x:c>
      <x:c r="Q1236" s="38" t="n">
        <x:f>IF('Impacto local'!H13="","",'Impacto local'!H13)</x:f>
        <x:v>2</x:v>
      </x:c>
      <x:c r="R1236" s="57" t="n">
        <x:f>IF(Q1236="","",INDEX(Vulnerabilidad!$B$6:$B$17,Q1236))</x:f>
        <x:v>0</x:v>
      </x:c>
      <x:c r="S1236" s="55" t="n">
        <x:f>IF(AND(ISNUMBER(J1236),ISNUMBER(R1236),R1236&gt;=0,R1236&lt;=1),J1236*R1236,"n.a.")</x:f>
        <x:v>0</x:v>
      </x:c>
      <x:c r="T1236" s="38" t="str">
        <x:f>IF(ISNUMBER(S1236),"Calculado ilustrativo","Faltan datos / parámetros inválidos")</x:f>
        <x:v>Calculado ilustrativo</x:v>
      </x:c>
    </x:row>
    <x:row r="1237">
      <x:c r="A1237" s="38" t="str">
        <x:v>R01232</x:v>
      </x:c>
      <x:c r="B1237" s="38" t="str">
        <x:f>'Reparto provincial'!B416</x:f>
        <x:v>C11</x:v>
      </x:c>
      <x:c r="C1237" s="38" t="str">
        <x:f>'Reparto provincial'!C416</x:f>
        <x:v>Mercantil Seguros y Reaseguros, S.A.</x:v>
      </x:c>
      <x:c r="D1237" s="38" t="str">
        <x:f>'Reparto provincial'!D416</x:f>
        <x:v>Comercial</x:v>
      </x:c>
      <x:c r="E1237" s="38" t="str">
        <x:f>'Reparto provincial'!E416</x:f>
        <x:v>Panamá</x:v>
      </x:c>
      <x:c r="F1237" s="38" t="str">
        <x:f>Ubicaciones!A13</x:f>
        <x:v>L08</x:v>
      </x:c>
      <x:c r="G1237" s="38" t="str">
        <x:v>P2</x:v>
      </x:c>
      <x:c r="H1237" s="55" t="n">
        <x:f>IF(AND(ISNUMBER('Reparto provincial'!J416),ABS(Construccion!G28-1)&lt;0.0000001,MIN(Construccion!D28:F28)&gt;=0,MAX(Construccion!D28:F28)&lt;=1),ROUND('Reparto provincial'!J416*ROUND(SUM(Construccion!$D$28:E28),12),0)-ROUND('Reparto provincial'!J416*ROUND(SUM(Construccion!$D$28:D28),12),0),"n.a.")</x:f>
        <x:v>0</x:v>
      </x:c>
      <x:c r="I1237" s="55" t="n">
        <x:f>'Reparto provincial'!N416</x:f>
        <x:v>0</x:v>
      </x:c>
      <x:c r="J1237" s="55" t="n">
        <x:f>IF(AND(ISNUMBER(H1237),ISNUMBER(I1237)),H1237*I1237,"n.a.")</x:f>
        <x:v>0</x:v>
      </x:c>
      <x:c r="K1237" s="56" t="n">
        <x:f>Ubicaciones!D13</x:f>
        <x:v>8.98</x:v>
      </x:c>
      <x:c r="L1237" s="56" t="n">
        <x:f>Ubicaciones!E13</x:f>
        <x:v>-79.52</x:v>
      </x:c>
      <x:c r="M1237" s="38" t="str">
        <x:f>Vulnerabilidad!B23</x:f>
        <x:v>Mampostería sin refuerzo</x:v>
      </x:c>
      <x:c r="N1237" s="38" t="str">
        <x:f>Vulnerabilidad!C23</x:f>
        <x:v>Bloque / ladrillo</x:v>
      </x:c>
      <x:c r="O1237" s="38" t="str">
        <x:f>Vulnerabilidad!D23</x:f>
        <x:v>Metal</x:v>
      </x:c>
      <x:c r="P1237" s="38" t="str">
        <x:v>Sin dato</x:v>
      </x:c>
      <x:c r="Q1237" s="38" t="n">
        <x:f>IF('Impacto local'!H13="","",'Impacto local'!H13)</x:f>
        <x:v>2</x:v>
      </x:c>
      <x:c r="R1237" s="57" t="n">
        <x:f>IF(Q1237="","",INDEX(Vulnerabilidad!$C$6:$C$17,Q1237))</x:f>
        <x:v>0</x:v>
      </x:c>
      <x:c r="S1237" s="55" t="n">
        <x:f>IF(AND(ISNUMBER(J1237),ISNUMBER(R1237),R1237&gt;=0,R1237&lt;=1),J1237*R1237,"n.a.")</x:f>
        <x:v>0</x:v>
      </x:c>
      <x:c r="T1237" s="38" t="str">
        <x:f>IF(ISNUMBER(S1237),"Calculado ilustrativo","Faltan datos / parámetros inválidos")</x:f>
        <x:v>Calculado ilustrativo</x:v>
      </x:c>
    </x:row>
    <x:row r="1238">
      <x:c r="A1238" s="38" t="str">
        <x:v>R01233</x:v>
      </x:c>
      <x:c r="B1238" s="38" t="str">
        <x:f>'Reparto provincial'!B416</x:f>
        <x:v>C11</x:v>
      </x:c>
      <x:c r="C1238" s="38" t="str">
        <x:f>'Reparto provincial'!C416</x:f>
        <x:v>Mercantil Seguros y Reaseguros, S.A.</x:v>
      </x:c>
      <x:c r="D1238" s="38" t="str">
        <x:f>'Reparto provincial'!D416</x:f>
        <x:v>Comercial</x:v>
      </x:c>
      <x:c r="E1238" s="38" t="str">
        <x:f>'Reparto provincial'!E416</x:f>
        <x:v>Panamá</x:v>
      </x:c>
      <x:c r="F1238" s="38" t="str">
        <x:f>Ubicaciones!A13</x:f>
        <x:v>L08</x:v>
      </x:c>
      <x:c r="G1238" s="38" t="str">
        <x:v>P3</x:v>
      </x:c>
      <x:c r="H1238" s="55" t="n">
        <x:f>IF(AND(ISNUMBER('Reparto provincial'!J416),ABS(Construccion!G28-1)&lt;0.0000001,MIN(Construccion!D28:F28)&gt;=0,MAX(Construccion!D28:F28)&lt;=1),ROUND('Reparto provincial'!J416*ROUND(SUM(Construccion!$D$28:F28),12),0)-ROUND('Reparto provincial'!J416*ROUND(SUM(Construccion!$D$28:E28),12),0),"n.a.")</x:f>
        <x:v>0</x:v>
      </x:c>
      <x:c r="I1238" s="55" t="n">
        <x:f>'Reparto provincial'!N416</x:f>
        <x:v>0</x:v>
      </x:c>
      <x:c r="J1238" s="55" t="n">
        <x:f>IF(AND(ISNUMBER(H1238),ISNUMBER(I1238)),H1238*I1238,"n.a.")</x:f>
        <x:v>0</x:v>
      </x:c>
      <x:c r="K1238" s="56" t="n">
        <x:f>Ubicaciones!D13</x:f>
        <x:v>8.98</x:v>
      </x:c>
      <x:c r="L1238" s="56" t="n">
        <x:f>Ubicaciones!E13</x:f>
        <x:v>-79.52</x:v>
      </x:c>
      <x:c r="M1238" s="38" t="str">
        <x:f>Vulnerabilidad!B24</x:f>
        <x:v>Liviana / madera</x:v>
      </x:c>
      <x:c r="N1238" s="38" t="str">
        <x:f>Vulnerabilidad!C24</x:f>
        <x:v>Madera / livianas</x:v>
      </x:c>
      <x:c r="O1238" s="38" t="str">
        <x:f>Vulnerabilidad!D24</x:f>
        <x:v>Metal</x:v>
      </x:c>
      <x:c r="P1238" s="38" t="str">
        <x:v>Sin dato</x:v>
      </x:c>
      <x:c r="Q1238" s="38" t="n">
        <x:f>IF('Impacto local'!H13="","",'Impacto local'!H13)</x:f>
        <x:v>2</x:v>
      </x:c>
      <x:c r="R1238" s="57" t="n">
        <x:f>IF(Q1238="","",INDEX(Vulnerabilidad!$D$6:$D$17,Q1238))</x:f>
        <x:v>0</x:v>
      </x:c>
      <x:c r="S1238" s="55" t="n">
        <x:f>IF(AND(ISNUMBER(J1238),ISNUMBER(R1238),R1238&gt;=0,R1238&lt;=1),J1238*R1238,"n.a.")</x:f>
        <x:v>0</x:v>
      </x:c>
      <x:c r="T1238" s="38" t="str">
        <x:f>IF(ISNUMBER(S1238),"Calculado ilustrativo","Faltan datos / parámetros inválidos")</x:f>
        <x:v>Calculado ilustrativo</x:v>
      </x:c>
    </x:row>
    <x:row r="1239">
      <x:c r="A1239" s="38" t="str">
        <x:v>R01234</x:v>
      </x:c>
      <x:c r="B1239" s="38" t="str">
        <x:f>'Reparto provincial'!B417</x:f>
        <x:v>C11</x:v>
      </x:c>
      <x:c r="C1239" s="38" t="str">
        <x:f>'Reparto provincial'!C417</x:f>
        <x:v>Mercantil Seguros y Reaseguros, S.A.</x:v>
      </x:c>
      <x:c r="D1239" s="38" t="str">
        <x:f>'Reparto provincial'!D417</x:f>
        <x:v>Comercial</x:v>
      </x:c>
      <x:c r="E1239" s="38" t="str">
        <x:f>'Reparto provincial'!E417</x:f>
        <x:v>Veraguas</x:v>
      </x:c>
      <x:c r="F1239" s="38" t="str">
        <x:f>Ubicaciones!A14</x:f>
        <x:v>L09</x:v>
      </x:c>
      <x:c r="G1239" s="38" t="str">
        <x:v>P1</x:v>
      </x:c>
      <x:c r="H1239" s="55" t="n">
        <x:f>IF(AND(ISNUMBER('Reparto provincial'!J417),ABS(Construccion!G31-1)&lt;0.0000001,MIN(Construccion!D31:F31)&gt;=0,MAX(Construccion!D31:F31)&lt;=1),ROUND('Reparto provincial'!J417*ROUND(SUM(Construccion!$D$31:D31),12),0)-0,"n.a.")</x:f>
        <x:v>0</x:v>
      </x:c>
      <x:c r="I1239" s="55" t="n">
        <x:f>'Reparto provincial'!N417</x:f>
        <x:v>0</x:v>
      </x:c>
      <x:c r="J1239" s="55" t="n">
        <x:f>IF(AND(ISNUMBER(H1239),ISNUMBER(I1239)),H1239*I1239,"n.a.")</x:f>
        <x:v>0</x:v>
      </x:c>
      <x:c r="K1239" s="56" t="n">
        <x:f>Ubicaciones!D14</x:f>
        <x:v>8.1</x:v>
      </x:c>
      <x:c r="L1239" s="56" t="n">
        <x:f>Ubicaciones!E14</x:f>
        <x:v>-80.97</x:v>
      </x:c>
      <x:c r="M1239" s="38" t="str">
        <x:f>Vulnerabilidad!B22</x:f>
        <x:v>Hormigón armado</x:v>
      </x:c>
      <x:c r="N1239" s="38" t="str">
        <x:f>Vulnerabilidad!C22</x:f>
        <x:v>Mampostería de relleno</x:v>
      </x:c>
      <x:c r="O1239" s="38" t="str">
        <x:f>Vulnerabilidad!D22</x:f>
        <x:v>Losa de hormigón</x:v>
      </x:c>
      <x:c r="P1239" s="38" t="str">
        <x:v>Sin dato</x:v>
      </x:c>
      <x:c r="Q1239" s="38" t="n">
        <x:f>IF('Impacto local'!H14="","",'Impacto local'!H14)</x:f>
        <x:v>3</x:v>
      </x:c>
      <x:c r="R1239" s="57" t="n">
        <x:f>IF(Q1239="","",INDEX(Vulnerabilidad!$B$6:$B$17,Q1239))</x:f>
        <x:v>0</x:v>
      </x:c>
      <x:c r="S1239" s="55" t="n">
        <x:f>IF(AND(ISNUMBER(J1239),ISNUMBER(R1239),R1239&gt;=0,R1239&lt;=1),J1239*R1239,"n.a.")</x:f>
        <x:v>0</x:v>
      </x:c>
      <x:c r="T1239" s="38" t="str">
        <x:f>IF(ISNUMBER(S1239),"Calculado ilustrativo","Faltan datos / parámetros inválidos")</x:f>
        <x:v>Calculado ilustrativo</x:v>
      </x:c>
    </x:row>
    <x:row r="1240">
      <x:c r="A1240" s="38" t="str">
        <x:v>R01235</x:v>
      </x:c>
      <x:c r="B1240" s="38" t="str">
        <x:f>'Reparto provincial'!B417</x:f>
        <x:v>C11</x:v>
      </x:c>
      <x:c r="C1240" s="38" t="str">
        <x:f>'Reparto provincial'!C417</x:f>
        <x:v>Mercantil Seguros y Reaseguros, S.A.</x:v>
      </x:c>
      <x:c r="D1240" s="38" t="str">
        <x:f>'Reparto provincial'!D417</x:f>
        <x:v>Comercial</x:v>
      </x:c>
      <x:c r="E1240" s="38" t="str">
        <x:f>'Reparto provincial'!E417</x:f>
        <x:v>Veraguas</x:v>
      </x:c>
      <x:c r="F1240" s="38" t="str">
        <x:f>Ubicaciones!A14</x:f>
        <x:v>L09</x:v>
      </x:c>
      <x:c r="G1240" s="38" t="str">
        <x:v>P2</x:v>
      </x:c>
      <x:c r="H1240" s="55" t="n">
        <x:f>IF(AND(ISNUMBER('Reparto provincial'!J417),ABS(Construccion!G31-1)&lt;0.0000001,MIN(Construccion!D31:F31)&gt;=0,MAX(Construccion!D31:F31)&lt;=1),ROUND('Reparto provincial'!J417*ROUND(SUM(Construccion!$D$31:E31),12),0)-ROUND('Reparto provincial'!J417*ROUND(SUM(Construccion!$D$31:D31),12),0),"n.a.")</x:f>
        <x:v>0</x:v>
      </x:c>
      <x:c r="I1240" s="55" t="n">
        <x:f>'Reparto provincial'!N417</x:f>
        <x:v>0</x:v>
      </x:c>
      <x:c r="J1240" s="55" t="n">
        <x:f>IF(AND(ISNUMBER(H1240),ISNUMBER(I1240)),H1240*I1240,"n.a.")</x:f>
        <x:v>0</x:v>
      </x:c>
      <x:c r="K1240" s="56" t="n">
        <x:f>Ubicaciones!D14</x:f>
        <x:v>8.1</x:v>
      </x:c>
      <x:c r="L1240" s="56" t="n">
        <x:f>Ubicaciones!E14</x:f>
        <x:v>-80.97</x:v>
      </x:c>
      <x:c r="M1240" s="38" t="str">
        <x:f>Vulnerabilidad!B23</x:f>
        <x:v>Mampostería sin refuerzo</x:v>
      </x:c>
      <x:c r="N1240" s="38" t="str">
        <x:f>Vulnerabilidad!C23</x:f>
        <x:v>Bloque / ladrillo</x:v>
      </x:c>
      <x:c r="O1240" s="38" t="str">
        <x:f>Vulnerabilidad!D23</x:f>
        <x:v>Metal</x:v>
      </x:c>
      <x:c r="P1240" s="38" t="str">
        <x:v>Sin dato</x:v>
      </x:c>
      <x:c r="Q1240" s="38" t="n">
        <x:f>IF('Impacto local'!H14="","",'Impacto local'!H14)</x:f>
        <x:v>3</x:v>
      </x:c>
      <x:c r="R1240" s="57" t="n">
        <x:f>IF(Q1240="","",INDEX(Vulnerabilidad!$C$6:$C$17,Q1240))</x:f>
        <x:v>0</x:v>
      </x:c>
      <x:c r="S1240" s="55" t="n">
        <x:f>IF(AND(ISNUMBER(J1240),ISNUMBER(R1240),R1240&gt;=0,R1240&lt;=1),J1240*R1240,"n.a.")</x:f>
        <x:v>0</x:v>
      </x:c>
      <x:c r="T1240" s="38" t="str">
        <x:f>IF(ISNUMBER(S1240),"Calculado ilustrativo","Faltan datos / parámetros inválidos")</x:f>
        <x:v>Calculado ilustrativo</x:v>
      </x:c>
    </x:row>
    <x:row r="1241">
      <x:c r="A1241" s="38" t="str">
        <x:v>R01236</x:v>
      </x:c>
      <x:c r="B1241" s="38" t="str">
        <x:f>'Reparto provincial'!B417</x:f>
        <x:v>C11</x:v>
      </x:c>
      <x:c r="C1241" s="38" t="str">
        <x:f>'Reparto provincial'!C417</x:f>
        <x:v>Mercantil Seguros y Reaseguros, S.A.</x:v>
      </x:c>
      <x:c r="D1241" s="38" t="str">
        <x:f>'Reparto provincial'!D417</x:f>
        <x:v>Comercial</x:v>
      </x:c>
      <x:c r="E1241" s="38" t="str">
        <x:f>'Reparto provincial'!E417</x:f>
        <x:v>Veraguas</x:v>
      </x:c>
      <x:c r="F1241" s="38" t="str">
        <x:f>Ubicaciones!A14</x:f>
        <x:v>L09</x:v>
      </x:c>
      <x:c r="G1241" s="38" t="str">
        <x:v>P3</x:v>
      </x:c>
      <x:c r="H1241" s="55" t="n">
        <x:f>IF(AND(ISNUMBER('Reparto provincial'!J417),ABS(Construccion!G31-1)&lt;0.0000001,MIN(Construccion!D31:F31)&gt;=0,MAX(Construccion!D31:F31)&lt;=1),ROUND('Reparto provincial'!J417*ROUND(SUM(Construccion!$D$31:F31),12),0)-ROUND('Reparto provincial'!J417*ROUND(SUM(Construccion!$D$31:E31),12),0),"n.a.")</x:f>
        <x:v>0</x:v>
      </x:c>
      <x:c r="I1241" s="55" t="n">
        <x:f>'Reparto provincial'!N417</x:f>
        <x:v>0</x:v>
      </x:c>
      <x:c r="J1241" s="55" t="n">
        <x:f>IF(AND(ISNUMBER(H1241),ISNUMBER(I1241)),H1241*I1241,"n.a.")</x:f>
        <x:v>0</x:v>
      </x:c>
      <x:c r="K1241" s="56" t="n">
        <x:f>Ubicaciones!D14</x:f>
        <x:v>8.1</x:v>
      </x:c>
      <x:c r="L1241" s="56" t="n">
        <x:f>Ubicaciones!E14</x:f>
        <x:v>-80.97</x:v>
      </x:c>
      <x:c r="M1241" s="38" t="str">
        <x:f>Vulnerabilidad!B24</x:f>
        <x:v>Liviana / madera</x:v>
      </x:c>
      <x:c r="N1241" s="38" t="str">
        <x:f>Vulnerabilidad!C24</x:f>
        <x:v>Madera / livianas</x:v>
      </x:c>
      <x:c r="O1241" s="38" t="str">
        <x:f>Vulnerabilidad!D24</x:f>
        <x:v>Metal</x:v>
      </x:c>
      <x:c r="P1241" s="38" t="str">
        <x:v>Sin dato</x:v>
      </x:c>
      <x:c r="Q1241" s="38" t="n">
        <x:f>IF('Impacto local'!H14="","",'Impacto local'!H14)</x:f>
        <x:v>3</x:v>
      </x:c>
      <x:c r="R1241" s="57" t="n">
        <x:f>IF(Q1241="","",INDEX(Vulnerabilidad!$D$6:$D$17,Q1241))</x:f>
        <x:v>0</x:v>
      </x:c>
      <x:c r="S1241" s="55" t="n">
        <x:f>IF(AND(ISNUMBER(J1241),ISNUMBER(R1241),R1241&gt;=0,R1241&lt;=1),J1241*R1241,"n.a.")</x:f>
        <x:v>0</x:v>
      </x:c>
      <x:c r="T1241" s="38" t="str">
        <x:f>IF(ISNUMBER(S1241),"Calculado ilustrativo","Faltan datos / parámetros inválidos")</x:f>
        <x:v>Calculado ilustrativo</x:v>
      </x:c>
    </x:row>
    <x:row r="1242">
      <x:c r="A1242" s="38" t="str">
        <x:v>R01237</x:v>
      </x:c>
      <x:c r="B1242" s="38" t="str">
        <x:f>'Reparto provincial'!B418</x:f>
        <x:v>C11</x:v>
      </x:c>
      <x:c r="C1242" s="38" t="str">
        <x:f>'Reparto provincial'!C418</x:f>
        <x:v>Mercantil Seguros y Reaseguros, S.A.</x:v>
      </x:c>
      <x:c r="D1242" s="38" t="str">
        <x:f>'Reparto provincial'!D418</x:f>
        <x:v>Comercial</x:v>
      </x:c>
      <x:c r="E1242" s="38" t="str">
        <x:f>'Reparto provincial'!E418</x:f>
        <x:v>Guna Yala</x:v>
      </x:c>
      <x:c r="F1242" s="38" t="str">
        <x:f>Ubicaciones!A15</x:f>
        <x:v>L10</x:v>
      </x:c>
      <x:c r="G1242" s="38" t="str">
        <x:v>P1</x:v>
      </x:c>
      <x:c r="H1242" s="55" t="n">
        <x:f>IF(AND(ISNUMBER('Reparto provincial'!J418),ABS(Construccion!G34-1)&lt;0.0000001,MIN(Construccion!D34:F34)&gt;=0,MAX(Construccion!D34:F34)&lt;=1),ROUND('Reparto provincial'!J418*ROUND(SUM(Construccion!$D$34:D34),12),0)-0,"n.a.")</x:f>
        <x:v>0</x:v>
      </x:c>
      <x:c r="I1242" s="55" t="n">
        <x:f>'Reparto provincial'!N418</x:f>
        <x:v>0</x:v>
      </x:c>
      <x:c r="J1242" s="55" t="n">
        <x:f>IF(AND(ISNUMBER(H1242),ISNUMBER(I1242)),H1242*I1242,"n.a.")</x:f>
        <x:v>0</x:v>
      </x:c>
      <x:c r="K1242" s="56" t="n">
        <x:f>Ubicaciones!D15</x:f>
        <x:v>9.45</x:v>
      </x:c>
      <x:c r="L1242" s="56" t="n">
        <x:f>Ubicaciones!E15</x:f>
        <x:v>-78.97</x:v>
      </x:c>
      <x:c r="M1242" s="38" t="str">
        <x:f>Vulnerabilidad!B22</x:f>
        <x:v>Hormigón armado</x:v>
      </x:c>
      <x:c r="N1242" s="38" t="str">
        <x:f>Vulnerabilidad!C22</x:f>
        <x:v>Mampostería de relleno</x:v>
      </x:c>
      <x:c r="O1242" s="38" t="str">
        <x:f>Vulnerabilidad!D22</x:f>
        <x:v>Losa de hormigón</x:v>
      </x:c>
      <x:c r="P1242" s="38" t="str">
        <x:v>Sin dato</x:v>
      </x:c>
      <x:c r="Q1242" s="38" t="n">
        <x:f>IF('Impacto local'!H15="","",'Impacto local'!H15)</x:f>
        <x:v>2</x:v>
      </x:c>
      <x:c r="R1242" s="57" t="n">
        <x:f>IF(Q1242="","",INDEX(Vulnerabilidad!$B$6:$B$17,Q1242))</x:f>
        <x:v>0</x:v>
      </x:c>
      <x:c r="S1242" s="55" t="n">
        <x:f>IF(AND(ISNUMBER(J1242),ISNUMBER(R1242),R1242&gt;=0,R1242&lt;=1),J1242*R1242,"n.a.")</x:f>
        <x:v>0</x:v>
      </x:c>
      <x:c r="T1242" s="38" t="str">
        <x:f>IF(ISNUMBER(S1242),"Calculado ilustrativo","Faltan datos / parámetros inválidos")</x:f>
        <x:v>Calculado ilustrativo</x:v>
      </x:c>
    </x:row>
    <x:row r="1243">
      <x:c r="A1243" s="38" t="str">
        <x:v>R01238</x:v>
      </x:c>
      <x:c r="B1243" s="38" t="str">
        <x:f>'Reparto provincial'!B418</x:f>
        <x:v>C11</x:v>
      </x:c>
      <x:c r="C1243" s="38" t="str">
        <x:f>'Reparto provincial'!C418</x:f>
        <x:v>Mercantil Seguros y Reaseguros, S.A.</x:v>
      </x:c>
      <x:c r="D1243" s="38" t="str">
        <x:f>'Reparto provincial'!D418</x:f>
        <x:v>Comercial</x:v>
      </x:c>
      <x:c r="E1243" s="38" t="str">
        <x:f>'Reparto provincial'!E418</x:f>
        <x:v>Guna Yala</x:v>
      </x:c>
      <x:c r="F1243" s="38" t="str">
        <x:f>Ubicaciones!A15</x:f>
        <x:v>L10</x:v>
      </x:c>
      <x:c r="G1243" s="38" t="str">
        <x:v>P2</x:v>
      </x:c>
      <x:c r="H1243" s="55" t="n">
        <x:f>IF(AND(ISNUMBER('Reparto provincial'!J418),ABS(Construccion!G34-1)&lt;0.0000001,MIN(Construccion!D34:F34)&gt;=0,MAX(Construccion!D34:F34)&lt;=1),ROUND('Reparto provincial'!J418*ROUND(SUM(Construccion!$D$34:E34),12),0)-ROUND('Reparto provincial'!J418*ROUND(SUM(Construccion!$D$34:D34),12),0),"n.a.")</x:f>
        <x:v>0</x:v>
      </x:c>
      <x:c r="I1243" s="55" t="n">
        <x:f>'Reparto provincial'!N418</x:f>
        <x:v>0</x:v>
      </x:c>
      <x:c r="J1243" s="55" t="n">
        <x:f>IF(AND(ISNUMBER(H1243),ISNUMBER(I1243)),H1243*I1243,"n.a.")</x:f>
        <x:v>0</x:v>
      </x:c>
      <x:c r="K1243" s="56" t="n">
        <x:f>Ubicaciones!D15</x:f>
        <x:v>9.45</x:v>
      </x:c>
      <x:c r="L1243" s="56" t="n">
        <x:f>Ubicaciones!E15</x:f>
        <x:v>-78.97</x:v>
      </x:c>
      <x:c r="M1243" s="38" t="str">
        <x:f>Vulnerabilidad!B23</x:f>
        <x:v>Mampostería sin refuerzo</x:v>
      </x:c>
      <x:c r="N1243" s="38" t="str">
        <x:f>Vulnerabilidad!C23</x:f>
        <x:v>Bloque / ladrillo</x:v>
      </x:c>
      <x:c r="O1243" s="38" t="str">
        <x:f>Vulnerabilidad!D23</x:f>
        <x:v>Metal</x:v>
      </x:c>
      <x:c r="P1243" s="38" t="str">
        <x:v>Sin dato</x:v>
      </x:c>
      <x:c r="Q1243" s="38" t="n">
        <x:f>IF('Impacto local'!H15="","",'Impacto local'!H15)</x:f>
        <x:v>2</x:v>
      </x:c>
      <x:c r="R1243" s="57" t="n">
        <x:f>IF(Q1243="","",INDEX(Vulnerabilidad!$C$6:$C$17,Q1243))</x:f>
        <x:v>0</x:v>
      </x:c>
      <x:c r="S1243" s="55" t="n">
        <x:f>IF(AND(ISNUMBER(J1243),ISNUMBER(R1243),R1243&gt;=0,R1243&lt;=1),J1243*R1243,"n.a.")</x:f>
        <x:v>0</x:v>
      </x:c>
      <x:c r="T1243" s="38" t="str">
        <x:f>IF(ISNUMBER(S1243),"Calculado ilustrativo","Faltan datos / parámetros inválidos")</x:f>
        <x:v>Calculado ilustrativo</x:v>
      </x:c>
    </x:row>
    <x:row r="1244">
      <x:c r="A1244" s="38" t="str">
        <x:v>R01239</x:v>
      </x:c>
      <x:c r="B1244" s="38" t="str">
        <x:f>'Reparto provincial'!B418</x:f>
        <x:v>C11</x:v>
      </x:c>
      <x:c r="C1244" s="38" t="str">
        <x:f>'Reparto provincial'!C418</x:f>
        <x:v>Mercantil Seguros y Reaseguros, S.A.</x:v>
      </x:c>
      <x:c r="D1244" s="38" t="str">
        <x:f>'Reparto provincial'!D418</x:f>
        <x:v>Comercial</x:v>
      </x:c>
      <x:c r="E1244" s="38" t="str">
        <x:f>'Reparto provincial'!E418</x:f>
        <x:v>Guna Yala</x:v>
      </x:c>
      <x:c r="F1244" s="38" t="str">
        <x:f>Ubicaciones!A15</x:f>
        <x:v>L10</x:v>
      </x:c>
      <x:c r="G1244" s="38" t="str">
        <x:v>P3</x:v>
      </x:c>
      <x:c r="H1244" s="55" t="n">
        <x:f>IF(AND(ISNUMBER('Reparto provincial'!J418),ABS(Construccion!G34-1)&lt;0.0000001,MIN(Construccion!D34:F34)&gt;=0,MAX(Construccion!D34:F34)&lt;=1),ROUND('Reparto provincial'!J418*ROUND(SUM(Construccion!$D$34:F34),12),0)-ROUND('Reparto provincial'!J418*ROUND(SUM(Construccion!$D$34:E34),12),0),"n.a.")</x:f>
        <x:v>0</x:v>
      </x:c>
      <x:c r="I1244" s="55" t="n">
        <x:f>'Reparto provincial'!N418</x:f>
        <x:v>0</x:v>
      </x:c>
      <x:c r="J1244" s="55" t="n">
        <x:f>IF(AND(ISNUMBER(H1244),ISNUMBER(I1244)),H1244*I1244,"n.a.")</x:f>
        <x:v>0</x:v>
      </x:c>
      <x:c r="K1244" s="56" t="n">
        <x:f>Ubicaciones!D15</x:f>
        <x:v>9.45</x:v>
      </x:c>
      <x:c r="L1244" s="56" t="n">
        <x:f>Ubicaciones!E15</x:f>
        <x:v>-78.97</x:v>
      </x:c>
      <x:c r="M1244" s="38" t="str">
        <x:f>Vulnerabilidad!B24</x:f>
        <x:v>Liviana / madera</x:v>
      </x:c>
      <x:c r="N1244" s="38" t="str">
        <x:f>Vulnerabilidad!C24</x:f>
        <x:v>Madera / livianas</x:v>
      </x:c>
      <x:c r="O1244" s="38" t="str">
        <x:f>Vulnerabilidad!D24</x:f>
        <x:v>Metal</x:v>
      </x:c>
      <x:c r="P1244" s="38" t="str">
        <x:v>Sin dato</x:v>
      </x:c>
      <x:c r="Q1244" s="38" t="n">
        <x:f>IF('Impacto local'!H15="","",'Impacto local'!H15)</x:f>
        <x:v>2</x:v>
      </x:c>
      <x:c r="R1244" s="57" t="n">
        <x:f>IF(Q1244="","",INDEX(Vulnerabilidad!$D$6:$D$17,Q1244))</x:f>
        <x:v>0</x:v>
      </x:c>
      <x:c r="S1244" s="55" t="n">
        <x:f>IF(AND(ISNUMBER(J1244),ISNUMBER(R1244),R1244&gt;=0,R1244&lt;=1),J1244*R1244,"n.a.")</x:f>
        <x:v>0</x:v>
      </x:c>
      <x:c r="T1244" s="38" t="str">
        <x:f>IF(ISNUMBER(S1244),"Calculado ilustrativo","Faltan datos / parámetros inválidos")</x:f>
        <x:v>Calculado ilustrativo</x:v>
      </x:c>
    </x:row>
    <x:row r="1245">
      <x:c r="A1245" s="38" t="str">
        <x:v>R01240</x:v>
      </x:c>
      <x:c r="B1245" s="38" t="str">
        <x:f>'Reparto provincial'!B419</x:f>
        <x:v>C11</x:v>
      </x:c>
      <x:c r="C1245" s="38" t="str">
        <x:f>'Reparto provincial'!C419</x:f>
        <x:v>Mercantil Seguros y Reaseguros, S.A.</x:v>
      </x:c>
      <x:c r="D1245" s="38" t="str">
        <x:f>'Reparto provincial'!D419</x:f>
        <x:v>Comercial</x:v>
      </x:c>
      <x:c r="E1245" s="38" t="str">
        <x:f>'Reparto provincial'!E419</x:f>
        <x:v>Emberá-Wounaan</x:v>
      </x:c>
      <x:c r="F1245" s="38" t="str">
        <x:f>Ubicaciones!A16</x:f>
        <x:v>L11</x:v>
      </x:c>
      <x:c r="G1245" s="38" t="str">
        <x:v>P1</x:v>
      </x:c>
      <x:c r="H1245" s="55" t="n">
        <x:f>IF(AND(ISNUMBER('Reparto provincial'!J419),ABS(Construccion!G37-1)&lt;0.0000001,MIN(Construccion!D37:F37)&gt;=0,MAX(Construccion!D37:F37)&lt;=1),ROUND('Reparto provincial'!J419*ROUND(SUM(Construccion!$D$37:D37),12),0)-0,"n.a.")</x:f>
        <x:v>0</x:v>
      </x:c>
      <x:c r="I1245" s="55" t="n">
        <x:f>'Reparto provincial'!N419</x:f>
        <x:v>0</x:v>
      </x:c>
      <x:c r="J1245" s="55" t="n">
        <x:f>IF(AND(ISNUMBER(H1245),ISNUMBER(I1245)),H1245*I1245,"n.a.")</x:f>
        <x:v>0</x:v>
      </x:c>
      <x:c r="K1245" s="56" t="n">
        <x:f>Ubicaciones!D16</x:f>
        <x:v>8.25</x:v>
      </x:c>
      <x:c r="L1245" s="56" t="n">
        <x:f>Ubicaciones!E16</x:f>
        <x:v>-77.72</x:v>
      </x:c>
      <x:c r="M1245" s="38" t="str">
        <x:f>Vulnerabilidad!B22</x:f>
        <x:v>Hormigón armado</x:v>
      </x:c>
      <x:c r="N1245" s="38" t="str">
        <x:f>Vulnerabilidad!C22</x:f>
        <x:v>Mampostería de relleno</x:v>
      </x:c>
      <x:c r="O1245" s="38" t="str">
        <x:f>Vulnerabilidad!D22</x:f>
        <x:v>Losa de hormigón</x:v>
      </x:c>
      <x:c r="P1245" s="38" t="str">
        <x:v>Sin dato</x:v>
      </x:c>
      <x:c r="Q1245" s="38" t="n">
        <x:f>IF('Impacto local'!H16="","",'Impacto local'!H16)</x:f>
        <x:v>2</x:v>
      </x:c>
      <x:c r="R1245" s="57" t="n">
        <x:f>IF(Q1245="","",INDEX(Vulnerabilidad!$B$6:$B$17,Q1245))</x:f>
        <x:v>0</x:v>
      </x:c>
      <x:c r="S1245" s="55" t="n">
        <x:f>IF(AND(ISNUMBER(J1245),ISNUMBER(R1245),R1245&gt;=0,R1245&lt;=1),J1245*R1245,"n.a.")</x:f>
        <x:v>0</x:v>
      </x:c>
      <x:c r="T1245" s="38" t="str">
        <x:f>IF(ISNUMBER(S1245),"Calculado ilustrativo","Faltan datos / parámetros inválidos")</x:f>
        <x:v>Calculado ilustrativo</x:v>
      </x:c>
    </x:row>
    <x:row r="1246">
      <x:c r="A1246" s="38" t="str">
        <x:v>R01241</x:v>
      </x:c>
      <x:c r="B1246" s="38" t="str">
        <x:f>'Reparto provincial'!B419</x:f>
        <x:v>C11</x:v>
      </x:c>
      <x:c r="C1246" s="38" t="str">
        <x:f>'Reparto provincial'!C419</x:f>
        <x:v>Mercantil Seguros y Reaseguros, S.A.</x:v>
      </x:c>
      <x:c r="D1246" s="38" t="str">
        <x:f>'Reparto provincial'!D419</x:f>
        <x:v>Comercial</x:v>
      </x:c>
      <x:c r="E1246" s="38" t="str">
        <x:f>'Reparto provincial'!E419</x:f>
        <x:v>Emberá-Wounaan</x:v>
      </x:c>
      <x:c r="F1246" s="38" t="str">
        <x:f>Ubicaciones!A16</x:f>
        <x:v>L11</x:v>
      </x:c>
      <x:c r="G1246" s="38" t="str">
        <x:v>P2</x:v>
      </x:c>
      <x:c r="H1246" s="55" t="n">
        <x:f>IF(AND(ISNUMBER('Reparto provincial'!J419),ABS(Construccion!G37-1)&lt;0.0000001,MIN(Construccion!D37:F37)&gt;=0,MAX(Construccion!D37:F37)&lt;=1),ROUND('Reparto provincial'!J419*ROUND(SUM(Construccion!$D$37:E37),12),0)-ROUND('Reparto provincial'!J419*ROUND(SUM(Construccion!$D$37:D37),12),0),"n.a.")</x:f>
        <x:v>0</x:v>
      </x:c>
      <x:c r="I1246" s="55" t="n">
        <x:f>'Reparto provincial'!N419</x:f>
        <x:v>0</x:v>
      </x:c>
      <x:c r="J1246" s="55" t="n">
        <x:f>IF(AND(ISNUMBER(H1246),ISNUMBER(I1246)),H1246*I1246,"n.a.")</x:f>
        <x:v>0</x:v>
      </x:c>
      <x:c r="K1246" s="56" t="n">
        <x:f>Ubicaciones!D16</x:f>
        <x:v>8.25</x:v>
      </x:c>
      <x:c r="L1246" s="56" t="n">
        <x:f>Ubicaciones!E16</x:f>
        <x:v>-77.72</x:v>
      </x:c>
      <x:c r="M1246" s="38" t="str">
        <x:f>Vulnerabilidad!B23</x:f>
        <x:v>Mampostería sin refuerzo</x:v>
      </x:c>
      <x:c r="N1246" s="38" t="str">
        <x:f>Vulnerabilidad!C23</x:f>
        <x:v>Bloque / ladrillo</x:v>
      </x:c>
      <x:c r="O1246" s="38" t="str">
        <x:f>Vulnerabilidad!D23</x:f>
        <x:v>Metal</x:v>
      </x:c>
      <x:c r="P1246" s="38" t="str">
        <x:v>Sin dato</x:v>
      </x:c>
      <x:c r="Q1246" s="38" t="n">
        <x:f>IF('Impacto local'!H16="","",'Impacto local'!H16)</x:f>
        <x:v>2</x:v>
      </x:c>
      <x:c r="R1246" s="57" t="n">
        <x:f>IF(Q1246="","",INDEX(Vulnerabilidad!$C$6:$C$17,Q1246))</x:f>
        <x:v>0</x:v>
      </x:c>
      <x:c r="S1246" s="55" t="n">
        <x:f>IF(AND(ISNUMBER(J1246),ISNUMBER(R1246),R1246&gt;=0,R1246&lt;=1),J1246*R1246,"n.a.")</x:f>
        <x:v>0</x:v>
      </x:c>
      <x:c r="T1246" s="38" t="str">
        <x:f>IF(ISNUMBER(S1246),"Calculado ilustrativo","Faltan datos / parámetros inválidos")</x:f>
        <x:v>Calculado ilustrativo</x:v>
      </x:c>
    </x:row>
    <x:row r="1247">
      <x:c r="A1247" s="38" t="str">
        <x:v>R01242</x:v>
      </x:c>
      <x:c r="B1247" s="38" t="str">
        <x:f>'Reparto provincial'!B419</x:f>
        <x:v>C11</x:v>
      </x:c>
      <x:c r="C1247" s="38" t="str">
        <x:f>'Reparto provincial'!C419</x:f>
        <x:v>Mercantil Seguros y Reaseguros, S.A.</x:v>
      </x:c>
      <x:c r="D1247" s="38" t="str">
        <x:f>'Reparto provincial'!D419</x:f>
        <x:v>Comercial</x:v>
      </x:c>
      <x:c r="E1247" s="38" t="str">
        <x:f>'Reparto provincial'!E419</x:f>
        <x:v>Emberá-Wounaan</x:v>
      </x:c>
      <x:c r="F1247" s="38" t="str">
        <x:f>Ubicaciones!A16</x:f>
        <x:v>L11</x:v>
      </x:c>
      <x:c r="G1247" s="38" t="str">
        <x:v>P3</x:v>
      </x:c>
      <x:c r="H1247" s="55" t="n">
        <x:f>IF(AND(ISNUMBER('Reparto provincial'!J419),ABS(Construccion!G37-1)&lt;0.0000001,MIN(Construccion!D37:F37)&gt;=0,MAX(Construccion!D37:F37)&lt;=1),ROUND('Reparto provincial'!J419*ROUND(SUM(Construccion!$D$37:F37),12),0)-ROUND('Reparto provincial'!J419*ROUND(SUM(Construccion!$D$37:E37),12),0),"n.a.")</x:f>
        <x:v>0</x:v>
      </x:c>
      <x:c r="I1247" s="55" t="n">
        <x:f>'Reparto provincial'!N419</x:f>
        <x:v>0</x:v>
      </x:c>
      <x:c r="J1247" s="55" t="n">
        <x:f>IF(AND(ISNUMBER(H1247),ISNUMBER(I1247)),H1247*I1247,"n.a.")</x:f>
        <x:v>0</x:v>
      </x:c>
      <x:c r="K1247" s="56" t="n">
        <x:f>Ubicaciones!D16</x:f>
        <x:v>8.25</x:v>
      </x:c>
      <x:c r="L1247" s="56" t="n">
        <x:f>Ubicaciones!E16</x:f>
        <x:v>-77.72</x:v>
      </x:c>
      <x:c r="M1247" s="38" t="str">
        <x:f>Vulnerabilidad!B24</x:f>
        <x:v>Liviana / madera</x:v>
      </x:c>
      <x:c r="N1247" s="38" t="str">
        <x:f>Vulnerabilidad!C24</x:f>
        <x:v>Madera / livianas</x:v>
      </x:c>
      <x:c r="O1247" s="38" t="str">
        <x:f>Vulnerabilidad!D24</x:f>
        <x:v>Metal</x:v>
      </x:c>
      <x:c r="P1247" s="38" t="str">
        <x:v>Sin dato</x:v>
      </x:c>
      <x:c r="Q1247" s="38" t="n">
        <x:f>IF('Impacto local'!H16="","",'Impacto local'!H16)</x:f>
        <x:v>2</x:v>
      </x:c>
      <x:c r="R1247" s="57" t="n">
        <x:f>IF(Q1247="","",INDEX(Vulnerabilidad!$D$6:$D$17,Q1247))</x:f>
        <x:v>0</x:v>
      </x:c>
      <x:c r="S1247" s="55" t="n">
        <x:f>IF(AND(ISNUMBER(J1247),ISNUMBER(R1247),R1247&gt;=0,R1247&lt;=1),J1247*R1247,"n.a.")</x:f>
        <x:v>0</x:v>
      </x:c>
      <x:c r="T1247" s="38" t="str">
        <x:f>IF(ISNUMBER(S1247),"Calculado ilustrativo","Faltan datos / parámetros inválidos")</x:f>
        <x:v>Calculado ilustrativo</x:v>
      </x:c>
    </x:row>
    <x:row r="1248">
      <x:c r="A1248" s="38" t="str">
        <x:v>R01243</x:v>
      </x:c>
      <x:c r="B1248" s="38" t="str">
        <x:f>'Reparto provincial'!B420</x:f>
        <x:v>C11</x:v>
      </x:c>
      <x:c r="C1248" s="38" t="str">
        <x:f>'Reparto provincial'!C420</x:f>
        <x:v>Mercantil Seguros y Reaseguros, S.A.</x:v>
      </x:c>
      <x:c r="D1248" s="38" t="str">
        <x:f>'Reparto provincial'!D420</x:f>
        <x:v>Comercial</x:v>
      </x:c>
      <x:c r="E1248" s="38" t="str">
        <x:f>'Reparto provincial'!E420</x:f>
        <x:v>Ngäbe-Buglé</x:v>
      </x:c>
      <x:c r="F1248" s="38" t="str">
        <x:f>Ubicaciones!A17</x:f>
        <x:v>L12</x:v>
      </x:c>
      <x:c r="G1248" s="38" t="str">
        <x:v>P1</x:v>
      </x:c>
      <x:c r="H1248" s="55" t="n">
        <x:f>IF(AND(ISNUMBER('Reparto provincial'!J420),ABS(Construccion!G40-1)&lt;0.0000001,MIN(Construccion!D40:F40)&gt;=0,MAX(Construccion!D40:F40)&lt;=1),ROUND('Reparto provincial'!J420*ROUND(SUM(Construccion!$D$40:D40),12),0)-0,"n.a.")</x:f>
        <x:v>0</x:v>
      </x:c>
      <x:c r="I1248" s="55" t="n">
        <x:f>'Reparto provincial'!N420</x:f>
        <x:v>0</x:v>
      </x:c>
      <x:c r="J1248" s="55" t="n">
        <x:f>IF(AND(ISNUMBER(H1248),ISNUMBER(I1248)),H1248*I1248,"n.a.")</x:f>
        <x:v>0</x:v>
      </x:c>
      <x:c r="K1248" s="56" t="n">
        <x:f>Ubicaciones!D17</x:f>
        <x:v>8.53</x:v>
      </x:c>
      <x:c r="L1248" s="56" t="n">
        <x:f>Ubicaciones!E17</x:f>
        <x:v>-81.7</x:v>
      </x:c>
      <x:c r="M1248" s="38" t="str">
        <x:f>Vulnerabilidad!B22</x:f>
        <x:v>Hormigón armado</x:v>
      </x:c>
      <x:c r="N1248" s="38" t="str">
        <x:f>Vulnerabilidad!C22</x:f>
        <x:v>Mampostería de relleno</x:v>
      </x:c>
      <x:c r="O1248" s="38" t="str">
        <x:f>Vulnerabilidad!D22</x:f>
        <x:v>Losa de hormigón</x:v>
      </x:c>
      <x:c r="P1248" s="38" t="str">
        <x:v>Sin dato</x:v>
      </x:c>
      <x:c r="Q1248" s="38" t="n">
        <x:f>IF('Impacto local'!H17="","",'Impacto local'!H17)</x:f>
        <x:v>3</x:v>
      </x:c>
      <x:c r="R1248" s="57" t="n">
        <x:f>IF(Q1248="","",INDEX(Vulnerabilidad!$B$6:$B$17,Q1248))</x:f>
        <x:v>0</x:v>
      </x:c>
      <x:c r="S1248" s="55" t="n">
        <x:f>IF(AND(ISNUMBER(J1248),ISNUMBER(R1248),R1248&gt;=0,R1248&lt;=1),J1248*R1248,"n.a.")</x:f>
        <x:v>0</x:v>
      </x:c>
      <x:c r="T1248" s="38" t="str">
        <x:f>IF(ISNUMBER(S1248),"Calculado ilustrativo","Faltan datos / parámetros inválidos")</x:f>
        <x:v>Calculado ilustrativo</x:v>
      </x:c>
    </x:row>
    <x:row r="1249">
      <x:c r="A1249" s="38" t="str">
        <x:v>R01244</x:v>
      </x:c>
      <x:c r="B1249" s="38" t="str">
        <x:f>'Reparto provincial'!B420</x:f>
        <x:v>C11</x:v>
      </x:c>
      <x:c r="C1249" s="38" t="str">
        <x:f>'Reparto provincial'!C420</x:f>
        <x:v>Mercantil Seguros y Reaseguros, S.A.</x:v>
      </x:c>
      <x:c r="D1249" s="38" t="str">
        <x:f>'Reparto provincial'!D420</x:f>
        <x:v>Comercial</x:v>
      </x:c>
      <x:c r="E1249" s="38" t="str">
        <x:f>'Reparto provincial'!E420</x:f>
        <x:v>Ngäbe-Buglé</x:v>
      </x:c>
      <x:c r="F1249" s="38" t="str">
        <x:f>Ubicaciones!A17</x:f>
        <x:v>L12</x:v>
      </x:c>
      <x:c r="G1249" s="38" t="str">
        <x:v>P2</x:v>
      </x:c>
      <x:c r="H1249" s="55" t="n">
        <x:f>IF(AND(ISNUMBER('Reparto provincial'!J420),ABS(Construccion!G40-1)&lt;0.0000001,MIN(Construccion!D40:F40)&gt;=0,MAX(Construccion!D40:F40)&lt;=1),ROUND('Reparto provincial'!J420*ROUND(SUM(Construccion!$D$40:E40),12),0)-ROUND('Reparto provincial'!J420*ROUND(SUM(Construccion!$D$40:D40),12),0),"n.a.")</x:f>
        <x:v>0</x:v>
      </x:c>
      <x:c r="I1249" s="55" t="n">
        <x:f>'Reparto provincial'!N420</x:f>
        <x:v>0</x:v>
      </x:c>
      <x:c r="J1249" s="55" t="n">
        <x:f>IF(AND(ISNUMBER(H1249),ISNUMBER(I1249)),H1249*I1249,"n.a.")</x:f>
        <x:v>0</x:v>
      </x:c>
      <x:c r="K1249" s="56" t="n">
        <x:f>Ubicaciones!D17</x:f>
        <x:v>8.53</x:v>
      </x:c>
      <x:c r="L1249" s="56" t="n">
        <x:f>Ubicaciones!E17</x:f>
        <x:v>-81.7</x:v>
      </x:c>
      <x:c r="M1249" s="38" t="str">
        <x:f>Vulnerabilidad!B23</x:f>
        <x:v>Mampostería sin refuerzo</x:v>
      </x:c>
      <x:c r="N1249" s="38" t="str">
        <x:f>Vulnerabilidad!C23</x:f>
        <x:v>Bloque / ladrillo</x:v>
      </x:c>
      <x:c r="O1249" s="38" t="str">
        <x:f>Vulnerabilidad!D23</x:f>
        <x:v>Metal</x:v>
      </x:c>
      <x:c r="P1249" s="38" t="str">
        <x:v>Sin dato</x:v>
      </x:c>
      <x:c r="Q1249" s="38" t="n">
        <x:f>IF('Impacto local'!H17="","",'Impacto local'!H17)</x:f>
        <x:v>3</x:v>
      </x:c>
      <x:c r="R1249" s="57" t="n">
        <x:f>IF(Q1249="","",INDEX(Vulnerabilidad!$C$6:$C$17,Q1249))</x:f>
        <x:v>0</x:v>
      </x:c>
      <x:c r="S1249" s="55" t="n">
        <x:f>IF(AND(ISNUMBER(J1249),ISNUMBER(R1249),R1249&gt;=0,R1249&lt;=1),J1249*R1249,"n.a.")</x:f>
        <x:v>0</x:v>
      </x:c>
      <x:c r="T1249" s="38" t="str">
        <x:f>IF(ISNUMBER(S1249),"Calculado ilustrativo","Faltan datos / parámetros inválidos")</x:f>
        <x:v>Calculado ilustrativo</x:v>
      </x:c>
    </x:row>
    <x:row r="1250">
      <x:c r="A1250" s="38" t="str">
        <x:v>R01245</x:v>
      </x:c>
      <x:c r="B1250" s="38" t="str">
        <x:f>'Reparto provincial'!B420</x:f>
        <x:v>C11</x:v>
      </x:c>
      <x:c r="C1250" s="38" t="str">
        <x:f>'Reparto provincial'!C420</x:f>
        <x:v>Mercantil Seguros y Reaseguros, S.A.</x:v>
      </x:c>
      <x:c r="D1250" s="38" t="str">
        <x:f>'Reparto provincial'!D420</x:f>
        <x:v>Comercial</x:v>
      </x:c>
      <x:c r="E1250" s="38" t="str">
        <x:f>'Reparto provincial'!E420</x:f>
        <x:v>Ngäbe-Buglé</x:v>
      </x:c>
      <x:c r="F1250" s="38" t="str">
        <x:f>Ubicaciones!A17</x:f>
        <x:v>L12</x:v>
      </x:c>
      <x:c r="G1250" s="38" t="str">
        <x:v>P3</x:v>
      </x:c>
      <x:c r="H1250" s="55" t="n">
        <x:f>IF(AND(ISNUMBER('Reparto provincial'!J420),ABS(Construccion!G40-1)&lt;0.0000001,MIN(Construccion!D40:F40)&gt;=0,MAX(Construccion!D40:F40)&lt;=1),ROUND('Reparto provincial'!J420*ROUND(SUM(Construccion!$D$40:F40),12),0)-ROUND('Reparto provincial'!J420*ROUND(SUM(Construccion!$D$40:E40),12),0),"n.a.")</x:f>
        <x:v>0</x:v>
      </x:c>
      <x:c r="I1250" s="55" t="n">
        <x:f>'Reparto provincial'!N420</x:f>
        <x:v>0</x:v>
      </x:c>
      <x:c r="J1250" s="55" t="n">
        <x:f>IF(AND(ISNUMBER(H1250),ISNUMBER(I1250)),H1250*I1250,"n.a.")</x:f>
        <x:v>0</x:v>
      </x:c>
      <x:c r="K1250" s="56" t="n">
        <x:f>Ubicaciones!D17</x:f>
        <x:v>8.53</x:v>
      </x:c>
      <x:c r="L1250" s="56" t="n">
        <x:f>Ubicaciones!E17</x:f>
        <x:v>-81.7</x:v>
      </x:c>
      <x:c r="M1250" s="38" t="str">
        <x:f>Vulnerabilidad!B24</x:f>
        <x:v>Liviana / madera</x:v>
      </x:c>
      <x:c r="N1250" s="38" t="str">
        <x:f>Vulnerabilidad!C24</x:f>
        <x:v>Madera / livianas</x:v>
      </x:c>
      <x:c r="O1250" s="38" t="str">
        <x:f>Vulnerabilidad!D24</x:f>
        <x:v>Metal</x:v>
      </x:c>
      <x:c r="P1250" s="38" t="str">
        <x:v>Sin dato</x:v>
      </x:c>
      <x:c r="Q1250" s="38" t="n">
        <x:f>IF('Impacto local'!H17="","",'Impacto local'!H17)</x:f>
        <x:v>3</x:v>
      </x:c>
      <x:c r="R1250" s="57" t="n">
        <x:f>IF(Q1250="","",INDEX(Vulnerabilidad!$D$6:$D$17,Q1250))</x:f>
        <x:v>0</x:v>
      </x:c>
      <x:c r="S1250" s="55" t="n">
        <x:f>IF(AND(ISNUMBER(J1250),ISNUMBER(R1250),R1250&gt;=0,R1250&lt;=1),J1250*R1250,"n.a.")</x:f>
        <x:v>0</x:v>
      </x:c>
      <x:c r="T1250" s="38" t="str">
        <x:f>IF(ISNUMBER(S1250),"Calculado ilustrativo","Faltan datos / parámetros inválidos")</x:f>
        <x:v>Calculado ilustrativo</x:v>
      </x:c>
    </x:row>
    <x:row r="1251">
      <x:c r="A1251" s="38" t="str">
        <x:v>R01246</x:v>
      </x:c>
      <x:c r="B1251" s="38" t="str">
        <x:f>'Reparto provincial'!B421</x:f>
        <x:v>C11</x:v>
      </x:c>
      <x:c r="C1251" s="38" t="str">
        <x:f>'Reparto provincial'!C421</x:f>
        <x:v>Mercantil Seguros y Reaseguros, S.A.</x:v>
      </x:c>
      <x:c r="D1251" s="38" t="str">
        <x:f>'Reparto provincial'!D421</x:f>
        <x:v>Comercial</x:v>
      </x:c>
      <x:c r="E1251" s="38" t="str">
        <x:f>'Reparto provincial'!E421</x:f>
        <x:v>Panamá Oeste</x:v>
      </x:c>
      <x:c r="F1251" s="38" t="str">
        <x:f>Ubicaciones!A18</x:f>
        <x:v>L13</x:v>
      </x:c>
      <x:c r="G1251" s="38" t="str">
        <x:v>P1</x:v>
      </x:c>
      <x:c r="H1251" s="55" t="n">
        <x:f>IF(AND(ISNUMBER('Reparto provincial'!J421),ABS(Construccion!G43-1)&lt;0.0000001,MIN(Construccion!D43:F43)&gt;=0,MAX(Construccion!D43:F43)&lt;=1),ROUND('Reparto provincial'!J421*ROUND(SUM(Construccion!$D$43:D43),12),0)-0,"n.a.")</x:f>
        <x:v>0</x:v>
      </x:c>
      <x:c r="I1251" s="55" t="n">
        <x:f>'Reparto provincial'!N421</x:f>
        <x:v>0</x:v>
      </x:c>
      <x:c r="J1251" s="55" t="n">
        <x:f>IF(AND(ISNUMBER(H1251),ISNUMBER(I1251)),H1251*I1251,"n.a.")</x:f>
        <x:v>0</x:v>
      </x:c>
      <x:c r="K1251" s="56" t="n">
        <x:f>Ubicaciones!D18</x:f>
        <x:v>8.88</x:v>
      </x:c>
      <x:c r="L1251" s="56" t="n">
        <x:f>Ubicaciones!E18</x:f>
        <x:v>-79.78</x:v>
      </x:c>
      <x:c r="M1251" s="38" t="str">
        <x:f>Vulnerabilidad!B22</x:f>
        <x:v>Hormigón armado</x:v>
      </x:c>
      <x:c r="N1251" s="38" t="str">
        <x:f>Vulnerabilidad!C22</x:f>
        <x:v>Mampostería de relleno</x:v>
      </x:c>
      <x:c r="O1251" s="38" t="str">
        <x:f>Vulnerabilidad!D22</x:f>
        <x:v>Losa de hormigón</x:v>
      </x:c>
      <x:c r="P1251" s="38" t="str">
        <x:v>Sin dato</x:v>
      </x:c>
      <x:c r="Q1251" s="38" t="n">
        <x:f>IF('Impacto local'!H18="","",'Impacto local'!H18)</x:f>
        <x:v>2</x:v>
      </x:c>
      <x:c r="R1251" s="57" t="n">
        <x:f>IF(Q1251="","",INDEX(Vulnerabilidad!$B$6:$B$17,Q1251))</x:f>
        <x:v>0</x:v>
      </x:c>
      <x:c r="S1251" s="55" t="n">
        <x:f>IF(AND(ISNUMBER(J1251),ISNUMBER(R1251),R1251&gt;=0,R1251&lt;=1),J1251*R1251,"n.a.")</x:f>
        <x:v>0</x:v>
      </x:c>
      <x:c r="T1251" s="38" t="str">
        <x:f>IF(ISNUMBER(S1251),"Calculado ilustrativo","Faltan datos / parámetros inválidos")</x:f>
        <x:v>Calculado ilustrativo</x:v>
      </x:c>
    </x:row>
    <x:row r="1252">
      <x:c r="A1252" s="38" t="str">
        <x:v>R01247</x:v>
      </x:c>
      <x:c r="B1252" s="38" t="str">
        <x:f>'Reparto provincial'!B421</x:f>
        <x:v>C11</x:v>
      </x:c>
      <x:c r="C1252" s="38" t="str">
        <x:f>'Reparto provincial'!C421</x:f>
        <x:v>Mercantil Seguros y Reaseguros, S.A.</x:v>
      </x:c>
      <x:c r="D1252" s="38" t="str">
        <x:f>'Reparto provincial'!D421</x:f>
        <x:v>Comercial</x:v>
      </x:c>
      <x:c r="E1252" s="38" t="str">
        <x:f>'Reparto provincial'!E421</x:f>
        <x:v>Panamá Oeste</x:v>
      </x:c>
      <x:c r="F1252" s="38" t="str">
        <x:f>Ubicaciones!A18</x:f>
        <x:v>L13</x:v>
      </x:c>
      <x:c r="G1252" s="38" t="str">
        <x:v>P2</x:v>
      </x:c>
      <x:c r="H1252" s="55" t="n">
        <x:f>IF(AND(ISNUMBER('Reparto provincial'!J421),ABS(Construccion!G43-1)&lt;0.0000001,MIN(Construccion!D43:F43)&gt;=0,MAX(Construccion!D43:F43)&lt;=1),ROUND('Reparto provincial'!J421*ROUND(SUM(Construccion!$D$43:E43),12),0)-ROUND('Reparto provincial'!J421*ROUND(SUM(Construccion!$D$43:D43),12),0),"n.a.")</x:f>
        <x:v>0</x:v>
      </x:c>
      <x:c r="I1252" s="55" t="n">
        <x:f>'Reparto provincial'!N421</x:f>
        <x:v>0</x:v>
      </x:c>
      <x:c r="J1252" s="55" t="n">
        <x:f>IF(AND(ISNUMBER(H1252),ISNUMBER(I1252)),H1252*I1252,"n.a.")</x:f>
        <x:v>0</x:v>
      </x:c>
      <x:c r="K1252" s="56" t="n">
        <x:f>Ubicaciones!D18</x:f>
        <x:v>8.88</x:v>
      </x:c>
      <x:c r="L1252" s="56" t="n">
        <x:f>Ubicaciones!E18</x:f>
        <x:v>-79.78</x:v>
      </x:c>
      <x:c r="M1252" s="38" t="str">
        <x:f>Vulnerabilidad!B23</x:f>
        <x:v>Mampostería sin refuerzo</x:v>
      </x:c>
      <x:c r="N1252" s="38" t="str">
        <x:f>Vulnerabilidad!C23</x:f>
        <x:v>Bloque / ladrillo</x:v>
      </x:c>
      <x:c r="O1252" s="38" t="str">
        <x:f>Vulnerabilidad!D23</x:f>
        <x:v>Metal</x:v>
      </x:c>
      <x:c r="P1252" s="38" t="str">
        <x:v>Sin dato</x:v>
      </x:c>
      <x:c r="Q1252" s="38" t="n">
        <x:f>IF('Impacto local'!H18="","",'Impacto local'!H18)</x:f>
        <x:v>2</x:v>
      </x:c>
      <x:c r="R1252" s="57" t="n">
        <x:f>IF(Q1252="","",INDEX(Vulnerabilidad!$C$6:$C$17,Q1252))</x:f>
        <x:v>0</x:v>
      </x:c>
      <x:c r="S1252" s="55" t="n">
        <x:f>IF(AND(ISNUMBER(J1252),ISNUMBER(R1252),R1252&gt;=0,R1252&lt;=1),J1252*R1252,"n.a.")</x:f>
        <x:v>0</x:v>
      </x:c>
      <x:c r="T1252" s="38" t="str">
        <x:f>IF(ISNUMBER(S1252),"Calculado ilustrativo","Faltan datos / parámetros inválidos")</x:f>
        <x:v>Calculado ilustrativo</x:v>
      </x:c>
    </x:row>
    <x:row r="1253">
      <x:c r="A1253" s="38" t="str">
        <x:v>R01248</x:v>
      </x:c>
      <x:c r="B1253" s="38" t="str">
        <x:f>'Reparto provincial'!B421</x:f>
        <x:v>C11</x:v>
      </x:c>
      <x:c r="C1253" s="38" t="str">
        <x:f>'Reparto provincial'!C421</x:f>
        <x:v>Mercantil Seguros y Reaseguros, S.A.</x:v>
      </x:c>
      <x:c r="D1253" s="38" t="str">
        <x:f>'Reparto provincial'!D421</x:f>
        <x:v>Comercial</x:v>
      </x:c>
      <x:c r="E1253" s="38" t="str">
        <x:f>'Reparto provincial'!E421</x:f>
        <x:v>Panamá Oeste</x:v>
      </x:c>
      <x:c r="F1253" s="38" t="str">
        <x:f>Ubicaciones!A18</x:f>
        <x:v>L13</x:v>
      </x:c>
      <x:c r="G1253" s="38" t="str">
        <x:v>P3</x:v>
      </x:c>
      <x:c r="H1253" s="55" t="n">
        <x:f>IF(AND(ISNUMBER('Reparto provincial'!J421),ABS(Construccion!G43-1)&lt;0.0000001,MIN(Construccion!D43:F43)&gt;=0,MAX(Construccion!D43:F43)&lt;=1),ROUND('Reparto provincial'!J421*ROUND(SUM(Construccion!$D$43:F43),12),0)-ROUND('Reparto provincial'!J421*ROUND(SUM(Construccion!$D$43:E43),12),0),"n.a.")</x:f>
        <x:v>0</x:v>
      </x:c>
      <x:c r="I1253" s="55" t="n">
        <x:f>'Reparto provincial'!N421</x:f>
        <x:v>0</x:v>
      </x:c>
      <x:c r="J1253" s="55" t="n">
        <x:f>IF(AND(ISNUMBER(H1253),ISNUMBER(I1253)),H1253*I1253,"n.a.")</x:f>
        <x:v>0</x:v>
      </x:c>
      <x:c r="K1253" s="56" t="n">
        <x:f>Ubicaciones!D18</x:f>
        <x:v>8.88</x:v>
      </x:c>
      <x:c r="L1253" s="56" t="n">
        <x:f>Ubicaciones!E18</x:f>
        <x:v>-79.78</x:v>
      </x:c>
      <x:c r="M1253" s="38" t="str">
        <x:f>Vulnerabilidad!B24</x:f>
        <x:v>Liviana / madera</x:v>
      </x:c>
      <x:c r="N1253" s="38" t="str">
        <x:f>Vulnerabilidad!C24</x:f>
        <x:v>Madera / livianas</x:v>
      </x:c>
      <x:c r="O1253" s="38" t="str">
        <x:f>Vulnerabilidad!D24</x:f>
        <x:v>Metal</x:v>
      </x:c>
      <x:c r="P1253" s="38" t="str">
        <x:v>Sin dato</x:v>
      </x:c>
      <x:c r="Q1253" s="38" t="n">
        <x:f>IF('Impacto local'!H18="","",'Impacto local'!H18)</x:f>
        <x:v>2</x:v>
      </x:c>
      <x:c r="R1253" s="57" t="n">
        <x:f>IF(Q1253="","",INDEX(Vulnerabilidad!$D$6:$D$17,Q1253))</x:f>
        <x:v>0</x:v>
      </x:c>
      <x:c r="S1253" s="55" t="n">
        <x:f>IF(AND(ISNUMBER(J1253),ISNUMBER(R1253),R1253&gt;=0,R1253&lt;=1),J1253*R1253,"n.a.")</x:f>
        <x:v>0</x:v>
      </x:c>
      <x:c r="T1253" s="38" t="str">
        <x:f>IF(ISNUMBER(S1253),"Calculado ilustrativo","Faltan datos / parámetros inválidos")</x:f>
        <x:v>Calculado ilustrativo</x:v>
      </x:c>
    </x:row>
    <x:row r="1254">
      <x:c r="A1254" s="38" t="str">
        <x:v>R01249</x:v>
      </x:c>
      <x:c r="B1254" s="38" t="str">
        <x:f>'Reparto provincial'!B422</x:f>
        <x:v>C11</x:v>
      </x:c>
      <x:c r="C1254" s="38" t="str">
        <x:f>'Reparto provincial'!C422</x:f>
        <x:v>Mercantil Seguros y Reaseguros, S.A.</x:v>
      </x:c>
      <x:c r="D1254" s="38" t="str">
        <x:f>'Reparto provincial'!D422</x:f>
        <x:v>Industrial</x:v>
      </x:c>
      <x:c r="E1254" s="38" t="str">
        <x:f>'Reparto provincial'!E422</x:f>
        <x:v>Bocas del Toro</x:v>
      </x:c>
      <x:c r="F1254" s="38" t="str">
        <x:f>Ubicaciones!A6</x:f>
        <x:v>L01</x:v>
      </x:c>
      <x:c r="G1254" s="38" t="str">
        <x:v>P1</x:v>
      </x:c>
      <x:c r="H1254" s="55" t="n">
        <x:f>IF(AND(ISNUMBER('Reparto provincial'!J422),ABS(Construccion!G8-1)&lt;0.0000001,MIN(Construccion!D8:F8)&gt;=0,MAX(Construccion!D8:F8)&lt;=1),ROUND('Reparto provincial'!J422*ROUND(SUM(Construccion!$D$8:D8),12),0)-0,"n.a.")</x:f>
        <x:v>0</x:v>
      </x:c>
      <x:c r="I1254" s="55" t="n">
        <x:f>'Reparto provincial'!N422</x:f>
        <x:v>0</x:v>
      </x:c>
      <x:c r="J1254" s="55" t="n">
        <x:f>IF(AND(ISNUMBER(H1254),ISNUMBER(I1254)),H1254*I1254,"n.a.")</x:f>
        <x:v>0</x:v>
      </x:c>
      <x:c r="K1254" s="56" t="n">
        <x:f>Ubicaciones!D6</x:f>
        <x:v>9.34</x:v>
      </x:c>
      <x:c r="L1254" s="56" t="n">
        <x:f>Ubicaciones!E6</x:f>
        <x:v>-82.25</x:v>
      </x:c>
      <x:c r="M1254" s="38" t="str">
        <x:f>Vulnerabilidad!B22</x:f>
        <x:v>Hormigón armado</x:v>
      </x:c>
      <x:c r="N1254" s="38" t="str">
        <x:f>Vulnerabilidad!C22</x:f>
        <x:v>Mampostería de relleno</x:v>
      </x:c>
      <x:c r="O1254" s="38" t="str">
        <x:f>Vulnerabilidad!D22</x:f>
        <x:v>Losa de hormigón</x:v>
      </x:c>
      <x:c r="P1254" s="38" t="str">
        <x:v>Sin dato</x:v>
      </x:c>
      <x:c r="Q1254" s="38" t="n">
        <x:f>IF('Impacto local'!H6="","",'Impacto local'!H6)</x:f>
        <x:v>3</x:v>
      </x:c>
      <x:c r="R1254" s="57" t="n">
        <x:f>IF(Q1254="","",INDEX(Vulnerabilidad!$B$6:$B$17,Q1254))</x:f>
        <x:v>0</x:v>
      </x:c>
      <x:c r="S1254" s="55" t="n">
        <x:f>IF(AND(ISNUMBER(J1254),ISNUMBER(R1254),R1254&gt;=0,R1254&lt;=1),J1254*R1254,"n.a.")</x:f>
        <x:v>0</x:v>
      </x:c>
      <x:c r="T1254" s="38" t="str">
        <x:f>IF(ISNUMBER(S1254),"Calculado ilustrativo","Faltan datos / parámetros inválidos")</x:f>
        <x:v>Calculado ilustrativo</x:v>
      </x:c>
    </x:row>
    <x:row r="1255">
      <x:c r="A1255" s="38" t="str">
        <x:v>R01250</x:v>
      </x:c>
      <x:c r="B1255" s="38" t="str">
        <x:f>'Reparto provincial'!B422</x:f>
        <x:v>C11</x:v>
      </x:c>
      <x:c r="C1255" s="38" t="str">
        <x:f>'Reparto provincial'!C422</x:f>
        <x:v>Mercantil Seguros y Reaseguros, S.A.</x:v>
      </x:c>
      <x:c r="D1255" s="38" t="str">
        <x:f>'Reparto provincial'!D422</x:f>
        <x:v>Industrial</x:v>
      </x:c>
      <x:c r="E1255" s="38" t="str">
        <x:f>'Reparto provincial'!E422</x:f>
        <x:v>Bocas del Toro</x:v>
      </x:c>
      <x:c r="F1255" s="38" t="str">
        <x:f>Ubicaciones!A6</x:f>
        <x:v>L01</x:v>
      </x:c>
      <x:c r="G1255" s="38" t="str">
        <x:v>P2</x:v>
      </x:c>
      <x:c r="H1255" s="55" t="n">
        <x:f>IF(AND(ISNUMBER('Reparto provincial'!J422),ABS(Construccion!G8-1)&lt;0.0000001,MIN(Construccion!D8:F8)&gt;=0,MAX(Construccion!D8:F8)&lt;=1),ROUND('Reparto provincial'!J422*ROUND(SUM(Construccion!$D$8:E8),12),0)-ROUND('Reparto provincial'!J422*ROUND(SUM(Construccion!$D$8:D8),12),0),"n.a.")</x:f>
        <x:v>0</x:v>
      </x:c>
      <x:c r="I1255" s="55" t="n">
        <x:f>'Reparto provincial'!N422</x:f>
        <x:v>0</x:v>
      </x:c>
      <x:c r="J1255" s="55" t="n">
        <x:f>IF(AND(ISNUMBER(H1255),ISNUMBER(I1255)),H1255*I1255,"n.a.")</x:f>
        <x:v>0</x:v>
      </x:c>
      <x:c r="K1255" s="56" t="n">
        <x:f>Ubicaciones!D6</x:f>
        <x:v>9.34</x:v>
      </x:c>
      <x:c r="L1255" s="56" t="n">
        <x:f>Ubicaciones!E6</x:f>
        <x:v>-82.25</x:v>
      </x:c>
      <x:c r="M1255" s="38" t="str">
        <x:f>Vulnerabilidad!B23</x:f>
        <x:v>Mampostería sin refuerzo</x:v>
      </x:c>
      <x:c r="N1255" s="38" t="str">
        <x:f>Vulnerabilidad!C23</x:f>
        <x:v>Bloque / ladrillo</x:v>
      </x:c>
      <x:c r="O1255" s="38" t="str">
        <x:f>Vulnerabilidad!D23</x:f>
        <x:v>Metal</x:v>
      </x:c>
      <x:c r="P1255" s="38" t="str">
        <x:v>Sin dato</x:v>
      </x:c>
      <x:c r="Q1255" s="38" t="n">
        <x:f>IF('Impacto local'!H6="","",'Impacto local'!H6)</x:f>
        <x:v>3</x:v>
      </x:c>
      <x:c r="R1255" s="57" t="n">
        <x:f>IF(Q1255="","",INDEX(Vulnerabilidad!$C$6:$C$17,Q1255))</x:f>
        <x:v>0</x:v>
      </x:c>
      <x:c r="S1255" s="55" t="n">
        <x:f>IF(AND(ISNUMBER(J1255),ISNUMBER(R1255),R1255&gt;=0,R1255&lt;=1),J1255*R1255,"n.a.")</x:f>
        <x:v>0</x:v>
      </x:c>
      <x:c r="T1255" s="38" t="str">
        <x:f>IF(ISNUMBER(S1255),"Calculado ilustrativo","Faltan datos / parámetros inválidos")</x:f>
        <x:v>Calculado ilustrativo</x:v>
      </x:c>
    </x:row>
    <x:row r="1256">
      <x:c r="A1256" s="38" t="str">
        <x:v>R01251</x:v>
      </x:c>
      <x:c r="B1256" s="38" t="str">
        <x:f>'Reparto provincial'!B422</x:f>
        <x:v>C11</x:v>
      </x:c>
      <x:c r="C1256" s="38" t="str">
        <x:f>'Reparto provincial'!C422</x:f>
        <x:v>Mercantil Seguros y Reaseguros, S.A.</x:v>
      </x:c>
      <x:c r="D1256" s="38" t="str">
        <x:f>'Reparto provincial'!D422</x:f>
        <x:v>Industrial</x:v>
      </x:c>
      <x:c r="E1256" s="38" t="str">
        <x:f>'Reparto provincial'!E422</x:f>
        <x:v>Bocas del Toro</x:v>
      </x:c>
      <x:c r="F1256" s="38" t="str">
        <x:f>Ubicaciones!A6</x:f>
        <x:v>L01</x:v>
      </x:c>
      <x:c r="G1256" s="38" t="str">
        <x:v>P3</x:v>
      </x:c>
      <x:c r="H1256" s="55" t="n">
        <x:f>IF(AND(ISNUMBER('Reparto provincial'!J422),ABS(Construccion!G8-1)&lt;0.0000001,MIN(Construccion!D8:F8)&gt;=0,MAX(Construccion!D8:F8)&lt;=1),ROUND('Reparto provincial'!J422*ROUND(SUM(Construccion!$D$8:F8),12),0)-ROUND('Reparto provincial'!J422*ROUND(SUM(Construccion!$D$8:E8),12),0),"n.a.")</x:f>
        <x:v>0</x:v>
      </x:c>
      <x:c r="I1256" s="55" t="n">
        <x:f>'Reparto provincial'!N422</x:f>
        <x:v>0</x:v>
      </x:c>
      <x:c r="J1256" s="55" t="n">
        <x:f>IF(AND(ISNUMBER(H1256),ISNUMBER(I1256)),H1256*I1256,"n.a.")</x:f>
        <x:v>0</x:v>
      </x:c>
      <x:c r="K1256" s="56" t="n">
        <x:f>Ubicaciones!D6</x:f>
        <x:v>9.34</x:v>
      </x:c>
      <x:c r="L1256" s="56" t="n">
        <x:f>Ubicaciones!E6</x:f>
        <x:v>-82.25</x:v>
      </x:c>
      <x:c r="M1256" s="38" t="str">
        <x:f>Vulnerabilidad!B24</x:f>
        <x:v>Liviana / madera</x:v>
      </x:c>
      <x:c r="N1256" s="38" t="str">
        <x:f>Vulnerabilidad!C24</x:f>
        <x:v>Madera / livianas</x:v>
      </x:c>
      <x:c r="O1256" s="38" t="str">
        <x:f>Vulnerabilidad!D24</x:f>
        <x:v>Metal</x:v>
      </x:c>
      <x:c r="P1256" s="38" t="str">
        <x:v>Sin dato</x:v>
      </x:c>
      <x:c r="Q1256" s="38" t="n">
        <x:f>IF('Impacto local'!H6="","",'Impacto local'!H6)</x:f>
        <x:v>3</x:v>
      </x:c>
      <x:c r="R1256" s="57" t="n">
        <x:f>IF(Q1256="","",INDEX(Vulnerabilidad!$D$6:$D$17,Q1256))</x:f>
        <x:v>0</x:v>
      </x:c>
      <x:c r="S1256" s="55" t="n">
        <x:f>IF(AND(ISNUMBER(J1256),ISNUMBER(R1256),R1256&gt;=0,R1256&lt;=1),J1256*R1256,"n.a.")</x:f>
        <x:v>0</x:v>
      </x:c>
      <x:c r="T1256" s="38" t="str">
        <x:f>IF(ISNUMBER(S1256),"Calculado ilustrativo","Faltan datos / parámetros inválidos")</x:f>
        <x:v>Calculado ilustrativo</x:v>
      </x:c>
    </x:row>
    <x:row r="1257">
      <x:c r="A1257" s="38" t="str">
        <x:v>R01252</x:v>
      </x:c>
      <x:c r="B1257" s="38" t="str">
        <x:f>'Reparto provincial'!B423</x:f>
        <x:v>C11</x:v>
      </x:c>
      <x:c r="C1257" s="38" t="str">
        <x:f>'Reparto provincial'!C423</x:f>
        <x:v>Mercantil Seguros y Reaseguros, S.A.</x:v>
      </x:c>
      <x:c r="D1257" s="38" t="str">
        <x:f>'Reparto provincial'!D423</x:f>
        <x:v>Industrial</x:v>
      </x:c>
      <x:c r="E1257" s="38" t="str">
        <x:f>'Reparto provincial'!E423</x:f>
        <x:v>Coclé</x:v>
      </x:c>
      <x:c r="F1257" s="38" t="str">
        <x:f>Ubicaciones!A7</x:f>
        <x:v>L02</x:v>
      </x:c>
      <x:c r="G1257" s="38" t="str">
        <x:v>P1</x:v>
      </x:c>
      <x:c r="H1257" s="55" t="n">
        <x:f>IF(AND(ISNUMBER('Reparto provincial'!J423),ABS(Construccion!G11-1)&lt;0.0000001,MIN(Construccion!D11:F11)&gt;=0,MAX(Construccion!D11:F11)&lt;=1),ROUND('Reparto provincial'!J423*ROUND(SUM(Construccion!$D$11:D11),12),0)-0,"n.a.")</x:f>
        <x:v>0</x:v>
      </x:c>
      <x:c r="I1257" s="55" t="n">
        <x:f>'Reparto provincial'!N423</x:f>
        <x:v>0</x:v>
      </x:c>
      <x:c r="J1257" s="55" t="n">
        <x:f>IF(AND(ISNUMBER(H1257),ISNUMBER(I1257)),H1257*I1257,"n.a.")</x:f>
        <x:v>0</x:v>
      </x:c>
      <x:c r="K1257" s="56" t="n">
        <x:f>Ubicaciones!D7</x:f>
        <x:v>8.52</x:v>
      </x:c>
      <x:c r="L1257" s="56" t="n">
        <x:f>Ubicaciones!E7</x:f>
        <x:v>-80.36</x:v>
      </x:c>
      <x:c r="M1257" s="38" t="str">
        <x:f>Vulnerabilidad!B22</x:f>
        <x:v>Hormigón armado</x:v>
      </x:c>
      <x:c r="N1257" s="38" t="str">
        <x:f>Vulnerabilidad!C22</x:f>
        <x:v>Mampostería de relleno</x:v>
      </x:c>
      <x:c r="O1257" s="38" t="str">
        <x:f>Vulnerabilidad!D22</x:f>
        <x:v>Losa de hormigón</x:v>
      </x:c>
      <x:c r="P1257" s="38" t="str">
        <x:v>Sin dato</x:v>
      </x:c>
      <x:c r="Q1257" s="38" t="n">
        <x:f>IF('Impacto local'!H7="","",'Impacto local'!H7)</x:f>
        <x:v>2</x:v>
      </x:c>
      <x:c r="R1257" s="57" t="n">
        <x:f>IF(Q1257="","",INDEX(Vulnerabilidad!$B$6:$B$17,Q1257))</x:f>
        <x:v>0</x:v>
      </x:c>
      <x:c r="S1257" s="55" t="n">
        <x:f>IF(AND(ISNUMBER(J1257),ISNUMBER(R1257),R1257&gt;=0,R1257&lt;=1),J1257*R1257,"n.a.")</x:f>
        <x:v>0</x:v>
      </x:c>
      <x:c r="T1257" s="38" t="str">
        <x:f>IF(ISNUMBER(S1257),"Calculado ilustrativo","Faltan datos / parámetros inválidos")</x:f>
        <x:v>Calculado ilustrativo</x:v>
      </x:c>
    </x:row>
    <x:row r="1258">
      <x:c r="A1258" s="38" t="str">
        <x:v>R01253</x:v>
      </x:c>
      <x:c r="B1258" s="38" t="str">
        <x:f>'Reparto provincial'!B423</x:f>
        <x:v>C11</x:v>
      </x:c>
      <x:c r="C1258" s="38" t="str">
        <x:f>'Reparto provincial'!C423</x:f>
        <x:v>Mercantil Seguros y Reaseguros, S.A.</x:v>
      </x:c>
      <x:c r="D1258" s="38" t="str">
        <x:f>'Reparto provincial'!D423</x:f>
        <x:v>Industrial</x:v>
      </x:c>
      <x:c r="E1258" s="38" t="str">
        <x:f>'Reparto provincial'!E423</x:f>
        <x:v>Coclé</x:v>
      </x:c>
      <x:c r="F1258" s="38" t="str">
        <x:f>Ubicaciones!A7</x:f>
        <x:v>L02</x:v>
      </x:c>
      <x:c r="G1258" s="38" t="str">
        <x:v>P2</x:v>
      </x:c>
      <x:c r="H1258" s="55" t="n">
        <x:f>IF(AND(ISNUMBER('Reparto provincial'!J423),ABS(Construccion!G11-1)&lt;0.0000001,MIN(Construccion!D11:F11)&gt;=0,MAX(Construccion!D11:F11)&lt;=1),ROUND('Reparto provincial'!J423*ROUND(SUM(Construccion!$D$11:E11),12),0)-ROUND('Reparto provincial'!J423*ROUND(SUM(Construccion!$D$11:D11),12),0),"n.a.")</x:f>
        <x:v>0</x:v>
      </x:c>
      <x:c r="I1258" s="55" t="n">
        <x:f>'Reparto provincial'!N423</x:f>
        <x:v>0</x:v>
      </x:c>
      <x:c r="J1258" s="55" t="n">
        <x:f>IF(AND(ISNUMBER(H1258),ISNUMBER(I1258)),H1258*I1258,"n.a.")</x:f>
        <x:v>0</x:v>
      </x:c>
      <x:c r="K1258" s="56" t="n">
        <x:f>Ubicaciones!D7</x:f>
        <x:v>8.52</x:v>
      </x:c>
      <x:c r="L1258" s="56" t="n">
        <x:f>Ubicaciones!E7</x:f>
        <x:v>-80.36</x:v>
      </x:c>
      <x:c r="M1258" s="38" t="str">
        <x:f>Vulnerabilidad!B23</x:f>
        <x:v>Mampostería sin refuerzo</x:v>
      </x:c>
      <x:c r="N1258" s="38" t="str">
        <x:f>Vulnerabilidad!C23</x:f>
        <x:v>Bloque / ladrillo</x:v>
      </x:c>
      <x:c r="O1258" s="38" t="str">
        <x:f>Vulnerabilidad!D23</x:f>
        <x:v>Metal</x:v>
      </x:c>
      <x:c r="P1258" s="38" t="str">
        <x:v>Sin dato</x:v>
      </x:c>
      <x:c r="Q1258" s="38" t="n">
        <x:f>IF('Impacto local'!H7="","",'Impacto local'!H7)</x:f>
        <x:v>2</x:v>
      </x:c>
      <x:c r="R1258" s="57" t="n">
        <x:f>IF(Q1258="","",INDEX(Vulnerabilidad!$C$6:$C$17,Q1258))</x:f>
        <x:v>0</x:v>
      </x:c>
      <x:c r="S1258" s="55" t="n">
        <x:f>IF(AND(ISNUMBER(J1258),ISNUMBER(R1258),R1258&gt;=0,R1258&lt;=1),J1258*R1258,"n.a.")</x:f>
        <x:v>0</x:v>
      </x:c>
      <x:c r="T1258" s="38" t="str">
        <x:f>IF(ISNUMBER(S1258),"Calculado ilustrativo","Faltan datos / parámetros inválidos")</x:f>
        <x:v>Calculado ilustrativo</x:v>
      </x:c>
    </x:row>
    <x:row r="1259">
      <x:c r="A1259" s="38" t="str">
        <x:v>R01254</x:v>
      </x:c>
      <x:c r="B1259" s="38" t="str">
        <x:f>'Reparto provincial'!B423</x:f>
        <x:v>C11</x:v>
      </x:c>
      <x:c r="C1259" s="38" t="str">
        <x:f>'Reparto provincial'!C423</x:f>
        <x:v>Mercantil Seguros y Reaseguros, S.A.</x:v>
      </x:c>
      <x:c r="D1259" s="38" t="str">
        <x:f>'Reparto provincial'!D423</x:f>
        <x:v>Industrial</x:v>
      </x:c>
      <x:c r="E1259" s="38" t="str">
        <x:f>'Reparto provincial'!E423</x:f>
        <x:v>Coclé</x:v>
      </x:c>
      <x:c r="F1259" s="38" t="str">
        <x:f>Ubicaciones!A7</x:f>
        <x:v>L02</x:v>
      </x:c>
      <x:c r="G1259" s="38" t="str">
        <x:v>P3</x:v>
      </x:c>
      <x:c r="H1259" s="55" t="n">
        <x:f>IF(AND(ISNUMBER('Reparto provincial'!J423),ABS(Construccion!G11-1)&lt;0.0000001,MIN(Construccion!D11:F11)&gt;=0,MAX(Construccion!D11:F11)&lt;=1),ROUND('Reparto provincial'!J423*ROUND(SUM(Construccion!$D$11:F11),12),0)-ROUND('Reparto provincial'!J423*ROUND(SUM(Construccion!$D$11:E11),12),0),"n.a.")</x:f>
        <x:v>0</x:v>
      </x:c>
      <x:c r="I1259" s="55" t="n">
        <x:f>'Reparto provincial'!N423</x:f>
        <x:v>0</x:v>
      </x:c>
      <x:c r="J1259" s="55" t="n">
        <x:f>IF(AND(ISNUMBER(H1259),ISNUMBER(I1259)),H1259*I1259,"n.a.")</x:f>
        <x:v>0</x:v>
      </x:c>
      <x:c r="K1259" s="56" t="n">
        <x:f>Ubicaciones!D7</x:f>
        <x:v>8.52</x:v>
      </x:c>
      <x:c r="L1259" s="56" t="n">
        <x:f>Ubicaciones!E7</x:f>
        <x:v>-80.36</x:v>
      </x:c>
      <x:c r="M1259" s="38" t="str">
        <x:f>Vulnerabilidad!B24</x:f>
        <x:v>Liviana / madera</x:v>
      </x:c>
      <x:c r="N1259" s="38" t="str">
        <x:f>Vulnerabilidad!C24</x:f>
        <x:v>Madera / livianas</x:v>
      </x:c>
      <x:c r="O1259" s="38" t="str">
        <x:f>Vulnerabilidad!D24</x:f>
        <x:v>Metal</x:v>
      </x:c>
      <x:c r="P1259" s="38" t="str">
        <x:v>Sin dato</x:v>
      </x:c>
      <x:c r="Q1259" s="38" t="n">
        <x:f>IF('Impacto local'!H7="","",'Impacto local'!H7)</x:f>
        <x:v>2</x:v>
      </x:c>
      <x:c r="R1259" s="57" t="n">
        <x:f>IF(Q1259="","",INDEX(Vulnerabilidad!$D$6:$D$17,Q1259))</x:f>
        <x:v>0</x:v>
      </x:c>
      <x:c r="S1259" s="55" t="n">
        <x:f>IF(AND(ISNUMBER(J1259),ISNUMBER(R1259),R1259&gt;=0,R1259&lt;=1),J1259*R1259,"n.a.")</x:f>
        <x:v>0</x:v>
      </x:c>
      <x:c r="T1259" s="38" t="str">
        <x:f>IF(ISNUMBER(S1259),"Calculado ilustrativo","Faltan datos / parámetros inválidos")</x:f>
        <x:v>Calculado ilustrativo</x:v>
      </x:c>
    </x:row>
    <x:row r="1260">
      <x:c r="A1260" s="38" t="str">
        <x:v>R01255</x:v>
      </x:c>
      <x:c r="B1260" s="38" t="str">
        <x:f>'Reparto provincial'!B424</x:f>
        <x:v>C11</x:v>
      </x:c>
      <x:c r="C1260" s="38" t="str">
        <x:f>'Reparto provincial'!C424</x:f>
        <x:v>Mercantil Seguros y Reaseguros, S.A.</x:v>
      </x:c>
      <x:c r="D1260" s="38" t="str">
        <x:f>'Reparto provincial'!D424</x:f>
        <x:v>Industrial</x:v>
      </x:c>
      <x:c r="E1260" s="38" t="str">
        <x:f>'Reparto provincial'!E424</x:f>
        <x:v>Colón</x:v>
      </x:c>
      <x:c r="F1260" s="38" t="str">
        <x:f>Ubicaciones!A8</x:f>
        <x:v>L03</x:v>
      </x:c>
      <x:c r="G1260" s="38" t="str">
        <x:v>P1</x:v>
      </x:c>
      <x:c r="H1260" s="55" t="n">
        <x:f>IF(AND(ISNUMBER('Reparto provincial'!J424),ABS(Construccion!G14-1)&lt;0.0000001,MIN(Construccion!D14:F14)&gt;=0,MAX(Construccion!D14:F14)&lt;=1),ROUND('Reparto provincial'!J424*ROUND(SUM(Construccion!$D$14:D14),12),0)-0,"n.a.")</x:f>
        <x:v>0</x:v>
      </x:c>
      <x:c r="I1260" s="55" t="n">
        <x:f>'Reparto provincial'!N424</x:f>
        <x:v>0</x:v>
      </x:c>
      <x:c r="J1260" s="55" t="n">
        <x:f>IF(AND(ISNUMBER(H1260),ISNUMBER(I1260)),H1260*I1260,"n.a.")</x:f>
        <x:v>0</x:v>
      </x:c>
      <x:c r="K1260" s="56" t="n">
        <x:f>Ubicaciones!D8</x:f>
        <x:v>9.36</x:v>
      </x:c>
      <x:c r="L1260" s="56" t="n">
        <x:f>Ubicaciones!E8</x:f>
        <x:v>-79.9</x:v>
      </x:c>
      <x:c r="M1260" s="38" t="str">
        <x:f>Vulnerabilidad!B22</x:f>
        <x:v>Hormigón armado</x:v>
      </x:c>
      <x:c r="N1260" s="38" t="str">
        <x:f>Vulnerabilidad!C22</x:f>
        <x:v>Mampostería de relleno</x:v>
      </x:c>
      <x:c r="O1260" s="38" t="str">
        <x:f>Vulnerabilidad!D22</x:f>
        <x:v>Losa de hormigón</x:v>
      </x:c>
      <x:c r="P1260" s="38" t="str">
        <x:v>Sin dato</x:v>
      </x:c>
      <x:c r="Q1260" s="38" t="n">
        <x:f>IF('Impacto local'!H8="","",'Impacto local'!H8)</x:f>
        <x:v>2</x:v>
      </x:c>
      <x:c r="R1260" s="57" t="n">
        <x:f>IF(Q1260="","",INDEX(Vulnerabilidad!$B$6:$B$17,Q1260))</x:f>
        <x:v>0</x:v>
      </x:c>
      <x:c r="S1260" s="55" t="n">
        <x:f>IF(AND(ISNUMBER(J1260),ISNUMBER(R1260),R1260&gt;=0,R1260&lt;=1),J1260*R1260,"n.a.")</x:f>
        <x:v>0</x:v>
      </x:c>
      <x:c r="T1260" s="38" t="str">
        <x:f>IF(ISNUMBER(S1260),"Calculado ilustrativo","Faltan datos / parámetros inválidos")</x:f>
        <x:v>Calculado ilustrativo</x:v>
      </x:c>
    </x:row>
    <x:row r="1261">
      <x:c r="A1261" s="38" t="str">
        <x:v>R01256</x:v>
      </x:c>
      <x:c r="B1261" s="38" t="str">
        <x:f>'Reparto provincial'!B424</x:f>
        <x:v>C11</x:v>
      </x:c>
      <x:c r="C1261" s="38" t="str">
        <x:f>'Reparto provincial'!C424</x:f>
        <x:v>Mercantil Seguros y Reaseguros, S.A.</x:v>
      </x:c>
      <x:c r="D1261" s="38" t="str">
        <x:f>'Reparto provincial'!D424</x:f>
        <x:v>Industrial</x:v>
      </x:c>
      <x:c r="E1261" s="38" t="str">
        <x:f>'Reparto provincial'!E424</x:f>
        <x:v>Colón</x:v>
      </x:c>
      <x:c r="F1261" s="38" t="str">
        <x:f>Ubicaciones!A8</x:f>
        <x:v>L03</x:v>
      </x:c>
      <x:c r="G1261" s="38" t="str">
        <x:v>P2</x:v>
      </x:c>
      <x:c r="H1261" s="55" t="n">
        <x:f>IF(AND(ISNUMBER('Reparto provincial'!J424),ABS(Construccion!G14-1)&lt;0.0000001,MIN(Construccion!D14:F14)&gt;=0,MAX(Construccion!D14:F14)&lt;=1),ROUND('Reparto provincial'!J424*ROUND(SUM(Construccion!$D$14:E14),12),0)-ROUND('Reparto provincial'!J424*ROUND(SUM(Construccion!$D$14:D14),12),0),"n.a.")</x:f>
        <x:v>0</x:v>
      </x:c>
      <x:c r="I1261" s="55" t="n">
        <x:f>'Reparto provincial'!N424</x:f>
        <x:v>0</x:v>
      </x:c>
      <x:c r="J1261" s="55" t="n">
        <x:f>IF(AND(ISNUMBER(H1261),ISNUMBER(I1261)),H1261*I1261,"n.a.")</x:f>
        <x:v>0</x:v>
      </x:c>
      <x:c r="K1261" s="56" t="n">
        <x:f>Ubicaciones!D8</x:f>
        <x:v>9.36</x:v>
      </x:c>
      <x:c r="L1261" s="56" t="n">
        <x:f>Ubicaciones!E8</x:f>
        <x:v>-79.9</x:v>
      </x:c>
      <x:c r="M1261" s="38" t="str">
        <x:f>Vulnerabilidad!B23</x:f>
        <x:v>Mampostería sin refuerzo</x:v>
      </x:c>
      <x:c r="N1261" s="38" t="str">
        <x:f>Vulnerabilidad!C23</x:f>
        <x:v>Bloque / ladrillo</x:v>
      </x:c>
      <x:c r="O1261" s="38" t="str">
        <x:f>Vulnerabilidad!D23</x:f>
        <x:v>Metal</x:v>
      </x:c>
      <x:c r="P1261" s="38" t="str">
        <x:v>Sin dato</x:v>
      </x:c>
      <x:c r="Q1261" s="38" t="n">
        <x:f>IF('Impacto local'!H8="","",'Impacto local'!H8)</x:f>
        <x:v>2</x:v>
      </x:c>
      <x:c r="R1261" s="57" t="n">
        <x:f>IF(Q1261="","",INDEX(Vulnerabilidad!$C$6:$C$17,Q1261))</x:f>
        <x:v>0</x:v>
      </x:c>
      <x:c r="S1261" s="55" t="n">
        <x:f>IF(AND(ISNUMBER(J1261),ISNUMBER(R1261),R1261&gt;=0,R1261&lt;=1),J1261*R1261,"n.a.")</x:f>
        <x:v>0</x:v>
      </x:c>
      <x:c r="T1261" s="38" t="str">
        <x:f>IF(ISNUMBER(S1261),"Calculado ilustrativo","Faltan datos / parámetros inválidos")</x:f>
        <x:v>Calculado ilustrativo</x:v>
      </x:c>
    </x:row>
    <x:row r="1262">
      <x:c r="A1262" s="38" t="str">
        <x:v>R01257</x:v>
      </x:c>
      <x:c r="B1262" s="38" t="str">
        <x:f>'Reparto provincial'!B424</x:f>
        <x:v>C11</x:v>
      </x:c>
      <x:c r="C1262" s="38" t="str">
        <x:f>'Reparto provincial'!C424</x:f>
        <x:v>Mercantil Seguros y Reaseguros, S.A.</x:v>
      </x:c>
      <x:c r="D1262" s="38" t="str">
        <x:f>'Reparto provincial'!D424</x:f>
        <x:v>Industrial</x:v>
      </x:c>
      <x:c r="E1262" s="38" t="str">
        <x:f>'Reparto provincial'!E424</x:f>
        <x:v>Colón</x:v>
      </x:c>
      <x:c r="F1262" s="38" t="str">
        <x:f>Ubicaciones!A8</x:f>
        <x:v>L03</x:v>
      </x:c>
      <x:c r="G1262" s="38" t="str">
        <x:v>P3</x:v>
      </x:c>
      <x:c r="H1262" s="55" t="n">
        <x:f>IF(AND(ISNUMBER('Reparto provincial'!J424),ABS(Construccion!G14-1)&lt;0.0000001,MIN(Construccion!D14:F14)&gt;=0,MAX(Construccion!D14:F14)&lt;=1),ROUND('Reparto provincial'!J424*ROUND(SUM(Construccion!$D$14:F14),12),0)-ROUND('Reparto provincial'!J424*ROUND(SUM(Construccion!$D$14:E14),12),0),"n.a.")</x:f>
        <x:v>0</x:v>
      </x:c>
      <x:c r="I1262" s="55" t="n">
        <x:f>'Reparto provincial'!N424</x:f>
        <x:v>0</x:v>
      </x:c>
      <x:c r="J1262" s="55" t="n">
        <x:f>IF(AND(ISNUMBER(H1262),ISNUMBER(I1262)),H1262*I1262,"n.a.")</x:f>
        <x:v>0</x:v>
      </x:c>
      <x:c r="K1262" s="56" t="n">
        <x:f>Ubicaciones!D8</x:f>
        <x:v>9.36</x:v>
      </x:c>
      <x:c r="L1262" s="56" t="n">
        <x:f>Ubicaciones!E8</x:f>
        <x:v>-79.9</x:v>
      </x:c>
      <x:c r="M1262" s="38" t="str">
        <x:f>Vulnerabilidad!B24</x:f>
        <x:v>Liviana / madera</x:v>
      </x:c>
      <x:c r="N1262" s="38" t="str">
        <x:f>Vulnerabilidad!C24</x:f>
        <x:v>Madera / livianas</x:v>
      </x:c>
      <x:c r="O1262" s="38" t="str">
        <x:f>Vulnerabilidad!D24</x:f>
        <x:v>Metal</x:v>
      </x:c>
      <x:c r="P1262" s="38" t="str">
        <x:v>Sin dato</x:v>
      </x:c>
      <x:c r="Q1262" s="38" t="n">
        <x:f>IF('Impacto local'!H8="","",'Impacto local'!H8)</x:f>
        <x:v>2</x:v>
      </x:c>
      <x:c r="R1262" s="57" t="n">
        <x:f>IF(Q1262="","",INDEX(Vulnerabilidad!$D$6:$D$17,Q1262))</x:f>
        <x:v>0</x:v>
      </x:c>
      <x:c r="S1262" s="55" t="n">
        <x:f>IF(AND(ISNUMBER(J1262),ISNUMBER(R1262),R1262&gt;=0,R1262&lt;=1),J1262*R1262,"n.a.")</x:f>
        <x:v>0</x:v>
      </x:c>
      <x:c r="T1262" s="38" t="str">
        <x:f>IF(ISNUMBER(S1262),"Calculado ilustrativo","Faltan datos / parámetros inválidos")</x:f>
        <x:v>Calculado ilustrativo</x:v>
      </x:c>
    </x:row>
    <x:row r="1263">
      <x:c r="A1263" s="38" t="str">
        <x:v>R01258</x:v>
      </x:c>
      <x:c r="B1263" s="38" t="str">
        <x:f>'Reparto provincial'!B425</x:f>
        <x:v>C11</x:v>
      </x:c>
      <x:c r="C1263" s="38" t="str">
        <x:f>'Reparto provincial'!C425</x:f>
        <x:v>Mercantil Seguros y Reaseguros, S.A.</x:v>
      </x:c>
      <x:c r="D1263" s="38" t="str">
        <x:f>'Reparto provincial'!D425</x:f>
        <x:v>Industrial</x:v>
      </x:c>
      <x:c r="E1263" s="38" t="str">
        <x:f>'Reparto provincial'!E425</x:f>
        <x:v>Chiriquí</x:v>
      </x:c>
      <x:c r="F1263" s="38" t="str">
        <x:f>Ubicaciones!A9</x:f>
        <x:v>L04</x:v>
      </x:c>
      <x:c r="G1263" s="38" t="str">
        <x:v>P1</x:v>
      </x:c>
      <x:c r="H1263" s="55" t="n">
        <x:f>IF(AND(ISNUMBER('Reparto provincial'!J425),ABS(Construccion!G17-1)&lt;0.0000001,MIN(Construccion!D17:F17)&gt;=0,MAX(Construccion!D17:F17)&lt;=1),ROUND('Reparto provincial'!J425*ROUND(SUM(Construccion!$D$17:D17),12),0)-0,"n.a.")</x:f>
        <x:v>0</x:v>
      </x:c>
      <x:c r="I1263" s="55" t="n">
        <x:f>'Reparto provincial'!N425</x:f>
        <x:v>0</x:v>
      </x:c>
      <x:c r="J1263" s="55" t="n">
        <x:f>IF(AND(ISNUMBER(H1263),ISNUMBER(I1263)),H1263*I1263,"n.a.")</x:f>
        <x:v>0</x:v>
      </x:c>
      <x:c r="K1263" s="56" t="n">
        <x:f>Ubicaciones!D9</x:f>
        <x:v>8.43</x:v>
      </x:c>
      <x:c r="L1263" s="56" t="n">
        <x:f>Ubicaciones!E9</x:f>
        <x:v>-82.43</x:v>
      </x:c>
      <x:c r="M1263" s="38" t="str">
        <x:f>Vulnerabilidad!B22</x:f>
        <x:v>Hormigón armado</x:v>
      </x:c>
      <x:c r="N1263" s="38" t="str">
        <x:f>Vulnerabilidad!C22</x:f>
        <x:v>Mampostería de relleno</x:v>
      </x:c>
      <x:c r="O1263" s="38" t="str">
        <x:f>Vulnerabilidad!D22</x:f>
        <x:v>Losa de hormigón</x:v>
      </x:c>
      <x:c r="P1263" s="38" t="str">
        <x:v>Sin dato</x:v>
      </x:c>
      <x:c r="Q1263" s="38" t="n">
        <x:f>IF('Impacto local'!H9="","",'Impacto local'!H9)</x:f>
        <x:v>4</x:v>
      </x:c>
      <x:c r="R1263" s="57" t="n">
        <x:f>IF(Q1263="","",INDEX(Vulnerabilidad!$B$6:$B$17,Q1263))</x:f>
        <x:v>0</x:v>
      </x:c>
      <x:c r="S1263" s="55" t="n">
        <x:f>IF(AND(ISNUMBER(J1263),ISNUMBER(R1263),R1263&gt;=0,R1263&lt;=1),J1263*R1263,"n.a.")</x:f>
        <x:v>0</x:v>
      </x:c>
      <x:c r="T1263" s="38" t="str">
        <x:f>IF(ISNUMBER(S1263),"Calculado ilustrativo","Faltan datos / parámetros inválidos")</x:f>
        <x:v>Calculado ilustrativo</x:v>
      </x:c>
    </x:row>
    <x:row r="1264">
      <x:c r="A1264" s="38" t="str">
        <x:v>R01259</x:v>
      </x:c>
      <x:c r="B1264" s="38" t="str">
        <x:f>'Reparto provincial'!B425</x:f>
        <x:v>C11</x:v>
      </x:c>
      <x:c r="C1264" s="38" t="str">
        <x:f>'Reparto provincial'!C425</x:f>
        <x:v>Mercantil Seguros y Reaseguros, S.A.</x:v>
      </x:c>
      <x:c r="D1264" s="38" t="str">
        <x:f>'Reparto provincial'!D425</x:f>
        <x:v>Industrial</x:v>
      </x:c>
      <x:c r="E1264" s="38" t="str">
        <x:f>'Reparto provincial'!E425</x:f>
        <x:v>Chiriquí</x:v>
      </x:c>
      <x:c r="F1264" s="38" t="str">
        <x:f>Ubicaciones!A9</x:f>
        <x:v>L04</x:v>
      </x:c>
      <x:c r="G1264" s="38" t="str">
        <x:v>P2</x:v>
      </x:c>
      <x:c r="H1264" s="55" t="n">
        <x:f>IF(AND(ISNUMBER('Reparto provincial'!J425),ABS(Construccion!G17-1)&lt;0.0000001,MIN(Construccion!D17:F17)&gt;=0,MAX(Construccion!D17:F17)&lt;=1),ROUND('Reparto provincial'!J425*ROUND(SUM(Construccion!$D$17:E17),12),0)-ROUND('Reparto provincial'!J425*ROUND(SUM(Construccion!$D$17:D17),12),0),"n.a.")</x:f>
        <x:v>0</x:v>
      </x:c>
      <x:c r="I1264" s="55" t="n">
        <x:f>'Reparto provincial'!N425</x:f>
        <x:v>0</x:v>
      </x:c>
      <x:c r="J1264" s="55" t="n">
        <x:f>IF(AND(ISNUMBER(H1264),ISNUMBER(I1264)),H1264*I1264,"n.a.")</x:f>
        <x:v>0</x:v>
      </x:c>
      <x:c r="K1264" s="56" t="n">
        <x:f>Ubicaciones!D9</x:f>
        <x:v>8.43</x:v>
      </x:c>
      <x:c r="L1264" s="56" t="n">
        <x:f>Ubicaciones!E9</x:f>
        <x:v>-82.43</x:v>
      </x:c>
      <x:c r="M1264" s="38" t="str">
        <x:f>Vulnerabilidad!B23</x:f>
        <x:v>Mampostería sin refuerzo</x:v>
      </x:c>
      <x:c r="N1264" s="38" t="str">
        <x:f>Vulnerabilidad!C23</x:f>
        <x:v>Bloque / ladrillo</x:v>
      </x:c>
      <x:c r="O1264" s="38" t="str">
        <x:f>Vulnerabilidad!D23</x:f>
        <x:v>Metal</x:v>
      </x:c>
      <x:c r="P1264" s="38" t="str">
        <x:v>Sin dato</x:v>
      </x:c>
      <x:c r="Q1264" s="38" t="n">
        <x:f>IF('Impacto local'!H9="","",'Impacto local'!H9)</x:f>
        <x:v>4</x:v>
      </x:c>
      <x:c r="R1264" s="57" t="n">
        <x:f>IF(Q1264="","",INDEX(Vulnerabilidad!$C$6:$C$17,Q1264))</x:f>
        <x:v>0.001</x:v>
      </x:c>
      <x:c r="S1264" s="55" t="n">
        <x:f>IF(AND(ISNUMBER(J1264),ISNUMBER(R1264),R1264&gt;=0,R1264&lt;=1),J1264*R1264,"n.a.")</x:f>
        <x:v>0</x:v>
      </x:c>
      <x:c r="T1264" s="38" t="str">
        <x:f>IF(ISNUMBER(S1264),"Calculado ilustrativo","Faltan datos / parámetros inválidos")</x:f>
        <x:v>Calculado ilustrativo</x:v>
      </x:c>
    </x:row>
    <x:row r="1265">
      <x:c r="A1265" s="38" t="str">
        <x:v>R01260</x:v>
      </x:c>
      <x:c r="B1265" s="38" t="str">
        <x:f>'Reparto provincial'!B425</x:f>
        <x:v>C11</x:v>
      </x:c>
      <x:c r="C1265" s="38" t="str">
        <x:f>'Reparto provincial'!C425</x:f>
        <x:v>Mercantil Seguros y Reaseguros, S.A.</x:v>
      </x:c>
      <x:c r="D1265" s="38" t="str">
        <x:f>'Reparto provincial'!D425</x:f>
        <x:v>Industrial</x:v>
      </x:c>
      <x:c r="E1265" s="38" t="str">
        <x:f>'Reparto provincial'!E425</x:f>
        <x:v>Chiriquí</x:v>
      </x:c>
      <x:c r="F1265" s="38" t="str">
        <x:f>Ubicaciones!A9</x:f>
        <x:v>L04</x:v>
      </x:c>
      <x:c r="G1265" s="38" t="str">
        <x:v>P3</x:v>
      </x:c>
      <x:c r="H1265" s="55" t="n">
        <x:f>IF(AND(ISNUMBER('Reparto provincial'!J425),ABS(Construccion!G17-1)&lt;0.0000001,MIN(Construccion!D17:F17)&gt;=0,MAX(Construccion!D17:F17)&lt;=1),ROUND('Reparto provincial'!J425*ROUND(SUM(Construccion!$D$17:F17),12),0)-ROUND('Reparto provincial'!J425*ROUND(SUM(Construccion!$D$17:E17),12),0),"n.a.")</x:f>
        <x:v>0</x:v>
      </x:c>
      <x:c r="I1265" s="55" t="n">
        <x:f>'Reparto provincial'!N425</x:f>
        <x:v>0</x:v>
      </x:c>
      <x:c r="J1265" s="55" t="n">
        <x:f>IF(AND(ISNUMBER(H1265),ISNUMBER(I1265)),H1265*I1265,"n.a.")</x:f>
        <x:v>0</x:v>
      </x:c>
      <x:c r="K1265" s="56" t="n">
        <x:f>Ubicaciones!D9</x:f>
        <x:v>8.43</x:v>
      </x:c>
      <x:c r="L1265" s="56" t="n">
        <x:f>Ubicaciones!E9</x:f>
        <x:v>-82.43</x:v>
      </x:c>
      <x:c r="M1265" s="38" t="str">
        <x:f>Vulnerabilidad!B24</x:f>
        <x:v>Liviana / madera</x:v>
      </x:c>
      <x:c r="N1265" s="38" t="str">
        <x:f>Vulnerabilidad!C24</x:f>
        <x:v>Madera / livianas</x:v>
      </x:c>
      <x:c r="O1265" s="38" t="str">
        <x:f>Vulnerabilidad!D24</x:f>
        <x:v>Metal</x:v>
      </x:c>
      <x:c r="P1265" s="38" t="str">
        <x:v>Sin dato</x:v>
      </x:c>
      <x:c r="Q1265" s="38" t="n">
        <x:f>IF('Impacto local'!H9="","",'Impacto local'!H9)</x:f>
        <x:v>4</x:v>
      </x:c>
      <x:c r="R1265" s="57" t="n">
        <x:f>IF(Q1265="","",INDEX(Vulnerabilidad!$D$6:$D$17,Q1265))</x:f>
        <x:v>0.002</x:v>
      </x:c>
      <x:c r="S1265" s="55" t="n">
        <x:f>IF(AND(ISNUMBER(J1265),ISNUMBER(R1265),R1265&gt;=0,R1265&lt;=1),J1265*R1265,"n.a.")</x:f>
        <x:v>0</x:v>
      </x:c>
      <x:c r="T1265" s="38" t="str">
        <x:f>IF(ISNUMBER(S1265),"Calculado ilustrativo","Faltan datos / parámetros inválidos")</x:f>
        <x:v>Calculado ilustrativo</x:v>
      </x:c>
    </x:row>
    <x:row r="1266">
      <x:c r="A1266" s="38" t="str">
        <x:v>R01261</x:v>
      </x:c>
      <x:c r="B1266" s="38" t="str">
        <x:f>'Reparto provincial'!B426</x:f>
        <x:v>C11</x:v>
      </x:c>
      <x:c r="C1266" s="38" t="str">
        <x:f>'Reparto provincial'!C426</x:f>
        <x:v>Mercantil Seguros y Reaseguros, S.A.</x:v>
      </x:c>
      <x:c r="D1266" s="38" t="str">
        <x:f>'Reparto provincial'!D426</x:f>
        <x:v>Industrial</x:v>
      </x:c>
      <x:c r="E1266" s="38" t="str">
        <x:f>'Reparto provincial'!E426</x:f>
        <x:v>Darién</x:v>
      </x:c>
      <x:c r="F1266" s="38" t="str">
        <x:f>Ubicaciones!A10</x:f>
        <x:v>L05</x:v>
      </x:c>
      <x:c r="G1266" s="38" t="str">
        <x:v>P1</x:v>
      </x:c>
      <x:c r="H1266" s="55" t="n">
        <x:f>IF(AND(ISNUMBER('Reparto provincial'!J426),ABS(Construccion!G20-1)&lt;0.0000001,MIN(Construccion!D20:F20)&gt;=0,MAX(Construccion!D20:F20)&lt;=1),ROUND('Reparto provincial'!J426*ROUND(SUM(Construccion!$D$20:D20),12),0)-0,"n.a.")</x:f>
        <x:v>0</x:v>
      </x:c>
      <x:c r="I1266" s="55" t="n">
        <x:f>'Reparto provincial'!N426</x:f>
        <x:v>0</x:v>
      </x:c>
      <x:c r="J1266" s="55" t="n">
        <x:f>IF(AND(ISNUMBER(H1266),ISNUMBER(I1266)),H1266*I1266,"n.a.")</x:f>
        <x:v>0</x:v>
      </x:c>
      <x:c r="K1266" s="56" t="n">
        <x:f>Ubicaciones!D10</x:f>
        <x:v>8.4</x:v>
      </x:c>
      <x:c r="L1266" s="56" t="n">
        <x:f>Ubicaciones!E10</x:f>
        <x:v>-78.15</x:v>
      </x:c>
      <x:c r="M1266" s="38" t="str">
        <x:f>Vulnerabilidad!B22</x:f>
        <x:v>Hormigón armado</x:v>
      </x:c>
      <x:c r="N1266" s="38" t="str">
        <x:f>Vulnerabilidad!C22</x:f>
        <x:v>Mampostería de relleno</x:v>
      </x:c>
      <x:c r="O1266" s="38" t="str">
        <x:f>Vulnerabilidad!D22</x:f>
        <x:v>Losa de hormigón</x:v>
      </x:c>
      <x:c r="P1266" s="38" t="str">
        <x:v>Sin dato</x:v>
      </x:c>
      <x:c r="Q1266" s="38" t="n">
        <x:f>IF('Impacto local'!H10="","",'Impacto local'!H10)</x:f>
        <x:v>2</x:v>
      </x:c>
      <x:c r="R1266" s="57" t="n">
        <x:f>IF(Q1266="","",INDEX(Vulnerabilidad!$B$6:$B$17,Q1266))</x:f>
        <x:v>0</x:v>
      </x:c>
      <x:c r="S1266" s="55" t="n">
        <x:f>IF(AND(ISNUMBER(J1266),ISNUMBER(R1266),R1266&gt;=0,R1266&lt;=1),J1266*R1266,"n.a.")</x:f>
        <x:v>0</x:v>
      </x:c>
      <x:c r="T1266" s="38" t="str">
        <x:f>IF(ISNUMBER(S1266),"Calculado ilustrativo","Faltan datos / parámetros inválidos")</x:f>
        <x:v>Calculado ilustrativo</x:v>
      </x:c>
    </x:row>
    <x:row r="1267">
      <x:c r="A1267" s="38" t="str">
        <x:v>R01262</x:v>
      </x:c>
      <x:c r="B1267" s="38" t="str">
        <x:f>'Reparto provincial'!B426</x:f>
        <x:v>C11</x:v>
      </x:c>
      <x:c r="C1267" s="38" t="str">
        <x:f>'Reparto provincial'!C426</x:f>
        <x:v>Mercantil Seguros y Reaseguros, S.A.</x:v>
      </x:c>
      <x:c r="D1267" s="38" t="str">
        <x:f>'Reparto provincial'!D426</x:f>
        <x:v>Industrial</x:v>
      </x:c>
      <x:c r="E1267" s="38" t="str">
        <x:f>'Reparto provincial'!E426</x:f>
        <x:v>Darién</x:v>
      </x:c>
      <x:c r="F1267" s="38" t="str">
        <x:f>Ubicaciones!A10</x:f>
        <x:v>L05</x:v>
      </x:c>
      <x:c r="G1267" s="38" t="str">
        <x:v>P2</x:v>
      </x:c>
      <x:c r="H1267" s="55" t="n">
        <x:f>IF(AND(ISNUMBER('Reparto provincial'!J426),ABS(Construccion!G20-1)&lt;0.0000001,MIN(Construccion!D20:F20)&gt;=0,MAX(Construccion!D20:F20)&lt;=1),ROUND('Reparto provincial'!J426*ROUND(SUM(Construccion!$D$20:E20),12),0)-ROUND('Reparto provincial'!J426*ROUND(SUM(Construccion!$D$20:D20),12),0),"n.a.")</x:f>
        <x:v>0</x:v>
      </x:c>
      <x:c r="I1267" s="55" t="n">
        <x:f>'Reparto provincial'!N426</x:f>
        <x:v>0</x:v>
      </x:c>
      <x:c r="J1267" s="55" t="n">
        <x:f>IF(AND(ISNUMBER(H1267),ISNUMBER(I1267)),H1267*I1267,"n.a.")</x:f>
        <x:v>0</x:v>
      </x:c>
      <x:c r="K1267" s="56" t="n">
        <x:f>Ubicaciones!D10</x:f>
        <x:v>8.4</x:v>
      </x:c>
      <x:c r="L1267" s="56" t="n">
        <x:f>Ubicaciones!E10</x:f>
        <x:v>-78.15</x:v>
      </x:c>
      <x:c r="M1267" s="38" t="str">
        <x:f>Vulnerabilidad!B23</x:f>
        <x:v>Mampostería sin refuerzo</x:v>
      </x:c>
      <x:c r="N1267" s="38" t="str">
        <x:f>Vulnerabilidad!C23</x:f>
        <x:v>Bloque / ladrillo</x:v>
      </x:c>
      <x:c r="O1267" s="38" t="str">
        <x:f>Vulnerabilidad!D23</x:f>
        <x:v>Metal</x:v>
      </x:c>
      <x:c r="P1267" s="38" t="str">
        <x:v>Sin dato</x:v>
      </x:c>
      <x:c r="Q1267" s="38" t="n">
        <x:f>IF('Impacto local'!H10="","",'Impacto local'!H10)</x:f>
        <x:v>2</x:v>
      </x:c>
      <x:c r="R1267" s="57" t="n">
        <x:f>IF(Q1267="","",INDEX(Vulnerabilidad!$C$6:$C$17,Q1267))</x:f>
        <x:v>0</x:v>
      </x:c>
      <x:c r="S1267" s="55" t="n">
        <x:f>IF(AND(ISNUMBER(J1267),ISNUMBER(R1267),R1267&gt;=0,R1267&lt;=1),J1267*R1267,"n.a.")</x:f>
        <x:v>0</x:v>
      </x:c>
      <x:c r="T1267" s="38" t="str">
        <x:f>IF(ISNUMBER(S1267),"Calculado ilustrativo","Faltan datos / parámetros inválidos")</x:f>
        <x:v>Calculado ilustrativo</x:v>
      </x:c>
    </x:row>
    <x:row r="1268">
      <x:c r="A1268" s="38" t="str">
        <x:v>R01263</x:v>
      </x:c>
      <x:c r="B1268" s="38" t="str">
        <x:f>'Reparto provincial'!B426</x:f>
        <x:v>C11</x:v>
      </x:c>
      <x:c r="C1268" s="38" t="str">
        <x:f>'Reparto provincial'!C426</x:f>
        <x:v>Mercantil Seguros y Reaseguros, S.A.</x:v>
      </x:c>
      <x:c r="D1268" s="38" t="str">
        <x:f>'Reparto provincial'!D426</x:f>
        <x:v>Industrial</x:v>
      </x:c>
      <x:c r="E1268" s="38" t="str">
        <x:f>'Reparto provincial'!E426</x:f>
        <x:v>Darién</x:v>
      </x:c>
      <x:c r="F1268" s="38" t="str">
        <x:f>Ubicaciones!A10</x:f>
        <x:v>L05</x:v>
      </x:c>
      <x:c r="G1268" s="38" t="str">
        <x:v>P3</x:v>
      </x:c>
      <x:c r="H1268" s="55" t="n">
        <x:f>IF(AND(ISNUMBER('Reparto provincial'!J426),ABS(Construccion!G20-1)&lt;0.0000001,MIN(Construccion!D20:F20)&gt;=0,MAX(Construccion!D20:F20)&lt;=1),ROUND('Reparto provincial'!J426*ROUND(SUM(Construccion!$D$20:F20),12),0)-ROUND('Reparto provincial'!J426*ROUND(SUM(Construccion!$D$20:E20),12),0),"n.a.")</x:f>
        <x:v>0</x:v>
      </x:c>
      <x:c r="I1268" s="55" t="n">
        <x:f>'Reparto provincial'!N426</x:f>
        <x:v>0</x:v>
      </x:c>
      <x:c r="J1268" s="55" t="n">
        <x:f>IF(AND(ISNUMBER(H1268),ISNUMBER(I1268)),H1268*I1268,"n.a.")</x:f>
        <x:v>0</x:v>
      </x:c>
      <x:c r="K1268" s="56" t="n">
        <x:f>Ubicaciones!D10</x:f>
        <x:v>8.4</x:v>
      </x:c>
      <x:c r="L1268" s="56" t="n">
        <x:f>Ubicaciones!E10</x:f>
        <x:v>-78.15</x:v>
      </x:c>
      <x:c r="M1268" s="38" t="str">
        <x:f>Vulnerabilidad!B24</x:f>
        <x:v>Liviana / madera</x:v>
      </x:c>
      <x:c r="N1268" s="38" t="str">
        <x:f>Vulnerabilidad!C24</x:f>
        <x:v>Madera / livianas</x:v>
      </x:c>
      <x:c r="O1268" s="38" t="str">
        <x:f>Vulnerabilidad!D24</x:f>
        <x:v>Metal</x:v>
      </x:c>
      <x:c r="P1268" s="38" t="str">
        <x:v>Sin dato</x:v>
      </x:c>
      <x:c r="Q1268" s="38" t="n">
        <x:f>IF('Impacto local'!H10="","",'Impacto local'!H10)</x:f>
        <x:v>2</x:v>
      </x:c>
      <x:c r="R1268" s="57" t="n">
        <x:f>IF(Q1268="","",INDEX(Vulnerabilidad!$D$6:$D$17,Q1268))</x:f>
        <x:v>0</x:v>
      </x:c>
      <x:c r="S1268" s="55" t="n">
        <x:f>IF(AND(ISNUMBER(J1268),ISNUMBER(R1268),R1268&gt;=0,R1268&lt;=1),J1268*R1268,"n.a.")</x:f>
        <x:v>0</x:v>
      </x:c>
      <x:c r="T1268" s="38" t="str">
        <x:f>IF(ISNUMBER(S1268),"Calculado ilustrativo","Faltan datos / parámetros inválidos")</x:f>
        <x:v>Calculado ilustrativo</x:v>
      </x:c>
    </x:row>
    <x:row r="1269">
      <x:c r="A1269" s="38" t="str">
        <x:v>R01264</x:v>
      </x:c>
      <x:c r="B1269" s="38" t="str">
        <x:f>'Reparto provincial'!B427</x:f>
        <x:v>C11</x:v>
      </x:c>
      <x:c r="C1269" s="38" t="str">
        <x:f>'Reparto provincial'!C427</x:f>
        <x:v>Mercantil Seguros y Reaseguros, S.A.</x:v>
      </x:c>
      <x:c r="D1269" s="38" t="str">
        <x:f>'Reparto provincial'!D427</x:f>
        <x:v>Industrial</x:v>
      </x:c>
      <x:c r="E1269" s="38" t="str">
        <x:f>'Reparto provincial'!E427</x:f>
        <x:v>Herrera</x:v>
      </x:c>
      <x:c r="F1269" s="38" t="str">
        <x:f>Ubicaciones!A11</x:f>
        <x:v>L06</x:v>
      </x:c>
      <x:c r="G1269" s="38" t="str">
        <x:v>P1</x:v>
      </x:c>
      <x:c r="H1269" s="55" t="n">
        <x:f>IF(AND(ISNUMBER('Reparto provincial'!J427),ABS(Construccion!G23-1)&lt;0.0000001,MIN(Construccion!D23:F23)&gt;=0,MAX(Construccion!D23:F23)&lt;=1),ROUND('Reparto provincial'!J427*ROUND(SUM(Construccion!$D$23:D23),12),0)-0,"n.a.")</x:f>
        <x:v>0</x:v>
      </x:c>
      <x:c r="I1269" s="55" t="n">
        <x:f>'Reparto provincial'!N427</x:f>
        <x:v>0</x:v>
      </x:c>
      <x:c r="J1269" s="55" t="n">
        <x:f>IF(AND(ISNUMBER(H1269),ISNUMBER(I1269)),H1269*I1269,"n.a.")</x:f>
        <x:v>0</x:v>
      </x:c>
      <x:c r="K1269" s="56" t="n">
        <x:f>Ubicaciones!D11</x:f>
        <x:v>7.96</x:v>
      </x:c>
      <x:c r="L1269" s="56" t="n">
        <x:f>Ubicaciones!E11</x:f>
        <x:v>-80.43</x:v>
      </x:c>
      <x:c r="M1269" s="38" t="str">
        <x:f>Vulnerabilidad!B22</x:f>
        <x:v>Hormigón armado</x:v>
      </x:c>
      <x:c r="N1269" s="38" t="str">
        <x:f>Vulnerabilidad!C22</x:f>
        <x:v>Mampostería de relleno</x:v>
      </x:c>
      <x:c r="O1269" s="38" t="str">
        <x:f>Vulnerabilidad!D22</x:f>
        <x:v>Losa de hormigón</x:v>
      </x:c>
      <x:c r="P1269" s="38" t="str">
        <x:v>Sin dato</x:v>
      </x:c>
      <x:c r="Q1269" s="38" t="n">
        <x:f>IF('Impacto local'!H11="","",'Impacto local'!H11)</x:f>
        <x:v>3</x:v>
      </x:c>
      <x:c r="R1269" s="57" t="n">
        <x:f>IF(Q1269="","",INDEX(Vulnerabilidad!$B$6:$B$17,Q1269))</x:f>
        <x:v>0</x:v>
      </x:c>
      <x:c r="S1269" s="55" t="n">
        <x:f>IF(AND(ISNUMBER(J1269),ISNUMBER(R1269),R1269&gt;=0,R1269&lt;=1),J1269*R1269,"n.a.")</x:f>
        <x:v>0</x:v>
      </x:c>
      <x:c r="T1269" s="38" t="str">
        <x:f>IF(ISNUMBER(S1269),"Calculado ilustrativo","Faltan datos / parámetros inválidos")</x:f>
        <x:v>Calculado ilustrativo</x:v>
      </x:c>
    </x:row>
    <x:row r="1270">
      <x:c r="A1270" s="38" t="str">
        <x:v>R01265</x:v>
      </x:c>
      <x:c r="B1270" s="38" t="str">
        <x:f>'Reparto provincial'!B427</x:f>
        <x:v>C11</x:v>
      </x:c>
      <x:c r="C1270" s="38" t="str">
        <x:f>'Reparto provincial'!C427</x:f>
        <x:v>Mercantil Seguros y Reaseguros, S.A.</x:v>
      </x:c>
      <x:c r="D1270" s="38" t="str">
        <x:f>'Reparto provincial'!D427</x:f>
        <x:v>Industrial</x:v>
      </x:c>
      <x:c r="E1270" s="38" t="str">
        <x:f>'Reparto provincial'!E427</x:f>
        <x:v>Herrera</x:v>
      </x:c>
      <x:c r="F1270" s="38" t="str">
        <x:f>Ubicaciones!A11</x:f>
        <x:v>L06</x:v>
      </x:c>
      <x:c r="G1270" s="38" t="str">
        <x:v>P2</x:v>
      </x:c>
      <x:c r="H1270" s="55" t="n">
        <x:f>IF(AND(ISNUMBER('Reparto provincial'!J427),ABS(Construccion!G23-1)&lt;0.0000001,MIN(Construccion!D23:F23)&gt;=0,MAX(Construccion!D23:F23)&lt;=1),ROUND('Reparto provincial'!J427*ROUND(SUM(Construccion!$D$23:E23),12),0)-ROUND('Reparto provincial'!J427*ROUND(SUM(Construccion!$D$23:D23),12),0),"n.a.")</x:f>
        <x:v>0</x:v>
      </x:c>
      <x:c r="I1270" s="55" t="n">
        <x:f>'Reparto provincial'!N427</x:f>
        <x:v>0</x:v>
      </x:c>
      <x:c r="J1270" s="55" t="n">
        <x:f>IF(AND(ISNUMBER(H1270),ISNUMBER(I1270)),H1270*I1270,"n.a.")</x:f>
        <x:v>0</x:v>
      </x:c>
      <x:c r="K1270" s="56" t="n">
        <x:f>Ubicaciones!D11</x:f>
        <x:v>7.96</x:v>
      </x:c>
      <x:c r="L1270" s="56" t="n">
        <x:f>Ubicaciones!E11</x:f>
        <x:v>-80.43</x:v>
      </x:c>
      <x:c r="M1270" s="38" t="str">
        <x:f>Vulnerabilidad!B23</x:f>
        <x:v>Mampostería sin refuerzo</x:v>
      </x:c>
      <x:c r="N1270" s="38" t="str">
        <x:f>Vulnerabilidad!C23</x:f>
        <x:v>Bloque / ladrillo</x:v>
      </x:c>
      <x:c r="O1270" s="38" t="str">
        <x:f>Vulnerabilidad!D23</x:f>
        <x:v>Metal</x:v>
      </x:c>
      <x:c r="P1270" s="38" t="str">
        <x:v>Sin dato</x:v>
      </x:c>
      <x:c r="Q1270" s="38" t="n">
        <x:f>IF('Impacto local'!H11="","",'Impacto local'!H11)</x:f>
        <x:v>3</x:v>
      </x:c>
      <x:c r="R1270" s="57" t="n">
        <x:f>IF(Q1270="","",INDEX(Vulnerabilidad!$C$6:$C$17,Q1270))</x:f>
        <x:v>0</x:v>
      </x:c>
      <x:c r="S1270" s="55" t="n">
        <x:f>IF(AND(ISNUMBER(J1270),ISNUMBER(R1270),R1270&gt;=0,R1270&lt;=1),J1270*R1270,"n.a.")</x:f>
        <x:v>0</x:v>
      </x:c>
      <x:c r="T1270" s="38" t="str">
        <x:f>IF(ISNUMBER(S1270),"Calculado ilustrativo","Faltan datos / parámetros inválidos")</x:f>
        <x:v>Calculado ilustrativo</x:v>
      </x:c>
    </x:row>
    <x:row r="1271">
      <x:c r="A1271" s="38" t="str">
        <x:v>R01266</x:v>
      </x:c>
      <x:c r="B1271" s="38" t="str">
        <x:f>'Reparto provincial'!B427</x:f>
        <x:v>C11</x:v>
      </x:c>
      <x:c r="C1271" s="38" t="str">
        <x:f>'Reparto provincial'!C427</x:f>
        <x:v>Mercantil Seguros y Reaseguros, S.A.</x:v>
      </x:c>
      <x:c r="D1271" s="38" t="str">
        <x:f>'Reparto provincial'!D427</x:f>
        <x:v>Industrial</x:v>
      </x:c>
      <x:c r="E1271" s="38" t="str">
        <x:f>'Reparto provincial'!E427</x:f>
        <x:v>Herrera</x:v>
      </x:c>
      <x:c r="F1271" s="38" t="str">
        <x:f>Ubicaciones!A11</x:f>
        <x:v>L06</x:v>
      </x:c>
      <x:c r="G1271" s="38" t="str">
        <x:v>P3</x:v>
      </x:c>
      <x:c r="H1271" s="55" t="n">
        <x:f>IF(AND(ISNUMBER('Reparto provincial'!J427),ABS(Construccion!G23-1)&lt;0.0000001,MIN(Construccion!D23:F23)&gt;=0,MAX(Construccion!D23:F23)&lt;=1),ROUND('Reparto provincial'!J427*ROUND(SUM(Construccion!$D$23:F23),12),0)-ROUND('Reparto provincial'!J427*ROUND(SUM(Construccion!$D$23:E23),12),0),"n.a.")</x:f>
        <x:v>0</x:v>
      </x:c>
      <x:c r="I1271" s="55" t="n">
        <x:f>'Reparto provincial'!N427</x:f>
        <x:v>0</x:v>
      </x:c>
      <x:c r="J1271" s="55" t="n">
        <x:f>IF(AND(ISNUMBER(H1271),ISNUMBER(I1271)),H1271*I1271,"n.a.")</x:f>
        <x:v>0</x:v>
      </x:c>
      <x:c r="K1271" s="56" t="n">
        <x:f>Ubicaciones!D11</x:f>
        <x:v>7.96</x:v>
      </x:c>
      <x:c r="L1271" s="56" t="n">
        <x:f>Ubicaciones!E11</x:f>
        <x:v>-80.43</x:v>
      </x:c>
      <x:c r="M1271" s="38" t="str">
        <x:f>Vulnerabilidad!B24</x:f>
        <x:v>Liviana / madera</x:v>
      </x:c>
      <x:c r="N1271" s="38" t="str">
        <x:f>Vulnerabilidad!C24</x:f>
        <x:v>Madera / livianas</x:v>
      </x:c>
      <x:c r="O1271" s="38" t="str">
        <x:f>Vulnerabilidad!D24</x:f>
        <x:v>Metal</x:v>
      </x:c>
      <x:c r="P1271" s="38" t="str">
        <x:v>Sin dato</x:v>
      </x:c>
      <x:c r="Q1271" s="38" t="n">
        <x:f>IF('Impacto local'!H11="","",'Impacto local'!H11)</x:f>
        <x:v>3</x:v>
      </x:c>
      <x:c r="R1271" s="57" t="n">
        <x:f>IF(Q1271="","",INDEX(Vulnerabilidad!$D$6:$D$17,Q1271))</x:f>
        <x:v>0</x:v>
      </x:c>
      <x:c r="S1271" s="55" t="n">
        <x:f>IF(AND(ISNUMBER(J1271),ISNUMBER(R1271),R1271&gt;=0,R1271&lt;=1),J1271*R1271,"n.a.")</x:f>
        <x:v>0</x:v>
      </x:c>
      <x:c r="T1271" s="38" t="str">
        <x:f>IF(ISNUMBER(S1271),"Calculado ilustrativo","Faltan datos / parámetros inválidos")</x:f>
        <x:v>Calculado ilustrativo</x:v>
      </x:c>
    </x:row>
    <x:row r="1272">
      <x:c r="A1272" s="38" t="str">
        <x:v>R01267</x:v>
      </x:c>
      <x:c r="B1272" s="38" t="str">
        <x:f>'Reparto provincial'!B428</x:f>
        <x:v>C11</x:v>
      </x:c>
      <x:c r="C1272" s="38" t="str">
        <x:f>'Reparto provincial'!C428</x:f>
        <x:v>Mercantil Seguros y Reaseguros, S.A.</x:v>
      </x:c>
      <x:c r="D1272" s="38" t="str">
        <x:f>'Reparto provincial'!D428</x:f>
        <x:v>Industrial</x:v>
      </x:c>
      <x:c r="E1272" s="38" t="str">
        <x:f>'Reparto provincial'!E428</x:f>
        <x:v>Los Santos</x:v>
      </x:c>
      <x:c r="F1272" s="38" t="str">
        <x:f>Ubicaciones!A12</x:f>
        <x:v>L07</x:v>
      </x:c>
      <x:c r="G1272" s="38" t="str">
        <x:v>P1</x:v>
      </x:c>
      <x:c r="H1272" s="55" t="n">
        <x:f>IF(AND(ISNUMBER('Reparto provincial'!J428),ABS(Construccion!G26-1)&lt;0.0000001,MIN(Construccion!D26:F26)&gt;=0,MAX(Construccion!D26:F26)&lt;=1),ROUND('Reparto provincial'!J428*ROUND(SUM(Construccion!$D$26:D26),12),0)-0,"n.a.")</x:f>
        <x:v>0</x:v>
      </x:c>
      <x:c r="I1272" s="55" t="n">
        <x:f>'Reparto provincial'!N428</x:f>
        <x:v>0</x:v>
      </x:c>
      <x:c r="J1272" s="55" t="n">
        <x:f>IF(AND(ISNUMBER(H1272),ISNUMBER(I1272)),H1272*I1272,"n.a.")</x:f>
        <x:v>0</x:v>
      </x:c>
      <x:c r="K1272" s="56" t="n">
        <x:f>Ubicaciones!D12</x:f>
        <x:v>7.77</x:v>
      </x:c>
      <x:c r="L1272" s="56" t="n">
        <x:f>Ubicaciones!E12</x:f>
        <x:v>-80.28</x:v>
      </x:c>
      <x:c r="M1272" s="38" t="str">
        <x:f>Vulnerabilidad!B22</x:f>
        <x:v>Hormigón armado</x:v>
      </x:c>
      <x:c r="N1272" s="38" t="str">
        <x:f>Vulnerabilidad!C22</x:f>
        <x:v>Mampostería de relleno</x:v>
      </x:c>
      <x:c r="O1272" s="38" t="str">
        <x:f>Vulnerabilidad!D22</x:f>
        <x:v>Losa de hormigón</x:v>
      </x:c>
      <x:c r="P1272" s="38" t="str">
        <x:v>Sin dato</x:v>
      </x:c>
      <x:c r="Q1272" s="38" t="n">
        <x:f>IF('Impacto local'!H12="","",'Impacto local'!H12)</x:f>
        <x:v>2</x:v>
      </x:c>
      <x:c r="R1272" s="57" t="n">
        <x:f>IF(Q1272="","",INDEX(Vulnerabilidad!$B$6:$B$17,Q1272))</x:f>
        <x:v>0</x:v>
      </x:c>
      <x:c r="S1272" s="55" t="n">
        <x:f>IF(AND(ISNUMBER(J1272),ISNUMBER(R1272),R1272&gt;=0,R1272&lt;=1),J1272*R1272,"n.a.")</x:f>
        <x:v>0</x:v>
      </x:c>
      <x:c r="T1272" s="38" t="str">
        <x:f>IF(ISNUMBER(S1272),"Calculado ilustrativo","Faltan datos / parámetros inválidos")</x:f>
        <x:v>Calculado ilustrativo</x:v>
      </x:c>
    </x:row>
    <x:row r="1273">
      <x:c r="A1273" s="38" t="str">
        <x:v>R01268</x:v>
      </x:c>
      <x:c r="B1273" s="38" t="str">
        <x:f>'Reparto provincial'!B428</x:f>
        <x:v>C11</x:v>
      </x:c>
      <x:c r="C1273" s="38" t="str">
        <x:f>'Reparto provincial'!C428</x:f>
        <x:v>Mercantil Seguros y Reaseguros, S.A.</x:v>
      </x:c>
      <x:c r="D1273" s="38" t="str">
        <x:f>'Reparto provincial'!D428</x:f>
        <x:v>Industrial</x:v>
      </x:c>
      <x:c r="E1273" s="38" t="str">
        <x:f>'Reparto provincial'!E428</x:f>
        <x:v>Los Santos</x:v>
      </x:c>
      <x:c r="F1273" s="38" t="str">
        <x:f>Ubicaciones!A12</x:f>
        <x:v>L07</x:v>
      </x:c>
      <x:c r="G1273" s="38" t="str">
        <x:v>P2</x:v>
      </x:c>
      <x:c r="H1273" s="55" t="n">
        <x:f>IF(AND(ISNUMBER('Reparto provincial'!J428),ABS(Construccion!G26-1)&lt;0.0000001,MIN(Construccion!D26:F26)&gt;=0,MAX(Construccion!D26:F26)&lt;=1),ROUND('Reparto provincial'!J428*ROUND(SUM(Construccion!$D$26:E26),12),0)-ROUND('Reparto provincial'!J428*ROUND(SUM(Construccion!$D$26:D26),12),0),"n.a.")</x:f>
        <x:v>0</x:v>
      </x:c>
      <x:c r="I1273" s="55" t="n">
        <x:f>'Reparto provincial'!N428</x:f>
        <x:v>0</x:v>
      </x:c>
      <x:c r="J1273" s="55" t="n">
        <x:f>IF(AND(ISNUMBER(H1273),ISNUMBER(I1273)),H1273*I1273,"n.a.")</x:f>
        <x:v>0</x:v>
      </x:c>
      <x:c r="K1273" s="56" t="n">
        <x:f>Ubicaciones!D12</x:f>
        <x:v>7.77</x:v>
      </x:c>
      <x:c r="L1273" s="56" t="n">
        <x:f>Ubicaciones!E12</x:f>
        <x:v>-80.28</x:v>
      </x:c>
      <x:c r="M1273" s="38" t="str">
        <x:f>Vulnerabilidad!B23</x:f>
        <x:v>Mampostería sin refuerzo</x:v>
      </x:c>
      <x:c r="N1273" s="38" t="str">
        <x:f>Vulnerabilidad!C23</x:f>
        <x:v>Bloque / ladrillo</x:v>
      </x:c>
      <x:c r="O1273" s="38" t="str">
        <x:f>Vulnerabilidad!D23</x:f>
        <x:v>Metal</x:v>
      </x:c>
      <x:c r="P1273" s="38" t="str">
        <x:v>Sin dato</x:v>
      </x:c>
      <x:c r="Q1273" s="38" t="n">
        <x:f>IF('Impacto local'!H12="","",'Impacto local'!H12)</x:f>
        <x:v>2</x:v>
      </x:c>
      <x:c r="R1273" s="57" t="n">
        <x:f>IF(Q1273="","",INDEX(Vulnerabilidad!$C$6:$C$17,Q1273))</x:f>
        <x:v>0</x:v>
      </x:c>
      <x:c r="S1273" s="55" t="n">
        <x:f>IF(AND(ISNUMBER(J1273),ISNUMBER(R1273),R1273&gt;=0,R1273&lt;=1),J1273*R1273,"n.a.")</x:f>
        <x:v>0</x:v>
      </x:c>
      <x:c r="T1273" s="38" t="str">
        <x:f>IF(ISNUMBER(S1273),"Calculado ilustrativo","Faltan datos / parámetros inválidos")</x:f>
        <x:v>Calculado ilustrativo</x:v>
      </x:c>
    </x:row>
    <x:row r="1274">
      <x:c r="A1274" s="38" t="str">
        <x:v>R01269</x:v>
      </x:c>
      <x:c r="B1274" s="38" t="str">
        <x:f>'Reparto provincial'!B428</x:f>
        <x:v>C11</x:v>
      </x:c>
      <x:c r="C1274" s="38" t="str">
        <x:f>'Reparto provincial'!C428</x:f>
        <x:v>Mercantil Seguros y Reaseguros, S.A.</x:v>
      </x:c>
      <x:c r="D1274" s="38" t="str">
        <x:f>'Reparto provincial'!D428</x:f>
        <x:v>Industrial</x:v>
      </x:c>
      <x:c r="E1274" s="38" t="str">
        <x:f>'Reparto provincial'!E428</x:f>
        <x:v>Los Santos</x:v>
      </x:c>
      <x:c r="F1274" s="38" t="str">
        <x:f>Ubicaciones!A12</x:f>
        <x:v>L07</x:v>
      </x:c>
      <x:c r="G1274" s="38" t="str">
        <x:v>P3</x:v>
      </x:c>
      <x:c r="H1274" s="55" t="n">
        <x:f>IF(AND(ISNUMBER('Reparto provincial'!J428),ABS(Construccion!G26-1)&lt;0.0000001,MIN(Construccion!D26:F26)&gt;=0,MAX(Construccion!D26:F26)&lt;=1),ROUND('Reparto provincial'!J428*ROUND(SUM(Construccion!$D$26:F26),12),0)-ROUND('Reparto provincial'!J428*ROUND(SUM(Construccion!$D$26:E26),12),0),"n.a.")</x:f>
        <x:v>0</x:v>
      </x:c>
      <x:c r="I1274" s="55" t="n">
        <x:f>'Reparto provincial'!N428</x:f>
        <x:v>0</x:v>
      </x:c>
      <x:c r="J1274" s="55" t="n">
        <x:f>IF(AND(ISNUMBER(H1274),ISNUMBER(I1274)),H1274*I1274,"n.a.")</x:f>
        <x:v>0</x:v>
      </x:c>
      <x:c r="K1274" s="56" t="n">
        <x:f>Ubicaciones!D12</x:f>
        <x:v>7.77</x:v>
      </x:c>
      <x:c r="L1274" s="56" t="n">
        <x:f>Ubicaciones!E12</x:f>
        <x:v>-80.28</x:v>
      </x:c>
      <x:c r="M1274" s="38" t="str">
        <x:f>Vulnerabilidad!B24</x:f>
        <x:v>Liviana / madera</x:v>
      </x:c>
      <x:c r="N1274" s="38" t="str">
        <x:f>Vulnerabilidad!C24</x:f>
        <x:v>Madera / livianas</x:v>
      </x:c>
      <x:c r="O1274" s="38" t="str">
        <x:f>Vulnerabilidad!D24</x:f>
        <x:v>Metal</x:v>
      </x:c>
      <x:c r="P1274" s="38" t="str">
        <x:v>Sin dato</x:v>
      </x:c>
      <x:c r="Q1274" s="38" t="n">
        <x:f>IF('Impacto local'!H12="","",'Impacto local'!H12)</x:f>
        <x:v>2</x:v>
      </x:c>
      <x:c r="R1274" s="57" t="n">
        <x:f>IF(Q1274="","",INDEX(Vulnerabilidad!$D$6:$D$17,Q1274))</x:f>
        <x:v>0</x:v>
      </x:c>
      <x:c r="S1274" s="55" t="n">
        <x:f>IF(AND(ISNUMBER(J1274),ISNUMBER(R1274),R1274&gt;=0,R1274&lt;=1),J1274*R1274,"n.a.")</x:f>
        <x:v>0</x:v>
      </x:c>
      <x:c r="T1274" s="38" t="str">
        <x:f>IF(ISNUMBER(S1274),"Calculado ilustrativo","Faltan datos / parámetros inválidos")</x:f>
        <x:v>Calculado ilustrativo</x:v>
      </x:c>
    </x:row>
    <x:row r="1275">
      <x:c r="A1275" s="38" t="str">
        <x:v>R01270</x:v>
      </x:c>
      <x:c r="B1275" s="38" t="str">
        <x:f>'Reparto provincial'!B429</x:f>
        <x:v>C11</x:v>
      </x:c>
      <x:c r="C1275" s="38" t="str">
        <x:f>'Reparto provincial'!C429</x:f>
        <x:v>Mercantil Seguros y Reaseguros, S.A.</x:v>
      </x:c>
      <x:c r="D1275" s="38" t="str">
        <x:f>'Reparto provincial'!D429</x:f>
        <x:v>Industrial</x:v>
      </x:c>
      <x:c r="E1275" s="38" t="str">
        <x:f>'Reparto provincial'!E429</x:f>
        <x:v>Panamá</x:v>
      </x:c>
      <x:c r="F1275" s="38" t="str">
        <x:f>Ubicaciones!A13</x:f>
        <x:v>L08</x:v>
      </x:c>
      <x:c r="G1275" s="38" t="str">
        <x:v>P1</x:v>
      </x:c>
      <x:c r="H1275" s="55" t="n">
        <x:f>IF(AND(ISNUMBER('Reparto provincial'!J429),ABS(Construccion!G29-1)&lt;0.0000001,MIN(Construccion!D29:F29)&gt;=0,MAX(Construccion!D29:F29)&lt;=1),ROUND('Reparto provincial'!J429*ROUND(SUM(Construccion!$D$29:D29),12),0)-0,"n.a.")</x:f>
        <x:v>0</x:v>
      </x:c>
      <x:c r="I1275" s="55" t="n">
        <x:f>'Reparto provincial'!N429</x:f>
        <x:v>0</x:v>
      </x:c>
      <x:c r="J1275" s="55" t="n">
        <x:f>IF(AND(ISNUMBER(H1275),ISNUMBER(I1275)),H1275*I1275,"n.a.")</x:f>
        <x:v>0</x:v>
      </x:c>
      <x:c r="K1275" s="56" t="n">
        <x:f>Ubicaciones!D13</x:f>
        <x:v>8.98</x:v>
      </x:c>
      <x:c r="L1275" s="56" t="n">
        <x:f>Ubicaciones!E13</x:f>
        <x:v>-79.52</x:v>
      </x:c>
      <x:c r="M1275" s="38" t="str">
        <x:f>Vulnerabilidad!B22</x:f>
        <x:v>Hormigón armado</x:v>
      </x:c>
      <x:c r="N1275" s="38" t="str">
        <x:f>Vulnerabilidad!C22</x:f>
        <x:v>Mampostería de relleno</x:v>
      </x:c>
      <x:c r="O1275" s="38" t="str">
        <x:f>Vulnerabilidad!D22</x:f>
        <x:v>Losa de hormigón</x:v>
      </x:c>
      <x:c r="P1275" s="38" t="str">
        <x:v>Sin dato</x:v>
      </x:c>
      <x:c r="Q1275" s="38" t="n">
        <x:f>IF('Impacto local'!H13="","",'Impacto local'!H13)</x:f>
        <x:v>2</x:v>
      </x:c>
      <x:c r="R1275" s="57" t="n">
        <x:f>IF(Q1275="","",INDEX(Vulnerabilidad!$B$6:$B$17,Q1275))</x:f>
        <x:v>0</x:v>
      </x:c>
      <x:c r="S1275" s="55" t="n">
        <x:f>IF(AND(ISNUMBER(J1275),ISNUMBER(R1275),R1275&gt;=0,R1275&lt;=1),J1275*R1275,"n.a.")</x:f>
        <x:v>0</x:v>
      </x:c>
      <x:c r="T1275" s="38" t="str">
        <x:f>IF(ISNUMBER(S1275),"Calculado ilustrativo","Faltan datos / parámetros inválidos")</x:f>
        <x:v>Calculado ilustrativo</x:v>
      </x:c>
    </x:row>
    <x:row r="1276">
      <x:c r="A1276" s="38" t="str">
        <x:v>R01271</x:v>
      </x:c>
      <x:c r="B1276" s="38" t="str">
        <x:f>'Reparto provincial'!B429</x:f>
        <x:v>C11</x:v>
      </x:c>
      <x:c r="C1276" s="38" t="str">
        <x:f>'Reparto provincial'!C429</x:f>
        <x:v>Mercantil Seguros y Reaseguros, S.A.</x:v>
      </x:c>
      <x:c r="D1276" s="38" t="str">
        <x:f>'Reparto provincial'!D429</x:f>
        <x:v>Industrial</x:v>
      </x:c>
      <x:c r="E1276" s="38" t="str">
        <x:f>'Reparto provincial'!E429</x:f>
        <x:v>Panamá</x:v>
      </x:c>
      <x:c r="F1276" s="38" t="str">
        <x:f>Ubicaciones!A13</x:f>
        <x:v>L08</x:v>
      </x:c>
      <x:c r="G1276" s="38" t="str">
        <x:v>P2</x:v>
      </x:c>
      <x:c r="H1276" s="55" t="n">
        <x:f>IF(AND(ISNUMBER('Reparto provincial'!J429),ABS(Construccion!G29-1)&lt;0.0000001,MIN(Construccion!D29:F29)&gt;=0,MAX(Construccion!D29:F29)&lt;=1),ROUND('Reparto provincial'!J429*ROUND(SUM(Construccion!$D$29:E29),12),0)-ROUND('Reparto provincial'!J429*ROUND(SUM(Construccion!$D$29:D29),12),0),"n.a.")</x:f>
        <x:v>0</x:v>
      </x:c>
      <x:c r="I1276" s="55" t="n">
        <x:f>'Reparto provincial'!N429</x:f>
        <x:v>0</x:v>
      </x:c>
      <x:c r="J1276" s="55" t="n">
        <x:f>IF(AND(ISNUMBER(H1276),ISNUMBER(I1276)),H1276*I1276,"n.a.")</x:f>
        <x:v>0</x:v>
      </x:c>
      <x:c r="K1276" s="56" t="n">
        <x:f>Ubicaciones!D13</x:f>
        <x:v>8.98</x:v>
      </x:c>
      <x:c r="L1276" s="56" t="n">
        <x:f>Ubicaciones!E13</x:f>
        <x:v>-79.52</x:v>
      </x:c>
      <x:c r="M1276" s="38" t="str">
        <x:f>Vulnerabilidad!B23</x:f>
        <x:v>Mampostería sin refuerzo</x:v>
      </x:c>
      <x:c r="N1276" s="38" t="str">
        <x:f>Vulnerabilidad!C23</x:f>
        <x:v>Bloque / ladrillo</x:v>
      </x:c>
      <x:c r="O1276" s="38" t="str">
        <x:f>Vulnerabilidad!D23</x:f>
        <x:v>Metal</x:v>
      </x:c>
      <x:c r="P1276" s="38" t="str">
        <x:v>Sin dato</x:v>
      </x:c>
      <x:c r="Q1276" s="38" t="n">
        <x:f>IF('Impacto local'!H13="","",'Impacto local'!H13)</x:f>
        <x:v>2</x:v>
      </x:c>
      <x:c r="R1276" s="57" t="n">
        <x:f>IF(Q1276="","",INDEX(Vulnerabilidad!$C$6:$C$17,Q1276))</x:f>
        <x:v>0</x:v>
      </x:c>
      <x:c r="S1276" s="55" t="n">
        <x:f>IF(AND(ISNUMBER(J1276),ISNUMBER(R1276),R1276&gt;=0,R1276&lt;=1),J1276*R1276,"n.a.")</x:f>
        <x:v>0</x:v>
      </x:c>
      <x:c r="T1276" s="38" t="str">
        <x:f>IF(ISNUMBER(S1276),"Calculado ilustrativo","Faltan datos / parámetros inválidos")</x:f>
        <x:v>Calculado ilustrativo</x:v>
      </x:c>
    </x:row>
    <x:row r="1277">
      <x:c r="A1277" s="38" t="str">
        <x:v>R01272</x:v>
      </x:c>
      <x:c r="B1277" s="38" t="str">
        <x:f>'Reparto provincial'!B429</x:f>
        <x:v>C11</x:v>
      </x:c>
      <x:c r="C1277" s="38" t="str">
        <x:f>'Reparto provincial'!C429</x:f>
        <x:v>Mercantil Seguros y Reaseguros, S.A.</x:v>
      </x:c>
      <x:c r="D1277" s="38" t="str">
        <x:f>'Reparto provincial'!D429</x:f>
        <x:v>Industrial</x:v>
      </x:c>
      <x:c r="E1277" s="38" t="str">
        <x:f>'Reparto provincial'!E429</x:f>
        <x:v>Panamá</x:v>
      </x:c>
      <x:c r="F1277" s="38" t="str">
        <x:f>Ubicaciones!A13</x:f>
        <x:v>L08</x:v>
      </x:c>
      <x:c r="G1277" s="38" t="str">
        <x:v>P3</x:v>
      </x:c>
      <x:c r="H1277" s="55" t="n">
        <x:f>IF(AND(ISNUMBER('Reparto provincial'!J429),ABS(Construccion!G29-1)&lt;0.0000001,MIN(Construccion!D29:F29)&gt;=0,MAX(Construccion!D29:F29)&lt;=1),ROUND('Reparto provincial'!J429*ROUND(SUM(Construccion!$D$29:F29),12),0)-ROUND('Reparto provincial'!J429*ROUND(SUM(Construccion!$D$29:E29),12),0),"n.a.")</x:f>
        <x:v>0</x:v>
      </x:c>
      <x:c r="I1277" s="55" t="n">
        <x:f>'Reparto provincial'!N429</x:f>
        <x:v>0</x:v>
      </x:c>
      <x:c r="J1277" s="55" t="n">
        <x:f>IF(AND(ISNUMBER(H1277),ISNUMBER(I1277)),H1277*I1277,"n.a.")</x:f>
        <x:v>0</x:v>
      </x:c>
      <x:c r="K1277" s="56" t="n">
        <x:f>Ubicaciones!D13</x:f>
        <x:v>8.98</x:v>
      </x:c>
      <x:c r="L1277" s="56" t="n">
        <x:f>Ubicaciones!E13</x:f>
        <x:v>-79.52</x:v>
      </x:c>
      <x:c r="M1277" s="38" t="str">
        <x:f>Vulnerabilidad!B24</x:f>
        <x:v>Liviana / madera</x:v>
      </x:c>
      <x:c r="N1277" s="38" t="str">
        <x:f>Vulnerabilidad!C24</x:f>
        <x:v>Madera / livianas</x:v>
      </x:c>
      <x:c r="O1277" s="38" t="str">
        <x:f>Vulnerabilidad!D24</x:f>
        <x:v>Metal</x:v>
      </x:c>
      <x:c r="P1277" s="38" t="str">
        <x:v>Sin dato</x:v>
      </x:c>
      <x:c r="Q1277" s="38" t="n">
        <x:f>IF('Impacto local'!H13="","",'Impacto local'!H13)</x:f>
        <x:v>2</x:v>
      </x:c>
      <x:c r="R1277" s="57" t="n">
        <x:f>IF(Q1277="","",INDEX(Vulnerabilidad!$D$6:$D$17,Q1277))</x:f>
        <x:v>0</x:v>
      </x:c>
      <x:c r="S1277" s="55" t="n">
        <x:f>IF(AND(ISNUMBER(J1277),ISNUMBER(R1277),R1277&gt;=0,R1277&lt;=1),J1277*R1277,"n.a.")</x:f>
        <x:v>0</x:v>
      </x:c>
      <x:c r="T1277" s="38" t="str">
        <x:f>IF(ISNUMBER(S1277),"Calculado ilustrativo","Faltan datos / parámetros inválidos")</x:f>
        <x:v>Calculado ilustrativo</x:v>
      </x:c>
    </x:row>
    <x:row r="1278">
      <x:c r="A1278" s="38" t="str">
        <x:v>R01273</x:v>
      </x:c>
      <x:c r="B1278" s="38" t="str">
        <x:f>'Reparto provincial'!B430</x:f>
        <x:v>C11</x:v>
      </x:c>
      <x:c r="C1278" s="38" t="str">
        <x:f>'Reparto provincial'!C430</x:f>
        <x:v>Mercantil Seguros y Reaseguros, S.A.</x:v>
      </x:c>
      <x:c r="D1278" s="38" t="str">
        <x:f>'Reparto provincial'!D430</x:f>
        <x:v>Industrial</x:v>
      </x:c>
      <x:c r="E1278" s="38" t="str">
        <x:f>'Reparto provincial'!E430</x:f>
        <x:v>Veraguas</x:v>
      </x:c>
      <x:c r="F1278" s="38" t="str">
        <x:f>Ubicaciones!A14</x:f>
        <x:v>L09</x:v>
      </x:c>
      <x:c r="G1278" s="38" t="str">
        <x:v>P1</x:v>
      </x:c>
      <x:c r="H1278" s="55" t="n">
        <x:f>IF(AND(ISNUMBER('Reparto provincial'!J430),ABS(Construccion!G32-1)&lt;0.0000001,MIN(Construccion!D32:F32)&gt;=0,MAX(Construccion!D32:F32)&lt;=1),ROUND('Reparto provincial'!J430*ROUND(SUM(Construccion!$D$32:D32),12),0)-0,"n.a.")</x:f>
        <x:v>0</x:v>
      </x:c>
      <x:c r="I1278" s="55" t="n">
        <x:f>'Reparto provincial'!N430</x:f>
        <x:v>0</x:v>
      </x:c>
      <x:c r="J1278" s="55" t="n">
        <x:f>IF(AND(ISNUMBER(H1278),ISNUMBER(I1278)),H1278*I1278,"n.a.")</x:f>
        <x:v>0</x:v>
      </x:c>
      <x:c r="K1278" s="56" t="n">
        <x:f>Ubicaciones!D14</x:f>
        <x:v>8.1</x:v>
      </x:c>
      <x:c r="L1278" s="56" t="n">
        <x:f>Ubicaciones!E14</x:f>
        <x:v>-80.97</x:v>
      </x:c>
      <x:c r="M1278" s="38" t="str">
        <x:f>Vulnerabilidad!B22</x:f>
        <x:v>Hormigón armado</x:v>
      </x:c>
      <x:c r="N1278" s="38" t="str">
        <x:f>Vulnerabilidad!C22</x:f>
        <x:v>Mampostería de relleno</x:v>
      </x:c>
      <x:c r="O1278" s="38" t="str">
        <x:f>Vulnerabilidad!D22</x:f>
        <x:v>Losa de hormigón</x:v>
      </x:c>
      <x:c r="P1278" s="38" t="str">
        <x:v>Sin dato</x:v>
      </x:c>
      <x:c r="Q1278" s="38" t="n">
        <x:f>IF('Impacto local'!H14="","",'Impacto local'!H14)</x:f>
        <x:v>3</x:v>
      </x:c>
      <x:c r="R1278" s="57" t="n">
        <x:f>IF(Q1278="","",INDEX(Vulnerabilidad!$B$6:$B$17,Q1278))</x:f>
        <x:v>0</x:v>
      </x:c>
      <x:c r="S1278" s="55" t="n">
        <x:f>IF(AND(ISNUMBER(J1278),ISNUMBER(R1278),R1278&gt;=0,R1278&lt;=1),J1278*R1278,"n.a.")</x:f>
        <x:v>0</x:v>
      </x:c>
      <x:c r="T1278" s="38" t="str">
        <x:f>IF(ISNUMBER(S1278),"Calculado ilustrativo","Faltan datos / parámetros inválidos")</x:f>
        <x:v>Calculado ilustrativo</x:v>
      </x:c>
    </x:row>
    <x:row r="1279">
      <x:c r="A1279" s="38" t="str">
        <x:v>R01274</x:v>
      </x:c>
      <x:c r="B1279" s="38" t="str">
        <x:f>'Reparto provincial'!B430</x:f>
        <x:v>C11</x:v>
      </x:c>
      <x:c r="C1279" s="38" t="str">
        <x:f>'Reparto provincial'!C430</x:f>
        <x:v>Mercantil Seguros y Reaseguros, S.A.</x:v>
      </x:c>
      <x:c r="D1279" s="38" t="str">
        <x:f>'Reparto provincial'!D430</x:f>
        <x:v>Industrial</x:v>
      </x:c>
      <x:c r="E1279" s="38" t="str">
        <x:f>'Reparto provincial'!E430</x:f>
        <x:v>Veraguas</x:v>
      </x:c>
      <x:c r="F1279" s="38" t="str">
        <x:f>Ubicaciones!A14</x:f>
        <x:v>L09</x:v>
      </x:c>
      <x:c r="G1279" s="38" t="str">
        <x:v>P2</x:v>
      </x:c>
      <x:c r="H1279" s="55" t="n">
        <x:f>IF(AND(ISNUMBER('Reparto provincial'!J430),ABS(Construccion!G32-1)&lt;0.0000001,MIN(Construccion!D32:F32)&gt;=0,MAX(Construccion!D32:F32)&lt;=1),ROUND('Reparto provincial'!J430*ROUND(SUM(Construccion!$D$32:E32),12),0)-ROUND('Reparto provincial'!J430*ROUND(SUM(Construccion!$D$32:D32),12),0),"n.a.")</x:f>
        <x:v>0</x:v>
      </x:c>
      <x:c r="I1279" s="55" t="n">
        <x:f>'Reparto provincial'!N430</x:f>
        <x:v>0</x:v>
      </x:c>
      <x:c r="J1279" s="55" t="n">
        <x:f>IF(AND(ISNUMBER(H1279),ISNUMBER(I1279)),H1279*I1279,"n.a.")</x:f>
        <x:v>0</x:v>
      </x:c>
      <x:c r="K1279" s="56" t="n">
        <x:f>Ubicaciones!D14</x:f>
        <x:v>8.1</x:v>
      </x:c>
      <x:c r="L1279" s="56" t="n">
        <x:f>Ubicaciones!E14</x:f>
        <x:v>-80.97</x:v>
      </x:c>
      <x:c r="M1279" s="38" t="str">
        <x:f>Vulnerabilidad!B23</x:f>
        <x:v>Mampostería sin refuerzo</x:v>
      </x:c>
      <x:c r="N1279" s="38" t="str">
        <x:f>Vulnerabilidad!C23</x:f>
        <x:v>Bloque / ladrillo</x:v>
      </x:c>
      <x:c r="O1279" s="38" t="str">
        <x:f>Vulnerabilidad!D23</x:f>
        <x:v>Metal</x:v>
      </x:c>
      <x:c r="P1279" s="38" t="str">
        <x:v>Sin dato</x:v>
      </x:c>
      <x:c r="Q1279" s="38" t="n">
        <x:f>IF('Impacto local'!H14="","",'Impacto local'!H14)</x:f>
        <x:v>3</x:v>
      </x:c>
      <x:c r="R1279" s="57" t="n">
        <x:f>IF(Q1279="","",INDEX(Vulnerabilidad!$C$6:$C$17,Q1279))</x:f>
        <x:v>0</x:v>
      </x:c>
      <x:c r="S1279" s="55" t="n">
        <x:f>IF(AND(ISNUMBER(J1279),ISNUMBER(R1279),R1279&gt;=0,R1279&lt;=1),J1279*R1279,"n.a.")</x:f>
        <x:v>0</x:v>
      </x:c>
      <x:c r="T1279" s="38" t="str">
        <x:f>IF(ISNUMBER(S1279),"Calculado ilustrativo","Faltan datos / parámetros inválidos")</x:f>
        <x:v>Calculado ilustrativo</x:v>
      </x:c>
    </x:row>
    <x:row r="1280">
      <x:c r="A1280" s="38" t="str">
        <x:v>R01275</x:v>
      </x:c>
      <x:c r="B1280" s="38" t="str">
        <x:f>'Reparto provincial'!B430</x:f>
        <x:v>C11</x:v>
      </x:c>
      <x:c r="C1280" s="38" t="str">
        <x:f>'Reparto provincial'!C430</x:f>
        <x:v>Mercantil Seguros y Reaseguros, S.A.</x:v>
      </x:c>
      <x:c r="D1280" s="38" t="str">
        <x:f>'Reparto provincial'!D430</x:f>
        <x:v>Industrial</x:v>
      </x:c>
      <x:c r="E1280" s="38" t="str">
        <x:f>'Reparto provincial'!E430</x:f>
        <x:v>Veraguas</x:v>
      </x:c>
      <x:c r="F1280" s="38" t="str">
        <x:f>Ubicaciones!A14</x:f>
        <x:v>L09</x:v>
      </x:c>
      <x:c r="G1280" s="38" t="str">
        <x:v>P3</x:v>
      </x:c>
      <x:c r="H1280" s="55" t="n">
        <x:f>IF(AND(ISNUMBER('Reparto provincial'!J430),ABS(Construccion!G32-1)&lt;0.0000001,MIN(Construccion!D32:F32)&gt;=0,MAX(Construccion!D32:F32)&lt;=1),ROUND('Reparto provincial'!J430*ROUND(SUM(Construccion!$D$32:F32),12),0)-ROUND('Reparto provincial'!J430*ROUND(SUM(Construccion!$D$32:E32),12),0),"n.a.")</x:f>
        <x:v>0</x:v>
      </x:c>
      <x:c r="I1280" s="55" t="n">
        <x:f>'Reparto provincial'!N430</x:f>
        <x:v>0</x:v>
      </x:c>
      <x:c r="J1280" s="55" t="n">
        <x:f>IF(AND(ISNUMBER(H1280),ISNUMBER(I1280)),H1280*I1280,"n.a.")</x:f>
        <x:v>0</x:v>
      </x:c>
      <x:c r="K1280" s="56" t="n">
        <x:f>Ubicaciones!D14</x:f>
        <x:v>8.1</x:v>
      </x:c>
      <x:c r="L1280" s="56" t="n">
        <x:f>Ubicaciones!E14</x:f>
        <x:v>-80.97</x:v>
      </x:c>
      <x:c r="M1280" s="38" t="str">
        <x:f>Vulnerabilidad!B24</x:f>
        <x:v>Liviana / madera</x:v>
      </x:c>
      <x:c r="N1280" s="38" t="str">
        <x:f>Vulnerabilidad!C24</x:f>
        <x:v>Madera / livianas</x:v>
      </x:c>
      <x:c r="O1280" s="38" t="str">
        <x:f>Vulnerabilidad!D24</x:f>
        <x:v>Metal</x:v>
      </x:c>
      <x:c r="P1280" s="38" t="str">
        <x:v>Sin dato</x:v>
      </x:c>
      <x:c r="Q1280" s="38" t="n">
        <x:f>IF('Impacto local'!H14="","",'Impacto local'!H14)</x:f>
        <x:v>3</x:v>
      </x:c>
      <x:c r="R1280" s="57" t="n">
        <x:f>IF(Q1280="","",INDEX(Vulnerabilidad!$D$6:$D$17,Q1280))</x:f>
        <x:v>0</x:v>
      </x:c>
      <x:c r="S1280" s="55" t="n">
        <x:f>IF(AND(ISNUMBER(J1280),ISNUMBER(R1280),R1280&gt;=0,R1280&lt;=1),J1280*R1280,"n.a.")</x:f>
        <x:v>0</x:v>
      </x:c>
      <x:c r="T1280" s="38" t="str">
        <x:f>IF(ISNUMBER(S1280),"Calculado ilustrativo","Faltan datos / parámetros inválidos")</x:f>
        <x:v>Calculado ilustrativo</x:v>
      </x:c>
    </x:row>
    <x:row r="1281">
      <x:c r="A1281" s="38" t="str">
        <x:v>R01276</x:v>
      </x:c>
      <x:c r="B1281" s="38" t="str">
        <x:f>'Reparto provincial'!B431</x:f>
        <x:v>C11</x:v>
      </x:c>
      <x:c r="C1281" s="38" t="str">
        <x:f>'Reparto provincial'!C431</x:f>
        <x:v>Mercantil Seguros y Reaseguros, S.A.</x:v>
      </x:c>
      <x:c r="D1281" s="38" t="str">
        <x:f>'Reparto provincial'!D431</x:f>
        <x:v>Industrial</x:v>
      </x:c>
      <x:c r="E1281" s="38" t="str">
        <x:f>'Reparto provincial'!E431</x:f>
        <x:v>Guna Yala</x:v>
      </x:c>
      <x:c r="F1281" s="38" t="str">
        <x:f>Ubicaciones!A15</x:f>
        <x:v>L10</x:v>
      </x:c>
      <x:c r="G1281" s="38" t="str">
        <x:v>P1</x:v>
      </x:c>
      <x:c r="H1281" s="55" t="n">
        <x:f>IF(AND(ISNUMBER('Reparto provincial'!J431),ABS(Construccion!G35-1)&lt;0.0000001,MIN(Construccion!D35:F35)&gt;=0,MAX(Construccion!D35:F35)&lt;=1),ROUND('Reparto provincial'!J431*ROUND(SUM(Construccion!$D$35:D35),12),0)-0,"n.a.")</x:f>
        <x:v>0</x:v>
      </x:c>
      <x:c r="I1281" s="55" t="n">
        <x:f>'Reparto provincial'!N431</x:f>
        <x:v>0</x:v>
      </x:c>
      <x:c r="J1281" s="55" t="n">
        <x:f>IF(AND(ISNUMBER(H1281),ISNUMBER(I1281)),H1281*I1281,"n.a.")</x:f>
        <x:v>0</x:v>
      </x:c>
      <x:c r="K1281" s="56" t="n">
        <x:f>Ubicaciones!D15</x:f>
        <x:v>9.45</x:v>
      </x:c>
      <x:c r="L1281" s="56" t="n">
        <x:f>Ubicaciones!E15</x:f>
        <x:v>-78.97</x:v>
      </x:c>
      <x:c r="M1281" s="38" t="str">
        <x:f>Vulnerabilidad!B22</x:f>
        <x:v>Hormigón armado</x:v>
      </x:c>
      <x:c r="N1281" s="38" t="str">
        <x:f>Vulnerabilidad!C22</x:f>
        <x:v>Mampostería de relleno</x:v>
      </x:c>
      <x:c r="O1281" s="38" t="str">
        <x:f>Vulnerabilidad!D22</x:f>
        <x:v>Losa de hormigón</x:v>
      </x:c>
      <x:c r="P1281" s="38" t="str">
        <x:v>Sin dato</x:v>
      </x:c>
      <x:c r="Q1281" s="38" t="n">
        <x:f>IF('Impacto local'!H15="","",'Impacto local'!H15)</x:f>
        <x:v>2</x:v>
      </x:c>
      <x:c r="R1281" s="57" t="n">
        <x:f>IF(Q1281="","",INDEX(Vulnerabilidad!$B$6:$B$17,Q1281))</x:f>
        <x:v>0</x:v>
      </x:c>
      <x:c r="S1281" s="55" t="n">
        <x:f>IF(AND(ISNUMBER(J1281),ISNUMBER(R1281),R1281&gt;=0,R1281&lt;=1),J1281*R1281,"n.a.")</x:f>
        <x:v>0</x:v>
      </x:c>
      <x:c r="T1281" s="38" t="str">
        <x:f>IF(ISNUMBER(S1281),"Calculado ilustrativo","Faltan datos / parámetros inválidos")</x:f>
        <x:v>Calculado ilustrativo</x:v>
      </x:c>
    </x:row>
    <x:row r="1282">
      <x:c r="A1282" s="38" t="str">
        <x:v>R01277</x:v>
      </x:c>
      <x:c r="B1282" s="38" t="str">
        <x:f>'Reparto provincial'!B431</x:f>
        <x:v>C11</x:v>
      </x:c>
      <x:c r="C1282" s="38" t="str">
        <x:f>'Reparto provincial'!C431</x:f>
        <x:v>Mercantil Seguros y Reaseguros, S.A.</x:v>
      </x:c>
      <x:c r="D1282" s="38" t="str">
        <x:f>'Reparto provincial'!D431</x:f>
        <x:v>Industrial</x:v>
      </x:c>
      <x:c r="E1282" s="38" t="str">
        <x:f>'Reparto provincial'!E431</x:f>
        <x:v>Guna Yala</x:v>
      </x:c>
      <x:c r="F1282" s="38" t="str">
        <x:f>Ubicaciones!A15</x:f>
        <x:v>L10</x:v>
      </x:c>
      <x:c r="G1282" s="38" t="str">
        <x:v>P2</x:v>
      </x:c>
      <x:c r="H1282" s="55" t="n">
        <x:f>IF(AND(ISNUMBER('Reparto provincial'!J431),ABS(Construccion!G35-1)&lt;0.0000001,MIN(Construccion!D35:F35)&gt;=0,MAX(Construccion!D35:F35)&lt;=1),ROUND('Reparto provincial'!J431*ROUND(SUM(Construccion!$D$35:E35),12),0)-ROUND('Reparto provincial'!J431*ROUND(SUM(Construccion!$D$35:D35),12),0),"n.a.")</x:f>
        <x:v>0</x:v>
      </x:c>
      <x:c r="I1282" s="55" t="n">
        <x:f>'Reparto provincial'!N431</x:f>
        <x:v>0</x:v>
      </x:c>
      <x:c r="J1282" s="55" t="n">
        <x:f>IF(AND(ISNUMBER(H1282),ISNUMBER(I1282)),H1282*I1282,"n.a.")</x:f>
        <x:v>0</x:v>
      </x:c>
      <x:c r="K1282" s="56" t="n">
        <x:f>Ubicaciones!D15</x:f>
        <x:v>9.45</x:v>
      </x:c>
      <x:c r="L1282" s="56" t="n">
        <x:f>Ubicaciones!E15</x:f>
        <x:v>-78.97</x:v>
      </x:c>
      <x:c r="M1282" s="38" t="str">
        <x:f>Vulnerabilidad!B23</x:f>
        <x:v>Mampostería sin refuerzo</x:v>
      </x:c>
      <x:c r="N1282" s="38" t="str">
        <x:f>Vulnerabilidad!C23</x:f>
        <x:v>Bloque / ladrillo</x:v>
      </x:c>
      <x:c r="O1282" s="38" t="str">
        <x:f>Vulnerabilidad!D23</x:f>
        <x:v>Metal</x:v>
      </x:c>
      <x:c r="P1282" s="38" t="str">
        <x:v>Sin dato</x:v>
      </x:c>
      <x:c r="Q1282" s="38" t="n">
        <x:f>IF('Impacto local'!H15="","",'Impacto local'!H15)</x:f>
        <x:v>2</x:v>
      </x:c>
      <x:c r="R1282" s="57" t="n">
        <x:f>IF(Q1282="","",INDEX(Vulnerabilidad!$C$6:$C$17,Q1282))</x:f>
        <x:v>0</x:v>
      </x:c>
      <x:c r="S1282" s="55" t="n">
        <x:f>IF(AND(ISNUMBER(J1282),ISNUMBER(R1282),R1282&gt;=0,R1282&lt;=1),J1282*R1282,"n.a.")</x:f>
        <x:v>0</x:v>
      </x:c>
      <x:c r="T1282" s="38" t="str">
        <x:f>IF(ISNUMBER(S1282),"Calculado ilustrativo","Faltan datos / parámetros inválidos")</x:f>
        <x:v>Calculado ilustrativo</x:v>
      </x:c>
    </x:row>
    <x:row r="1283">
      <x:c r="A1283" s="38" t="str">
        <x:v>R01278</x:v>
      </x:c>
      <x:c r="B1283" s="38" t="str">
        <x:f>'Reparto provincial'!B431</x:f>
        <x:v>C11</x:v>
      </x:c>
      <x:c r="C1283" s="38" t="str">
        <x:f>'Reparto provincial'!C431</x:f>
        <x:v>Mercantil Seguros y Reaseguros, S.A.</x:v>
      </x:c>
      <x:c r="D1283" s="38" t="str">
        <x:f>'Reparto provincial'!D431</x:f>
        <x:v>Industrial</x:v>
      </x:c>
      <x:c r="E1283" s="38" t="str">
        <x:f>'Reparto provincial'!E431</x:f>
        <x:v>Guna Yala</x:v>
      </x:c>
      <x:c r="F1283" s="38" t="str">
        <x:f>Ubicaciones!A15</x:f>
        <x:v>L10</x:v>
      </x:c>
      <x:c r="G1283" s="38" t="str">
        <x:v>P3</x:v>
      </x:c>
      <x:c r="H1283" s="55" t="n">
        <x:f>IF(AND(ISNUMBER('Reparto provincial'!J431),ABS(Construccion!G35-1)&lt;0.0000001,MIN(Construccion!D35:F35)&gt;=0,MAX(Construccion!D35:F35)&lt;=1),ROUND('Reparto provincial'!J431*ROUND(SUM(Construccion!$D$35:F35),12),0)-ROUND('Reparto provincial'!J431*ROUND(SUM(Construccion!$D$35:E35),12),0),"n.a.")</x:f>
        <x:v>0</x:v>
      </x:c>
      <x:c r="I1283" s="55" t="n">
        <x:f>'Reparto provincial'!N431</x:f>
        <x:v>0</x:v>
      </x:c>
      <x:c r="J1283" s="55" t="n">
        <x:f>IF(AND(ISNUMBER(H1283),ISNUMBER(I1283)),H1283*I1283,"n.a.")</x:f>
        <x:v>0</x:v>
      </x:c>
      <x:c r="K1283" s="56" t="n">
        <x:f>Ubicaciones!D15</x:f>
        <x:v>9.45</x:v>
      </x:c>
      <x:c r="L1283" s="56" t="n">
        <x:f>Ubicaciones!E15</x:f>
        <x:v>-78.97</x:v>
      </x:c>
      <x:c r="M1283" s="38" t="str">
        <x:f>Vulnerabilidad!B24</x:f>
        <x:v>Liviana / madera</x:v>
      </x:c>
      <x:c r="N1283" s="38" t="str">
        <x:f>Vulnerabilidad!C24</x:f>
        <x:v>Madera / livianas</x:v>
      </x:c>
      <x:c r="O1283" s="38" t="str">
        <x:f>Vulnerabilidad!D24</x:f>
        <x:v>Metal</x:v>
      </x:c>
      <x:c r="P1283" s="38" t="str">
        <x:v>Sin dato</x:v>
      </x:c>
      <x:c r="Q1283" s="38" t="n">
        <x:f>IF('Impacto local'!H15="","",'Impacto local'!H15)</x:f>
        <x:v>2</x:v>
      </x:c>
      <x:c r="R1283" s="57" t="n">
        <x:f>IF(Q1283="","",INDEX(Vulnerabilidad!$D$6:$D$17,Q1283))</x:f>
        <x:v>0</x:v>
      </x:c>
      <x:c r="S1283" s="55" t="n">
        <x:f>IF(AND(ISNUMBER(J1283),ISNUMBER(R1283),R1283&gt;=0,R1283&lt;=1),J1283*R1283,"n.a.")</x:f>
        <x:v>0</x:v>
      </x:c>
      <x:c r="T1283" s="38" t="str">
        <x:f>IF(ISNUMBER(S1283),"Calculado ilustrativo","Faltan datos / parámetros inválidos")</x:f>
        <x:v>Calculado ilustrativo</x:v>
      </x:c>
    </x:row>
    <x:row r="1284">
      <x:c r="A1284" s="38" t="str">
        <x:v>R01279</x:v>
      </x:c>
      <x:c r="B1284" s="38" t="str">
        <x:f>'Reparto provincial'!B432</x:f>
        <x:v>C11</x:v>
      </x:c>
      <x:c r="C1284" s="38" t="str">
        <x:f>'Reparto provincial'!C432</x:f>
        <x:v>Mercantil Seguros y Reaseguros, S.A.</x:v>
      </x:c>
      <x:c r="D1284" s="38" t="str">
        <x:f>'Reparto provincial'!D432</x:f>
        <x:v>Industrial</x:v>
      </x:c>
      <x:c r="E1284" s="38" t="str">
        <x:f>'Reparto provincial'!E432</x:f>
        <x:v>Emberá-Wounaan</x:v>
      </x:c>
      <x:c r="F1284" s="38" t="str">
        <x:f>Ubicaciones!A16</x:f>
        <x:v>L11</x:v>
      </x:c>
      <x:c r="G1284" s="38" t="str">
        <x:v>P1</x:v>
      </x:c>
      <x:c r="H1284" s="55" t="n">
        <x:f>IF(AND(ISNUMBER('Reparto provincial'!J432),ABS(Construccion!G38-1)&lt;0.0000001,MIN(Construccion!D38:F38)&gt;=0,MAX(Construccion!D38:F38)&lt;=1),ROUND('Reparto provincial'!J432*ROUND(SUM(Construccion!$D$38:D38),12),0)-0,"n.a.")</x:f>
        <x:v>0</x:v>
      </x:c>
      <x:c r="I1284" s="55" t="n">
        <x:f>'Reparto provincial'!N432</x:f>
        <x:v>0</x:v>
      </x:c>
      <x:c r="J1284" s="55" t="n">
        <x:f>IF(AND(ISNUMBER(H1284),ISNUMBER(I1284)),H1284*I1284,"n.a.")</x:f>
        <x:v>0</x:v>
      </x:c>
      <x:c r="K1284" s="56" t="n">
        <x:f>Ubicaciones!D16</x:f>
        <x:v>8.25</x:v>
      </x:c>
      <x:c r="L1284" s="56" t="n">
        <x:f>Ubicaciones!E16</x:f>
        <x:v>-77.72</x:v>
      </x:c>
      <x:c r="M1284" s="38" t="str">
        <x:f>Vulnerabilidad!B22</x:f>
        <x:v>Hormigón armado</x:v>
      </x:c>
      <x:c r="N1284" s="38" t="str">
        <x:f>Vulnerabilidad!C22</x:f>
        <x:v>Mampostería de relleno</x:v>
      </x:c>
      <x:c r="O1284" s="38" t="str">
        <x:f>Vulnerabilidad!D22</x:f>
        <x:v>Losa de hormigón</x:v>
      </x:c>
      <x:c r="P1284" s="38" t="str">
        <x:v>Sin dato</x:v>
      </x:c>
      <x:c r="Q1284" s="38" t="n">
        <x:f>IF('Impacto local'!H16="","",'Impacto local'!H16)</x:f>
        <x:v>2</x:v>
      </x:c>
      <x:c r="R1284" s="57" t="n">
        <x:f>IF(Q1284="","",INDEX(Vulnerabilidad!$B$6:$B$17,Q1284))</x:f>
        <x:v>0</x:v>
      </x:c>
      <x:c r="S1284" s="55" t="n">
        <x:f>IF(AND(ISNUMBER(J1284),ISNUMBER(R1284),R1284&gt;=0,R1284&lt;=1),J1284*R1284,"n.a.")</x:f>
        <x:v>0</x:v>
      </x:c>
      <x:c r="T1284" s="38" t="str">
        <x:f>IF(ISNUMBER(S1284),"Calculado ilustrativo","Faltan datos / parámetros inválidos")</x:f>
        <x:v>Calculado ilustrativo</x:v>
      </x:c>
    </x:row>
    <x:row r="1285">
      <x:c r="A1285" s="38" t="str">
        <x:v>R01280</x:v>
      </x:c>
      <x:c r="B1285" s="38" t="str">
        <x:f>'Reparto provincial'!B432</x:f>
        <x:v>C11</x:v>
      </x:c>
      <x:c r="C1285" s="38" t="str">
        <x:f>'Reparto provincial'!C432</x:f>
        <x:v>Mercantil Seguros y Reaseguros, S.A.</x:v>
      </x:c>
      <x:c r="D1285" s="38" t="str">
        <x:f>'Reparto provincial'!D432</x:f>
        <x:v>Industrial</x:v>
      </x:c>
      <x:c r="E1285" s="38" t="str">
        <x:f>'Reparto provincial'!E432</x:f>
        <x:v>Emberá-Wounaan</x:v>
      </x:c>
      <x:c r="F1285" s="38" t="str">
        <x:f>Ubicaciones!A16</x:f>
        <x:v>L11</x:v>
      </x:c>
      <x:c r="G1285" s="38" t="str">
        <x:v>P2</x:v>
      </x:c>
      <x:c r="H1285" s="55" t="n">
        <x:f>IF(AND(ISNUMBER('Reparto provincial'!J432),ABS(Construccion!G38-1)&lt;0.0000001,MIN(Construccion!D38:F38)&gt;=0,MAX(Construccion!D38:F38)&lt;=1),ROUND('Reparto provincial'!J432*ROUND(SUM(Construccion!$D$38:E38),12),0)-ROUND('Reparto provincial'!J432*ROUND(SUM(Construccion!$D$38:D38),12),0),"n.a.")</x:f>
        <x:v>0</x:v>
      </x:c>
      <x:c r="I1285" s="55" t="n">
        <x:f>'Reparto provincial'!N432</x:f>
        <x:v>0</x:v>
      </x:c>
      <x:c r="J1285" s="55" t="n">
        <x:f>IF(AND(ISNUMBER(H1285),ISNUMBER(I1285)),H1285*I1285,"n.a.")</x:f>
        <x:v>0</x:v>
      </x:c>
      <x:c r="K1285" s="56" t="n">
        <x:f>Ubicaciones!D16</x:f>
        <x:v>8.25</x:v>
      </x:c>
      <x:c r="L1285" s="56" t="n">
        <x:f>Ubicaciones!E16</x:f>
        <x:v>-77.72</x:v>
      </x:c>
      <x:c r="M1285" s="38" t="str">
        <x:f>Vulnerabilidad!B23</x:f>
        <x:v>Mampostería sin refuerzo</x:v>
      </x:c>
      <x:c r="N1285" s="38" t="str">
        <x:f>Vulnerabilidad!C23</x:f>
        <x:v>Bloque / ladrillo</x:v>
      </x:c>
      <x:c r="O1285" s="38" t="str">
        <x:f>Vulnerabilidad!D23</x:f>
        <x:v>Metal</x:v>
      </x:c>
      <x:c r="P1285" s="38" t="str">
        <x:v>Sin dato</x:v>
      </x:c>
      <x:c r="Q1285" s="38" t="n">
        <x:f>IF('Impacto local'!H16="","",'Impacto local'!H16)</x:f>
        <x:v>2</x:v>
      </x:c>
      <x:c r="R1285" s="57" t="n">
        <x:f>IF(Q1285="","",INDEX(Vulnerabilidad!$C$6:$C$17,Q1285))</x:f>
        <x:v>0</x:v>
      </x:c>
      <x:c r="S1285" s="55" t="n">
        <x:f>IF(AND(ISNUMBER(J1285),ISNUMBER(R1285),R1285&gt;=0,R1285&lt;=1),J1285*R1285,"n.a.")</x:f>
        <x:v>0</x:v>
      </x:c>
      <x:c r="T1285" s="38" t="str">
        <x:f>IF(ISNUMBER(S1285),"Calculado ilustrativo","Faltan datos / parámetros inválidos")</x:f>
        <x:v>Calculado ilustrativo</x:v>
      </x:c>
    </x:row>
    <x:row r="1286">
      <x:c r="A1286" s="38" t="str">
        <x:v>R01281</x:v>
      </x:c>
      <x:c r="B1286" s="38" t="str">
        <x:f>'Reparto provincial'!B432</x:f>
        <x:v>C11</x:v>
      </x:c>
      <x:c r="C1286" s="38" t="str">
        <x:f>'Reparto provincial'!C432</x:f>
        <x:v>Mercantil Seguros y Reaseguros, S.A.</x:v>
      </x:c>
      <x:c r="D1286" s="38" t="str">
        <x:f>'Reparto provincial'!D432</x:f>
        <x:v>Industrial</x:v>
      </x:c>
      <x:c r="E1286" s="38" t="str">
        <x:f>'Reparto provincial'!E432</x:f>
        <x:v>Emberá-Wounaan</x:v>
      </x:c>
      <x:c r="F1286" s="38" t="str">
        <x:f>Ubicaciones!A16</x:f>
        <x:v>L11</x:v>
      </x:c>
      <x:c r="G1286" s="38" t="str">
        <x:v>P3</x:v>
      </x:c>
      <x:c r="H1286" s="55" t="n">
        <x:f>IF(AND(ISNUMBER('Reparto provincial'!J432),ABS(Construccion!G38-1)&lt;0.0000001,MIN(Construccion!D38:F38)&gt;=0,MAX(Construccion!D38:F38)&lt;=1),ROUND('Reparto provincial'!J432*ROUND(SUM(Construccion!$D$38:F38),12),0)-ROUND('Reparto provincial'!J432*ROUND(SUM(Construccion!$D$38:E38),12),0),"n.a.")</x:f>
        <x:v>0</x:v>
      </x:c>
      <x:c r="I1286" s="55" t="n">
        <x:f>'Reparto provincial'!N432</x:f>
        <x:v>0</x:v>
      </x:c>
      <x:c r="J1286" s="55" t="n">
        <x:f>IF(AND(ISNUMBER(H1286),ISNUMBER(I1286)),H1286*I1286,"n.a.")</x:f>
        <x:v>0</x:v>
      </x:c>
      <x:c r="K1286" s="56" t="n">
        <x:f>Ubicaciones!D16</x:f>
        <x:v>8.25</x:v>
      </x:c>
      <x:c r="L1286" s="56" t="n">
        <x:f>Ubicaciones!E16</x:f>
        <x:v>-77.72</x:v>
      </x:c>
      <x:c r="M1286" s="38" t="str">
        <x:f>Vulnerabilidad!B24</x:f>
        <x:v>Liviana / madera</x:v>
      </x:c>
      <x:c r="N1286" s="38" t="str">
        <x:f>Vulnerabilidad!C24</x:f>
        <x:v>Madera / livianas</x:v>
      </x:c>
      <x:c r="O1286" s="38" t="str">
        <x:f>Vulnerabilidad!D24</x:f>
        <x:v>Metal</x:v>
      </x:c>
      <x:c r="P1286" s="38" t="str">
        <x:v>Sin dato</x:v>
      </x:c>
      <x:c r="Q1286" s="38" t="n">
        <x:f>IF('Impacto local'!H16="","",'Impacto local'!H16)</x:f>
        <x:v>2</x:v>
      </x:c>
      <x:c r="R1286" s="57" t="n">
        <x:f>IF(Q1286="","",INDEX(Vulnerabilidad!$D$6:$D$17,Q1286))</x:f>
        <x:v>0</x:v>
      </x:c>
      <x:c r="S1286" s="55" t="n">
        <x:f>IF(AND(ISNUMBER(J1286),ISNUMBER(R1286),R1286&gt;=0,R1286&lt;=1),J1286*R1286,"n.a.")</x:f>
        <x:v>0</x:v>
      </x:c>
      <x:c r="T1286" s="38" t="str">
        <x:f>IF(ISNUMBER(S1286),"Calculado ilustrativo","Faltan datos / parámetros inválidos")</x:f>
        <x:v>Calculado ilustrativo</x:v>
      </x:c>
    </x:row>
    <x:row r="1287">
      <x:c r="A1287" s="38" t="str">
        <x:v>R01282</x:v>
      </x:c>
      <x:c r="B1287" s="38" t="str">
        <x:f>'Reparto provincial'!B433</x:f>
        <x:v>C11</x:v>
      </x:c>
      <x:c r="C1287" s="38" t="str">
        <x:f>'Reparto provincial'!C433</x:f>
        <x:v>Mercantil Seguros y Reaseguros, S.A.</x:v>
      </x:c>
      <x:c r="D1287" s="38" t="str">
        <x:f>'Reparto provincial'!D433</x:f>
        <x:v>Industrial</x:v>
      </x:c>
      <x:c r="E1287" s="38" t="str">
        <x:f>'Reparto provincial'!E433</x:f>
        <x:v>Ngäbe-Buglé</x:v>
      </x:c>
      <x:c r="F1287" s="38" t="str">
        <x:f>Ubicaciones!A17</x:f>
        <x:v>L12</x:v>
      </x:c>
      <x:c r="G1287" s="38" t="str">
        <x:v>P1</x:v>
      </x:c>
      <x:c r="H1287" s="55" t="n">
        <x:f>IF(AND(ISNUMBER('Reparto provincial'!J433),ABS(Construccion!G41-1)&lt;0.0000001,MIN(Construccion!D41:F41)&gt;=0,MAX(Construccion!D41:F41)&lt;=1),ROUND('Reparto provincial'!J433*ROUND(SUM(Construccion!$D$41:D41),12),0)-0,"n.a.")</x:f>
        <x:v>0</x:v>
      </x:c>
      <x:c r="I1287" s="55" t="n">
        <x:f>'Reparto provincial'!N433</x:f>
        <x:v>0</x:v>
      </x:c>
      <x:c r="J1287" s="55" t="n">
        <x:f>IF(AND(ISNUMBER(H1287),ISNUMBER(I1287)),H1287*I1287,"n.a.")</x:f>
        <x:v>0</x:v>
      </x:c>
      <x:c r="K1287" s="56" t="n">
        <x:f>Ubicaciones!D17</x:f>
        <x:v>8.53</x:v>
      </x:c>
      <x:c r="L1287" s="56" t="n">
        <x:f>Ubicaciones!E17</x:f>
        <x:v>-81.7</x:v>
      </x:c>
      <x:c r="M1287" s="38" t="str">
        <x:f>Vulnerabilidad!B22</x:f>
        <x:v>Hormigón armado</x:v>
      </x:c>
      <x:c r="N1287" s="38" t="str">
        <x:f>Vulnerabilidad!C22</x:f>
        <x:v>Mampostería de relleno</x:v>
      </x:c>
      <x:c r="O1287" s="38" t="str">
        <x:f>Vulnerabilidad!D22</x:f>
        <x:v>Losa de hormigón</x:v>
      </x:c>
      <x:c r="P1287" s="38" t="str">
        <x:v>Sin dato</x:v>
      </x:c>
      <x:c r="Q1287" s="38" t="n">
        <x:f>IF('Impacto local'!H17="","",'Impacto local'!H17)</x:f>
        <x:v>3</x:v>
      </x:c>
      <x:c r="R1287" s="57" t="n">
        <x:f>IF(Q1287="","",INDEX(Vulnerabilidad!$B$6:$B$17,Q1287))</x:f>
        <x:v>0</x:v>
      </x:c>
      <x:c r="S1287" s="55" t="n">
        <x:f>IF(AND(ISNUMBER(J1287),ISNUMBER(R1287),R1287&gt;=0,R1287&lt;=1),J1287*R1287,"n.a.")</x:f>
        <x:v>0</x:v>
      </x:c>
      <x:c r="T1287" s="38" t="str">
        <x:f>IF(ISNUMBER(S1287),"Calculado ilustrativo","Faltan datos / parámetros inválidos")</x:f>
        <x:v>Calculado ilustrativo</x:v>
      </x:c>
    </x:row>
    <x:row r="1288">
      <x:c r="A1288" s="38" t="str">
        <x:v>R01283</x:v>
      </x:c>
      <x:c r="B1288" s="38" t="str">
        <x:f>'Reparto provincial'!B433</x:f>
        <x:v>C11</x:v>
      </x:c>
      <x:c r="C1288" s="38" t="str">
        <x:f>'Reparto provincial'!C433</x:f>
        <x:v>Mercantil Seguros y Reaseguros, S.A.</x:v>
      </x:c>
      <x:c r="D1288" s="38" t="str">
        <x:f>'Reparto provincial'!D433</x:f>
        <x:v>Industrial</x:v>
      </x:c>
      <x:c r="E1288" s="38" t="str">
        <x:f>'Reparto provincial'!E433</x:f>
        <x:v>Ngäbe-Buglé</x:v>
      </x:c>
      <x:c r="F1288" s="38" t="str">
        <x:f>Ubicaciones!A17</x:f>
        <x:v>L12</x:v>
      </x:c>
      <x:c r="G1288" s="38" t="str">
        <x:v>P2</x:v>
      </x:c>
      <x:c r="H1288" s="55" t="n">
        <x:f>IF(AND(ISNUMBER('Reparto provincial'!J433),ABS(Construccion!G41-1)&lt;0.0000001,MIN(Construccion!D41:F41)&gt;=0,MAX(Construccion!D41:F41)&lt;=1),ROUND('Reparto provincial'!J433*ROUND(SUM(Construccion!$D$41:E41),12),0)-ROUND('Reparto provincial'!J433*ROUND(SUM(Construccion!$D$41:D41),12),0),"n.a.")</x:f>
        <x:v>0</x:v>
      </x:c>
      <x:c r="I1288" s="55" t="n">
        <x:f>'Reparto provincial'!N433</x:f>
        <x:v>0</x:v>
      </x:c>
      <x:c r="J1288" s="55" t="n">
        <x:f>IF(AND(ISNUMBER(H1288),ISNUMBER(I1288)),H1288*I1288,"n.a.")</x:f>
        <x:v>0</x:v>
      </x:c>
      <x:c r="K1288" s="56" t="n">
        <x:f>Ubicaciones!D17</x:f>
        <x:v>8.53</x:v>
      </x:c>
      <x:c r="L1288" s="56" t="n">
        <x:f>Ubicaciones!E17</x:f>
        <x:v>-81.7</x:v>
      </x:c>
      <x:c r="M1288" s="38" t="str">
        <x:f>Vulnerabilidad!B23</x:f>
        <x:v>Mampostería sin refuerzo</x:v>
      </x:c>
      <x:c r="N1288" s="38" t="str">
        <x:f>Vulnerabilidad!C23</x:f>
        <x:v>Bloque / ladrillo</x:v>
      </x:c>
      <x:c r="O1288" s="38" t="str">
        <x:f>Vulnerabilidad!D23</x:f>
        <x:v>Metal</x:v>
      </x:c>
      <x:c r="P1288" s="38" t="str">
        <x:v>Sin dato</x:v>
      </x:c>
      <x:c r="Q1288" s="38" t="n">
        <x:f>IF('Impacto local'!H17="","",'Impacto local'!H17)</x:f>
        <x:v>3</x:v>
      </x:c>
      <x:c r="R1288" s="57" t="n">
        <x:f>IF(Q1288="","",INDEX(Vulnerabilidad!$C$6:$C$17,Q1288))</x:f>
        <x:v>0</x:v>
      </x:c>
      <x:c r="S1288" s="55" t="n">
        <x:f>IF(AND(ISNUMBER(J1288),ISNUMBER(R1288),R1288&gt;=0,R1288&lt;=1),J1288*R1288,"n.a.")</x:f>
        <x:v>0</x:v>
      </x:c>
      <x:c r="T1288" s="38" t="str">
        <x:f>IF(ISNUMBER(S1288),"Calculado ilustrativo","Faltan datos / parámetros inválidos")</x:f>
        <x:v>Calculado ilustrativo</x:v>
      </x:c>
    </x:row>
    <x:row r="1289">
      <x:c r="A1289" s="38" t="str">
        <x:v>R01284</x:v>
      </x:c>
      <x:c r="B1289" s="38" t="str">
        <x:f>'Reparto provincial'!B433</x:f>
        <x:v>C11</x:v>
      </x:c>
      <x:c r="C1289" s="38" t="str">
        <x:f>'Reparto provincial'!C433</x:f>
        <x:v>Mercantil Seguros y Reaseguros, S.A.</x:v>
      </x:c>
      <x:c r="D1289" s="38" t="str">
        <x:f>'Reparto provincial'!D433</x:f>
        <x:v>Industrial</x:v>
      </x:c>
      <x:c r="E1289" s="38" t="str">
        <x:f>'Reparto provincial'!E433</x:f>
        <x:v>Ngäbe-Buglé</x:v>
      </x:c>
      <x:c r="F1289" s="38" t="str">
        <x:f>Ubicaciones!A17</x:f>
        <x:v>L12</x:v>
      </x:c>
      <x:c r="G1289" s="38" t="str">
        <x:v>P3</x:v>
      </x:c>
      <x:c r="H1289" s="55" t="n">
        <x:f>IF(AND(ISNUMBER('Reparto provincial'!J433),ABS(Construccion!G41-1)&lt;0.0000001,MIN(Construccion!D41:F41)&gt;=0,MAX(Construccion!D41:F41)&lt;=1),ROUND('Reparto provincial'!J433*ROUND(SUM(Construccion!$D$41:F41),12),0)-ROUND('Reparto provincial'!J433*ROUND(SUM(Construccion!$D$41:E41),12),0),"n.a.")</x:f>
        <x:v>0</x:v>
      </x:c>
      <x:c r="I1289" s="55" t="n">
        <x:f>'Reparto provincial'!N433</x:f>
        <x:v>0</x:v>
      </x:c>
      <x:c r="J1289" s="55" t="n">
        <x:f>IF(AND(ISNUMBER(H1289),ISNUMBER(I1289)),H1289*I1289,"n.a.")</x:f>
        <x:v>0</x:v>
      </x:c>
      <x:c r="K1289" s="56" t="n">
        <x:f>Ubicaciones!D17</x:f>
        <x:v>8.53</x:v>
      </x:c>
      <x:c r="L1289" s="56" t="n">
        <x:f>Ubicaciones!E17</x:f>
        <x:v>-81.7</x:v>
      </x:c>
      <x:c r="M1289" s="38" t="str">
        <x:f>Vulnerabilidad!B24</x:f>
        <x:v>Liviana / madera</x:v>
      </x:c>
      <x:c r="N1289" s="38" t="str">
        <x:f>Vulnerabilidad!C24</x:f>
        <x:v>Madera / livianas</x:v>
      </x:c>
      <x:c r="O1289" s="38" t="str">
        <x:f>Vulnerabilidad!D24</x:f>
        <x:v>Metal</x:v>
      </x:c>
      <x:c r="P1289" s="38" t="str">
        <x:v>Sin dato</x:v>
      </x:c>
      <x:c r="Q1289" s="38" t="n">
        <x:f>IF('Impacto local'!H17="","",'Impacto local'!H17)</x:f>
        <x:v>3</x:v>
      </x:c>
      <x:c r="R1289" s="57" t="n">
        <x:f>IF(Q1289="","",INDEX(Vulnerabilidad!$D$6:$D$17,Q1289))</x:f>
        <x:v>0</x:v>
      </x:c>
      <x:c r="S1289" s="55" t="n">
        <x:f>IF(AND(ISNUMBER(J1289),ISNUMBER(R1289),R1289&gt;=0,R1289&lt;=1),J1289*R1289,"n.a.")</x:f>
        <x:v>0</x:v>
      </x:c>
      <x:c r="T1289" s="38" t="str">
        <x:f>IF(ISNUMBER(S1289),"Calculado ilustrativo","Faltan datos / parámetros inválidos")</x:f>
        <x:v>Calculado ilustrativo</x:v>
      </x:c>
    </x:row>
    <x:row r="1290">
      <x:c r="A1290" s="38" t="str">
        <x:v>R01285</x:v>
      </x:c>
      <x:c r="B1290" s="38" t="str">
        <x:f>'Reparto provincial'!B434</x:f>
        <x:v>C11</x:v>
      </x:c>
      <x:c r="C1290" s="38" t="str">
        <x:f>'Reparto provincial'!C434</x:f>
        <x:v>Mercantil Seguros y Reaseguros, S.A.</x:v>
      </x:c>
      <x:c r="D1290" s="38" t="str">
        <x:f>'Reparto provincial'!D434</x:f>
        <x:v>Industrial</x:v>
      </x:c>
      <x:c r="E1290" s="38" t="str">
        <x:f>'Reparto provincial'!E434</x:f>
        <x:v>Panamá Oeste</x:v>
      </x:c>
      <x:c r="F1290" s="38" t="str">
        <x:f>Ubicaciones!A18</x:f>
        <x:v>L13</x:v>
      </x:c>
      <x:c r="G1290" s="38" t="str">
        <x:v>P1</x:v>
      </x:c>
      <x:c r="H1290" s="55" t="n">
        <x:f>IF(AND(ISNUMBER('Reparto provincial'!J434),ABS(Construccion!G44-1)&lt;0.0000001,MIN(Construccion!D44:F44)&gt;=0,MAX(Construccion!D44:F44)&lt;=1),ROUND('Reparto provincial'!J434*ROUND(SUM(Construccion!$D$44:D44),12),0)-0,"n.a.")</x:f>
        <x:v>0</x:v>
      </x:c>
      <x:c r="I1290" s="55" t="n">
        <x:f>'Reparto provincial'!N434</x:f>
        <x:v>0</x:v>
      </x:c>
      <x:c r="J1290" s="55" t="n">
        <x:f>IF(AND(ISNUMBER(H1290),ISNUMBER(I1290)),H1290*I1290,"n.a.")</x:f>
        <x:v>0</x:v>
      </x:c>
      <x:c r="K1290" s="56" t="n">
        <x:f>Ubicaciones!D18</x:f>
        <x:v>8.88</x:v>
      </x:c>
      <x:c r="L1290" s="56" t="n">
        <x:f>Ubicaciones!E18</x:f>
        <x:v>-79.78</x:v>
      </x:c>
      <x:c r="M1290" s="38" t="str">
        <x:f>Vulnerabilidad!B22</x:f>
        <x:v>Hormigón armado</x:v>
      </x:c>
      <x:c r="N1290" s="38" t="str">
        <x:f>Vulnerabilidad!C22</x:f>
        <x:v>Mampostería de relleno</x:v>
      </x:c>
      <x:c r="O1290" s="38" t="str">
        <x:f>Vulnerabilidad!D22</x:f>
        <x:v>Losa de hormigón</x:v>
      </x:c>
      <x:c r="P1290" s="38" t="str">
        <x:v>Sin dato</x:v>
      </x:c>
      <x:c r="Q1290" s="38" t="n">
        <x:f>IF('Impacto local'!H18="","",'Impacto local'!H18)</x:f>
        <x:v>2</x:v>
      </x:c>
      <x:c r="R1290" s="57" t="n">
        <x:f>IF(Q1290="","",INDEX(Vulnerabilidad!$B$6:$B$17,Q1290))</x:f>
        <x:v>0</x:v>
      </x:c>
      <x:c r="S1290" s="55" t="n">
        <x:f>IF(AND(ISNUMBER(J1290),ISNUMBER(R1290),R1290&gt;=0,R1290&lt;=1),J1290*R1290,"n.a.")</x:f>
        <x:v>0</x:v>
      </x:c>
      <x:c r="T1290" s="38" t="str">
        <x:f>IF(ISNUMBER(S1290),"Calculado ilustrativo","Faltan datos / parámetros inválidos")</x:f>
        <x:v>Calculado ilustrativo</x:v>
      </x:c>
    </x:row>
    <x:row r="1291">
      <x:c r="A1291" s="38" t="str">
        <x:v>R01286</x:v>
      </x:c>
      <x:c r="B1291" s="38" t="str">
        <x:f>'Reparto provincial'!B434</x:f>
        <x:v>C11</x:v>
      </x:c>
      <x:c r="C1291" s="38" t="str">
        <x:f>'Reparto provincial'!C434</x:f>
        <x:v>Mercantil Seguros y Reaseguros, S.A.</x:v>
      </x:c>
      <x:c r="D1291" s="38" t="str">
        <x:f>'Reparto provincial'!D434</x:f>
        <x:v>Industrial</x:v>
      </x:c>
      <x:c r="E1291" s="38" t="str">
        <x:f>'Reparto provincial'!E434</x:f>
        <x:v>Panamá Oeste</x:v>
      </x:c>
      <x:c r="F1291" s="38" t="str">
        <x:f>Ubicaciones!A18</x:f>
        <x:v>L13</x:v>
      </x:c>
      <x:c r="G1291" s="38" t="str">
        <x:v>P2</x:v>
      </x:c>
      <x:c r="H1291" s="55" t="n">
        <x:f>IF(AND(ISNUMBER('Reparto provincial'!J434),ABS(Construccion!G44-1)&lt;0.0000001,MIN(Construccion!D44:F44)&gt;=0,MAX(Construccion!D44:F44)&lt;=1),ROUND('Reparto provincial'!J434*ROUND(SUM(Construccion!$D$44:E44),12),0)-ROUND('Reparto provincial'!J434*ROUND(SUM(Construccion!$D$44:D44),12),0),"n.a.")</x:f>
        <x:v>0</x:v>
      </x:c>
      <x:c r="I1291" s="55" t="n">
        <x:f>'Reparto provincial'!N434</x:f>
        <x:v>0</x:v>
      </x:c>
      <x:c r="J1291" s="55" t="n">
        <x:f>IF(AND(ISNUMBER(H1291),ISNUMBER(I1291)),H1291*I1291,"n.a.")</x:f>
        <x:v>0</x:v>
      </x:c>
      <x:c r="K1291" s="56" t="n">
        <x:f>Ubicaciones!D18</x:f>
        <x:v>8.88</x:v>
      </x:c>
      <x:c r="L1291" s="56" t="n">
        <x:f>Ubicaciones!E18</x:f>
        <x:v>-79.78</x:v>
      </x:c>
      <x:c r="M1291" s="38" t="str">
        <x:f>Vulnerabilidad!B23</x:f>
        <x:v>Mampostería sin refuerzo</x:v>
      </x:c>
      <x:c r="N1291" s="38" t="str">
        <x:f>Vulnerabilidad!C23</x:f>
        <x:v>Bloque / ladrillo</x:v>
      </x:c>
      <x:c r="O1291" s="38" t="str">
        <x:f>Vulnerabilidad!D23</x:f>
        <x:v>Metal</x:v>
      </x:c>
      <x:c r="P1291" s="38" t="str">
        <x:v>Sin dato</x:v>
      </x:c>
      <x:c r="Q1291" s="38" t="n">
        <x:f>IF('Impacto local'!H18="","",'Impacto local'!H18)</x:f>
        <x:v>2</x:v>
      </x:c>
      <x:c r="R1291" s="57" t="n">
        <x:f>IF(Q1291="","",INDEX(Vulnerabilidad!$C$6:$C$17,Q1291))</x:f>
        <x:v>0</x:v>
      </x:c>
      <x:c r="S1291" s="55" t="n">
        <x:f>IF(AND(ISNUMBER(J1291),ISNUMBER(R1291),R1291&gt;=0,R1291&lt;=1),J1291*R1291,"n.a.")</x:f>
        <x:v>0</x:v>
      </x:c>
      <x:c r="T1291" s="38" t="str">
        <x:f>IF(ISNUMBER(S1291),"Calculado ilustrativo","Faltan datos / parámetros inválidos")</x:f>
        <x:v>Calculado ilustrativo</x:v>
      </x:c>
    </x:row>
    <x:row r="1292">
      <x:c r="A1292" s="38" t="str">
        <x:v>R01287</x:v>
      </x:c>
      <x:c r="B1292" s="38" t="str">
        <x:f>'Reparto provincial'!B434</x:f>
        <x:v>C11</x:v>
      </x:c>
      <x:c r="C1292" s="38" t="str">
        <x:f>'Reparto provincial'!C434</x:f>
        <x:v>Mercantil Seguros y Reaseguros, S.A.</x:v>
      </x:c>
      <x:c r="D1292" s="38" t="str">
        <x:f>'Reparto provincial'!D434</x:f>
        <x:v>Industrial</x:v>
      </x:c>
      <x:c r="E1292" s="38" t="str">
        <x:f>'Reparto provincial'!E434</x:f>
        <x:v>Panamá Oeste</x:v>
      </x:c>
      <x:c r="F1292" s="38" t="str">
        <x:f>Ubicaciones!A18</x:f>
        <x:v>L13</x:v>
      </x:c>
      <x:c r="G1292" s="38" t="str">
        <x:v>P3</x:v>
      </x:c>
      <x:c r="H1292" s="55" t="n">
        <x:f>IF(AND(ISNUMBER('Reparto provincial'!J434),ABS(Construccion!G44-1)&lt;0.0000001,MIN(Construccion!D44:F44)&gt;=0,MAX(Construccion!D44:F44)&lt;=1),ROUND('Reparto provincial'!J434*ROUND(SUM(Construccion!$D$44:F44),12),0)-ROUND('Reparto provincial'!J434*ROUND(SUM(Construccion!$D$44:E44),12),0),"n.a.")</x:f>
        <x:v>0</x:v>
      </x:c>
      <x:c r="I1292" s="55" t="n">
        <x:f>'Reparto provincial'!N434</x:f>
        <x:v>0</x:v>
      </x:c>
      <x:c r="J1292" s="55" t="n">
        <x:f>IF(AND(ISNUMBER(H1292),ISNUMBER(I1292)),H1292*I1292,"n.a.")</x:f>
        <x:v>0</x:v>
      </x:c>
      <x:c r="K1292" s="56" t="n">
        <x:f>Ubicaciones!D18</x:f>
        <x:v>8.88</x:v>
      </x:c>
      <x:c r="L1292" s="56" t="n">
        <x:f>Ubicaciones!E18</x:f>
        <x:v>-79.78</x:v>
      </x:c>
      <x:c r="M1292" s="38" t="str">
        <x:f>Vulnerabilidad!B24</x:f>
        <x:v>Liviana / madera</x:v>
      </x:c>
      <x:c r="N1292" s="38" t="str">
        <x:f>Vulnerabilidad!C24</x:f>
        <x:v>Madera / livianas</x:v>
      </x:c>
      <x:c r="O1292" s="38" t="str">
        <x:f>Vulnerabilidad!D24</x:f>
        <x:v>Metal</x:v>
      </x:c>
      <x:c r="P1292" s="38" t="str">
        <x:v>Sin dato</x:v>
      </x:c>
      <x:c r="Q1292" s="38" t="n">
        <x:f>IF('Impacto local'!H18="","",'Impacto local'!H18)</x:f>
        <x:v>2</x:v>
      </x:c>
      <x:c r="R1292" s="57" t="n">
        <x:f>IF(Q1292="","",INDEX(Vulnerabilidad!$D$6:$D$17,Q1292))</x:f>
        <x:v>0</x:v>
      </x:c>
      <x:c r="S1292" s="55" t="n">
        <x:f>IF(AND(ISNUMBER(J1292),ISNUMBER(R1292),R1292&gt;=0,R1292&lt;=1),J1292*R1292,"n.a.")</x:f>
        <x:v>0</x:v>
      </x:c>
      <x:c r="T1292" s="38" t="str">
        <x:f>IF(ISNUMBER(S1292),"Calculado ilustrativo","Faltan datos / parámetros inválidos")</x:f>
        <x:v>Calculado ilustrativo</x:v>
      </x:c>
    </x:row>
    <x:row r="1293">
      <x:c r="A1293" s="38" t="str">
        <x:v>R01288</x:v>
      </x:c>
      <x:c r="B1293" s="38" t="str">
        <x:f>'Reparto provincial'!B435</x:f>
        <x:v>C12</x:v>
      </x:c>
      <x:c r="C1293" s="38" t="str">
        <x:f>'Reparto provincial'!C435</x:f>
        <x:v>Multibank Seguros, S.A.</x:v>
      </x:c>
      <x:c r="D1293" s="38" t="str">
        <x:f>'Reparto provincial'!D435</x:f>
        <x:v>Residencial</x:v>
      </x:c>
      <x:c r="E1293" s="38" t="str">
        <x:f>'Reparto provincial'!E435</x:f>
        <x:v>Bocas del Toro</x:v>
      </x:c>
      <x:c r="F1293" s="38" t="str">
        <x:f>Ubicaciones!A6</x:f>
        <x:v>L01</x:v>
      </x:c>
      <x:c r="G1293" s="38" t="str">
        <x:v>P1</x:v>
      </x:c>
      <x:c r="H1293" s="55" t="n">
        <x:f>IF(AND(ISNUMBER('Reparto provincial'!J435),ABS(Construccion!G6-1)&lt;0.0000001,MIN(Construccion!D6:F6)&gt;=0,MAX(Construccion!D6:F6)&lt;=1),ROUND('Reparto provincial'!J435*ROUND(SUM(Construccion!$D$6:D6),12),0)-0,"n.a.")</x:f>
        <x:v>140</x:v>
      </x:c>
      <x:c r="I1293" s="55" t="n">
        <x:f>'Reparto provincial'!N435</x:f>
        <x:v>13676.117372716673</x:v>
      </x:c>
      <x:c r="J1293" s="55" t="n">
        <x:f>IF(AND(ISNUMBER(H1293),ISNUMBER(I1293)),H1293*I1293,"n.a.")</x:f>
        <x:v>1914656.4321803343</x:v>
      </x:c>
      <x:c r="K1293" s="56" t="n">
        <x:f>Ubicaciones!D6</x:f>
        <x:v>9.34</x:v>
      </x:c>
      <x:c r="L1293" s="56" t="n">
        <x:f>Ubicaciones!E6</x:f>
        <x:v>-82.25</x:v>
      </x:c>
      <x:c r="M1293" s="38" t="str">
        <x:f>Vulnerabilidad!B22</x:f>
        <x:v>Hormigón armado</x:v>
      </x:c>
      <x:c r="N1293" s="38" t="str">
        <x:f>Vulnerabilidad!C22</x:f>
        <x:v>Mampostería de relleno</x:v>
      </x:c>
      <x:c r="O1293" s="38" t="str">
        <x:f>Vulnerabilidad!D22</x:f>
        <x:v>Losa de hormigón</x:v>
      </x:c>
      <x:c r="P1293" s="38" t="str">
        <x:v>Sin dato</x:v>
      </x:c>
      <x:c r="Q1293" s="38" t="n">
        <x:f>IF('Impacto local'!H6="","",'Impacto local'!H6)</x:f>
        <x:v>3</x:v>
      </x:c>
      <x:c r="R1293" s="57" t="n">
        <x:f>IF(Q1293="","",INDEX(Vulnerabilidad!$B$6:$B$17,Q1293))</x:f>
        <x:v>0</x:v>
      </x:c>
      <x:c r="S1293" s="55" t="n">
        <x:f>IF(AND(ISNUMBER(J1293),ISNUMBER(R1293),R1293&gt;=0,R1293&lt;=1),J1293*R1293,"n.a.")</x:f>
        <x:v>0</x:v>
      </x:c>
      <x:c r="T1293" s="38" t="str">
        <x:f>IF(ISNUMBER(S1293),"Calculado ilustrativo","Faltan datos / parámetros inválidos")</x:f>
        <x:v>Calculado ilustrativo</x:v>
      </x:c>
    </x:row>
    <x:row r="1294">
      <x:c r="A1294" s="38" t="str">
        <x:v>R01289</x:v>
      </x:c>
      <x:c r="B1294" s="38" t="str">
        <x:f>'Reparto provincial'!B435</x:f>
        <x:v>C12</x:v>
      </x:c>
      <x:c r="C1294" s="38" t="str">
        <x:f>'Reparto provincial'!C435</x:f>
        <x:v>Multibank Seguros, S.A.</x:v>
      </x:c>
      <x:c r="D1294" s="38" t="str">
        <x:f>'Reparto provincial'!D435</x:f>
        <x:v>Residencial</x:v>
      </x:c>
      <x:c r="E1294" s="38" t="str">
        <x:f>'Reparto provincial'!E435</x:f>
        <x:v>Bocas del Toro</x:v>
      </x:c>
      <x:c r="F1294" s="38" t="str">
        <x:f>Ubicaciones!A6</x:f>
        <x:v>L01</x:v>
      </x:c>
      <x:c r="G1294" s="38" t="str">
        <x:v>P2</x:v>
      </x:c>
      <x:c r="H1294" s="55" t="n">
        <x:f>IF(AND(ISNUMBER('Reparto provincial'!J435),ABS(Construccion!G6-1)&lt;0.0000001,MIN(Construccion!D6:F6)&gt;=0,MAX(Construccion!D6:F6)&lt;=1),ROUND('Reparto provincial'!J435*ROUND(SUM(Construccion!$D$6:E6),12),0)-ROUND('Reparto provincial'!J435*ROUND(SUM(Construccion!$D$6:D6),12),0),"n.a.")</x:f>
        <x:v>71</x:v>
      </x:c>
      <x:c r="I1294" s="55" t="n">
        <x:f>'Reparto provincial'!N435</x:f>
        <x:v>13676.117372716673</x:v>
      </x:c>
      <x:c r="J1294" s="55" t="n">
        <x:f>IF(AND(ISNUMBER(H1294),ISNUMBER(I1294)),H1294*I1294,"n.a.")</x:f>
        <x:v>971004.3334628838</x:v>
      </x:c>
      <x:c r="K1294" s="56" t="n">
        <x:f>Ubicaciones!D6</x:f>
        <x:v>9.34</x:v>
      </x:c>
      <x:c r="L1294" s="56" t="n">
        <x:f>Ubicaciones!E6</x:f>
        <x:v>-82.25</x:v>
      </x:c>
      <x:c r="M1294" s="38" t="str">
        <x:f>Vulnerabilidad!B23</x:f>
        <x:v>Mampostería sin refuerzo</x:v>
      </x:c>
      <x:c r="N1294" s="38" t="str">
        <x:f>Vulnerabilidad!C23</x:f>
        <x:v>Bloque / ladrillo</x:v>
      </x:c>
      <x:c r="O1294" s="38" t="str">
        <x:f>Vulnerabilidad!D23</x:f>
        <x:v>Metal</x:v>
      </x:c>
      <x:c r="P1294" s="38" t="str">
        <x:v>Sin dato</x:v>
      </x:c>
      <x:c r="Q1294" s="38" t="n">
        <x:f>IF('Impacto local'!H6="","",'Impacto local'!H6)</x:f>
        <x:v>3</x:v>
      </x:c>
      <x:c r="R1294" s="57" t="n">
        <x:f>IF(Q1294="","",INDEX(Vulnerabilidad!$C$6:$C$17,Q1294))</x:f>
        <x:v>0</x:v>
      </x:c>
      <x:c r="S1294" s="55" t="n">
        <x:f>IF(AND(ISNUMBER(J1294),ISNUMBER(R1294),R1294&gt;=0,R1294&lt;=1),J1294*R1294,"n.a.")</x:f>
        <x:v>0</x:v>
      </x:c>
      <x:c r="T1294" s="38" t="str">
        <x:f>IF(ISNUMBER(S1294),"Calculado ilustrativo","Faltan datos / parámetros inválidos")</x:f>
        <x:v>Calculado ilustrativo</x:v>
      </x:c>
    </x:row>
    <x:row r="1295">
      <x:c r="A1295" s="38" t="str">
        <x:v>R01290</x:v>
      </x:c>
      <x:c r="B1295" s="38" t="str">
        <x:f>'Reparto provincial'!B435</x:f>
        <x:v>C12</x:v>
      </x:c>
      <x:c r="C1295" s="38" t="str">
        <x:f>'Reparto provincial'!C435</x:f>
        <x:v>Multibank Seguros, S.A.</x:v>
      </x:c>
      <x:c r="D1295" s="38" t="str">
        <x:f>'Reparto provincial'!D435</x:f>
        <x:v>Residencial</x:v>
      </x:c>
      <x:c r="E1295" s="38" t="str">
        <x:f>'Reparto provincial'!E435</x:f>
        <x:v>Bocas del Toro</x:v>
      </x:c>
      <x:c r="F1295" s="38" t="str">
        <x:f>Ubicaciones!A6</x:f>
        <x:v>L01</x:v>
      </x:c>
      <x:c r="G1295" s="38" t="str">
        <x:v>P3</x:v>
      </x:c>
      <x:c r="H1295" s="55" t="n">
        <x:f>IF(AND(ISNUMBER('Reparto provincial'!J435),ABS(Construccion!G6-1)&lt;0.0000001,MIN(Construccion!D6:F6)&gt;=0,MAX(Construccion!D6:F6)&lt;=1),ROUND('Reparto provincial'!J435*ROUND(SUM(Construccion!$D$6:F6),12),0)-ROUND('Reparto provincial'!J435*ROUND(SUM(Construccion!$D$6:E6),12),0),"n.a.")</x:f>
        <x:v>23</x:v>
      </x:c>
      <x:c r="I1295" s="55" t="n">
        <x:f>'Reparto provincial'!N435</x:f>
        <x:v>13676.117372716673</x:v>
      </x:c>
      <x:c r="J1295" s="55" t="n">
        <x:f>IF(AND(ISNUMBER(H1295),ISNUMBER(I1295)),H1295*I1295,"n.a.")</x:f>
        <x:v>314550.6995724835</x:v>
      </x:c>
      <x:c r="K1295" s="56" t="n">
        <x:f>Ubicaciones!D6</x:f>
        <x:v>9.34</x:v>
      </x:c>
      <x:c r="L1295" s="56" t="n">
        <x:f>Ubicaciones!E6</x:f>
        <x:v>-82.25</x:v>
      </x:c>
      <x:c r="M1295" s="38" t="str">
        <x:f>Vulnerabilidad!B24</x:f>
        <x:v>Liviana / madera</x:v>
      </x:c>
      <x:c r="N1295" s="38" t="str">
        <x:f>Vulnerabilidad!C24</x:f>
        <x:v>Madera / livianas</x:v>
      </x:c>
      <x:c r="O1295" s="38" t="str">
        <x:f>Vulnerabilidad!D24</x:f>
        <x:v>Metal</x:v>
      </x:c>
      <x:c r="P1295" s="38" t="str">
        <x:v>Sin dato</x:v>
      </x:c>
      <x:c r="Q1295" s="38" t="n">
        <x:f>IF('Impacto local'!H6="","",'Impacto local'!H6)</x:f>
        <x:v>3</x:v>
      </x:c>
      <x:c r="R1295" s="57" t="n">
        <x:f>IF(Q1295="","",INDEX(Vulnerabilidad!$D$6:$D$17,Q1295))</x:f>
        <x:v>0</x:v>
      </x:c>
      <x:c r="S1295" s="55" t="n">
        <x:f>IF(AND(ISNUMBER(J1295),ISNUMBER(R1295),R1295&gt;=0,R1295&lt;=1),J1295*R1295,"n.a.")</x:f>
        <x:v>0</x:v>
      </x:c>
      <x:c r="T1295" s="38" t="str">
        <x:f>IF(ISNUMBER(S1295),"Calculado ilustrativo","Faltan datos / parámetros inválidos")</x:f>
        <x:v>Calculado ilustrativo</x:v>
      </x:c>
    </x:row>
    <x:row r="1296">
      <x:c r="A1296" s="38" t="str">
        <x:v>R01291</x:v>
      </x:c>
      <x:c r="B1296" s="38" t="str">
        <x:f>'Reparto provincial'!B436</x:f>
        <x:v>C12</x:v>
      </x:c>
      <x:c r="C1296" s="38" t="str">
        <x:f>'Reparto provincial'!C436</x:f>
        <x:v>Multibank Seguros, S.A.</x:v>
      </x:c>
      <x:c r="D1296" s="38" t="str">
        <x:f>'Reparto provincial'!D436</x:f>
        <x:v>Residencial</x:v>
      </x:c>
      <x:c r="E1296" s="38" t="str">
        <x:f>'Reparto provincial'!E436</x:f>
        <x:v>Coclé</x:v>
      </x:c>
      <x:c r="F1296" s="38" t="str">
        <x:f>Ubicaciones!A7</x:f>
        <x:v>L02</x:v>
      </x:c>
      <x:c r="G1296" s="38" t="str">
        <x:v>P1</x:v>
      </x:c>
      <x:c r="H1296" s="55" t="n">
        <x:f>IF(AND(ISNUMBER('Reparto provincial'!J436),ABS(Construccion!G9-1)&lt;0.0000001,MIN(Construccion!D9:F9)&gt;=0,MAX(Construccion!D9:F9)&lt;=1),ROUND('Reparto provincial'!J436*ROUND(SUM(Construccion!$D$9:D9),12),0)-0,"n.a.")</x:f>
        <x:v>155</x:v>
      </x:c>
      <x:c r="I1296" s="55" t="n">
        <x:f>'Reparto provincial'!N436</x:f>
        <x:v>13676.117372716673</x:v>
      </x:c>
      <x:c r="J1296" s="55" t="n">
        <x:f>IF(AND(ISNUMBER(H1296),ISNUMBER(I1296)),H1296*I1296,"n.a.")</x:f>
        <x:v>2119798.192771084</x:v>
      </x:c>
      <x:c r="K1296" s="56" t="n">
        <x:f>Ubicaciones!D7</x:f>
        <x:v>8.52</x:v>
      </x:c>
      <x:c r="L1296" s="56" t="n">
        <x:f>Ubicaciones!E7</x:f>
        <x:v>-80.36</x:v>
      </x:c>
      <x:c r="M1296" s="38" t="str">
        <x:f>Vulnerabilidad!B22</x:f>
        <x:v>Hormigón armado</x:v>
      </x:c>
      <x:c r="N1296" s="38" t="str">
        <x:f>Vulnerabilidad!C22</x:f>
        <x:v>Mampostería de relleno</x:v>
      </x:c>
      <x:c r="O1296" s="38" t="str">
        <x:f>Vulnerabilidad!D22</x:f>
        <x:v>Losa de hormigón</x:v>
      </x:c>
      <x:c r="P1296" s="38" t="str">
        <x:v>Sin dato</x:v>
      </x:c>
      <x:c r="Q1296" s="38" t="n">
        <x:f>IF('Impacto local'!H7="","",'Impacto local'!H7)</x:f>
        <x:v>2</x:v>
      </x:c>
      <x:c r="R1296" s="57" t="n">
        <x:f>IF(Q1296="","",INDEX(Vulnerabilidad!$B$6:$B$17,Q1296))</x:f>
        <x:v>0</x:v>
      </x:c>
      <x:c r="S1296" s="55" t="n">
        <x:f>IF(AND(ISNUMBER(J1296),ISNUMBER(R1296),R1296&gt;=0,R1296&lt;=1),J1296*R1296,"n.a.")</x:f>
        <x:v>0</x:v>
      </x:c>
      <x:c r="T1296" s="38" t="str">
        <x:f>IF(ISNUMBER(S1296),"Calculado ilustrativo","Faltan datos / parámetros inválidos")</x:f>
        <x:v>Calculado ilustrativo</x:v>
      </x:c>
    </x:row>
    <x:row r="1297">
      <x:c r="A1297" s="38" t="str">
        <x:v>R01292</x:v>
      </x:c>
      <x:c r="B1297" s="38" t="str">
        <x:f>'Reparto provincial'!B436</x:f>
        <x:v>C12</x:v>
      </x:c>
      <x:c r="C1297" s="38" t="str">
        <x:f>'Reparto provincial'!C436</x:f>
        <x:v>Multibank Seguros, S.A.</x:v>
      </x:c>
      <x:c r="D1297" s="38" t="str">
        <x:f>'Reparto provincial'!D436</x:f>
        <x:v>Residencial</x:v>
      </x:c>
      <x:c r="E1297" s="38" t="str">
        <x:f>'Reparto provincial'!E436</x:f>
        <x:v>Coclé</x:v>
      </x:c>
      <x:c r="F1297" s="38" t="str">
        <x:f>Ubicaciones!A7</x:f>
        <x:v>L02</x:v>
      </x:c>
      <x:c r="G1297" s="38" t="str">
        <x:v>P2</x:v>
      </x:c>
      <x:c r="H1297" s="55" t="n">
        <x:f>IF(AND(ISNUMBER('Reparto provincial'!J436),ABS(Construccion!G9-1)&lt;0.0000001,MIN(Construccion!D9:F9)&gt;=0,MAX(Construccion!D9:F9)&lt;=1),ROUND('Reparto provincial'!J436*ROUND(SUM(Construccion!$D$9:E9),12),0)-ROUND('Reparto provincial'!J436*ROUND(SUM(Construccion!$D$9:D9),12),0),"n.a.")</x:f>
        <x:v>77</x:v>
      </x:c>
      <x:c r="I1297" s="55" t="n">
        <x:f>'Reparto provincial'!N436</x:f>
        <x:v>13676.117372716673</x:v>
      </x:c>
      <x:c r="J1297" s="55" t="n">
        <x:f>IF(AND(ISNUMBER(H1297),ISNUMBER(I1297)),H1297*I1297,"n.a.")</x:f>
        <x:v>1053061.037699184</x:v>
      </x:c>
      <x:c r="K1297" s="56" t="n">
        <x:f>Ubicaciones!D7</x:f>
        <x:v>8.52</x:v>
      </x:c>
      <x:c r="L1297" s="56" t="n">
        <x:f>Ubicaciones!E7</x:f>
        <x:v>-80.36</x:v>
      </x:c>
      <x:c r="M1297" s="38" t="str">
        <x:f>Vulnerabilidad!B23</x:f>
        <x:v>Mampostería sin refuerzo</x:v>
      </x:c>
      <x:c r="N1297" s="38" t="str">
        <x:f>Vulnerabilidad!C23</x:f>
        <x:v>Bloque / ladrillo</x:v>
      </x:c>
      <x:c r="O1297" s="38" t="str">
        <x:f>Vulnerabilidad!D23</x:f>
        <x:v>Metal</x:v>
      </x:c>
      <x:c r="P1297" s="38" t="str">
        <x:v>Sin dato</x:v>
      </x:c>
      <x:c r="Q1297" s="38" t="n">
        <x:f>IF('Impacto local'!H7="","",'Impacto local'!H7)</x:f>
        <x:v>2</x:v>
      </x:c>
      <x:c r="R1297" s="57" t="n">
        <x:f>IF(Q1297="","",INDEX(Vulnerabilidad!$C$6:$C$17,Q1297))</x:f>
        <x:v>0</x:v>
      </x:c>
      <x:c r="S1297" s="55" t="n">
        <x:f>IF(AND(ISNUMBER(J1297),ISNUMBER(R1297),R1297&gt;=0,R1297&lt;=1),J1297*R1297,"n.a.")</x:f>
        <x:v>0</x:v>
      </x:c>
      <x:c r="T1297" s="38" t="str">
        <x:f>IF(ISNUMBER(S1297),"Calculado ilustrativo","Faltan datos / parámetros inválidos")</x:f>
        <x:v>Calculado ilustrativo</x:v>
      </x:c>
    </x:row>
    <x:row r="1298">
      <x:c r="A1298" s="38" t="str">
        <x:v>R01293</x:v>
      </x:c>
      <x:c r="B1298" s="38" t="str">
        <x:f>'Reparto provincial'!B436</x:f>
        <x:v>C12</x:v>
      </x:c>
      <x:c r="C1298" s="38" t="str">
        <x:f>'Reparto provincial'!C436</x:f>
        <x:v>Multibank Seguros, S.A.</x:v>
      </x:c>
      <x:c r="D1298" s="38" t="str">
        <x:f>'Reparto provincial'!D436</x:f>
        <x:v>Residencial</x:v>
      </x:c>
      <x:c r="E1298" s="38" t="str">
        <x:f>'Reparto provincial'!E436</x:f>
        <x:v>Coclé</x:v>
      </x:c>
      <x:c r="F1298" s="38" t="str">
        <x:f>Ubicaciones!A7</x:f>
        <x:v>L02</x:v>
      </x:c>
      <x:c r="G1298" s="38" t="str">
        <x:v>P3</x:v>
      </x:c>
      <x:c r="H1298" s="55" t="n">
        <x:f>IF(AND(ISNUMBER('Reparto provincial'!J436),ABS(Construccion!G9-1)&lt;0.0000001,MIN(Construccion!D9:F9)&gt;=0,MAX(Construccion!D9:F9)&lt;=1),ROUND('Reparto provincial'!J436*ROUND(SUM(Construccion!$D$9:F9),12),0)-ROUND('Reparto provincial'!J436*ROUND(SUM(Construccion!$D$9:E9),12),0),"n.a.")</x:f>
        <x:v>26</x:v>
      </x:c>
      <x:c r="I1298" s="55" t="n">
        <x:f>'Reparto provincial'!N436</x:f>
        <x:v>13676.117372716673</x:v>
      </x:c>
      <x:c r="J1298" s="55" t="n">
        <x:f>IF(AND(ISNUMBER(H1298),ISNUMBER(I1298)),H1298*I1298,"n.a.")</x:f>
        <x:v>355579.0516906335</x:v>
      </x:c>
      <x:c r="K1298" s="56" t="n">
        <x:f>Ubicaciones!D7</x:f>
        <x:v>8.52</x:v>
      </x:c>
      <x:c r="L1298" s="56" t="n">
        <x:f>Ubicaciones!E7</x:f>
        <x:v>-80.36</x:v>
      </x:c>
      <x:c r="M1298" s="38" t="str">
        <x:f>Vulnerabilidad!B24</x:f>
        <x:v>Liviana / madera</x:v>
      </x:c>
      <x:c r="N1298" s="38" t="str">
        <x:f>Vulnerabilidad!C24</x:f>
        <x:v>Madera / livianas</x:v>
      </x:c>
      <x:c r="O1298" s="38" t="str">
        <x:f>Vulnerabilidad!D24</x:f>
        <x:v>Metal</x:v>
      </x:c>
      <x:c r="P1298" s="38" t="str">
        <x:v>Sin dato</x:v>
      </x:c>
      <x:c r="Q1298" s="38" t="n">
        <x:f>IF('Impacto local'!H7="","",'Impacto local'!H7)</x:f>
        <x:v>2</x:v>
      </x:c>
      <x:c r="R1298" s="57" t="n">
        <x:f>IF(Q1298="","",INDEX(Vulnerabilidad!$D$6:$D$17,Q1298))</x:f>
        <x:v>0</x:v>
      </x:c>
      <x:c r="S1298" s="55" t="n">
        <x:f>IF(AND(ISNUMBER(J1298),ISNUMBER(R1298),R1298&gt;=0,R1298&lt;=1),J1298*R1298,"n.a.")</x:f>
        <x:v>0</x:v>
      </x:c>
      <x:c r="T1298" s="38" t="str">
        <x:f>IF(ISNUMBER(S1298),"Calculado ilustrativo","Faltan datos / parámetros inválidos")</x:f>
        <x:v>Calculado ilustrativo</x:v>
      </x:c>
    </x:row>
    <x:row r="1299">
      <x:c r="A1299" s="38" t="str">
        <x:v>R01294</x:v>
      </x:c>
      <x:c r="B1299" s="38" t="str">
        <x:f>'Reparto provincial'!B437</x:f>
        <x:v>C12</x:v>
      </x:c>
      <x:c r="C1299" s="38" t="str">
        <x:f>'Reparto provincial'!C437</x:f>
        <x:v>Multibank Seguros, S.A.</x:v>
      </x:c>
      <x:c r="D1299" s="38" t="str">
        <x:f>'Reparto provincial'!D437</x:f>
        <x:v>Residencial</x:v>
      </x:c>
      <x:c r="E1299" s="38" t="str">
        <x:f>'Reparto provincial'!E437</x:f>
        <x:v>Colón</x:v>
      </x:c>
      <x:c r="F1299" s="38" t="str">
        <x:f>Ubicaciones!A8</x:f>
        <x:v>L03</x:v>
      </x:c>
      <x:c r="G1299" s="38" t="str">
        <x:v>P1</x:v>
      </x:c>
      <x:c r="H1299" s="55" t="n">
        <x:f>IF(AND(ISNUMBER('Reparto provincial'!J437),ABS(Construccion!G12-1)&lt;0.0000001,MIN(Construccion!D12:F12)&gt;=0,MAX(Construccion!D12:F12)&lt;=1),ROUND('Reparto provincial'!J437*ROUND(SUM(Construccion!$D$12:D12),12),0)-0,"n.a.")</x:f>
        <x:v>129</x:v>
      </x:c>
      <x:c r="I1299" s="55" t="n">
        <x:f>'Reparto provincial'!N437</x:f>
        <x:v>13676.117372716673</x:v>
      </x:c>
      <x:c r="J1299" s="55" t="n">
        <x:f>IF(AND(ISNUMBER(H1299),ISNUMBER(I1299)),H1299*I1299,"n.a.")</x:f>
        <x:v>1764219.141080451</x:v>
      </x:c>
      <x:c r="K1299" s="56" t="n">
        <x:f>Ubicaciones!D8</x:f>
        <x:v>9.36</x:v>
      </x:c>
      <x:c r="L1299" s="56" t="n">
        <x:f>Ubicaciones!E8</x:f>
        <x:v>-79.9</x:v>
      </x:c>
      <x:c r="M1299" s="38" t="str">
        <x:f>Vulnerabilidad!B22</x:f>
        <x:v>Hormigón armado</x:v>
      </x:c>
      <x:c r="N1299" s="38" t="str">
        <x:f>Vulnerabilidad!C22</x:f>
        <x:v>Mampostería de relleno</x:v>
      </x:c>
      <x:c r="O1299" s="38" t="str">
        <x:f>Vulnerabilidad!D22</x:f>
        <x:v>Losa de hormigón</x:v>
      </x:c>
      <x:c r="P1299" s="38" t="str">
        <x:v>Sin dato</x:v>
      </x:c>
      <x:c r="Q1299" s="38" t="n">
        <x:f>IF('Impacto local'!H8="","",'Impacto local'!H8)</x:f>
        <x:v>2</x:v>
      </x:c>
      <x:c r="R1299" s="57" t="n">
        <x:f>IF(Q1299="","",INDEX(Vulnerabilidad!$B$6:$B$17,Q1299))</x:f>
        <x:v>0</x:v>
      </x:c>
      <x:c r="S1299" s="55" t="n">
        <x:f>IF(AND(ISNUMBER(J1299),ISNUMBER(R1299),R1299&gt;=0,R1299&lt;=1),J1299*R1299,"n.a.")</x:f>
        <x:v>0</x:v>
      </x:c>
      <x:c r="T1299" s="38" t="str">
        <x:f>IF(ISNUMBER(S1299),"Calculado ilustrativo","Faltan datos / parámetros inválidos")</x:f>
        <x:v>Calculado ilustrativo</x:v>
      </x:c>
    </x:row>
    <x:row r="1300">
      <x:c r="A1300" s="38" t="str">
        <x:v>R01295</x:v>
      </x:c>
      <x:c r="B1300" s="38" t="str">
        <x:f>'Reparto provincial'!B437</x:f>
        <x:v>C12</x:v>
      </x:c>
      <x:c r="C1300" s="38" t="str">
        <x:f>'Reparto provincial'!C437</x:f>
        <x:v>Multibank Seguros, S.A.</x:v>
      </x:c>
      <x:c r="D1300" s="38" t="str">
        <x:f>'Reparto provincial'!D437</x:f>
        <x:v>Residencial</x:v>
      </x:c>
      <x:c r="E1300" s="38" t="str">
        <x:f>'Reparto provincial'!E437</x:f>
        <x:v>Colón</x:v>
      </x:c>
      <x:c r="F1300" s="38" t="str">
        <x:f>Ubicaciones!A8</x:f>
        <x:v>L03</x:v>
      </x:c>
      <x:c r="G1300" s="38" t="str">
        <x:v>P2</x:v>
      </x:c>
      <x:c r="H1300" s="55" t="n">
        <x:f>IF(AND(ISNUMBER('Reparto provincial'!J437),ABS(Construccion!G12-1)&lt;0.0000001,MIN(Construccion!D12:F12)&gt;=0,MAX(Construccion!D12:F12)&lt;=1),ROUND('Reparto provincial'!J437*ROUND(SUM(Construccion!$D$12:E12),12),0)-ROUND('Reparto provincial'!J437*ROUND(SUM(Construccion!$D$12:D12),12),0),"n.a.")</x:f>
        <x:v>65</x:v>
      </x:c>
      <x:c r="I1300" s="55" t="n">
        <x:f>'Reparto provincial'!N437</x:f>
        <x:v>13676.117372716673</x:v>
      </x:c>
      <x:c r="J1300" s="55" t="n">
        <x:f>IF(AND(ISNUMBER(H1300),ISNUMBER(I1300)),H1300*I1300,"n.a.")</x:f>
        <x:v>888947.6292265838</x:v>
      </x:c>
      <x:c r="K1300" s="56" t="n">
        <x:f>Ubicaciones!D8</x:f>
        <x:v>9.36</x:v>
      </x:c>
      <x:c r="L1300" s="56" t="n">
        <x:f>Ubicaciones!E8</x:f>
        <x:v>-79.9</x:v>
      </x:c>
      <x:c r="M1300" s="38" t="str">
        <x:f>Vulnerabilidad!B23</x:f>
        <x:v>Mampostería sin refuerzo</x:v>
      </x:c>
      <x:c r="N1300" s="38" t="str">
        <x:f>Vulnerabilidad!C23</x:f>
        <x:v>Bloque / ladrillo</x:v>
      </x:c>
      <x:c r="O1300" s="38" t="str">
        <x:f>Vulnerabilidad!D23</x:f>
        <x:v>Metal</x:v>
      </x:c>
      <x:c r="P1300" s="38" t="str">
        <x:v>Sin dato</x:v>
      </x:c>
      <x:c r="Q1300" s="38" t="n">
        <x:f>IF('Impacto local'!H8="","",'Impacto local'!H8)</x:f>
        <x:v>2</x:v>
      </x:c>
      <x:c r="R1300" s="57" t="n">
        <x:f>IF(Q1300="","",INDEX(Vulnerabilidad!$C$6:$C$17,Q1300))</x:f>
        <x:v>0</x:v>
      </x:c>
      <x:c r="S1300" s="55" t="n">
        <x:f>IF(AND(ISNUMBER(J1300),ISNUMBER(R1300),R1300&gt;=0,R1300&lt;=1),J1300*R1300,"n.a.")</x:f>
        <x:v>0</x:v>
      </x:c>
      <x:c r="T1300" s="38" t="str">
        <x:f>IF(ISNUMBER(S1300),"Calculado ilustrativo","Faltan datos / parámetros inválidos")</x:f>
        <x:v>Calculado ilustrativo</x:v>
      </x:c>
    </x:row>
    <x:row r="1301">
      <x:c r="A1301" s="38" t="str">
        <x:v>R01296</x:v>
      </x:c>
      <x:c r="B1301" s="38" t="str">
        <x:f>'Reparto provincial'!B437</x:f>
        <x:v>C12</x:v>
      </x:c>
      <x:c r="C1301" s="38" t="str">
        <x:f>'Reparto provincial'!C437</x:f>
        <x:v>Multibank Seguros, S.A.</x:v>
      </x:c>
      <x:c r="D1301" s="38" t="str">
        <x:f>'Reparto provincial'!D437</x:f>
        <x:v>Residencial</x:v>
      </x:c>
      <x:c r="E1301" s="38" t="str">
        <x:f>'Reparto provincial'!E437</x:f>
        <x:v>Colón</x:v>
      </x:c>
      <x:c r="F1301" s="38" t="str">
        <x:f>Ubicaciones!A8</x:f>
        <x:v>L03</x:v>
      </x:c>
      <x:c r="G1301" s="38" t="str">
        <x:v>P3</x:v>
      </x:c>
      <x:c r="H1301" s="55" t="n">
        <x:f>IF(AND(ISNUMBER('Reparto provincial'!J437),ABS(Construccion!G12-1)&lt;0.0000001,MIN(Construccion!D12:F12)&gt;=0,MAX(Construccion!D12:F12)&lt;=1),ROUND('Reparto provincial'!J437*ROUND(SUM(Construccion!$D$12:F12),12),0)-ROUND('Reparto provincial'!J437*ROUND(SUM(Construccion!$D$12:E12),12),0),"n.a.")</x:f>
        <x:v>21</x:v>
      </x:c>
      <x:c r="I1301" s="55" t="n">
        <x:f>'Reparto provincial'!N437</x:f>
        <x:v>13676.117372716673</x:v>
      </x:c>
      <x:c r="J1301" s="55" t="n">
        <x:f>IF(AND(ISNUMBER(H1301),ISNUMBER(I1301)),H1301*I1301,"n.a.")</x:f>
        <x:v>287198.46482705016</x:v>
      </x:c>
      <x:c r="K1301" s="56" t="n">
        <x:f>Ubicaciones!D8</x:f>
        <x:v>9.36</x:v>
      </x:c>
      <x:c r="L1301" s="56" t="n">
        <x:f>Ubicaciones!E8</x:f>
        <x:v>-79.9</x:v>
      </x:c>
      <x:c r="M1301" s="38" t="str">
        <x:f>Vulnerabilidad!B24</x:f>
        <x:v>Liviana / madera</x:v>
      </x:c>
      <x:c r="N1301" s="38" t="str">
        <x:f>Vulnerabilidad!C24</x:f>
        <x:v>Madera / livianas</x:v>
      </x:c>
      <x:c r="O1301" s="38" t="str">
        <x:f>Vulnerabilidad!D24</x:f>
        <x:v>Metal</x:v>
      </x:c>
      <x:c r="P1301" s="38" t="str">
        <x:v>Sin dato</x:v>
      </x:c>
      <x:c r="Q1301" s="38" t="n">
        <x:f>IF('Impacto local'!H8="","",'Impacto local'!H8)</x:f>
        <x:v>2</x:v>
      </x:c>
      <x:c r="R1301" s="57" t="n">
        <x:f>IF(Q1301="","",INDEX(Vulnerabilidad!$D$6:$D$17,Q1301))</x:f>
        <x:v>0</x:v>
      </x:c>
      <x:c r="S1301" s="55" t="n">
        <x:f>IF(AND(ISNUMBER(J1301),ISNUMBER(R1301),R1301&gt;=0,R1301&lt;=1),J1301*R1301,"n.a.")</x:f>
        <x:v>0</x:v>
      </x:c>
      <x:c r="T1301" s="38" t="str">
        <x:f>IF(ISNUMBER(S1301),"Calculado ilustrativo","Faltan datos / parámetros inválidos")</x:f>
        <x:v>Calculado ilustrativo</x:v>
      </x:c>
    </x:row>
    <x:row r="1302">
      <x:c r="A1302" s="38" t="str">
        <x:v>R01297</x:v>
      </x:c>
      <x:c r="B1302" s="38" t="str">
        <x:f>'Reparto provincial'!B438</x:f>
        <x:v>C12</x:v>
      </x:c>
      <x:c r="C1302" s="38" t="str">
        <x:f>'Reparto provincial'!C438</x:f>
        <x:v>Multibank Seguros, S.A.</x:v>
      </x:c>
      <x:c r="D1302" s="38" t="str">
        <x:f>'Reparto provincial'!D438</x:f>
        <x:v>Residencial</x:v>
      </x:c>
      <x:c r="E1302" s="38" t="str">
        <x:f>'Reparto provincial'!E438</x:f>
        <x:v>Chiriquí</x:v>
      </x:c>
      <x:c r="F1302" s="38" t="str">
        <x:f>Ubicaciones!A9</x:f>
        <x:v>L04</x:v>
      </x:c>
      <x:c r="G1302" s="38" t="str">
        <x:v>P1</x:v>
      </x:c>
      <x:c r="H1302" s="55" t="n">
        <x:f>IF(AND(ISNUMBER('Reparto provincial'!J438),ABS(Construccion!G15-1)&lt;0.0000001,MIN(Construccion!D15:F15)&gt;=0,MAX(Construccion!D15:F15)&lt;=1),ROUND('Reparto provincial'!J438*ROUND(SUM(Construccion!$D$15:D15),12),0)-0,"n.a.")</x:f>
        <x:v>557</x:v>
      </x:c>
      <x:c r="I1302" s="55" t="n">
        <x:f>'Reparto provincial'!N438</x:f>
        <x:v>13676.117372716673</x:v>
      </x:c>
      <x:c r="J1302" s="55" t="n">
        <x:f>IF(AND(ISNUMBER(H1302),ISNUMBER(I1302)),H1302*I1302,"n.a.")</x:f>
        <x:v>7617597.376603187</x:v>
      </x:c>
      <x:c r="K1302" s="56" t="n">
        <x:f>Ubicaciones!D9</x:f>
        <x:v>8.43</x:v>
      </x:c>
      <x:c r="L1302" s="56" t="n">
        <x:f>Ubicaciones!E9</x:f>
        <x:v>-82.43</x:v>
      </x:c>
      <x:c r="M1302" s="38" t="str">
        <x:f>Vulnerabilidad!B22</x:f>
        <x:v>Hormigón armado</x:v>
      </x:c>
      <x:c r="N1302" s="38" t="str">
        <x:f>Vulnerabilidad!C22</x:f>
        <x:v>Mampostería de relleno</x:v>
      </x:c>
      <x:c r="O1302" s="38" t="str">
        <x:f>Vulnerabilidad!D22</x:f>
        <x:v>Losa de hormigón</x:v>
      </x:c>
      <x:c r="P1302" s="38" t="str">
        <x:v>Sin dato</x:v>
      </x:c>
      <x:c r="Q1302" s="38" t="n">
        <x:f>IF('Impacto local'!H9="","",'Impacto local'!H9)</x:f>
        <x:v>4</x:v>
      </x:c>
      <x:c r="R1302" s="57" t="n">
        <x:f>IF(Q1302="","",INDEX(Vulnerabilidad!$B$6:$B$17,Q1302))</x:f>
        <x:v>0</x:v>
      </x:c>
      <x:c r="S1302" s="55" t="n">
        <x:f>IF(AND(ISNUMBER(J1302),ISNUMBER(R1302),R1302&gt;=0,R1302&lt;=1),J1302*R1302,"n.a.")</x:f>
        <x:v>0</x:v>
      </x:c>
      <x:c r="T1302" s="38" t="str">
        <x:f>IF(ISNUMBER(S1302),"Calculado ilustrativo","Faltan datos / parámetros inválidos")</x:f>
        <x:v>Calculado ilustrativo</x:v>
      </x:c>
    </x:row>
    <x:row r="1303">
      <x:c r="A1303" s="38" t="str">
        <x:v>R01298</x:v>
      </x:c>
      <x:c r="B1303" s="38" t="str">
        <x:f>'Reparto provincial'!B438</x:f>
        <x:v>C12</x:v>
      </x:c>
      <x:c r="C1303" s="38" t="str">
        <x:f>'Reparto provincial'!C438</x:f>
        <x:v>Multibank Seguros, S.A.</x:v>
      </x:c>
      <x:c r="D1303" s="38" t="str">
        <x:f>'Reparto provincial'!D438</x:f>
        <x:v>Residencial</x:v>
      </x:c>
      <x:c r="E1303" s="38" t="str">
        <x:f>'Reparto provincial'!E438</x:f>
        <x:v>Chiriquí</x:v>
      </x:c>
      <x:c r="F1303" s="38" t="str">
        <x:f>Ubicaciones!A9</x:f>
        <x:v>L04</x:v>
      </x:c>
      <x:c r="G1303" s="38" t="str">
        <x:v>P2</x:v>
      </x:c>
      <x:c r="H1303" s="55" t="n">
        <x:f>IF(AND(ISNUMBER('Reparto provincial'!J438),ABS(Construccion!G15-1)&lt;0.0000001,MIN(Construccion!D15:F15)&gt;=0,MAX(Construccion!D15:F15)&lt;=1),ROUND('Reparto provincial'!J438*ROUND(SUM(Construccion!$D$15:E15),12),0)-ROUND('Reparto provincial'!J438*ROUND(SUM(Construccion!$D$15:D15),12),0),"n.a.")</x:f>
        <x:v>279</x:v>
      </x:c>
      <x:c r="I1303" s="55" t="n">
        <x:f>'Reparto provincial'!N438</x:f>
        <x:v>13676.117372716673</x:v>
      </x:c>
      <x:c r="J1303" s="55" t="n">
        <x:f>IF(AND(ISNUMBER(H1303),ISNUMBER(I1303)),H1303*I1303,"n.a.")</x:f>
        <x:v>3815636.746987952</x:v>
      </x:c>
      <x:c r="K1303" s="56" t="n">
        <x:f>Ubicaciones!D9</x:f>
        <x:v>8.43</x:v>
      </x:c>
      <x:c r="L1303" s="56" t="n">
        <x:f>Ubicaciones!E9</x:f>
        <x:v>-82.43</x:v>
      </x:c>
      <x:c r="M1303" s="38" t="str">
        <x:f>Vulnerabilidad!B23</x:f>
        <x:v>Mampostería sin refuerzo</x:v>
      </x:c>
      <x:c r="N1303" s="38" t="str">
        <x:f>Vulnerabilidad!C23</x:f>
        <x:v>Bloque / ladrillo</x:v>
      </x:c>
      <x:c r="O1303" s="38" t="str">
        <x:f>Vulnerabilidad!D23</x:f>
        <x:v>Metal</x:v>
      </x:c>
      <x:c r="P1303" s="38" t="str">
        <x:v>Sin dato</x:v>
      </x:c>
      <x:c r="Q1303" s="38" t="n">
        <x:f>IF('Impacto local'!H9="","",'Impacto local'!H9)</x:f>
        <x:v>4</x:v>
      </x:c>
      <x:c r="R1303" s="57" t="n">
        <x:f>IF(Q1303="","",INDEX(Vulnerabilidad!$C$6:$C$17,Q1303))</x:f>
        <x:v>0.001</x:v>
      </x:c>
      <x:c r="S1303" s="55" t="n">
        <x:f>IF(AND(ISNUMBER(J1303),ISNUMBER(R1303),R1303&gt;=0,R1303&lt;=1),J1303*R1303,"n.a.")</x:f>
        <x:v>3815.636746987952</x:v>
      </x:c>
      <x:c r="T1303" s="38" t="str">
        <x:f>IF(ISNUMBER(S1303),"Calculado ilustrativo","Faltan datos / parámetros inválidos")</x:f>
        <x:v>Calculado ilustrativo</x:v>
      </x:c>
    </x:row>
    <x:row r="1304">
      <x:c r="A1304" s="38" t="str">
        <x:v>R01299</x:v>
      </x:c>
      <x:c r="B1304" s="38" t="str">
        <x:f>'Reparto provincial'!B438</x:f>
        <x:v>C12</x:v>
      </x:c>
      <x:c r="C1304" s="38" t="str">
        <x:f>'Reparto provincial'!C438</x:f>
        <x:v>Multibank Seguros, S.A.</x:v>
      </x:c>
      <x:c r="D1304" s="38" t="str">
        <x:f>'Reparto provincial'!D438</x:f>
        <x:v>Residencial</x:v>
      </x:c>
      <x:c r="E1304" s="38" t="str">
        <x:f>'Reparto provincial'!E438</x:f>
        <x:v>Chiriquí</x:v>
      </x:c>
      <x:c r="F1304" s="38" t="str">
        <x:f>Ubicaciones!A9</x:f>
        <x:v>L04</x:v>
      </x:c>
      <x:c r="G1304" s="38" t="str">
        <x:v>P3</x:v>
      </x:c>
      <x:c r="H1304" s="55" t="n">
        <x:f>IF(AND(ISNUMBER('Reparto provincial'!J438),ABS(Construccion!G15-1)&lt;0.0000001,MIN(Construccion!D15:F15)&gt;=0,MAX(Construccion!D15:F15)&lt;=1),ROUND('Reparto provincial'!J438*ROUND(SUM(Construccion!$D$15:F15),12),0)-ROUND('Reparto provincial'!J438*ROUND(SUM(Construccion!$D$15:E15),12),0),"n.a.")</x:f>
        <x:v>93</x:v>
      </x:c>
      <x:c r="I1304" s="55" t="n">
        <x:f>'Reparto provincial'!N438</x:f>
        <x:v>13676.117372716673</x:v>
      </x:c>
      <x:c r="J1304" s="55" t="n">
        <x:f>IF(AND(ISNUMBER(H1304),ISNUMBER(I1304)),H1304*I1304,"n.a.")</x:f>
        <x:v>1271878.9156626507</x:v>
      </x:c>
      <x:c r="K1304" s="56" t="n">
        <x:f>Ubicaciones!D9</x:f>
        <x:v>8.43</x:v>
      </x:c>
      <x:c r="L1304" s="56" t="n">
        <x:f>Ubicaciones!E9</x:f>
        <x:v>-82.43</x:v>
      </x:c>
      <x:c r="M1304" s="38" t="str">
        <x:f>Vulnerabilidad!B24</x:f>
        <x:v>Liviana / madera</x:v>
      </x:c>
      <x:c r="N1304" s="38" t="str">
        <x:f>Vulnerabilidad!C24</x:f>
        <x:v>Madera / livianas</x:v>
      </x:c>
      <x:c r="O1304" s="38" t="str">
        <x:f>Vulnerabilidad!D24</x:f>
        <x:v>Metal</x:v>
      </x:c>
      <x:c r="P1304" s="38" t="str">
        <x:v>Sin dato</x:v>
      </x:c>
      <x:c r="Q1304" s="38" t="n">
        <x:f>IF('Impacto local'!H9="","",'Impacto local'!H9)</x:f>
        <x:v>4</x:v>
      </x:c>
      <x:c r="R1304" s="57" t="n">
        <x:f>IF(Q1304="","",INDEX(Vulnerabilidad!$D$6:$D$17,Q1304))</x:f>
        <x:v>0.002</x:v>
      </x:c>
      <x:c r="S1304" s="55" t="n">
        <x:f>IF(AND(ISNUMBER(J1304),ISNUMBER(R1304),R1304&gt;=0,R1304&lt;=1),J1304*R1304,"n.a.")</x:f>
        <x:v>2543.7578313253016</x:v>
      </x:c>
      <x:c r="T1304" s="38" t="str">
        <x:f>IF(ISNUMBER(S1304),"Calculado ilustrativo","Faltan datos / parámetros inválidos")</x:f>
        <x:v>Calculado ilustrativo</x:v>
      </x:c>
    </x:row>
    <x:row r="1305">
      <x:c r="A1305" s="38" t="str">
        <x:v>R01300</x:v>
      </x:c>
      <x:c r="B1305" s="38" t="str">
        <x:f>'Reparto provincial'!B439</x:f>
        <x:v>C12</x:v>
      </x:c>
      <x:c r="C1305" s="38" t="str">
        <x:f>'Reparto provincial'!C439</x:f>
        <x:v>Multibank Seguros, S.A.</x:v>
      </x:c>
      <x:c r="D1305" s="38" t="str">
        <x:f>'Reparto provincial'!D439</x:f>
        <x:v>Residencial</x:v>
      </x:c>
      <x:c r="E1305" s="38" t="str">
        <x:f>'Reparto provincial'!E439</x:f>
        <x:v>Darién</x:v>
      </x:c>
      <x:c r="F1305" s="38" t="str">
        <x:f>Ubicaciones!A10</x:f>
        <x:v>L05</x:v>
      </x:c>
      <x:c r="G1305" s="38" t="str">
        <x:v>P1</x:v>
      </x:c>
      <x:c r="H1305" s="55" t="n">
        <x:f>IF(AND(ISNUMBER('Reparto provincial'!J439),ABS(Construccion!G18-1)&lt;0.0000001,MIN(Construccion!D18:F18)&gt;=0,MAX(Construccion!D18:F18)&lt;=1),ROUND('Reparto provincial'!J439*ROUND(SUM(Construccion!$D$18:D18),12),0)-0,"n.a.")</x:f>
        <x:v>15</x:v>
      </x:c>
      <x:c r="I1305" s="55" t="n">
        <x:f>'Reparto provincial'!N439</x:f>
        <x:v>13676.117372716673</x:v>
      </x:c>
      <x:c r="J1305" s="55" t="n">
        <x:f>IF(AND(ISNUMBER(H1305),ISNUMBER(I1305)),H1305*I1305,"n.a.")</x:f>
        <x:v>205141.7605907501</x:v>
      </x:c>
      <x:c r="K1305" s="56" t="n">
        <x:f>Ubicaciones!D10</x:f>
        <x:v>8.4</x:v>
      </x:c>
      <x:c r="L1305" s="56" t="n">
        <x:f>Ubicaciones!E10</x:f>
        <x:v>-78.15</x:v>
      </x:c>
      <x:c r="M1305" s="38" t="str">
        <x:f>Vulnerabilidad!B22</x:f>
        <x:v>Hormigón armado</x:v>
      </x:c>
      <x:c r="N1305" s="38" t="str">
        <x:f>Vulnerabilidad!C22</x:f>
        <x:v>Mampostería de relleno</x:v>
      </x:c>
      <x:c r="O1305" s="38" t="str">
        <x:f>Vulnerabilidad!D22</x:f>
        <x:v>Losa de hormigón</x:v>
      </x:c>
      <x:c r="P1305" s="38" t="str">
        <x:v>Sin dato</x:v>
      </x:c>
      <x:c r="Q1305" s="38" t="n">
        <x:f>IF('Impacto local'!H10="","",'Impacto local'!H10)</x:f>
        <x:v>2</x:v>
      </x:c>
      <x:c r="R1305" s="57" t="n">
        <x:f>IF(Q1305="","",INDEX(Vulnerabilidad!$B$6:$B$17,Q1305))</x:f>
        <x:v>0</x:v>
      </x:c>
      <x:c r="S1305" s="55" t="n">
        <x:f>IF(AND(ISNUMBER(J1305),ISNUMBER(R1305),R1305&gt;=0,R1305&lt;=1),J1305*R1305,"n.a.")</x:f>
        <x:v>0</x:v>
      </x:c>
      <x:c r="T1305" s="38" t="str">
        <x:f>IF(ISNUMBER(S1305),"Calculado ilustrativo","Faltan datos / parámetros inválidos")</x:f>
        <x:v>Calculado ilustrativo</x:v>
      </x:c>
    </x:row>
    <x:row r="1306">
      <x:c r="A1306" s="38" t="str">
        <x:v>R01301</x:v>
      </x:c>
      <x:c r="B1306" s="38" t="str">
        <x:f>'Reparto provincial'!B439</x:f>
        <x:v>C12</x:v>
      </x:c>
      <x:c r="C1306" s="38" t="str">
        <x:f>'Reparto provincial'!C439</x:f>
        <x:v>Multibank Seguros, S.A.</x:v>
      </x:c>
      <x:c r="D1306" s="38" t="str">
        <x:f>'Reparto provincial'!D439</x:f>
        <x:v>Residencial</x:v>
      </x:c>
      <x:c r="E1306" s="38" t="str">
        <x:f>'Reparto provincial'!E439</x:f>
        <x:v>Darién</x:v>
      </x:c>
      <x:c r="F1306" s="38" t="str">
        <x:f>Ubicaciones!A10</x:f>
        <x:v>L05</x:v>
      </x:c>
      <x:c r="G1306" s="38" t="str">
        <x:v>P2</x:v>
      </x:c>
      <x:c r="H1306" s="55" t="n">
        <x:f>IF(AND(ISNUMBER('Reparto provincial'!J439),ABS(Construccion!G18-1)&lt;0.0000001,MIN(Construccion!D18:F18)&gt;=0,MAX(Construccion!D18:F18)&lt;=1),ROUND('Reparto provincial'!J439*ROUND(SUM(Construccion!$D$18:E18),12),0)-ROUND('Reparto provincial'!J439*ROUND(SUM(Construccion!$D$18:D18),12),0),"n.a.")</x:f>
        <x:v>8</x:v>
      </x:c>
      <x:c r="I1306" s="55" t="n">
        <x:f>'Reparto provincial'!N439</x:f>
        <x:v>13676.117372716673</x:v>
      </x:c>
      <x:c r="J1306" s="55" t="n">
        <x:f>IF(AND(ISNUMBER(H1306),ISNUMBER(I1306)),H1306*I1306,"n.a.")</x:f>
        <x:v>109408.93898173339</x:v>
      </x:c>
      <x:c r="K1306" s="56" t="n">
        <x:f>Ubicaciones!D10</x:f>
        <x:v>8.4</x:v>
      </x:c>
      <x:c r="L1306" s="56" t="n">
        <x:f>Ubicaciones!E10</x:f>
        <x:v>-78.15</x:v>
      </x:c>
      <x:c r="M1306" s="38" t="str">
        <x:f>Vulnerabilidad!B23</x:f>
        <x:v>Mampostería sin refuerzo</x:v>
      </x:c>
      <x:c r="N1306" s="38" t="str">
        <x:f>Vulnerabilidad!C23</x:f>
        <x:v>Bloque / ladrillo</x:v>
      </x:c>
      <x:c r="O1306" s="38" t="str">
        <x:f>Vulnerabilidad!D23</x:f>
        <x:v>Metal</x:v>
      </x:c>
      <x:c r="P1306" s="38" t="str">
        <x:v>Sin dato</x:v>
      </x:c>
      <x:c r="Q1306" s="38" t="n">
        <x:f>IF('Impacto local'!H10="","",'Impacto local'!H10)</x:f>
        <x:v>2</x:v>
      </x:c>
      <x:c r="R1306" s="57" t="n">
        <x:f>IF(Q1306="","",INDEX(Vulnerabilidad!$C$6:$C$17,Q1306))</x:f>
        <x:v>0</x:v>
      </x:c>
      <x:c r="S1306" s="55" t="n">
        <x:f>IF(AND(ISNUMBER(J1306),ISNUMBER(R1306),R1306&gt;=0,R1306&lt;=1),J1306*R1306,"n.a.")</x:f>
        <x:v>0</x:v>
      </x:c>
      <x:c r="T1306" s="38" t="str">
        <x:f>IF(ISNUMBER(S1306),"Calculado ilustrativo","Faltan datos / parámetros inválidos")</x:f>
        <x:v>Calculado ilustrativo</x:v>
      </x:c>
    </x:row>
    <x:row r="1307">
      <x:c r="A1307" s="38" t="str">
        <x:v>R01302</x:v>
      </x:c>
      <x:c r="B1307" s="38" t="str">
        <x:f>'Reparto provincial'!B439</x:f>
        <x:v>C12</x:v>
      </x:c>
      <x:c r="C1307" s="38" t="str">
        <x:f>'Reparto provincial'!C439</x:f>
        <x:v>Multibank Seguros, S.A.</x:v>
      </x:c>
      <x:c r="D1307" s="38" t="str">
        <x:f>'Reparto provincial'!D439</x:f>
        <x:v>Residencial</x:v>
      </x:c>
      <x:c r="E1307" s="38" t="str">
        <x:f>'Reparto provincial'!E439</x:f>
        <x:v>Darién</x:v>
      </x:c>
      <x:c r="F1307" s="38" t="str">
        <x:f>Ubicaciones!A10</x:f>
        <x:v>L05</x:v>
      </x:c>
      <x:c r="G1307" s="38" t="str">
        <x:v>P3</x:v>
      </x:c>
      <x:c r="H1307" s="55" t="n">
        <x:f>IF(AND(ISNUMBER('Reparto provincial'!J439),ABS(Construccion!G18-1)&lt;0.0000001,MIN(Construccion!D18:F18)&gt;=0,MAX(Construccion!D18:F18)&lt;=1),ROUND('Reparto provincial'!J439*ROUND(SUM(Construccion!$D$18:F18),12),0)-ROUND('Reparto provincial'!J439*ROUND(SUM(Construccion!$D$18:E18),12),0),"n.a.")</x:f>
        <x:v>2</x:v>
      </x:c>
      <x:c r="I1307" s="55" t="n">
        <x:f>'Reparto provincial'!N439</x:f>
        <x:v>13676.117372716673</x:v>
      </x:c>
      <x:c r="J1307" s="55" t="n">
        <x:f>IF(AND(ISNUMBER(H1307),ISNUMBER(I1307)),H1307*I1307,"n.a.")</x:f>
        <x:v>27352.234745433347</x:v>
      </x:c>
      <x:c r="K1307" s="56" t="n">
        <x:f>Ubicaciones!D10</x:f>
        <x:v>8.4</x:v>
      </x:c>
      <x:c r="L1307" s="56" t="n">
        <x:f>Ubicaciones!E10</x:f>
        <x:v>-78.15</x:v>
      </x:c>
      <x:c r="M1307" s="38" t="str">
        <x:f>Vulnerabilidad!B24</x:f>
        <x:v>Liviana / madera</x:v>
      </x:c>
      <x:c r="N1307" s="38" t="str">
        <x:f>Vulnerabilidad!C24</x:f>
        <x:v>Madera / livianas</x:v>
      </x:c>
      <x:c r="O1307" s="38" t="str">
        <x:f>Vulnerabilidad!D24</x:f>
        <x:v>Metal</x:v>
      </x:c>
      <x:c r="P1307" s="38" t="str">
        <x:v>Sin dato</x:v>
      </x:c>
      <x:c r="Q1307" s="38" t="n">
        <x:f>IF('Impacto local'!H10="","",'Impacto local'!H10)</x:f>
        <x:v>2</x:v>
      </x:c>
      <x:c r="R1307" s="57" t="n">
        <x:f>IF(Q1307="","",INDEX(Vulnerabilidad!$D$6:$D$17,Q1307))</x:f>
        <x:v>0</x:v>
      </x:c>
      <x:c r="S1307" s="55" t="n">
        <x:f>IF(AND(ISNUMBER(J1307),ISNUMBER(R1307),R1307&gt;=0,R1307&lt;=1),J1307*R1307,"n.a.")</x:f>
        <x:v>0</x:v>
      </x:c>
      <x:c r="T1307" s="38" t="str">
        <x:f>IF(ISNUMBER(S1307),"Calculado ilustrativo","Faltan datos / parámetros inválidos")</x:f>
        <x:v>Calculado ilustrativo</x:v>
      </x:c>
    </x:row>
    <x:row r="1308">
      <x:c r="A1308" s="38" t="str">
        <x:v>R01303</x:v>
      </x:c>
      <x:c r="B1308" s="38" t="str">
        <x:f>'Reparto provincial'!B440</x:f>
        <x:v>C12</x:v>
      </x:c>
      <x:c r="C1308" s="38" t="str">
        <x:f>'Reparto provincial'!C440</x:f>
        <x:v>Multibank Seguros, S.A.</x:v>
      </x:c>
      <x:c r="D1308" s="38" t="str">
        <x:f>'Reparto provincial'!D440</x:f>
        <x:v>Residencial</x:v>
      </x:c>
      <x:c r="E1308" s="38" t="str">
        <x:f>'Reparto provincial'!E440</x:f>
        <x:v>Herrera</x:v>
      </x:c>
      <x:c r="F1308" s="38" t="str">
        <x:f>Ubicaciones!A11</x:f>
        <x:v>L06</x:v>
      </x:c>
      <x:c r="G1308" s="38" t="str">
        <x:v>P1</x:v>
      </x:c>
      <x:c r="H1308" s="55" t="n">
        <x:f>IF(AND(ISNUMBER('Reparto provincial'!J440),ABS(Construccion!G21-1)&lt;0.0000001,MIN(Construccion!D21:F21)&gt;=0,MAX(Construccion!D21:F21)&lt;=1),ROUND('Reparto provincial'!J440*ROUND(SUM(Construccion!$D$21:D21),12),0)-0,"n.a.")</x:f>
        <x:v>89</x:v>
      </x:c>
      <x:c r="I1308" s="55" t="n">
        <x:f>'Reparto provincial'!N440</x:f>
        <x:v>13676.117372716673</x:v>
      </x:c>
      <x:c r="J1308" s="55" t="n">
        <x:f>IF(AND(ISNUMBER(H1308),ISNUMBER(I1308)),H1308*I1308,"n.a.")</x:f>
        <x:v>1217174.4461717838</x:v>
      </x:c>
      <x:c r="K1308" s="56" t="n">
        <x:f>Ubicaciones!D11</x:f>
        <x:v>7.96</x:v>
      </x:c>
      <x:c r="L1308" s="56" t="n">
        <x:f>Ubicaciones!E11</x:f>
        <x:v>-80.43</x:v>
      </x:c>
      <x:c r="M1308" s="38" t="str">
        <x:f>Vulnerabilidad!B22</x:f>
        <x:v>Hormigón armado</x:v>
      </x:c>
      <x:c r="N1308" s="38" t="str">
        <x:f>Vulnerabilidad!C22</x:f>
        <x:v>Mampostería de relleno</x:v>
      </x:c>
      <x:c r="O1308" s="38" t="str">
        <x:f>Vulnerabilidad!D22</x:f>
        <x:v>Losa de hormigón</x:v>
      </x:c>
      <x:c r="P1308" s="38" t="str">
        <x:v>Sin dato</x:v>
      </x:c>
      <x:c r="Q1308" s="38" t="n">
        <x:f>IF('Impacto local'!H11="","",'Impacto local'!H11)</x:f>
        <x:v>3</x:v>
      </x:c>
      <x:c r="R1308" s="57" t="n">
        <x:f>IF(Q1308="","",INDEX(Vulnerabilidad!$B$6:$B$17,Q1308))</x:f>
        <x:v>0</x:v>
      </x:c>
      <x:c r="S1308" s="55" t="n">
        <x:f>IF(AND(ISNUMBER(J1308),ISNUMBER(R1308),R1308&gt;=0,R1308&lt;=1),J1308*R1308,"n.a.")</x:f>
        <x:v>0</x:v>
      </x:c>
      <x:c r="T1308" s="38" t="str">
        <x:f>IF(ISNUMBER(S1308),"Calculado ilustrativo","Faltan datos / parámetros inválidos")</x:f>
        <x:v>Calculado ilustrativo</x:v>
      </x:c>
    </x:row>
    <x:row r="1309">
      <x:c r="A1309" s="38" t="str">
        <x:v>R01304</x:v>
      </x:c>
      <x:c r="B1309" s="38" t="str">
        <x:f>'Reparto provincial'!B440</x:f>
        <x:v>C12</x:v>
      </x:c>
      <x:c r="C1309" s="38" t="str">
        <x:f>'Reparto provincial'!C440</x:f>
        <x:v>Multibank Seguros, S.A.</x:v>
      </x:c>
      <x:c r="D1309" s="38" t="str">
        <x:f>'Reparto provincial'!D440</x:f>
        <x:v>Residencial</x:v>
      </x:c>
      <x:c r="E1309" s="38" t="str">
        <x:f>'Reparto provincial'!E440</x:f>
        <x:v>Herrera</x:v>
      </x:c>
      <x:c r="F1309" s="38" t="str">
        <x:f>Ubicaciones!A11</x:f>
        <x:v>L06</x:v>
      </x:c>
      <x:c r="G1309" s="38" t="str">
        <x:v>P2</x:v>
      </x:c>
      <x:c r="H1309" s="55" t="n">
        <x:f>IF(AND(ISNUMBER('Reparto provincial'!J440),ABS(Construccion!G21-1)&lt;0.0000001,MIN(Construccion!D21:F21)&gt;=0,MAX(Construccion!D21:F21)&lt;=1),ROUND('Reparto provincial'!J440*ROUND(SUM(Construccion!$D$21:E21),12),0)-ROUND('Reparto provincial'!J440*ROUND(SUM(Construccion!$D$21:D21),12),0),"n.a.")</x:f>
        <x:v>45</x:v>
      </x:c>
      <x:c r="I1309" s="55" t="n">
        <x:f>'Reparto provincial'!N440</x:f>
        <x:v>13676.117372716673</x:v>
      </x:c>
      <x:c r="J1309" s="55" t="n">
        <x:f>IF(AND(ISNUMBER(H1309),ISNUMBER(I1309)),H1309*I1309,"n.a.")</x:f>
        <x:v>615425.2817722503</x:v>
      </x:c>
      <x:c r="K1309" s="56" t="n">
        <x:f>Ubicaciones!D11</x:f>
        <x:v>7.96</x:v>
      </x:c>
      <x:c r="L1309" s="56" t="n">
        <x:f>Ubicaciones!E11</x:f>
        <x:v>-80.43</x:v>
      </x:c>
      <x:c r="M1309" s="38" t="str">
        <x:f>Vulnerabilidad!B23</x:f>
        <x:v>Mampostería sin refuerzo</x:v>
      </x:c>
      <x:c r="N1309" s="38" t="str">
        <x:f>Vulnerabilidad!C23</x:f>
        <x:v>Bloque / ladrillo</x:v>
      </x:c>
      <x:c r="O1309" s="38" t="str">
        <x:f>Vulnerabilidad!D23</x:f>
        <x:v>Metal</x:v>
      </x:c>
      <x:c r="P1309" s="38" t="str">
        <x:v>Sin dato</x:v>
      </x:c>
      <x:c r="Q1309" s="38" t="n">
        <x:f>IF('Impacto local'!H11="","",'Impacto local'!H11)</x:f>
        <x:v>3</x:v>
      </x:c>
      <x:c r="R1309" s="57" t="n">
        <x:f>IF(Q1309="","",INDEX(Vulnerabilidad!$C$6:$C$17,Q1309))</x:f>
        <x:v>0</x:v>
      </x:c>
      <x:c r="S1309" s="55" t="n">
        <x:f>IF(AND(ISNUMBER(J1309),ISNUMBER(R1309),R1309&gt;=0,R1309&lt;=1),J1309*R1309,"n.a.")</x:f>
        <x:v>0</x:v>
      </x:c>
      <x:c r="T1309" s="38" t="str">
        <x:f>IF(ISNUMBER(S1309),"Calculado ilustrativo","Faltan datos / parámetros inválidos")</x:f>
        <x:v>Calculado ilustrativo</x:v>
      </x:c>
    </x:row>
    <x:row r="1310">
      <x:c r="A1310" s="38" t="str">
        <x:v>R01305</x:v>
      </x:c>
      <x:c r="B1310" s="38" t="str">
        <x:f>'Reparto provincial'!B440</x:f>
        <x:v>C12</x:v>
      </x:c>
      <x:c r="C1310" s="38" t="str">
        <x:f>'Reparto provincial'!C440</x:f>
        <x:v>Multibank Seguros, S.A.</x:v>
      </x:c>
      <x:c r="D1310" s="38" t="str">
        <x:f>'Reparto provincial'!D440</x:f>
        <x:v>Residencial</x:v>
      </x:c>
      <x:c r="E1310" s="38" t="str">
        <x:f>'Reparto provincial'!E440</x:f>
        <x:v>Herrera</x:v>
      </x:c>
      <x:c r="F1310" s="38" t="str">
        <x:f>Ubicaciones!A11</x:f>
        <x:v>L06</x:v>
      </x:c>
      <x:c r="G1310" s="38" t="str">
        <x:v>P3</x:v>
      </x:c>
      <x:c r="H1310" s="55" t="n">
        <x:f>IF(AND(ISNUMBER('Reparto provincial'!J440),ABS(Construccion!G21-1)&lt;0.0000001,MIN(Construccion!D21:F21)&gt;=0,MAX(Construccion!D21:F21)&lt;=1),ROUND('Reparto provincial'!J440*ROUND(SUM(Construccion!$D$21:F21),12),0)-ROUND('Reparto provincial'!J440*ROUND(SUM(Construccion!$D$21:E21),12),0),"n.a.")</x:f>
        <x:v>15</x:v>
      </x:c>
      <x:c r="I1310" s="55" t="n">
        <x:f>'Reparto provincial'!N440</x:f>
        <x:v>13676.117372716673</x:v>
      </x:c>
      <x:c r="J1310" s="55" t="n">
        <x:f>IF(AND(ISNUMBER(H1310),ISNUMBER(I1310)),H1310*I1310,"n.a.")</x:f>
        <x:v>205141.7605907501</x:v>
      </x:c>
      <x:c r="K1310" s="56" t="n">
        <x:f>Ubicaciones!D11</x:f>
        <x:v>7.96</x:v>
      </x:c>
      <x:c r="L1310" s="56" t="n">
        <x:f>Ubicaciones!E11</x:f>
        <x:v>-80.43</x:v>
      </x:c>
      <x:c r="M1310" s="38" t="str">
        <x:f>Vulnerabilidad!B24</x:f>
        <x:v>Liviana / madera</x:v>
      </x:c>
      <x:c r="N1310" s="38" t="str">
        <x:f>Vulnerabilidad!C24</x:f>
        <x:v>Madera / livianas</x:v>
      </x:c>
      <x:c r="O1310" s="38" t="str">
        <x:f>Vulnerabilidad!D24</x:f>
        <x:v>Metal</x:v>
      </x:c>
      <x:c r="P1310" s="38" t="str">
        <x:v>Sin dato</x:v>
      </x:c>
      <x:c r="Q1310" s="38" t="n">
        <x:f>IF('Impacto local'!H11="","",'Impacto local'!H11)</x:f>
        <x:v>3</x:v>
      </x:c>
      <x:c r="R1310" s="57" t="n">
        <x:f>IF(Q1310="","",INDEX(Vulnerabilidad!$D$6:$D$17,Q1310))</x:f>
        <x:v>0</x:v>
      </x:c>
      <x:c r="S1310" s="55" t="n">
        <x:f>IF(AND(ISNUMBER(J1310),ISNUMBER(R1310),R1310&gt;=0,R1310&lt;=1),J1310*R1310,"n.a.")</x:f>
        <x:v>0</x:v>
      </x:c>
      <x:c r="T1310" s="38" t="str">
        <x:f>IF(ISNUMBER(S1310),"Calculado ilustrativo","Faltan datos / parámetros inválidos")</x:f>
        <x:v>Calculado ilustrativo</x:v>
      </x:c>
    </x:row>
    <x:row r="1311">
      <x:c r="A1311" s="38" t="str">
        <x:v>R01306</x:v>
      </x:c>
      <x:c r="B1311" s="38" t="str">
        <x:f>'Reparto provincial'!B441</x:f>
        <x:v>C12</x:v>
      </x:c>
      <x:c r="C1311" s="38" t="str">
        <x:f>'Reparto provincial'!C441</x:f>
        <x:v>Multibank Seguros, S.A.</x:v>
      </x:c>
      <x:c r="D1311" s="38" t="str">
        <x:f>'Reparto provincial'!D441</x:f>
        <x:v>Residencial</x:v>
      </x:c>
      <x:c r="E1311" s="38" t="str">
        <x:f>'Reparto provincial'!E441</x:f>
        <x:v>Los Santos</x:v>
      </x:c>
      <x:c r="F1311" s="38" t="str">
        <x:f>Ubicaciones!A12</x:f>
        <x:v>L07</x:v>
      </x:c>
      <x:c r="G1311" s="38" t="str">
        <x:v>P1</x:v>
      </x:c>
      <x:c r="H1311" s="55" t="n">
        <x:f>IF(AND(ISNUMBER('Reparto provincial'!J441),ABS(Construccion!G24-1)&lt;0.0000001,MIN(Construccion!D24:F24)&gt;=0,MAX(Construccion!D24:F24)&lt;=1),ROUND('Reparto provincial'!J441*ROUND(SUM(Construccion!$D$24:D24),12),0)-0,"n.a.")</x:f>
        <x:v>71</x:v>
      </x:c>
      <x:c r="I1311" s="55" t="n">
        <x:f>'Reparto provincial'!N441</x:f>
        <x:v>13676.117372716673</x:v>
      </x:c>
      <x:c r="J1311" s="55" t="n">
        <x:f>IF(AND(ISNUMBER(H1311),ISNUMBER(I1311)),H1311*I1311,"n.a.")</x:f>
        <x:v>971004.3334628838</x:v>
      </x:c>
      <x:c r="K1311" s="56" t="n">
        <x:f>Ubicaciones!D12</x:f>
        <x:v>7.77</x:v>
      </x:c>
      <x:c r="L1311" s="56" t="n">
        <x:f>Ubicaciones!E12</x:f>
        <x:v>-80.28</x:v>
      </x:c>
      <x:c r="M1311" s="38" t="str">
        <x:f>Vulnerabilidad!B22</x:f>
        <x:v>Hormigón armado</x:v>
      </x:c>
      <x:c r="N1311" s="38" t="str">
        <x:f>Vulnerabilidad!C22</x:f>
        <x:v>Mampostería de relleno</x:v>
      </x:c>
      <x:c r="O1311" s="38" t="str">
        <x:f>Vulnerabilidad!D22</x:f>
        <x:v>Losa de hormigón</x:v>
      </x:c>
      <x:c r="P1311" s="38" t="str">
        <x:v>Sin dato</x:v>
      </x:c>
      <x:c r="Q1311" s="38" t="n">
        <x:f>IF('Impacto local'!H12="","",'Impacto local'!H12)</x:f>
        <x:v>2</x:v>
      </x:c>
      <x:c r="R1311" s="57" t="n">
        <x:f>IF(Q1311="","",INDEX(Vulnerabilidad!$B$6:$B$17,Q1311))</x:f>
        <x:v>0</x:v>
      </x:c>
      <x:c r="S1311" s="55" t="n">
        <x:f>IF(AND(ISNUMBER(J1311),ISNUMBER(R1311),R1311&gt;=0,R1311&lt;=1),J1311*R1311,"n.a.")</x:f>
        <x:v>0</x:v>
      </x:c>
      <x:c r="T1311" s="38" t="str">
        <x:f>IF(ISNUMBER(S1311),"Calculado ilustrativo","Faltan datos / parámetros inválidos")</x:f>
        <x:v>Calculado ilustrativo</x:v>
      </x:c>
    </x:row>
    <x:row r="1312">
      <x:c r="A1312" s="38" t="str">
        <x:v>R01307</x:v>
      </x:c>
      <x:c r="B1312" s="38" t="str">
        <x:f>'Reparto provincial'!B441</x:f>
        <x:v>C12</x:v>
      </x:c>
      <x:c r="C1312" s="38" t="str">
        <x:f>'Reparto provincial'!C441</x:f>
        <x:v>Multibank Seguros, S.A.</x:v>
      </x:c>
      <x:c r="D1312" s="38" t="str">
        <x:f>'Reparto provincial'!D441</x:f>
        <x:v>Residencial</x:v>
      </x:c>
      <x:c r="E1312" s="38" t="str">
        <x:f>'Reparto provincial'!E441</x:f>
        <x:v>Los Santos</x:v>
      </x:c>
      <x:c r="F1312" s="38" t="str">
        <x:f>Ubicaciones!A12</x:f>
        <x:v>L07</x:v>
      </x:c>
      <x:c r="G1312" s="38" t="str">
        <x:v>P2</x:v>
      </x:c>
      <x:c r="H1312" s="55" t="n">
        <x:f>IF(AND(ISNUMBER('Reparto provincial'!J441),ABS(Construccion!G24-1)&lt;0.0000001,MIN(Construccion!D24:F24)&gt;=0,MAX(Construccion!D24:F24)&lt;=1),ROUND('Reparto provincial'!J441*ROUND(SUM(Construccion!$D$24:E24),12),0)-ROUND('Reparto provincial'!J441*ROUND(SUM(Construccion!$D$24:D24),12),0),"n.a.")</x:f>
        <x:v>36</x:v>
      </x:c>
      <x:c r="I1312" s="55" t="n">
        <x:f>'Reparto provincial'!N441</x:f>
        <x:v>13676.117372716673</x:v>
      </x:c>
      <x:c r="J1312" s="55" t="n">
        <x:f>IF(AND(ISNUMBER(H1312),ISNUMBER(I1312)),H1312*I1312,"n.a.")</x:f>
        <x:v>492340.22541780025</x:v>
      </x:c>
      <x:c r="K1312" s="56" t="n">
        <x:f>Ubicaciones!D12</x:f>
        <x:v>7.77</x:v>
      </x:c>
      <x:c r="L1312" s="56" t="n">
        <x:f>Ubicaciones!E12</x:f>
        <x:v>-80.28</x:v>
      </x:c>
      <x:c r="M1312" s="38" t="str">
        <x:f>Vulnerabilidad!B23</x:f>
        <x:v>Mampostería sin refuerzo</x:v>
      </x:c>
      <x:c r="N1312" s="38" t="str">
        <x:f>Vulnerabilidad!C23</x:f>
        <x:v>Bloque / ladrillo</x:v>
      </x:c>
      <x:c r="O1312" s="38" t="str">
        <x:f>Vulnerabilidad!D23</x:f>
        <x:v>Metal</x:v>
      </x:c>
      <x:c r="P1312" s="38" t="str">
        <x:v>Sin dato</x:v>
      </x:c>
      <x:c r="Q1312" s="38" t="n">
        <x:f>IF('Impacto local'!H12="","",'Impacto local'!H12)</x:f>
        <x:v>2</x:v>
      </x:c>
      <x:c r="R1312" s="57" t="n">
        <x:f>IF(Q1312="","",INDEX(Vulnerabilidad!$C$6:$C$17,Q1312))</x:f>
        <x:v>0</x:v>
      </x:c>
      <x:c r="S1312" s="55" t="n">
        <x:f>IF(AND(ISNUMBER(J1312),ISNUMBER(R1312),R1312&gt;=0,R1312&lt;=1),J1312*R1312,"n.a.")</x:f>
        <x:v>0</x:v>
      </x:c>
      <x:c r="T1312" s="38" t="str">
        <x:f>IF(ISNUMBER(S1312),"Calculado ilustrativo","Faltan datos / parámetros inválidos")</x:f>
        <x:v>Calculado ilustrativo</x:v>
      </x:c>
    </x:row>
    <x:row r="1313">
      <x:c r="A1313" s="38" t="str">
        <x:v>R01308</x:v>
      </x:c>
      <x:c r="B1313" s="38" t="str">
        <x:f>'Reparto provincial'!B441</x:f>
        <x:v>C12</x:v>
      </x:c>
      <x:c r="C1313" s="38" t="str">
        <x:f>'Reparto provincial'!C441</x:f>
        <x:v>Multibank Seguros, S.A.</x:v>
      </x:c>
      <x:c r="D1313" s="38" t="str">
        <x:f>'Reparto provincial'!D441</x:f>
        <x:v>Residencial</x:v>
      </x:c>
      <x:c r="E1313" s="38" t="str">
        <x:f>'Reparto provincial'!E441</x:f>
        <x:v>Los Santos</x:v>
      </x:c>
      <x:c r="F1313" s="38" t="str">
        <x:f>Ubicaciones!A12</x:f>
        <x:v>L07</x:v>
      </x:c>
      <x:c r="G1313" s="38" t="str">
        <x:v>P3</x:v>
      </x:c>
      <x:c r="H1313" s="55" t="n">
        <x:f>IF(AND(ISNUMBER('Reparto provincial'!J441),ABS(Construccion!G24-1)&lt;0.0000001,MIN(Construccion!D24:F24)&gt;=0,MAX(Construccion!D24:F24)&lt;=1),ROUND('Reparto provincial'!J441*ROUND(SUM(Construccion!$D$24:F24),12),0)-ROUND('Reparto provincial'!J441*ROUND(SUM(Construccion!$D$24:E24),12),0),"n.a.")</x:f>
        <x:v>12</x:v>
      </x:c>
      <x:c r="I1313" s="55" t="n">
        <x:f>'Reparto provincial'!N441</x:f>
        <x:v>13676.117372716673</x:v>
      </x:c>
      <x:c r="J1313" s="55" t="n">
        <x:f>IF(AND(ISNUMBER(H1313),ISNUMBER(I1313)),H1313*I1313,"n.a.")</x:f>
        <x:v>164113.40847260007</x:v>
      </x:c>
      <x:c r="K1313" s="56" t="n">
        <x:f>Ubicaciones!D12</x:f>
        <x:v>7.77</x:v>
      </x:c>
      <x:c r="L1313" s="56" t="n">
        <x:f>Ubicaciones!E12</x:f>
        <x:v>-80.28</x:v>
      </x:c>
      <x:c r="M1313" s="38" t="str">
        <x:f>Vulnerabilidad!B24</x:f>
        <x:v>Liviana / madera</x:v>
      </x:c>
      <x:c r="N1313" s="38" t="str">
        <x:f>Vulnerabilidad!C24</x:f>
        <x:v>Madera / livianas</x:v>
      </x:c>
      <x:c r="O1313" s="38" t="str">
        <x:f>Vulnerabilidad!D24</x:f>
        <x:v>Metal</x:v>
      </x:c>
      <x:c r="P1313" s="38" t="str">
        <x:v>Sin dato</x:v>
      </x:c>
      <x:c r="Q1313" s="38" t="n">
        <x:f>IF('Impacto local'!H12="","",'Impacto local'!H12)</x:f>
        <x:v>2</x:v>
      </x:c>
      <x:c r="R1313" s="57" t="n">
        <x:f>IF(Q1313="","",INDEX(Vulnerabilidad!$D$6:$D$17,Q1313))</x:f>
        <x:v>0</x:v>
      </x:c>
      <x:c r="S1313" s="55" t="n">
        <x:f>IF(AND(ISNUMBER(J1313),ISNUMBER(R1313),R1313&gt;=0,R1313&lt;=1),J1313*R1313,"n.a.")</x:f>
        <x:v>0</x:v>
      </x:c>
      <x:c r="T1313" s="38" t="str">
        <x:f>IF(ISNUMBER(S1313),"Calculado ilustrativo","Faltan datos / parámetros inválidos")</x:f>
        <x:v>Calculado ilustrativo</x:v>
      </x:c>
    </x:row>
    <x:row r="1314">
      <x:c r="A1314" s="38" t="str">
        <x:v>R01309</x:v>
      </x:c>
      <x:c r="B1314" s="38" t="str">
        <x:f>'Reparto provincial'!B442</x:f>
        <x:v>C12</x:v>
      </x:c>
      <x:c r="C1314" s="38" t="str">
        <x:f>'Reparto provincial'!C442</x:f>
        <x:v>Multibank Seguros, S.A.</x:v>
      </x:c>
      <x:c r="D1314" s="38" t="str">
        <x:f>'Reparto provincial'!D442</x:f>
        <x:v>Residencial</x:v>
      </x:c>
      <x:c r="E1314" s="38" t="str">
        <x:f>'Reparto provincial'!E442</x:f>
        <x:v>Panamá</x:v>
      </x:c>
      <x:c r="F1314" s="38" t="str">
        <x:f>Ubicaciones!A13</x:f>
        <x:v>L08</x:v>
      </x:c>
      <x:c r="G1314" s="38" t="str">
        <x:v>P1</x:v>
      </x:c>
      <x:c r="H1314" s="55" t="n">
        <x:f>IF(AND(ISNUMBER('Reparto provincial'!J442),ABS(Construccion!G27-1)&lt;0.0000001,MIN(Construccion!D27:F27)&gt;=0,MAX(Construccion!D27:F27)&lt;=1),ROUND('Reparto provincial'!J442*ROUND(SUM(Construccion!$D$27:D27),12),0)-0,"n.a.")</x:f>
        <x:v>2507</x:v>
      </x:c>
      <x:c r="I1314" s="55" t="n">
        <x:f>'Reparto provincial'!N442</x:f>
        <x:v>13676.117372716673</x:v>
      </x:c>
      <x:c r="J1314" s="55" t="n">
        <x:f>IF(AND(ISNUMBER(H1314),ISNUMBER(I1314)),H1314*I1314,"n.a.")</x:f>
        <x:v>34286026.2534007</x:v>
      </x:c>
      <x:c r="K1314" s="56" t="n">
        <x:f>Ubicaciones!D13</x:f>
        <x:v>8.98</x:v>
      </x:c>
      <x:c r="L1314" s="56" t="n">
        <x:f>Ubicaciones!E13</x:f>
        <x:v>-79.52</x:v>
      </x:c>
      <x:c r="M1314" s="38" t="str">
        <x:f>Vulnerabilidad!B22</x:f>
        <x:v>Hormigón armado</x:v>
      </x:c>
      <x:c r="N1314" s="38" t="str">
        <x:f>Vulnerabilidad!C22</x:f>
        <x:v>Mampostería de relleno</x:v>
      </x:c>
      <x:c r="O1314" s="38" t="str">
        <x:f>Vulnerabilidad!D22</x:f>
        <x:v>Losa de hormigón</x:v>
      </x:c>
      <x:c r="P1314" s="38" t="str">
        <x:v>Sin dato</x:v>
      </x:c>
      <x:c r="Q1314" s="38" t="n">
        <x:f>IF('Impacto local'!H13="","",'Impacto local'!H13)</x:f>
        <x:v>2</x:v>
      </x:c>
      <x:c r="R1314" s="57" t="n">
        <x:f>IF(Q1314="","",INDEX(Vulnerabilidad!$B$6:$B$17,Q1314))</x:f>
        <x:v>0</x:v>
      </x:c>
      <x:c r="S1314" s="55" t="n">
        <x:f>IF(AND(ISNUMBER(J1314),ISNUMBER(R1314),R1314&gt;=0,R1314&lt;=1),J1314*R1314,"n.a.")</x:f>
        <x:v>0</x:v>
      </x:c>
      <x:c r="T1314" s="38" t="str">
        <x:f>IF(ISNUMBER(S1314),"Calculado ilustrativo","Faltan datos / parámetros inválidos")</x:f>
        <x:v>Calculado ilustrativo</x:v>
      </x:c>
    </x:row>
    <x:row r="1315">
      <x:c r="A1315" s="38" t="str">
        <x:v>R01310</x:v>
      </x:c>
      <x:c r="B1315" s="38" t="str">
        <x:f>'Reparto provincial'!B442</x:f>
        <x:v>C12</x:v>
      </x:c>
      <x:c r="C1315" s="38" t="str">
        <x:f>'Reparto provincial'!C442</x:f>
        <x:v>Multibank Seguros, S.A.</x:v>
      </x:c>
      <x:c r="D1315" s="38" t="str">
        <x:f>'Reparto provincial'!D442</x:f>
        <x:v>Residencial</x:v>
      </x:c>
      <x:c r="E1315" s="38" t="str">
        <x:f>'Reparto provincial'!E442</x:f>
        <x:v>Panamá</x:v>
      </x:c>
      <x:c r="F1315" s="38" t="str">
        <x:f>Ubicaciones!A13</x:f>
        <x:v>L08</x:v>
      </x:c>
      <x:c r="G1315" s="38" t="str">
        <x:v>P2</x:v>
      </x:c>
      <x:c r="H1315" s="55" t="n">
        <x:f>IF(AND(ISNUMBER('Reparto provincial'!J442),ABS(Construccion!G27-1)&lt;0.0000001,MIN(Construccion!D27:F27)&gt;=0,MAX(Construccion!D27:F27)&lt;=1),ROUND('Reparto provincial'!J442*ROUND(SUM(Construccion!$D$27:E27),12),0)-ROUND('Reparto provincial'!J442*ROUND(SUM(Construccion!$D$27:D27),12),0),"n.a.")</x:f>
        <x:v>1253</x:v>
      </x:c>
      <x:c r="I1315" s="55" t="n">
        <x:f>'Reparto provincial'!N442</x:f>
        <x:v>13676.117372716673</x:v>
      </x:c>
      <x:c r="J1315" s="55" t="n">
        <x:f>IF(AND(ISNUMBER(H1315),ISNUMBER(I1315)),H1315*I1315,"n.a.")</x:f>
        <x:v>17136175.068013992</x:v>
      </x:c>
      <x:c r="K1315" s="56" t="n">
        <x:f>Ubicaciones!D13</x:f>
        <x:v>8.98</x:v>
      </x:c>
      <x:c r="L1315" s="56" t="n">
        <x:f>Ubicaciones!E13</x:f>
        <x:v>-79.52</x:v>
      </x:c>
      <x:c r="M1315" s="38" t="str">
        <x:f>Vulnerabilidad!B23</x:f>
        <x:v>Mampostería sin refuerzo</x:v>
      </x:c>
      <x:c r="N1315" s="38" t="str">
        <x:f>Vulnerabilidad!C23</x:f>
        <x:v>Bloque / ladrillo</x:v>
      </x:c>
      <x:c r="O1315" s="38" t="str">
        <x:f>Vulnerabilidad!D23</x:f>
        <x:v>Metal</x:v>
      </x:c>
      <x:c r="P1315" s="38" t="str">
        <x:v>Sin dato</x:v>
      </x:c>
      <x:c r="Q1315" s="38" t="n">
        <x:f>IF('Impacto local'!H13="","",'Impacto local'!H13)</x:f>
        <x:v>2</x:v>
      </x:c>
      <x:c r="R1315" s="57" t="n">
        <x:f>IF(Q1315="","",INDEX(Vulnerabilidad!$C$6:$C$17,Q1315))</x:f>
        <x:v>0</x:v>
      </x:c>
      <x:c r="S1315" s="55" t="n">
        <x:f>IF(AND(ISNUMBER(J1315),ISNUMBER(R1315),R1315&gt;=0,R1315&lt;=1),J1315*R1315,"n.a.")</x:f>
        <x:v>0</x:v>
      </x:c>
      <x:c r="T1315" s="38" t="str">
        <x:f>IF(ISNUMBER(S1315),"Calculado ilustrativo","Faltan datos / parámetros inválidos")</x:f>
        <x:v>Calculado ilustrativo</x:v>
      </x:c>
    </x:row>
    <x:row r="1316">
      <x:c r="A1316" s="38" t="str">
        <x:v>R01311</x:v>
      </x:c>
      <x:c r="B1316" s="38" t="str">
        <x:f>'Reparto provincial'!B442</x:f>
        <x:v>C12</x:v>
      </x:c>
      <x:c r="C1316" s="38" t="str">
        <x:f>'Reparto provincial'!C442</x:f>
        <x:v>Multibank Seguros, S.A.</x:v>
      </x:c>
      <x:c r="D1316" s="38" t="str">
        <x:f>'Reparto provincial'!D442</x:f>
        <x:v>Residencial</x:v>
      </x:c>
      <x:c r="E1316" s="38" t="str">
        <x:f>'Reparto provincial'!E442</x:f>
        <x:v>Panamá</x:v>
      </x:c>
      <x:c r="F1316" s="38" t="str">
        <x:f>Ubicaciones!A13</x:f>
        <x:v>L08</x:v>
      </x:c>
      <x:c r="G1316" s="38" t="str">
        <x:v>P3</x:v>
      </x:c>
      <x:c r="H1316" s="55" t="n">
        <x:f>IF(AND(ISNUMBER('Reparto provincial'!J442),ABS(Construccion!G27-1)&lt;0.0000001,MIN(Construccion!D27:F27)&gt;=0,MAX(Construccion!D27:F27)&lt;=1),ROUND('Reparto provincial'!J442*ROUND(SUM(Construccion!$D$27:F27),12),0)-ROUND('Reparto provincial'!J442*ROUND(SUM(Construccion!$D$27:E27),12),0),"n.a.")</x:f>
        <x:v>418</x:v>
      </x:c>
      <x:c r="I1316" s="55" t="n">
        <x:f>'Reparto provincial'!N442</x:f>
        <x:v>13676.117372716673</x:v>
      </x:c>
      <x:c r="J1316" s="55" t="n">
        <x:f>IF(AND(ISNUMBER(H1316),ISNUMBER(I1316)),H1316*I1316,"n.a.")</x:f>
        <x:v>5716617.061795569</x:v>
      </x:c>
      <x:c r="K1316" s="56" t="n">
        <x:f>Ubicaciones!D13</x:f>
        <x:v>8.98</x:v>
      </x:c>
      <x:c r="L1316" s="56" t="n">
        <x:f>Ubicaciones!E13</x:f>
        <x:v>-79.52</x:v>
      </x:c>
      <x:c r="M1316" s="38" t="str">
        <x:f>Vulnerabilidad!B24</x:f>
        <x:v>Liviana / madera</x:v>
      </x:c>
      <x:c r="N1316" s="38" t="str">
        <x:f>Vulnerabilidad!C24</x:f>
        <x:v>Madera / livianas</x:v>
      </x:c>
      <x:c r="O1316" s="38" t="str">
        <x:f>Vulnerabilidad!D24</x:f>
        <x:v>Metal</x:v>
      </x:c>
      <x:c r="P1316" s="38" t="str">
        <x:v>Sin dato</x:v>
      </x:c>
      <x:c r="Q1316" s="38" t="n">
        <x:f>IF('Impacto local'!H13="","",'Impacto local'!H13)</x:f>
        <x:v>2</x:v>
      </x:c>
      <x:c r="R1316" s="57" t="n">
        <x:f>IF(Q1316="","",INDEX(Vulnerabilidad!$D$6:$D$17,Q1316))</x:f>
        <x:v>0</x:v>
      </x:c>
      <x:c r="S1316" s="55" t="n">
        <x:f>IF(AND(ISNUMBER(J1316),ISNUMBER(R1316),R1316&gt;=0,R1316&lt;=1),J1316*R1316,"n.a.")</x:f>
        <x:v>0</x:v>
      </x:c>
      <x:c r="T1316" s="38" t="str">
        <x:f>IF(ISNUMBER(S1316),"Calculado ilustrativo","Faltan datos / parámetros inválidos")</x:f>
        <x:v>Calculado ilustrativo</x:v>
      </x:c>
    </x:row>
    <x:row r="1317">
      <x:c r="A1317" s="38" t="str">
        <x:v>R01312</x:v>
      </x:c>
      <x:c r="B1317" s="38" t="str">
        <x:f>'Reparto provincial'!B443</x:f>
        <x:v>C12</x:v>
      </x:c>
      <x:c r="C1317" s="38" t="str">
        <x:f>'Reparto provincial'!C443</x:f>
        <x:v>Multibank Seguros, S.A.</x:v>
      </x:c>
      <x:c r="D1317" s="38" t="str">
        <x:f>'Reparto provincial'!D443</x:f>
        <x:v>Residencial</x:v>
      </x:c>
      <x:c r="E1317" s="38" t="str">
        <x:f>'Reparto provincial'!E443</x:f>
        <x:v>Veraguas</x:v>
      </x:c>
      <x:c r="F1317" s="38" t="str">
        <x:f>Ubicaciones!A14</x:f>
        <x:v>L09</x:v>
      </x:c>
      <x:c r="G1317" s="38" t="str">
        <x:v>P1</x:v>
      </x:c>
      <x:c r="H1317" s="55" t="n">
        <x:f>IF(AND(ISNUMBER('Reparto provincial'!J443),ABS(Construccion!G30-1)&lt;0.0000001,MIN(Construccion!D30:F30)&gt;=0,MAX(Construccion!D30:F30)&lt;=1),ROUND('Reparto provincial'!J443*ROUND(SUM(Construccion!$D$30:D30),12),0)-0,"n.a.")</x:f>
        <x:v>338</x:v>
      </x:c>
      <x:c r="I1317" s="55" t="n">
        <x:f>'Reparto provincial'!N443</x:f>
        <x:v>13676.117372716673</x:v>
      </x:c>
      <x:c r="J1317" s="55" t="n">
        <x:f>IF(AND(ISNUMBER(H1317),ISNUMBER(I1317)),H1317*I1317,"n.a.")</x:f>
        <x:v>4622527.671978235</x:v>
      </x:c>
      <x:c r="K1317" s="56" t="n">
        <x:f>Ubicaciones!D14</x:f>
        <x:v>8.1</x:v>
      </x:c>
      <x:c r="L1317" s="56" t="n">
        <x:f>Ubicaciones!E14</x:f>
        <x:v>-80.97</x:v>
      </x:c>
      <x:c r="M1317" s="38" t="str">
        <x:f>Vulnerabilidad!B22</x:f>
        <x:v>Hormigón armado</x:v>
      </x:c>
      <x:c r="N1317" s="38" t="str">
        <x:f>Vulnerabilidad!C22</x:f>
        <x:v>Mampostería de relleno</x:v>
      </x:c>
      <x:c r="O1317" s="38" t="str">
        <x:f>Vulnerabilidad!D22</x:f>
        <x:v>Losa de hormigón</x:v>
      </x:c>
      <x:c r="P1317" s="38" t="str">
        <x:v>Sin dato</x:v>
      </x:c>
      <x:c r="Q1317" s="38" t="n">
        <x:f>IF('Impacto local'!H14="","",'Impacto local'!H14)</x:f>
        <x:v>3</x:v>
      </x:c>
      <x:c r="R1317" s="57" t="n">
        <x:f>IF(Q1317="","",INDEX(Vulnerabilidad!$B$6:$B$17,Q1317))</x:f>
        <x:v>0</x:v>
      </x:c>
      <x:c r="S1317" s="55" t="n">
        <x:f>IF(AND(ISNUMBER(J1317),ISNUMBER(R1317),R1317&gt;=0,R1317&lt;=1),J1317*R1317,"n.a.")</x:f>
        <x:v>0</x:v>
      </x:c>
      <x:c r="T1317" s="38" t="str">
        <x:f>IF(ISNUMBER(S1317),"Calculado ilustrativo","Faltan datos / parámetros inválidos")</x:f>
        <x:v>Calculado ilustrativo</x:v>
      </x:c>
    </x:row>
    <x:row r="1318">
      <x:c r="A1318" s="38" t="str">
        <x:v>R01313</x:v>
      </x:c>
      <x:c r="B1318" s="38" t="str">
        <x:f>'Reparto provincial'!B443</x:f>
        <x:v>C12</x:v>
      </x:c>
      <x:c r="C1318" s="38" t="str">
        <x:f>'Reparto provincial'!C443</x:f>
        <x:v>Multibank Seguros, S.A.</x:v>
      </x:c>
      <x:c r="D1318" s="38" t="str">
        <x:f>'Reparto provincial'!D443</x:f>
        <x:v>Residencial</x:v>
      </x:c>
      <x:c r="E1318" s="38" t="str">
        <x:f>'Reparto provincial'!E443</x:f>
        <x:v>Veraguas</x:v>
      </x:c>
      <x:c r="F1318" s="38" t="str">
        <x:f>Ubicaciones!A14</x:f>
        <x:v>L09</x:v>
      </x:c>
      <x:c r="G1318" s="38" t="str">
        <x:v>P2</x:v>
      </x:c>
      <x:c r="H1318" s="55" t="n">
        <x:f>IF(AND(ISNUMBER('Reparto provincial'!J443),ABS(Construccion!G30-1)&lt;0.0000001,MIN(Construccion!D30:F30)&gt;=0,MAX(Construccion!D30:F30)&lt;=1),ROUND('Reparto provincial'!J443*ROUND(SUM(Construccion!$D$30:E30),12),0)-ROUND('Reparto provincial'!J443*ROUND(SUM(Construccion!$D$30:D30),12),0),"n.a.")</x:f>
        <x:v>170</x:v>
      </x:c>
      <x:c r="I1318" s="55" t="n">
        <x:f>'Reparto provincial'!N443</x:f>
        <x:v>13676.117372716673</x:v>
      </x:c>
      <x:c r="J1318" s="55" t="n">
        <x:f>IF(AND(ISNUMBER(H1318),ISNUMBER(I1318)),H1318*I1318,"n.a.")</x:f>
        <x:v>2324939.9533618344</x:v>
      </x:c>
      <x:c r="K1318" s="56" t="n">
        <x:f>Ubicaciones!D14</x:f>
        <x:v>8.1</x:v>
      </x:c>
      <x:c r="L1318" s="56" t="n">
        <x:f>Ubicaciones!E14</x:f>
        <x:v>-80.97</x:v>
      </x:c>
      <x:c r="M1318" s="38" t="str">
        <x:f>Vulnerabilidad!B23</x:f>
        <x:v>Mampostería sin refuerzo</x:v>
      </x:c>
      <x:c r="N1318" s="38" t="str">
        <x:f>Vulnerabilidad!C23</x:f>
        <x:v>Bloque / ladrillo</x:v>
      </x:c>
      <x:c r="O1318" s="38" t="str">
        <x:f>Vulnerabilidad!D23</x:f>
        <x:v>Metal</x:v>
      </x:c>
      <x:c r="P1318" s="38" t="str">
        <x:v>Sin dato</x:v>
      </x:c>
      <x:c r="Q1318" s="38" t="n">
        <x:f>IF('Impacto local'!H14="","",'Impacto local'!H14)</x:f>
        <x:v>3</x:v>
      </x:c>
      <x:c r="R1318" s="57" t="n">
        <x:f>IF(Q1318="","",INDEX(Vulnerabilidad!$C$6:$C$17,Q1318))</x:f>
        <x:v>0</x:v>
      </x:c>
      <x:c r="S1318" s="55" t="n">
        <x:f>IF(AND(ISNUMBER(J1318),ISNUMBER(R1318),R1318&gt;=0,R1318&lt;=1),J1318*R1318,"n.a.")</x:f>
        <x:v>0</x:v>
      </x:c>
      <x:c r="T1318" s="38" t="str">
        <x:f>IF(ISNUMBER(S1318),"Calculado ilustrativo","Faltan datos / parámetros inválidos")</x:f>
        <x:v>Calculado ilustrativo</x:v>
      </x:c>
    </x:row>
    <x:row r="1319">
      <x:c r="A1319" s="38" t="str">
        <x:v>R01314</x:v>
      </x:c>
      <x:c r="B1319" s="38" t="str">
        <x:f>'Reparto provincial'!B443</x:f>
        <x:v>C12</x:v>
      </x:c>
      <x:c r="C1319" s="38" t="str">
        <x:f>'Reparto provincial'!C443</x:f>
        <x:v>Multibank Seguros, S.A.</x:v>
      </x:c>
      <x:c r="D1319" s="38" t="str">
        <x:f>'Reparto provincial'!D443</x:f>
        <x:v>Residencial</x:v>
      </x:c>
      <x:c r="E1319" s="38" t="str">
        <x:f>'Reparto provincial'!E443</x:f>
        <x:v>Veraguas</x:v>
      </x:c>
      <x:c r="F1319" s="38" t="str">
        <x:f>Ubicaciones!A14</x:f>
        <x:v>L09</x:v>
      </x:c>
      <x:c r="G1319" s="38" t="str">
        <x:v>P3</x:v>
      </x:c>
      <x:c r="H1319" s="55" t="n">
        <x:f>IF(AND(ISNUMBER('Reparto provincial'!J443),ABS(Construccion!G30-1)&lt;0.0000001,MIN(Construccion!D30:F30)&gt;=0,MAX(Construccion!D30:F30)&lt;=1),ROUND('Reparto provincial'!J443*ROUND(SUM(Construccion!$D$30:F30),12),0)-ROUND('Reparto provincial'!J443*ROUND(SUM(Construccion!$D$30:E30),12),0),"n.a.")</x:f>
        <x:v>56</x:v>
      </x:c>
      <x:c r="I1319" s="55" t="n">
        <x:f>'Reparto provincial'!N443</x:f>
        <x:v>13676.117372716673</x:v>
      </x:c>
      <x:c r="J1319" s="55" t="n">
        <x:f>IF(AND(ISNUMBER(H1319),ISNUMBER(I1319)),H1319*I1319,"n.a.")</x:f>
        <x:v>765862.5728721337</x:v>
      </x:c>
      <x:c r="K1319" s="56" t="n">
        <x:f>Ubicaciones!D14</x:f>
        <x:v>8.1</x:v>
      </x:c>
      <x:c r="L1319" s="56" t="n">
        <x:f>Ubicaciones!E14</x:f>
        <x:v>-80.97</x:v>
      </x:c>
      <x:c r="M1319" s="38" t="str">
        <x:f>Vulnerabilidad!B24</x:f>
        <x:v>Liviana / madera</x:v>
      </x:c>
      <x:c r="N1319" s="38" t="str">
        <x:f>Vulnerabilidad!C24</x:f>
        <x:v>Madera / livianas</x:v>
      </x:c>
      <x:c r="O1319" s="38" t="str">
        <x:f>Vulnerabilidad!D24</x:f>
        <x:v>Metal</x:v>
      </x:c>
      <x:c r="P1319" s="38" t="str">
        <x:v>Sin dato</x:v>
      </x:c>
      <x:c r="Q1319" s="38" t="n">
        <x:f>IF('Impacto local'!H14="","",'Impacto local'!H14)</x:f>
        <x:v>3</x:v>
      </x:c>
      <x:c r="R1319" s="57" t="n">
        <x:f>IF(Q1319="","",INDEX(Vulnerabilidad!$D$6:$D$17,Q1319))</x:f>
        <x:v>0</x:v>
      </x:c>
      <x:c r="S1319" s="55" t="n">
        <x:f>IF(AND(ISNUMBER(J1319),ISNUMBER(R1319),R1319&gt;=0,R1319&lt;=1),J1319*R1319,"n.a.")</x:f>
        <x:v>0</x:v>
      </x:c>
      <x:c r="T1319" s="38" t="str">
        <x:f>IF(ISNUMBER(S1319),"Calculado ilustrativo","Faltan datos / parámetros inválidos")</x:f>
        <x:v>Calculado ilustrativo</x:v>
      </x:c>
    </x:row>
    <x:row r="1320">
      <x:c r="A1320" s="38" t="str">
        <x:v>R01315</x:v>
      </x:c>
      <x:c r="B1320" s="38" t="str">
        <x:f>'Reparto provincial'!B444</x:f>
        <x:v>C12</x:v>
      </x:c>
      <x:c r="C1320" s="38" t="str">
        <x:f>'Reparto provincial'!C444</x:f>
        <x:v>Multibank Seguros, S.A.</x:v>
      </x:c>
      <x:c r="D1320" s="38" t="str">
        <x:f>'Reparto provincial'!D444</x:f>
        <x:v>Residencial</x:v>
      </x:c>
      <x:c r="E1320" s="38" t="str">
        <x:f>'Reparto provincial'!E444</x:f>
        <x:v>Guna Yala</x:v>
      </x:c>
      <x:c r="F1320" s="38" t="str">
        <x:f>Ubicaciones!A15</x:f>
        <x:v>L10</x:v>
      </x:c>
      <x:c r="G1320" s="38" t="str">
        <x:v>P1</x:v>
      </x:c>
      <x:c r="H1320" s="55" t="n">
        <x:f>IF(AND(ISNUMBER('Reparto provincial'!J444),ABS(Construccion!G33-1)&lt;0.0000001,MIN(Construccion!D33:F33)&gt;=0,MAX(Construccion!D33:F33)&lt;=1),ROUND('Reparto provincial'!J444*ROUND(SUM(Construccion!$D$33:D33),12),0)-0,"n.a.")</x:f>
        <x:v>0</x:v>
      </x:c>
      <x:c r="I1320" s="55" t="n">
        <x:f>'Reparto provincial'!N444</x:f>
        <x:v>13676.117372716673</x:v>
      </x:c>
      <x:c r="J1320" s="55" t="n">
        <x:f>IF(AND(ISNUMBER(H1320),ISNUMBER(I1320)),H1320*I1320,"n.a.")</x:f>
        <x:v>0</x:v>
      </x:c>
      <x:c r="K1320" s="56" t="n">
        <x:f>Ubicaciones!D15</x:f>
        <x:v>9.45</x:v>
      </x:c>
      <x:c r="L1320" s="56" t="n">
        <x:f>Ubicaciones!E15</x:f>
        <x:v>-78.97</x:v>
      </x:c>
      <x:c r="M1320" s="38" t="str">
        <x:f>Vulnerabilidad!B22</x:f>
        <x:v>Hormigón armado</x:v>
      </x:c>
      <x:c r="N1320" s="38" t="str">
        <x:f>Vulnerabilidad!C22</x:f>
        <x:v>Mampostería de relleno</x:v>
      </x:c>
      <x:c r="O1320" s="38" t="str">
        <x:f>Vulnerabilidad!D22</x:f>
        <x:v>Losa de hormigón</x:v>
      </x:c>
      <x:c r="P1320" s="38" t="str">
        <x:v>Sin dato</x:v>
      </x:c>
      <x:c r="Q1320" s="38" t="n">
        <x:f>IF('Impacto local'!H15="","",'Impacto local'!H15)</x:f>
        <x:v>2</x:v>
      </x:c>
      <x:c r="R1320" s="57" t="n">
        <x:f>IF(Q1320="","",INDEX(Vulnerabilidad!$B$6:$B$17,Q1320))</x:f>
        <x:v>0</x:v>
      </x:c>
      <x:c r="S1320" s="55" t="n">
        <x:f>IF(AND(ISNUMBER(J1320),ISNUMBER(R1320),R1320&gt;=0,R1320&lt;=1),J1320*R1320,"n.a.")</x:f>
        <x:v>0</x:v>
      </x:c>
      <x:c r="T1320" s="38" t="str">
        <x:f>IF(ISNUMBER(S1320),"Calculado ilustrativo","Faltan datos / parámetros inválidos")</x:f>
        <x:v>Calculado ilustrativo</x:v>
      </x:c>
    </x:row>
    <x:row r="1321">
      <x:c r="A1321" s="38" t="str">
        <x:v>R01316</x:v>
      </x:c>
      <x:c r="B1321" s="38" t="str">
        <x:f>'Reparto provincial'!B444</x:f>
        <x:v>C12</x:v>
      </x:c>
      <x:c r="C1321" s="38" t="str">
        <x:f>'Reparto provincial'!C444</x:f>
        <x:v>Multibank Seguros, S.A.</x:v>
      </x:c>
      <x:c r="D1321" s="38" t="str">
        <x:f>'Reparto provincial'!D444</x:f>
        <x:v>Residencial</x:v>
      </x:c>
      <x:c r="E1321" s="38" t="str">
        <x:f>'Reparto provincial'!E444</x:f>
        <x:v>Guna Yala</x:v>
      </x:c>
      <x:c r="F1321" s="38" t="str">
        <x:f>Ubicaciones!A15</x:f>
        <x:v>L10</x:v>
      </x:c>
      <x:c r="G1321" s="38" t="str">
        <x:v>P2</x:v>
      </x:c>
      <x:c r="H1321" s="55" t="n">
        <x:f>IF(AND(ISNUMBER('Reparto provincial'!J444),ABS(Construccion!G33-1)&lt;0.0000001,MIN(Construccion!D33:F33)&gt;=0,MAX(Construccion!D33:F33)&lt;=1),ROUND('Reparto provincial'!J444*ROUND(SUM(Construccion!$D$33:E33),12),0)-ROUND('Reparto provincial'!J444*ROUND(SUM(Construccion!$D$33:D33),12),0),"n.a.")</x:f>
        <x:v>0</x:v>
      </x:c>
      <x:c r="I1321" s="55" t="n">
        <x:f>'Reparto provincial'!N444</x:f>
        <x:v>13676.117372716673</x:v>
      </x:c>
      <x:c r="J1321" s="55" t="n">
        <x:f>IF(AND(ISNUMBER(H1321),ISNUMBER(I1321)),H1321*I1321,"n.a.")</x:f>
        <x:v>0</x:v>
      </x:c>
      <x:c r="K1321" s="56" t="n">
        <x:f>Ubicaciones!D15</x:f>
        <x:v>9.45</x:v>
      </x:c>
      <x:c r="L1321" s="56" t="n">
        <x:f>Ubicaciones!E15</x:f>
        <x:v>-78.97</x:v>
      </x:c>
      <x:c r="M1321" s="38" t="str">
        <x:f>Vulnerabilidad!B23</x:f>
        <x:v>Mampostería sin refuerzo</x:v>
      </x:c>
      <x:c r="N1321" s="38" t="str">
        <x:f>Vulnerabilidad!C23</x:f>
        <x:v>Bloque / ladrillo</x:v>
      </x:c>
      <x:c r="O1321" s="38" t="str">
        <x:f>Vulnerabilidad!D23</x:f>
        <x:v>Metal</x:v>
      </x:c>
      <x:c r="P1321" s="38" t="str">
        <x:v>Sin dato</x:v>
      </x:c>
      <x:c r="Q1321" s="38" t="n">
        <x:f>IF('Impacto local'!H15="","",'Impacto local'!H15)</x:f>
        <x:v>2</x:v>
      </x:c>
      <x:c r="R1321" s="57" t="n">
        <x:f>IF(Q1321="","",INDEX(Vulnerabilidad!$C$6:$C$17,Q1321))</x:f>
        <x:v>0</x:v>
      </x:c>
      <x:c r="S1321" s="55" t="n">
        <x:f>IF(AND(ISNUMBER(J1321),ISNUMBER(R1321),R1321&gt;=0,R1321&lt;=1),J1321*R1321,"n.a.")</x:f>
        <x:v>0</x:v>
      </x:c>
      <x:c r="T1321" s="38" t="str">
        <x:f>IF(ISNUMBER(S1321),"Calculado ilustrativo","Faltan datos / parámetros inválidos")</x:f>
        <x:v>Calculado ilustrativo</x:v>
      </x:c>
    </x:row>
    <x:row r="1322">
      <x:c r="A1322" s="38" t="str">
        <x:v>R01317</x:v>
      </x:c>
      <x:c r="B1322" s="38" t="str">
        <x:f>'Reparto provincial'!B444</x:f>
        <x:v>C12</x:v>
      </x:c>
      <x:c r="C1322" s="38" t="str">
        <x:f>'Reparto provincial'!C444</x:f>
        <x:v>Multibank Seguros, S.A.</x:v>
      </x:c>
      <x:c r="D1322" s="38" t="str">
        <x:f>'Reparto provincial'!D444</x:f>
        <x:v>Residencial</x:v>
      </x:c>
      <x:c r="E1322" s="38" t="str">
        <x:f>'Reparto provincial'!E444</x:f>
        <x:v>Guna Yala</x:v>
      </x:c>
      <x:c r="F1322" s="38" t="str">
        <x:f>Ubicaciones!A15</x:f>
        <x:v>L10</x:v>
      </x:c>
      <x:c r="G1322" s="38" t="str">
        <x:v>P3</x:v>
      </x:c>
      <x:c r="H1322" s="55" t="n">
        <x:f>IF(AND(ISNUMBER('Reparto provincial'!J444),ABS(Construccion!G33-1)&lt;0.0000001,MIN(Construccion!D33:F33)&gt;=0,MAX(Construccion!D33:F33)&lt;=1),ROUND('Reparto provincial'!J444*ROUND(SUM(Construccion!$D$33:F33),12),0)-ROUND('Reparto provincial'!J444*ROUND(SUM(Construccion!$D$33:E33),12),0),"n.a.")</x:f>
        <x:v>0</x:v>
      </x:c>
      <x:c r="I1322" s="55" t="n">
        <x:f>'Reparto provincial'!N444</x:f>
        <x:v>13676.117372716673</x:v>
      </x:c>
      <x:c r="J1322" s="55" t="n">
        <x:f>IF(AND(ISNUMBER(H1322),ISNUMBER(I1322)),H1322*I1322,"n.a.")</x:f>
        <x:v>0</x:v>
      </x:c>
      <x:c r="K1322" s="56" t="n">
        <x:f>Ubicaciones!D15</x:f>
        <x:v>9.45</x:v>
      </x:c>
      <x:c r="L1322" s="56" t="n">
        <x:f>Ubicaciones!E15</x:f>
        <x:v>-78.97</x:v>
      </x:c>
      <x:c r="M1322" s="38" t="str">
        <x:f>Vulnerabilidad!B24</x:f>
        <x:v>Liviana / madera</x:v>
      </x:c>
      <x:c r="N1322" s="38" t="str">
        <x:f>Vulnerabilidad!C24</x:f>
        <x:v>Madera / livianas</x:v>
      </x:c>
      <x:c r="O1322" s="38" t="str">
        <x:f>Vulnerabilidad!D24</x:f>
        <x:v>Metal</x:v>
      </x:c>
      <x:c r="P1322" s="38" t="str">
        <x:v>Sin dato</x:v>
      </x:c>
      <x:c r="Q1322" s="38" t="n">
        <x:f>IF('Impacto local'!H15="","",'Impacto local'!H15)</x:f>
        <x:v>2</x:v>
      </x:c>
      <x:c r="R1322" s="57" t="n">
        <x:f>IF(Q1322="","",INDEX(Vulnerabilidad!$D$6:$D$17,Q1322))</x:f>
        <x:v>0</x:v>
      </x:c>
      <x:c r="S1322" s="55" t="n">
        <x:f>IF(AND(ISNUMBER(J1322),ISNUMBER(R1322),R1322&gt;=0,R1322&lt;=1),J1322*R1322,"n.a.")</x:f>
        <x:v>0</x:v>
      </x:c>
      <x:c r="T1322" s="38" t="str">
        <x:f>IF(ISNUMBER(S1322),"Calculado ilustrativo","Faltan datos / parámetros inválidos")</x:f>
        <x:v>Calculado ilustrativo</x:v>
      </x:c>
    </x:row>
    <x:row r="1323">
      <x:c r="A1323" s="38" t="str">
        <x:v>R01318</x:v>
      </x:c>
      <x:c r="B1323" s="38" t="str">
        <x:f>'Reparto provincial'!B445</x:f>
        <x:v>C12</x:v>
      </x:c>
      <x:c r="C1323" s="38" t="str">
        <x:f>'Reparto provincial'!C445</x:f>
        <x:v>Multibank Seguros, S.A.</x:v>
      </x:c>
      <x:c r="D1323" s="38" t="str">
        <x:f>'Reparto provincial'!D445</x:f>
        <x:v>Residencial</x:v>
      </x:c>
      <x:c r="E1323" s="38" t="str">
        <x:f>'Reparto provincial'!E445</x:f>
        <x:v>Emberá-Wounaan</x:v>
      </x:c>
      <x:c r="F1323" s="38" t="str">
        <x:f>Ubicaciones!A16</x:f>
        <x:v>L11</x:v>
      </x:c>
      <x:c r="G1323" s="38" t="str">
        <x:v>P1</x:v>
      </x:c>
      <x:c r="H1323" s="55" t="n">
        <x:f>IF(AND(ISNUMBER('Reparto provincial'!J445),ABS(Construccion!G36-1)&lt;0.0000001,MIN(Construccion!D36:F36)&gt;=0,MAX(Construccion!D36:F36)&lt;=1),ROUND('Reparto provincial'!J445*ROUND(SUM(Construccion!$D$36:D36),12),0)-0,"n.a.")</x:f>
        <x:v>0</x:v>
      </x:c>
      <x:c r="I1323" s="55" t="n">
        <x:f>'Reparto provincial'!N445</x:f>
        <x:v>13676.117372716673</x:v>
      </x:c>
      <x:c r="J1323" s="55" t="n">
        <x:f>IF(AND(ISNUMBER(H1323),ISNUMBER(I1323)),H1323*I1323,"n.a.")</x:f>
        <x:v>0</x:v>
      </x:c>
      <x:c r="K1323" s="56" t="n">
        <x:f>Ubicaciones!D16</x:f>
        <x:v>8.25</x:v>
      </x:c>
      <x:c r="L1323" s="56" t="n">
        <x:f>Ubicaciones!E16</x:f>
        <x:v>-77.72</x:v>
      </x:c>
      <x:c r="M1323" s="38" t="str">
        <x:f>Vulnerabilidad!B22</x:f>
        <x:v>Hormigón armado</x:v>
      </x:c>
      <x:c r="N1323" s="38" t="str">
        <x:f>Vulnerabilidad!C22</x:f>
        <x:v>Mampostería de relleno</x:v>
      </x:c>
      <x:c r="O1323" s="38" t="str">
        <x:f>Vulnerabilidad!D22</x:f>
        <x:v>Losa de hormigón</x:v>
      </x:c>
      <x:c r="P1323" s="38" t="str">
        <x:v>Sin dato</x:v>
      </x:c>
      <x:c r="Q1323" s="38" t="n">
        <x:f>IF('Impacto local'!H16="","",'Impacto local'!H16)</x:f>
        <x:v>2</x:v>
      </x:c>
      <x:c r="R1323" s="57" t="n">
        <x:f>IF(Q1323="","",INDEX(Vulnerabilidad!$B$6:$B$17,Q1323))</x:f>
        <x:v>0</x:v>
      </x:c>
      <x:c r="S1323" s="55" t="n">
        <x:f>IF(AND(ISNUMBER(J1323),ISNUMBER(R1323),R1323&gt;=0,R1323&lt;=1),J1323*R1323,"n.a.")</x:f>
        <x:v>0</x:v>
      </x:c>
      <x:c r="T1323" s="38" t="str">
        <x:f>IF(ISNUMBER(S1323),"Calculado ilustrativo","Faltan datos / parámetros inválidos")</x:f>
        <x:v>Calculado ilustrativo</x:v>
      </x:c>
    </x:row>
    <x:row r="1324">
      <x:c r="A1324" s="38" t="str">
        <x:v>R01319</x:v>
      </x:c>
      <x:c r="B1324" s="38" t="str">
        <x:f>'Reparto provincial'!B445</x:f>
        <x:v>C12</x:v>
      </x:c>
      <x:c r="C1324" s="38" t="str">
        <x:f>'Reparto provincial'!C445</x:f>
        <x:v>Multibank Seguros, S.A.</x:v>
      </x:c>
      <x:c r="D1324" s="38" t="str">
        <x:f>'Reparto provincial'!D445</x:f>
        <x:v>Residencial</x:v>
      </x:c>
      <x:c r="E1324" s="38" t="str">
        <x:f>'Reparto provincial'!E445</x:f>
        <x:v>Emberá-Wounaan</x:v>
      </x:c>
      <x:c r="F1324" s="38" t="str">
        <x:f>Ubicaciones!A16</x:f>
        <x:v>L11</x:v>
      </x:c>
      <x:c r="G1324" s="38" t="str">
        <x:v>P2</x:v>
      </x:c>
      <x:c r="H1324" s="55" t="n">
        <x:f>IF(AND(ISNUMBER('Reparto provincial'!J445),ABS(Construccion!G36-1)&lt;0.0000001,MIN(Construccion!D36:F36)&gt;=0,MAX(Construccion!D36:F36)&lt;=1),ROUND('Reparto provincial'!J445*ROUND(SUM(Construccion!$D$36:E36),12),0)-ROUND('Reparto provincial'!J445*ROUND(SUM(Construccion!$D$36:D36),12),0),"n.a.")</x:f>
        <x:v>0</x:v>
      </x:c>
      <x:c r="I1324" s="55" t="n">
        <x:f>'Reparto provincial'!N445</x:f>
        <x:v>13676.117372716673</x:v>
      </x:c>
      <x:c r="J1324" s="55" t="n">
        <x:f>IF(AND(ISNUMBER(H1324),ISNUMBER(I1324)),H1324*I1324,"n.a.")</x:f>
        <x:v>0</x:v>
      </x:c>
      <x:c r="K1324" s="56" t="n">
        <x:f>Ubicaciones!D16</x:f>
        <x:v>8.25</x:v>
      </x:c>
      <x:c r="L1324" s="56" t="n">
        <x:f>Ubicaciones!E16</x:f>
        <x:v>-77.72</x:v>
      </x:c>
      <x:c r="M1324" s="38" t="str">
        <x:f>Vulnerabilidad!B23</x:f>
        <x:v>Mampostería sin refuerzo</x:v>
      </x:c>
      <x:c r="N1324" s="38" t="str">
        <x:f>Vulnerabilidad!C23</x:f>
        <x:v>Bloque / ladrillo</x:v>
      </x:c>
      <x:c r="O1324" s="38" t="str">
        <x:f>Vulnerabilidad!D23</x:f>
        <x:v>Metal</x:v>
      </x:c>
      <x:c r="P1324" s="38" t="str">
        <x:v>Sin dato</x:v>
      </x:c>
      <x:c r="Q1324" s="38" t="n">
        <x:f>IF('Impacto local'!H16="","",'Impacto local'!H16)</x:f>
        <x:v>2</x:v>
      </x:c>
      <x:c r="R1324" s="57" t="n">
        <x:f>IF(Q1324="","",INDEX(Vulnerabilidad!$C$6:$C$17,Q1324))</x:f>
        <x:v>0</x:v>
      </x:c>
      <x:c r="S1324" s="55" t="n">
        <x:f>IF(AND(ISNUMBER(J1324),ISNUMBER(R1324),R1324&gt;=0,R1324&lt;=1),J1324*R1324,"n.a.")</x:f>
        <x:v>0</x:v>
      </x:c>
      <x:c r="T1324" s="38" t="str">
        <x:f>IF(ISNUMBER(S1324),"Calculado ilustrativo","Faltan datos / parámetros inválidos")</x:f>
        <x:v>Calculado ilustrativo</x:v>
      </x:c>
    </x:row>
    <x:row r="1325">
      <x:c r="A1325" s="38" t="str">
        <x:v>R01320</x:v>
      </x:c>
      <x:c r="B1325" s="38" t="str">
        <x:f>'Reparto provincial'!B445</x:f>
        <x:v>C12</x:v>
      </x:c>
      <x:c r="C1325" s="38" t="str">
        <x:f>'Reparto provincial'!C445</x:f>
        <x:v>Multibank Seguros, S.A.</x:v>
      </x:c>
      <x:c r="D1325" s="38" t="str">
        <x:f>'Reparto provincial'!D445</x:f>
        <x:v>Residencial</x:v>
      </x:c>
      <x:c r="E1325" s="38" t="str">
        <x:f>'Reparto provincial'!E445</x:f>
        <x:v>Emberá-Wounaan</x:v>
      </x:c>
      <x:c r="F1325" s="38" t="str">
        <x:f>Ubicaciones!A16</x:f>
        <x:v>L11</x:v>
      </x:c>
      <x:c r="G1325" s="38" t="str">
        <x:v>P3</x:v>
      </x:c>
      <x:c r="H1325" s="55" t="n">
        <x:f>IF(AND(ISNUMBER('Reparto provincial'!J445),ABS(Construccion!G36-1)&lt;0.0000001,MIN(Construccion!D36:F36)&gt;=0,MAX(Construccion!D36:F36)&lt;=1),ROUND('Reparto provincial'!J445*ROUND(SUM(Construccion!$D$36:F36),12),0)-ROUND('Reparto provincial'!J445*ROUND(SUM(Construccion!$D$36:E36),12),0),"n.a.")</x:f>
        <x:v>0</x:v>
      </x:c>
      <x:c r="I1325" s="55" t="n">
        <x:f>'Reparto provincial'!N445</x:f>
        <x:v>13676.117372716673</x:v>
      </x:c>
      <x:c r="J1325" s="55" t="n">
        <x:f>IF(AND(ISNUMBER(H1325),ISNUMBER(I1325)),H1325*I1325,"n.a.")</x:f>
        <x:v>0</x:v>
      </x:c>
      <x:c r="K1325" s="56" t="n">
        <x:f>Ubicaciones!D16</x:f>
        <x:v>8.25</x:v>
      </x:c>
      <x:c r="L1325" s="56" t="n">
        <x:f>Ubicaciones!E16</x:f>
        <x:v>-77.72</x:v>
      </x:c>
      <x:c r="M1325" s="38" t="str">
        <x:f>Vulnerabilidad!B24</x:f>
        <x:v>Liviana / madera</x:v>
      </x:c>
      <x:c r="N1325" s="38" t="str">
        <x:f>Vulnerabilidad!C24</x:f>
        <x:v>Madera / livianas</x:v>
      </x:c>
      <x:c r="O1325" s="38" t="str">
        <x:f>Vulnerabilidad!D24</x:f>
        <x:v>Metal</x:v>
      </x:c>
      <x:c r="P1325" s="38" t="str">
        <x:v>Sin dato</x:v>
      </x:c>
      <x:c r="Q1325" s="38" t="n">
        <x:f>IF('Impacto local'!H16="","",'Impacto local'!H16)</x:f>
        <x:v>2</x:v>
      </x:c>
      <x:c r="R1325" s="57" t="n">
        <x:f>IF(Q1325="","",INDEX(Vulnerabilidad!$D$6:$D$17,Q1325))</x:f>
        <x:v>0</x:v>
      </x:c>
      <x:c r="S1325" s="55" t="n">
        <x:f>IF(AND(ISNUMBER(J1325),ISNUMBER(R1325),R1325&gt;=0,R1325&lt;=1),J1325*R1325,"n.a.")</x:f>
        <x:v>0</x:v>
      </x:c>
      <x:c r="T1325" s="38" t="str">
        <x:f>IF(ISNUMBER(S1325),"Calculado ilustrativo","Faltan datos / parámetros inválidos")</x:f>
        <x:v>Calculado ilustrativo</x:v>
      </x:c>
    </x:row>
    <x:row r="1326">
      <x:c r="A1326" s="38" t="str">
        <x:v>R01321</x:v>
      </x:c>
      <x:c r="B1326" s="38" t="str">
        <x:f>'Reparto provincial'!B446</x:f>
        <x:v>C12</x:v>
      </x:c>
      <x:c r="C1326" s="38" t="str">
        <x:f>'Reparto provincial'!C446</x:f>
        <x:v>Multibank Seguros, S.A.</x:v>
      </x:c>
      <x:c r="D1326" s="38" t="str">
        <x:f>'Reparto provincial'!D446</x:f>
        <x:v>Residencial</x:v>
      </x:c>
      <x:c r="E1326" s="38" t="str">
        <x:f>'Reparto provincial'!E446</x:f>
        <x:v>Ngäbe-Buglé</x:v>
      </x:c>
      <x:c r="F1326" s="38" t="str">
        <x:f>Ubicaciones!A17</x:f>
        <x:v>L12</x:v>
      </x:c>
      <x:c r="G1326" s="38" t="str">
        <x:v>P1</x:v>
      </x:c>
      <x:c r="H1326" s="55" t="n">
        <x:f>IF(AND(ISNUMBER('Reparto provincial'!J446),ABS(Construccion!G39-1)&lt;0.0000001,MIN(Construccion!D39:F39)&gt;=0,MAX(Construccion!D39:F39)&lt;=1),ROUND('Reparto provincial'!J446*ROUND(SUM(Construccion!$D$39:D39),12),0)-0,"n.a.")</x:f>
        <x:v>0</x:v>
      </x:c>
      <x:c r="I1326" s="55" t="n">
        <x:f>'Reparto provincial'!N446</x:f>
        <x:v>13676.117372716673</x:v>
      </x:c>
      <x:c r="J1326" s="55" t="n">
        <x:f>IF(AND(ISNUMBER(H1326),ISNUMBER(I1326)),H1326*I1326,"n.a.")</x:f>
        <x:v>0</x:v>
      </x:c>
      <x:c r="K1326" s="56" t="n">
        <x:f>Ubicaciones!D17</x:f>
        <x:v>8.53</x:v>
      </x:c>
      <x:c r="L1326" s="56" t="n">
        <x:f>Ubicaciones!E17</x:f>
        <x:v>-81.7</x:v>
      </x:c>
      <x:c r="M1326" s="38" t="str">
        <x:f>Vulnerabilidad!B22</x:f>
        <x:v>Hormigón armado</x:v>
      </x:c>
      <x:c r="N1326" s="38" t="str">
        <x:f>Vulnerabilidad!C22</x:f>
        <x:v>Mampostería de relleno</x:v>
      </x:c>
      <x:c r="O1326" s="38" t="str">
        <x:f>Vulnerabilidad!D22</x:f>
        <x:v>Losa de hormigón</x:v>
      </x:c>
      <x:c r="P1326" s="38" t="str">
        <x:v>Sin dato</x:v>
      </x:c>
      <x:c r="Q1326" s="38" t="n">
        <x:f>IF('Impacto local'!H17="","",'Impacto local'!H17)</x:f>
        <x:v>3</x:v>
      </x:c>
      <x:c r="R1326" s="57" t="n">
        <x:f>IF(Q1326="","",INDEX(Vulnerabilidad!$B$6:$B$17,Q1326))</x:f>
        <x:v>0</x:v>
      </x:c>
      <x:c r="S1326" s="55" t="n">
        <x:f>IF(AND(ISNUMBER(J1326),ISNUMBER(R1326),R1326&gt;=0,R1326&lt;=1),J1326*R1326,"n.a.")</x:f>
        <x:v>0</x:v>
      </x:c>
      <x:c r="T1326" s="38" t="str">
        <x:f>IF(ISNUMBER(S1326),"Calculado ilustrativo","Faltan datos / parámetros inválidos")</x:f>
        <x:v>Calculado ilustrativo</x:v>
      </x:c>
    </x:row>
    <x:row r="1327">
      <x:c r="A1327" s="38" t="str">
        <x:v>R01322</x:v>
      </x:c>
      <x:c r="B1327" s="38" t="str">
        <x:f>'Reparto provincial'!B446</x:f>
        <x:v>C12</x:v>
      </x:c>
      <x:c r="C1327" s="38" t="str">
        <x:f>'Reparto provincial'!C446</x:f>
        <x:v>Multibank Seguros, S.A.</x:v>
      </x:c>
      <x:c r="D1327" s="38" t="str">
        <x:f>'Reparto provincial'!D446</x:f>
        <x:v>Residencial</x:v>
      </x:c>
      <x:c r="E1327" s="38" t="str">
        <x:f>'Reparto provincial'!E446</x:f>
        <x:v>Ngäbe-Buglé</x:v>
      </x:c>
      <x:c r="F1327" s="38" t="str">
        <x:f>Ubicaciones!A17</x:f>
        <x:v>L12</x:v>
      </x:c>
      <x:c r="G1327" s="38" t="str">
        <x:v>P2</x:v>
      </x:c>
      <x:c r="H1327" s="55" t="n">
        <x:f>IF(AND(ISNUMBER('Reparto provincial'!J446),ABS(Construccion!G39-1)&lt;0.0000001,MIN(Construccion!D39:F39)&gt;=0,MAX(Construccion!D39:F39)&lt;=1),ROUND('Reparto provincial'!J446*ROUND(SUM(Construccion!$D$39:E39),12),0)-ROUND('Reparto provincial'!J446*ROUND(SUM(Construccion!$D$39:D39),12),0),"n.a.")</x:f>
        <x:v>0</x:v>
      </x:c>
      <x:c r="I1327" s="55" t="n">
        <x:f>'Reparto provincial'!N446</x:f>
        <x:v>13676.117372716673</x:v>
      </x:c>
      <x:c r="J1327" s="55" t="n">
        <x:f>IF(AND(ISNUMBER(H1327),ISNUMBER(I1327)),H1327*I1327,"n.a.")</x:f>
        <x:v>0</x:v>
      </x:c>
      <x:c r="K1327" s="56" t="n">
        <x:f>Ubicaciones!D17</x:f>
        <x:v>8.53</x:v>
      </x:c>
      <x:c r="L1327" s="56" t="n">
        <x:f>Ubicaciones!E17</x:f>
        <x:v>-81.7</x:v>
      </x:c>
      <x:c r="M1327" s="38" t="str">
        <x:f>Vulnerabilidad!B23</x:f>
        <x:v>Mampostería sin refuerzo</x:v>
      </x:c>
      <x:c r="N1327" s="38" t="str">
        <x:f>Vulnerabilidad!C23</x:f>
        <x:v>Bloque / ladrillo</x:v>
      </x:c>
      <x:c r="O1327" s="38" t="str">
        <x:f>Vulnerabilidad!D23</x:f>
        <x:v>Metal</x:v>
      </x:c>
      <x:c r="P1327" s="38" t="str">
        <x:v>Sin dato</x:v>
      </x:c>
      <x:c r="Q1327" s="38" t="n">
        <x:f>IF('Impacto local'!H17="","",'Impacto local'!H17)</x:f>
        <x:v>3</x:v>
      </x:c>
      <x:c r="R1327" s="57" t="n">
        <x:f>IF(Q1327="","",INDEX(Vulnerabilidad!$C$6:$C$17,Q1327))</x:f>
        <x:v>0</x:v>
      </x:c>
      <x:c r="S1327" s="55" t="n">
        <x:f>IF(AND(ISNUMBER(J1327),ISNUMBER(R1327),R1327&gt;=0,R1327&lt;=1),J1327*R1327,"n.a.")</x:f>
        <x:v>0</x:v>
      </x:c>
      <x:c r="T1327" s="38" t="str">
        <x:f>IF(ISNUMBER(S1327),"Calculado ilustrativo","Faltan datos / parámetros inválidos")</x:f>
        <x:v>Calculado ilustrativo</x:v>
      </x:c>
    </x:row>
    <x:row r="1328">
      <x:c r="A1328" s="38" t="str">
        <x:v>R01323</x:v>
      </x:c>
      <x:c r="B1328" s="38" t="str">
        <x:f>'Reparto provincial'!B446</x:f>
        <x:v>C12</x:v>
      </x:c>
      <x:c r="C1328" s="38" t="str">
        <x:f>'Reparto provincial'!C446</x:f>
        <x:v>Multibank Seguros, S.A.</x:v>
      </x:c>
      <x:c r="D1328" s="38" t="str">
        <x:f>'Reparto provincial'!D446</x:f>
        <x:v>Residencial</x:v>
      </x:c>
      <x:c r="E1328" s="38" t="str">
        <x:f>'Reparto provincial'!E446</x:f>
        <x:v>Ngäbe-Buglé</x:v>
      </x:c>
      <x:c r="F1328" s="38" t="str">
        <x:f>Ubicaciones!A17</x:f>
        <x:v>L12</x:v>
      </x:c>
      <x:c r="G1328" s="38" t="str">
        <x:v>P3</x:v>
      </x:c>
      <x:c r="H1328" s="55" t="n">
        <x:f>IF(AND(ISNUMBER('Reparto provincial'!J446),ABS(Construccion!G39-1)&lt;0.0000001,MIN(Construccion!D39:F39)&gt;=0,MAX(Construccion!D39:F39)&lt;=1),ROUND('Reparto provincial'!J446*ROUND(SUM(Construccion!$D$39:F39),12),0)-ROUND('Reparto provincial'!J446*ROUND(SUM(Construccion!$D$39:E39),12),0),"n.a.")</x:f>
        <x:v>0</x:v>
      </x:c>
      <x:c r="I1328" s="55" t="n">
        <x:f>'Reparto provincial'!N446</x:f>
        <x:v>13676.117372716673</x:v>
      </x:c>
      <x:c r="J1328" s="55" t="n">
        <x:f>IF(AND(ISNUMBER(H1328),ISNUMBER(I1328)),H1328*I1328,"n.a.")</x:f>
        <x:v>0</x:v>
      </x:c>
      <x:c r="K1328" s="56" t="n">
        <x:f>Ubicaciones!D17</x:f>
        <x:v>8.53</x:v>
      </x:c>
      <x:c r="L1328" s="56" t="n">
        <x:f>Ubicaciones!E17</x:f>
        <x:v>-81.7</x:v>
      </x:c>
      <x:c r="M1328" s="38" t="str">
        <x:f>Vulnerabilidad!B24</x:f>
        <x:v>Liviana / madera</x:v>
      </x:c>
      <x:c r="N1328" s="38" t="str">
        <x:f>Vulnerabilidad!C24</x:f>
        <x:v>Madera / livianas</x:v>
      </x:c>
      <x:c r="O1328" s="38" t="str">
        <x:f>Vulnerabilidad!D24</x:f>
        <x:v>Metal</x:v>
      </x:c>
      <x:c r="P1328" s="38" t="str">
        <x:v>Sin dato</x:v>
      </x:c>
      <x:c r="Q1328" s="38" t="n">
        <x:f>IF('Impacto local'!H17="","",'Impacto local'!H17)</x:f>
        <x:v>3</x:v>
      </x:c>
      <x:c r="R1328" s="57" t="n">
        <x:f>IF(Q1328="","",INDEX(Vulnerabilidad!$D$6:$D$17,Q1328))</x:f>
        <x:v>0</x:v>
      </x:c>
      <x:c r="S1328" s="55" t="n">
        <x:f>IF(AND(ISNUMBER(J1328),ISNUMBER(R1328),R1328&gt;=0,R1328&lt;=1),J1328*R1328,"n.a.")</x:f>
        <x:v>0</x:v>
      </x:c>
      <x:c r="T1328" s="38" t="str">
        <x:f>IF(ISNUMBER(S1328),"Calculado ilustrativo","Faltan datos / parámetros inválidos")</x:f>
        <x:v>Calculado ilustrativo</x:v>
      </x:c>
    </x:row>
    <x:row r="1329">
      <x:c r="A1329" s="38" t="str">
        <x:v>R01324</x:v>
      </x:c>
      <x:c r="B1329" s="38" t="str">
        <x:f>'Reparto provincial'!B447</x:f>
        <x:v>C12</x:v>
      </x:c>
      <x:c r="C1329" s="38" t="str">
        <x:f>'Reparto provincial'!C447</x:f>
        <x:v>Multibank Seguros, S.A.</x:v>
      </x:c>
      <x:c r="D1329" s="38" t="str">
        <x:f>'Reparto provincial'!D447</x:f>
        <x:v>Residencial</x:v>
      </x:c>
      <x:c r="E1329" s="38" t="str">
        <x:f>'Reparto provincial'!E447</x:f>
        <x:v>Panamá Oeste</x:v>
      </x:c>
      <x:c r="F1329" s="38" t="str">
        <x:f>Ubicaciones!A18</x:f>
        <x:v>L13</x:v>
      </x:c>
      <x:c r="G1329" s="38" t="str">
        <x:v>P1</x:v>
      </x:c>
      <x:c r="H1329" s="55" t="n">
        <x:f>IF(AND(ISNUMBER('Reparto provincial'!J447),ABS(Construccion!G42-1)&lt;0.0000001,MIN(Construccion!D42:F42)&gt;=0,MAX(Construccion!D42:F42)&lt;=1),ROUND('Reparto provincial'!J447*ROUND(SUM(Construccion!$D$42:D42),12),0)-0,"n.a.")</x:f>
        <x:v>629</x:v>
      </x:c>
      <x:c r="I1329" s="55" t="n">
        <x:f>'Reparto provincial'!N447</x:f>
        <x:v>13676.117372716673</x:v>
      </x:c>
      <x:c r="J1329" s="55" t="n">
        <x:f>IF(AND(ISNUMBER(H1329),ISNUMBER(I1329)),H1329*I1329,"n.a.")</x:f>
        <x:v>8602277.827438787</x:v>
      </x:c>
      <x:c r="K1329" s="56" t="n">
        <x:f>Ubicaciones!D18</x:f>
        <x:v>8.88</x:v>
      </x:c>
      <x:c r="L1329" s="56" t="n">
        <x:f>Ubicaciones!E18</x:f>
        <x:v>-79.78</x:v>
      </x:c>
      <x:c r="M1329" s="38" t="str">
        <x:f>Vulnerabilidad!B22</x:f>
        <x:v>Hormigón armado</x:v>
      </x:c>
      <x:c r="N1329" s="38" t="str">
        <x:f>Vulnerabilidad!C22</x:f>
        <x:v>Mampostería de relleno</x:v>
      </x:c>
      <x:c r="O1329" s="38" t="str">
        <x:f>Vulnerabilidad!D22</x:f>
        <x:v>Losa de hormigón</x:v>
      </x:c>
      <x:c r="P1329" s="38" t="str">
        <x:v>Sin dato</x:v>
      </x:c>
      <x:c r="Q1329" s="38" t="n">
        <x:f>IF('Impacto local'!H18="","",'Impacto local'!H18)</x:f>
        <x:v>2</x:v>
      </x:c>
      <x:c r="R1329" s="57" t="n">
        <x:f>IF(Q1329="","",INDEX(Vulnerabilidad!$B$6:$B$17,Q1329))</x:f>
        <x:v>0</x:v>
      </x:c>
      <x:c r="S1329" s="55" t="n">
        <x:f>IF(AND(ISNUMBER(J1329),ISNUMBER(R1329),R1329&gt;=0,R1329&lt;=1),J1329*R1329,"n.a.")</x:f>
        <x:v>0</x:v>
      </x:c>
      <x:c r="T1329" s="38" t="str">
        <x:f>IF(ISNUMBER(S1329),"Calculado ilustrativo","Faltan datos / parámetros inválidos")</x:f>
        <x:v>Calculado ilustrativo</x:v>
      </x:c>
    </x:row>
    <x:row r="1330">
      <x:c r="A1330" s="38" t="str">
        <x:v>R01325</x:v>
      </x:c>
      <x:c r="B1330" s="38" t="str">
        <x:f>'Reparto provincial'!B447</x:f>
        <x:v>C12</x:v>
      </x:c>
      <x:c r="C1330" s="38" t="str">
        <x:f>'Reparto provincial'!C447</x:f>
        <x:v>Multibank Seguros, S.A.</x:v>
      </x:c>
      <x:c r="D1330" s="38" t="str">
        <x:f>'Reparto provincial'!D447</x:f>
        <x:v>Residencial</x:v>
      </x:c>
      <x:c r="E1330" s="38" t="str">
        <x:f>'Reparto provincial'!E447</x:f>
        <x:v>Panamá Oeste</x:v>
      </x:c>
      <x:c r="F1330" s="38" t="str">
        <x:f>Ubicaciones!A18</x:f>
        <x:v>L13</x:v>
      </x:c>
      <x:c r="G1330" s="38" t="str">
        <x:v>P2</x:v>
      </x:c>
      <x:c r="H1330" s="55" t="n">
        <x:f>IF(AND(ISNUMBER('Reparto provincial'!J447),ABS(Construccion!G42-1)&lt;0.0000001,MIN(Construccion!D42:F42)&gt;=0,MAX(Construccion!D42:F42)&lt;=1),ROUND('Reparto provincial'!J447*ROUND(SUM(Construccion!$D$42:E42),12),0)-ROUND('Reparto provincial'!J447*ROUND(SUM(Construccion!$D$42:D42),12),0),"n.a.")</x:f>
        <x:v>314</x:v>
      </x:c>
      <x:c r="I1330" s="55" t="n">
        <x:f>'Reparto provincial'!N447</x:f>
        <x:v>13676.117372716673</x:v>
      </x:c>
      <x:c r="J1330" s="55" t="n">
        <x:f>IF(AND(ISNUMBER(H1330),ISNUMBER(I1330)),H1330*I1330,"n.a.")</x:f>
        <x:v>4294300.855033035</x:v>
      </x:c>
      <x:c r="K1330" s="56" t="n">
        <x:f>Ubicaciones!D18</x:f>
        <x:v>8.88</x:v>
      </x:c>
      <x:c r="L1330" s="56" t="n">
        <x:f>Ubicaciones!E18</x:f>
        <x:v>-79.78</x:v>
      </x:c>
      <x:c r="M1330" s="38" t="str">
        <x:f>Vulnerabilidad!B23</x:f>
        <x:v>Mampostería sin refuerzo</x:v>
      </x:c>
      <x:c r="N1330" s="38" t="str">
        <x:f>Vulnerabilidad!C23</x:f>
        <x:v>Bloque / ladrillo</x:v>
      </x:c>
      <x:c r="O1330" s="38" t="str">
        <x:f>Vulnerabilidad!D23</x:f>
        <x:v>Metal</x:v>
      </x:c>
      <x:c r="P1330" s="38" t="str">
        <x:v>Sin dato</x:v>
      </x:c>
      <x:c r="Q1330" s="38" t="n">
        <x:f>IF('Impacto local'!H18="","",'Impacto local'!H18)</x:f>
        <x:v>2</x:v>
      </x:c>
      <x:c r="R1330" s="57" t="n">
        <x:f>IF(Q1330="","",INDEX(Vulnerabilidad!$C$6:$C$17,Q1330))</x:f>
        <x:v>0</x:v>
      </x:c>
      <x:c r="S1330" s="55" t="n">
        <x:f>IF(AND(ISNUMBER(J1330),ISNUMBER(R1330),R1330&gt;=0,R1330&lt;=1),J1330*R1330,"n.a.")</x:f>
        <x:v>0</x:v>
      </x:c>
      <x:c r="T1330" s="38" t="str">
        <x:f>IF(ISNUMBER(S1330),"Calculado ilustrativo","Faltan datos / parámetros inválidos")</x:f>
        <x:v>Calculado ilustrativo</x:v>
      </x:c>
    </x:row>
    <x:row r="1331">
      <x:c r="A1331" s="38" t="str">
        <x:v>R01326</x:v>
      </x:c>
      <x:c r="B1331" s="38" t="str">
        <x:f>'Reparto provincial'!B447</x:f>
        <x:v>C12</x:v>
      </x:c>
      <x:c r="C1331" s="38" t="str">
        <x:f>'Reparto provincial'!C447</x:f>
        <x:v>Multibank Seguros, S.A.</x:v>
      </x:c>
      <x:c r="D1331" s="38" t="str">
        <x:f>'Reparto provincial'!D447</x:f>
        <x:v>Residencial</x:v>
      </x:c>
      <x:c r="E1331" s="38" t="str">
        <x:f>'Reparto provincial'!E447</x:f>
        <x:v>Panamá Oeste</x:v>
      </x:c>
      <x:c r="F1331" s="38" t="str">
        <x:f>Ubicaciones!A18</x:f>
        <x:v>L13</x:v>
      </x:c>
      <x:c r="G1331" s="38" t="str">
        <x:v>P3</x:v>
      </x:c>
      <x:c r="H1331" s="55" t="n">
        <x:f>IF(AND(ISNUMBER('Reparto provincial'!J447),ABS(Construccion!G42-1)&lt;0.0000001,MIN(Construccion!D42:F42)&gt;=0,MAX(Construccion!D42:F42)&lt;=1),ROUND('Reparto provincial'!J447*ROUND(SUM(Construccion!$D$42:F42),12),0)-ROUND('Reparto provincial'!J447*ROUND(SUM(Construccion!$D$42:E42),12),0),"n.a.")</x:f>
        <x:v>105</x:v>
      </x:c>
      <x:c r="I1331" s="55" t="n">
        <x:f>'Reparto provincial'!N447</x:f>
        <x:v>13676.117372716673</x:v>
      </x:c>
      <x:c r="J1331" s="55" t="n">
        <x:f>IF(AND(ISNUMBER(H1331),ISNUMBER(I1331)),H1331*I1331,"n.a.")</x:f>
        <x:v>1435992.3241352506</x:v>
      </x:c>
      <x:c r="K1331" s="56" t="n">
        <x:f>Ubicaciones!D18</x:f>
        <x:v>8.88</x:v>
      </x:c>
      <x:c r="L1331" s="56" t="n">
        <x:f>Ubicaciones!E18</x:f>
        <x:v>-79.78</x:v>
      </x:c>
      <x:c r="M1331" s="38" t="str">
        <x:f>Vulnerabilidad!B24</x:f>
        <x:v>Liviana / madera</x:v>
      </x:c>
      <x:c r="N1331" s="38" t="str">
        <x:f>Vulnerabilidad!C24</x:f>
        <x:v>Madera / livianas</x:v>
      </x:c>
      <x:c r="O1331" s="38" t="str">
        <x:f>Vulnerabilidad!D24</x:f>
        <x:v>Metal</x:v>
      </x:c>
      <x:c r="P1331" s="38" t="str">
        <x:v>Sin dato</x:v>
      </x:c>
      <x:c r="Q1331" s="38" t="n">
        <x:f>IF('Impacto local'!H18="","",'Impacto local'!H18)</x:f>
        <x:v>2</x:v>
      </x:c>
      <x:c r="R1331" s="57" t="n">
        <x:f>IF(Q1331="","",INDEX(Vulnerabilidad!$D$6:$D$17,Q1331))</x:f>
        <x:v>0</x:v>
      </x:c>
      <x:c r="S1331" s="55" t="n">
        <x:f>IF(AND(ISNUMBER(J1331),ISNUMBER(R1331),R1331&gt;=0,R1331&lt;=1),J1331*R1331,"n.a.")</x:f>
        <x:v>0</x:v>
      </x:c>
      <x:c r="T1331" s="38" t="str">
        <x:f>IF(ISNUMBER(S1331),"Calculado ilustrativo","Faltan datos / parámetros inválidos")</x:f>
        <x:v>Calculado ilustrativo</x:v>
      </x:c>
    </x:row>
    <x:row r="1332">
      <x:c r="A1332" s="38" t="str">
        <x:v>R01327</x:v>
      </x:c>
      <x:c r="B1332" s="38" t="str">
        <x:f>'Reparto provincial'!B448</x:f>
        <x:v>C12</x:v>
      </x:c>
      <x:c r="C1332" s="38" t="str">
        <x:f>'Reparto provincial'!C448</x:f>
        <x:v>Multibank Seguros, S.A.</x:v>
      </x:c>
      <x:c r="D1332" s="38" t="str">
        <x:f>'Reparto provincial'!D448</x:f>
        <x:v>Comercial</x:v>
      </x:c>
      <x:c r="E1332" s="38" t="str">
        <x:f>'Reparto provincial'!E448</x:f>
        <x:v>Bocas del Toro</x:v>
      </x:c>
      <x:c r="F1332" s="38" t="str">
        <x:f>Ubicaciones!A6</x:f>
        <x:v>L01</x:v>
      </x:c>
      <x:c r="G1332" s="38" t="str">
        <x:v>P1</x:v>
      </x:c>
      <x:c r="H1332" s="55" t="n">
        <x:f>IF(AND(ISNUMBER('Reparto provincial'!J448),ABS(Construccion!G7-1)&lt;0.0000001,MIN(Construccion!D7:F7)&gt;=0,MAX(Construccion!D7:F7)&lt;=1),ROUND('Reparto provincial'!J448*ROUND(SUM(Construccion!$D$7:D7),12),0)-0,"n.a.")</x:f>
        <x:v>13</x:v>
      </x:c>
      <x:c r="I1332" s="55" t="n">
        <x:f>'Reparto provincial'!N448</x:f>
        <x:v>63468.3284457478</x:v>
      </x:c>
      <x:c r="J1332" s="55" t="n">
        <x:f>IF(AND(ISNUMBER(H1332),ISNUMBER(I1332)),H1332*I1332,"n.a.")</x:f>
        <x:v>825088.2697947214</x:v>
      </x:c>
      <x:c r="K1332" s="56" t="n">
        <x:f>Ubicaciones!D6</x:f>
        <x:v>9.34</x:v>
      </x:c>
      <x:c r="L1332" s="56" t="n">
        <x:f>Ubicaciones!E6</x:f>
        <x:v>-82.25</x:v>
      </x:c>
      <x:c r="M1332" s="38" t="str">
        <x:f>Vulnerabilidad!B22</x:f>
        <x:v>Hormigón armado</x:v>
      </x:c>
      <x:c r="N1332" s="38" t="str">
        <x:f>Vulnerabilidad!C22</x:f>
        <x:v>Mampostería de relleno</x:v>
      </x:c>
      <x:c r="O1332" s="38" t="str">
        <x:f>Vulnerabilidad!D22</x:f>
        <x:v>Losa de hormigón</x:v>
      </x:c>
      <x:c r="P1332" s="38" t="str">
        <x:v>Sin dato</x:v>
      </x:c>
      <x:c r="Q1332" s="38" t="n">
        <x:f>IF('Impacto local'!H6="","",'Impacto local'!H6)</x:f>
        <x:v>3</x:v>
      </x:c>
      <x:c r="R1332" s="57" t="n">
        <x:f>IF(Q1332="","",INDEX(Vulnerabilidad!$B$6:$B$17,Q1332))</x:f>
        <x:v>0</x:v>
      </x:c>
      <x:c r="S1332" s="55" t="n">
        <x:f>IF(AND(ISNUMBER(J1332),ISNUMBER(R1332),R1332&gt;=0,R1332&lt;=1),J1332*R1332,"n.a.")</x:f>
        <x:v>0</x:v>
      </x:c>
      <x:c r="T1332" s="38" t="str">
        <x:f>IF(ISNUMBER(S1332),"Calculado ilustrativo","Faltan datos / parámetros inválidos")</x:f>
        <x:v>Calculado ilustrativo</x:v>
      </x:c>
    </x:row>
    <x:row r="1333">
      <x:c r="A1333" s="38" t="str">
        <x:v>R01328</x:v>
      </x:c>
      <x:c r="B1333" s="38" t="str">
        <x:f>'Reparto provincial'!B448</x:f>
        <x:v>C12</x:v>
      </x:c>
      <x:c r="C1333" s="38" t="str">
        <x:f>'Reparto provincial'!C448</x:f>
        <x:v>Multibank Seguros, S.A.</x:v>
      </x:c>
      <x:c r="D1333" s="38" t="str">
        <x:f>'Reparto provincial'!D448</x:f>
        <x:v>Comercial</x:v>
      </x:c>
      <x:c r="E1333" s="38" t="str">
        <x:f>'Reparto provincial'!E448</x:f>
        <x:v>Bocas del Toro</x:v>
      </x:c>
      <x:c r="F1333" s="38" t="str">
        <x:f>Ubicaciones!A6</x:f>
        <x:v>L01</x:v>
      </x:c>
      <x:c r="G1333" s="38" t="str">
        <x:v>P2</x:v>
      </x:c>
      <x:c r="H1333" s="55" t="n">
        <x:f>IF(AND(ISNUMBER('Reparto provincial'!J448),ABS(Construccion!G7-1)&lt;0.0000001,MIN(Construccion!D7:F7)&gt;=0,MAX(Construccion!D7:F7)&lt;=1),ROUND('Reparto provincial'!J448*ROUND(SUM(Construccion!$D$7:E7),12),0)-ROUND('Reparto provincial'!J448*ROUND(SUM(Construccion!$D$7:D7),12),0),"n.a.")</x:f>
        <x:v>6</x:v>
      </x:c>
      <x:c r="I1333" s="55" t="n">
        <x:f>'Reparto provincial'!N448</x:f>
        <x:v>63468.3284457478</x:v>
      </x:c>
      <x:c r="J1333" s="55" t="n">
        <x:f>IF(AND(ISNUMBER(H1333),ISNUMBER(I1333)),H1333*I1333,"n.a.")</x:f>
        <x:v>380809.97067448683</x:v>
      </x:c>
      <x:c r="K1333" s="56" t="n">
        <x:f>Ubicaciones!D6</x:f>
        <x:v>9.34</x:v>
      </x:c>
      <x:c r="L1333" s="56" t="n">
        <x:f>Ubicaciones!E6</x:f>
        <x:v>-82.25</x:v>
      </x:c>
      <x:c r="M1333" s="38" t="str">
        <x:f>Vulnerabilidad!B23</x:f>
        <x:v>Mampostería sin refuerzo</x:v>
      </x:c>
      <x:c r="N1333" s="38" t="str">
        <x:f>Vulnerabilidad!C23</x:f>
        <x:v>Bloque / ladrillo</x:v>
      </x:c>
      <x:c r="O1333" s="38" t="str">
        <x:f>Vulnerabilidad!D23</x:f>
        <x:v>Metal</x:v>
      </x:c>
      <x:c r="P1333" s="38" t="str">
        <x:v>Sin dato</x:v>
      </x:c>
      <x:c r="Q1333" s="38" t="n">
        <x:f>IF('Impacto local'!H6="","",'Impacto local'!H6)</x:f>
        <x:v>3</x:v>
      </x:c>
      <x:c r="R1333" s="57" t="n">
        <x:f>IF(Q1333="","",INDEX(Vulnerabilidad!$C$6:$C$17,Q1333))</x:f>
        <x:v>0</x:v>
      </x:c>
      <x:c r="S1333" s="55" t="n">
        <x:f>IF(AND(ISNUMBER(J1333),ISNUMBER(R1333),R1333&gt;=0,R1333&lt;=1),J1333*R1333,"n.a.")</x:f>
        <x:v>0</x:v>
      </x:c>
      <x:c r="T1333" s="38" t="str">
        <x:f>IF(ISNUMBER(S1333),"Calculado ilustrativo","Faltan datos / parámetros inválidos")</x:f>
        <x:v>Calculado ilustrativo</x:v>
      </x:c>
    </x:row>
    <x:row r="1334">
      <x:c r="A1334" s="38" t="str">
        <x:v>R01329</x:v>
      </x:c>
      <x:c r="B1334" s="38" t="str">
        <x:f>'Reparto provincial'!B448</x:f>
        <x:v>C12</x:v>
      </x:c>
      <x:c r="C1334" s="38" t="str">
        <x:f>'Reparto provincial'!C448</x:f>
        <x:v>Multibank Seguros, S.A.</x:v>
      </x:c>
      <x:c r="D1334" s="38" t="str">
        <x:f>'Reparto provincial'!D448</x:f>
        <x:v>Comercial</x:v>
      </x:c>
      <x:c r="E1334" s="38" t="str">
        <x:f>'Reparto provincial'!E448</x:f>
        <x:v>Bocas del Toro</x:v>
      </x:c>
      <x:c r="F1334" s="38" t="str">
        <x:f>Ubicaciones!A6</x:f>
        <x:v>L01</x:v>
      </x:c>
      <x:c r="G1334" s="38" t="str">
        <x:v>P3</x:v>
      </x:c>
      <x:c r="H1334" s="55" t="n">
        <x:f>IF(AND(ISNUMBER('Reparto provincial'!J448),ABS(Construccion!G7-1)&lt;0.0000001,MIN(Construccion!D7:F7)&gt;=0,MAX(Construccion!D7:F7)&lt;=1),ROUND('Reparto provincial'!J448*ROUND(SUM(Construccion!$D$7:F7),12),0)-ROUND('Reparto provincial'!J448*ROUND(SUM(Construccion!$D$7:E7),12),0),"n.a.")</x:f>
        <x:v>2</x:v>
      </x:c>
      <x:c r="I1334" s="55" t="n">
        <x:f>'Reparto provincial'!N448</x:f>
        <x:v>63468.3284457478</x:v>
      </x:c>
      <x:c r="J1334" s="55" t="n">
        <x:f>IF(AND(ISNUMBER(H1334),ISNUMBER(I1334)),H1334*I1334,"n.a.")</x:f>
        <x:v>126936.6568914956</x:v>
      </x:c>
      <x:c r="K1334" s="56" t="n">
        <x:f>Ubicaciones!D6</x:f>
        <x:v>9.34</x:v>
      </x:c>
      <x:c r="L1334" s="56" t="n">
        <x:f>Ubicaciones!E6</x:f>
        <x:v>-82.25</x:v>
      </x:c>
      <x:c r="M1334" s="38" t="str">
        <x:f>Vulnerabilidad!B24</x:f>
        <x:v>Liviana / madera</x:v>
      </x:c>
      <x:c r="N1334" s="38" t="str">
        <x:f>Vulnerabilidad!C24</x:f>
        <x:v>Madera / livianas</x:v>
      </x:c>
      <x:c r="O1334" s="38" t="str">
        <x:f>Vulnerabilidad!D24</x:f>
        <x:v>Metal</x:v>
      </x:c>
      <x:c r="P1334" s="38" t="str">
        <x:v>Sin dato</x:v>
      </x:c>
      <x:c r="Q1334" s="38" t="n">
        <x:f>IF('Impacto local'!H6="","",'Impacto local'!H6)</x:f>
        <x:v>3</x:v>
      </x:c>
      <x:c r="R1334" s="57" t="n">
        <x:f>IF(Q1334="","",INDEX(Vulnerabilidad!$D$6:$D$17,Q1334))</x:f>
        <x:v>0</x:v>
      </x:c>
      <x:c r="S1334" s="55" t="n">
        <x:f>IF(AND(ISNUMBER(J1334),ISNUMBER(R1334),R1334&gt;=0,R1334&lt;=1),J1334*R1334,"n.a.")</x:f>
        <x:v>0</x:v>
      </x:c>
      <x:c r="T1334" s="38" t="str">
        <x:f>IF(ISNUMBER(S1334),"Calculado ilustrativo","Faltan datos / parámetros inválidos")</x:f>
        <x:v>Calculado ilustrativo</x:v>
      </x:c>
    </x:row>
    <x:row r="1335">
      <x:c r="A1335" s="38" t="str">
        <x:v>R01330</x:v>
      </x:c>
      <x:c r="B1335" s="38" t="str">
        <x:f>'Reparto provincial'!B449</x:f>
        <x:v>C12</x:v>
      </x:c>
      <x:c r="C1335" s="38" t="str">
        <x:f>'Reparto provincial'!C449</x:f>
        <x:v>Multibank Seguros, S.A.</x:v>
      </x:c>
      <x:c r="D1335" s="38" t="str">
        <x:f>'Reparto provincial'!D449</x:f>
        <x:v>Comercial</x:v>
      </x:c>
      <x:c r="E1335" s="38" t="str">
        <x:f>'Reparto provincial'!E449</x:f>
        <x:v>Coclé</x:v>
      </x:c>
      <x:c r="F1335" s="38" t="str">
        <x:f>Ubicaciones!A7</x:f>
        <x:v>L02</x:v>
      </x:c>
      <x:c r="G1335" s="38" t="str">
        <x:v>P1</x:v>
      </x:c>
      <x:c r="H1335" s="55" t="n">
        <x:f>IF(AND(ISNUMBER('Reparto provincial'!J449),ABS(Construccion!G10-1)&lt;0.0000001,MIN(Construccion!D10:F10)&gt;=0,MAX(Construccion!D10:F10)&lt;=1),ROUND('Reparto provincial'!J449*ROUND(SUM(Construccion!$D$10:D10),12),0)-0,"n.a.")</x:f>
        <x:v>14</x:v>
      </x:c>
      <x:c r="I1335" s="55" t="n">
        <x:f>'Reparto provincial'!N449</x:f>
        <x:v>63468.3284457478</x:v>
      </x:c>
      <x:c r="J1335" s="55" t="n">
        <x:f>IF(AND(ISNUMBER(H1335),ISNUMBER(I1335)),H1335*I1335,"n.a.")</x:f>
        <x:v>888556.5982404692</x:v>
      </x:c>
      <x:c r="K1335" s="56" t="n">
        <x:f>Ubicaciones!D7</x:f>
        <x:v>8.52</x:v>
      </x:c>
      <x:c r="L1335" s="56" t="n">
        <x:f>Ubicaciones!E7</x:f>
        <x:v>-80.36</x:v>
      </x:c>
      <x:c r="M1335" s="38" t="str">
        <x:f>Vulnerabilidad!B22</x:f>
        <x:v>Hormigón armado</x:v>
      </x:c>
      <x:c r="N1335" s="38" t="str">
        <x:f>Vulnerabilidad!C22</x:f>
        <x:v>Mampostería de relleno</x:v>
      </x:c>
      <x:c r="O1335" s="38" t="str">
        <x:f>Vulnerabilidad!D22</x:f>
        <x:v>Losa de hormigón</x:v>
      </x:c>
      <x:c r="P1335" s="38" t="str">
        <x:v>Sin dato</x:v>
      </x:c>
      <x:c r="Q1335" s="38" t="n">
        <x:f>IF('Impacto local'!H7="","",'Impacto local'!H7)</x:f>
        <x:v>2</x:v>
      </x:c>
      <x:c r="R1335" s="57" t="n">
        <x:f>IF(Q1335="","",INDEX(Vulnerabilidad!$B$6:$B$17,Q1335))</x:f>
        <x:v>0</x:v>
      </x:c>
      <x:c r="S1335" s="55" t="n">
        <x:f>IF(AND(ISNUMBER(J1335),ISNUMBER(R1335),R1335&gt;=0,R1335&lt;=1),J1335*R1335,"n.a.")</x:f>
        <x:v>0</x:v>
      </x:c>
      <x:c r="T1335" s="38" t="str">
        <x:f>IF(ISNUMBER(S1335),"Calculado ilustrativo","Faltan datos / parámetros inválidos")</x:f>
        <x:v>Calculado ilustrativo</x:v>
      </x:c>
    </x:row>
    <x:row r="1336">
      <x:c r="A1336" s="38" t="str">
        <x:v>R01331</x:v>
      </x:c>
      <x:c r="B1336" s="38" t="str">
        <x:f>'Reparto provincial'!B449</x:f>
        <x:v>C12</x:v>
      </x:c>
      <x:c r="C1336" s="38" t="str">
        <x:f>'Reparto provincial'!C449</x:f>
        <x:v>Multibank Seguros, S.A.</x:v>
      </x:c>
      <x:c r="D1336" s="38" t="str">
        <x:f>'Reparto provincial'!D449</x:f>
        <x:v>Comercial</x:v>
      </x:c>
      <x:c r="E1336" s="38" t="str">
        <x:f>'Reparto provincial'!E449</x:f>
        <x:v>Coclé</x:v>
      </x:c>
      <x:c r="F1336" s="38" t="str">
        <x:f>Ubicaciones!A7</x:f>
        <x:v>L02</x:v>
      </x:c>
      <x:c r="G1336" s="38" t="str">
        <x:v>P2</x:v>
      </x:c>
      <x:c r="H1336" s="55" t="n">
        <x:f>IF(AND(ISNUMBER('Reparto provincial'!J449),ABS(Construccion!G10-1)&lt;0.0000001,MIN(Construccion!D10:F10)&gt;=0,MAX(Construccion!D10:F10)&lt;=1),ROUND('Reparto provincial'!J449*ROUND(SUM(Construccion!$D$10:E10),12),0)-ROUND('Reparto provincial'!J449*ROUND(SUM(Construccion!$D$10:D10),12),0),"n.a.")</x:f>
        <x:v>7</x:v>
      </x:c>
      <x:c r="I1336" s="55" t="n">
        <x:f>'Reparto provincial'!N449</x:f>
        <x:v>63468.3284457478</x:v>
      </x:c>
      <x:c r="J1336" s="55" t="n">
        <x:f>IF(AND(ISNUMBER(H1336),ISNUMBER(I1336)),H1336*I1336,"n.a.")</x:f>
        <x:v>444278.2991202346</x:v>
      </x:c>
      <x:c r="K1336" s="56" t="n">
        <x:f>Ubicaciones!D7</x:f>
        <x:v>8.52</x:v>
      </x:c>
      <x:c r="L1336" s="56" t="n">
        <x:f>Ubicaciones!E7</x:f>
        <x:v>-80.36</x:v>
      </x:c>
      <x:c r="M1336" s="38" t="str">
        <x:f>Vulnerabilidad!B23</x:f>
        <x:v>Mampostería sin refuerzo</x:v>
      </x:c>
      <x:c r="N1336" s="38" t="str">
        <x:f>Vulnerabilidad!C23</x:f>
        <x:v>Bloque / ladrillo</x:v>
      </x:c>
      <x:c r="O1336" s="38" t="str">
        <x:f>Vulnerabilidad!D23</x:f>
        <x:v>Metal</x:v>
      </x:c>
      <x:c r="P1336" s="38" t="str">
        <x:v>Sin dato</x:v>
      </x:c>
      <x:c r="Q1336" s="38" t="n">
        <x:f>IF('Impacto local'!H7="","",'Impacto local'!H7)</x:f>
        <x:v>2</x:v>
      </x:c>
      <x:c r="R1336" s="57" t="n">
        <x:f>IF(Q1336="","",INDEX(Vulnerabilidad!$C$6:$C$17,Q1336))</x:f>
        <x:v>0</x:v>
      </x:c>
      <x:c r="S1336" s="55" t="n">
        <x:f>IF(AND(ISNUMBER(J1336),ISNUMBER(R1336),R1336&gt;=0,R1336&lt;=1),J1336*R1336,"n.a.")</x:f>
        <x:v>0</x:v>
      </x:c>
      <x:c r="T1336" s="38" t="str">
        <x:f>IF(ISNUMBER(S1336),"Calculado ilustrativo","Faltan datos / parámetros inválidos")</x:f>
        <x:v>Calculado ilustrativo</x:v>
      </x:c>
    </x:row>
    <x:row r="1337">
      <x:c r="A1337" s="38" t="str">
        <x:v>R01332</x:v>
      </x:c>
      <x:c r="B1337" s="38" t="str">
        <x:f>'Reparto provincial'!B449</x:f>
        <x:v>C12</x:v>
      </x:c>
      <x:c r="C1337" s="38" t="str">
        <x:f>'Reparto provincial'!C449</x:f>
        <x:v>Multibank Seguros, S.A.</x:v>
      </x:c>
      <x:c r="D1337" s="38" t="str">
        <x:f>'Reparto provincial'!D449</x:f>
        <x:v>Comercial</x:v>
      </x:c>
      <x:c r="E1337" s="38" t="str">
        <x:f>'Reparto provincial'!E449</x:f>
        <x:v>Coclé</x:v>
      </x:c>
      <x:c r="F1337" s="38" t="str">
        <x:f>Ubicaciones!A7</x:f>
        <x:v>L02</x:v>
      </x:c>
      <x:c r="G1337" s="38" t="str">
        <x:v>P3</x:v>
      </x:c>
      <x:c r="H1337" s="55" t="n">
        <x:f>IF(AND(ISNUMBER('Reparto provincial'!J449),ABS(Construccion!G10-1)&lt;0.0000001,MIN(Construccion!D10:F10)&gt;=0,MAX(Construccion!D10:F10)&lt;=1),ROUND('Reparto provincial'!J449*ROUND(SUM(Construccion!$D$10:F10),12),0)-ROUND('Reparto provincial'!J449*ROUND(SUM(Construccion!$D$10:E10),12),0),"n.a.")</x:f>
        <x:v>2</x:v>
      </x:c>
      <x:c r="I1337" s="55" t="n">
        <x:f>'Reparto provincial'!N449</x:f>
        <x:v>63468.3284457478</x:v>
      </x:c>
      <x:c r="J1337" s="55" t="n">
        <x:f>IF(AND(ISNUMBER(H1337),ISNUMBER(I1337)),H1337*I1337,"n.a.")</x:f>
        <x:v>126936.6568914956</x:v>
      </x:c>
      <x:c r="K1337" s="56" t="n">
        <x:f>Ubicaciones!D7</x:f>
        <x:v>8.52</x:v>
      </x:c>
      <x:c r="L1337" s="56" t="n">
        <x:f>Ubicaciones!E7</x:f>
        <x:v>-80.36</x:v>
      </x:c>
      <x:c r="M1337" s="38" t="str">
        <x:f>Vulnerabilidad!B24</x:f>
        <x:v>Liviana / madera</x:v>
      </x:c>
      <x:c r="N1337" s="38" t="str">
        <x:f>Vulnerabilidad!C24</x:f>
        <x:v>Madera / livianas</x:v>
      </x:c>
      <x:c r="O1337" s="38" t="str">
        <x:f>Vulnerabilidad!D24</x:f>
        <x:v>Metal</x:v>
      </x:c>
      <x:c r="P1337" s="38" t="str">
        <x:v>Sin dato</x:v>
      </x:c>
      <x:c r="Q1337" s="38" t="n">
        <x:f>IF('Impacto local'!H7="","",'Impacto local'!H7)</x:f>
        <x:v>2</x:v>
      </x:c>
      <x:c r="R1337" s="57" t="n">
        <x:f>IF(Q1337="","",INDEX(Vulnerabilidad!$D$6:$D$17,Q1337))</x:f>
        <x:v>0</x:v>
      </x:c>
      <x:c r="S1337" s="55" t="n">
        <x:f>IF(AND(ISNUMBER(J1337),ISNUMBER(R1337),R1337&gt;=0,R1337&lt;=1),J1337*R1337,"n.a.")</x:f>
        <x:v>0</x:v>
      </x:c>
      <x:c r="T1337" s="38" t="str">
        <x:f>IF(ISNUMBER(S1337),"Calculado ilustrativo","Faltan datos / parámetros inválidos")</x:f>
        <x:v>Calculado ilustrativo</x:v>
      </x:c>
    </x:row>
    <x:row r="1338">
      <x:c r="A1338" s="38" t="str">
        <x:v>R01333</x:v>
      </x:c>
      <x:c r="B1338" s="38" t="str">
        <x:f>'Reparto provincial'!B450</x:f>
        <x:v>C12</x:v>
      </x:c>
      <x:c r="C1338" s="38" t="str">
        <x:f>'Reparto provincial'!C450</x:f>
        <x:v>Multibank Seguros, S.A.</x:v>
      </x:c>
      <x:c r="D1338" s="38" t="str">
        <x:f>'Reparto provincial'!D450</x:f>
        <x:v>Comercial</x:v>
      </x:c>
      <x:c r="E1338" s="38" t="str">
        <x:f>'Reparto provincial'!E450</x:f>
        <x:v>Colón</x:v>
      </x:c>
      <x:c r="F1338" s="38" t="str">
        <x:f>Ubicaciones!A8</x:f>
        <x:v>L03</x:v>
      </x:c>
      <x:c r="G1338" s="38" t="str">
        <x:v>P1</x:v>
      </x:c>
      <x:c r="H1338" s="55" t="n">
        <x:f>IF(AND(ISNUMBER('Reparto provincial'!J450),ABS(Construccion!G13-1)&lt;0.0000001,MIN(Construccion!D13:F13)&gt;=0,MAX(Construccion!D13:F13)&lt;=1),ROUND('Reparto provincial'!J450*ROUND(SUM(Construccion!$D$13:D13),12),0)-0,"n.a.")</x:f>
        <x:v>11</x:v>
      </x:c>
      <x:c r="I1338" s="55" t="n">
        <x:f>'Reparto provincial'!N450</x:f>
        <x:v>63468.3284457478</x:v>
      </x:c>
      <x:c r="J1338" s="55" t="n">
        <x:f>IF(AND(ISNUMBER(H1338),ISNUMBER(I1338)),H1338*I1338,"n.a.")</x:f>
        <x:v>698151.6129032258</x:v>
      </x:c>
      <x:c r="K1338" s="56" t="n">
        <x:f>Ubicaciones!D8</x:f>
        <x:v>9.36</x:v>
      </x:c>
      <x:c r="L1338" s="56" t="n">
        <x:f>Ubicaciones!E8</x:f>
        <x:v>-79.9</x:v>
      </x:c>
      <x:c r="M1338" s="38" t="str">
        <x:f>Vulnerabilidad!B22</x:f>
        <x:v>Hormigón armado</x:v>
      </x:c>
      <x:c r="N1338" s="38" t="str">
        <x:f>Vulnerabilidad!C22</x:f>
        <x:v>Mampostería de relleno</x:v>
      </x:c>
      <x:c r="O1338" s="38" t="str">
        <x:f>Vulnerabilidad!D22</x:f>
        <x:v>Losa de hormigón</x:v>
      </x:c>
      <x:c r="P1338" s="38" t="str">
        <x:v>Sin dato</x:v>
      </x:c>
      <x:c r="Q1338" s="38" t="n">
        <x:f>IF('Impacto local'!H8="","",'Impacto local'!H8)</x:f>
        <x:v>2</x:v>
      </x:c>
      <x:c r="R1338" s="57" t="n">
        <x:f>IF(Q1338="","",INDEX(Vulnerabilidad!$B$6:$B$17,Q1338))</x:f>
        <x:v>0</x:v>
      </x:c>
      <x:c r="S1338" s="55" t="n">
        <x:f>IF(AND(ISNUMBER(J1338),ISNUMBER(R1338),R1338&gt;=0,R1338&lt;=1),J1338*R1338,"n.a.")</x:f>
        <x:v>0</x:v>
      </x:c>
      <x:c r="T1338" s="38" t="str">
        <x:f>IF(ISNUMBER(S1338),"Calculado ilustrativo","Faltan datos / parámetros inválidos")</x:f>
        <x:v>Calculado ilustrativo</x:v>
      </x:c>
    </x:row>
    <x:row r="1339">
      <x:c r="A1339" s="38" t="str">
        <x:v>R01334</x:v>
      </x:c>
      <x:c r="B1339" s="38" t="str">
        <x:f>'Reparto provincial'!B450</x:f>
        <x:v>C12</x:v>
      </x:c>
      <x:c r="C1339" s="38" t="str">
        <x:f>'Reparto provincial'!C450</x:f>
        <x:v>Multibank Seguros, S.A.</x:v>
      </x:c>
      <x:c r="D1339" s="38" t="str">
        <x:f>'Reparto provincial'!D450</x:f>
        <x:v>Comercial</x:v>
      </x:c>
      <x:c r="E1339" s="38" t="str">
        <x:f>'Reparto provincial'!E450</x:f>
        <x:v>Colón</x:v>
      </x:c>
      <x:c r="F1339" s="38" t="str">
        <x:f>Ubicaciones!A8</x:f>
        <x:v>L03</x:v>
      </x:c>
      <x:c r="G1339" s="38" t="str">
        <x:v>P2</x:v>
      </x:c>
      <x:c r="H1339" s="55" t="n">
        <x:f>IF(AND(ISNUMBER('Reparto provincial'!J450),ABS(Construccion!G13-1)&lt;0.0000001,MIN(Construccion!D13:F13)&gt;=0,MAX(Construccion!D13:F13)&lt;=1),ROUND('Reparto provincial'!J450*ROUND(SUM(Construccion!$D$13:E13),12),0)-ROUND('Reparto provincial'!J450*ROUND(SUM(Construccion!$D$13:D13),12),0),"n.a.")</x:f>
        <x:v>5</x:v>
      </x:c>
      <x:c r="I1339" s="55" t="n">
        <x:f>'Reparto provincial'!N450</x:f>
        <x:v>63468.3284457478</x:v>
      </x:c>
      <x:c r="J1339" s="55" t="n">
        <x:f>IF(AND(ISNUMBER(H1339),ISNUMBER(I1339)),H1339*I1339,"n.a.")</x:f>
        <x:v>317341.642228739</x:v>
      </x:c>
      <x:c r="K1339" s="56" t="n">
        <x:f>Ubicaciones!D8</x:f>
        <x:v>9.36</x:v>
      </x:c>
      <x:c r="L1339" s="56" t="n">
        <x:f>Ubicaciones!E8</x:f>
        <x:v>-79.9</x:v>
      </x:c>
      <x:c r="M1339" s="38" t="str">
        <x:f>Vulnerabilidad!B23</x:f>
        <x:v>Mampostería sin refuerzo</x:v>
      </x:c>
      <x:c r="N1339" s="38" t="str">
        <x:f>Vulnerabilidad!C23</x:f>
        <x:v>Bloque / ladrillo</x:v>
      </x:c>
      <x:c r="O1339" s="38" t="str">
        <x:f>Vulnerabilidad!D23</x:f>
        <x:v>Metal</x:v>
      </x:c>
      <x:c r="P1339" s="38" t="str">
        <x:v>Sin dato</x:v>
      </x:c>
      <x:c r="Q1339" s="38" t="n">
        <x:f>IF('Impacto local'!H8="","",'Impacto local'!H8)</x:f>
        <x:v>2</x:v>
      </x:c>
      <x:c r="R1339" s="57" t="n">
        <x:f>IF(Q1339="","",INDEX(Vulnerabilidad!$C$6:$C$17,Q1339))</x:f>
        <x:v>0</x:v>
      </x:c>
      <x:c r="S1339" s="55" t="n">
        <x:f>IF(AND(ISNUMBER(J1339),ISNUMBER(R1339),R1339&gt;=0,R1339&lt;=1),J1339*R1339,"n.a.")</x:f>
        <x:v>0</x:v>
      </x:c>
      <x:c r="T1339" s="38" t="str">
        <x:f>IF(ISNUMBER(S1339),"Calculado ilustrativo","Faltan datos / parámetros inválidos")</x:f>
        <x:v>Calculado ilustrativo</x:v>
      </x:c>
    </x:row>
    <x:row r="1340">
      <x:c r="A1340" s="38" t="str">
        <x:v>R01335</x:v>
      </x:c>
      <x:c r="B1340" s="38" t="str">
        <x:f>'Reparto provincial'!B450</x:f>
        <x:v>C12</x:v>
      </x:c>
      <x:c r="C1340" s="38" t="str">
        <x:f>'Reparto provincial'!C450</x:f>
        <x:v>Multibank Seguros, S.A.</x:v>
      </x:c>
      <x:c r="D1340" s="38" t="str">
        <x:f>'Reparto provincial'!D450</x:f>
        <x:v>Comercial</x:v>
      </x:c>
      <x:c r="E1340" s="38" t="str">
        <x:f>'Reparto provincial'!E450</x:f>
        <x:v>Colón</x:v>
      </x:c>
      <x:c r="F1340" s="38" t="str">
        <x:f>Ubicaciones!A8</x:f>
        <x:v>L03</x:v>
      </x:c>
      <x:c r="G1340" s="38" t="str">
        <x:v>P3</x:v>
      </x:c>
      <x:c r="H1340" s="55" t="n">
        <x:f>IF(AND(ISNUMBER('Reparto provincial'!J450),ABS(Construccion!G13-1)&lt;0.0000001,MIN(Construccion!D13:F13)&gt;=0,MAX(Construccion!D13:F13)&lt;=1),ROUND('Reparto provincial'!J450*ROUND(SUM(Construccion!$D$13:F13),12),0)-ROUND('Reparto provincial'!J450*ROUND(SUM(Construccion!$D$13:E13),12),0),"n.a.")</x:f>
        <x:v>2</x:v>
      </x:c>
      <x:c r="I1340" s="55" t="n">
        <x:f>'Reparto provincial'!N450</x:f>
        <x:v>63468.3284457478</x:v>
      </x:c>
      <x:c r="J1340" s="55" t="n">
        <x:f>IF(AND(ISNUMBER(H1340),ISNUMBER(I1340)),H1340*I1340,"n.a.")</x:f>
        <x:v>126936.6568914956</x:v>
      </x:c>
      <x:c r="K1340" s="56" t="n">
        <x:f>Ubicaciones!D8</x:f>
        <x:v>9.36</x:v>
      </x:c>
      <x:c r="L1340" s="56" t="n">
        <x:f>Ubicaciones!E8</x:f>
        <x:v>-79.9</x:v>
      </x:c>
      <x:c r="M1340" s="38" t="str">
        <x:f>Vulnerabilidad!B24</x:f>
        <x:v>Liviana / madera</x:v>
      </x:c>
      <x:c r="N1340" s="38" t="str">
        <x:f>Vulnerabilidad!C24</x:f>
        <x:v>Madera / livianas</x:v>
      </x:c>
      <x:c r="O1340" s="38" t="str">
        <x:f>Vulnerabilidad!D24</x:f>
        <x:v>Metal</x:v>
      </x:c>
      <x:c r="P1340" s="38" t="str">
        <x:v>Sin dato</x:v>
      </x:c>
      <x:c r="Q1340" s="38" t="n">
        <x:f>IF('Impacto local'!H8="","",'Impacto local'!H8)</x:f>
        <x:v>2</x:v>
      </x:c>
      <x:c r="R1340" s="57" t="n">
        <x:f>IF(Q1340="","",INDEX(Vulnerabilidad!$D$6:$D$17,Q1340))</x:f>
        <x:v>0</x:v>
      </x:c>
      <x:c r="S1340" s="55" t="n">
        <x:f>IF(AND(ISNUMBER(J1340),ISNUMBER(R1340),R1340&gt;=0,R1340&lt;=1),J1340*R1340,"n.a.")</x:f>
        <x:v>0</x:v>
      </x:c>
      <x:c r="T1340" s="38" t="str">
        <x:f>IF(ISNUMBER(S1340),"Calculado ilustrativo","Faltan datos / parámetros inválidos")</x:f>
        <x:v>Calculado ilustrativo</x:v>
      </x:c>
    </x:row>
    <x:row r="1341">
      <x:c r="A1341" s="38" t="str">
        <x:v>R01336</x:v>
      </x:c>
      <x:c r="B1341" s="38" t="str">
        <x:f>'Reparto provincial'!B451</x:f>
        <x:v>C12</x:v>
      </x:c>
      <x:c r="C1341" s="38" t="str">
        <x:f>'Reparto provincial'!C451</x:f>
        <x:v>Multibank Seguros, S.A.</x:v>
      </x:c>
      <x:c r="D1341" s="38" t="str">
        <x:f>'Reparto provincial'!D451</x:f>
        <x:v>Comercial</x:v>
      </x:c>
      <x:c r="E1341" s="38" t="str">
        <x:f>'Reparto provincial'!E451</x:f>
        <x:v>Chiriquí</x:v>
      </x:c>
      <x:c r="F1341" s="38" t="str">
        <x:f>Ubicaciones!A9</x:f>
        <x:v>L04</x:v>
      </x:c>
      <x:c r="G1341" s="38" t="str">
        <x:v>P1</x:v>
      </x:c>
      <x:c r="H1341" s="55" t="n">
        <x:f>IF(AND(ISNUMBER('Reparto provincial'!J451),ABS(Construccion!G16-1)&lt;0.0000001,MIN(Construccion!D16:F16)&gt;=0,MAX(Construccion!D16:F16)&lt;=1),ROUND('Reparto provincial'!J451*ROUND(SUM(Construccion!$D$16:D16),12),0)-0,"n.a.")</x:f>
        <x:v>50</x:v>
      </x:c>
      <x:c r="I1341" s="55" t="n">
        <x:f>'Reparto provincial'!N451</x:f>
        <x:v>63468.3284457478</x:v>
      </x:c>
      <x:c r="J1341" s="55" t="n">
        <x:f>IF(AND(ISNUMBER(H1341),ISNUMBER(I1341)),H1341*I1341,"n.a.")</x:f>
        <x:v>3173416.42228739</x:v>
      </x:c>
      <x:c r="K1341" s="56" t="n">
        <x:f>Ubicaciones!D9</x:f>
        <x:v>8.43</x:v>
      </x:c>
      <x:c r="L1341" s="56" t="n">
        <x:f>Ubicaciones!E9</x:f>
        <x:v>-82.43</x:v>
      </x:c>
      <x:c r="M1341" s="38" t="str">
        <x:f>Vulnerabilidad!B22</x:f>
        <x:v>Hormigón armado</x:v>
      </x:c>
      <x:c r="N1341" s="38" t="str">
        <x:f>Vulnerabilidad!C22</x:f>
        <x:v>Mampostería de relleno</x:v>
      </x:c>
      <x:c r="O1341" s="38" t="str">
        <x:f>Vulnerabilidad!D22</x:f>
        <x:v>Losa de hormigón</x:v>
      </x:c>
      <x:c r="P1341" s="38" t="str">
        <x:v>Sin dato</x:v>
      </x:c>
      <x:c r="Q1341" s="38" t="n">
        <x:f>IF('Impacto local'!H9="","",'Impacto local'!H9)</x:f>
        <x:v>4</x:v>
      </x:c>
      <x:c r="R1341" s="57" t="n">
        <x:f>IF(Q1341="","",INDEX(Vulnerabilidad!$B$6:$B$17,Q1341))</x:f>
        <x:v>0</x:v>
      </x:c>
      <x:c r="S1341" s="55" t="n">
        <x:f>IF(AND(ISNUMBER(J1341),ISNUMBER(R1341),R1341&gt;=0,R1341&lt;=1),J1341*R1341,"n.a.")</x:f>
        <x:v>0</x:v>
      </x:c>
      <x:c r="T1341" s="38" t="str">
        <x:f>IF(ISNUMBER(S1341),"Calculado ilustrativo","Faltan datos / parámetros inválidos")</x:f>
        <x:v>Calculado ilustrativo</x:v>
      </x:c>
    </x:row>
    <x:row r="1342">
      <x:c r="A1342" s="38" t="str">
        <x:v>R01337</x:v>
      </x:c>
      <x:c r="B1342" s="38" t="str">
        <x:f>'Reparto provincial'!B451</x:f>
        <x:v>C12</x:v>
      </x:c>
      <x:c r="C1342" s="38" t="str">
        <x:f>'Reparto provincial'!C451</x:f>
        <x:v>Multibank Seguros, S.A.</x:v>
      </x:c>
      <x:c r="D1342" s="38" t="str">
        <x:f>'Reparto provincial'!D451</x:f>
        <x:v>Comercial</x:v>
      </x:c>
      <x:c r="E1342" s="38" t="str">
        <x:f>'Reparto provincial'!E451</x:f>
        <x:v>Chiriquí</x:v>
      </x:c>
      <x:c r="F1342" s="38" t="str">
        <x:f>Ubicaciones!A9</x:f>
        <x:v>L04</x:v>
      </x:c>
      <x:c r="G1342" s="38" t="str">
        <x:v>P2</x:v>
      </x:c>
      <x:c r="H1342" s="55" t="n">
        <x:f>IF(AND(ISNUMBER('Reparto provincial'!J451),ABS(Construccion!G16-1)&lt;0.0000001,MIN(Construccion!D16:F16)&gt;=0,MAX(Construccion!D16:F16)&lt;=1),ROUND('Reparto provincial'!J451*ROUND(SUM(Construccion!$D$16:E16),12),0)-ROUND('Reparto provincial'!J451*ROUND(SUM(Construccion!$D$16:D16),12),0),"n.a.")</x:f>
        <x:v>25</x:v>
      </x:c>
      <x:c r="I1342" s="55" t="n">
        <x:f>'Reparto provincial'!N451</x:f>
        <x:v>63468.3284457478</x:v>
      </x:c>
      <x:c r="J1342" s="55" t="n">
        <x:f>IF(AND(ISNUMBER(H1342),ISNUMBER(I1342)),H1342*I1342,"n.a.")</x:f>
        <x:v>1586708.211143695</x:v>
      </x:c>
      <x:c r="K1342" s="56" t="n">
        <x:f>Ubicaciones!D9</x:f>
        <x:v>8.43</x:v>
      </x:c>
      <x:c r="L1342" s="56" t="n">
        <x:f>Ubicaciones!E9</x:f>
        <x:v>-82.43</x:v>
      </x:c>
      <x:c r="M1342" s="38" t="str">
        <x:f>Vulnerabilidad!B23</x:f>
        <x:v>Mampostería sin refuerzo</x:v>
      </x:c>
      <x:c r="N1342" s="38" t="str">
        <x:f>Vulnerabilidad!C23</x:f>
        <x:v>Bloque / ladrillo</x:v>
      </x:c>
      <x:c r="O1342" s="38" t="str">
        <x:f>Vulnerabilidad!D23</x:f>
        <x:v>Metal</x:v>
      </x:c>
      <x:c r="P1342" s="38" t="str">
        <x:v>Sin dato</x:v>
      </x:c>
      <x:c r="Q1342" s="38" t="n">
        <x:f>IF('Impacto local'!H9="","",'Impacto local'!H9)</x:f>
        <x:v>4</x:v>
      </x:c>
      <x:c r="R1342" s="57" t="n">
        <x:f>IF(Q1342="","",INDEX(Vulnerabilidad!$C$6:$C$17,Q1342))</x:f>
        <x:v>0.001</x:v>
      </x:c>
      <x:c r="S1342" s="55" t="n">
        <x:f>IF(AND(ISNUMBER(J1342),ISNUMBER(R1342),R1342&gt;=0,R1342&lt;=1),J1342*R1342,"n.a.")</x:f>
        <x:v>1586.708211143695</x:v>
      </x:c>
      <x:c r="T1342" s="38" t="str">
        <x:f>IF(ISNUMBER(S1342),"Calculado ilustrativo","Faltan datos / parámetros inválidos")</x:f>
        <x:v>Calculado ilustrativo</x:v>
      </x:c>
    </x:row>
    <x:row r="1343">
      <x:c r="A1343" s="38" t="str">
        <x:v>R01338</x:v>
      </x:c>
      <x:c r="B1343" s="38" t="str">
        <x:f>'Reparto provincial'!B451</x:f>
        <x:v>C12</x:v>
      </x:c>
      <x:c r="C1343" s="38" t="str">
        <x:f>'Reparto provincial'!C451</x:f>
        <x:v>Multibank Seguros, S.A.</x:v>
      </x:c>
      <x:c r="D1343" s="38" t="str">
        <x:f>'Reparto provincial'!D451</x:f>
        <x:v>Comercial</x:v>
      </x:c>
      <x:c r="E1343" s="38" t="str">
        <x:f>'Reparto provincial'!E451</x:f>
        <x:v>Chiriquí</x:v>
      </x:c>
      <x:c r="F1343" s="38" t="str">
        <x:f>Ubicaciones!A9</x:f>
        <x:v>L04</x:v>
      </x:c>
      <x:c r="G1343" s="38" t="str">
        <x:v>P3</x:v>
      </x:c>
      <x:c r="H1343" s="55" t="n">
        <x:f>IF(AND(ISNUMBER('Reparto provincial'!J451),ABS(Construccion!G16-1)&lt;0.0000001,MIN(Construccion!D16:F16)&gt;=0,MAX(Construccion!D16:F16)&lt;=1),ROUND('Reparto provincial'!J451*ROUND(SUM(Construccion!$D$16:F16),12),0)-ROUND('Reparto provincial'!J451*ROUND(SUM(Construccion!$D$16:E16),12),0),"n.a.")</x:f>
        <x:v>8</x:v>
      </x:c>
      <x:c r="I1343" s="55" t="n">
        <x:f>'Reparto provincial'!N451</x:f>
        <x:v>63468.3284457478</x:v>
      </x:c>
      <x:c r="J1343" s="55" t="n">
        <x:f>IF(AND(ISNUMBER(H1343),ISNUMBER(I1343)),H1343*I1343,"n.a.")</x:f>
        <x:v>507746.6275659824</x:v>
      </x:c>
      <x:c r="K1343" s="56" t="n">
        <x:f>Ubicaciones!D9</x:f>
        <x:v>8.43</x:v>
      </x:c>
      <x:c r="L1343" s="56" t="n">
        <x:f>Ubicaciones!E9</x:f>
        <x:v>-82.43</x:v>
      </x:c>
      <x:c r="M1343" s="38" t="str">
        <x:f>Vulnerabilidad!B24</x:f>
        <x:v>Liviana / madera</x:v>
      </x:c>
      <x:c r="N1343" s="38" t="str">
        <x:f>Vulnerabilidad!C24</x:f>
        <x:v>Madera / livianas</x:v>
      </x:c>
      <x:c r="O1343" s="38" t="str">
        <x:f>Vulnerabilidad!D24</x:f>
        <x:v>Metal</x:v>
      </x:c>
      <x:c r="P1343" s="38" t="str">
        <x:v>Sin dato</x:v>
      </x:c>
      <x:c r="Q1343" s="38" t="n">
        <x:f>IF('Impacto local'!H9="","",'Impacto local'!H9)</x:f>
        <x:v>4</x:v>
      </x:c>
      <x:c r="R1343" s="57" t="n">
        <x:f>IF(Q1343="","",INDEX(Vulnerabilidad!$D$6:$D$17,Q1343))</x:f>
        <x:v>0.002</x:v>
      </x:c>
      <x:c r="S1343" s="55" t="n">
        <x:f>IF(AND(ISNUMBER(J1343),ISNUMBER(R1343),R1343&gt;=0,R1343&lt;=1),J1343*R1343,"n.a.")</x:f>
        <x:v>1015.4932551319648</x:v>
      </x:c>
      <x:c r="T1343" s="38" t="str">
        <x:f>IF(ISNUMBER(S1343),"Calculado ilustrativo","Faltan datos / parámetros inválidos")</x:f>
        <x:v>Calculado ilustrativo</x:v>
      </x:c>
    </x:row>
    <x:row r="1344">
      <x:c r="A1344" s="38" t="str">
        <x:v>R01339</x:v>
      </x:c>
      <x:c r="B1344" s="38" t="str">
        <x:f>'Reparto provincial'!B452</x:f>
        <x:v>C12</x:v>
      </x:c>
      <x:c r="C1344" s="38" t="str">
        <x:f>'Reparto provincial'!C452</x:f>
        <x:v>Multibank Seguros, S.A.</x:v>
      </x:c>
      <x:c r="D1344" s="38" t="str">
        <x:f>'Reparto provincial'!D452</x:f>
        <x:v>Comercial</x:v>
      </x:c>
      <x:c r="E1344" s="38" t="str">
        <x:f>'Reparto provincial'!E452</x:f>
        <x:v>Darién</x:v>
      </x:c>
      <x:c r="F1344" s="38" t="str">
        <x:f>Ubicaciones!A10</x:f>
        <x:v>L05</x:v>
      </x:c>
      <x:c r="G1344" s="38" t="str">
        <x:v>P1</x:v>
      </x:c>
      <x:c r="H1344" s="55" t="n">
        <x:f>IF(AND(ISNUMBER('Reparto provincial'!J452),ABS(Construccion!G19-1)&lt;0.0000001,MIN(Construccion!D19:F19)&gt;=0,MAX(Construccion!D19:F19)&lt;=1),ROUND('Reparto provincial'!J452*ROUND(SUM(Construccion!$D$19:D19),12),0)-0,"n.a.")</x:f>
        <x:v>1</x:v>
      </x:c>
      <x:c r="I1344" s="55" t="n">
        <x:f>'Reparto provincial'!N452</x:f>
        <x:v>63468.3284457478</x:v>
      </x:c>
      <x:c r="J1344" s="55" t="n">
        <x:f>IF(AND(ISNUMBER(H1344),ISNUMBER(I1344)),H1344*I1344,"n.a.")</x:f>
        <x:v>63468.3284457478</x:v>
      </x:c>
      <x:c r="K1344" s="56" t="n">
        <x:f>Ubicaciones!D10</x:f>
        <x:v>8.4</x:v>
      </x:c>
      <x:c r="L1344" s="56" t="n">
        <x:f>Ubicaciones!E10</x:f>
        <x:v>-78.15</x:v>
      </x:c>
      <x:c r="M1344" s="38" t="str">
        <x:f>Vulnerabilidad!B22</x:f>
        <x:v>Hormigón armado</x:v>
      </x:c>
      <x:c r="N1344" s="38" t="str">
        <x:f>Vulnerabilidad!C22</x:f>
        <x:v>Mampostería de relleno</x:v>
      </x:c>
      <x:c r="O1344" s="38" t="str">
        <x:f>Vulnerabilidad!D22</x:f>
        <x:v>Losa de hormigón</x:v>
      </x:c>
      <x:c r="P1344" s="38" t="str">
        <x:v>Sin dato</x:v>
      </x:c>
      <x:c r="Q1344" s="38" t="n">
        <x:f>IF('Impacto local'!H10="","",'Impacto local'!H10)</x:f>
        <x:v>2</x:v>
      </x:c>
      <x:c r="R1344" s="57" t="n">
        <x:f>IF(Q1344="","",INDEX(Vulnerabilidad!$B$6:$B$17,Q1344))</x:f>
        <x:v>0</x:v>
      </x:c>
      <x:c r="S1344" s="55" t="n">
        <x:f>IF(AND(ISNUMBER(J1344),ISNUMBER(R1344),R1344&gt;=0,R1344&lt;=1),J1344*R1344,"n.a.")</x:f>
        <x:v>0</x:v>
      </x:c>
      <x:c r="T1344" s="38" t="str">
        <x:f>IF(ISNUMBER(S1344),"Calculado ilustrativo","Faltan datos / parámetros inválidos")</x:f>
        <x:v>Calculado ilustrativo</x:v>
      </x:c>
    </x:row>
    <x:row r="1345">
      <x:c r="A1345" s="38" t="str">
        <x:v>R01340</x:v>
      </x:c>
      <x:c r="B1345" s="38" t="str">
        <x:f>'Reparto provincial'!B452</x:f>
        <x:v>C12</x:v>
      </x:c>
      <x:c r="C1345" s="38" t="str">
        <x:f>'Reparto provincial'!C452</x:f>
        <x:v>Multibank Seguros, S.A.</x:v>
      </x:c>
      <x:c r="D1345" s="38" t="str">
        <x:f>'Reparto provincial'!D452</x:f>
        <x:v>Comercial</x:v>
      </x:c>
      <x:c r="E1345" s="38" t="str">
        <x:f>'Reparto provincial'!E452</x:f>
        <x:v>Darién</x:v>
      </x:c>
      <x:c r="F1345" s="38" t="str">
        <x:f>Ubicaciones!A10</x:f>
        <x:v>L05</x:v>
      </x:c>
      <x:c r="G1345" s="38" t="str">
        <x:v>P2</x:v>
      </x:c>
      <x:c r="H1345" s="55" t="n">
        <x:f>IF(AND(ISNUMBER('Reparto provincial'!J452),ABS(Construccion!G19-1)&lt;0.0000001,MIN(Construccion!D19:F19)&gt;=0,MAX(Construccion!D19:F19)&lt;=1),ROUND('Reparto provincial'!J452*ROUND(SUM(Construccion!$D$19:E19),12),0)-ROUND('Reparto provincial'!J452*ROUND(SUM(Construccion!$D$19:D19),12),0),"n.a.")</x:f>
        <x:v>1</x:v>
      </x:c>
      <x:c r="I1345" s="55" t="n">
        <x:f>'Reparto provincial'!N452</x:f>
        <x:v>63468.3284457478</x:v>
      </x:c>
      <x:c r="J1345" s="55" t="n">
        <x:f>IF(AND(ISNUMBER(H1345),ISNUMBER(I1345)),H1345*I1345,"n.a.")</x:f>
        <x:v>63468.3284457478</x:v>
      </x:c>
      <x:c r="K1345" s="56" t="n">
        <x:f>Ubicaciones!D10</x:f>
        <x:v>8.4</x:v>
      </x:c>
      <x:c r="L1345" s="56" t="n">
        <x:f>Ubicaciones!E10</x:f>
        <x:v>-78.15</x:v>
      </x:c>
      <x:c r="M1345" s="38" t="str">
        <x:f>Vulnerabilidad!B23</x:f>
        <x:v>Mampostería sin refuerzo</x:v>
      </x:c>
      <x:c r="N1345" s="38" t="str">
        <x:f>Vulnerabilidad!C23</x:f>
        <x:v>Bloque / ladrillo</x:v>
      </x:c>
      <x:c r="O1345" s="38" t="str">
        <x:f>Vulnerabilidad!D23</x:f>
        <x:v>Metal</x:v>
      </x:c>
      <x:c r="P1345" s="38" t="str">
        <x:v>Sin dato</x:v>
      </x:c>
      <x:c r="Q1345" s="38" t="n">
        <x:f>IF('Impacto local'!H10="","",'Impacto local'!H10)</x:f>
        <x:v>2</x:v>
      </x:c>
      <x:c r="R1345" s="57" t="n">
        <x:f>IF(Q1345="","",INDEX(Vulnerabilidad!$C$6:$C$17,Q1345))</x:f>
        <x:v>0</x:v>
      </x:c>
      <x:c r="S1345" s="55" t="n">
        <x:f>IF(AND(ISNUMBER(J1345),ISNUMBER(R1345),R1345&gt;=0,R1345&lt;=1),J1345*R1345,"n.a.")</x:f>
        <x:v>0</x:v>
      </x:c>
      <x:c r="T1345" s="38" t="str">
        <x:f>IF(ISNUMBER(S1345),"Calculado ilustrativo","Faltan datos / parámetros inválidos")</x:f>
        <x:v>Calculado ilustrativo</x:v>
      </x:c>
    </x:row>
    <x:row r="1346">
      <x:c r="A1346" s="38" t="str">
        <x:v>R01341</x:v>
      </x:c>
      <x:c r="B1346" s="38" t="str">
        <x:f>'Reparto provincial'!B452</x:f>
        <x:v>C12</x:v>
      </x:c>
      <x:c r="C1346" s="38" t="str">
        <x:f>'Reparto provincial'!C452</x:f>
        <x:v>Multibank Seguros, S.A.</x:v>
      </x:c>
      <x:c r="D1346" s="38" t="str">
        <x:f>'Reparto provincial'!D452</x:f>
        <x:v>Comercial</x:v>
      </x:c>
      <x:c r="E1346" s="38" t="str">
        <x:f>'Reparto provincial'!E452</x:f>
        <x:v>Darién</x:v>
      </x:c>
      <x:c r="F1346" s="38" t="str">
        <x:f>Ubicaciones!A10</x:f>
        <x:v>L05</x:v>
      </x:c>
      <x:c r="G1346" s="38" t="str">
        <x:v>P3</x:v>
      </x:c>
      <x:c r="H1346" s="55" t="n">
        <x:f>IF(AND(ISNUMBER('Reparto provincial'!J452),ABS(Construccion!G19-1)&lt;0.0000001,MIN(Construccion!D19:F19)&gt;=0,MAX(Construccion!D19:F19)&lt;=1),ROUND('Reparto provincial'!J452*ROUND(SUM(Construccion!$D$19:F19),12),0)-ROUND('Reparto provincial'!J452*ROUND(SUM(Construccion!$D$19:E19),12),0),"n.a.")</x:f>
        <x:v>0</x:v>
      </x:c>
      <x:c r="I1346" s="55" t="n">
        <x:f>'Reparto provincial'!N452</x:f>
        <x:v>63468.3284457478</x:v>
      </x:c>
      <x:c r="J1346" s="55" t="n">
        <x:f>IF(AND(ISNUMBER(H1346),ISNUMBER(I1346)),H1346*I1346,"n.a.")</x:f>
        <x:v>0</x:v>
      </x:c>
      <x:c r="K1346" s="56" t="n">
        <x:f>Ubicaciones!D10</x:f>
        <x:v>8.4</x:v>
      </x:c>
      <x:c r="L1346" s="56" t="n">
        <x:f>Ubicaciones!E10</x:f>
        <x:v>-78.15</x:v>
      </x:c>
      <x:c r="M1346" s="38" t="str">
        <x:f>Vulnerabilidad!B24</x:f>
        <x:v>Liviana / madera</x:v>
      </x:c>
      <x:c r="N1346" s="38" t="str">
        <x:f>Vulnerabilidad!C24</x:f>
        <x:v>Madera / livianas</x:v>
      </x:c>
      <x:c r="O1346" s="38" t="str">
        <x:f>Vulnerabilidad!D24</x:f>
        <x:v>Metal</x:v>
      </x:c>
      <x:c r="P1346" s="38" t="str">
        <x:v>Sin dato</x:v>
      </x:c>
      <x:c r="Q1346" s="38" t="n">
        <x:f>IF('Impacto local'!H10="","",'Impacto local'!H10)</x:f>
        <x:v>2</x:v>
      </x:c>
      <x:c r="R1346" s="57" t="n">
        <x:f>IF(Q1346="","",INDEX(Vulnerabilidad!$D$6:$D$17,Q1346))</x:f>
        <x:v>0</x:v>
      </x:c>
      <x:c r="S1346" s="55" t="n">
        <x:f>IF(AND(ISNUMBER(J1346),ISNUMBER(R1346),R1346&gt;=0,R1346&lt;=1),J1346*R1346,"n.a.")</x:f>
        <x:v>0</x:v>
      </x:c>
      <x:c r="T1346" s="38" t="str">
        <x:f>IF(ISNUMBER(S1346),"Calculado ilustrativo","Faltan datos / parámetros inválidos")</x:f>
        <x:v>Calculado ilustrativo</x:v>
      </x:c>
    </x:row>
    <x:row r="1347">
      <x:c r="A1347" s="38" t="str">
        <x:v>R01342</x:v>
      </x:c>
      <x:c r="B1347" s="38" t="str">
        <x:f>'Reparto provincial'!B453</x:f>
        <x:v>C12</x:v>
      </x:c>
      <x:c r="C1347" s="38" t="str">
        <x:f>'Reparto provincial'!C453</x:f>
        <x:v>Multibank Seguros, S.A.</x:v>
      </x:c>
      <x:c r="D1347" s="38" t="str">
        <x:f>'Reparto provincial'!D453</x:f>
        <x:v>Comercial</x:v>
      </x:c>
      <x:c r="E1347" s="38" t="str">
        <x:f>'Reparto provincial'!E453</x:f>
        <x:v>Herrera</x:v>
      </x:c>
      <x:c r="F1347" s="38" t="str">
        <x:f>Ubicaciones!A11</x:f>
        <x:v>L06</x:v>
      </x:c>
      <x:c r="G1347" s="38" t="str">
        <x:v>P1</x:v>
      </x:c>
      <x:c r="H1347" s="55" t="n">
        <x:f>IF(AND(ISNUMBER('Reparto provincial'!J453),ABS(Construccion!G22-1)&lt;0.0000001,MIN(Construccion!D22:F22)&gt;=0,MAX(Construccion!D22:F22)&lt;=1),ROUND('Reparto provincial'!J453*ROUND(SUM(Construccion!$D$22:D22),12),0)-0,"n.a.")</x:f>
        <x:v>8</x:v>
      </x:c>
      <x:c r="I1347" s="55" t="n">
        <x:f>'Reparto provincial'!N453</x:f>
        <x:v>63468.3284457478</x:v>
      </x:c>
      <x:c r="J1347" s="55" t="n">
        <x:f>IF(AND(ISNUMBER(H1347),ISNUMBER(I1347)),H1347*I1347,"n.a.")</x:f>
        <x:v>507746.6275659824</x:v>
      </x:c>
      <x:c r="K1347" s="56" t="n">
        <x:f>Ubicaciones!D11</x:f>
        <x:v>7.96</x:v>
      </x:c>
      <x:c r="L1347" s="56" t="n">
        <x:f>Ubicaciones!E11</x:f>
        <x:v>-80.43</x:v>
      </x:c>
      <x:c r="M1347" s="38" t="str">
        <x:f>Vulnerabilidad!B22</x:f>
        <x:v>Hormigón armado</x:v>
      </x:c>
      <x:c r="N1347" s="38" t="str">
        <x:f>Vulnerabilidad!C22</x:f>
        <x:v>Mampostería de relleno</x:v>
      </x:c>
      <x:c r="O1347" s="38" t="str">
        <x:f>Vulnerabilidad!D22</x:f>
        <x:v>Losa de hormigón</x:v>
      </x:c>
      <x:c r="P1347" s="38" t="str">
        <x:v>Sin dato</x:v>
      </x:c>
      <x:c r="Q1347" s="38" t="n">
        <x:f>IF('Impacto local'!H11="","",'Impacto local'!H11)</x:f>
        <x:v>3</x:v>
      </x:c>
      <x:c r="R1347" s="57" t="n">
        <x:f>IF(Q1347="","",INDEX(Vulnerabilidad!$B$6:$B$17,Q1347))</x:f>
        <x:v>0</x:v>
      </x:c>
      <x:c r="S1347" s="55" t="n">
        <x:f>IF(AND(ISNUMBER(J1347),ISNUMBER(R1347),R1347&gt;=0,R1347&lt;=1),J1347*R1347,"n.a.")</x:f>
        <x:v>0</x:v>
      </x:c>
      <x:c r="T1347" s="38" t="str">
        <x:f>IF(ISNUMBER(S1347),"Calculado ilustrativo","Faltan datos / parámetros inválidos")</x:f>
        <x:v>Calculado ilustrativo</x:v>
      </x:c>
    </x:row>
    <x:row r="1348">
      <x:c r="A1348" s="38" t="str">
        <x:v>R01343</x:v>
      </x:c>
      <x:c r="B1348" s="38" t="str">
        <x:f>'Reparto provincial'!B453</x:f>
        <x:v>C12</x:v>
      </x:c>
      <x:c r="C1348" s="38" t="str">
        <x:f>'Reparto provincial'!C453</x:f>
        <x:v>Multibank Seguros, S.A.</x:v>
      </x:c>
      <x:c r="D1348" s="38" t="str">
        <x:f>'Reparto provincial'!D453</x:f>
        <x:v>Comercial</x:v>
      </x:c>
      <x:c r="E1348" s="38" t="str">
        <x:f>'Reparto provincial'!E453</x:f>
        <x:v>Herrera</x:v>
      </x:c>
      <x:c r="F1348" s="38" t="str">
        <x:f>Ubicaciones!A11</x:f>
        <x:v>L06</x:v>
      </x:c>
      <x:c r="G1348" s="38" t="str">
        <x:v>P2</x:v>
      </x:c>
      <x:c r="H1348" s="55" t="n">
        <x:f>IF(AND(ISNUMBER('Reparto provincial'!J453),ABS(Construccion!G22-1)&lt;0.0000001,MIN(Construccion!D22:F22)&gt;=0,MAX(Construccion!D22:F22)&lt;=1),ROUND('Reparto provincial'!J453*ROUND(SUM(Construccion!$D$22:E22),12),0)-ROUND('Reparto provincial'!J453*ROUND(SUM(Construccion!$D$22:D22),12),0),"n.a.")</x:f>
        <x:v>4</x:v>
      </x:c>
      <x:c r="I1348" s="55" t="n">
        <x:f>'Reparto provincial'!N453</x:f>
        <x:v>63468.3284457478</x:v>
      </x:c>
      <x:c r="J1348" s="55" t="n">
        <x:f>IF(AND(ISNUMBER(H1348),ISNUMBER(I1348)),H1348*I1348,"n.a.")</x:f>
        <x:v>253873.3137829912</x:v>
      </x:c>
      <x:c r="K1348" s="56" t="n">
        <x:f>Ubicaciones!D11</x:f>
        <x:v>7.96</x:v>
      </x:c>
      <x:c r="L1348" s="56" t="n">
        <x:f>Ubicaciones!E11</x:f>
        <x:v>-80.43</x:v>
      </x:c>
      <x:c r="M1348" s="38" t="str">
        <x:f>Vulnerabilidad!B23</x:f>
        <x:v>Mampostería sin refuerzo</x:v>
      </x:c>
      <x:c r="N1348" s="38" t="str">
        <x:f>Vulnerabilidad!C23</x:f>
        <x:v>Bloque / ladrillo</x:v>
      </x:c>
      <x:c r="O1348" s="38" t="str">
        <x:f>Vulnerabilidad!D23</x:f>
        <x:v>Metal</x:v>
      </x:c>
      <x:c r="P1348" s="38" t="str">
        <x:v>Sin dato</x:v>
      </x:c>
      <x:c r="Q1348" s="38" t="n">
        <x:f>IF('Impacto local'!H11="","",'Impacto local'!H11)</x:f>
        <x:v>3</x:v>
      </x:c>
      <x:c r="R1348" s="57" t="n">
        <x:f>IF(Q1348="","",INDEX(Vulnerabilidad!$C$6:$C$17,Q1348))</x:f>
        <x:v>0</x:v>
      </x:c>
      <x:c r="S1348" s="55" t="n">
        <x:f>IF(AND(ISNUMBER(J1348),ISNUMBER(R1348),R1348&gt;=0,R1348&lt;=1),J1348*R1348,"n.a.")</x:f>
        <x:v>0</x:v>
      </x:c>
      <x:c r="T1348" s="38" t="str">
        <x:f>IF(ISNUMBER(S1348),"Calculado ilustrativo","Faltan datos / parámetros inválidos")</x:f>
        <x:v>Calculado ilustrativo</x:v>
      </x:c>
    </x:row>
    <x:row r="1349">
      <x:c r="A1349" s="38" t="str">
        <x:v>R01344</x:v>
      </x:c>
      <x:c r="B1349" s="38" t="str">
        <x:f>'Reparto provincial'!B453</x:f>
        <x:v>C12</x:v>
      </x:c>
      <x:c r="C1349" s="38" t="str">
        <x:f>'Reparto provincial'!C453</x:f>
        <x:v>Multibank Seguros, S.A.</x:v>
      </x:c>
      <x:c r="D1349" s="38" t="str">
        <x:f>'Reparto provincial'!D453</x:f>
        <x:v>Comercial</x:v>
      </x:c>
      <x:c r="E1349" s="38" t="str">
        <x:f>'Reparto provincial'!E453</x:f>
        <x:v>Herrera</x:v>
      </x:c>
      <x:c r="F1349" s="38" t="str">
        <x:f>Ubicaciones!A11</x:f>
        <x:v>L06</x:v>
      </x:c>
      <x:c r="G1349" s="38" t="str">
        <x:v>P3</x:v>
      </x:c>
      <x:c r="H1349" s="55" t="n">
        <x:f>IF(AND(ISNUMBER('Reparto provincial'!J453),ABS(Construccion!G22-1)&lt;0.0000001,MIN(Construccion!D22:F22)&gt;=0,MAX(Construccion!D22:F22)&lt;=1),ROUND('Reparto provincial'!J453*ROUND(SUM(Construccion!$D$22:F22),12),0)-ROUND('Reparto provincial'!J453*ROUND(SUM(Construccion!$D$22:E22),12),0),"n.a.")</x:f>
        <x:v>1</x:v>
      </x:c>
      <x:c r="I1349" s="55" t="n">
        <x:f>'Reparto provincial'!N453</x:f>
        <x:v>63468.3284457478</x:v>
      </x:c>
      <x:c r="J1349" s="55" t="n">
        <x:f>IF(AND(ISNUMBER(H1349),ISNUMBER(I1349)),H1349*I1349,"n.a.")</x:f>
        <x:v>63468.3284457478</x:v>
      </x:c>
      <x:c r="K1349" s="56" t="n">
        <x:f>Ubicaciones!D11</x:f>
        <x:v>7.96</x:v>
      </x:c>
      <x:c r="L1349" s="56" t="n">
        <x:f>Ubicaciones!E11</x:f>
        <x:v>-80.43</x:v>
      </x:c>
      <x:c r="M1349" s="38" t="str">
        <x:f>Vulnerabilidad!B24</x:f>
        <x:v>Liviana / madera</x:v>
      </x:c>
      <x:c r="N1349" s="38" t="str">
        <x:f>Vulnerabilidad!C24</x:f>
        <x:v>Madera / livianas</x:v>
      </x:c>
      <x:c r="O1349" s="38" t="str">
        <x:f>Vulnerabilidad!D24</x:f>
        <x:v>Metal</x:v>
      </x:c>
      <x:c r="P1349" s="38" t="str">
        <x:v>Sin dato</x:v>
      </x:c>
      <x:c r="Q1349" s="38" t="n">
        <x:f>IF('Impacto local'!H11="","",'Impacto local'!H11)</x:f>
        <x:v>3</x:v>
      </x:c>
      <x:c r="R1349" s="57" t="n">
        <x:f>IF(Q1349="","",INDEX(Vulnerabilidad!$D$6:$D$17,Q1349))</x:f>
        <x:v>0</x:v>
      </x:c>
      <x:c r="S1349" s="55" t="n">
        <x:f>IF(AND(ISNUMBER(J1349),ISNUMBER(R1349),R1349&gt;=0,R1349&lt;=1),J1349*R1349,"n.a.")</x:f>
        <x:v>0</x:v>
      </x:c>
      <x:c r="T1349" s="38" t="str">
        <x:f>IF(ISNUMBER(S1349),"Calculado ilustrativo","Faltan datos / parámetros inválidos")</x:f>
        <x:v>Calculado ilustrativo</x:v>
      </x:c>
    </x:row>
    <x:row r="1350">
      <x:c r="A1350" s="38" t="str">
        <x:v>R01345</x:v>
      </x:c>
      <x:c r="B1350" s="38" t="str">
        <x:f>'Reparto provincial'!B454</x:f>
        <x:v>C12</x:v>
      </x:c>
      <x:c r="C1350" s="38" t="str">
        <x:f>'Reparto provincial'!C454</x:f>
        <x:v>Multibank Seguros, S.A.</x:v>
      </x:c>
      <x:c r="D1350" s="38" t="str">
        <x:f>'Reparto provincial'!D454</x:f>
        <x:v>Comercial</x:v>
      </x:c>
      <x:c r="E1350" s="38" t="str">
        <x:f>'Reparto provincial'!E454</x:f>
        <x:v>Los Santos</x:v>
      </x:c>
      <x:c r="F1350" s="38" t="str">
        <x:f>Ubicaciones!A12</x:f>
        <x:v>L07</x:v>
      </x:c>
      <x:c r="G1350" s="38" t="str">
        <x:v>P1</x:v>
      </x:c>
      <x:c r="H1350" s="55" t="n">
        <x:f>IF(AND(ISNUMBER('Reparto provincial'!J454),ABS(Construccion!G25-1)&lt;0.0000001,MIN(Construccion!D25:F25)&gt;=0,MAX(Construccion!D25:F25)&lt;=1),ROUND('Reparto provincial'!J454*ROUND(SUM(Construccion!$D$25:D25),12),0)-0,"n.a.")</x:f>
        <x:v>6</x:v>
      </x:c>
      <x:c r="I1350" s="55" t="n">
        <x:f>'Reparto provincial'!N454</x:f>
        <x:v>63468.3284457478</x:v>
      </x:c>
      <x:c r="J1350" s="55" t="n">
        <x:f>IF(AND(ISNUMBER(H1350),ISNUMBER(I1350)),H1350*I1350,"n.a.")</x:f>
        <x:v>380809.97067448683</x:v>
      </x:c>
      <x:c r="K1350" s="56" t="n">
        <x:f>Ubicaciones!D12</x:f>
        <x:v>7.77</x:v>
      </x:c>
      <x:c r="L1350" s="56" t="n">
        <x:f>Ubicaciones!E12</x:f>
        <x:v>-80.28</x:v>
      </x:c>
      <x:c r="M1350" s="38" t="str">
        <x:f>Vulnerabilidad!B22</x:f>
        <x:v>Hormigón armado</x:v>
      </x:c>
      <x:c r="N1350" s="38" t="str">
        <x:f>Vulnerabilidad!C22</x:f>
        <x:v>Mampostería de relleno</x:v>
      </x:c>
      <x:c r="O1350" s="38" t="str">
        <x:f>Vulnerabilidad!D22</x:f>
        <x:v>Losa de hormigón</x:v>
      </x:c>
      <x:c r="P1350" s="38" t="str">
        <x:v>Sin dato</x:v>
      </x:c>
      <x:c r="Q1350" s="38" t="n">
        <x:f>IF('Impacto local'!H12="","",'Impacto local'!H12)</x:f>
        <x:v>2</x:v>
      </x:c>
      <x:c r="R1350" s="57" t="n">
        <x:f>IF(Q1350="","",INDEX(Vulnerabilidad!$B$6:$B$17,Q1350))</x:f>
        <x:v>0</x:v>
      </x:c>
      <x:c r="S1350" s="55" t="n">
        <x:f>IF(AND(ISNUMBER(J1350),ISNUMBER(R1350),R1350&gt;=0,R1350&lt;=1),J1350*R1350,"n.a.")</x:f>
        <x:v>0</x:v>
      </x:c>
      <x:c r="T1350" s="38" t="str">
        <x:f>IF(ISNUMBER(S1350),"Calculado ilustrativo","Faltan datos / parámetros inválidos")</x:f>
        <x:v>Calculado ilustrativo</x:v>
      </x:c>
    </x:row>
    <x:row r="1351">
      <x:c r="A1351" s="38" t="str">
        <x:v>R01346</x:v>
      </x:c>
      <x:c r="B1351" s="38" t="str">
        <x:f>'Reparto provincial'!B454</x:f>
        <x:v>C12</x:v>
      </x:c>
      <x:c r="C1351" s="38" t="str">
        <x:f>'Reparto provincial'!C454</x:f>
        <x:v>Multibank Seguros, S.A.</x:v>
      </x:c>
      <x:c r="D1351" s="38" t="str">
        <x:f>'Reparto provincial'!D454</x:f>
        <x:v>Comercial</x:v>
      </x:c>
      <x:c r="E1351" s="38" t="str">
        <x:f>'Reparto provincial'!E454</x:f>
        <x:v>Los Santos</x:v>
      </x:c>
      <x:c r="F1351" s="38" t="str">
        <x:f>Ubicaciones!A12</x:f>
        <x:v>L07</x:v>
      </x:c>
      <x:c r="G1351" s="38" t="str">
        <x:v>P2</x:v>
      </x:c>
      <x:c r="H1351" s="55" t="n">
        <x:f>IF(AND(ISNUMBER('Reparto provincial'!J454),ABS(Construccion!G25-1)&lt;0.0000001,MIN(Construccion!D25:F25)&gt;=0,MAX(Construccion!D25:F25)&lt;=1),ROUND('Reparto provincial'!J454*ROUND(SUM(Construccion!$D$25:E25),12),0)-ROUND('Reparto provincial'!J454*ROUND(SUM(Construccion!$D$25:D25),12),0),"n.a.")</x:f>
        <x:v>3</x:v>
      </x:c>
      <x:c r="I1351" s="55" t="n">
        <x:f>'Reparto provincial'!N454</x:f>
        <x:v>63468.3284457478</x:v>
      </x:c>
      <x:c r="J1351" s="55" t="n">
        <x:f>IF(AND(ISNUMBER(H1351),ISNUMBER(I1351)),H1351*I1351,"n.a.")</x:f>
        <x:v>190404.98533724342</x:v>
      </x:c>
      <x:c r="K1351" s="56" t="n">
        <x:f>Ubicaciones!D12</x:f>
        <x:v>7.77</x:v>
      </x:c>
      <x:c r="L1351" s="56" t="n">
        <x:f>Ubicaciones!E12</x:f>
        <x:v>-80.28</x:v>
      </x:c>
      <x:c r="M1351" s="38" t="str">
        <x:f>Vulnerabilidad!B23</x:f>
        <x:v>Mampostería sin refuerzo</x:v>
      </x:c>
      <x:c r="N1351" s="38" t="str">
        <x:f>Vulnerabilidad!C23</x:f>
        <x:v>Bloque / ladrillo</x:v>
      </x:c>
      <x:c r="O1351" s="38" t="str">
        <x:f>Vulnerabilidad!D23</x:f>
        <x:v>Metal</x:v>
      </x:c>
      <x:c r="P1351" s="38" t="str">
        <x:v>Sin dato</x:v>
      </x:c>
      <x:c r="Q1351" s="38" t="n">
        <x:f>IF('Impacto local'!H12="","",'Impacto local'!H12)</x:f>
        <x:v>2</x:v>
      </x:c>
      <x:c r="R1351" s="57" t="n">
        <x:f>IF(Q1351="","",INDEX(Vulnerabilidad!$C$6:$C$17,Q1351))</x:f>
        <x:v>0</x:v>
      </x:c>
      <x:c r="S1351" s="55" t="n">
        <x:f>IF(AND(ISNUMBER(J1351),ISNUMBER(R1351),R1351&gt;=0,R1351&lt;=1),J1351*R1351,"n.a.")</x:f>
        <x:v>0</x:v>
      </x:c>
      <x:c r="T1351" s="38" t="str">
        <x:f>IF(ISNUMBER(S1351),"Calculado ilustrativo","Faltan datos / parámetros inválidos")</x:f>
        <x:v>Calculado ilustrativo</x:v>
      </x:c>
    </x:row>
    <x:row r="1352">
      <x:c r="A1352" s="38" t="str">
        <x:v>R01347</x:v>
      </x:c>
      <x:c r="B1352" s="38" t="str">
        <x:f>'Reparto provincial'!B454</x:f>
        <x:v>C12</x:v>
      </x:c>
      <x:c r="C1352" s="38" t="str">
        <x:f>'Reparto provincial'!C454</x:f>
        <x:v>Multibank Seguros, S.A.</x:v>
      </x:c>
      <x:c r="D1352" s="38" t="str">
        <x:f>'Reparto provincial'!D454</x:f>
        <x:v>Comercial</x:v>
      </x:c>
      <x:c r="E1352" s="38" t="str">
        <x:f>'Reparto provincial'!E454</x:f>
        <x:v>Los Santos</x:v>
      </x:c>
      <x:c r="F1352" s="38" t="str">
        <x:f>Ubicaciones!A12</x:f>
        <x:v>L07</x:v>
      </x:c>
      <x:c r="G1352" s="38" t="str">
        <x:v>P3</x:v>
      </x:c>
      <x:c r="H1352" s="55" t="n">
        <x:f>IF(AND(ISNUMBER('Reparto provincial'!J454),ABS(Construccion!G25-1)&lt;0.0000001,MIN(Construccion!D25:F25)&gt;=0,MAX(Construccion!D25:F25)&lt;=1),ROUND('Reparto provincial'!J454*ROUND(SUM(Construccion!$D$25:F25),12),0)-ROUND('Reparto provincial'!J454*ROUND(SUM(Construccion!$D$25:E25),12),0),"n.a.")</x:f>
        <x:v>1</x:v>
      </x:c>
      <x:c r="I1352" s="55" t="n">
        <x:f>'Reparto provincial'!N454</x:f>
        <x:v>63468.3284457478</x:v>
      </x:c>
      <x:c r="J1352" s="55" t="n">
        <x:f>IF(AND(ISNUMBER(H1352),ISNUMBER(I1352)),H1352*I1352,"n.a.")</x:f>
        <x:v>63468.3284457478</x:v>
      </x:c>
      <x:c r="K1352" s="56" t="n">
        <x:f>Ubicaciones!D12</x:f>
        <x:v>7.77</x:v>
      </x:c>
      <x:c r="L1352" s="56" t="n">
        <x:f>Ubicaciones!E12</x:f>
        <x:v>-80.28</x:v>
      </x:c>
      <x:c r="M1352" s="38" t="str">
        <x:f>Vulnerabilidad!B24</x:f>
        <x:v>Liviana / madera</x:v>
      </x:c>
      <x:c r="N1352" s="38" t="str">
        <x:f>Vulnerabilidad!C24</x:f>
        <x:v>Madera / livianas</x:v>
      </x:c>
      <x:c r="O1352" s="38" t="str">
        <x:f>Vulnerabilidad!D24</x:f>
        <x:v>Metal</x:v>
      </x:c>
      <x:c r="P1352" s="38" t="str">
        <x:v>Sin dato</x:v>
      </x:c>
      <x:c r="Q1352" s="38" t="n">
        <x:f>IF('Impacto local'!H12="","",'Impacto local'!H12)</x:f>
        <x:v>2</x:v>
      </x:c>
      <x:c r="R1352" s="57" t="n">
        <x:f>IF(Q1352="","",INDEX(Vulnerabilidad!$D$6:$D$17,Q1352))</x:f>
        <x:v>0</x:v>
      </x:c>
      <x:c r="S1352" s="55" t="n">
        <x:f>IF(AND(ISNUMBER(J1352),ISNUMBER(R1352),R1352&gt;=0,R1352&lt;=1),J1352*R1352,"n.a.")</x:f>
        <x:v>0</x:v>
      </x:c>
      <x:c r="T1352" s="38" t="str">
        <x:f>IF(ISNUMBER(S1352),"Calculado ilustrativo","Faltan datos / parámetros inválidos")</x:f>
        <x:v>Calculado ilustrativo</x:v>
      </x:c>
    </x:row>
    <x:row r="1353">
      <x:c r="A1353" s="38" t="str">
        <x:v>R01348</x:v>
      </x:c>
      <x:c r="B1353" s="38" t="str">
        <x:f>'Reparto provincial'!B455</x:f>
        <x:v>C12</x:v>
      </x:c>
      <x:c r="C1353" s="38" t="str">
        <x:f>'Reparto provincial'!C455</x:f>
        <x:v>Multibank Seguros, S.A.</x:v>
      </x:c>
      <x:c r="D1353" s="38" t="str">
        <x:f>'Reparto provincial'!D455</x:f>
        <x:v>Comercial</x:v>
      </x:c>
      <x:c r="E1353" s="38" t="str">
        <x:f>'Reparto provincial'!E455</x:f>
        <x:v>Panamá</x:v>
      </x:c>
      <x:c r="F1353" s="38" t="str">
        <x:f>Ubicaciones!A13</x:f>
        <x:v>L08</x:v>
      </x:c>
      <x:c r="G1353" s="38" t="str">
        <x:v>P1</x:v>
      </x:c>
      <x:c r="H1353" s="55" t="n">
        <x:f>IF(AND(ISNUMBER('Reparto provincial'!J455),ABS(Construccion!G28-1)&lt;0.0000001,MIN(Construccion!D28:F28)&gt;=0,MAX(Construccion!D28:F28)&lt;=1),ROUND('Reparto provincial'!J455*ROUND(SUM(Construccion!$D$28:D28),12),0)-0,"n.a.")</x:f>
        <x:v>222</x:v>
      </x:c>
      <x:c r="I1353" s="55" t="n">
        <x:f>'Reparto provincial'!N455</x:f>
        <x:v>63468.3284457478</x:v>
      </x:c>
      <x:c r="J1353" s="55" t="n">
        <x:f>IF(AND(ISNUMBER(H1353),ISNUMBER(I1353)),H1353*I1353,"n.a.")</x:f>
        <x:v>14089968.91495601</x:v>
      </x:c>
      <x:c r="K1353" s="56" t="n">
        <x:f>Ubicaciones!D13</x:f>
        <x:v>8.98</x:v>
      </x:c>
      <x:c r="L1353" s="56" t="n">
        <x:f>Ubicaciones!E13</x:f>
        <x:v>-79.52</x:v>
      </x:c>
      <x:c r="M1353" s="38" t="str">
        <x:f>Vulnerabilidad!B22</x:f>
        <x:v>Hormigón armado</x:v>
      </x:c>
      <x:c r="N1353" s="38" t="str">
        <x:f>Vulnerabilidad!C22</x:f>
        <x:v>Mampostería de relleno</x:v>
      </x:c>
      <x:c r="O1353" s="38" t="str">
        <x:f>Vulnerabilidad!D22</x:f>
        <x:v>Losa de hormigón</x:v>
      </x:c>
      <x:c r="P1353" s="38" t="str">
        <x:v>Sin dato</x:v>
      </x:c>
      <x:c r="Q1353" s="38" t="n">
        <x:f>IF('Impacto local'!H13="","",'Impacto local'!H13)</x:f>
        <x:v>2</x:v>
      </x:c>
      <x:c r="R1353" s="57" t="n">
        <x:f>IF(Q1353="","",INDEX(Vulnerabilidad!$B$6:$B$17,Q1353))</x:f>
        <x:v>0</x:v>
      </x:c>
      <x:c r="S1353" s="55" t="n">
        <x:f>IF(AND(ISNUMBER(J1353),ISNUMBER(R1353),R1353&gt;=0,R1353&lt;=1),J1353*R1353,"n.a.")</x:f>
        <x:v>0</x:v>
      </x:c>
      <x:c r="T1353" s="38" t="str">
        <x:f>IF(ISNUMBER(S1353),"Calculado ilustrativo","Faltan datos / parámetros inválidos")</x:f>
        <x:v>Calculado ilustrativo</x:v>
      </x:c>
    </x:row>
    <x:row r="1354">
      <x:c r="A1354" s="38" t="str">
        <x:v>R01349</x:v>
      </x:c>
      <x:c r="B1354" s="38" t="str">
        <x:f>'Reparto provincial'!B455</x:f>
        <x:v>C12</x:v>
      </x:c>
      <x:c r="C1354" s="38" t="str">
        <x:f>'Reparto provincial'!C455</x:f>
        <x:v>Multibank Seguros, S.A.</x:v>
      </x:c>
      <x:c r="D1354" s="38" t="str">
        <x:f>'Reparto provincial'!D455</x:f>
        <x:v>Comercial</x:v>
      </x:c>
      <x:c r="E1354" s="38" t="str">
        <x:f>'Reparto provincial'!E455</x:f>
        <x:v>Panamá</x:v>
      </x:c>
      <x:c r="F1354" s="38" t="str">
        <x:f>Ubicaciones!A13</x:f>
        <x:v>L08</x:v>
      </x:c>
      <x:c r="G1354" s="38" t="str">
        <x:v>P2</x:v>
      </x:c>
      <x:c r="H1354" s="55" t="n">
        <x:f>IF(AND(ISNUMBER('Reparto provincial'!J455),ABS(Construccion!G28-1)&lt;0.0000001,MIN(Construccion!D28:F28)&gt;=0,MAX(Construccion!D28:F28)&lt;=1),ROUND('Reparto provincial'!J455*ROUND(SUM(Construccion!$D$28:E28),12),0)-ROUND('Reparto provincial'!J455*ROUND(SUM(Construccion!$D$28:D28),12),0),"n.a.")</x:f>
        <x:v>111</x:v>
      </x:c>
      <x:c r="I1354" s="55" t="n">
        <x:f>'Reparto provincial'!N455</x:f>
        <x:v>63468.3284457478</x:v>
      </x:c>
      <x:c r="J1354" s="55" t="n">
        <x:f>IF(AND(ISNUMBER(H1354),ISNUMBER(I1354)),H1354*I1354,"n.a.")</x:f>
        <x:v>7044984.457478005</x:v>
      </x:c>
      <x:c r="K1354" s="56" t="n">
        <x:f>Ubicaciones!D13</x:f>
        <x:v>8.98</x:v>
      </x:c>
      <x:c r="L1354" s="56" t="n">
        <x:f>Ubicaciones!E13</x:f>
        <x:v>-79.52</x:v>
      </x:c>
      <x:c r="M1354" s="38" t="str">
        <x:f>Vulnerabilidad!B23</x:f>
        <x:v>Mampostería sin refuerzo</x:v>
      </x:c>
      <x:c r="N1354" s="38" t="str">
        <x:f>Vulnerabilidad!C23</x:f>
        <x:v>Bloque / ladrillo</x:v>
      </x:c>
      <x:c r="O1354" s="38" t="str">
        <x:f>Vulnerabilidad!D23</x:f>
        <x:v>Metal</x:v>
      </x:c>
      <x:c r="P1354" s="38" t="str">
        <x:v>Sin dato</x:v>
      </x:c>
      <x:c r="Q1354" s="38" t="n">
        <x:f>IF('Impacto local'!H13="","",'Impacto local'!H13)</x:f>
        <x:v>2</x:v>
      </x:c>
      <x:c r="R1354" s="57" t="n">
        <x:f>IF(Q1354="","",INDEX(Vulnerabilidad!$C$6:$C$17,Q1354))</x:f>
        <x:v>0</x:v>
      </x:c>
      <x:c r="S1354" s="55" t="n">
        <x:f>IF(AND(ISNUMBER(J1354),ISNUMBER(R1354),R1354&gt;=0,R1354&lt;=1),J1354*R1354,"n.a.")</x:f>
        <x:v>0</x:v>
      </x:c>
      <x:c r="T1354" s="38" t="str">
        <x:f>IF(ISNUMBER(S1354),"Calculado ilustrativo","Faltan datos / parámetros inválidos")</x:f>
        <x:v>Calculado ilustrativo</x:v>
      </x:c>
    </x:row>
    <x:row r="1355">
      <x:c r="A1355" s="38" t="str">
        <x:v>R01350</x:v>
      </x:c>
      <x:c r="B1355" s="38" t="str">
        <x:f>'Reparto provincial'!B455</x:f>
        <x:v>C12</x:v>
      </x:c>
      <x:c r="C1355" s="38" t="str">
        <x:f>'Reparto provincial'!C455</x:f>
        <x:v>Multibank Seguros, S.A.</x:v>
      </x:c>
      <x:c r="D1355" s="38" t="str">
        <x:f>'Reparto provincial'!D455</x:f>
        <x:v>Comercial</x:v>
      </x:c>
      <x:c r="E1355" s="38" t="str">
        <x:f>'Reparto provincial'!E455</x:f>
        <x:v>Panamá</x:v>
      </x:c>
      <x:c r="F1355" s="38" t="str">
        <x:f>Ubicaciones!A13</x:f>
        <x:v>L08</x:v>
      </x:c>
      <x:c r="G1355" s="38" t="str">
        <x:v>P3</x:v>
      </x:c>
      <x:c r="H1355" s="55" t="n">
        <x:f>IF(AND(ISNUMBER('Reparto provincial'!J455),ABS(Construccion!G28-1)&lt;0.0000001,MIN(Construccion!D28:F28)&gt;=0,MAX(Construccion!D28:F28)&lt;=1),ROUND('Reparto provincial'!J455*ROUND(SUM(Construccion!$D$28:F28),12),0)-ROUND('Reparto provincial'!J455*ROUND(SUM(Construccion!$D$28:E28),12),0),"n.a.")</x:f>
        <x:v>37</x:v>
      </x:c>
      <x:c r="I1355" s="55" t="n">
        <x:f>'Reparto provincial'!N455</x:f>
        <x:v>63468.3284457478</x:v>
      </x:c>
      <x:c r="J1355" s="55" t="n">
        <x:f>IF(AND(ISNUMBER(H1355),ISNUMBER(I1355)),H1355*I1355,"n.a.")</x:f>
        <x:v>2348328.1524926685</x:v>
      </x:c>
      <x:c r="K1355" s="56" t="n">
        <x:f>Ubicaciones!D13</x:f>
        <x:v>8.98</x:v>
      </x:c>
      <x:c r="L1355" s="56" t="n">
        <x:f>Ubicaciones!E13</x:f>
        <x:v>-79.52</x:v>
      </x:c>
      <x:c r="M1355" s="38" t="str">
        <x:f>Vulnerabilidad!B24</x:f>
        <x:v>Liviana / madera</x:v>
      </x:c>
      <x:c r="N1355" s="38" t="str">
        <x:f>Vulnerabilidad!C24</x:f>
        <x:v>Madera / livianas</x:v>
      </x:c>
      <x:c r="O1355" s="38" t="str">
        <x:f>Vulnerabilidad!D24</x:f>
        <x:v>Metal</x:v>
      </x:c>
      <x:c r="P1355" s="38" t="str">
        <x:v>Sin dato</x:v>
      </x:c>
      <x:c r="Q1355" s="38" t="n">
        <x:f>IF('Impacto local'!H13="","",'Impacto local'!H13)</x:f>
        <x:v>2</x:v>
      </x:c>
      <x:c r="R1355" s="57" t="n">
        <x:f>IF(Q1355="","",INDEX(Vulnerabilidad!$D$6:$D$17,Q1355))</x:f>
        <x:v>0</x:v>
      </x:c>
      <x:c r="S1355" s="55" t="n">
        <x:f>IF(AND(ISNUMBER(J1355),ISNUMBER(R1355),R1355&gt;=0,R1355&lt;=1),J1355*R1355,"n.a.")</x:f>
        <x:v>0</x:v>
      </x:c>
      <x:c r="T1355" s="38" t="str">
        <x:f>IF(ISNUMBER(S1355),"Calculado ilustrativo","Faltan datos / parámetros inválidos")</x:f>
        <x:v>Calculado ilustrativo</x:v>
      </x:c>
    </x:row>
    <x:row r="1356">
      <x:c r="A1356" s="38" t="str">
        <x:v>R01351</x:v>
      </x:c>
      <x:c r="B1356" s="38" t="str">
        <x:f>'Reparto provincial'!B456</x:f>
        <x:v>C12</x:v>
      </x:c>
      <x:c r="C1356" s="38" t="str">
        <x:f>'Reparto provincial'!C456</x:f>
        <x:v>Multibank Seguros, S.A.</x:v>
      </x:c>
      <x:c r="D1356" s="38" t="str">
        <x:f>'Reparto provincial'!D456</x:f>
        <x:v>Comercial</x:v>
      </x:c>
      <x:c r="E1356" s="38" t="str">
        <x:f>'Reparto provincial'!E456</x:f>
        <x:v>Veraguas</x:v>
      </x:c>
      <x:c r="F1356" s="38" t="str">
        <x:f>Ubicaciones!A14</x:f>
        <x:v>L09</x:v>
      </x:c>
      <x:c r="G1356" s="38" t="str">
        <x:v>P1</x:v>
      </x:c>
      <x:c r="H1356" s="55" t="n">
        <x:f>IF(AND(ISNUMBER('Reparto provincial'!J456),ABS(Construccion!G31-1)&lt;0.0000001,MIN(Construccion!D31:F31)&gt;=0,MAX(Construccion!D31:F31)&lt;=1),ROUND('Reparto provincial'!J456*ROUND(SUM(Construccion!$D$31:D31),12),0)-0,"n.a.")</x:f>
        <x:v>29</x:v>
      </x:c>
      <x:c r="I1356" s="55" t="n">
        <x:f>'Reparto provincial'!N456</x:f>
        <x:v>63468.3284457478</x:v>
      </x:c>
      <x:c r="J1356" s="55" t="n">
        <x:f>IF(AND(ISNUMBER(H1356),ISNUMBER(I1356)),H1356*I1356,"n.a.")</x:f>
        <x:v>1840581.5249266862</x:v>
      </x:c>
      <x:c r="K1356" s="56" t="n">
        <x:f>Ubicaciones!D14</x:f>
        <x:v>8.1</x:v>
      </x:c>
      <x:c r="L1356" s="56" t="n">
        <x:f>Ubicaciones!E14</x:f>
        <x:v>-80.97</x:v>
      </x:c>
      <x:c r="M1356" s="38" t="str">
        <x:f>Vulnerabilidad!B22</x:f>
        <x:v>Hormigón armado</x:v>
      </x:c>
      <x:c r="N1356" s="38" t="str">
        <x:f>Vulnerabilidad!C22</x:f>
        <x:v>Mampostería de relleno</x:v>
      </x:c>
      <x:c r="O1356" s="38" t="str">
        <x:f>Vulnerabilidad!D22</x:f>
        <x:v>Losa de hormigón</x:v>
      </x:c>
      <x:c r="P1356" s="38" t="str">
        <x:v>Sin dato</x:v>
      </x:c>
      <x:c r="Q1356" s="38" t="n">
        <x:f>IF('Impacto local'!H14="","",'Impacto local'!H14)</x:f>
        <x:v>3</x:v>
      </x:c>
      <x:c r="R1356" s="57" t="n">
        <x:f>IF(Q1356="","",INDEX(Vulnerabilidad!$B$6:$B$17,Q1356))</x:f>
        <x:v>0</x:v>
      </x:c>
      <x:c r="S1356" s="55" t="n">
        <x:f>IF(AND(ISNUMBER(J1356),ISNUMBER(R1356),R1356&gt;=0,R1356&lt;=1),J1356*R1356,"n.a.")</x:f>
        <x:v>0</x:v>
      </x:c>
      <x:c r="T1356" s="38" t="str">
        <x:f>IF(ISNUMBER(S1356),"Calculado ilustrativo","Faltan datos / parámetros inválidos")</x:f>
        <x:v>Calculado ilustrativo</x:v>
      </x:c>
    </x:row>
    <x:row r="1357">
      <x:c r="A1357" s="38" t="str">
        <x:v>R01352</x:v>
      </x:c>
      <x:c r="B1357" s="38" t="str">
        <x:f>'Reparto provincial'!B456</x:f>
        <x:v>C12</x:v>
      </x:c>
      <x:c r="C1357" s="38" t="str">
        <x:f>'Reparto provincial'!C456</x:f>
        <x:v>Multibank Seguros, S.A.</x:v>
      </x:c>
      <x:c r="D1357" s="38" t="str">
        <x:f>'Reparto provincial'!D456</x:f>
        <x:v>Comercial</x:v>
      </x:c>
      <x:c r="E1357" s="38" t="str">
        <x:f>'Reparto provincial'!E456</x:f>
        <x:v>Veraguas</x:v>
      </x:c>
      <x:c r="F1357" s="38" t="str">
        <x:f>Ubicaciones!A14</x:f>
        <x:v>L09</x:v>
      </x:c>
      <x:c r="G1357" s="38" t="str">
        <x:v>P2</x:v>
      </x:c>
      <x:c r="H1357" s="55" t="n">
        <x:f>IF(AND(ISNUMBER('Reparto provincial'!J456),ABS(Construccion!G31-1)&lt;0.0000001,MIN(Construccion!D31:F31)&gt;=0,MAX(Construccion!D31:F31)&lt;=1),ROUND('Reparto provincial'!J456*ROUND(SUM(Construccion!$D$31:E31),12),0)-ROUND('Reparto provincial'!J456*ROUND(SUM(Construccion!$D$31:D31),12),0),"n.a.")</x:f>
        <x:v>15</x:v>
      </x:c>
      <x:c r="I1357" s="55" t="n">
        <x:f>'Reparto provincial'!N456</x:f>
        <x:v>63468.3284457478</x:v>
      </x:c>
      <x:c r="J1357" s="55" t="n">
        <x:f>IF(AND(ISNUMBER(H1357),ISNUMBER(I1357)),H1357*I1357,"n.a.")</x:f>
        <x:v>952024.926686217</x:v>
      </x:c>
      <x:c r="K1357" s="56" t="n">
        <x:f>Ubicaciones!D14</x:f>
        <x:v>8.1</x:v>
      </x:c>
      <x:c r="L1357" s="56" t="n">
        <x:f>Ubicaciones!E14</x:f>
        <x:v>-80.97</x:v>
      </x:c>
      <x:c r="M1357" s="38" t="str">
        <x:f>Vulnerabilidad!B23</x:f>
        <x:v>Mampostería sin refuerzo</x:v>
      </x:c>
      <x:c r="N1357" s="38" t="str">
        <x:f>Vulnerabilidad!C23</x:f>
        <x:v>Bloque / ladrillo</x:v>
      </x:c>
      <x:c r="O1357" s="38" t="str">
        <x:f>Vulnerabilidad!D23</x:f>
        <x:v>Metal</x:v>
      </x:c>
      <x:c r="P1357" s="38" t="str">
        <x:v>Sin dato</x:v>
      </x:c>
      <x:c r="Q1357" s="38" t="n">
        <x:f>IF('Impacto local'!H14="","",'Impacto local'!H14)</x:f>
        <x:v>3</x:v>
      </x:c>
      <x:c r="R1357" s="57" t="n">
        <x:f>IF(Q1357="","",INDEX(Vulnerabilidad!$C$6:$C$17,Q1357))</x:f>
        <x:v>0</x:v>
      </x:c>
      <x:c r="S1357" s="55" t="n">
        <x:f>IF(AND(ISNUMBER(J1357),ISNUMBER(R1357),R1357&gt;=0,R1357&lt;=1),J1357*R1357,"n.a.")</x:f>
        <x:v>0</x:v>
      </x:c>
      <x:c r="T1357" s="38" t="str">
        <x:f>IF(ISNUMBER(S1357),"Calculado ilustrativo","Faltan datos / parámetros inválidos")</x:f>
        <x:v>Calculado ilustrativo</x:v>
      </x:c>
    </x:row>
    <x:row r="1358">
      <x:c r="A1358" s="38" t="str">
        <x:v>R01353</x:v>
      </x:c>
      <x:c r="B1358" s="38" t="str">
        <x:f>'Reparto provincial'!B456</x:f>
        <x:v>C12</x:v>
      </x:c>
      <x:c r="C1358" s="38" t="str">
        <x:f>'Reparto provincial'!C456</x:f>
        <x:v>Multibank Seguros, S.A.</x:v>
      </x:c>
      <x:c r="D1358" s="38" t="str">
        <x:f>'Reparto provincial'!D456</x:f>
        <x:v>Comercial</x:v>
      </x:c>
      <x:c r="E1358" s="38" t="str">
        <x:f>'Reparto provincial'!E456</x:f>
        <x:v>Veraguas</x:v>
      </x:c>
      <x:c r="F1358" s="38" t="str">
        <x:f>Ubicaciones!A14</x:f>
        <x:v>L09</x:v>
      </x:c>
      <x:c r="G1358" s="38" t="str">
        <x:v>P3</x:v>
      </x:c>
      <x:c r="H1358" s="55" t="n">
        <x:f>IF(AND(ISNUMBER('Reparto provincial'!J456),ABS(Construccion!G31-1)&lt;0.0000001,MIN(Construccion!D31:F31)&gt;=0,MAX(Construccion!D31:F31)&lt;=1),ROUND('Reparto provincial'!J456*ROUND(SUM(Construccion!$D$31:F31),12),0)-ROUND('Reparto provincial'!J456*ROUND(SUM(Construccion!$D$31:E31),12),0),"n.a.")</x:f>
        <x:v>5</x:v>
      </x:c>
      <x:c r="I1358" s="55" t="n">
        <x:f>'Reparto provincial'!N456</x:f>
        <x:v>63468.3284457478</x:v>
      </x:c>
      <x:c r="J1358" s="55" t="n">
        <x:f>IF(AND(ISNUMBER(H1358),ISNUMBER(I1358)),H1358*I1358,"n.a.")</x:f>
        <x:v>317341.642228739</x:v>
      </x:c>
      <x:c r="K1358" s="56" t="n">
        <x:f>Ubicaciones!D14</x:f>
        <x:v>8.1</x:v>
      </x:c>
      <x:c r="L1358" s="56" t="n">
        <x:f>Ubicaciones!E14</x:f>
        <x:v>-80.97</x:v>
      </x:c>
      <x:c r="M1358" s="38" t="str">
        <x:f>Vulnerabilidad!B24</x:f>
        <x:v>Liviana / madera</x:v>
      </x:c>
      <x:c r="N1358" s="38" t="str">
        <x:f>Vulnerabilidad!C24</x:f>
        <x:v>Madera / livianas</x:v>
      </x:c>
      <x:c r="O1358" s="38" t="str">
        <x:f>Vulnerabilidad!D24</x:f>
        <x:v>Metal</x:v>
      </x:c>
      <x:c r="P1358" s="38" t="str">
        <x:v>Sin dato</x:v>
      </x:c>
      <x:c r="Q1358" s="38" t="n">
        <x:f>IF('Impacto local'!H14="","",'Impacto local'!H14)</x:f>
        <x:v>3</x:v>
      </x:c>
      <x:c r="R1358" s="57" t="n">
        <x:f>IF(Q1358="","",INDEX(Vulnerabilidad!$D$6:$D$17,Q1358))</x:f>
        <x:v>0</x:v>
      </x:c>
      <x:c r="S1358" s="55" t="n">
        <x:f>IF(AND(ISNUMBER(J1358),ISNUMBER(R1358),R1358&gt;=0,R1358&lt;=1),J1358*R1358,"n.a.")</x:f>
        <x:v>0</x:v>
      </x:c>
      <x:c r="T1358" s="38" t="str">
        <x:f>IF(ISNUMBER(S1358),"Calculado ilustrativo","Faltan datos / parámetros inválidos")</x:f>
        <x:v>Calculado ilustrativo</x:v>
      </x:c>
    </x:row>
    <x:row r="1359">
      <x:c r="A1359" s="38" t="str">
        <x:v>R01354</x:v>
      </x:c>
      <x:c r="B1359" s="38" t="str">
        <x:f>'Reparto provincial'!B457</x:f>
        <x:v>C12</x:v>
      </x:c>
      <x:c r="C1359" s="38" t="str">
        <x:f>'Reparto provincial'!C457</x:f>
        <x:v>Multibank Seguros, S.A.</x:v>
      </x:c>
      <x:c r="D1359" s="38" t="str">
        <x:f>'Reparto provincial'!D457</x:f>
        <x:v>Comercial</x:v>
      </x:c>
      <x:c r="E1359" s="38" t="str">
        <x:f>'Reparto provincial'!E457</x:f>
        <x:v>Guna Yala</x:v>
      </x:c>
      <x:c r="F1359" s="38" t="str">
        <x:f>Ubicaciones!A15</x:f>
        <x:v>L10</x:v>
      </x:c>
      <x:c r="G1359" s="38" t="str">
        <x:v>P1</x:v>
      </x:c>
      <x:c r="H1359" s="55" t="n">
        <x:f>IF(AND(ISNUMBER('Reparto provincial'!J457),ABS(Construccion!G34-1)&lt;0.0000001,MIN(Construccion!D34:F34)&gt;=0,MAX(Construccion!D34:F34)&lt;=1),ROUND('Reparto provincial'!J457*ROUND(SUM(Construccion!$D$34:D34),12),0)-0,"n.a.")</x:f>
        <x:v>0</x:v>
      </x:c>
      <x:c r="I1359" s="55" t="n">
        <x:f>'Reparto provincial'!N457</x:f>
        <x:v>63468.3284457478</x:v>
      </x:c>
      <x:c r="J1359" s="55" t="n">
        <x:f>IF(AND(ISNUMBER(H1359),ISNUMBER(I1359)),H1359*I1359,"n.a.")</x:f>
        <x:v>0</x:v>
      </x:c>
      <x:c r="K1359" s="56" t="n">
        <x:f>Ubicaciones!D15</x:f>
        <x:v>9.45</x:v>
      </x:c>
      <x:c r="L1359" s="56" t="n">
        <x:f>Ubicaciones!E15</x:f>
        <x:v>-78.97</x:v>
      </x:c>
      <x:c r="M1359" s="38" t="str">
        <x:f>Vulnerabilidad!B22</x:f>
        <x:v>Hormigón armado</x:v>
      </x:c>
      <x:c r="N1359" s="38" t="str">
        <x:f>Vulnerabilidad!C22</x:f>
        <x:v>Mampostería de relleno</x:v>
      </x:c>
      <x:c r="O1359" s="38" t="str">
        <x:f>Vulnerabilidad!D22</x:f>
        <x:v>Losa de hormigón</x:v>
      </x:c>
      <x:c r="P1359" s="38" t="str">
        <x:v>Sin dato</x:v>
      </x:c>
      <x:c r="Q1359" s="38" t="n">
        <x:f>IF('Impacto local'!H15="","",'Impacto local'!H15)</x:f>
        <x:v>2</x:v>
      </x:c>
      <x:c r="R1359" s="57" t="n">
        <x:f>IF(Q1359="","",INDEX(Vulnerabilidad!$B$6:$B$17,Q1359))</x:f>
        <x:v>0</x:v>
      </x:c>
      <x:c r="S1359" s="55" t="n">
        <x:f>IF(AND(ISNUMBER(J1359),ISNUMBER(R1359),R1359&gt;=0,R1359&lt;=1),J1359*R1359,"n.a.")</x:f>
        <x:v>0</x:v>
      </x:c>
      <x:c r="T1359" s="38" t="str">
        <x:f>IF(ISNUMBER(S1359),"Calculado ilustrativo","Faltan datos / parámetros inválidos")</x:f>
        <x:v>Calculado ilustrativo</x:v>
      </x:c>
    </x:row>
    <x:row r="1360">
      <x:c r="A1360" s="38" t="str">
        <x:v>R01355</x:v>
      </x:c>
      <x:c r="B1360" s="38" t="str">
        <x:f>'Reparto provincial'!B457</x:f>
        <x:v>C12</x:v>
      </x:c>
      <x:c r="C1360" s="38" t="str">
        <x:f>'Reparto provincial'!C457</x:f>
        <x:v>Multibank Seguros, S.A.</x:v>
      </x:c>
      <x:c r="D1360" s="38" t="str">
        <x:f>'Reparto provincial'!D457</x:f>
        <x:v>Comercial</x:v>
      </x:c>
      <x:c r="E1360" s="38" t="str">
        <x:f>'Reparto provincial'!E457</x:f>
        <x:v>Guna Yala</x:v>
      </x:c>
      <x:c r="F1360" s="38" t="str">
        <x:f>Ubicaciones!A15</x:f>
        <x:v>L10</x:v>
      </x:c>
      <x:c r="G1360" s="38" t="str">
        <x:v>P2</x:v>
      </x:c>
      <x:c r="H1360" s="55" t="n">
        <x:f>IF(AND(ISNUMBER('Reparto provincial'!J457),ABS(Construccion!G34-1)&lt;0.0000001,MIN(Construccion!D34:F34)&gt;=0,MAX(Construccion!D34:F34)&lt;=1),ROUND('Reparto provincial'!J457*ROUND(SUM(Construccion!$D$34:E34),12),0)-ROUND('Reparto provincial'!J457*ROUND(SUM(Construccion!$D$34:D34),12),0),"n.a.")</x:f>
        <x:v>0</x:v>
      </x:c>
      <x:c r="I1360" s="55" t="n">
        <x:f>'Reparto provincial'!N457</x:f>
        <x:v>63468.3284457478</x:v>
      </x:c>
      <x:c r="J1360" s="55" t="n">
        <x:f>IF(AND(ISNUMBER(H1360),ISNUMBER(I1360)),H1360*I1360,"n.a.")</x:f>
        <x:v>0</x:v>
      </x:c>
      <x:c r="K1360" s="56" t="n">
        <x:f>Ubicaciones!D15</x:f>
        <x:v>9.45</x:v>
      </x:c>
      <x:c r="L1360" s="56" t="n">
        <x:f>Ubicaciones!E15</x:f>
        <x:v>-78.97</x:v>
      </x:c>
      <x:c r="M1360" s="38" t="str">
        <x:f>Vulnerabilidad!B23</x:f>
        <x:v>Mampostería sin refuerzo</x:v>
      </x:c>
      <x:c r="N1360" s="38" t="str">
        <x:f>Vulnerabilidad!C23</x:f>
        <x:v>Bloque / ladrillo</x:v>
      </x:c>
      <x:c r="O1360" s="38" t="str">
        <x:f>Vulnerabilidad!D23</x:f>
        <x:v>Metal</x:v>
      </x:c>
      <x:c r="P1360" s="38" t="str">
        <x:v>Sin dato</x:v>
      </x:c>
      <x:c r="Q1360" s="38" t="n">
        <x:f>IF('Impacto local'!H15="","",'Impacto local'!H15)</x:f>
        <x:v>2</x:v>
      </x:c>
      <x:c r="R1360" s="57" t="n">
        <x:f>IF(Q1360="","",INDEX(Vulnerabilidad!$C$6:$C$17,Q1360))</x:f>
        <x:v>0</x:v>
      </x:c>
      <x:c r="S1360" s="55" t="n">
        <x:f>IF(AND(ISNUMBER(J1360),ISNUMBER(R1360),R1360&gt;=0,R1360&lt;=1),J1360*R1360,"n.a.")</x:f>
        <x:v>0</x:v>
      </x:c>
      <x:c r="T1360" s="38" t="str">
        <x:f>IF(ISNUMBER(S1360),"Calculado ilustrativo","Faltan datos / parámetros inválidos")</x:f>
        <x:v>Calculado ilustrativo</x:v>
      </x:c>
    </x:row>
    <x:row r="1361">
      <x:c r="A1361" s="38" t="str">
        <x:v>R01356</x:v>
      </x:c>
      <x:c r="B1361" s="38" t="str">
        <x:f>'Reparto provincial'!B457</x:f>
        <x:v>C12</x:v>
      </x:c>
      <x:c r="C1361" s="38" t="str">
        <x:f>'Reparto provincial'!C457</x:f>
        <x:v>Multibank Seguros, S.A.</x:v>
      </x:c>
      <x:c r="D1361" s="38" t="str">
        <x:f>'Reparto provincial'!D457</x:f>
        <x:v>Comercial</x:v>
      </x:c>
      <x:c r="E1361" s="38" t="str">
        <x:f>'Reparto provincial'!E457</x:f>
        <x:v>Guna Yala</x:v>
      </x:c>
      <x:c r="F1361" s="38" t="str">
        <x:f>Ubicaciones!A15</x:f>
        <x:v>L10</x:v>
      </x:c>
      <x:c r="G1361" s="38" t="str">
        <x:v>P3</x:v>
      </x:c>
      <x:c r="H1361" s="55" t="n">
        <x:f>IF(AND(ISNUMBER('Reparto provincial'!J457),ABS(Construccion!G34-1)&lt;0.0000001,MIN(Construccion!D34:F34)&gt;=0,MAX(Construccion!D34:F34)&lt;=1),ROUND('Reparto provincial'!J457*ROUND(SUM(Construccion!$D$34:F34),12),0)-ROUND('Reparto provincial'!J457*ROUND(SUM(Construccion!$D$34:E34),12),0),"n.a.")</x:f>
        <x:v>0</x:v>
      </x:c>
      <x:c r="I1361" s="55" t="n">
        <x:f>'Reparto provincial'!N457</x:f>
        <x:v>63468.3284457478</x:v>
      </x:c>
      <x:c r="J1361" s="55" t="n">
        <x:f>IF(AND(ISNUMBER(H1361),ISNUMBER(I1361)),H1361*I1361,"n.a.")</x:f>
        <x:v>0</x:v>
      </x:c>
      <x:c r="K1361" s="56" t="n">
        <x:f>Ubicaciones!D15</x:f>
        <x:v>9.45</x:v>
      </x:c>
      <x:c r="L1361" s="56" t="n">
        <x:f>Ubicaciones!E15</x:f>
        <x:v>-78.97</x:v>
      </x:c>
      <x:c r="M1361" s="38" t="str">
        <x:f>Vulnerabilidad!B24</x:f>
        <x:v>Liviana / madera</x:v>
      </x:c>
      <x:c r="N1361" s="38" t="str">
        <x:f>Vulnerabilidad!C24</x:f>
        <x:v>Madera / livianas</x:v>
      </x:c>
      <x:c r="O1361" s="38" t="str">
        <x:f>Vulnerabilidad!D24</x:f>
        <x:v>Metal</x:v>
      </x:c>
      <x:c r="P1361" s="38" t="str">
        <x:v>Sin dato</x:v>
      </x:c>
      <x:c r="Q1361" s="38" t="n">
        <x:f>IF('Impacto local'!H15="","",'Impacto local'!H15)</x:f>
        <x:v>2</x:v>
      </x:c>
      <x:c r="R1361" s="57" t="n">
        <x:f>IF(Q1361="","",INDEX(Vulnerabilidad!$D$6:$D$17,Q1361))</x:f>
        <x:v>0</x:v>
      </x:c>
      <x:c r="S1361" s="55" t="n">
        <x:f>IF(AND(ISNUMBER(J1361),ISNUMBER(R1361),R1361&gt;=0,R1361&lt;=1),J1361*R1361,"n.a.")</x:f>
        <x:v>0</x:v>
      </x:c>
      <x:c r="T1361" s="38" t="str">
        <x:f>IF(ISNUMBER(S1361),"Calculado ilustrativo","Faltan datos / parámetros inválidos")</x:f>
        <x:v>Calculado ilustrativo</x:v>
      </x:c>
    </x:row>
    <x:row r="1362">
      <x:c r="A1362" s="38" t="str">
        <x:v>R01357</x:v>
      </x:c>
      <x:c r="B1362" s="38" t="str">
        <x:f>'Reparto provincial'!B458</x:f>
        <x:v>C12</x:v>
      </x:c>
      <x:c r="C1362" s="38" t="str">
        <x:f>'Reparto provincial'!C458</x:f>
        <x:v>Multibank Seguros, S.A.</x:v>
      </x:c>
      <x:c r="D1362" s="38" t="str">
        <x:f>'Reparto provincial'!D458</x:f>
        <x:v>Comercial</x:v>
      </x:c>
      <x:c r="E1362" s="38" t="str">
        <x:f>'Reparto provincial'!E458</x:f>
        <x:v>Emberá-Wounaan</x:v>
      </x:c>
      <x:c r="F1362" s="38" t="str">
        <x:f>Ubicaciones!A16</x:f>
        <x:v>L11</x:v>
      </x:c>
      <x:c r="G1362" s="38" t="str">
        <x:v>P1</x:v>
      </x:c>
      <x:c r="H1362" s="55" t="n">
        <x:f>IF(AND(ISNUMBER('Reparto provincial'!J458),ABS(Construccion!G37-1)&lt;0.0000001,MIN(Construccion!D37:F37)&gt;=0,MAX(Construccion!D37:F37)&lt;=1),ROUND('Reparto provincial'!J458*ROUND(SUM(Construccion!$D$37:D37),12),0)-0,"n.a.")</x:f>
        <x:v>0</x:v>
      </x:c>
      <x:c r="I1362" s="55" t="n">
        <x:f>'Reparto provincial'!N458</x:f>
        <x:v>63468.3284457478</x:v>
      </x:c>
      <x:c r="J1362" s="55" t="n">
        <x:f>IF(AND(ISNUMBER(H1362),ISNUMBER(I1362)),H1362*I1362,"n.a.")</x:f>
        <x:v>0</x:v>
      </x:c>
      <x:c r="K1362" s="56" t="n">
        <x:f>Ubicaciones!D16</x:f>
        <x:v>8.25</x:v>
      </x:c>
      <x:c r="L1362" s="56" t="n">
        <x:f>Ubicaciones!E16</x:f>
        <x:v>-77.72</x:v>
      </x:c>
      <x:c r="M1362" s="38" t="str">
        <x:f>Vulnerabilidad!B22</x:f>
        <x:v>Hormigón armado</x:v>
      </x:c>
      <x:c r="N1362" s="38" t="str">
        <x:f>Vulnerabilidad!C22</x:f>
        <x:v>Mampostería de relleno</x:v>
      </x:c>
      <x:c r="O1362" s="38" t="str">
        <x:f>Vulnerabilidad!D22</x:f>
        <x:v>Losa de hormigón</x:v>
      </x:c>
      <x:c r="P1362" s="38" t="str">
        <x:v>Sin dato</x:v>
      </x:c>
      <x:c r="Q1362" s="38" t="n">
        <x:f>IF('Impacto local'!H16="","",'Impacto local'!H16)</x:f>
        <x:v>2</x:v>
      </x:c>
      <x:c r="R1362" s="57" t="n">
        <x:f>IF(Q1362="","",INDEX(Vulnerabilidad!$B$6:$B$17,Q1362))</x:f>
        <x:v>0</x:v>
      </x:c>
      <x:c r="S1362" s="55" t="n">
        <x:f>IF(AND(ISNUMBER(J1362),ISNUMBER(R1362),R1362&gt;=0,R1362&lt;=1),J1362*R1362,"n.a.")</x:f>
        <x:v>0</x:v>
      </x:c>
      <x:c r="T1362" s="38" t="str">
        <x:f>IF(ISNUMBER(S1362),"Calculado ilustrativo","Faltan datos / parámetros inválidos")</x:f>
        <x:v>Calculado ilustrativo</x:v>
      </x:c>
    </x:row>
    <x:row r="1363">
      <x:c r="A1363" s="38" t="str">
        <x:v>R01358</x:v>
      </x:c>
      <x:c r="B1363" s="38" t="str">
        <x:f>'Reparto provincial'!B458</x:f>
        <x:v>C12</x:v>
      </x:c>
      <x:c r="C1363" s="38" t="str">
        <x:f>'Reparto provincial'!C458</x:f>
        <x:v>Multibank Seguros, S.A.</x:v>
      </x:c>
      <x:c r="D1363" s="38" t="str">
        <x:f>'Reparto provincial'!D458</x:f>
        <x:v>Comercial</x:v>
      </x:c>
      <x:c r="E1363" s="38" t="str">
        <x:f>'Reparto provincial'!E458</x:f>
        <x:v>Emberá-Wounaan</x:v>
      </x:c>
      <x:c r="F1363" s="38" t="str">
        <x:f>Ubicaciones!A16</x:f>
        <x:v>L11</x:v>
      </x:c>
      <x:c r="G1363" s="38" t="str">
        <x:v>P2</x:v>
      </x:c>
      <x:c r="H1363" s="55" t="n">
        <x:f>IF(AND(ISNUMBER('Reparto provincial'!J458),ABS(Construccion!G37-1)&lt;0.0000001,MIN(Construccion!D37:F37)&gt;=0,MAX(Construccion!D37:F37)&lt;=1),ROUND('Reparto provincial'!J458*ROUND(SUM(Construccion!$D$37:E37),12),0)-ROUND('Reparto provincial'!J458*ROUND(SUM(Construccion!$D$37:D37),12),0),"n.a.")</x:f>
        <x:v>0</x:v>
      </x:c>
      <x:c r="I1363" s="55" t="n">
        <x:f>'Reparto provincial'!N458</x:f>
        <x:v>63468.3284457478</x:v>
      </x:c>
      <x:c r="J1363" s="55" t="n">
        <x:f>IF(AND(ISNUMBER(H1363),ISNUMBER(I1363)),H1363*I1363,"n.a.")</x:f>
        <x:v>0</x:v>
      </x:c>
      <x:c r="K1363" s="56" t="n">
        <x:f>Ubicaciones!D16</x:f>
        <x:v>8.25</x:v>
      </x:c>
      <x:c r="L1363" s="56" t="n">
        <x:f>Ubicaciones!E16</x:f>
        <x:v>-77.72</x:v>
      </x:c>
      <x:c r="M1363" s="38" t="str">
        <x:f>Vulnerabilidad!B23</x:f>
        <x:v>Mampostería sin refuerzo</x:v>
      </x:c>
      <x:c r="N1363" s="38" t="str">
        <x:f>Vulnerabilidad!C23</x:f>
        <x:v>Bloque / ladrillo</x:v>
      </x:c>
      <x:c r="O1363" s="38" t="str">
        <x:f>Vulnerabilidad!D23</x:f>
        <x:v>Metal</x:v>
      </x:c>
      <x:c r="P1363" s="38" t="str">
        <x:v>Sin dato</x:v>
      </x:c>
      <x:c r="Q1363" s="38" t="n">
        <x:f>IF('Impacto local'!H16="","",'Impacto local'!H16)</x:f>
        <x:v>2</x:v>
      </x:c>
      <x:c r="R1363" s="57" t="n">
        <x:f>IF(Q1363="","",INDEX(Vulnerabilidad!$C$6:$C$17,Q1363))</x:f>
        <x:v>0</x:v>
      </x:c>
      <x:c r="S1363" s="55" t="n">
        <x:f>IF(AND(ISNUMBER(J1363),ISNUMBER(R1363),R1363&gt;=0,R1363&lt;=1),J1363*R1363,"n.a.")</x:f>
        <x:v>0</x:v>
      </x:c>
      <x:c r="T1363" s="38" t="str">
        <x:f>IF(ISNUMBER(S1363),"Calculado ilustrativo","Faltan datos / parámetros inválidos")</x:f>
        <x:v>Calculado ilustrativo</x:v>
      </x:c>
    </x:row>
    <x:row r="1364">
      <x:c r="A1364" s="38" t="str">
        <x:v>R01359</x:v>
      </x:c>
      <x:c r="B1364" s="38" t="str">
        <x:f>'Reparto provincial'!B458</x:f>
        <x:v>C12</x:v>
      </x:c>
      <x:c r="C1364" s="38" t="str">
        <x:f>'Reparto provincial'!C458</x:f>
        <x:v>Multibank Seguros, S.A.</x:v>
      </x:c>
      <x:c r="D1364" s="38" t="str">
        <x:f>'Reparto provincial'!D458</x:f>
        <x:v>Comercial</x:v>
      </x:c>
      <x:c r="E1364" s="38" t="str">
        <x:f>'Reparto provincial'!E458</x:f>
        <x:v>Emberá-Wounaan</x:v>
      </x:c>
      <x:c r="F1364" s="38" t="str">
        <x:f>Ubicaciones!A16</x:f>
        <x:v>L11</x:v>
      </x:c>
      <x:c r="G1364" s="38" t="str">
        <x:v>P3</x:v>
      </x:c>
      <x:c r="H1364" s="55" t="n">
        <x:f>IF(AND(ISNUMBER('Reparto provincial'!J458),ABS(Construccion!G37-1)&lt;0.0000001,MIN(Construccion!D37:F37)&gt;=0,MAX(Construccion!D37:F37)&lt;=1),ROUND('Reparto provincial'!J458*ROUND(SUM(Construccion!$D$37:F37),12),0)-ROUND('Reparto provincial'!J458*ROUND(SUM(Construccion!$D$37:E37),12),0),"n.a.")</x:f>
        <x:v>0</x:v>
      </x:c>
      <x:c r="I1364" s="55" t="n">
        <x:f>'Reparto provincial'!N458</x:f>
        <x:v>63468.3284457478</x:v>
      </x:c>
      <x:c r="J1364" s="55" t="n">
        <x:f>IF(AND(ISNUMBER(H1364),ISNUMBER(I1364)),H1364*I1364,"n.a.")</x:f>
        <x:v>0</x:v>
      </x:c>
      <x:c r="K1364" s="56" t="n">
        <x:f>Ubicaciones!D16</x:f>
        <x:v>8.25</x:v>
      </x:c>
      <x:c r="L1364" s="56" t="n">
        <x:f>Ubicaciones!E16</x:f>
        <x:v>-77.72</x:v>
      </x:c>
      <x:c r="M1364" s="38" t="str">
        <x:f>Vulnerabilidad!B24</x:f>
        <x:v>Liviana / madera</x:v>
      </x:c>
      <x:c r="N1364" s="38" t="str">
        <x:f>Vulnerabilidad!C24</x:f>
        <x:v>Madera / livianas</x:v>
      </x:c>
      <x:c r="O1364" s="38" t="str">
        <x:f>Vulnerabilidad!D24</x:f>
        <x:v>Metal</x:v>
      </x:c>
      <x:c r="P1364" s="38" t="str">
        <x:v>Sin dato</x:v>
      </x:c>
      <x:c r="Q1364" s="38" t="n">
        <x:f>IF('Impacto local'!H16="","",'Impacto local'!H16)</x:f>
        <x:v>2</x:v>
      </x:c>
      <x:c r="R1364" s="57" t="n">
        <x:f>IF(Q1364="","",INDEX(Vulnerabilidad!$D$6:$D$17,Q1364))</x:f>
        <x:v>0</x:v>
      </x:c>
      <x:c r="S1364" s="55" t="n">
        <x:f>IF(AND(ISNUMBER(J1364),ISNUMBER(R1364),R1364&gt;=0,R1364&lt;=1),J1364*R1364,"n.a.")</x:f>
        <x:v>0</x:v>
      </x:c>
      <x:c r="T1364" s="38" t="str">
        <x:f>IF(ISNUMBER(S1364),"Calculado ilustrativo","Faltan datos / parámetros inválidos")</x:f>
        <x:v>Calculado ilustrativo</x:v>
      </x:c>
    </x:row>
    <x:row r="1365">
      <x:c r="A1365" s="38" t="str">
        <x:v>R01360</x:v>
      </x:c>
      <x:c r="B1365" s="38" t="str">
        <x:f>'Reparto provincial'!B459</x:f>
        <x:v>C12</x:v>
      </x:c>
      <x:c r="C1365" s="38" t="str">
        <x:f>'Reparto provincial'!C459</x:f>
        <x:v>Multibank Seguros, S.A.</x:v>
      </x:c>
      <x:c r="D1365" s="38" t="str">
        <x:f>'Reparto provincial'!D459</x:f>
        <x:v>Comercial</x:v>
      </x:c>
      <x:c r="E1365" s="38" t="str">
        <x:f>'Reparto provincial'!E459</x:f>
        <x:v>Ngäbe-Buglé</x:v>
      </x:c>
      <x:c r="F1365" s="38" t="str">
        <x:f>Ubicaciones!A17</x:f>
        <x:v>L12</x:v>
      </x:c>
      <x:c r="G1365" s="38" t="str">
        <x:v>P1</x:v>
      </x:c>
      <x:c r="H1365" s="55" t="n">
        <x:f>IF(AND(ISNUMBER('Reparto provincial'!J459),ABS(Construccion!G40-1)&lt;0.0000001,MIN(Construccion!D40:F40)&gt;=0,MAX(Construccion!D40:F40)&lt;=1),ROUND('Reparto provincial'!J459*ROUND(SUM(Construccion!$D$40:D40),12),0)-0,"n.a.")</x:f>
        <x:v>0</x:v>
      </x:c>
      <x:c r="I1365" s="55" t="n">
        <x:f>'Reparto provincial'!N459</x:f>
        <x:v>63468.3284457478</x:v>
      </x:c>
      <x:c r="J1365" s="55" t="n">
        <x:f>IF(AND(ISNUMBER(H1365),ISNUMBER(I1365)),H1365*I1365,"n.a.")</x:f>
        <x:v>0</x:v>
      </x:c>
      <x:c r="K1365" s="56" t="n">
        <x:f>Ubicaciones!D17</x:f>
        <x:v>8.53</x:v>
      </x:c>
      <x:c r="L1365" s="56" t="n">
        <x:f>Ubicaciones!E17</x:f>
        <x:v>-81.7</x:v>
      </x:c>
      <x:c r="M1365" s="38" t="str">
        <x:f>Vulnerabilidad!B22</x:f>
        <x:v>Hormigón armado</x:v>
      </x:c>
      <x:c r="N1365" s="38" t="str">
        <x:f>Vulnerabilidad!C22</x:f>
        <x:v>Mampostería de relleno</x:v>
      </x:c>
      <x:c r="O1365" s="38" t="str">
        <x:f>Vulnerabilidad!D22</x:f>
        <x:v>Losa de hormigón</x:v>
      </x:c>
      <x:c r="P1365" s="38" t="str">
        <x:v>Sin dato</x:v>
      </x:c>
      <x:c r="Q1365" s="38" t="n">
        <x:f>IF('Impacto local'!H17="","",'Impacto local'!H17)</x:f>
        <x:v>3</x:v>
      </x:c>
      <x:c r="R1365" s="57" t="n">
        <x:f>IF(Q1365="","",INDEX(Vulnerabilidad!$B$6:$B$17,Q1365))</x:f>
        <x:v>0</x:v>
      </x:c>
      <x:c r="S1365" s="55" t="n">
        <x:f>IF(AND(ISNUMBER(J1365),ISNUMBER(R1365),R1365&gt;=0,R1365&lt;=1),J1365*R1365,"n.a.")</x:f>
        <x:v>0</x:v>
      </x:c>
      <x:c r="T1365" s="38" t="str">
        <x:f>IF(ISNUMBER(S1365),"Calculado ilustrativo","Faltan datos / parámetros inválidos")</x:f>
        <x:v>Calculado ilustrativo</x:v>
      </x:c>
    </x:row>
    <x:row r="1366">
      <x:c r="A1366" s="38" t="str">
        <x:v>R01361</x:v>
      </x:c>
      <x:c r="B1366" s="38" t="str">
        <x:f>'Reparto provincial'!B459</x:f>
        <x:v>C12</x:v>
      </x:c>
      <x:c r="C1366" s="38" t="str">
        <x:f>'Reparto provincial'!C459</x:f>
        <x:v>Multibank Seguros, S.A.</x:v>
      </x:c>
      <x:c r="D1366" s="38" t="str">
        <x:f>'Reparto provincial'!D459</x:f>
        <x:v>Comercial</x:v>
      </x:c>
      <x:c r="E1366" s="38" t="str">
        <x:f>'Reparto provincial'!E459</x:f>
        <x:v>Ngäbe-Buglé</x:v>
      </x:c>
      <x:c r="F1366" s="38" t="str">
        <x:f>Ubicaciones!A17</x:f>
        <x:v>L12</x:v>
      </x:c>
      <x:c r="G1366" s="38" t="str">
        <x:v>P2</x:v>
      </x:c>
      <x:c r="H1366" s="55" t="n">
        <x:f>IF(AND(ISNUMBER('Reparto provincial'!J459),ABS(Construccion!G40-1)&lt;0.0000001,MIN(Construccion!D40:F40)&gt;=0,MAX(Construccion!D40:F40)&lt;=1),ROUND('Reparto provincial'!J459*ROUND(SUM(Construccion!$D$40:E40),12),0)-ROUND('Reparto provincial'!J459*ROUND(SUM(Construccion!$D$40:D40),12),0),"n.a.")</x:f>
        <x:v>0</x:v>
      </x:c>
      <x:c r="I1366" s="55" t="n">
        <x:f>'Reparto provincial'!N459</x:f>
        <x:v>63468.3284457478</x:v>
      </x:c>
      <x:c r="J1366" s="55" t="n">
        <x:f>IF(AND(ISNUMBER(H1366),ISNUMBER(I1366)),H1366*I1366,"n.a.")</x:f>
        <x:v>0</x:v>
      </x:c>
      <x:c r="K1366" s="56" t="n">
        <x:f>Ubicaciones!D17</x:f>
        <x:v>8.53</x:v>
      </x:c>
      <x:c r="L1366" s="56" t="n">
        <x:f>Ubicaciones!E17</x:f>
        <x:v>-81.7</x:v>
      </x:c>
      <x:c r="M1366" s="38" t="str">
        <x:f>Vulnerabilidad!B23</x:f>
        <x:v>Mampostería sin refuerzo</x:v>
      </x:c>
      <x:c r="N1366" s="38" t="str">
        <x:f>Vulnerabilidad!C23</x:f>
        <x:v>Bloque / ladrillo</x:v>
      </x:c>
      <x:c r="O1366" s="38" t="str">
        <x:f>Vulnerabilidad!D23</x:f>
        <x:v>Metal</x:v>
      </x:c>
      <x:c r="P1366" s="38" t="str">
        <x:v>Sin dato</x:v>
      </x:c>
      <x:c r="Q1366" s="38" t="n">
        <x:f>IF('Impacto local'!H17="","",'Impacto local'!H17)</x:f>
        <x:v>3</x:v>
      </x:c>
      <x:c r="R1366" s="57" t="n">
        <x:f>IF(Q1366="","",INDEX(Vulnerabilidad!$C$6:$C$17,Q1366))</x:f>
        <x:v>0</x:v>
      </x:c>
      <x:c r="S1366" s="55" t="n">
        <x:f>IF(AND(ISNUMBER(J1366),ISNUMBER(R1366),R1366&gt;=0,R1366&lt;=1),J1366*R1366,"n.a.")</x:f>
        <x:v>0</x:v>
      </x:c>
      <x:c r="T1366" s="38" t="str">
        <x:f>IF(ISNUMBER(S1366),"Calculado ilustrativo","Faltan datos / parámetros inválidos")</x:f>
        <x:v>Calculado ilustrativo</x:v>
      </x:c>
    </x:row>
    <x:row r="1367">
      <x:c r="A1367" s="38" t="str">
        <x:v>R01362</x:v>
      </x:c>
      <x:c r="B1367" s="38" t="str">
        <x:f>'Reparto provincial'!B459</x:f>
        <x:v>C12</x:v>
      </x:c>
      <x:c r="C1367" s="38" t="str">
        <x:f>'Reparto provincial'!C459</x:f>
        <x:v>Multibank Seguros, S.A.</x:v>
      </x:c>
      <x:c r="D1367" s="38" t="str">
        <x:f>'Reparto provincial'!D459</x:f>
        <x:v>Comercial</x:v>
      </x:c>
      <x:c r="E1367" s="38" t="str">
        <x:f>'Reparto provincial'!E459</x:f>
        <x:v>Ngäbe-Buglé</x:v>
      </x:c>
      <x:c r="F1367" s="38" t="str">
        <x:f>Ubicaciones!A17</x:f>
        <x:v>L12</x:v>
      </x:c>
      <x:c r="G1367" s="38" t="str">
        <x:v>P3</x:v>
      </x:c>
      <x:c r="H1367" s="55" t="n">
        <x:f>IF(AND(ISNUMBER('Reparto provincial'!J459),ABS(Construccion!G40-1)&lt;0.0000001,MIN(Construccion!D40:F40)&gt;=0,MAX(Construccion!D40:F40)&lt;=1),ROUND('Reparto provincial'!J459*ROUND(SUM(Construccion!$D$40:F40),12),0)-ROUND('Reparto provincial'!J459*ROUND(SUM(Construccion!$D$40:E40),12),0),"n.a.")</x:f>
        <x:v>0</x:v>
      </x:c>
      <x:c r="I1367" s="55" t="n">
        <x:f>'Reparto provincial'!N459</x:f>
        <x:v>63468.3284457478</x:v>
      </x:c>
      <x:c r="J1367" s="55" t="n">
        <x:f>IF(AND(ISNUMBER(H1367),ISNUMBER(I1367)),H1367*I1367,"n.a.")</x:f>
        <x:v>0</x:v>
      </x:c>
      <x:c r="K1367" s="56" t="n">
        <x:f>Ubicaciones!D17</x:f>
        <x:v>8.53</x:v>
      </x:c>
      <x:c r="L1367" s="56" t="n">
        <x:f>Ubicaciones!E17</x:f>
        <x:v>-81.7</x:v>
      </x:c>
      <x:c r="M1367" s="38" t="str">
        <x:f>Vulnerabilidad!B24</x:f>
        <x:v>Liviana / madera</x:v>
      </x:c>
      <x:c r="N1367" s="38" t="str">
        <x:f>Vulnerabilidad!C24</x:f>
        <x:v>Madera / livianas</x:v>
      </x:c>
      <x:c r="O1367" s="38" t="str">
        <x:f>Vulnerabilidad!D24</x:f>
        <x:v>Metal</x:v>
      </x:c>
      <x:c r="P1367" s="38" t="str">
        <x:v>Sin dato</x:v>
      </x:c>
      <x:c r="Q1367" s="38" t="n">
        <x:f>IF('Impacto local'!H17="","",'Impacto local'!H17)</x:f>
        <x:v>3</x:v>
      </x:c>
      <x:c r="R1367" s="57" t="n">
        <x:f>IF(Q1367="","",INDEX(Vulnerabilidad!$D$6:$D$17,Q1367))</x:f>
        <x:v>0</x:v>
      </x:c>
      <x:c r="S1367" s="55" t="n">
        <x:f>IF(AND(ISNUMBER(J1367),ISNUMBER(R1367),R1367&gt;=0,R1367&lt;=1),J1367*R1367,"n.a.")</x:f>
        <x:v>0</x:v>
      </x:c>
      <x:c r="T1367" s="38" t="str">
        <x:f>IF(ISNUMBER(S1367),"Calculado ilustrativo","Faltan datos / parámetros inválidos")</x:f>
        <x:v>Calculado ilustrativo</x:v>
      </x:c>
    </x:row>
    <x:row r="1368">
      <x:c r="A1368" s="38" t="str">
        <x:v>R01363</x:v>
      </x:c>
      <x:c r="B1368" s="38" t="str">
        <x:f>'Reparto provincial'!B460</x:f>
        <x:v>C12</x:v>
      </x:c>
      <x:c r="C1368" s="38" t="str">
        <x:f>'Reparto provincial'!C460</x:f>
        <x:v>Multibank Seguros, S.A.</x:v>
      </x:c>
      <x:c r="D1368" s="38" t="str">
        <x:f>'Reparto provincial'!D460</x:f>
        <x:v>Comercial</x:v>
      </x:c>
      <x:c r="E1368" s="38" t="str">
        <x:f>'Reparto provincial'!E460</x:f>
        <x:v>Panamá Oeste</x:v>
      </x:c>
      <x:c r="F1368" s="38" t="str">
        <x:f>Ubicaciones!A18</x:f>
        <x:v>L13</x:v>
      </x:c>
      <x:c r="G1368" s="38" t="str">
        <x:v>P1</x:v>
      </x:c>
      <x:c r="H1368" s="55" t="n">
        <x:f>IF(AND(ISNUMBER('Reparto provincial'!J460),ABS(Construccion!G43-1)&lt;0.0000001,MIN(Construccion!D43:F43)&gt;=0,MAX(Construccion!D43:F43)&lt;=1),ROUND('Reparto provincial'!J460*ROUND(SUM(Construccion!$D$43:D43),12),0)-0,"n.a.")</x:f>
        <x:v>56</x:v>
      </x:c>
      <x:c r="I1368" s="55" t="n">
        <x:f>'Reparto provincial'!N460</x:f>
        <x:v>63468.3284457478</x:v>
      </x:c>
      <x:c r="J1368" s="55" t="n">
        <x:f>IF(AND(ISNUMBER(H1368),ISNUMBER(I1368)),H1368*I1368,"n.a.")</x:f>
        <x:v>3554226.392961877</x:v>
      </x:c>
      <x:c r="K1368" s="56" t="n">
        <x:f>Ubicaciones!D18</x:f>
        <x:v>8.88</x:v>
      </x:c>
      <x:c r="L1368" s="56" t="n">
        <x:f>Ubicaciones!E18</x:f>
        <x:v>-79.78</x:v>
      </x:c>
      <x:c r="M1368" s="38" t="str">
        <x:f>Vulnerabilidad!B22</x:f>
        <x:v>Hormigón armado</x:v>
      </x:c>
      <x:c r="N1368" s="38" t="str">
        <x:f>Vulnerabilidad!C22</x:f>
        <x:v>Mampostería de relleno</x:v>
      </x:c>
      <x:c r="O1368" s="38" t="str">
        <x:f>Vulnerabilidad!D22</x:f>
        <x:v>Losa de hormigón</x:v>
      </x:c>
      <x:c r="P1368" s="38" t="str">
        <x:v>Sin dato</x:v>
      </x:c>
      <x:c r="Q1368" s="38" t="n">
        <x:f>IF('Impacto local'!H18="","",'Impacto local'!H18)</x:f>
        <x:v>2</x:v>
      </x:c>
      <x:c r="R1368" s="57" t="n">
        <x:f>IF(Q1368="","",INDEX(Vulnerabilidad!$B$6:$B$17,Q1368))</x:f>
        <x:v>0</x:v>
      </x:c>
      <x:c r="S1368" s="55" t="n">
        <x:f>IF(AND(ISNUMBER(J1368),ISNUMBER(R1368),R1368&gt;=0,R1368&lt;=1),J1368*R1368,"n.a.")</x:f>
        <x:v>0</x:v>
      </x:c>
      <x:c r="T1368" s="38" t="str">
        <x:f>IF(ISNUMBER(S1368),"Calculado ilustrativo","Faltan datos / parámetros inválidos")</x:f>
        <x:v>Calculado ilustrativo</x:v>
      </x:c>
    </x:row>
    <x:row r="1369">
      <x:c r="A1369" s="38" t="str">
        <x:v>R01364</x:v>
      </x:c>
      <x:c r="B1369" s="38" t="str">
        <x:f>'Reparto provincial'!B460</x:f>
        <x:v>C12</x:v>
      </x:c>
      <x:c r="C1369" s="38" t="str">
        <x:f>'Reparto provincial'!C460</x:f>
        <x:v>Multibank Seguros, S.A.</x:v>
      </x:c>
      <x:c r="D1369" s="38" t="str">
        <x:f>'Reparto provincial'!D460</x:f>
        <x:v>Comercial</x:v>
      </x:c>
      <x:c r="E1369" s="38" t="str">
        <x:f>'Reparto provincial'!E460</x:f>
        <x:v>Panamá Oeste</x:v>
      </x:c>
      <x:c r="F1369" s="38" t="str">
        <x:f>Ubicaciones!A18</x:f>
        <x:v>L13</x:v>
      </x:c>
      <x:c r="G1369" s="38" t="str">
        <x:v>P2</x:v>
      </x:c>
      <x:c r="H1369" s="55" t="n">
        <x:f>IF(AND(ISNUMBER('Reparto provincial'!J460),ABS(Construccion!G43-1)&lt;0.0000001,MIN(Construccion!D43:F43)&gt;=0,MAX(Construccion!D43:F43)&lt;=1),ROUND('Reparto provincial'!J460*ROUND(SUM(Construccion!$D$43:E43),12),0)-ROUND('Reparto provincial'!J460*ROUND(SUM(Construccion!$D$43:D43),12),0),"n.a.")</x:f>
        <x:v>28</x:v>
      </x:c>
      <x:c r="I1369" s="55" t="n">
        <x:f>'Reparto provincial'!N460</x:f>
        <x:v>63468.3284457478</x:v>
      </x:c>
      <x:c r="J1369" s="55" t="n">
        <x:f>IF(AND(ISNUMBER(H1369),ISNUMBER(I1369)),H1369*I1369,"n.a.")</x:f>
        <x:v>1777113.1964809385</x:v>
      </x:c>
      <x:c r="K1369" s="56" t="n">
        <x:f>Ubicaciones!D18</x:f>
        <x:v>8.88</x:v>
      </x:c>
      <x:c r="L1369" s="56" t="n">
        <x:f>Ubicaciones!E18</x:f>
        <x:v>-79.78</x:v>
      </x:c>
      <x:c r="M1369" s="38" t="str">
        <x:f>Vulnerabilidad!B23</x:f>
        <x:v>Mampostería sin refuerzo</x:v>
      </x:c>
      <x:c r="N1369" s="38" t="str">
        <x:f>Vulnerabilidad!C23</x:f>
        <x:v>Bloque / ladrillo</x:v>
      </x:c>
      <x:c r="O1369" s="38" t="str">
        <x:f>Vulnerabilidad!D23</x:f>
        <x:v>Metal</x:v>
      </x:c>
      <x:c r="P1369" s="38" t="str">
        <x:v>Sin dato</x:v>
      </x:c>
      <x:c r="Q1369" s="38" t="n">
        <x:f>IF('Impacto local'!H18="","",'Impacto local'!H18)</x:f>
        <x:v>2</x:v>
      </x:c>
      <x:c r="R1369" s="57" t="n">
        <x:f>IF(Q1369="","",INDEX(Vulnerabilidad!$C$6:$C$17,Q1369))</x:f>
        <x:v>0</x:v>
      </x:c>
      <x:c r="S1369" s="55" t="n">
        <x:f>IF(AND(ISNUMBER(J1369),ISNUMBER(R1369),R1369&gt;=0,R1369&lt;=1),J1369*R1369,"n.a.")</x:f>
        <x:v>0</x:v>
      </x:c>
      <x:c r="T1369" s="38" t="str">
        <x:f>IF(ISNUMBER(S1369),"Calculado ilustrativo","Faltan datos / parámetros inválidos")</x:f>
        <x:v>Calculado ilustrativo</x:v>
      </x:c>
    </x:row>
    <x:row r="1370">
      <x:c r="A1370" s="38" t="str">
        <x:v>R01365</x:v>
      </x:c>
      <x:c r="B1370" s="38" t="str">
        <x:f>'Reparto provincial'!B460</x:f>
        <x:v>C12</x:v>
      </x:c>
      <x:c r="C1370" s="38" t="str">
        <x:f>'Reparto provincial'!C460</x:f>
        <x:v>Multibank Seguros, S.A.</x:v>
      </x:c>
      <x:c r="D1370" s="38" t="str">
        <x:f>'Reparto provincial'!D460</x:f>
        <x:v>Comercial</x:v>
      </x:c>
      <x:c r="E1370" s="38" t="str">
        <x:f>'Reparto provincial'!E460</x:f>
        <x:v>Panamá Oeste</x:v>
      </x:c>
      <x:c r="F1370" s="38" t="str">
        <x:f>Ubicaciones!A18</x:f>
        <x:v>L13</x:v>
      </x:c>
      <x:c r="G1370" s="38" t="str">
        <x:v>P3</x:v>
      </x:c>
      <x:c r="H1370" s="55" t="n">
        <x:f>IF(AND(ISNUMBER('Reparto provincial'!J460),ABS(Construccion!G43-1)&lt;0.0000001,MIN(Construccion!D43:F43)&gt;=0,MAX(Construccion!D43:F43)&lt;=1),ROUND('Reparto provincial'!J460*ROUND(SUM(Construccion!$D$43:F43),12),0)-ROUND('Reparto provincial'!J460*ROUND(SUM(Construccion!$D$43:E43),12),0),"n.a.")</x:f>
        <x:v>9</x:v>
      </x:c>
      <x:c r="I1370" s="55" t="n">
        <x:f>'Reparto provincial'!N460</x:f>
        <x:v>63468.3284457478</x:v>
      </x:c>
      <x:c r="J1370" s="55" t="n">
        <x:f>IF(AND(ISNUMBER(H1370),ISNUMBER(I1370)),H1370*I1370,"n.a.")</x:f>
        <x:v>571214.9560117302</x:v>
      </x:c>
      <x:c r="K1370" s="56" t="n">
        <x:f>Ubicaciones!D18</x:f>
        <x:v>8.88</x:v>
      </x:c>
      <x:c r="L1370" s="56" t="n">
        <x:f>Ubicaciones!E18</x:f>
        <x:v>-79.78</x:v>
      </x:c>
      <x:c r="M1370" s="38" t="str">
        <x:f>Vulnerabilidad!B24</x:f>
        <x:v>Liviana / madera</x:v>
      </x:c>
      <x:c r="N1370" s="38" t="str">
        <x:f>Vulnerabilidad!C24</x:f>
        <x:v>Madera / livianas</x:v>
      </x:c>
      <x:c r="O1370" s="38" t="str">
        <x:f>Vulnerabilidad!D24</x:f>
        <x:v>Metal</x:v>
      </x:c>
      <x:c r="P1370" s="38" t="str">
        <x:v>Sin dato</x:v>
      </x:c>
      <x:c r="Q1370" s="38" t="n">
        <x:f>IF('Impacto local'!H18="","",'Impacto local'!H18)</x:f>
        <x:v>2</x:v>
      </x:c>
      <x:c r="R1370" s="57" t="n">
        <x:f>IF(Q1370="","",INDEX(Vulnerabilidad!$D$6:$D$17,Q1370))</x:f>
        <x:v>0</x:v>
      </x:c>
      <x:c r="S1370" s="55" t="n">
        <x:f>IF(AND(ISNUMBER(J1370),ISNUMBER(R1370),R1370&gt;=0,R1370&lt;=1),J1370*R1370,"n.a.")</x:f>
        <x:v>0</x:v>
      </x:c>
      <x:c r="T1370" s="38" t="str">
        <x:f>IF(ISNUMBER(S1370),"Calculado ilustrativo","Faltan datos / parámetros inválidos")</x:f>
        <x:v>Calculado ilustrativo</x:v>
      </x:c>
    </x:row>
    <x:row r="1371">
      <x:c r="A1371" s="38" t="str">
        <x:v>R01366</x:v>
      </x:c>
      <x:c r="B1371" s="38" t="str">
        <x:f>'Reparto provincial'!B461</x:f>
        <x:v>C12</x:v>
      </x:c>
      <x:c r="C1371" s="38" t="str">
        <x:f>'Reparto provincial'!C461</x:f>
        <x:v>Multibank Seguros, S.A.</x:v>
      </x:c>
      <x:c r="D1371" s="38" t="str">
        <x:f>'Reparto provincial'!D461</x:f>
        <x:v>Industrial</x:v>
      </x:c>
      <x:c r="E1371" s="38" t="str">
        <x:f>'Reparto provincial'!E461</x:f>
        <x:v>Bocas del Toro</x:v>
      </x:c>
      <x:c r="F1371" s="38" t="str">
        <x:f>Ubicaciones!A6</x:f>
        <x:v>L01</x:v>
      </x:c>
      <x:c r="G1371" s="38" t="str">
        <x:v>P1</x:v>
      </x:c>
      <x:c r="H1371" s="55" t="n">
        <x:f>IF(AND(ISNUMBER('Reparto provincial'!J461),ABS(Construccion!G8-1)&lt;0.0000001,MIN(Construccion!D8:F8)&gt;=0,MAX(Construccion!D8:F8)&lt;=1),ROUND('Reparto provincial'!J461*ROUND(SUM(Construccion!$D$8:D8),12),0)-0,"n.a.")</x:f>
        <x:v>1</x:v>
      </x:c>
      <x:c r="I1371" s="55" t="n">
        <x:f>'Reparto provincial'!N461</x:f>
        <x:v>542542.8571428572</x:v>
      </x:c>
      <x:c r="J1371" s="55" t="n">
        <x:f>IF(AND(ISNUMBER(H1371),ISNUMBER(I1371)),H1371*I1371,"n.a.")</x:f>
        <x:v>542542.8571428572</x:v>
      </x:c>
      <x:c r="K1371" s="56" t="n">
        <x:f>Ubicaciones!D6</x:f>
        <x:v>9.34</x:v>
      </x:c>
      <x:c r="L1371" s="56" t="n">
        <x:f>Ubicaciones!E6</x:f>
        <x:v>-82.25</x:v>
      </x:c>
      <x:c r="M1371" s="38" t="str">
        <x:f>Vulnerabilidad!B22</x:f>
        <x:v>Hormigón armado</x:v>
      </x:c>
      <x:c r="N1371" s="38" t="str">
        <x:f>Vulnerabilidad!C22</x:f>
        <x:v>Mampostería de relleno</x:v>
      </x:c>
      <x:c r="O1371" s="38" t="str">
        <x:f>Vulnerabilidad!D22</x:f>
        <x:v>Losa de hormigón</x:v>
      </x:c>
      <x:c r="P1371" s="38" t="str">
        <x:v>Sin dato</x:v>
      </x:c>
      <x:c r="Q1371" s="38" t="n">
        <x:f>IF('Impacto local'!H6="","",'Impacto local'!H6)</x:f>
        <x:v>3</x:v>
      </x:c>
      <x:c r="R1371" s="57" t="n">
        <x:f>IF(Q1371="","",INDEX(Vulnerabilidad!$B$6:$B$17,Q1371))</x:f>
        <x:v>0</x:v>
      </x:c>
      <x:c r="S1371" s="55" t="n">
        <x:f>IF(AND(ISNUMBER(J1371),ISNUMBER(R1371),R1371&gt;=0,R1371&lt;=1),J1371*R1371,"n.a.")</x:f>
        <x:v>0</x:v>
      </x:c>
      <x:c r="T1371" s="38" t="str">
        <x:f>IF(ISNUMBER(S1371),"Calculado ilustrativo","Faltan datos / parámetros inválidos")</x:f>
        <x:v>Calculado ilustrativo</x:v>
      </x:c>
    </x:row>
    <x:row r="1372">
      <x:c r="A1372" s="38" t="str">
        <x:v>R01367</x:v>
      </x:c>
      <x:c r="B1372" s="38" t="str">
        <x:f>'Reparto provincial'!B461</x:f>
        <x:v>C12</x:v>
      </x:c>
      <x:c r="C1372" s="38" t="str">
        <x:f>'Reparto provincial'!C461</x:f>
        <x:v>Multibank Seguros, S.A.</x:v>
      </x:c>
      <x:c r="D1372" s="38" t="str">
        <x:f>'Reparto provincial'!D461</x:f>
        <x:v>Industrial</x:v>
      </x:c>
      <x:c r="E1372" s="38" t="str">
        <x:f>'Reparto provincial'!E461</x:f>
        <x:v>Bocas del Toro</x:v>
      </x:c>
      <x:c r="F1372" s="38" t="str">
        <x:f>Ubicaciones!A6</x:f>
        <x:v>L01</x:v>
      </x:c>
      <x:c r="G1372" s="38" t="str">
        <x:v>P2</x:v>
      </x:c>
      <x:c r="H1372" s="55" t="n">
        <x:f>IF(AND(ISNUMBER('Reparto provincial'!J461),ABS(Construccion!G8-1)&lt;0.0000001,MIN(Construccion!D8:F8)&gt;=0,MAX(Construccion!D8:F8)&lt;=1),ROUND('Reparto provincial'!J461*ROUND(SUM(Construccion!$D$8:E8),12),0)-ROUND('Reparto provincial'!J461*ROUND(SUM(Construccion!$D$8:D8),12),0),"n.a.")</x:f>
        <x:v>0</x:v>
      </x:c>
      <x:c r="I1372" s="55" t="n">
        <x:f>'Reparto provincial'!N461</x:f>
        <x:v>542542.8571428572</x:v>
      </x:c>
      <x:c r="J1372" s="55" t="n">
        <x:f>IF(AND(ISNUMBER(H1372),ISNUMBER(I1372)),H1372*I1372,"n.a.")</x:f>
        <x:v>0</x:v>
      </x:c>
      <x:c r="K1372" s="56" t="n">
        <x:f>Ubicaciones!D6</x:f>
        <x:v>9.34</x:v>
      </x:c>
      <x:c r="L1372" s="56" t="n">
        <x:f>Ubicaciones!E6</x:f>
        <x:v>-82.25</x:v>
      </x:c>
      <x:c r="M1372" s="38" t="str">
        <x:f>Vulnerabilidad!B23</x:f>
        <x:v>Mampostería sin refuerzo</x:v>
      </x:c>
      <x:c r="N1372" s="38" t="str">
        <x:f>Vulnerabilidad!C23</x:f>
        <x:v>Bloque / ladrillo</x:v>
      </x:c>
      <x:c r="O1372" s="38" t="str">
        <x:f>Vulnerabilidad!D23</x:f>
        <x:v>Metal</x:v>
      </x:c>
      <x:c r="P1372" s="38" t="str">
        <x:v>Sin dato</x:v>
      </x:c>
      <x:c r="Q1372" s="38" t="n">
        <x:f>IF('Impacto local'!H6="","",'Impacto local'!H6)</x:f>
        <x:v>3</x:v>
      </x:c>
      <x:c r="R1372" s="57" t="n">
        <x:f>IF(Q1372="","",INDEX(Vulnerabilidad!$C$6:$C$17,Q1372))</x:f>
        <x:v>0</x:v>
      </x:c>
      <x:c r="S1372" s="55" t="n">
        <x:f>IF(AND(ISNUMBER(J1372),ISNUMBER(R1372),R1372&gt;=0,R1372&lt;=1),J1372*R1372,"n.a.")</x:f>
        <x:v>0</x:v>
      </x:c>
      <x:c r="T1372" s="38" t="str">
        <x:f>IF(ISNUMBER(S1372),"Calculado ilustrativo","Faltan datos / parámetros inválidos")</x:f>
        <x:v>Calculado ilustrativo</x:v>
      </x:c>
    </x:row>
    <x:row r="1373">
      <x:c r="A1373" s="38" t="str">
        <x:v>R01368</x:v>
      </x:c>
      <x:c r="B1373" s="38" t="str">
        <x:f>'Reparto provincial'!B461</x:f>
        <x:v>C12</x:v>
      </x:c>
      <x:c r="C1373" s="38" t="str">
        <x:f>'Reparto provincial'!C461</x:f>
        <x:v>Multibank Seguros, S.A.</x:v>
      </x:c>
      <x:c r="D1373" s="38" t="str">
        <x:f>'Reparto provincial'!D461</x:f>
        <x:v>Industrial</x:v>
      </x:c>
      <x:c r="E1373" s="38" t="str">
        <x:f>'Reparto provincial'!E461</x:f>
        <x:v>Bocas del Toro</x:v>
      </x:c>
      <x:c r="F1373" s="38" t="str">
        <x:f>Ubicaciones!A6</x:f>
        <x:v>L01</x:v>
      </x:c>
      <x:c r="G1373" s="38" t="str">
        <x:v>P3</x:v>
      </x:c>
      <x:c r="H1373" s="55" t="n">
        <x:f>IF(AND(ISNUMBER('Reparto provincial'!J461),ABS(Construccion!G8-1)&lt;0.0000001,MIN(Construccion!D8:F8)&gt;=0,MAX(Construccion!D8:F8)&lt;=1),ROUND('Reparto provincial'!J461*ROUND(SUM(Construccion!$D$8:F8),12),0)-ROUND('Reparto provincial'!J461*ROUND(SUM(Construccion!$D$8:E8),12),0),"n.a.")</x:f>
        <x:v>0</x:v>
      </x:c>
      <x:c r="I1373" s="55" t="n">
        <x:f>'Reparto provincial'!N461</x:f>
        <x:v>542542.8571428572</x:v>
      </x:c>
      <x:c r="J1373" s="55" t="n">
        <x:f>IF(AND(ISNUMBER(H1373),ISNUMBER(I1373)),H1373*I1373,"n.a.")</x:f>
        <x:v>0</x:v>
      </x:c>
      <x:c r="K1373" s="56" t="n">
        <x:f>Ubicaciones!D6</x:f>
        <x:v>9.34</x:v>
      </x:c>
      <x:c r="L1373" s="56" t="n">
        <x:f>Ubicaciones!E6</x:f>
        <x:v>-82.25</x:v>
      </x:c>
      <x:c r="M1373" s="38" t="str">
        <x:f>Vulnerabilidad!B24</x:f>
        <x:v>Liviana / madera</x:v>
      </x:c>
      <x:c r="N1373" s="38" t="str">
        <x:f>Vulnerabilidad!C24</x:f>
        <x:v>Madera / livianas</x:v>
      </x:c>
      <x:c r="O1373" s="38" t="str">
        <x:f>Vulnerabilidad!D24</x:f>
        <x:v>Metal</x:v>
      </x:c>
      <x:c r="P1373" s="38" t="str">
        <x:v>Sin dato</x:v>
      </x:c>
      <x:c r="Q1373" s="38" t="n">
        <x:f>IF('Impacto local'!H6="","",'Impacto local'!H6)</x:f>
        <x:v>3</x:v>
      </x:c>
      <x:c r="R1373" s="57" t="n">
        <x:f>IF(Q1373="","",INDEX(Vulnerabilidad!$D$6:$D$17,Q1373))</x:f>
        <x:v>0</x:v>
      </x:c>
      <x:c r="S1373" s="55" t="n">
        <x:f>IF(AND(ISNUMBER(J1373),ISNUMBER(R1373),R1373&gt;=0,R1373&lt;=1),J1373*R1373,"n.a.")</x:f>
        <x:v>0</x:v>
      </x:c>
      <x:c r="T1373" s="38" t="str">
        <x:f>IF(ISNUMBER(S1373),"Calculado ilustrativo","Faltan datos / parámetros inválidos")</x:f>
        <x:v>Calculado ilustrativo</x:v>
      </x:c>
    </x:row>
    <x:row r="1374">
      <x:c r="A1374" s="38" t="str">
        <x:v>R01369</x:v>
      </x:c>
      <x:c r="B1374" s="38" t="str">
        <x:f>'Reparto provincial'!B462</x:f>
        <x:v>C12</x:v>
      </x:c>
      <x:c r="C1374" s="38" t="str">
        <x:f>'Reparto provincial'!C462</x:f>
        <x:v>Multibank Seguros, S.A.</x:v>
      </x:c>
      <x:c r="D1374" s="38" t="str">
        <x:f>'Reparto provincial'!D462</x:f>
        <x:v>Industrial</x:v>
      </x:c>
      <x:c r="E1374" s="38" t="str">
        <x:f>'Reparto provincial'!E462</x:f>
        <x:v>Coclé</x:v>
      </x:c>
      <x:c r="F1374" s="38" t="str">
        <x:f>Ubicaciones!A7</x:f>
        <x:v>L02</x:v>
      </x:c>
      <x:c r="G1374" s="38" t="str">
        <x:v>P1</x:v>
      </x:c>
      <x:c r="H1374" s="55" t="n">
        <x:f>IF(AND(ISNUMBER('Reparto provincial'!J462),ABS(Construccion!G11-1)&lt;0.0000001,MIN(Construccion!D11:F11)&gt;=0,MAX(Construccion!D11:F11)&lt;=1),ROUND('Reparto provincial'!J462*ROUND(SUM(Construccion!$D$11:D11),12),0)-0,"n.a.")</x:f>
        <x:v>1</x:v>
      </x:c>
      <x:c r="I1374" s="55" t="n">
        <x:f>'Reparto provincial'!N462</x:f>
        <x:v>542542.8571428572</x:v>
      </x:c>
      <x:c r="J1374" s="55" t="n">
        <x:f>IF(AND(ISNUMBER(H1374),ISNUMBER(I1374)),H1374*I1374,"n.a.")</x:f>
        <x:v>542542.8571428572</x:v>
      </x:c>
      <x:c r="K1374" s="56" t="n">
        <x:f>Ubicaciones!D7</x:f>
        <x:v>8.52</x:v>
      </x:c>
      <x:c r="L1374" s="56" t="n">
        <x:f>Ubicaciones!E7</x:f>
        <x:v>-80.36</x:v>
      </x:c>
      <x:c r="M1374" s="38" t="str">
        <x:f>Vulnerabilidad!B22</x:f>
        <x:v>Hormigón armado</x:v>
      </x:c>
      <x:c r="N1374" s="38" t="str">
        <x:f>Vulnerabilidad!C22</x:f>
        <x:v>Mampostería de relleno</x:v>
      </x:c>
      <x:c r="O1374" s="38" t="str">
        <x:f>Vulnerabilidad!D22</x:f>
        <x:v>Losa de hormigón</x:v>
      </x:c>
      <x:c r="P1374" s="38" t="str">
        <x:v>Sin dato</x:v>
      </x:c>
      <x:c r="Q1374" s="38" t="n">
        <x:f>IF('Impacto local'!H7="","",'Impacto local'!H7)</x:f>
        <x:v>2</x:v>
      </x:c>
      <x:c r="R1374" s="57" t="n">
        <x:f>IF(Q1374="","",INDEX(Vulnerabilidad!$B$6:$B$17,Q1374))</x:f>
        <x:v>0</x:v>
      </x:c>
      <x:c r="S1374" s="55" t="n">
        <x:f>IF(AND(ISNUMBER(J1374),ISNUMBER(R1374),R1374&gt;=0,R1374&lt;=1),J1374*R1374,"n.a.")</x:f>
        <x:v>0</x:v>
      </x:c>
      <x:c r="T1374" s="38" t="str">
        <x:f>IF(ISNUMBER(S1374),"Calculado ilustrativo","Faltan datos / parámetros inválidos")</x:f>
        <x:v>Calculado ilustrativo</x:v>
      </x:c>
    </x:row>
    <x:row r="1375">
      <x:c r="A1375" s="38" t="str">
        <x:v>R01370</x:v>
      </x:c>
      <x:c r="B1375" s="38" t="str">
        <x:f>'Reparto provincial'!B462</x:f>
        <x:v>C12</x:v>
      </x:c>
      <x:c r="C1375" s="38" t="str">
        <x:f>'Reparto provincial'!C462</x:f>
        <x:v>Multibank Seguros, S.A.</x:v>
      </x:c>
      <x:c r="D1375" s="38" t="str">
        <x:f>'Reparto provincial'!D462</x:f>
        <x:v>Industrial</x:v>
      </x:c>
      <x:c r="E1375" s="38" t="str">
        <x:f>'Reparto provincial'!E462</x:f>
        <x:v>Coclé</x:v>
      </x:c>
      <x:c r="F1375" s="38" t="str">
        <x:f>Ubicaciones!A7</x:f>
        <x:v>L02</x:v>
      </x:c>
      <x:c r="G1375" s="38" t="str">
        <x:v>P2</x:v>
      </x:c>
      <x:c r="H1375" s="55" t="n">
        <x:f>IF(AND(ISNUMBER('Reparto provincial'!J462),ABS(Construccion!G11-1)&lt;0.0000001,MIN(Construccion!D11:F11)&gt;=0,MAX(Construccion!D11:F11)&lt;=1),ROUND('Reparto provincial'!J462*ROUND(SUM(Construccion!$D$11:E11),12),0)-ROUND('Reparto provincial'!J462*ROUND(SUM(Construccion!$D$11:D11),12),0),"n.a.")</x:f>
        <x:v>0</x:v>
      </x:c>
      <x:c r="I1375" s="55" t="n">
        <x:f>'Reparto provincial'!N462</x:f>
        <x:v>542542.8571428572</x:v>
      </x:c>
      <x:c r="J1375" s="55" t="n">
        <x:f>IF(AND(ISNUMBER(H1375),ISNUMBER(I1375)),H1375*I1375,"n.a.")</x:f>
        <x:v>0</x:v>
      </x:c>
      <x:c r="K1375" s="56" t="n">
        <x:f>Ubicaciones!D7</x:f>
        <x:v>8.52</x:v>
      </x:c>
      <x:c r="L1375" s="56" t="n">
        <x:f>Ubicaciones!E7</x:f>
        <x:v>-80.36</x:v>
      </x:c>
      <x:c r="M1375" s="38" t="str">
        <x:f>Vulnerabilidad!B23</x:f>
        <x:v>Mampostería sin refuerzo</x:v>
      </x:c>
      <x:c r="N1375" s="38" t="str">
        <x:f>Vulnerabilidad!C23</x:f>
        <x:v>Bloque / ladrillo</x:v>
      </x:c>
      <x:c r="O1375" s="38" t="str">
        <x:f>Vulnerabilidad!D23</x:f>
        <x:v>Metal</x:v>
      </x:c>
      <x:c r="P1375" s="38" t="str">
        <x:v>Sin dato</x:v>
      </x:c>
      <x:c r="Q1375" s="38" t="n">
        <x:f>IF('Impacto local'!H7="","",'Impacto local'!H7)</x:f>
        <x:v>2</x:v>
      </x:c>
      <x:c r="R1375" s="57" t="n">
        <x:f>IF(Q1375="","",INDEX(Vulnerabilidad!$C$6:$C$17,Q1375))</x:f>
        <x:v>0</x:v>
      </x:c>
      <x:c r="S1375" s="55" t="n">
        <x:f>IF(AND(ISNUMBER(J1375),ISNUMBER(R1375),R1375&gt;=0,R1375&lt;=1),J1375*R1375,"n.a.")</x:f>
        <x:v>0</x:v>
      </x:c>
      <x:c r="T1375" s="38" t="str">
        <x:f>IF(ISNUMBER(S1375),"Calculado ilustrativo","Faltan datos / parámetros inválidos")</x:f>
        <x:v>Calculado ilustrativo</x:v>
      </x:c>
    </x:row>
    <x:row r="1376">
      <x:c r="A1376" s="38" t="str">
        <x:v>R01371</x:v>
      </x:c>
      <x:c r="B1376" s="38" t="str">
        <x:f>'Reparto provincial'!B462</x:f>
        <x:v>C12</x:v>
      </x:c>
      <x:c r="C1376" s="38" t="str">
        <x:f>'Reparto provincial'!C462</x:f>
        <x:v>Multibank Seguros, S.A.</x:v>
      </x:c>
      <x:c r="D1376" s="38" t="str">
        <x:f>'Reparto provincial'!D462</x:f>
        <x:v>Industrial</x:v>
      </x:c>
      <x:c r="E1376" s="38" t="str">
        <x:f>'Reparto provincial'!E462</x:f>
        <x:v>Coclé</x:v>
      </x:c>
      <x:c r="F1376" s="38" t="str">
        <x:f>Ubicaciones!A7</x:f>
        <x:v>L02</x:v>
      </x:c>
      <x:c r="G1376" s="38" t="str">
        <x:v>P3</x:v>
      </x:c>
      <x:c r="H1376" s="55" t="n">
        <x:f>IF(AND(ISNUMBER('Reparto provincial'!J462),ABS(Construccion!G11-1)&lt;0.0000001,MIN(Construccion!D11:F11)&gt;=0,MAX(Construccion!D11:F11)&lt;=1),ROUND('Reparto provincial'!J462*ROUND(SUM(Construccion!$D$11:F11),12),0)-ROUND('Reparto provincial'!J462*ROUND(SUM(Construccion!$D$11:E11),12),0),"n.a.")</x:f>
        <x:v>0</x:v>
      </x:c>
      <x:c r="I1376" s="55" t="n">
        <x:f>'Reparto provincial'!N462</x:f>
        <x:v>542542.8571428572</x:v>
      </x:c>
      <x:c r="J1376" s="55" t="n">
        <x:f>IF(AND(ISNUMBER(H1376),ISNUMBER(I1376)),H1376*I1376,"n.a.")</x:f>
        <x:v>0</x:v>
      </x:c>
      <x:c r="K1376" s="56" t="n">
        <x:f>Ubicaciones!D7</x:f>
        <x:v>8.52</x:v>
      </x:c>
      <x:c r="L1376" s="56" t="n">
        <x:f>Ubicaciones!E7</x:f>
        <x:v>-80.36</x:v>
      </x:c>
      <x:c r="M1376" s="38" t="str">
        <x:f>Vulnerabilidad!B24</x:f>
        <x:v>Liviana / madera</x:v>
      </x:c>
      <x:c r="N1376" s="38" t="str">
        <x:f>Vulnerabilidad!C24</x:f>
        <x:v>Madera / livianas</x:v>
      </x:c>
      <x:c r="O1376" s="38" t="str">
        <x:f>Vulnerabilidad!D24</x:f>
        <x:v>Metal</x:v>
      </x:c>
      <x:c r="P1376" s="38" t="str">
        <x:v>Sin dato</x:v>
      </x:c>
      <x:c r="Q1376" s="38" t="n">
        <x:f>IF('Impacto local'!H7="","",'Impacto local'!H7)</x:f>
        <x:v>2</x:v>
      </x:c>
      <x:c r="R1376" s="57" t="n">
        <x:f>IF(Q1376="","",INDEX(Vulnerabilidad!$D$6:$D$17,Q1376))</x:f>
        <x:v>0</x:v>
      </x:c>
      <x:c r="S1376" s="55" t="n">
        <x:f>IF(AND(ISNUMBER(J1376),ISNUMBER(R1376),R1376&gt;=0,R1376&lt;=1),J1376*R1376,"n.a.")</x:f>
        <x:v>0</x:v>
      </x:c>
      <x:c r="T1376" s="38" t="str">
        <x:f>IF(ISNUMBER(S1376),"Calculado ilustrativo","Faltan datos / parámetros inválidos")</x:f>
        <x:v>Calculado ilustrativo</x:v>
      </x:c>
    </x:row>
    <x:row r="1377">
      <x:c r="A1377" s="38" t="str">
        <x:v>R01372</x:v>
      </x:c>
      <x:c r="B1377" s="38" t="str">
        <x:f>'Reparto provincial'!B463</x:f>
        <x:v>C12</x:v>
      </x:c>
      <x:c r="C1377" s="38" t="str">
        <x:f>'Reparto provincial'!C463</x:f>
        <x:v>Multibank Seguros, S.A.</x:v>
      </x:c>
      <x:c r="D1377" s="38" t="str">
        <x:f>'Reparto provincial'!D463</x:f>
        <x:v>Industrial</x:v>
      </x:c>
      <x:c r="E1377" s="38" t="str">
        <x:f>'Reparto provincial'!E463</x:f>
        <x:v>Colón</x:v>
      </x:c>
      <x:c r="F1377" s="38" t="str">
        <x:f>Ubicaciones!A8</x:f>
        <x:v>L03</x:v>
      </x:c>
      <x:c r="G1377" s="38" t="str">
        <x:v>P1</x:v>
      </x:c>
      <x:c r="H1377" s="55" t="n">
        <x:f>IF(AND(ISNUMBER('Reparto provincial'!J463),ABS(Construccion!G14-1)&lt;0.0000001,MIN(Construccion!D14:F14)&gt;=0,MAX(Construccion!D14:F14)&lt;=1),ROUND('Reparto provincial'!J463*ROUND(SUM(Construccion!$D$14:D14),12),0)-0,"n.a.")</x:f>
        <x:v>1</x:v>
      </x:c>
      <x:c r="I1377" s="55" t="n">
        <x:f>'Reparto provincial'!N463</x:f>
        <x:v>542542.8571428572</x:v>
      </x:c>
      <x:c r="J1377" s="55" t="n">
        <x:f>IF(AND(ISNUMBER(H1377),ISNUMBER(I1377)),H1377*I1377,"n.a.")</x:f>
        <x:v>542542.8571428572</x:v>
      </x:c>
      <x:c r="K1377" s="56" t="n">
        <x:f>Ubicaciones!D8</x:f>
        <x:v>9.36</x:v>
      </x:c>
      <x:c r="L1377" s="56" t="n">
        <x:f>Ubicaciones!E8</x:f>
        <x:v>-79.9</x:v>
      </x:c>
      <x:c r="M1377" s="38" t="str">
        <x:f>Vulnerabilidad!B22</x:f>
        <x:v>Hormigón armado</x:v>
      </x:c>
      <x:c r="N1377" s="38" t="str">
        <x:f>Vulnerabilidad!C22</x:f>
        <x:v>Mampostería de relleno</x:v>
      </x:c>
      <x:c r="O1377" s="38" t="str">
        <x:f>Vulnerabilidad!D22</x:f>
        <x:v>Losa de hormigón</x:v>
      </x:c>
      <x:c r="P1377" s="38" t="str">
        <x:v>Sin dato</x:v>
      </x:c>
      <x:c r="Q1377" s="38" t="n">
        <x:f>IF('Impacto local'!H8="","",'Impacto local'!H8)</x:f>
        <x:v>2</x:v>
      </x:c>
      <x:c r="R1377" s="57" t="n">
        <x:f>IF(Q1377="","",INDEX(Vulnerabilidad!$B$6:$B$17,Q1377))</x:f>
        <x:v>0</x:v>
      </x:c>
      <x:c r="S1377" s="55" t="n">
        <x:f>IF(AND(ISNUMBER(J1377),ISNUMBER(R1377),R1377&gt;=0,R1377&lt;=1),J1377*R1377,"n.a.")</x:f>
        <x:v>0</x:v>
      </x:c>
      <x:c r="T1377" s="38" t="str">
        <x:f>IF(ISNUMBER(S1377),"Calculado ilustrativo","Faltan datos / parámetros inválidos")</x:f>
        <x:v>Calculado ilustrativo</x:v>
      </x:c>
    </x:row>
    <x:row r="1378">
      <x:c r="A1378" s="38" t="str">
        <x:v>R01373</x:v>
      </x:c>
      <x:c r="B1378" s="38" t="str">
        <x:f>'Reparto provincial'!B463</x:f>
        <x:v>C12</x:v>
      </x:c>
      <x:c r="C1378" s="38" t="str">
        <x:f>'Reparto provincial'!C463</x:f>
        <x:v>Multibank Seguros, S.A.</x:v>
      </x:c>
      <x:c r="D1378" s="38" t="str">
        <x:f>'Reparto provincial'!D463</x:f>
        <x:v>Industrial</x:v>
      </x:c>
      <x:c r="E1378" s="38" t="str">
        <x:f>'Reparto provincial'!E463</x:f>
        <x:v>Colón</x:v>
      </x:c>
      <x:c r="F1378" s="38" t="str">
        <x:f>Ubicaciones!A8</x:f>
        <x:v>L03</x:v>
      </x:c>
      <x:c r="G1378" s="38" t="str">
        <x:v>P2</x:v>
      </x:c>
      <x:c r="H1378" s="55" t="n">
        <x:f>IF(AND(ISNUMBER('Reparto provincial'!J463),ABS(Construccion!G14-1)&lt;0.0000001,MIN(Construccion!D14:F14)&gt;=0,MAX(Construccion!D14:F14)&lt;=1),ROUND('Reparto provincial'!J463*ROUND(SUM(Construccion!$D$14:E14),12),0)-ROUND('Reparto provincial'!J463*ROUND(SUM(Construccion!$D$14:D14),12),0),"n.a.")</x:f>
        <x:v>0</x:v>
      </x:c>
      <x:c r="I1378" s="55" t="n">
        <x:f>'Reparto provincial'!N463</x:f>
        <x:v>542542.8571428572</x:v>
      </x:c>
      <x:c r="J1378" s="55" t="n">
        <x:f>IF(AND(ISNUMBER(H1378),ISNUMBER(I1378)),H1378*I1378,"n.a.")</x:f>
        <x:v>0</x:v>
      </x:c>
      <x:c r="K1378" s="56" t="n">
        <x:f>Ubicaciones!D8</x:f>
        <x:v>9.36</x:v>
      </x:c>
      <x:c r="L1378" s="56" t="n">
        <x:f>Ubicaciones!E8</x:f>
        <x:v>-79.9</x:v>
      </x:c>
      <x:c r="M1378" s="38" t="str">
        <x:f>Vulnerabilidad!B23</x:f>
        <x:v>Mampostería sin refuerzo</x:v>
      </x:c>
      <x:c r="N1378" s="38" t="str">
        <x:f>Vulnerabilidad!C23</x:f>
        <x:v>Bloque / ladrillo</x:v>
      </x:c>
      <x:c r="O1378" s="38" t="str">
        <x:f>Vulnerabilidad!D23</x:f>
        <x:v>Metal</x:v>
      </x:c>
      <x:c r="P1378" s="38" t="str">
        <x:v>Sin dato</x:v>
      </x:c>
      <x:c r="Q1378" s="38" t="n">
        <x:f>IF('Impacto local'!H8="","",'Impacto local'!H8)</x:f>
        <x:v>2</x:v>
      </x:c>
      <x:c r="R1378" s="57" t="n">
        <x:f>IF(Q1378="","",INDEX(Vulnerabilidad!$C$6:$C$17,Q1378))</x:f>
        <x:v>0</x:v>
      </x:c>
      <x:c r="S1378" s="55" t="n">
        <x:f>IF(AND(ISNUMBER(J1378),ISNUMBER(R1378),R1378&gt;=0,R1378&lt;=1),J1378*R1378,"n.a.")</x:f>
        <x:v>0</x:v>
      </x:c>
      <x:c r="T1378" s="38" t="str">
        <x:f>IF(ISNUMBER(S1378),"Calculado ilustrativo","Faltan datos / parámetros inválidos")</x:f>
        <x:v>Calculado ilustrativo</x:v>
      </x:c>
    </x:row>
    <x:row r="1379">
      <x:c r="A1379" s="38" t="str">
        <x:v>R01374</x:v>
      </x:c>
      <x:c r="B1379" s="38" t="str">
        <x:f>'Reparto provincial'!B463</x:f>
        <x:v>C12</x:v>
      </x:c>
      <x:c r="C1379" s="38" t="str">
        <x:f>'Reparto provincial'!C463</x:f>
        <x:v>Multibank Seguros, S.A.</x:v>
      </x:c>
      <x:c r="D1379" s="38" t="str">
        <x:f>'Reparto provincial'!D463</x:f>
        <x:v>Industrial</x:v>
      </x:c>
      <x:c r="E1379" s="38" t="str">
        <x:f>'Reparto provincial'!E463</x:f>
        <x:v>Colón</x:v>
      </x:c>
      <x:c r="F1379" s="38" t="str">
        <x:f>Ubicaciones!A8</x:f>
        <x:v>L03</x:v>
      </x:c>
      <x:c r="G1379" s="38" t="str">
        <x:v>P3</x:v>
      </x:c>
      <x:c r="H1379" s="55" t="n">
        <x:f>IF(AND(ISNUMBER('Reparto provincial'!J463),ABS(Construccion!G14-1)&lt;0.0000001,MIN(Construccion!D14:F14)&gt;=0,MAX(Construccion!D14:F14)&lt;=1),ROUND('Reparto provincial'!J463*ROUND(SUM(Construccion!$D$14:F14),12),0)-ROUND('Reparto provincial'!J463*ROUND(SUM(Construccion!$D$14:E14),12),0),"n.a.")</x:f>
        <x:v>0</x:v>
      </x:c>
      <x:c r="I1379" s="55" t="n">
        <x:f>'Reparto provincial'!N463</x:f>
        <x:v>542542.8571428572</x:v>
      </x:c>
      <x:c r="J1379" s="55" t="n">
        <x:f>IF(AND(ISNUMBER(H1379),ISNUMBER(I1379)),H1379*I1379,"n.a.")</x:f>
        <x:v>0</x:v>
      </x:c>
      <x:c r="K1379" s="56" t="n">
        <x:f>Ubicaciones!D8</x:f>
        <x:v>9.36</x:v>
      </x:c>
      <x:c r="L1379" s="56" t="n">
        <x:f>Ubicaciones!E8</x:f>
        <x:v>-79.9</x:v>
      </x:c>
      <x:c r="M1379" s="38" t="str">
        <x:f>Vulnerabilidad!B24</x:f>
        <x:v>Liviana / madera</x:v>
      </x:c>
      <x:c r="N1379" s="38" t="str">
        <x:f>Vulnerabilidad!C24</x:f>
        <x:v>Madera / livianas</x:v>
      </x:c>
      <x:c r="O1379" s="38" t="str">
        <x:f>Vulnerabilidad!D24</x:f>
        <x:v>Metal</x:v>
      </x:c>
      <x:c r="P1379" s="38" t="str">
        <x:v>Sin dato</x:v>
      </x:c>
      <x:c r="Q1379" s="38" t="n">
        <x:f>IF('Impacto local'!H8="","",'Impacto local'!H8)</x:f>
        <x:v>2</x:v>
      </x:c>
      <x:c r="R1379" s="57" t="n">
        <x:f>IF(Q1379="","",INDEX(Vulnerabilidad!$D$6:$D$17,Q1379))</x:f>
        <x:v>0</x:v>
      </x:c>
      <x:c r="S1379" s="55" t="n">
        <x:f>IF(AND(ISNUMBER(J1379),ISNUMBER(R1379),R1379&gt;=0,R1379&lt;=1),J1379*R1379,"n.a.")</x:f>
        <x:v>0</x:v>
      </x:c>
      <x:c r="T1379" s="38" t="str">
        <x:f>IF(ISNUMBER(S1379),"Calculado ilustrativo","Faltan datos / parámetros inválidos")</x:f>
        <x:v>Calculado ilustrativo</x:v>
      </x:c>
    </x:row>
    <x:row r="1380">
      <x:c r="A1380" s="38" t="str">
        <x:v>R01375</x:v>
      </x:c>
      <x:c r="B1380" s="38" t="str">
        <x:f>'Reparto provincial'!B464</x:f>
        <x:v>C12</x:v>
      </x:c>
      <x:c r="C1380" s="38" t="str">
        <x:f>'Reparto provincial'!C464</x:f>
        <x:v>Multibank Seguros, S.A.</x:v>
      </x:c>
      <x:c r="D1380" s="38" t="str">
        <x:f>'Reparto provincial'!D464</x:f>
        <x:v>Industrial</x:v>
      </x:c>
      <x:c r="E1380" s="38" t="str">
        <x:f>'Reparto provincial'!E464</x:f>
        <x:v>Chiriquí</x:v>
      </x:c>
      <x:c r="F1380" s="38" t="str">
        <x:f>Ubicaciones!A9</x:f>
        <x:v>L04</x:v>
      </x:c>
      <x:c r="G1380" s="38" t="str">
        <x:v>P1</x:v>
      </x:c>
      <x:c r="H1380" s="55" t="n">
        <x:f>IF(AND(ISNUMBER('Reparto provincial'!J464),ABS(Construccion!G17-1)&lt;0.0000001,MIN(Construccion!D17:F17)&gt;=0,MAX(Construccion!D17:F17)&lt;=1),ROUND('Reparto provincial'!J464*ROUND(SUM(Construccion!$D$17:D17),12),0)-0,"n.a.")</x:f>
        <x:v>2</x:v>
      </x:c>
      <x:c r="I1380" s="55" t="n">
        <x:f>'Reparto provincial'!N464</x:f>
        <x:v>542542.8571428572</x:v>
      </x:c>
      <x:c r="J1380" s="55" t="n">
        <x:f>IF(AND(ISNUMBER(H1380),ISNUMBER(I1380)),H1380*I1380,"n.a.")</x:f>
        <x:v>1085085.7142857143</x:v>
      </x:c>
      <x:c r="K1380" s="56" t="n">
        <x:f>Ubicaciones!D9</x:f>
        <x:v>8.43</x:v>
      </x:c>
      <x:c r="L1380" s="56" t="n">
        <x:f>Ubicaciones!E9</x:f>
        <x:v>-82.43</x:v>
      </x:c>
      <x:c r="M1380" s="38" t="str">
        <x:f>Vulnerabilidad!B22</x:f>
        <x:v>Hormigón armado</x:v>
      </x:c>
      <x:c r="N1380" s="38" t="str">
        <x:f>Vulnerabilidad!C22</x:f>
        <x:v>Mampostería de relleno</x:v>
      </x:c>
      <x:c r="O1380" s="38" t="str">
        <x:f>Vulnerabilidad!D22</x:f>
        <x:v>Losa de hormigón</x:v>
      </x:c>
      <x:c r="P1380" s="38" t="str">
        <x:v>Sin dato</x:v>
      </x:c>
      <x:c r="Q1380" s="38" t="n">
        <x:f>IF('Impacto local'!H9="","",'Impacto local'!H9)</x:f>
        <x:v>4</x:v>
      </x:c>
      <x:c r="R1380" s="57" t="n">
        <x:f>IF(Q1380="","",INDEX(Vulnerabilidad!$B$6:$B$17,Q1380))</x:f>
        <x:v>0</x:v>
      </x:c>
      <x:c r="S1380" s="55" t="n">
        <x:f>IF(AND(ISNUMBER(J1380),ISNUMBER(R1380),R1380&gt;=0,R1380&lt;=1),J1380*R1380,"n.a.")</x:f>
        <x:v>0</x:v>
      </x:c>
      <x:c r="T1380" s="38" t="str">
        <x:f>IF(ISNUMBER(S1380),"Calculado ilustrativo","Faltan datos / parámetros inválidos")</x:f>
        <x:v>Calculado ilustrativo</x:v>
      </x:c>
    </x:row>
    <x:row r="1381">
      <x:c r="A1381" s="38" t="str">
        <x:v>R01376</x:v>
      </x:c>
      <x:c r="B1381" s="38" t="str">
        <x:f>'Reparto provincial'!B464</x:f>
        <x:v>C12</x:v>
      </x:c>
      <x:c r="C1381" s="38" t="str">
        <x:f>'Reparto provincial'!C464</x:f>
        <x:v>Multibank Seguros, S.A.</x:v>
      </x:c>
      <x:c r="D1381" s="38" t="str">
        <x:f>'Reparto provincial'!D464</x:f>
        <x:v>Industrial</x:v>
      </x:c>
      <x:c r="E1381" s="38" t="str">
        <x:f>'Reparto provincial'!E464</x:f>
        <x:v>Chiriquí</x:v>
      </x:c>
      <x:c r="F1381" s="38" t="str">
        <x:f>Ubicaciones!A9</x:f>
        <x:v>L04</x:v>
      </x:c>
      <x:c r="G1381" s="38" t="str">
        <x:v>P2</x:v>
      </x:c>
      <x:c r="H1381" s="55" t="n">
        <x:f>IF(AND(ISNUMBER('Reparto provincial'!J464),ABS(Construccion!G17-1)&lt;0.0000001,MIN(Construccion!D17:F17)&gt;=0,MAX(Construccion!D17:F17)&lt;=1),ROUND('Reparto provincial'!J464*ROUND(SUM(Construccion!$D$17:E17),12),0)-ROUND('Reparto provincial'!J464*ROUND(SUM(Construccion!$D$17:D17),12),0),"n.a.")</x:f>
        <x:v>1</x:v>
      </x:c>
      <x:c r="I1381" s="55" t="n">
        <x:f>'Reparto provincial'!N464</x:f>
        <x:v>542542.8571428572</x:v>
      </x:c>
      <x:c r="J1381" s="55" t="n">
        <x:f>IF(AND(ISNUMBER(H1381),ISNUMBER(I1381)),H1381*I1381,"n.a.")</x:f>
        <x:v>542542.8571428572</x:v>
      </x:c>
      <x:c r="K1381" s="56" t="n">
        <x:f>Ubicaciones!D9</x:f>
        <x:v>8.43</x:v>
      </x:c>
      <x:c r="L1381" s="56" t="n">
        <x:f>Ubicaciones!E9</x:f>
        <x:v>-82.43</x:v>
      </x:c>
      <x:c r="M1381" s="38" t="str">
        <x:f>Vulnerabilidad!B23</x:f>
        <x:v>Mampostería sin refuerzo</x:v>
      </x:c>
      <x:c r="N1381" s="38" t="str">
        <x:f>Vulnerabilidad!C23</x:f>
        <x:v>Bloque / ladrillo</x:v>
      </x:c>
      <x:c r="O1381" s="38" t="str">
        <x:f>Vulnerabilidad!D23</x:f>
        <x:v>Metal</x:v>
      </x:c>
      <x:c r="P1381" s="38" t="str">
        <x:v>Sin dato</x:v>
      </x:c>
      <x:c r="Q1381" s="38" t="n">
        <x:f>IF('Impacto local'!H9="","",'Impacto local'!H9)</x:f>
        <x:v>4</x:v>
      </x:c>
      <x:c r="R1381" s="57" t="n">
        <x:f>IF(Q1381="","",INDEX(Vulnerabilidad!$C$6:$C$17,Q1381))</x:f>
        <x:v>0.001</x:v>
      </x:c>
      <x:c r="S1381" s="55" t="n">
        <x:f>IF(AND(ISNUMBER(J1381),ISNUMBER(R1381),R1381&gt;=0,R1381&lt;=1),J1381*R1381,"n.a.")</x:f>
        <x:v>542.5428571428572</x:v>
      </x:c>
      <x:c r="T1381" s="38" t="str">
        <x:f>IF(ISNUMBER(S1381),"Calculado ilustrativo","Faltan datos / parámetros inválidos")</x:f>
        <x:v>Calculado ilustrativo</x:v>
      </x:c>
    </x:row>
    <x:row r="1382">
      <x:c r="A1382" s="38" t="str">
        <x:v>R01377</x:v>
      </x:c>
      <x:c r="B1382" s="38" t="str">
        <x:f>'Reparto provincial'!B464</x:f>
        <x:v>C12</x:v>
      </x:c>
      <x:c r="C1382" s="38" t="str">
        <x:f>'Reparto provincial'!C464</x:f>
        <x:v>Multibank Seguros, S.A.</x:v>
      </x:c>
      <x:c r="D1382" s="38" t="str">
        <x:f>'Reparto provincial'!D464</x:f>
        <x:v>Industrial</x:v>
      </x:c>
      <x:c r="E1382" s="38" t="str">
        <x:f>'Reparto provincial'!E464</x:f>
        <x:v>Chiriquí</x:v>
      </x:c>
      <x:c r="F1382" s="38" t="str">
        <x:f>Ubicaciones!A9</x:f>
        <x:v>L04</x:v>
      </x:c>
      <x:c r="G1382" s="38" t="str">
        <x:v>P3</x:v>
      </x:c>
      <x:c r="H1382" s="55" t="n">
        <x:f>IF(AND(ISNUMBER('Reparto provincial'!J464),ABS(Construccion!G17-1)&lt;0.0000001,MIN(Construccion!D17:F17)&gt;=0,MAX(Construccion!D17:F17)&lt;=1),ROUND('Reparto provincial'!J464*ROUND(SUM(Construccion!$D$17:F17),12),0)-ROUND('Reparto provincial'!J464*ROUND(SUM(Construccion!$D$17:E17),12),0),"n.a.")</x:f>
        <x:v>0</x:v>
      </x:c>
      <x:c r="I1382" s="55" t="n">
        <x:f>'Reparto provincial'!N464</x:f>
        <x:v>542542.8571428572</x:v>
      </x:c>
      <x:c r="J1382" s="55" t="n">
        <x:f>IF(AND(ISNUMBER(H1382),ISNUMBER(I1382)),H1382*I1382,"n.a.")</x:f>
        <x:v>0</x:v>
      </x:c>
      <x:c r="K1382" s="56" t="n">
        <x:f>Ubicaciones!D9</x:f>
        <x:v>8.43</x:v>
      </x:c>
      <x:c r="L1382" s="56" t="n">
        <x:f>Ubicaciones!E9</x:f>
        <x:v>-82.43</x:v>
      </x:c>
      <x:c r="M1382" s="38" t="str">
        <x:f>Vulnerabilidad!B24</x:f>
        <x:v>Liviana / madera</x:v>
      </x:c>
      <x:c r="N1382" s="38" t="str">
        <x:f>Vulnerabilidad!C24</x:f>
        <x:v>Madera / livianas</x:v>
      </x:c>
      <x:c r="O1382" s="38" t="str">
        <x:f>Vulnerabilidad!D24</x:f>
        <x:v>Metal</x:v>
      </x:c>
      <x:c r="P1382" s="38" t="str">
        <x:v>Sin dato</x:v>
      </x:c>
      <x:c r="Q1382" s="38" t="n">
        <x:f>IF('Impacto local'!H9="","",'Impacto local'!H9)</x:f>
        <x:v>4</x:v>
      </x:c>
      <x:c r="R1382" s="57" t="n">
        <x:f>IF(Q1382="","",INDEX(Vulnerabilidad!$D$6:$D$17,Q1382))</x:f>
        <x:v>0.002</x:v>
      </x:c>
      <x:c r="S1382" s="55" t="n">
        <x:f>IF(AND(ISNUMBER(J1382),ISNUMBER(R1382),R1382&gt;=0,R1382&lt;=1),J1382*R1382,"n.a.")</x:f>
        <x:v>0</x:v>
      </x:c>
      <x:c r="T1382" s="38" t="str">
        <x:f>IF(ISNUMBER(S1382),"Calculado ilustrativo","Faltan datos / parámetros inválidos")</x:f>
        <x:v>Calculado ilustrativo</x:v>
      </x:c>
    </x:row>
    <x:row r="1383">
      <x:c r="A1383" s="38" t="str">
        <x:v>R01378</x:v>
      </x:c>
      <x:c r="B1383" s="38" t="str">
        <x:f>'Reparto provincial'!B465</x:f>
        <x:v>C12</x:v>
      </x:c>
      <x:c r="C1383" s="38" t="str">
        <x:f>'Reparto provincial'!C465</x:f>
        <x:v>Multibank Seguros, S.A.</x:v>
      </x:c>
      <x:c r="D1383" s="38" t="str">
        <x:f>'Reparto provincial'!D465</x:f>
        <x:v>Industrial</x:v>
      </x:c>
      <x:c r="E1383" s="38" t="str">
        <x:f>'Reparto provincial'!E465</x:f>
        <x:v>Darién</x:v>
      </x:c>
      <x:c r="F1383" s="38" t="str">
        <x:f>Ubicaciones!A10</x:f>
        <x:v>L05</x:v>
      </x:c>
      <x:c r="G1383" s="38" t="str">
        <x:v>P1</x:v>
      </x:c>
      <x:c r="H1383" s="55" t="n">
        <x:f>IF(AND(ISNUMBER('Reparto provincial'!J465),ABS(Construccion!G20-1)&lt;0.0000001,MIN(Construccion!D20:F20)&gt;=0,MAX(Construccion!D20:F20)&lt;=1),ROUND('Reparto provincial'!J465*ROUND(SUM(Construccion!$D$20:D20),12),0)-0,"n.a.")</x:f>
        <x:v>0</x:v>
      </x:c>
      <x:c r="I1383" s="55" t="n">
        <x:f>'Reparto provincial'!N465</x:f>
        <x:v>542542.8571428572</x:v>
      </x:c>
      <x:c r="J1383" s="55" t="n">
        <x:f>IF(AND(ISNUMBER(H1383),ISNUMBER(I1383)),H1383*I1383,"n.a.")</x:f>
        <x:v>0</x:v>
      </x:c>
      <x:c r="K1383" s="56" t="n">
        <x:f>Ubicaciones!D10</x:f>
        <x:v>8.4</x:v>
      </x:c>
      <x:c r="L1383" s="56" t="n">
        <x:f>Ubicaciones!E10</x:f>
        <x:v>-78.15</x:v>
      </x:c>
      <x:c r="M1383" s="38" t="str">
        <x:f>Vulnerabilidad!B22</x:f>
        <x:v>Hormigón armado</x:v>
      </x:c>
      <x:c r="N1383" s="38" t="str">
        <x:f>Vulnerabilidad!C22</x:f>
        <x:v>Mampostería de relleno</x:v>
      </x:c>
      <x:c r="O1383" s="38" t="str">
        <x:f>Vulnerabilidad!D22</x:f>
        <x:v>Losa de hormigón</x:v>
      </x:c>
      <x:c r="P1383" s="38" t="str">
        <x:v>Sin dato</x:v>
      </x:c>
      <x:c r="Q1383" s="38" t="n">
        <x:f>IF('Impacto local'!H10="","",'Impacto local'!H10)</x:f>
        <x:v>2</x:v>
      </x:c>
      <x:c r="R1383" s="57" t="n">
        <x:f>IF(Q1383="","",INDEX(Vulnerabilidad!$B$6:$B$17,Q1383))</x:f>
        <x:v>0</x:v>
      </x:c>
      <x:c r="S1383" s="55" t="n">
        <x:f>IF(AND(ISNUMBER(J1383),ISNUMBER(R1383),R1383&gt;=0,R1383&lt;=1),J1383*R1383,"n.a.")</x:f>
        <x:v>0</x:v>
      </x:c>
      <x:c r="T1383" s="38" t="str">
        <x:f>IF(ISNUMBER(S1383),"Calculado ilustrativo","Faltan datos / parámetros inválidos")</x:f>
        <x:v>Calculado ilustrativo</x:v>
      </x:c>
    </x:row>
    <x:row r="1384">
      <x:c r="A1384" s="38" t="str">
        <x:v>R01379</x:v>
      </x:c>
      <x:c r="B1384" s="38" t="str">
        <x:f>'Reparto provincial'!B465</x:f>
        <x:v>C12</x:v>
      </x:c>
      <x:c r="C1384" s="38" t="str">
        <x:f>'Reparto provincial'!C465</x:f>
        <x:v>Multibank Seguros, S.A.</x:v>
      </x:c>
      <x:c r="D1384" s="38" t="str">
        <x:f>'Reparto provincial'!D465</x:f>
        <x:v>Industrial</x:v>
      </x:c>
      <x:c r="E1384" s="38" t="str">
        <x:f>'Reparto provincial'!E465</x:f>
        <x:v>Darién</x:v>
      </x:c>
      <x:c r="F1384" s="38" t="str">
        <x:f>Ubicaciones!A10</x:f>
        <x:v>L05</x:v>
      </x:c>
      <x:c r="G1384" s="38" t="str">
        <x:v>P2</x:v>
      </x:c>
      <x:c r="H1384" s="55" t="n">
        <x:f>IF(AND(ISNUMBER('Reparto provincial'!J465),ABS(Construccion!G20-1)&lt;0.0000001,MIN(Construccion!D20:F20)&gt;=0,MAX(Construccion!D20:F20)&lt;=1),ROUND('Reparto provincial'!J465*ROUND(SUM(Construccion!$D$20:E20),12),0)-ROUND('Reparto provincial'!J465*ROUND(SUM(Construccion!$D$20:D20),12),0),"n.a.")</x:f>
        <x:v>0</x:v>
      </x:c>
      <x:c r="I1384" s="55" t="n">
        <x:f>'Reparto provincial'!N465</x:f>
        <x:v>542542.8571428572</x:v>
      </x:c>
      <x:c r="J1384" s="55" t="n">
        <x:f>IF(AND(ISNUMBER(H1384),ISNUMBER(I1384)),H1384*I1384,"n.a.")</x:f>
        <x:v>0</x:v>
      </x:c>
      <x:c r="K1384" s="56" t="n">
        <x:f>Ubicaciones!D10</x:f>
        <x:v>8.4</x:v>
      </x:c>
      <x:c r="L1384" s="56" t="n">
        <x:f>Ubicaciones!E10</x:f>
        <x:v>-78.15</x:v>
      </x:c>
      <x:c r="M1384" s="38" t="str">
        <x:f>Vulnerabilidad!B23</x:f>
        <x:v>Mampostería sin refuerzo</x:v>
      </x:c>
      <x:c r="N1384" s="38" t="str">
        <x:f>Vulnerabilidad!C23</x:f>
        <x:v>Bloque / ladrillo</x:v>
      </x:c>
      <x:c r="O1384" s="38" t="str">
        <x:f>Vulnerabilidad!D23</x:f>
        <x:v>Metal</x:v>
      </x:c>
      <x:c r="P1384" s="38" t="str">
        <x:v>Sin dato</x:v>
      </x:c>
      <x:c r="Q1384" s="38" t="n">
        <x:f>IF('Impacto local'!H10="","",'Impacto local'!H10)</x:f>
        <x:v>2</x:v>
      </x:c>
      <x:c r="R1384" s="57" t="n">
        <x:f>IF(Q1384="","",INDEX(Vulnerabilidad!$C$6:$C$17,Q1384))</x:f>
        <x:v>0</x:v>
      </x:c>
      <x:c r="S1384" s="55" t="n">
        <x:f>IF(AND(ISNUMBER(J1384),ISNUMBER(R1384),R1384&gt;=0,R1384&lt;=1),J1384*R1384,"n.a.")</x:f>
        <x:v>0</x:v>
      </x:c>
      <x:c r="T1384" s="38" t="str">
        <x:f>IF(ISNUMBER(S1384),"Calculado ilustrativo","Faltan datos / parámetros inválidos")</x:f>
        <x:v>Calculado ilustrativo</x:v>
      </x:c>
    </x:row>
    <x:row r="1385">
      <x:c r="A1385" s="38" t="str">
        <x:v>R01380</x:v>
      </x:c>
      <x:c r="B1385" s="38" t="str">
        <x:f>'Reparto provincial'!B465</x:f>
        <x:v>C12</x:v>
      </x:c>
      <x:c r="C1385" s="38" t="str">
        <x:f>'Reparto provincial'!C465</x:f>
        <x:v>Multibank Seguros, S.A.</x:v>
      </x:c>
      <x:c r="D1385" s="38" t="str">
        <x:f>'Reparto provincial'!D465</x:f>
        <x:v>Industrial</x:v>
      </x:c>
      <x:c r="E1385" s="38" t="str">
        <x:f>'Reparto provincial'!E465</x:f>
        <x:v>Darién</x:v>
      </x:c>
      <x:c r="F1385" s="38" t="str">
        <x:f>Ubicaciones!A10</x:f>
        <x:v>L05</x:v>
      </x:c>
      <x:c r="G1385" s="38" t="str">
        <x:v>P3</x:v>
      </x:c>
      <x:c r="H1385" s="55" t="n">
        <x:f>IF(AND(ISNUMBER('Reparto provincial'!J465),ABS(Construccion!G20-1)&lt;0.0000001,MIN(Construccion!D20:F20)&gt;=0,MAX(Construccion!D20:F20)&lt;=1),ROUND('Reparto provincial'!J465*ROUND(SUM(Construccion!$D$20:F20),12),0)-ROUND('Reparto provincial'!J465*ROUND(SUM(Construccion!$D$20:E20),12),0),"n.a.")</x:f>
        <x:v>0</x:v>
      </x:c>
      <x:c r="I1385" s="55" t="n">
        <x:f>'Reparto provincial'!N465</x:f>
        <x:v>542542.8571428572</x:v>
      </x:c>
      <x:c r="J1385" s="55" t="n">
        <x:f>IF(AND(ISNUMBER(H1385),ISNUMBER(I1385)),H1385*I1385,"n.a.")</x:f>
        <x:v>0</x:v>
      </x:c>
      <x:c r="K1385" s="56" t="n">
        <x:f>Ubicaciones!D10</x:f>
        <x:v>8.4</x:v>
      </x:c>
      <x:c r="L1385" s="56" t="n">
        <x:f>Ubicaciones!E10</x:f>
        <x:v>-78.15</x:v>
      </x:c>
      <x:c r="M1385" s="38" t="str">
        <x:f>Vulnerabilidad!B24</x:f>
        <x:v>Liviana / madera</x:v>
      </x:c>
      <x:c r="N1385" s="38" t="str">
        <x:f>Vulnerabilidad!C24</x:f>
        <x:v>Madera / livianas</x:v>
      </x:c>
      <x:c r="O1385" s="38" t="str">
        <x:f>Vulnerabilidad!D24</x:f>
        <x:v>Metal</x:v>
      </x:c>
      <x:c r="P1385" s="38" t="str">
        <x:v>Sin dato</x:v>
      </x:c>
      <x:c r="Q1385" s="38" t="n">
        <x:f>IF('Impacto local'!H10="","",'Impacto local'!H10)</x:f>
        <x:v>2</x:v>
      </x:c>
      <x:c r="R1385" s="57" t="n">
        <x:f>IF(Q1385="","",INDEX(Vulnerabilidad!$D$6:$D$17,Q1385))</x:f>
        <x:v>0</x:v>
      </x:c>
      <x:c r="S1385" s="55" t="n">
        <x:f>IF(AND(ISNUMBER(J1385),ISNUMBER(R1385),R1385&gt;=0,R1385&lt;=1),J1385*R1385,"n.a.")</x:f>
        <x:v>0</x:v>
      </x:c>
      <x:c r="T1385" s="38" t="str">
        <x:f>IF(ISNUMBER(S1385),"Calculado ilustrativo","Faltan datos / parámetros inválidos")</x:f>
        <x:v>Calculado ilustrativo</x:v>
      </x:c>
    </x:row>
    <x:row r="1386">
      <x:c r="A1386" s="38" t="str">
        <x:v>R01381</x:v>
      </x:c>
      <x:c r="B1386" s="38" t="str">
        <x:f>'Reparto provincial'!B466</x:f>
        <x:v>C12</x:v>
      </x:c>
      <x:c r="C1386" s="38" t="str">
        <x:f>'Reparto provincial'!C466</x:f>
        <x:v>Multibank Seguros, S.A.</x:v>
      </x:c>
      <x:c r="D1386" s="38" t="str">
        <x:f>'Reparto provincial'!D466</x:f>
        <x:v>Industrial</x:v>
      </x:c>
      <x:c r="E1386" s="38" t="str">
        <x:f>'Reparto provincial'!E466</x:f>
        <x:v>Herrera</x:v>
      </x:c>
      <x:c r="F1386" s="38" t="str">
        <x:f>Ubicaciones!A11</x:f>
        <x:v>L06</x:v>
      </x:c>
      <x:c r="G1386" s="38" t="str">
        <x:v>P1</x:v>
      </x:c>
      <x:c r="H1386" s="55" t="n">
        <x:f>IF(AND(ISNUMBER('Reparto provincial'!J466),ABS(Construccion!G23-1)&lt;0.0000001,MIN(Construccion!D23:F23)&gt;=0,MAX(Construccion!D23:F23)&lt;=1),ROUND('Reparto provincial'!J466*ROUND(SUM(Construccion!$D$23:D23),12),0)-0,"n.a.")</x:f>
        <x:v>1</x:v>
      </x:c>
      <x:c r="I1386" s="55" t="n">
        <x:f>'Reparto provincial'!N466</x:f>
        <x:v>542542.8571428572</x:v>
      </x:c>
      <x:c r="J1386" s="55" t="n">
        <x:f>IF(AND(ISNUMBER(H1386),ISNUMBER(I1386)),H1386*I1386,"n.a.")</x:f>
        <x:v>542542.8571428572</x:v>
      </x:c>
      <x:c r="K1386" s="56" t="n">
        <x:f>Ubicaciones!D11</x:f>
        <x:v>7.96</x:v>
      </x:c>
      <x:c r="L1386" s="56" t="n">
        <x:f>Ubicaciones!E11</x:f>
        <x:v>-80.43</x:v>
      </x:c>
      <x:c r="M1386" s="38" t="str">
        <x:f>Vulnerabilidad!B22</x:f>
        <x:v>Hormigón armado</x:v>
      </x:c>
      <x:c r="N1386" s="38" t="str">
        <x:f>Vulnerabilidad!C22</x:f>
        <x:v>Mampostería de relleno</x:v>
      </x:c>
      <x:c r="O1386" s="38" t="str">
        <x:f>Vulnerabilidad!D22</x:f>
        <x:v>Losa de hormigón</x:v>
      </x:c>
      <x:c r="P1386" s="38" t="str">
        <x:v>Sin dato</x:v>
      </x:c>
      <x:c r="Q1386" s="38" t="n">
        <x:f>IF('Impacto local'!H11="","",'Impacto local'!H11)</x:f>
        <x:v>3</x:v>
      </x:c>
      <x:c r="R1386" s="57" t="n">
        <x:f>IF(Q1386="","",INDEX(Vulnerabilidad!$B$6:$B$17,Q1386))</x:f>
        <x:v>0</x:v>
      </x:c>
      <x:c r="S1386" s="55" t="n">
        <x:f>IF(AND(ISNUMBER(J1386),ISNUMBER(R1386),R1386&gt;=0,R1386&lt;=1),J1386*R1386,"n.a.")</x:f>
        <x:v>0</x:v>
      </x:c>
      <x:c r="T1386" s="38" t="str">
        <x:f>IF(ISNUMBER(S1386),"Calculado ilustrativo","Faltan datos / parámetros inválidos")</x:f>
        <x:v>Calculado ilustrativo</x:v>
      </x:c>
    </x:row>
    <x:row r="1387">
      <x:c r="A1387" s="38" t="str">
        <x:v>R01382</x:v>
      </x:c>
      <x:c r="B1387" s="38" t="str">
        <x:f>'Reparto provincial'!B466</x:f>
        <x:v>C12</x:v>
      </x:c>
      <x:c r="C1387" s="38" t="str">
        <x:f>'Reparto provincial'!C466</x:f>
        <x:v>Multibank Seguros, S.A.</x:v>
      </x:c>
      <x:c r="D1387" s="38" t="str">
        <x:f>'Reparto provincial'!D466</x:f>
        <x:v>Industrial</x:v>
      </x:c>
      <x:c r="E1387" s="38" t="str">
        <x:f>'Reparto provincial'!E466</x:f>
        <x:v>Herrera</x:v>
      </x:c>
      <x:c r="F1387" s="38" t="str">
        <x:f>Ubicaciones!A11</x:f>
        <x:v>L06</x:v>
      </x:c>
      <x:c r="G1387" s="38" t="str">
        <x:v>P2</x:v>
      </x:c>
      <x:c r="H1387" s="55" t="n">
        <x:f>IF(AND(ISNUMBER('Reparto provincial'!J466),ABS(Construccion!G23-1)&lt;0.0000001,MIN(Construccion!D23:F23)&gt;=0,MAX(Construccion!D23:F23)&lt;=1),ROUND('Reparto provincial'!J466*ROUND(SUM(Construccion!$D$23:E23),12),0)-ROUND('Reparto provincial'!J466*ROUND(SUM(Construccion!$D$23:D23),12),0),"n.a.")</x:f>
        <x:v>0</x:v>
      </x:c>
      <x:c r="I1387" s="55" t="n">
        <x:f>'Reparto provincial'!N466</x:f>
        <x:v>542542.8571428572</x:v>
      </x:c>
      <x:c r="J1387" s="55" t="n">
        <x:f>IF(AND(ISNUMBER(H1387),ISNUMBER(I1387)),H1387*I1387,"n.a.")</x:f>
        <x:v>0</x:v>
      </x:c>
      <x:c r="K1387" s="56" t="n">
        <x:f>Ubicaciones!D11</x:f>
        <x:v>7.96</x:v>
      </x:c>
      <x:c r="L1387" s="56" t="n">
        <x:f>Ubicaciones!E11</x:f>
        <x:v>-80.43</x:v>
      </x:c>
      <x:c r="M1387" s="38" t="str">
        <x:f>Vulnerabilidad!B23</x:f>
        <x:v>Mampostería sin refuerzo</x:v>
      </x:c>
      <x:c r="N1387" s="38" t="str">
        <x:f>Vulnerabilidad!C23</x:f>
        <x:v>Bloque / ladrillo</x:v>
      </x:c>
      <x:c r="O1387" s="38" t="str">
        <x:f>Vulnerabilidad!D23</x:f>
        <x:v>Metal</x:v>
      </x:c>
      <x:c r="P1387" s="38" t="str">
        <x:v>Sin dato</x:v>
      </x:c>
      <x:c r="Q1387" s="38" t="n">
        <x:f>IF('Impacto local'!H11="","",'Impacto local'!H11)</x:f>
        <x:v>3</x:v>
      </x:c>
      <x:c r="R1387" s="57" t="n">
        <x:f>IF(Q1387="","",INDEX(Vulnerabilidad!$C$6:$C$17,Q1387))</x:f>
        <x:v>0</x:v>
      </x:c>
      <x:c r="S1387" s="55" t="n">
        <x:f>IF(AND(ISNUMBER(J1387),ISNUMBER(R1387),R1387&gt;=0,R1387&lt;=1),J1387*R1387,"n.a.")</x:f>
        <x:v>0</x:v>
      </x:c>
      <x:c r="T1387" s="38" t="str">
        <x:f>IF(ISNUMBER(S1387),"Calculado ilustrativo","Faltan datos / parámetros inválidos")</x:f>
        <x:v>Calculado ilustrativo</x:v>
      </x:c>
    </x:row>
    <x:row r="1388">
      <x:c r="A1388" s="38" t="str">
        <x:v>R01383</x:v>
      </x:c>
      <x:c r="B1388" s="38" t="str">
        <x:f>'Reparto provincial'!B466</x:f>
        <x:v>C12</x:v>
      </x:c>
      <x:c r="C1388" s="38" t="str">
        <x:f>'Reparto provincial'!C466</x:f>
        <x:v>Multibank Seguros, S.A.</x:v>
      </x:c>
      <x:c r="D1388" s="38" t="str">
        <x:f>'Reparto provincial'!D466</x:f>
        <x:v>Industrial</x:v>
      </x:c>
      <x:c r="E1388" s="38" t="str">
        <x:f>'Reparto provincial'!E466</x:f>
        <x:v>Herrera</x:v>
      </x:c>
      <x:c r="F1388" s="38" t="str">
        <x:f>Ubicaciones!A11</x:f>
        <x:v>L06</x:v>
      </x:c>
      <x:c r="G1388" s="38" t="str">
        <x:v>P3</x:v>
      </x:c>
      <x:c r="H1388" s="55" t="n">
        <x:f>IF(AND(ISNUMBER('Reparto provincial'!J466),ABS(Construccion!G23-1)&lt;0.0000001,MIN(Construccion!D23:F23)&gt;=0,MAX(Construccion!D23:F23)&lt;=1),ROUND('Reparto provincial'!J466*ROUND(SUM(Construccion!$D$23:F23),12),0)-ROUND('Reparto provincial'!J466*ROUND(SUM(Construccion!$D$23:E23),12),0),"n.a.")</x:f>
        <x:v>0</x:v>
      </x:c>
      <x:c r="I1388" s="55" t="n">
        <x:f>'Reparto provincial'!N466</x:f>
        <x:v>542542.8571428572</x:v>
      </x:c>
      <x:c r="J1388" s="55" t="n">
        <x:f>IF(AND(ISNUMBER(H1388),ISNUMBER(I1388)),H1388*I1388,"n.a.")</x:f>
        <x:v>0</x:v>
      </x:c>
      <x:c r="K1388" s="56" t="n">
        <x:f>Ubicaciones!D11</x:f>
        <x:v>7.96</x:v>
      </x:c>
      <x:c r="L1388" s="56" t="n">
        <x:f>Ubicaciones!E11</x:f>
        <x:v>-80.43</x:v>
      </x:c>
      <x:c r="M1388" s="38" t="str">
        <x:f>Vulnerabilidad!B24</x:f>
        <x:v>Liviana / madera</x:v>
      </x:c>
      <x:c r="N1388" s="38" t="str">
        <x:f>Vulnerabilidad!C24</x:f>
        <x:v>Madera / livianas</x:v>
      </x:c>
      <x:c r="O1388" s="38" t="str">
        <x:f>Vulnerabilidad!D24</x:f>
        <x:v>Metal</x:v>
      </x:c>
      <x:c r="P1388" s="38" t="str">
        <x:v>Sin dato</x:v>
      </x:c>
      <x:c r="Q1388" s="38" t="n">
        <x:f>IF('Impacto local'!H11="","",'Impacto local'!H11)</x:f>
        <x:v>3</x:v>
      </x:c>
      <x:c r="R1388" s="57" t="n">
        <x:f>IF(Q1388="","",INDEX(Vulnerabilidad!$D$6:$D$17,Q1388))</x:f>
        <x:v>0</x:v>
      </x:c>
      <x:c r="S1388" s="55" t="n">
        <x:f>IF(AND(ISNUMBER(J1388),ISNUMBER(R1388),R1388&gt;=0,R1388&lt;=1),J1388*R1388,"n.a.")</x:f>
        <x:v>0</x:v>
      </x:c>
      <x:c r="T1388" s="38" t="str">
        <x:f>IF(ISNUMBER(S1388),"Calculado ilustrativo","Faltan datos / parámetros inválidos")</x:f>
        <x:v>Calculado ilustrativo</x:v>
      </x:c>
    </x:row>
    <x:row r="1389">
      <x:c r="A1389" s="38" t="str">
        <x:v>R01384</x:v>
      </x:c>
      <x:c r="B1389" s="38" t="str">
        <x:f>'Reparto provincial'!B467</x:f>
        <x:v>C12</x:v>
      </x:c>
      <x:c r="C1389" s="38" t="str">
        <x:f>'Reparto provincial'!C467</x:f>
        <x:v>Multibank Seguros, S.A.</x:v>
      </x:c>
      <x:c r="D1389" s="38" t="str">
        <x:f>'Reparto provincial'!D467</x:f>
        <x:v>Industrial</x:v>
      </x:c>
      <x:c r="E1389" s="38" t="str">
        <x:f>'Reparto provincial'!E467</x:f>
        <x:v>Los Santos</x:v>
      </x:c>
      <x:c r="F1389" s="38" t="str">
        <x:f>Ubicaciones!A12</x:f>
        <x:v>L07</x:v>
      </x:c>
      <x:c r="G1389" s="38" t="str">
        <x:v>P1</x:v>
      </x:c>
      <x:c r="H1389" s="55" t="n">
        <x:f>IF(AND(ISNUMBER('Reparto provincial'!J467),ABS(Construccion!G26-1)&lt;0.0000001,MIN(Construccion!D26:F26)&gt;=0,MAX(Construccion!D26:F26)&lt;=1),ROUND('Reparto provincial'!J467*ROUND(SUM(Construccion!$D$26:D26),12),0)-0,"n.a.")</x:f>
        <x:v>0</x:v>
      </x:c>
      <x:c r="I1389" s="55" t="n">
        <x:f>'Reparto provincial'!N467</x:f>
        <x:v>542542.8571428572</x:v>
      </x:c>
      <x:c r="J1389" s="55" t="n">
        <x:f>IF(AND(ISNUMBER(H1389),ISNUMBER(I1389)),H1389*I1389,"n.a.")</x:f>
        <x:v>0</x:v>
      </x:c>
      <x:c r="K1389" s="56" t="n">
        <x:f>Ubicaciones!D12</x:f>
        <x:v>7.77</x:v>
      </x:c>
      <x:c r="L1389" s="56" t="n">
        <x:f>Ubicaciones!E12</x:f>
        <x:v>-80.28</x:v>
      </x:c>
      <x:c r="M1389" s="38" t="str">
        <x:f>Vulnerabilidad!B22</x:f>
        <x:v>Hormigón armado</x:v>
      </x:c>
      <x:c r="N1389" s="38" t="str">
        <x:f>Vulnerabilidad!C22</x:f>
        <x:v>Mampostería de relleno</x:v>
      </x:c>
      <x:c r="O1389" s="38" t="str">
        <x:f>Vulnerabilidad!D22</x:f>
        <x:v>Losa de hormigón</x:v>
      </x:c>
      <x:c r="P1389" s="38" t="str">
        <x:v>Sin dato</x:v>
      </x:c>
      <x:c r="Q1389" s="38" t="n">
        <x:f>IF('Impacto local'!H12="","",'Impacto local'!H12)</x:f>
        <x:v>2</x:v>
      </x:c>
      <x:c r="R1389" s="57" t="n">
        <x:f>IF(Q1389="","",INDEX(Vulnerabilidad!$B$6:$B$17,Q1389))</x:f>
        <x:v>0</x:v>
      </x:c>
      <x:c r="S1389" s="55" t="n">
        <x:f>IF(AND(ISNUMBER(J1389),ISNUMBER(R1389),R1389&gt;=0,R1389&lt;=1),J1389*R1389,"n.a.")</x:f>
        <x:v>0</x:v>
      </x:c>
      <x:c r="T1389" s="38" t="str">
        <x:f>IF(ISNUMBER(S1389),"Calculado ilustrativo","Faltan datos / parámetros inválidos")</x:f>
        <x:v>Calculado ilustrativo</x:v>
      </x:c>
    </x:row>
    <x:row r="1390">
      <x:c r="A1390" s="38" t="str">
        <x:v>R01385</x:v>
      </x:c>
      <x:c r="B1390" s="38" t="str">
        <x:f>'Reparto provincial'!B467</x:f>
        <x:v>C12</x:v>
      </x:c>
      <x:c r="C1390" s="38" t="str">
        <x:f>'Reparto provincial'!C467</x:f>
        <x:v>Multibank Seguros, S.A.</x:v>
      </x:c>
      <x:c r="D1390" s="38" t="str">
        <x:f>'Reparto provincial'!D467</x:f>
        <x:v>Industrial</x:v>
      </x:c>
      <x:c r="E1390" s="38" t="str">
        <x:f>'Reparto provincial'!E467</x:f>
        <x:v>Los Santos</x:v>
      </x:c>
      <x:c r="F1390" s="38" t="str">
        <x:f>Ubicaciones!A12</x:f>
        <x:v>L07</x:v>
      </x:c>
      <x:c r="G1390" s="38" t="str">
        <x:v>P2</x:v>
      </x:c>
      <x:c r="H1390" s="55" t="n">
        <x:f>IF(AND(ISNUMBER('Reparto provincial'!J467),ABS(Construccion!G26-1)&lt;0.0000001,MIN(Construccion!D26:F26)&gt;=0,MAX(Construccion!D26:F26)&lt;=1),ROUND('Reparto provincial'!J467*ROUND(SUM(Construccion!$D$26:E26),12),0)-ROUND('Reparto provincial'!J467*ROUND(SUM(Construccion!$D$26:D26),12),0),"n.a.")</x:f>
        <x:v>0</x:v>
      </x:c>
      <x:c r="I1390" s="55" t="n">
        <x:f>'Reparto provincial'!N467</x:f>
        <x:v>542542.8571428572</x:v>
      </x:c>
      <x:c r="J1390" s="55" t="n">
        <x:f>IF(AND(ISNUMBER(H1390),ISNUMBER(I1390)),H1390*I1390,"n.a.")</x:f>
        <x:v>0</x:v>
      </x:c>
      <x:c r="K1390" s="56" t="n">
        <x:f>Ubicaciones!D12</x:f>
        <x:v>7.77</x:v>
      </x:c>
      <x:c r="L1390" s="56" t="n">
        <x:f>Ubicaciones!E12</x:f>
        <x:v>-80.28</x:v>
      </x:c>
      <x:c r="M1390" s="38" t="str">
        <x:f>Vulnerabilidad!B23</x:f>
        <x:v>Mampostería sin refuerzo</x:v>
      </x:c>
      <x:c r="N1390" s="38" t="str">
        <x:f>Vulnerabilidad!C23</x:f>
        <x:v>Bloque / ladrillo</x:v>
      </x:c>
      <x:c r="O1390" s="38" t="str">
        <x:f>Vulnerabilidad!D23</x:f>
        <x:v>Metal</x:v>
      </x:c>
      <x:c r="P1390" s="38" t="str">
        <x:v>Sin dato</x:v>
      </x:c>
      <x:c r="Q1390" s="38" t="n">
        <x:f>IF('Impacto local'!H12="","",'Impacto local'!H12)</x:f>
        <x:v>2</x:v>
      </x:c>
      <x:c r="R1390" s="57" t="n">
        <x:f>IF(Q1390="","",INDEX(Vulnerabilidad!$C$6:$C$17,Q1390))</x:f>
        <x:v>0</x:v>
      </x:c>
      <x:c r="S1390" s="55" t="n">
        <x:f>IF(AND(ISNUMBER(J1390),ISNUMBER(R1390),R1390&gt;=0,R1390&lt;=1),J1390*R1390,"n.a.")</x:f>
        <x:v>0</x:v>
      </x:c>
      <x:c r="T1390" s="38" t="str">
        <x:f>IF(ISNUMBER(S1390),"Calculado ilustrativo","Faltan datos / parámetros inválidos")</x:f>
        <x:v>Calculado ilustrativo</x:v>
      </x:c>
    </x:row>
    <x:row r="1391">
      <x:c r="A1391" s="38" t="str">
        <x:v>R01386</x:v>
      </x:c>
      <x:c r="B1391" s="38" t="str">
        <x:f>'Reparto provincial'!B467</x:f>
        <x:v>C12</x:v>
      </x:c>
      <x:c r="C1391" s="38" t="str">
        <x:f>'Reparto provincial'!C467</x:f>
        <x:v>Multibank Seguros, S.A.</x:v>
      </x:c>
      <x:c r="D1391" s="38" t="str">
        <x:f>'Reparto provincial'!D467</x:f>
        <x:v>Industrial</x:v>
      </x:c>
      <x:c r="E1391" s="38" t="str">
        <x:f>'Reparto provincial'!E467</x:f>
        <x:v>Los Santos</x:v>
      </x:c>
      <x:c r="F1391" s="38" t="str">
        <x:f>Ubicaciones!A12</x:f>
        <x:v>L07</x:v>
      </x:c>
      <x:c r="G1391" s="38" t="str">
        <x:v>P3</x:v>
      </x:c>
      <x:c r="H1391" s="55" t="n">
        <x:f>IF(AND(ISNUMBER('Reparto provincial'!J467),ABS(Construccion!G26-1)&lt;0.0000001,MIN(Construccion!D26:F26)&gt;=0,MAX(Construccion!D26:F26)&lt;=1),ROUND('Reparto provincial'!J467*ROUND(SUM(Construccion!$D$26:F26),12),0)-ROUND('Reparto provincial'!J467*ROUND(SUM(Construccion!$D$26:E26),12),0),"n.a.")</x:f>
        <x:v>0</x:v>
      </x:c>
      <x:c r="I1391" s="55" t="n">
        <x:f>'Reparto provincial'!N467</x:f>
        <x:v>542542.8571428572</x:v>
      </x:c>
      <x:c r="J1391" s="55" t="n">
        <x:f>IF(AND(ISNUMBER(H1391),ISNUMBER(I1391)),H1391*I1391,"n.a.")</x:f>
        <x:v>0</x:v>
      </x:c>
      <x:c r="K1391" s="56" t="n">
        <x:f>Ubicaciones!D12</x:f>
        <x:v>7.77</x:v>
      </x:c>
      <x:c r="L1391" s="56" t="n">
        <x:f>Ubicaciones!E12</x:f>
        <x:v>-80.28</x:v>
      </x:c>
      <x:c r="M1391" s="38" t="str">
        <x:f>Vulnerabilidad!B24</x:f>
        <x:v>Liviana / madera</x:v>
      </x:c>
      <x:c r="N1391" s="38" t="str">
        <x:f>Vulnerabilidad!C24</x:f>
        <x:v>Madera / livianas</x:v>
      </x:c>
      <x:c r="O1391" s="38" t="str">
        <x:f>Vulnerabilidad!D24</x:f>
        <x:v>Metal</x:v>
      </x:c>
      <x:c r="P1391" s="38" t="str">
        <x:v>Sin dato</x:v>
      </x:c>
      <x:c r="Q1391" s="38" t="n">
        <x:f>IF('Impacto local'!H12="","",'Impacto local'!H12)</x:f>
        <x:v>2</x:v>
      </x:c>
      <x:c r="R1391" s="57" t="n">
        <x:f>IF(Q1391="","",INDEX(Vulnerabilidad!$D$6:$D$17,Q1391))</x:f>
        <x:v>0</x:v>
      </x:c>
      <x:c r="S1391" s="55" t="n">
        <x:f>IF(AND(ISNUMBER(J1391),ISNUMBER(R1391),R1391&gt;=0,R1391&lt;=1),J1391*R1391,"n.a.")</x:f>
        <x:v>0</x:v>
      </x:c>
      <x:c r="T1391" s="38" t="str">
        <x:f>IF(ISNUMBER(S1391),"Calculado ilustrativo","Faltan datos / parámetros inválidos")</x:f>
        <x:v>Calculado ilustrativo</x:v>
      </x:c>
    </x:row>
    <x:row r="1392">
      <x:c r="A1392" s="38" t="str">
        <x:v>R01387</x:v>
      </x:c>
      <x:c r="B1392" s="38" t="str">
        <x:f>'Reparto provincial'!B468</x:f>
        <x:v>C12</x:v>
      </x:c>
      <x:c r="C1392" s="38" t="str">
        <x:f>'Reparto provincial'!C468</x:f>
        <x:v>Multibank Seguros, S.A.</x:v>
      </x:c>
      <x:c r="D1392" s="38" t="str">
        <x:f>'Reparto provincial'!D468</x:f>
        <x:v>Industrial</x:v>
      </x:c>
      <x:c r="E1392" s="38" t="str">
        <x:f>'Reparto provincial'!E468</x:f>
        <x:v>Panamá</x:v>
      </x:c>
      <x:c r="F1392" s="38" t="str">
        <x:f>Ubicaciones!A13</x:f>
        <x:v>L08</x:v>
      </x:c>
      <x:c r="G1392" s="38" t="str">
        <x:v>P1</x:v>
      </x:c>
      <x:c r="H1392" s="55" t="n">
        <x:f>IF(AND(ISNUMBER('Reparto provincial'!J468),ABS(Construccion!G29-1)&lt;0.0000001,MIN(Construccion!D29:F29)&gt;=0,MAX(Construccion!D29:F29)&lt;=1),ROUND('Reparto provincial'!J468*ROUND(SUM(Construccion!$D$29:D29),12),0)-0,"n.a.")</x:f>
        <x:v>9</x:v>
      </x:c>
      <x:c r="I1392" s="55" t="n">
        <x:f>'Reparto provincial'!N468</x:f>
        <x:v>542542.8571428572</x:v>
      </x:c>
      <x:c r="J1392" s="55" t="n">
        <x:f>IF(AND(ISNUMBER(H1392),ISNUMBER(I1392)),H1392*I1392,"n.a.")</x:f>
        <x:v>4882885.714285715</x:v>
      </x:c>
      <x:c r="K1392" s="56" t="n">
        <x:f>Ubicaciones!D13</x:f>
        <x:v>8.98</x:v>
      </x:c>
      <x:c r="L1392" s="56" t="n">
        <x:f>Ubicaciones!E13</x:f>
        <x:v>-79.52</x:v>
      </x:c>
      <x:c r="M1392" s="38" t="str">
        <x:f>Vulnerabilidad!B22</x:f>
        <x:v>Hormigón armado</x:v>
      </x:c>
      <x:c r="N1392" s="38" t="str">
        <x:f>Vulnerabilidad!C22</x:f>
        <x:v>Mampostería de relleno</x:v>
      </x:c>
      <x:c r="O1392" s="38" t="str">
        <x:f>Vulnerabilidad!D22</x:f>
        <x:v>Losa de hormigón</x:v>
      </x:c>
      <x:c r="P1392" s="38" t="str">
        <x:v>Sin dato</x:v>
      </x:c>
      <x:c r="Q1392" s="38" t="n">
        <x:f>IF('Impacto local'!H13="","",'Impacto local'!H13)</x:f>
        <x:v>2</x:v>
      </x:c>
      <x:c r="R1392" s="57" t="n">
        <x:f>IF(Q1392="","",INDEX(Vulnerabilidad!$B$6:$B$17,Q1392))</x:f>
        <x:v>0</x:v>
      </x:c>
      <x:c r="S1392" s="55" t="n">
        <x:f>IF(AND(ISNUMBER(J1392),ISNUMBER(R1392),R1392&gt;=0,R1392&lt;=1),J1392*R1392,"n.a.")</x:f>
        <x:v>0</x:v>
      </x:c>
      <x:c r="T1392" s="38" t="str">
        <x:f>IF(ISNUMBER(S1392),"Calculado ilustrativo","Faltan datos / parámetros inválidos")</x:f>
        <x:v>Calculado ilustrativo</x:v>
      </x:c>
    </x:row>
    <x:row r="1393">
      <x:c r="A1393" s="38" t="str">
        <x:v>R01388</x:v>
      </x:c>
      <x:c r="B1393" s="38" t="str">
        <x:f>'Reparto provincial'!B468</x:f>
        <x:v>C12</x:v>
      </x:c>
      <x:c r="C1393" s="38" t="str">
        <x:f>'Reparto provincial'!C468</x:f>
        <x:v>Multibank Seguros, S.A.</x:v>
      </x:c>
      <x:c r="D1393" s="38" t="str">
        <x:f>'Reparto provincial'!D468</x:f>
        <x:v>Industrial</x:v>
      </x:c>
      <x:c r="E1393" s="38" t="str">
        <x:f>'Reparto provincial'!E468</x:f>
        <x:v>Panamá</x:v>
      </x:c>
      <x:c r="F1393" s="38" t="str">
        <x:f>Ubicaciones!A13</x:f>
        <x:v>L08</x:v>
      </x:c>
      <x:c r="G1393" s="38" t="str">
        <x:v>P2</x:v>
      </x:c>
      <x:c r="H1393" s="55" t="n">
        <x:f>IF(AND(ISNUMBER('Reparto provincial'!J468),ABS(Construccion!G29-1)&lt;0.0000001,MIN(Construccion!D29:F29)&gt;=0,MAX(Construccion!D29:F29)&lt;=1),ROUND('Reparto provincial'!J468*ROUND(SUM(Construccion!$D$29:E29),12),0)-ROUND('Reparto provincial'!J468*ROUND(SUM(Construccion!$D$29:D29),12),0),"n.a.")</x:f>
        <x:v>5</x:v>
      </x:c>
      <x:c r="I1393" s="55" t="n">
        <x:f>'Reparto provincial'!N468</x:f>
        <x:v>542542.8571428572</x:v>
      </x:c>
      <x:c r="J1393" s="55" t="n">
        <x:f>IF(AND(ISNUMBER(H1393),ISNUMBER(I1393)),H1393*I1393,"n.a.")</x:f>
        <x:v>2712714.285714286</x:v>
      </x:c>
      <x:c r="K1393" s="56" t="n">
        <x:f>Ubicaciones!D13</x:f>
        <x:v>8.98</x:v>
      </x:c>
      <x:c r="L1393" s="56" t="n">
        <x:f>Ubicaciones!E13</x:f>
        <x:v>-79.52</x:v>
      </x:c>
      <x:c r="M1393" s="38" t="str">
        <x:f>Vulnerabilidad!B23</x:f>
        <x:v>Mampostería sin refuerzo</x:v>
      </x:c>
      <x:c r="N1393" s="38" t="str">
        <x:f>Vulnerabilidad!C23</x:f>
        <x:v>Bloque / ladrillo</x:v>
      </x:c>
      <x:c r="O1393" s="38" t="str">
        <x:f>Vulnerabilidad!D23</x:f>
        <x:v>Metal</x:v>
      </x:c>
      <x:c r="P1393" s="38" t="str">
        <x:v>Sin dato</x:v>
      </x:c>
      <x:c r="Q1393" s="38" t="n">
        <x:f>IF('Impacto local'!H13="","",'Impacto local'!H13)</x:f>
        <x:v>2</x:v>
      </x:c>
      <x:c r="R1393" s="57" t="n">
        <x:f>IF(Q1393="","",INDEX(Vulnerabilidad!$C$6:$C$17,Q1393))</x:f>
        <x:v>0</x:v>
      </x:c>
      <x:c r="S1393" s="55" t="n">
        <x:f>IF(AND(ISNUMBER(J1393),ISNUMBER(R1393),R1393&gt;=0,R1393&lt;=1),J1393*R1393,"n.a.")</x:f>
        <x:v>0</x:v>
      </x:c>
      <x:c r="T1393" s="38" t="str">
        <x:f>IF(ISNUMBER(S1393),"Calculado ilustrativo","Faltan datos / parámetros inválidos")</x:f>
        <x:v>Calculado ilustrativo</x:v>
      </x:c>
    </x:row>
    <x:row r="1394">
      <x:c r="A1394" s="38" t="str">
        <x:v>R01389</x:v>
      </x:c>
      <x:c r="B1394" s="38" t="str">
        <x:f>'Reparto provincial'!B468</x:f>
        <x:v>C12</x:v>
      </x:c>
      <x:c r="C1394" s="38" t="str">
        <x:f>'Reparto provincial'!C468</x:f>
        <x:v>Multibank Seguros, S.A.</x:v>
      </x:c>
      <x:c r="D1394" s="38" t="str">
        <x:f>'Reparto provincial'!D468</x:f>
        <x:v>Industrial</x:v>
      </x:c>
      <x:c r="E1394" s="38" t="str">
        <x:f>'Reparto provincial'!E468</x:f>
        <x:v>Panamá</x:v>
      </x:c>
      <x:c r="F1394" s="38" t="str">
        <x:f>Ubicaciones!A13</x:f>
        <x:v>L08</x:v>
      </x:c>
      <x:c r="G1394" s="38" t="str">
        <x:v>P3</x:v>
      </x:c>
      <x:c r="H1394" s="55" t="n">
        <x:f>IF(AND(ISNUMBER('Reparto provincial'!J468),ABS(Construccion!G29-1)&lt;0.0000001,MIN(Construccion!D29:F29)&gt;=0,MAX(Construccion!D29:F29)&lt;=1),ROUND('Reparto provincial'!J468*ROUND(SUM(Construccion!$D$29:F29),12),0)-ROUND('Reparto provincial'!J468*ROUND(SUM(Construccion!$D$29:E29),12),0),"n.a.")</x:f>
        <x:v>1</x:v>
      </x:c>
      <x:c r="I1394" s="55" t="n">
        <x:f>'Reparto provincial'!N468</x:f>
        <x:v>542542.8571428572</x:v>
      </x:c>
      <x:c r="J1394" s="55" t="n">
        <x:f>IF(AND(ISNUMBER(H1394),ISNUMBER(I1394)),H1394*I1394,"n.a.")</x:f>
        <x:v>542542.8571428572</x:v>
      </x:c>
      <x:c r="K1394" s="56" t="n">
        <x:f>Ubicaciones!D13</x:f>
        <x:v>8.98</x:v>
      </x:c>
      <x:c r="L1394" s="56" t="n">
        <x:f>Ubicaciones!E13</x:f>
        <x:v>-79.52</x:v>
      </x:c>
      <x:c r="M1394" s="38" t="str">
        <x:f>Vulnerabilidad!B24</x:f>
        <x:v>Liviana / madera</x:v>
      </x:c>
      <x:c r="N1394" s="38" t="str">
        <x:f>Vulnerabilidad!C24</x:f>
        <x:v>Madera / livianas</x:v>
      </x:c>
      <x:c r="O1394" s="38" t="str">
        <x:f>Vulnerabilidad!D24</x:f>
        <x:v>Metal</x:v>
      </x:c>
      <x:c r="P1394" s="38" t="str">
        <x:v>Sin dato</x:v>
      </x:c>
      <x:c r="Q1394" s="38" t="n">
        <x:f>IF('Impacto local'!H13="","",'Impacto local'!H13)</x:f>
        <x:v>2</x:v>
      </x:c>
      <x:c r="R1394" s="57" t="n">
        <x:f>IF(Q1394="","",INDEX(Vulnerabilidad!$D$6:$D$17,Q1394))</x:f>
        <x:v>0</x:v>
      </x:c>
      <x:c r="S1394" s="55" t="n">
        <x:f>IF(AND(ISNUMBER(J1394),ISNUMBER(R1394),R1394&gt;=0,R1394&lt;=1),J1394*R1394,"n.a.")</x:f>
        <x:v>0</x:v>
      </x:c>
      <x:c r="T1394" s="38" t="str">
        <x:f>IF(ISNUMBER(S1394),"Calculado ilustrativo","Faltan datos / parámetros inválidos")</x:f>
        <x:v>Calculado ilustrativo</x:v>
      </x:c>
    </x:row>
    <x:row r="1395">
      <x:c r="A1395" s="38" t="str">
        <x:v>R01390</x:v>
      </x:c>
      <x:c r="B1395" s="38" t="str">
        <x:f>'Reparto provincial'!B469</x:f>
        <x:v>C12</x:v>
      </x:c>
      <x:c r="C1395" s="38" t="str">
        <x:f>'Reparto provincial'!C469</x:f>
        <x:v>Multibank Seguros, S.A.</x:v>
      </x:c>
      <x:c r="D1395" s="38" t="str">
        <x:f>'Reparto provincial'!D469</x:f>
        <x:v>Industrial</x:v>
      </x:c>
      <x:c r="E1395" s="38" t="str">
        <x:f>'Reparto provincial'!E469</x:f>
        <x:v>Veraguas</x:v>
      </x:c>
      <x:c r="F1395" s="38" t="str">
        <x:f>Ubicaciones!A14</x:f>
        <x:v>L09</x:v>
      </x:c>
      <x:c r="G1395" s="38" t="str">
        <x:v>P1</x:v>
      </x:c>
      <x:c r="H1395" s="55" t="n">
        <x:f>IF(AND(ISNUMBER('Reparto provincial'!J469),ABS(Construccion!G32-1)&lt;0.0000001,MIN(Construccion!D32:F32)&gt;=0,MAX(Construccion!D32:F32)&lt;=1),ROUND('Reparto provincial'!J469*ROUND(SUM(Construccion!$D$32:D32),12),0)-0,"n.a.")</x:f>
        <x:v>1</x:v>
      </x:c>
      <x:c r="I1395" s="55" t="n">
        <x:f>'Reparto provincial'!N469</x:f>
        <x:v>542542.8571428572</x:v>
      </x:c>
      <x:c r="J1395" s="55" t="n">
        <x:f>IF(AND(ISNUMBER(H1395),ISNUMBER(I1395)),H1395*I1395,"n.a.")</x:f>
        <x:v>542542.8571428572</x:v>
      </x:c>
      <x:c r="K1395" s="56" t="n">
        <x:f>Ubicaciones!D14</x:f>
        <x:v>8.1</x:v>
      </x:c>
      <x:c r="L1395" s="56" t="n">
        <x:f>Ubicaciones!E14</x:f>
        <x:v>-80.97</x:v>
      </x:c>
      <x:c r="M1395" s="38" t="str">
        <x:f>Vulnerabilidad!B22</x:f>
        <x:v>Hormigón armado</x:v>
      </x:c>
      <x:c r="N1395" s="38" t="str">
        <x:f>Vulnerabilidad!C22</x:f>
        <x:v>Mampostería de relleno</x:v>
      </x:c>
      <x:c r="O1395" s="38" t="str">
        <x:f>Vulnerabilidad!D22</x:f>
        <x:v>Losa de hormigón</x:v>
      </x:c>
      <x:c r="P1395" s="38" t="str">
        <x:v>Sin dato</x:v>
      </x:c>
      <x:c r="Q1395" s="38" t="n">
        <x:f>IF('Impacto local'!H14="","",'Impacto local'!H14)</x:f>
        <x:v>3</x:v>
      </x:c>
      <x:c r="R1395" s="57" t="n">
        <x:f>IF(Q1395="","",INDEX(Vulnerabilidad!$B$6:$B$17,Q1395))</x:f>
        <x:v>0</x:v>
      </x:c>
      <x:c r="S1395" s="55" t="n">
        <x:f>IF(AND(ISNUMBER(J1395),ISNUMBER(R1395),R1395&gt;=0,R1395&lt;=1),J1395*R1395,"n.a.")</x:f>
        <x:v>0</x:v>
      </x:c>
      <x:c r="T1395" s="38" t="str">
        <x:f>IF(ISNUMBER(S1395),"Calculado ilustrativo","Faltan datos / parámetros inválidos")</x:f>
        <x:v>Calculado ilustrativo</x:v>
      </x:c>
    </x:row>
    <x:row r="1396">
      <x:c r="A1396" s="38" t="str">
        <x:v>R01391</x:v>
      </x:c>
      <x:c r="B1396" s="38" t="str">
        <x:f>'Reparto provincial'!B469</x:f>
        <x:v>C12</x:v>
      </x:c>
      <x:c r="C1396" s="38" t="str">
        <x:f>'Reparto provincial'!C469</x:f>
        <x:v>Multibank Seguros, S.A.</x:v>
      </x:c>
      <x:c r="D1396" s="38" t="str">
        <x:f>'Reparto provincial'!D469</x:f>
        <x:v>Industrial</x:v>
      </x:c>
      <x:c r="E1396" s="38" t="str">
        <x:f>'Reparto provincial'!E469</x:f>
        <x:v>Veraguas</x:v>
      </x:c>
      <x:c r="F1396" s="38" t="str">
        <x:f>Ubicaciones!A14</x:f>
        <x:v>L09</x:v>
      </x:c>
      <x:c r="G1396" s="38" t="str">
        <x:v>P2</x:v>
      </x:c>
      <x:c r="H1396" s="55" t="n">
        <x:f>IF(AND(ISNUMBER('Reparto provincial'!J469),ABS(Construccion!G32-1)&lt;0.0000001,MIN(Construccion!D32:F32)&gt;=0,MAX(Construccion!D32:F32)&lt;=1),ROUND('Reparto provincial'!J469*ROUND(SUM(Construccion!$D$32:E32),12),0)-ROUND('Reparto provincial'!J469*ROUND(SUM(Construccion!$D$32:D32),12),0),"n.a.")</x:f>
        <x:v>1</x:v>
      </x:c>
      <x:c r="I1396" s="55" t="n">
        <x:f>'Reparto provincial'!N469</x:f>
        <x:v>542542.8571428572</x:v>
      </x:c>
      <x:c r="J1396" s="55" t="n">
        <x:f>IF(AND(ISNUMBER(H1396),ISNUMBER(I1396)),H1396*I1396,"n.a.")</x:f>
        <x:v>542542.8571428572</x:v>
      </x:c>
      <x:c r="K1396" s="56" t="n">
        <x:f>Ubicaciones!D14</x:f>
        <x:v>8.1</x:v>
      </x:c>
      <x:c r="L1396" s="56" t="n">
        <x:f>Ubicaciones!E14</x:f>
        <x:v>-80.97</x:v>
      </x:c>
      <x:c r="M1396" s="38" t="str">
        <x:f>Vulnerabilidad!B23</x:f>
        <x:v>Mampostería sin refuerzo</x:v>
      </x:c>
      <x:c r="N1396" s="38" t="str">
        <x:f>Vulnerabilidad!C23</x:f>
        <x:v>Bloque / ladrillo</x:v>
      </x:c>
      <x:c r="O1396" s="38" t="str">
        <x:f>Vulnerabilidad!D23</x:f>
        <x:v>Metal</x:v>
      </x:c>
      <x:c r="P1396" s="38" t="str">
        <x:v>Sin dato</x:v>
      </x:c>
      <x:c r="Q1396" s="38" t="n">
        <x:f>IF('Impacto local'!H14="","",'Impacto local'!H14)</x:f>
        <x:v>3</x:v>
      </x:c>
      <x:c r="R1396" s="57" t="n">
        <x:f>IF(Q1396="","",INDEX(Vulnerabilidad!$C$6:$C$17,Q1396))</x:f>
        <x:v>0</x:v>
      </x:c>
      <x:c r="S1396" s="55" t="n">
        <x:f>IF(AND(ISNUMBER(J1396),ISNUMBER(R1396),R1396&gt;=0,R1396&lt;=1),J1396*R1396,"n.a.")</x:f>
        <x:v>0</x:v>
      </x:c>
      <x:c r="T1396" s="38" t="str">
        <x:f>IF(ISNUMBER(S1396),"Calculado ilustrativo","Faltan datos / parámetros inválidos")</x:f>
        <x:v>Calculado ilustrativo</x:v>
      </x:c>
    </x:row>
    <x:row r="1397">
      <x:c r="A1397" s="38" t="str">
        <x:v>R01392</x:v>
      </x:c>
      <x:c r="B1397" s="38" t="str">
        <x:f>'Reparto provincial'!B469</x:f>
        <x:v>C12</x:v>
      </x:c>
      <x:c r="C1397" s="38" t="str">
        <x:f>'Reparto provincial'!C469</x:f>
        <x:v>Multibank Seguros, S.A.</x:v>
      </x:c>
      <x:c r="D1397" s="38" t="str">
        <x:f>'Reparto provincial'!D469</x:f>
        <x:v>Industrial</x:v>
      </x:c>
      <x:c r="E1397" s="38" t="str">
        <x:f>'Reparto provincial'!E469</x:f>
        <x:v>Veraguas</x:v>
      </x:c>
      <x:c r="F1397" s="38" t="str">
        <x:f>Ubicaciones!A14</x:f>
        <x:v>L09</x:v>
      </x:c>
      <x:c r="G1397" s="38" t="str">
        <x:v>P3</x:v>
      </x:c>
      <x:c r="H1397" s="55" t="n">
        <x:f>IF(AND(ISNUMBER('Reparto provincial'!J469),ABS(Construccion!G32-1)&lt;0.0000001,MIN(Construccion!D32:F32)&gt;=0,MAX(Construccion!D32:F32)&lt;=1),ROUND('Reparto provincial'!J469*ROUND(SUM(Construccion!$D$32:F32),12),0)-ROUND('Reparto provincial'!J469*ROUND(SUM(Construccion!$D$32:E32),12),0),"n.a.")</x:f>
        <x:v>0</x:v>
      </x:c>
      <x:c r="I1397" s="55" t="n">
        <x:f>'Reparto provincial'!N469</x:f>
        <x:v>542542.8571428572</x:v>
      </x:c>
      <x:c r="J1397" s="55" t="n">
        <x:f>IF(AND(ISNUMBER(H1397),ISNUMBER(I1397)),H1397*I1397,"n.a.")</x:f>
        <x:v>0</x:v>
      </x:c>
      <x:c r="K1397" s="56" t="n">
        <x:f>Ubicaciones!D14</x:f>
        <x:v>8.1</x:v>
      </x:c>
      <x:c r="L1397" s="56" t="n">
        <x:f>Ubicaciones!E14</x:f>
        <x:v>-80.97</x:v>
      </x:c>
      <x:c r="M1397" s="38" t="str">
        <x:f>Vulnerabilidad!B24</x:f>
        <x:v>Liviana / madera</x:v>
      </x:c>
      <x:c r="N1397" s="38" t="str">
        <x:f>Vulnerabilidad!C24</x:f>
        <x:v>Madera / livianas</x:v>
      </x:c>
      <x:c r="O1397" s="38" t="str">
        <x:f>Vulnerabilidad!D24</x:f>
        <x:v>Metal</x:v>
      </x:c>
      <x:c r="P1397" s="38" t="str">
        <x:v>Sin dato</x:v>
      </x:c>
      <x:c r="Q1397" s="38" t="n">
        <x:f>IF('Impacto local'!H14="","",'Impacto local'!H14)</x:f>
        <x:v>3</x:v>
      </x:c>
      <x:c r="R1397" s="57" t="n">
        <x:f>IF(Q1397="","",INDEX(Vulnerabilidad!$D$6:$D$17,Q1397))</x:f>
        <x:v>0</x:v>
      </x:c>
      <x:c r="S1397" s="55" t="n">
        <x:f>IF(AND(ISNUMBER(J1397),ISNUMBER(R1397),R1397&gt;=0,R1397&lt;=1),J1397*R1397,"n.a.")</x:f>
        <x:v>0</x:v>
      </x:c>
      <x:c r="T1397" s="38" t="str">
        <x:f>IF(ISNUMBER(S1397),"Calculado ilustrativo","Faltan datos / parámetros inválidos")</x:f>
        <x:v>Calculado ilustrativo</x:v>
      </x:c>
    </x:row>
    <x:row r="1398">
      <x:c r="A1398" s="38" t="str">
        <x:v>R01393</x:v>
      </x:c>
      <x:c r="B1398" s="38" t="str">
        <x:f>'Reparto provincial'!B470</x:f>
        <x:v>C12</x:v>
      </x:c>
      <x:c r="C1398" s="38" t="str">
        <x:f>'Reparto provincial'!C470</x:f>
        <x:v>Multibank Seguros, S.A.</x:v>
      </x:c>
      <x:c r="D1398" s="38" t="str">
        <x:f>'Reparto provincial'!D470</x:f>
        <x:v>Industrial</x:v>
      </x:c>
      <x:c r="E1398" s="38" t="str">
        <x:f>'Reparto provincial'!E470</x:f>
        <x:v>Guna Yala</x:v>
      </x:c>
      <x:c r="F1398" s="38" t="str">
        <x:f>Ubicaciones!A15</x:f>
        <x:v>L10</x:v>
      </x:c>
      <x:c r="G1398" s="38" t="str">
        <x:v>P1</x:v>
      </x:c>
      <x:c r="H1398" s="55" t="n">
        <x:f>IF(AND(ISNUMBER('Reparto provincial'!J470),ABS(Construccion!G35-1)&lt;0.0000001,MIN(Construccion!D35:F35)&gt;=0,MAX(Construccion!D35:F35)&lt;=1),ROUND('Reparto provincial'!J470*ROUND(SUM(Construccion!$D$35:D35),12),0)-0,"n.a.")</x:f>
        <x:v>0</x:v>
      </x:c>
      <x:c r="I1398" s="55" t="n">
        <x:f>'Reparto provincial'!N470</x:f>
        <x:v>542542.8571428572</x:v>
      </x:c>
      <x:c r="J1398" s="55" t="n">
        <x:f>IF(AND(ISNUMBER(H1398),ISNUMBER(I1398)),H1398*I1398,"n.a.")</x:f>
        <x:v>0</x:v>
      </x:c>
      <x:c r="K1398" s="56" t="n">
        <x:f>Ubicaciones!D15</x:f>
        <x:v>9.45</x:v>
      </x:c>
      <x:c r="L1398" s="56" t="n">
        <x:f>Ubicaciones!E15</x:f>
        <x:v>-78.97</x:v>
      </x:c>
      <x:c r="M1398" s="38" t="str">
        <x:f>Vulnerabilidad!B22</x:f>
        <x:v>Hormigón armado</x:v>
      </x:c>
      <x:c r="N1398" s="38" t="str">
        <x:f>Vulnerabilidad!C22</x:f>
        <x:v>Mampostería de relleno</x:v>
      </x:c>
      <x:c r="O1398" s="38" t="str">
        <x:f>Vulnerabilidad!D22</x:f>
        <x:v>Losa de hormigón</x:v>
      </x:c>
      <x:c r="P1398" s="38" t="str">
        <x:v>Sin dato</x:v>
      </x:c>
      <x:c r="Q1398" s="38" t="n">
        <x:f>IF('Impacto local'!H15="","",'Impacto local'!H15)</x:f>
        <x:v>2</x:v>
      </x:c>
      <x:c r="R1398" s="57" t="n">
        <x:f>IF(Q1398="","",INDEX(Vulnerabilidad!$B$6:$B$17,Q1398))</x:f>
        <x:v>0</x:v>
      </x:c>
      <x:c r="S1398" s="55" t="n">
        <x:f>IF(AND(ISNUMBER(J1398),ISNUMBER(R1398),R1398&gt;=0,R1398&lt;=1),J1398*R1398,"n.a.")</x:f>
        <x:v>0</x:v>
      </x:c>
      <x:c r="T1398" s="38" t="str">
        <x:f>IF(ISNUMBER(S1398),"Calculado ilustrativo","Faltan datos / parámetros inválidos")</x:f>
        <x:v>Calculado ilustrativo</x:v>
      </x:c>
    </x:row>
    <x:row r="1399">
      <x:c r="A1399" s="38" t="str">
        <x:v>R01394</x:v>
      </x:c>
      <x:c r="B1399" s="38" t="str">
        <x:f>'Reparto provincial'!B470</x:f>
        <x:v>C12</x:v>
      </x:c>
      <x:c r="C1399" s="38" t="str">
        <x:f>'Reparto provincial'!C470</x:f>
        <x:v>Multibank Seguros, S.A.</x:v>
      </x:c>
      <x:c r="D1399" s="38" t="str">
        <x:f>'Reparto provincial'!D470</x:f>
        <x:v>Industrial</x:v>
      </x:c>
      <x:c r="E1399" s="38" t="str">
        <x:f>'Reparto provincial'!E470</x:f>
        <x:v>Guna Yala</x:v>
      </x:c>
      <x:c r="F1399" s="38" t="str">
        <x:f>Ubicaciones!A15</x:f>
        <x:v>L10</x:v>
      </x:c>
      <x:c r="G1399" s="38" t="str">
        <x:v>P2</x:v>
      </x:c>
      <x:c r="H1399" s="55" t="n">
        <x:f>IF(AND(ISNUMBER('Reparto provincial'!J470),ABS(Construccion!G35-1)&lt;0.0000001,MIN(Construccion!D35:F35)&gt;=0,MAX(Construccion!D35:F35)&lt;=1),ROUND('Reparto provincial'!J470*ROUND(SUM(Construccion!$D$35:E35),12),0)-ROUND('Reparto provincial'!J470*ROUND(SUM(Construccion!$D$35:D35),12),0),"n.a.")</x:f>
        <x:v>0</x:v>
      </x:c>
      <x:c r="I1399" s="55" t="n">
        <x:f>'Reparto provincial'!N470</x:f>
        <x:v>542542.8571428572</x:v>
      </x:c>
      <x:c r="J1399" s="55" t="n">
        <x:f>IF(AND(ISNUMBER(H1399),ISNUMBER(I1399)),H1399*I1399,"n.a.")</x:f>
        <x:v>0</x:v>
      </x:c>
      <x:c r="K1399" s="56" t="n">
        <x:f>Ubicaciones!D15</x:f>
        <x:v>9.45</x:v>
      </x:c>
      <x:c r="L1399" s="56" t="n">
        <x:f>Ubicaciones!E15</x:f>
        <x:v>-78.97</x:v>
      </x:c>
      <x:c r="M1399" s="38" t="str">
        <x:f>Vulnerabilidad!B23</x:f>
        <x:v>Mampostería sin refuerzo</x:v>
      </x:c>
      <x:c r="N1399" s="38" t="str">
        <x:f>Vulnerabilidad!C23</x:f>
        <x:v>Bloque / ladrillo</x:v>
      </x:c>
      <x:c r="O1399" s="38" t="str">
        <x:f>Vulnerabilidad!D23</x:f>
        <x:v>Metal</x:v>
      </x:c>
      <x:c r="P1399" s="38" t="str">
        <x:v>Sin dato</x:v>
      </x:c>
      <x:c r="Q1399" s="38" t="n">
        <x:f>IF('Impacto local'!H15="","",'Impacto local'!H15)</x:f>
        <x:v>2</x:v>
      </x:c>
      <x:c r="R1399" s="57" t="n">
        <x:f>IF(Q1399="","",INDEX(Vulnerabilidad!$C$6:$C$17,Q1399))</x:f>
        <x:v>0</x:v>
      </x:c>
      <x:c r="S1399" s="55" t="n">
        <x:f>IF(AND(ISNUMBER(J1399),ISNUMBER(R1399),R1399&gt;=0,R1399&lt;=1),J1399*R1399,"n.a.")</x:f>
        <x:v>0</x:v>
      </x:c>
      <x:c r="T1399" s="38" t="str">
        <x:f>IF(ISNUMBER(S1399),"Calculado ilustrativo","Faltan datos / parámetros inválidos")</x:f>
        <x:v>Calculado ilustrativo</x:v>
      </x:c>
    </x:row>
    <x:row r="1400">
      <x:c r="A1400" s="38" t="str">
        <x:v>R01395</x:v>
      </x:c>
      <x:c r="B1400" s="38" t="str">
        <x:f>'Reparto provincial'!B470</x:f>
        <x:v>C12</x:v>
      </x:c>
      <x:c r="C1400" s="38" t="str">
        <x:f>'Reparto provincial'!C470</x:f>
        <x:v>Multibank Seguros, S.A.</x:v>
      </x:c>
      <x:c r="D1400" s="38" t="str">
        <x:f>'Reparto provincial'!D470</x:f>
        <x:v>Industrial</x:v>
      </x:c>
      <x:c r="E1400" s="38" t="str">
        <x:f>'Reparto provincial'!E470</x:f>
        <x:v>Guna Yala</x:v>
      </x:c>
      <x:c r="F1400" s="38" t="str">
        <x:f>Ubicaciones!A15</x:f>
        <x:v>L10</x:v>
      </x:c>
      <x:c r="G1400" s="38" t="str">
        <x:v>P3</x:v>
      </x:c>
      <x:c r="H1400" s="55" t="n">
        <x:f>IF(AND(ISNUMBER('Reparto provincial'!J470),ABS(Construccion!G35-1)&lt;0.0000001,MIN(Construccion!D35:F35)&gt;=0,MAX(Construccion!D35:F35)&lt;=1),ROUND('Reparto provincial'!J470*ROUND(SUM(Construccion!$D$35:F35),12),0)-ROUND('Reparto provincial'!J470*ROUND(SUM(Construccion!$D$35:E35),12),0),"n.a.")</x:f>
        <x:v>0</x:v>
      </x:c>
      <x:c r="I1400" s="55" t="n">
        <x:f>'Reparto provincial'!N470</x:f>
        <x:v>542542.8571428572</x:v>
      </x:c>
      <x:c r="J1400" s="55" t="n">
        <x:f>IF(AND(ISNUMBER(H1400),ISNUMBER(I1400)),H1400*I1400,"n.a.")</x:f>
        <x:v>0</x:v>
      </x:c>
      <x:c r="K1400" s="56" t="n">
        <x:f>Ubicaciones!D15</x:f>
        <x:v>9.45</x:v>
      </x:c>
      <x:c r="L1400" s="56" t="n">
        <x:f>Ubicaciones!E15</x:f>
        <x:v>-78.97</x:v>
      </x:c>
      <x:c r="M1400" s="38" t="str">
        <x:f>Vulnerabilidad!B24</x:f>
        <x:v>Liviana / madera</x:v>
      </x:c>
      <x:c r="N1400" s="38" t="str">
        <x:f>Vulnerabilidad!C24</x:f>
        <x:v>Madera / livianas</x:v>
      </x:c>
      <x:c r="O1400" s="38" t="str">
        <x:f>Vulnerabilidad!D24</x:f>
        <x:v>Metal</x:v>
      </x:c>
      <x:c r="P1400" s="38" t="str">
        <x:v>Sin dato</x:v>
      </x:c>
      <x:c r="Q1400" s="38" t="n">
        <x:f>IF('Impacto local'!H15="","",'Impacto local'!H15)</x:f>
        <x:v>2</x:v>
      </x:c>
      <x:c r="R1400" s="57" t="n">
        <x:f>IF(Q1400="","",INDEX(Vulnerabilidad!$D$6:$D$17,Q1400))</x:f>
        <x:v>0</x:v>
      </x:c>
      <x:c r="S1400" s="55" t="n">
        <x:f>IF(AND(ISNUMBER(J1400),ISNUMBER(R1400),R1400&gt;=0,R1400&lt;=1),J1400*R1400,"n.a.")</x:f>
        <x:v>0</x:v>
      </x:c>
      <x:c r="T1400" s="38" t="str">
        <x:f>IF(ISNUMBER(S1400),"Calculado ilustrativo","Faltan datos / parámetros inválidos")</x:f>
        <x:v>Calculado ilustrativo</x:v>
      </x:c>
    </x:row>
    <x:row r="1401">
      <x:c r="A1401" s="38" t="str">
        <x:v>R01396</x:v>
      </x:c>
      <x:c r="B1401" s="38" t="str">
        <x:f>'Reparto provincial'!B471</x:f>
        <x:v>C12</x:v>
      </x:c>
      <x:c r="C1401" s="38" t="str">
        <x:f>'Reparto provincial'!C471</x:f>
        <x:v>Multibank Seguros, S.A.</x:v>
      </x:c>
      <x:c r="D1401" s="38" t="str">
        <x:f>'Reparto provincial'!D471</x:f>
        <x:v>Industrial</x:v>
      </x:c>
      <x:c r="E1401" s="38" t="str">
        <x:f>'Reparto provincial'!E471</x:f>
        <x:v>Emberá-Wounaan</x:v>
      </x:c>
      <x:c r="F1401" s="38" t="str">
        <x:f>Ubicaciones!A16</x:f>
        <x:v>L11</x:v>
      </x:c>
      <x:c r="G1401" s="38" t="str">
        <x:v>P1</x:v>
      </x:c>
      <x:c r="H1401" s="55" t="n">
        <x:f>IF(AND(ISNUMBER('Reparto provincial'!J471),ABS(Construccion!G38-1)&lt;0.0000001,MIN(Construccion!D38:F38)&gt;=0,MAX(Construccion!D38:F38)&lt;=1),ROUND('Reparto provincial'!J471*ROUND(SUM(Construccion!$D$38:D38),12),0)-0,"n.a.")</x:f>
        <x:v>0</x:v>
      </x:c>
      <x:c r="I1401" s="55" t="n">
        <x:f>'Reparto provincial'!N471</x:f>
        <x:v>542542.8571428572</x:v>
      </x:c>
      <x:c r="J1401" s="55" t="n">
        <x:f>IF(AND(ISNUMBER(H1401),ISNUMBER(I1401)),H1401*I1401,"n.a.")</x:f>
        <x:v>0</x:v>
      </x:c>
      <x:c r="K1401" s="56" t="n">
        <x:f>Ubicaciones!D16</x:f>
        <x:v>8.25</x:v>
      </x:c>
      <x:c r="L1401" s="56" t="n">
        <x:f>Ubicaciones!E16</x:f>
        <x:v>-77.72</x:v>
      </x:c>
      <x:c r="M1401" s="38" t="str">
        <x:f>Vulnerabilidad!B22</x:f>
        <x:v>Hormigón armado</x:v>
      </x:c>
      <x:c r="N1401" s="38" t="str">
        <x:f>Vulnerabilidad!C22</x:f>
        <x:v>Mampostería de relleno</x:v>
      </x:c>
      <x:c r="O1401" s="38" t="str">
        <x:f>Vulnerabilidad!D22</x:f>
        <x:v>Losa de hormigón</x:v>
      </x:c>
      <x:c r="P1401" s="38" t="str">
        <x:v>Sin dato</x:v>
      </x:c>
      <x:c r="Q1401" s="38" t="n">
        <x:f>IF('Impacto local'!H16="","",'Impacto local'!H16)</x:f>
        <x:v>2</x:v>
      </x:c>
      <x:c r="R1401" s="57" t="n">
        <x:f>IF(Q1401="","",INDEX(Vulnerabilidad!$B$6:$B$17,Q1401))</x:f>
        <x:v>0</x:v>
      </x:c>
      <x:c r="S1401" s="55" t="n">
        <x:f>IF(AND(ISNUMBER(J1401),ISNUMBER(R1401),R1401&gt;=0,R1401&lt;=1),J1401*R1401,"n.a.")</x:f>
        <x:v>0</x:v>
      </x:c>
      <x:c r="T1401" s="38" t="str">
        <x:f>IF(ISNUMBER(S1401),"Calculado ilustrativo","Faltan datos / parámetros inválidos")</x:f>
        <x:v>Calculado ilustrativo</x:v>
      </x:c>
    </x:row>
    <x:row r="1402">
      <x:c r="A1402" s="38" t="str">
        <x:v>R01397</x:v>
      </x:c>
      <x:c r="B1402" s="38" t="str">
        <x:f>'Reparto provincial'!B471</x:f>
        <x:v>C12</x:v>
      </x:c>
      <x:c r="C1402" s="38" t="str">
        <x:f>'Reparto provincial'!C471</x:f>
        <x:v>Multibank Seguros, S.A.</x:v>
      </x:c>
      <x:c r="D1402" s="38" t="str">
        <x:f>'Reparto provincial'!D471</x:f>
        <x:v>Industrial</x:v>
      </x:c>
      <x:c r="E1402" s="38" t="str">
        <x:f>'Reparto provincial'!E471</x:f>
        <x:v>Emberá-Wounaan</x:v>
      </x:c>
      <x:c r="F1402" s="38" t="str">
        <x:f>Ubicaciones!A16</x:f>
        <x:v>L11</x:v>
      </x:c>
      <x:c r="G1402" s="38" t="str">
        <x:v>P2</x:v>
      </x:c>
      <x:c r="H1402" s="55" t="n">
        <x:f>IF(AND(ISNUMBER('Reparto provincial'!J471),ABS(Construccion!G38-1)&lt;0.0000001,MIN(Construccion!D38:F38)&gt;=0,MAX(Construccion!D38:F38)&lt;=1),ROUND('Reparto provincial'!J471*ROUND(SUM(Construccion!$D$38:E38),12),0)-ROUND('Reparto provincial'!J471*ROUND(SUM(Construccion!$D$38:D38),12),0),"n.a.")</x:f>
        <x:v>0</x:v>
      </x:c>
      <x:c r="I1402" s="55" t="n">
        <x:f>'Reparto provincial'!N471</x:f>
        <x:v>542542.8571428572</x:v>
      </x:c>
      <x:c r="J1402" s="55" t="n">
        <x:f>IF(AND(ISNUMBER(H1402),ISNUMBER(I1402)),H1402*I1402,"n.a.")</x:f>
        <x:v>0</x:v>
      </x:c>
      <x:c r="K1402" s="56" t="n">
        <x:f>Ubicaciones!D16</x:f>
        <x:v>8.25</x:v>
      </x:c>
      <x:c r="L1402" s="56" t="n">
        <x:f>Ubicaciones!E16</x:f>
        <x:v>-77.72</x:v>
      </x:c>
      <x:c r="M1402" s="38" t="str">
        <x:f>Vulnerabilidad!B23</x:f>
        <x:v>Mampostería sin refuerzo</x:v>
      </x:c>
      <x:c r="N1402" s="38" t="str">
        <x:f>Vulnerabilidad!C23</x:f>
        <x:v>Bloque / ladrillo</x:v>
      </x:c>
      <x:c r="O1402" s="38" t="str">
        <x:f>Vulnerabilidad!D23</x:f>
        <x:v>Metal</x:v>
      </x:c>
      <x:c r="P1402" s="38" t="str">
        <x:v>Sin dato</x:v>
      </x:c>
      <x:c r="Q1402" s="38" t="n">
        <x:f>IF('Impacto local'!H16="","",'Impacto local'!H16)</x:f>
        <x:v>2</x:v>
      </x:c>
      <x:c r="R1402" s="57" t="n">
        <x:f>IF(Q1402="","",INDEX(Vulnerabilidad!$C$6:$C$17,Q1402))</x:f>
        <x:v>0</x:v>
      </x:c>
      <x:c r="S1402" s="55" t="n">
        <x:f>IF(AND(ISNUMBER(J1402),ISNUMBER(R1402),R1402&gt;=0,R1402&lt;=1),J1402*R1402,"n.a.")</x:f>
        <x:v>0</x:v>
      </x:c>
      <x:c r="T1402" s="38" t="str">
        <x:f>IF(ISNUMBER(S1402),"Calculado ilustrativo","Faltan datos / parámetros inválidos")</x:f>
        <x:v>Calculado ilustrativo</x:v>
      </x:c>
    </x:row>
    <x:row r="1403">
      <x:c r="A1403" s="38" t="str">
        <x:v>R01398</x:v>
      </x:c>
      <x:c r="B1403" s="38" t="str">
        <x:f>'Reparto provincial'!B471</x:f>
        <x:v>C12</x:v>
      </x:c>
      <x:c r="C1403" s="38" t="str">
        <x:f>'Reparto provincial'!C471</x:f>
        <x:v>Multibank Seguros, S.A.</x:v>
      </x:c>
      <x:c r="D1403" s="38" t="str">
        <x:f>'Reparto provincial'!D471</x:f>
        <x:v>Industrial</x:v>
      </x:c>
      <x:c r="E1403" s="38" t="str">
        <x:f>'Reparto provincial'!E471</x:f>
        <x:v>Emberá-Wounaan</x:v>
      </x:c>
      <x:c r="F1403" s="38" t="str">
        <x:f>Ubicaciones!A16</x:f>
        <x:v>L11</x:v>
      </x:c>
      <x:c r="G1403" s="38" t="str">
        <x:v>P3</x:v>
      </x:c>
      <x:c r="H1403" s="55" t="n">
        <x:f>IF(AND(ISNUMBER('Reparto provincial'!J471),ABS(Construccion!G38-1)&lt;0.0000001,MIN(Construccion!D38:F38)&gt;=0,MAX(Construccion!D38:F38)&lt;=1),ROUND('Reparto provincial'!J471*ROUND(SUM(Construccion!$D$38:F38),12),0)-ROUND('Reparto provincial'!J471*ROUND(SUM(Construccion!$D$38:E38),12),0),"n.a.")</x:f>
        <x:v>0</x:v>
      </x:c>
      <x:c r="I1403" s="55" t="n">
        <x:f>'Reparto provincial'!N471</x:f>
        <x:v>542542.8571428572</x:v>
      </x:c>
      <x:c r="J1403" s="55" t="n">
        <x:f>IF(AND(ISNUMBER(H1403),ISNUMBER(I1403)),H1403*I1403,"n.a.")</x:f>
        <x:v>0</x:v>
      </x:c>
      <x:c r="K1403" s="56" t="n">
        <x:f>Ubicaciones!D16</x:f>
        <x:v>8.25</x:v>
      </x:c>
      <x:c r="L1403" s="56" t="n">
        <x:f>Ubicaciones!E16</x:f>
        <x:v>-77.72</x:v>
      </x:c>
      <x:c r="M1403" s="38" t="str">
        <x:f>Vulnerabilidad!B24</x:f>
        <x:v>Liviana / madera</x:v>
      </x:c>
      <x:c r="N1403" s="38" t="str">
        <x:f>Vulnerabilidad!C24</x:f>
        <x:v>Madera / livianas</x:v>
      </x:c>
      <x:c r="O1403" s="38" t="str">
        <x:f>Vulnerabilidad!D24</x:f>
        <x:v>Metal</x:v>
      </x:c>
      <x:c r="P1403" s="38" t="str">
        <x:v>Sin dato</x:v>
      </x:c>
      <x:c r="Q1403" s="38" t="n">
        <x:f>IF('Impacto local'!H16="","",'Impacto local'!H16)</x:f>
        <x:v>2</x:v>
      </x:c>
      <x:c r="R1403" s="57" t="n">
        <x:f>IF(Q1403="","",INDEX(Vulnerabilidad!$D$6:$D$17,Q1403))</x:f>
        <x:v>0</x:v>
      </x:c>
      <x:c r="S1403" s="55" t="n">
        <x:f>IF(AND(ISNUMBER(J1403),ISNUMBER(R1403),R1403&gt;=0,R1403&lt;=1),J1403*R1403,"n.a.")</x:f>
        <x:v>0</x:v>
      </x:c>
      <x:c r="T1403" s="38" t="str">
        <x:f>IF(ISNUMBER(S1403),"Calculado ilustrativo","Faltan datos / parámetros inválidos")</x:f>
        <x:v>Calculado ilustrativo</x:v>
      </x:c>
    </x:row>
    <x:row r="1404">
      <x:c r="A1404" s="38" t="str">
        <x:v>R01399</x:v>
      </x:c>
      <x:c r="B1404" s="38" t="str">
        <x:f>'Reparto provincial'!B472</x:f>
        <x:v>C12</x:v>
      </x:c>
      <x:c r="C1404" s="38" t="str">
        <x:f>'Reparto provincial'!C472</x:f>
        <x:v>Multibank Seguros, S.A.</x:v>
      </x:c>
      <x:c r="D1404" s="38" t="str">
        <x:f>'Reparto provincial'!D472</x:f>
        <x:v>Industrial</x:v>
      </x:c>
      <x:c r="E1404" s="38" t="str">
        <x:f>'Reparto provincial'!E472</x:f>
        <x:v>Ngäbe-Buglé</x:v>
      </x:c>
      <x:c r="F1404" s="38" t="str">
        <x:f>Ubicaciones!A17</x:f>
        <x:v>L12</x:v>
      </x:c>
      <x:c r="G1404" s="38" t="str">
        <x:v>P1</x:v>
      </x:c>
      <x:c r="H1404" s="55" t="n">
        <x:f>IF(AND(ISNUMBER('Reparto provincial'!J472),ABS(Construccion!G41-1)&lt;0.0000001,MIN(Construccion!D41:F41)&gt;=0,MAX(Construccion!D41:F41)&lt;=1),ROUND('Reparto provincial'!J472*ROUND(SUM(Construccion!$D$41:D41),12),0)-0,"n.a.")</x:f>
        <x:v>0</x:v>
      </x:c>
      <x:c r="I1404" s="55" t="n">
        <x:f>'Reparto provincial'!N472</x:f>
        <x:v>542542.8571428572</x:v>
      </x:c>
      <x:c r="J1404" s="55" t="n">
        <x:f>IF(AND(ISNUMBER(H1404),ISNUMBER(I1404)),H1404*I1404,"n.a.")</x:f>
        <x:v>0</x:v>
      </x:c>
      <x:c r="K1404" s="56" t="n">
        <x:f>Ubicaciones!D17</x:f>
        <x:v>8.53</x:v>
      </x:c>
      <x:c r="L1404" s="56" t="n">
        <x:f>Ubicaciones!E17</x:f>
        <x:v>-81.7</x:v>
      </x:c>
      <x:c r="M1404" s="38" t="str">
        <x:f>Vulnerabilidad!B22</x:f>
        <x:v>Hormigón armado</x:v>
      </x:c>
      <x:c r="N1404" s="38" t="str">
        <x:f>Vulnerabilidad!C22</x:f>
        <x:v>Mampostería de relleno</x:v>
      </x:c>
      <x:c r="O1404" s="38" t="str">
        <x:f>Vulnerabilidad!D22</x:f>
        <x:v>Losa de hormigón</x:v>
      </x:c>
      <x:c r="P1404" s="38" t="str">
        <x:v>Sin dato</x:v>
      </x:c>
      <x:c r="Q1404" s="38" t="n">
        <x:f>IF('Impacto local'!H17="","",'Impacto local'!H17)</x:f>
        <x:v>3</x:v>
      </x:c>
      <x:c r="R1404" s="57" t="n">
        <x:f>IF(Q1404="","",INDEX(Vulnerabilidad!$B$6:$B$17,Q1404))</x:f>
        <x:v>0</x:v>
      </x:c>
      <x:c r="S1404" s="55" t="n">
        <x:f>IF(AND(ISNUMBER(J1404),ISNUMBER(R1404),R1404&gt;=0,R1404&lt;=1),J1404*R1404,"n.a.")</x:f>
        <x:v>0</x:v>
      </x:c>
      <x:c r="T1404" s="38" t="str">
        <x:f>IF(ISNUMBER(S1404),"Calculado ilustrativo","Faltan datos / parámetros inválidos")</x:f>
        <x:v>Calculado ilustrativo</x:v>
      </x:c>
    </x:row>
    <x:row r="1405">
      <x:c r="A1405" s="38" t="str">
        <x:v>R01400</x:v>
      </x:c>
      <x:c r="B1405" s="38" t="str">
        <x:f>'Reparto provincial'!B472</x:f>
        <x:v>C12</x:v>
      </x:c>
      <x:c r="C1405" s="38" t="str">
        <x:f>'Reparto provincial'!C472</x:f>
        <x:v>Multibank Seguros, S.A.</x:v>
      </x:c>
      <x:c r="D1405" s="38" t="str">
        <x:f>'Reparto provincial'!D472</x:f>
        <x:v>Industrial</x:v>
      </x:c>
      <x:c r="E1405" s="38" t="str">
        <x:f>'Reparto provincial'!E472</x:f>
        <x:v>Ngäbe-Buglé</x:v>
      </x:c>
      <x:c r="F1405" s="38" t="str">
        <x:f>Ubicaciones!A17</x:f>
        <x:v>L12</x:v>
      </x:c>
      <x:c r="G1405" s="38" t="str">
        <x:v>P2</x:v>
      </x:c>
      <x:c r="H1405" s="55" t="n">
        <x:f>IF(AND(ISNUMBER('Reparto provincial'!J472),ABS(Construccion!G41-1)&lt;0.0000001,MIN(Construccion!D41:F41)&gt;=0,MAX(Construccion!D41:F41)&lt;=1),ROUND('Reparto provincial'!J472*ROUND(SUM(Construccion!$D$41:E41),12),0)-ROUND('Reparto provincial'!J472*ROUND(SUM(Construccion!$D$41:D41),12),0),"n.a.")</x:f>
        <x:v>0</x:v>
      </x:c>
      <x:c r="I1405" s="55" t="n">
        <x:f>'Reparto provincial'!N472</x:f>
        <x:v>542542.8571428572</x:v>
      </x:c>
      <x:c r="J1405" s="55" t="n">
        <x:f>IF(AND(ISNUMBER(H1405),ISNUMBER(I1405)),H1405*I1405,"n.a.")</x:f>
        <x:v>0</x:v>
      </x:c>
      <x:c r="K1405" s="56" t="n">
        <x:f>Ubicaciones!D17</x:f>
        <x:v>8.53</x:v>
      </x:c>
      <x:c r="L1405" s="56" t="n">
        <x:f>Ubicaciones!E17</x:f>
        <x:v>-81.7</x:v>
      </x:c>
      <x:c r="M1405" s="38" t="str">
        <x:f>Vulnerabilidad!B23</x:f>
        <x:v>Mampostería sin refuerzo</x:v>
      </x:c>
      <x:c r="N1405" s="38" t="str">
        <x:f>Vulnerabilidad!C23</x:f>
        <x:v>Bloque / ladrillo</x:v>
      </x:c>
      <x:c r="O1405" s="38" t="str">
        <x:f>Vulnerabilidad!D23</x:f>
        <x:v>Metal</x:v>
      </x:c>
      <x:c r="P1405" s="38" t="str">
        <x:v>Sin dato</x:v>
      </x:c>
      <x:c r="Q1405" s="38" t="n">
        <x:f>IF('Impacto local'!H17="","",'Impacto local'!H17)</x:f>
        <x:v>3</x:v>
      </x:c>
      <x:c r="R1405" s="57" t="n">
        <x:f>IF(Q1405="","",INDEX(Vulnerabilidad!$C$6:$C$17,Q1405))</x:f>
        <x:v>0</x:v>
      </x:c>
      <x:c r="S1405" s="55" t="n">
        <x:f>IF(AND(ISNUMBER(J1405),ISNUMBER(R1405),R1405&gt;=0,R1405&lt;=1),J1405*R1405,"n.a.")</x:f>
        <x:v>0</x:v>
      </x:c>
      <x:c r="T1405" s="38" t="str">
        <x:f>IF(ISNUMBER(S1405),"Calculado ilustrativo","Faltan datos / parámetros inválidos")</x:f>
        <x:v>Calculado ilustrativo</x:v>
      </x:c>
    </x:row>
    <x:row r="1406">
      <x:c r="A1406" s="38" t="str">
        <x:v>R01401</x:v>
      </x:c>
      <x:c r="B1406" s="38" t="str">
        <x:f>'Reparto provincial'!B472</x:f>
        <x:v>C12</x:v>
      </x:c>
      <x:c r="C1406" s="38" t="str">
        <x:f>'Reparto provincial'!C472</x:f>
        <x:v>Multibank Seguros, S.A.</x:v>
      </x:c>
      <x:c r="D1406" s="38" t="str">
        <x:f>'Reparto provincial'!D472</x:f>
        <x:v>Industrial</x:v>
      </x:c>
      <x:c r="E1406" s="38" t="str">
        <x:f>'Reparto provincial'!E472</x:f>
        <x:v>Ngäbe-Buglé</x:v>
      </x:c>
      <x:c r="F1406" s="38" t="str">
        <x:f>Ubicaciones!A17</x:f>
        <x:v>L12</x:v>
      </x:c>
      <x:c r="G1406" s="38" t="str">
        <x:v>P3</x:v>
      </x:c>
      <x:c r="H1406" s="55" t="n">
        <x:f>IF(AND(ISNUMBER('Reparto provincial'!J472),ABS(Construccion!G41-1)&lt;0.0000001,MIN(Construccion!D41:F41)&gt;=0,MAX(Construccion!D41:F41)&lt;=1),ROUND('Reparto provincial'!J472*ROUND(SUM(Construccion!$D$41:F41),12),0)-ROUND('Reparto provincial'!J472*ROUND(SUM(Construccion!$D$41:E41),12),0),"n.a.")</x:f>
        <x:v>0</x:v>
      </x:c>
      <x:c r="I1406" s="55" t="n">
        <x:f>'Reparto provincial'!N472</x:f>
        <x:v>542542.8571428572</x:v>
      </x:c>
      <x:c r="J1406" s="55" t="n">
        <x:f>IF(AND(ISNUMBER(H1406),ISNUMBER(I1406)),H1406*I1406,"n.a.")</x:f>
        <x:v>0</x:v>
      </x:c>
      <x:c r="K1406" s="56" t="n">
        <x:f>Ubicaciones!D17</x:f>
        <x:v>8.53</x:v>
      </x:c>
      <x:c r="L1406" s="56" t="n">
        <x:f>Ubicaciones!E17</x:f>
        <x:v>-81.7</x:v>
      </x:c>
      <x:c r="M1406" s="38" t="str">
        <x:f>Vulnerabilidad!B24</x:f>
        <x:v>Liviana / madera</x:v>
      </x:c>
      <x:c r="N1406" s="38" t="str">
        <x:f>Vulnerabilidad!C24</x:f>
        <x:v>Madera / livianas</x:v>
      </x:c>
      <x:c r="O1406" s="38" t="str">
        <x:f>Vulnerabilidad!D24</x:f>
        <x:v>Metal</x:v>
      </x:c>
      <x:c r="P1406" s="38" t="str">
        <x:v>Sin dato</x:v>
      </x:c>
      <x:c r="Q1406" s="38" t="n">
        <x:f>IF('Impacto local'!H17="","",'Impacto local'!H17)</x:f>
        <x:v>3</x:v>
      </x:c>
      <x:c r="R1406" s="57" t="n">
        <x:f>IF(Q1406="","",INDEX(Vulnerabilidad!$D$6:$D$17,Q1406))</x:f>
        <x:v>0</x:v>
      </x:c>
      <x:c r="S1406" s="55" t="n">
        <x:f>IF(AND(ISNUMBER(J1406),ISNUMBER(R1406),R1406&gt;=0,R1406&lt;=1),J1406*R1406,"n.a.")</x:f>
        <x:v>0</x:v>
      </x:c>
      <x:c r="T1406" s="38" t="str">
        <x:f>IF(ISNUMBER(S1406),"Calculado ilustrativo","Faltan datos / parámetros inválidos")</x:f>
        <x:v>Calculado ilustrativo</x:v>
      </x:c>
    </x:row>
    <x:row r="1407">
      <x:c r="A1407" s="38" t="str">
        <x:v>R01402</x:v>
      </x:c>
      <x:c r="B1407" s="38" t="str">
        <x:f>'Reparto provincial'!B473</x:f>
        <x:v>C12</x:v>
      </x:c>
      <x:c r="C1407" s="38" t="str">
        <x:f>'Reparto provincial'!C473</x:f>
        <x:v>Multibank Seguros, S.A.</x:v>
      </x:c>
      <x:c r="D1407" s="38" t="str">
        <x:f>'Reparto provincial'!D473</x:f>
        <x:v>Industrial</x:v>
      </x:c>
      <x:c r="E1407" s="38" t="str">
        <x:f>'Reparto provincial'!E473</x:f>
        <x:v>Panamá Oeste</x:v>
      </x:c>
      <x:c r="F1407" s="38" t="str">
        <x:f>Ubicaciones!A18</x:f>
        <x:v>L13</x:v>
      </x:c>
      <x:c r="G1407" s="38" t="str">
        <x:v>P1</x:v>
      </x:c>
      <x:c r="H1407" s="55" t="n">
        <x:f>IF(AND(ISNUMBER('Reparto provincial'!J473),ABS(Construccion!G44-1)&lt;0.0000001,MIN(Construccion!D44:F44)&gt;=0,MAX(Construccion!D44:F44)&lt;=1),ROUND('Reparto provincial'!J473*ROUND(SUM(Construccion!$D$44:D44),12),0)-0,"n.a.")</x:f>
        <x:v>2</x:v>
      </x:c>
      <x:c r="I1407" s="55" t="n">
        <x:f>'Reparto provincial'!N473</x:f>
        <x:v>542542.8571428572</x:v>
      </x:c>
      <x:c r="J1407" s="55" t="n">
        <x:f>IF(AND(ISNUMBER(H1407),ISNUMBER(I1407)),H1407*I1407,"n.a.")</x:f>
        <x:v>1085085.7142857143</x:v>
      </x:c>
      <x:c r="K1407" s="56" t="n">
        <x:f>Ubicaciones!D18</x:f>
        <x:v>8.88</x:v>
      </x:c>
      <x:c r="L1407" s="56" t="n">
        <x:f>Ubicaciones!E18</x:f>
        <x:v>-79.78</x:v>
      </x:c>
      <x:c r="M1407" s="38" t="str">
        <x:f>Vulnerabilidad!B22</x:f>
        <x:v>Hormigón armado</x:v>
      </x:c>
      <x:c r="N1407" s="38" t="str">
        <x:f>Vulnerabilidad!C22</x:f>
        <x:v>Mampostería de relleno</x:v>
      </x:c>
      <x:c r="O1407" s="38" t="str">
        <x:f>Vulnerabilidad!D22</x:f>
        <x:v>Losa de hormigón</x:v>
      </x:c>
      <x:c r="P1407" s="38" t="str">
        <x:v>Sin dato</x:v>
      </x:c>
      <x:c r="Q1407" s="38" t="n">
        <x:f>IF('Impacto local'!H18="","",'Impacto local'!H18)</x:f>
        <x:v>2</x:v>
      </x:c>
      <x:c r="R1407" s="57" t="n">
        <x:f>IF(Q1407="","",INDEX(Vulnerabilidad!$B$6:$B$17,Q1407))</x:f>
        <x:v>0</x:v>
      </x:c>
      <x:c r="S1407" s="55" t="n">
        <x:f>IF(AND(ISNUMBER(J1407),ISNUMBER(R1407),R1407&gt;=0,R1407&lt;=1),J1407*R1407,"n.a.")</x:f>
        <x:v>0</x:v>
      </x:c>
      <x:c r="T1407" s="38" t="str">
        <x:f>IF(ISNUMBER(S1407),"Calculado ilustrativo","Faltan datos / parámetros inválidos")</x:f>
        <x:v>Calculado ilustrativo</x:v>
      </x:c>
    </x:row>
    <x:row r="1408">
      <x:c r="A1408" s="38" t="str">
        <x:v>R01403</x:v>
      </x:c>
      <x:c r="B1408" s="38" t="str">
        <x:f>'Reparto provincial'!B473</x:f>
        <x:v>C12</x:v>
      </x:c>
      <x:c r="C1408" s="38" t="str">
        <x:f>'Reparto provincial'!C473</x:f>
        <x:v>Multibank Seguros, S.A.</x:v>
      </x:c>
      <x:c r="D1408" s="38" t="str">
        <x:f>'Reparto provincial'!D473</x:f>
        <x:v>Industrial</x:v>
      </x:c>
      <x:c r="E1408" s="38" t="str">
        <x:f>'Reparto provincial'!E473</x:f>
        <x:v>Panamá Oeste</x:v>
      </x:c>
      <x:c r="F1408" s="38" t="str">
        <x:f>Ubicaciones!A18</x:f>
        <x:v>L13</x:v>
      </x:c>
      <x:c r="G1408" s="38" t="str">
        <x:v>P2</x:v>
      </x:c>
      <x:c r="H1408" s="55" t="n">
        <x:f>IF(AND(ISNUMBER('Reparto provincial'!J473),ABS(Construccion!G44-1)&lt;0.0000001,MIN(Construccion!D44:F44)&gt;=0,MAX(Construccion!D44:F44)&lt;=1),ROUND('Reparto provincial'!J473*ROUND(SUM(Construccion!$D$44:E44),12),0)-ROUND('Reparto provincial'!J473*ROUND(SUM(Construccion!$D$44:D44),12),0),"n.a.")</x:f>
        <x:v>2</x:v>
      </x:c>
      <x:c r="I1408" s="55" t="n">
        <x:f>'Reparto provincial'!N473</x:f>
        <x:v>542542.8571428572</x:v>
      </x:c>
      <x:c r="J1408" s="55" t="n">
        <x:f>IF(AND(ISNUMBER(H1408),ISNUMBER(I1408)),H1408*I1408,"n.a.")</x:f>
        <x:v>1085085.7142857143</x:v>
      </x:c>
      <x:c r="K1408" s="56" t="n">
        <x:f>Ubicaciones!D18</x:f>
        <x:v>8.88</x:v>
      </x:c>
      <x:c r="L1408" s="56" t="n">
        <x:f>Ubicaciones!E18</x:f>
        <x:v>-79.78</x:v>
      </x:c>
      <x:c r="M1408" s="38" t="str">
        <x:f>Vulnerabilidad!B23</x:f>
        <x:v>Mampostería sin refuerzo</x:v>
      </x:c>
      <x:c r="N1408" s="38" t="str">
        <x:f>Vulnerabilidad!C23</x:f>
        <x:v>Bloque / ladrillo</x:v>
      </x:c>
      <x:c r="O1408" s="38" t="str">
        <x:f>Vulnerabilidad!D23</x:f>
        <x:v>Metal</x:v>
      </x:c>
      <x:c r="P1408" s="38" t="str">
        <x:v>Sin dato</x:v>
      </x:c>
      <x:c r="Q1408" s="38" t="n">
        <x:f>IF('Impacto local'!H18="","",'Impacto local'!H18)</x:f>
        <x:v>2</x:v>
      </x:c>
      <x:c r="R1408" s="57" t="n">
        <x:f>IF(Q1408="","",INDEX(Vulnerabilidad!$C$6:$C$17,Q1408))</x:f>
        <x:v>0</x:v>
      </x:c>
      <x:c r="S1408" s="55" t="n">
        <x:f>IF(AND(ISNUMBER(J1408),ISNUMBER(R1408),R1408&gt;=0,R1408&lt;=1),J1408*R1408,"n.a.")</x:f>
        <x:v>0</x:v>
      </x:c>
      <x:c r="T1408" s="38" t="str">
        <x:f>IF(ISNUMBER(S1408),"Calculado ilustrativo","Faltan datos / parámetros inválidos")</x:f>
        <x:v>Calculado ilustrativo</x:v>
      </x:c>
    </x:row>
    <x:row r="1409">
      <x:c r="A1409" s="38" t="str">
        <x:v>R01404</x:v>
      </x:c>
      <x:c r="B1409" s="38" t="str">
        <x:f>'Reparto provincial'!B473</x:f>
        <x:v>C12</x:v>
      </x:c>
      <x:c r="C1409" s="38" t="str">
        <x:f>'Reparto provincial'!C473</x:f>
        <x:v>Multibank Seguros, S.A.</x:v>
      </x:c>
      <x:c r="D1409" s="38" t="str">
        <x:f>'Reparto provincial'!D473</x:f>
        <x:v>Industrial</x:v>
      </x:c>
      <x:c r="E1409" s="38" t="str">
        <x:f>'Reparto provincial'!E473</x:f>
        <x:v>Panamá Oeste</x:v>
      </x:c>
      <x:c r="F1409" s="38" t="str">
        <x:f>Ubicaciones!A18</x:f>
        <x:v>L13</x:v>
      </x:c>
      <x:c r="G1409" s="38" t="str">
        <x:v>P3</x:v>
      </x:c>
      <x:c r="H1409" s="55" t="n">
        <x:f>IF(AND(ISNUMBER('Reparto provincial'!J473),ABS(Construccion!G44-1)&lt;0.0000001,MIN(Construccion!D44:F44)&gt;=0,MAX(Construccion!D44:F44)&lt;=1),ROUND('Reparto provincial'!J473*ROUND(SUM(Construccion!$D$44:F44),12),0)-ROUND('Reparto provincial'!J473*ROUND(SUM(Construccion!$D$44:E44),12),0),"n.a.")</x:f>
        <x:v>0</x:v>
      </x:c>
      <x:c r="I1409" s="55" t="n">
        <x:f>'Reparto provincial'!N473</x:f>
        <x:v>542542.8571428572</x:v>
      </x:c>
      <x:c r="J1409" s="55" t="n">
        <x:f>IF(AND(ISNUMBER(H1409),ISNUMBER(I1409)),H1409*I1409,"n.a.")</x:f>
        <x:v>0</x:v>
      </x:c>
      <x:c r="K1409" s="56" t="n">
        <x:f>Ubicaciones!D18</x:f>
        <x:v>8.88</x:v>
      </x:c>
      <x:c r="L1409" s="56" t="n">
        <x:f>Ubicaciones!E18</x:f>
        <x:v>-79.78</x:v>
      </x:c>
      <x:c r="M1409" s="38" t="str">
        <x:f>Vulnerabilidad!B24</x:f>
        <x:v>Liviana / madera</x:v>
      </x:c>
      <x:c r="N1409" s="38" t="str">
        <x:f>Vulnerabilidad!C24</x:f>
        <x:v>Madera / livianas</x:v>
      </x:c>
      <x:c r="O1409" s="38" t="str">
        <x:f>Vulnerabilidad!D24</x:f>
        <x:v>Metal</x:v>
      </x:c>
      <x:c r="P1409" s="38" t="str">
        <x:v>Sin dato</x:v>
      </x:c>
      <x:c r="Q1409" s="38" t="n">
        <x:f>IF('Impacto local'!H18="","",'Impacto local'!H18)</x:f>
        <x:v>2</x:v>
      </x:c>
      <x:c r="R1409" s="57" t="n">
        <x:f>IF(Q1409="","",INDEX(Vulnerabilidad!$D$6:$D$17,Q1409))</x:f>
        <x:v>0</x:v>
      </x:c>
      <x:c r="S1409" s="55" t="n">
        <x:f>IF(AND(ISNUMBER(J1409),ISNUMBER(R1409),R1409&gt;=0,R1409&lt;=1),J1409*R1409,"n.a.")</x:f>
        <x:v>0</x:v>
      </x:c>
      <x:c r="T1409" s="38" t="str">
        <x:f>IF(ISNUMBER(S1409),"Calculado ilustrativo","Faltan datos / parámetros inválidos")</x:f>
        <x:v>Calculado ilustrativo</x:v>
      </x:c>
    </x:row>
    <x:row r="1410">
      <x:c r="A1410" s="38" t="str">
        <x:v>R01405</x:v>
      </x:c>
      <x:c r="B1410" s="38" t="str">
        <x:f>'Reparto provincial'!B474</x:f>
        <x:v>C13</x:v>
      </x:c>
      <x:c r="C1410" s="38" t="str">
        <x:f>'Reparto provincial'!C474</x:f>
        <x:v>Optima Compañía de Seguros, S.A.</x:v>
      </x:c>
      <x:c r="D1410" s="38" t="str">
        <x:f>'Reparto provincial'!D474</x:f>
        <x:v>Residencial</x:v>
      </x:c>
      <x:c r="E1410" s="38" t="str">
        <x:f>'Reparto provincial'!E474</x:f>
        <x:v>Bocas del Toro</x:v>
      </x:c>
      <x:c r="F1410" s="38" t="str">
        <x:f>Ubicaciones!A6</x:f>
        <x:v>L01</x:v>
      </x:c>
      <x:c r="G1410" s="38" t="str">
        <x:v>P1</x:v>
      </x:c>
      <x:c r="H1410" s="55" t="n">
        <x:f>IF(AND(ISNUMBER('Reparto provincial'!J474),ABS(Construccion!G6-1)&lt;0.0000001,MIN(Construccion!D6:F6)&gt;=0,MAX(Construccion!D6:F6)&lt;=1),ROUND('Reparto provincial'!J474*ROUND(SUM(Construccion!$D$6:D6),12),0)-0,"n.a.")</x:f>
        <x:v>0</x:v>
      </x:c>
      <x:c r="I1410" s="55" t="n">
        <x:f>'Reparto provincial'!N474</x:f>
        <x:v>72676.89918776875</x:v>
      </x:c>
      <x:c r="J1410" s="55" t="n">
        <x:f>IF(AND(ISNUMBER(H1410),ISNUMBER(I1410)),H1410*I1410,"n.a.")</x:f>
        <x:v>0</x:v>
      </x:c>
      <x:c r="K1410" s="56" t="n">
        <x:f>Ubicaciones!D6</x:f>
        <x:v>9.34</x:v>
      </x:c>
      <x:c r="L1410" s="56" t="n">
        <x:f>Ubicaciones!E6</x:f>
        <x:v>-82.25</x:v>
      </x:c>
      <x:c r="M1410" s="38" t="str">
        <x:f>Vulnerabilidad!B22</x:f>
        <x:v>Hormigón armado</x:v>
      </x:c>
      <x:c r="N1410" s="38" t="str">
        <x:f>Vulnerabilidad!C22</x:f>
        <x:v>Mampostería de relleno</x:v>
      </x:c>
      <x:c r="O1410" s="38" t="str">
        <x:f>Vulnerabilidad!D22</x:f>
        <x:v>Losa de hormigón</x:v>
      </x:c>
      <x:c r="P1410" s="38" t="str">
        <x:v>Sin dato</x:v>
      </x:c>
      <x:c r="Q1410" s="38" t="n">
        <x:f>IF('Impacto local'!H6="","",'Impacto local'!H6)</x:f>
        <x:v>3</x:v>
      </x:c>
      <x:c r="R1410" s="57" t="n">
        <x:f>IF(Q1410="","",INDEX(Vulnerabilidad!$B$6:$B$17,Q1410))</x:f>
        <x:v>0</x:v>
      </x:c>
      <x:c r="S1410" s="55" t="n">
        <x:f>IF(AND(ISNUMBER(J1410),ISNUMBER(R1410),R1410&gt;=0,R1410&lt;=1),J1410*R1410,"n.a.")</x:f>
        <x:v>0</x:v>
      </x:c>
      <x:c r="T1410" s="38" t="str">
        <x:f>IF(ISNUMBER(S1410),"Calculado ilustrativo","Faltan datos / parámetros inválidos")</x:f>
        <x:v>Calculado ilustrativo</x:v>
      </x:c>
    </x:row>
    <x:row r="1411">
      <x:c r="A1411" s="38" t="str">
        <x:v>R01406</x:v>
      </x:c>
      <x:c r="B1411" s="38" t="str">
        <x:f>'Reparto provincial'!B474</x:f>
        <x:v>C13</x:v>
      </x:c>
      <x:c r="C1411" s="38" t="str">
        <x:f>'Reparto provincial'!C474</x:f>
        <x:v>Optima Compañía de Seguros, S.A.</x:v>
      </x:c>
      <x:c r="D1411" s="38" t="str">
        <x:f>'Reparto provincial'!D474</x:f>
        <x:v>Residencial</x:v>
      </x:c>
      <x:c r="E1411" s="38" t="str">
        <x:f>'Reparto provincial'!E474</x:f>
        <x:v>Bocas del Toro</x:v>
      </x:c>
      <x:c r="F1411" s="38" t="str">
        <x:f>Ubicaciones!A6</x:f>
        <x:v>L01</x:v>
      </x:c>
      <x:c r="G1411" s="38" t="str">
        <x:v>P2</x:v>
      </x:c>
      <x:c r="H1411" s="55" t="n">
        <x:f>IF(AND(ISNUMBER('Reparto provincial'!J474),ABS(Construccion!G6-1)&lt;0.0000001,MIN(Construccion!D6:F6)&gt;=0,MAX(Construccion!D6:F6)&lt;=1),ROUND('Reparto provincial'!J474*ROUND(SUM(Construccion!$D$6:E6),12),0)-ROUND('Reparto provincial'!J474*ROUND(SUM(Construccion!$D$6:D6),12),0),"n.a.")</x:f>
        <x:v>0</x:v>
      </x:c>
      <x:c r="I1411" s="55" t="n">
        <x:f>'Reparto provincial'!N474</x:f>
        <x:v>72676.89918776875</x:v>
      </x:c>
      <x:c r="J1411" s="55" t="n">
        <x:f>IF(AND(ISNUMBER(H1411),ISNUMBER(I1411)),H1411*I1411,"n.a.")</x:f>
        <x:v>0</x:v>
      </x:c>
      <x:c r="K1411" s="56" t="n">
        <x:f>Ubicaciones!D6</x:f>
        <x:v>9.34</x:v>
      </x:c>
      <x:c r="L1411" s="56" t="n">
        <x:f>Ubicaciones!E6</x:f>
        <x:v>-82.25</x:v>
      </x:c>
      <x:c r="M1411" s="38" t="str">
        <x:f>Vulnerabilidad!B23</x:f>
        <x:v>Mampostería sin refuerzo</x:v>
      </x:c>
      <x:c r="N1411" s="38" t="str">
        <x:f>Vulnerabilidad!C23</x:f>
        <x:v>Bloque / ladrillo</x:v>
      </x:c>
      <x:c r="O1411" s="38" t="str">
        <x:f>Vulnerabilidad!D23</x:f>
        <x:v>Metal</x:v>
      </x:c>
      <x:c r="P1411" s="38" t="str">
        <x:v>Sin dato</x:v>
      </x:c>
      <x:c r="Q1411" s="38" t="n">
        <x:f>IF('Impacto local'!H6="","",'Impacto local'!H6)</x:f>
        <x:v>3</x:v>
      </x:c>
      <x:c r="R1411" s="57" t="n">
        <x:f>IF(Q1411="","",INDEX(Vulnerabilidad!$C$6:$C$17,Q1411))</x:f>
        <x:v>0</x:v>
      </x:c>
      <x:c r="S1411" s="55" t="n">
        <x:f>IF(AND(ISNUMBER(J1411),ISNUMBER(R1411),R1411&gt;=0,R1411&lt;=1),J1411*R1411,"n.a.")</x:f>
        <x:v>0</x:v>
      </x:c>
      <x:c r="T1411" s="38" t="str">
        <x:f>IF(ISNUMBER(S1411),"Calculado ilustrativo","Faltan datos / parámetros inválidos")</x:f>
        <x:v>Calculado ilustrativo</x:v>
      </x:c>
    </x:row>
    <x:row r="1412">
      <x:c r="A1412" s="38" t="str">
        <x:v>R01407</x:v>
      </x:c>
      <x:c r="B1412" s="38" t="str">
        <x:f>'Reparto provincial'!B474</x:f>
        <x:v>C13</x:v>
      </x:c>
      <x:c r="C1412" s="38" t="str">
        <x:f>'Reparto provincial'!C474</x:f>
        <x:v>Optima Compañía de Seguros, S.A.</x:v>
      </x:c>
      <x:c r="D1412" s="38" t="str">
        <x:f>'Reparto provincial'!D474</x:f>
        <x:v>Residencial</x:v>
      </x:c>
      <x:c r="E1412" s="38" t="str">
        <x:f>'Reparto provincial'!E474</x:f>
        <x:v>Bocas del Toro</x:v>
      </x:c>
      <x:c r="F1412" s="38" t="str">
        <x:f>Ubicaciones!A6</x:f>
        <x:v>L01</x:v>
      </x:c>
      <x:c r="G1412" s="38" t="str">
        <x:v>P3</x:v>
      </x:c>
      <x:c r="H1412" s="55" t="n">
        <x:f>IF(AND(ISNUMBER('Reparto provincial'!J474),ABS(Construccion!G6-1)&lt;0.0000001,MIN(Construccion!D6:F6)&gt;=0,MAX(Construccion!D6:F6)&lt;=1),ROUND('Reparto provincial'!J474*ROUND(SUM(Construccion!$D$6:F6),12),0)-ROUND('Reparto provincial'!J474*ROUND(SUM(Construccion!$D$6:E6),12),0),"n.a.")</x:f>
        <x:v>0</x:v>
      </x:c>
      <x:c r="I1412" s="55" t="n">
        <x:f>'Reparto provincial'!N474</x:f>
        <x:v>72676.89918776875</x:v>
      </x:c>
      <x:c r="J1412" s="55" t="n">
        <x:f>IF(AND(ISNUMBER(H1412),ISNUMBER(I1412)),H1412*I1412,"n.a.")</x:f>
        <x:v>0</x:v>
      </x:c>
      <x:c r="K1412" s="56" t="n">
        <x:f>Ubicaciones!D6</x:f>
        <x:v>9.34</x:v>
      </x:c>
      <x:c r="L1412" s="56" t="n">
        <x:f>Ubicaciones!E6</x:f>
        <x:v>-82.25</x:v>
      </x:c>
      <x:c r="M1412" s="38" t="str">
        <x:f>Vulnerabilidad!B24</x:f>
        <x:v>Liviana / madera</x:v>
      </x:c>
      <x:c r="N1412" s="38" t="str">
        <x:f>Vulnerabilidad!C24</x:f>
        <x:v>Madera / livianas</x:v>
      </x:c>
      <x:c r="O1412" s="38" t="str">
        <x:f>Vulnerabilidad!D24</x:f>
        <x:v>Metal</x:v>
      </x:c>
      <x:c r="P1412" s="38" t="str">
        <x:v>Sin dato</x:v>
      </x:c>
      <x:c r="Q1412" s="38" t="n">
        <x:f>IF('Impacto local'!H6="","",'Impacto local'!H6)</x:f>
        <x:v>3</x:v>
      </x:c>
      <x:c r="R1412" s="57" t="n">
        <x:f>IF(Q1412="","",INDEX(Vulnerabilidad!$D$6:$D$17,Q1412))</x:f>
        <x:v>0</x:v>
      </x:c>
      <x:c r="S1412" s="55" t="n">
        <x:f>IF(AND(ISNUMBER(J1412),ISNUMBER(R1412),R1412&gt;=0,R1412&lt;=1),J1412*R1412,"n.a.")</x:f>
        <x:v>0</x:v>
      </x:c>
      <x:c r="T1412" s="38" t="str">
        <x:f>IF(ISNUMBER(S1412),"Calculado ilustrativo","Faltan datos / parámetros inválidos")</x:f>
        <x:v>Calculado ilustrativo</x:v>
      </x:c>
    </x:row>
    <x:row r="1413">
      <x:c r="A1413" s="38" t="str">
        <x:v>R01408</x:v>
      </x:c>
      <x:c r="B1413" s="38" t="str">
        <x:f>'Reparto provincial'!B475</x:f>
        <x:v>C13</x:v>
      </x:c>
      <x:c r="C1413" s="38" t="str">
        <x:f>'Reparto provincial'!C475</x:f>
        <x:v>Optima Compañía de Seguros, S.A.</x:v>
      </x:c>
      <x:c r="D1413" s="38" t="str">
        <x:f>'Reparto provincial'!D475</x:f>
        <x:v>Residencial</x:v>
      </x:c>
      <x:c r="E1413" s="38" t="str">
        <x:f>'Reparto provincial'!E475</x:f>
        <x:v>Coclé</x:v>
      </x:c>
      <x:c r="F1413" s="38" t="str">
        <x:f>Ubicaciones!A7</x:f>
        <x:v>L02</x:v>
      </x:c>
      <x:c r="G1413" s="38" t="str">
        <x:v>P1</x:v>
      </x:c>
      <x:c r="H1413" s="55" t="n">
        <x:f>IF(AND(ISNUMBER('Reparto provincial'!J475),ABS(Construccion!G9-1)&lt;0.0000001,MIN(Construccion!D9:F9)&gt;=0,MAX(Construccion!D9:F9)&lt;=1),ROUND('Reparto provincial'!J475*ROUND(SUM(Construccion!$D$9:D9),12),0)-0,"n.a.")</x:f>
        <x:v>0</x:v>
      </x:c>
      <x:c r="I1413" s="55" t="n">
        <x:f>'Reparto provincial'!N475</x:f>
        <x:v>72676.89918776875</x:v>
      </x:c>
      <x:c r="J1413" s="55" t="n">
        <x:f>IF(AND(ISNUMBER(H1413),ISNUMBER(I1413)),H1413*I1413,"n.a.")</x:f>
        <x:v>0</x:v>
      </x:c>
      <x:c r="K1413" s="56" t="n">
        <x:f>Ubicaciones!D7</x:f>
        <x:v>8.52</x:v>
      </x:c>
      <x:c r="L1413" s="56" t="n">
        <x:f>Ubicaciones!E7</x:f>
        <x:v>-80.36</x:v>
      </x:c>
      <x:c r="M1413" s="38" t="str">
        <x:f>Vulnerabilidad!B22</x:f>
        <x:v>Hormigón armado</x:v>
      </x:c>
      <x:c r="N1413" s="38" t="str">
        <x:f>Vulnerabilidad!C22</x:f>
        <x:v>Mampostería de relleno</x:v>
      </x:c>
      <x:c r="O1413" s="38" t="str">
        <x:f>Vulnerabilidad!D22</x:f>
        <x:v>Losa de hormigón</x:v>
      </x:c>
      <x:c r="P1413" s="38" t="str">
        <x:v>Sin dato</x:v>
      </x:c>
      <x:c r="Q1413" s="38" t="n">
        <x:f>IF('Impacto local'!H7="","",'Impacto local'!H7)</x:f>
        <x:v>2</x:v>
      </x:c>
      <x:c r="R1413" s="57" t="n">
        <x:f>IF(Q1413="","",INDEX(Vulnerabilidad!$B$6:$B$17,Q1413))</x:f>
        <x:v>0</x:v>
      </x:c>
      <x:c r="S1413" s="55" t="n">
        <x:f>IF(AND(ISNUMBER(J1413),ISNUMBER(R1413),R1413&gt;=0,R1413&lt;=1),J1413*R1413,"n.a.")</x:f>
        <x:v>0</x:v>
      </x:c>
      <x:c r="T1413" s="38" t="str">
        <x:f>IF(ISNUMBER(S1413),"Calculado ilustrativo","Faltan datos / parámetros inválidos")</x:f>
        <x:v>Calculado ilustrativo</x:v>
      </x:c>
    </x:row>
    <x:row r="1414">
      <x:c r="A1414" s="38" t="str">
        <x:v>R01409</x:v>
      </x:c>
      <x:c r="B1414" s="38" t="str">
        <x:f>'Reparto provincial'!B475</x:f>
        <x:v>C13</x:v>
      </x:c>
      <x:c r="C1414" s="38" t="str">
        <x:f>'Reparto provincial'!C475</x:f>
        <x:v>Optima Compañía de Seguros, S.A.</x:v>
      </x:c>
      <x:c r="D1414" s="38" t="str">
        <x:f>'Reparto provincial'!D475</x:f>
        <x:v>Residencial</x:v>
      </x:c>
      <x:c r="E1414" s="38" t="str">
        <x:f>'Reparto provincial'!E475</x:f>
        <x:v>Coclé</x:v>
      </x:c>
      <x:c r="F1414" s="38" t="str">
        <x:f>Ubicaciones!A7</x:f>
        <x:v>L02</x:v>
      </x:c>
      <x:c r="G1414" s="38" t="str">
        <x:v>P2</x:v>
      </x:c>
      <x:c r="H1414" s="55" t="n">
        <x:f>IF(AND(ISNUMBER('Reparto provincial'!J475),ABS(Construccion!G9-1)&lt;0.0000001,MIN(Construccion!D9:F9)&gt;=0,MAX(Construccion!D9:F9)&lt;=1),ROUND('Reparto provincial'!J475*ROUND(SUM(Construccion!$D$9:E9),12),0)-ROUND('Reparto provincial'!J475*ROUND(SUM(Construccion!$D$9:D9),12),0),"n.a.")</x:f>
        <x:v>0</x:v>
      </x:c>
      <x:c r="I1414" s="55" t="n">
        <x:f>'Reparto provincial'!N475</x:f>
        <x:v>72676.89918776875</x:v>
      </x:c>
      <x:c r="J1414" s="55" t="n">
        <x:f>IF(AND(ISNUMBER(H1414),ISNUMBER(I1414)),H1414*I1414,"n.a.")</x:f>
        <x:v>0</x:v>
      </x:c>
      <x:c r="K1414" s="56" t="n">
        <x:f>Ubicaciones!D7</x:f>
        <x:v>8.52</x:v>
      </x:c>
      <x:c r="L1414" s="56" t="n">
        <x:f>Ubicaciones!E7</x:f>
        <x:v>-80.36</x:v>
      </x:c>
      <x:c r="M1414" s="38" t="str">
        <x:f>Vulnerabilidad!B23</x:f>
        <x:v>Mampostería sin refuerzo</x:v>
      </x:c>
      <x:c r="N1414" s="38" t="str">
        <x:f>Vulnerabilidad!C23</x:f>
        <x:v>Bloque / ladrillo</x:v>
      </x:c>
      <x:c r="O1414" s="38" t="str">
        <x:f>Vulnerabilidad!D23</x:f>
        <x:v>Metal</x:v>
      </x:c>
      <x:c r="P1414" s="38" t="str">
        <x:v>Sin dato</x:v>
      </x:c>
      <x:c r="Q1414" s="38" t="n">
        <x:f>IF('Impacto local'!H7="","",'Impacto local'!H7)</x:f>
        <x:v>2</x:v>
      </x:c>
      <x:c r="R1414" s="57" t="n">
        <x:f>IF(Q1414="","",INDEX(Vulnerabilidad!$C$6:$C$17,Q1414))</x:f>
        <x:v>0</x:v>
      </x:c>
      <x:c r="S1414" s="55" t="n">
        <x:f>IF(AND(ISNUMBER(J1414),ISNUMBER(R1414),R1414&gt;=0,R1414&lt;=1),J1414*R1414,"n.a.")</x:f>
        <x:v>0</x:v>
      </x:c>
      <x:c r="T1414" s="38" t="str">
        <x:f>IF(ISNUMBER(S1414),"Calculado ilustrativo","Faltan datos / parámetros inválidos")</x:f>
        <x:v>Calculado ilustrativo</x:v>
      </x:c>
    </x:row>
    <x:row r="1415">
      <x:c r="A1415" s="38" t="str">
        <x:v>R01410</x:v>
      </x:c>
      <x:c r="B1415" s="38" t="str">
        <x:f>'Reparto provincial'!B475</x:f>
        <x:v>C13</x:v>
      </x:c>
      <x:c r="C1415" s="38" t="str">
        <x:f>'Reparto provincial'!C475</x:f>
        <x:v>Optima Compañía de Seguros, S.A.</x:v>
      </x:c>
      <x:c r="D1415" s="38" t="str">
        <x:f>'Reparto provincial'!D475</x:f>
        <x:v>Residencial</x:v>
      </x:c>
      <x:c r="E1415" s="38" t="str">
        <x:f>'Reparto provincial'!E475</x:f>
        <x:v>Coclé</x:v>
      </x:c>
      <x:c r="F1415" s="38" t="str">
        <x:f>Ubicaciones!A7</x:f>
        <x:v>L02</x:v>
      </x:c>
      <x:c r="G1415" s="38" t="str">
        <x:v>P3</x:v>
      </x:c>
      <x:c r="H1415" s="55" t="n">
        <x:f>IF(AND(ISNUMBER('Reparto provincial'!J475),ABS(Construccion!G9-1)&lt;0.0000001,MIN(Construccion!D9:F9)&gt;=0,MAX(Construccion!D9:F9)&lt;=1),ROUND('Reparto provincial'!J475*ROUND(SUM(Construccion!$D$9:F9),12),0)-ROUND('Reparto provincial'!J475*ROUND(SUM(Construccion!$D$9:E9),12),0),"n.a.")</x:f>
        <x:v>0</x:v>
      </x:c>
      <x:c r="I1415" s="55" t="n">
        <x:f>'Reparto provincial'!N475</x:f>
        <x:v>72676.89918776875</x:v>
      </x:c>
      <x:c r="J1415" s="55" t="n">
        <x:f>IF(AND(ISNUMBER(H1415),ISNUMBER(I1415)),H1415*I1415,"n.a.")</x:f>
        <x:v>0</x:v>
      </x:c>
      <x:c r="K1415" s="56" t="n">
        <x:f>Ubicaciones!D7</x:f>
        <x:v>8.52</x:v>
      </x:c>
      <x:c r="L1415" s="56" t="n">
        <x:f>Ubicaciones!E7</x:f>
        <x:v>-80.36</x:v>
      </x:c>
      <x:c r="M1415" s="38" t="str">
        <x:f>Vulnerabilidad!B24</x:f>
        <x:v>Liviana / madera</x:v>
      </x:c>
      <x:c r="N1415" s="38" t="str">
        <x:f>Vulnerabilidad!C24</x:f>
        <x:v>Madera / livianas</x:v>
      </x:c>
      <x:c r="O1415" s="38" t="str">
        <x:f>Vulnerabilidad!D24</x:f>
        <x:v>Metal</x:v>
      </x:c>
      <x:c r="P1415" s="38" t="str">
        <x:v>Sin dato</x:v>
      </x:c>
      <x:c r="Q1415" s="38" t="n">
        <x:f>IF('Impacto local'!H7="","",'Impacto local'!H7)</x:f>
        <x:v>2</x:v>
      </x:c>
      <x:c r="R1415" s="57" t="n">
        <x:f>IF(Q1415="","",INDEX(Vulnerabilidad!$D$6:$D$17,Q1415))</x:f>
        <x:v>0</x:v>
      </x:c>
      <x:c r="S1415" s="55" t="n">
        <x:f>IF(AND(ISNUMBER(J1415),ISNUMBER(R1415),R1415&gt;=0,R1415&lt;=1),J1415*R1415,"n.a.")</x:f>
        <x:v>0</x:v>
      </x:c>
      <x:c r="T1415" s="38" t="str">
        <x:f>IF(ISNUMBER(S1415),"Calculado ilustrativo","Faltan datos / parámetros inválidos")</x:f>
        <x:v>Calculado ilustrativo</x:v>
      </x:c>
    </x:row>
    <x:row r="1416">
      <x:c r="A1416" s="38" t="str">
        <x:v>R01411</x:v>
      </x:c>
      <x:c r="B1416" s="38" t="str">
        <x:f>'Reparto provincial'!B476</x:f>
        <x:v>C13</x:v>
      </x:c>
      <x:c r="C1416" s="38" t="str">
        <x:f>'Reparto provincial'!C476</x:f>
        <x:v>Optima Compañía de Seguros, S.A.</x:v>
      </x:c>
      <x:c r="D1416" s="38" t="str">
        <x:f>'Reparto provincial'!D476</x:f>
        <x:v>Residencial</x:v>
      </x:c>
      <x:c r="E1416" s="38" t="str">
        <x:f>'Reparto provincial'!E476</x:f>
        <x:v>Colón</x:v>
      </x:c>
      <x:c r="F1416" s="38" t="str">
        <x:f>Ubicaciones!A8</x:f>
        <x:v>L03</x:v>
      </x:c>
      <x:c r="G1416" s="38" t="str">
        <x:v>P1</x:v>
      </x:c>
      <x:c r="H1416" s="55" t="n">
        <x:f>IF(AND(ISNUMBER('Reparto provincial'!J476),ABS(Construccion!G12-1)&lt;0.0000001,MIN(Construccion!D12:F12)&gt;=0,MAX(Construccion!D12:F12)&lt;=1),ROUND('Reparto provincial'!J476*ROUND(SUM(Construccion!$D$12:D12),12),0)-0,"n.a.")</x:f>
        <x:v>0</x:v>
      </x:c>
      <x:c r="I1416" s="55" t="n">
        <x:f>'Reparto provincial'!N476</x:f>
        <x:v>72676.89918776875</x:v>
      </x:c>
      <x:c r="J1416" s="55" t="n">
        <x:f>IF(AND(ISNUMBER(H1416),ISNUMBER(I1416)),H1416*I1416,"n.a.")</x:f>
        <x:v>0</x:v>
      </x:c>
      <x:c r="K1416" s="56" t="n">
        <x:f>Ubicaciones!D8</x:f>
        <x:v>9.36</x:v>
      </x:c>
      <x:c r="L1416" s="56" t="n">
        <x:f>Ubicaciones!E8</x:f>
        <x:v>-79.9</x:v>
      </x:c>
      <x:c r="M1416" s="38" t="str">
        <x:f>Vulnerabilidad!B22</x:f>
        <x:v>Hormigón armado</x:v>
      </x:c>
      <x:c r="N1416" s="38" t="str">
        <x:f>Vulnerabilidad!C22</x:f>
        <x:v>Mampostería de relleno</x:v>
      </x:c>
      <x:c r="O1416" s="38" t="str">
        <x:f>Vulnerabilidad!D22</x:f>
        <x:v>Losa de hormigón</x:v>
      </x:c>
      <x:c r="P1416" s="38" t="str">
        <x:v>Sin dato</x:v>
      </x:c>
      <x:c r="Q1416" s="38" t="n">
        <x:f>IF('Impacto local'!H8="","",'Impacto local'!H8)</x:f>
        <x:v>2</x:v>
      </x:c>
      <x:c r="R1416" s="57" t="n">
        <x:f>IF(Q1416="","",INDEX(Vulnerabilidad!$B$6:$B$17,Q1416))</x:f>
        <x:v>0</x:v>
      </x:c>
      <x:c r="S1416" s="55" t="n">
        <x:f>IF(AND(ISNUMBER(J1416),ISNUMBER(R1416),R1416&gt;=0,R1416&lt;=1),J1416*R1416,"n.a.")</x:f>
        <x:v>0</x:v>
      </x:c>
      <x:c r="T1416" s="38" t="str">
        <x:f>IF(ISNUMBER(S1416),"Calculado ilustrativo","Faltan datos / parámetros inválidos")</x:f>
        <x:v>Calculado ilustrativo</x:v>
      </x:c>
    </x:row>
    <x:row r="1417">
      <x:c r="A1417" s="38" t="str">
        <x:v>R01412</x:v>
      </x:c>
      <x:c r="B1417" s="38" t="str">
        <x:f>'Reparto provincial'!B476</x:f>
        <x:v>C13</x:v>
      </x:c>
      <x:c r="C1417" s="38" t="str">
        <x:f>'Reparto provincial'!C476</x:f>
        <x:v>Optima Compañía de Seguros, S.A.</x:v>
      </x:c>
      <x:c r="D1417" s="38" t="str">
        <x:f>'Reparto provincial'!D476</x:f>
        <x:v>Residencial</x:v>
      </x:c>
      <x:c r="E1417" s="38" t="str">
        <x:f>'Reparto provincial'!E476</x:f>
        <x:v>Colón</x:v>
      </x:c>
      <x:c r="F1417" s="38" t="str">
        <x:f>Ubicaciones!A8</x:f>
        <x:v>L03</x:v>
      </x:c>
      <x:c r="G1417" s="38" t="str">
        <x:v>P2</x:v>
      </x:c>
      <x:c r="H1417" s="55" t="n">
        <x:f>IF(AND(ISNUMBER('Reparto provincial'!J476),ABS(Construccion!G12-1)&lt;0.0000001,MIN(Construccion!D12:F12)&gt;=0,MAX(Construccion!D12:F12)&lt;=1),ROUND('Reparto provincial'!J476*ROUND(SUM(Construccion!$D$12:E12),12),0)-ROUND('Reparto provincial'!J476*ROUND(SUM(Construccion!$D$12:D12),12),0),"n.a.")</x:f>
        <x:v>0</x:v>
      </x:c>
      <x:c r="I1417" s="55" t="n">
        <x:f>'Reparto provincial'!N476</x:f>
        <x:v>72676.89918776875</x:v>
      </x:c>
      <x:c r="J1417" s="55" t="n">
        <x:f>IF(AND(ISNUMBER(H1417),ISNUMBER(I1417)),H1417*I1417,"n.a.")</x:f>
        <x:v>0</x:v>
      </x:c>
      <x:c r="K1417" s="56" t="n">
        <x:f>Ubicaciones!D8</x:f>
        <x:v>9.36</x:v>
      </x:c>
      <x:c r="L1417" s="56" t="n">
        <x:f>Ubicaciones!E8</x:f>
        <x:v>-79.9</x:v>
      </x:c>
      <x:c r="M1417" s="38" t="str">
        <x:f>Vulnerabilidad!B23</x:f>
        <x:v>Mampostería sin refuerzo</x:v>
      </x:c>
      <x:c r="N1417" s="38" t="str">
        <x:f>Vulnerabilidad!C23</x:f>
        <x:v>Bloque / ladrillo</x:v>
      </x:c>
      <x:c r="O1417" s="38" t="str">
        <x:f>Vulnerabilidad!D23</x:f>
        <x:v>Metal</x:v>
      </x:c>
      <x:c r="P1417" s="38" t="str">
        <x:v>Sin dato</x:v>
      </x:c>
      <x:c r="Q1417" s="38" t="n">
        <x:f>IF('Impacto local'!H8="","",'Impacto local'!H8)</x:f>
        <x:v>2</x:v>
      </x:c>
      <x:c r="R1417" s="57" t="n">
        <x:f>IF(Q1417="","",INDEX(Vulnerabilidad!$C$6:$C$17,Q1417))</x:f>
        <x:v>0</x:v>
      </x:c>
      <x:c r="S1417" s="55" t="n">
        <x:f>IF(AND(ISNUMBER(J1417),ISNUMBER(R1417),R1417&gt;=0,R1417&lt;=1),J1417*R1417,"n.a.")</x:f>
        <x:v>0</x:v>
      </x:c>
      <x:c r="T1417" s="38" t="str">
        <x:f>IF(ISNUMBER(S1417),"Calculado ilustrativo","Faltan datos / parámetros inválidos")</x:f>
        <x:v>Calculado ilustrativo</x:v>
      </x:c>
    </x:row>
    <x:row r="1418">
      <x:c r="A1418" s="38" t="str">
        <x:v>R01413</x:v>
      </x:c>
      <x:c r="B1418" s="38" t="str">
        <x:f>'Reparto provincial'!B476</x:f>
        <x:v>C13</x:v>
      </x:c>
      <x:c r="C1418" s="38" t="str">
        <x:f>'Reparto provincial'!C476</x:f>
        <x:v>Optima Compañía de Seguros, S.A.</x:v>
      </x:c>
      <x:c r="D1418" s="38" t="str">
        <x:f>'Reparto provincial'!D476</x:f>
        <x:v>Residencial</x:v>
      </x:c>
      <x:c r="E1418" s="38" t="str">
        <x:f>'Reparto provincial'!E476</x:f>
        <x:v>Colón</x:v>
      </x:c>
      <x:c r="F1418" s="38" t="str">
        <x:f>Ubicaciones!A8</x:f>
        <x:v>L03</x:v>
      </x:c>
      <x:c r="G1418" s="38" t="str">
        <x:v>P3</x:v>
      </x:c>
      <x:c r="H1418" s="55" t="n">
        <x:f>IF(AND(ISNUMBER('Reparto provincial'!J476),ABS(Construccion!G12-1)&lt;0.0000001,MIN(Construccion!D12:F12)&gt;=0,MAX(Construccion!D12:F12)&lt;=1),ROUND('Reparto provincial'!J476*ROUND(SUM(Construccion!$D$12:F12),12),0)-ROUND('Reparto provincial'!J476*ROUND(SUM(Construccion!$D$12:E12),12),0),"n.a.")</x:f>
        <x:v>0</x:v>
      </x:c>
      <x:c r="I1418" s="55" t="n">
        <x:f>'Reparto provincial'!N476</x:f>
        <x:v>72676.89918776875</x:v>
      </x:c>
      <x:c r="J1418" s="55" t="n">
        <x:f>IF(AND(ISNUMBER(H1418),ISNUMBER(I1418)),H1418*I1418,"n.a.")</x:f>
        <x:v>0</x:v>
      </x:c>
      <x:c r="K1418" s="56" t="n">
        <x:f>Ubicaciones!D8</x:f>
        <x:v>9.36</x:v>
      </x:c>
      <x:c r="L1418" s="56" t="n">
        <x:f>Ubicaciones!E8</x:f>
        <x:v>-79.9</x:v>
      </x:c>
      <x:c r="M1418" s="38" t="str">
        <x:f>Vulnerabilidad!B24</x:f>
        <x:v>Liviana / madera</x:v>
      </x:c>
      <x:c r="N1418" s="38" t="str">
        <x:f>Vulnerabilidad!C24</x:f>
        <x:v>Madera / livianas</x:v>
      </x:c>
      <x:c r="O1418" s="38" t="str">
        <x:f>Vulnerabilidad!D24</x:f>
        <x:v>Metal</x:v>
      </x:c>
      <x:c r="P1418" s="38" t="str">
        <x:v>Sin dato</x:v>
      </x:c>
      <x:c r="Q1418" s="38" t="n">
        <x:f>IF('Impacto local'!H8="","",'Impacto local'!H8)</x:f>
        <x:v>2</x:v>
      </x:c>
      <x:c r="R1418" s="57" t="n">
        <x:f>IF(Q1418="","",INDEX(Vulnerabilidad!$D$6:$D$17,Q1418))</x:f>
        <x:v>0</x:v>
      </x:c>
      <x:c r="S1418" s="55" t="n">
        <x:f>IF(AND(ISNUMBER(J1418),ISNUMBER(R1418),R1418&gt;=0,R1418&lt;=1),J1418*R1418,"n.a.")</x:f>
        <x:v>0</x:v>
      </x:c>
      <x:c r="T1418" s="38" t="str">
        <x:f>IF(ISNUMBER(S1418),"Calculado ilustrativo","Faltan datos / parámetros inválidos")</x:f>
        <x:v>Calculado ilustrativo</x:v>
      </x:c>
    </x:row>
    <x:row r="1419">
      <x:c r="A1419" s="38" t="str">
        <x:v>R01414</x:v>
      </x:c>
      <x:c r="B1419" s="38" t="str">
        <x:f>'Reparto provincial'!B477</x:f>
        <x:v>C13</x:v>
      </x:c>
      <x:c r="C1419" s="38" t="str">
        <x:f>'Reparto provincial'!C477</x:f>
        <x:v>Optima Compañía de Seguros, S.A.</x:v>
      </x:c>
      <x:c r="D1419" s="38" t="str">
        <x:f>'Reparto provincial'!D477</x:f>
        <x:v>Residencial</x:v>
      </x:c>
      <x:c r="E1419" s="38" t="str">
        <x:f>'Reparto provincial'!E477</x:f>
        <x:v>Chiriquí</x:v>
      </x:c>
      <x:c r="F1419" s="38" t="str">
        <x:f>Ubicaciones!A9</x:f>
        <x:v>L04</x:v>
      </x:c>
      <x:c r="G1419" s="38" t="str">
        <x:v>P1</x:v>
      </x:c>
      <x:c r="H1419" s="55" t="n">
        <x:f>IF(AND(ISNUMBER('Reparto provincial'!J477),ABS(Construccion!G15-1)&lt;0.0000001,MIN(Construccion!D15:F15)&gt;=0,MAX(Construccion!D15:F15)&lt;=1),ROUND('Reparto provincial'!J477*ROUND(SUM(Construccion!$D$15:D15),12),0)-0,"n.a.")</x:f>
        <x:v>389</x:v>
      </x:c>
      <x:c r="I1419" s="55" t="n">
        <x:f>'Reparto provincial'!N477</x:f>
        <x:v>72676.89918776875</x:v>
      </x:c>
      <x:c r="J1419" s="55" t="n">
        <x:f>IF(AND(ISNUMBER(H1419),ISNUMBER(I1419)),H1419*I1419,"n.a.")</x:f>
        <x:v>28271313.784042045</x:v>
      </x:c>
      <x:c r="K1419" s="56" t="n">
        <x:f>Ubicaciones!D9</x:f>
        <x:v>8.43</x:v>
      </x:c>
      <x:c r="L1419" s="56" t="n">
        <x:f>Ubicaciones!E9</x:f>
        <x:v>-82.43</x:v>
      </x:c>
      <x:c r="M1419" s="38" t="str">
        <x:f>Vulnerabilidad!B22</x:f>
        <x:v>Hormigón armado</x:v>
      </x:c>
      <x:c r="N1419" s="38" t="str">
        <x:f>Vulnerabilidad!C22</x:f>
        <x:v>Mampostería de relleno</x:v>
      </x:c>
      <x:c r="O1419" s="38" t="str">
        <x:f>Vulnerabilidad!D22</x:f>
        <x:v>Losa de hormigón</x:v>
      </x:c>
      <x:c r="P1419" s="38" t="str">
        <x:v>Sin dato</x:v>
      </x:c>
      <x:c r="Q1419" s="38" t="n">
        <x:f>IF('Impacto local'!H9="","",'Impacto local'!H9)</x:f>
        <x:v>4</x:v>
      </x:c>
      <x:c r="R1419" s="57" t="n">
        <x:f>IF(Q1419="","",INDEX(Vulnerabilidad!$B$6:$B$17,Q1419))</x:f>
        <x:v>0</x:v>
      </x:c>
      <x:c r="S1419" s="55" t="n">
        <x:f>IF(AND(ISNUMBER(J1419),ISNUMBER(R1419),R1419&gt;=0,R1419&lt;=1),J1419*R1419,"n.a.")</x:f>
        <x:v>0</x:v>
      </x:c>
      <x:c r="T1419" s="38" t="str">
        <x:f>IF(ISNUMBER(S1419),"Calculado ilustrativo","Faltan datos / parámetros inválidos")</x:f>
        <x:v>Calculado ilustrativo</x:v>
      </x:c>
    </x:row>
    <x:row r="1420">
      <x:c r="A1420" s="38" t="str">
        <x:v>R01415</x:v>
      </x:c>
      <x:c r="B1420" s="38" t="str">
        <x:f>'Reparto provincial'!B477</x:f>
        <x:v>C13</x:v>
      </x:c>
      <x:c r="C1420" s="38" t="str">
        <x:f>'Reparto provincial'!C477</x:f>
        <x:v>Optima Compañía de Seguros, S.A.</x:v>
      </x:c>
      <x:c r="D1420" s="38" t="str">
        <x:f>'Reparto provincial'!D477</x:f>
        <x:v>Residencial</x:v>
      </x:c>
      <x:c r="E1420" s="38" t="str">
        <x:f>'Reparto provincial'!E477</x:f>
        <x:v>Chiriquí</x:v>
      </x:c>
      <x:c r="F1420" s="38" t="str">
        <x:f>Ubicaciones!A9</x:f>
        <x:v>L04</x:v>
      </x:c>
      <x:c r="G1420" s="38" t="str">
        <x:v>P2</x:v>
      </x:c>
      <x:c r="H1420" s="55" t="n">
        <x:f>IF(AND(ISNUMBER('Reparto provincial'!J477),ABS(Construccion!G15-1)&lt;0.0000001,MIN(Construccion!D15:F15)&gt;=0,MAX(Construccion!D15:F15)&lt;=1),ROUND('Reparto provincial'!J477*ROUND(SUM(Construccion!$D$15:E15),12),0)-ROUND('Reparto provincial'!J477*ROUND(SUM(Construccion!$D$15:D15),12),0),"n.a.")</x:f>
        <x:v>194</x:v>
      </x:c>
      <x:c r="I1420" s="55" t="n">
        <x:f>'Reparto provincial'!N477</x:f>
        <x:v>72676.89918776875</x:v>
      </x:c>
      <x:c r="J1420" s="55" t="n">
        <x:f>IF(AND(ISNUMBER(H1420),ISNUMBER(I1420)),H1420*I1420,"n.a.")</x:f>
        <x:v>14099318.442427138</x:v>
      </x:c>
      <x:c r="K1420" s="56" t="n">
        <x:f>Ubicaciones!D9</x:f>
        <x:v>8.43</x:v>
      </x:c>
      <x:c r="L1420" s="56" t="n">
        <x:f>Ubicaciones!E9</x:f>
        <x:v>-82.43</x:v>
      </x:c>
      <x:c r="M1420" s="38" t="str">
        <x:f>Vulnerabilidad!B23</x:f>
        <x:v>Mampostería sin refuerzo</x:v>
      </x:c>
      <x:c r="N1420" s="38" t="str">
        <x:f>Vulnerabilidad!C23</x:f>
        <x:v>Bloque / ladrillo</x:v>
      </x:c>
      <x:c r="O1420" s="38" t="str">
        <x:f>Vulnerabilidad!D23</x:f>
        <x:v>Metal</x:v>
      </x:c>
      <x:c r="P1420" s="38" t="str">
        <x:v>Sin dato</x:v>
      </x:c>
      <x:c r="Q1420" s="38" t="n">
        <x:f>IF('Impacto local'!H9="","",'Impacto local'!H9)</x:f>
        <x:v>4</x:v>
      </x:c>
      <x:c r="R1420" s="57" t="n">
        <x:f>IF(Q1420="","",INDEX(Vulnerabilidad!$C$6:$C$17,Q1420))</x:f>
        <x:v>0.001</x:v>
      </x:c>
      <x:c r="S1420" s="55" t="n">
        <x:f>IF(AND(ISNUMBER(J1420),ISNUMBER(R1420),R1420&gt;=0,R1420&lt;=1),J1420*R1420,"n.a.")</x:f>
        <x:v>14099.318442427139</x:v>
      </x:c>
      <x:c r="T1420" s="38" t="str">
        <x:f>IF(ISNUMBER(S1420),"Calculado ilustrativo","Faltan datos / parámetros inválidos")</x:f>
        <x:v>Calculado ilustrativo</x:v>
      </x:c>
    </x:row>
    <x:row r="1421">
      <x:c r="A1421" s="38" t="str">
        <x:v>R01416</x:v>
      </x:c>
      <x:c r="B1421" s="38" t="str">
        <x:f>'Reparto provincial'!B477</x:f>
        <x:v>C13</x:v>
      </x:c>
      <x:c r="C1421" s="38" t="str">
        <x:f>'Reparto provincial'!C477</x:f>
        <x:v>Optima Compañía de Seguros, S.A.</x:v>
      </x:c>
      <x:c r="D1421" s="38" t="str">
        <x:f>'Reparto provincial'!D477</x:f>
        <x:v>Residencial</x:v>
      </x:c>
      <x:c r="E1421" s="38" t="str">
        <x:f>'Reparto provincial'!E477</x:f>
        <x:v>Chiriquí</x:v>
      </x:c>
      <x:c r="F1421" s="38" t="str">
        <x:f>Ubicaciones!A9</x:f>
        <x:v>L04</x:v>
      </x:c>
      <x:c r="G1421" s="38" t="str">
        <x:v>P3</x:v>
      </x:c>
      <x:c r="H1421" s="55" t="n">
        <x:f>IF(AND(ISNUMBER('Reparto provincial'!J477),ABS(Construccion!G15-1)&lt;0.0000001,MIN(Construccion!D15:F15)&gt;=0,MAX(Construccion!D15:F15)&lt;=1),ROUND('Reparto provincial'!J477*ROUND(SUM(Construccion!$D$15:F15),12),0)-ROUND('Reparto provincial'!J477*ROUND(SUM(Construccion!$D$15:E15),12),0),"n.a.")</x:f>
        <x:v>65</x:v>
      </x:c>
      <x:c r="I1421" s="55" t="n">
        <x:f>'Reparto provincial'!N477</x:f>
        <x:v>72676.89918776875</x:v>
      </x:c>
      <x:c r="J1421" s="55" t="n">
        <x:f>IF(AND(ISNUMBER(H1421),ISNUMBER(I1421)),H1421*I1421,"n.a.")</x:f>
        <x:v>4723998.447204969</x:v>
      </x:c>
      <x:c r="K1421" s="56" t="n">
        <x:f>Ubicaciones!D9</x:f>
        <x:v>8.43</x:v>
      </x:c>
      <x:c r="L1421" s="56" t="n">
        <x:f>Ubicaciones!E9</x:f>
        <x:v>-82.43</x:v>
      </x:c>
      <x:c r="M1421" s="38" t="str">
        <x:f>Vulnerabilidad!B24</x:f>
        <x:v>Liviana / madera</x:v>
      </x:c>
      <x:c r="N1421" s="38" t="str">
        <x:f>Vulnerabilidad!C24</x:f>
        <x:v>Madera / livianas</x:v>
      </x:c>
      <x:c r="O1421" s="38" t="str">
        <x:f>Vulnerabilidad!D24</x:f>
        <x:v>Metal</x:v>
      </x:c>
      <x:c r="P1421" s="38" t="str">
        <x:v>Sin dato</x:v>
      </x:c>
      <x:c r="Q1421" s="38" t="n">
        <x:f>IF('Impacto local'!H9="","",'Impacto local'!H9)</x:f>
        <x:v>4</x:v>
      </x:c>
      <x:c r="R1421" s="57" t="n">
        <x:f>IF(Q1421="","",INDEX(Vulnerabilidad!$D$6:$D$17,Q1421))</x:f>
        <x:v>0.002</x:v>
      </x:c>
      <x:c r="S1421" s="55" t="n">
        <x:f>IF(AND(ISNUMBER(J1421),ISNUMBER(R1421),R1421&gt;=0,R1421&lt;=1),J1421*R1421,"n.a.")</x:f>
        <x:v>9447.996894409938</x:v>
      </x:c>
      <x:c r="T1421" s="38" t="str">
        <x:f>IF(ISNUMBER(S1421),"Calculado ilustrativo","Faltan datos / parámetros inválidos")</x:f>
        <x:v>Calculado ilustrativo</x:v>
      </x:c>
    </x:row>
    <x:row r="1422">
      <x:c r="A1422" s="38" t="str">
        <x:v>R01417</x:v>
      </x:c>
      <x:c r="B1422" s="38" t="str">
        <x:f>'Reparto provincial'!B478</x:f>
        <x:v>C13</x:v>
      </x:c>
      <x:c r="C1422" s="38" t="str">
        <x:f>'Reparto provincial'!C478</x:f>
        <x:v>Optima Compañía de Seguros, S.A.</x:v>
      </x:c>
      <x:c r="D1422" s="38" t="str">
        <x:f>'Reparto provincial'!D478</x:f>
        <x:v>Residencial</x:v>
      </x:c>
      <x:c r="E1422" s="38" t="str">
        <x:f>'Reparto provincial'!E478</x:f>
        <x:v>Darién</x:v>
      </x:c>
      <x:c r="F1422" s="38" t="str">
        <x:f>Ubicaciones!A10</x:f>
        <x:v>L05</x:v>
      </x:c>
      <x:c r="G1422" s="38" t="str">
        <x:v>P1</x:v>
      </x:c>
      <x:c r="H1422" s="55" t="n">
        <x:f>IF(AND(ISNUMBER('Reparto provincial'!J478),ABS(Construccion!G18-1)&lt;0.0000001,MIN(Construccion!D18:F18)&gt;=0,MAX(Construccion!D18:F18)&lt;=1),ROUND('Reparto provincial'!J478*ROUND(SUM(Construccion!$D$18:D18),12),0)-0,"n.a.")</x:f>
        <x:v>0</x:v>
      </x:c>
      <x:c r="I1422" s="55" t="n">
        <x:f>'Reparto provincial'!N478</x:f>
        <x:v>72676.89918776875</x:v>
      </x:c>
      <x:c r="J1422" s="55" t="n">
        <x:f>IF(AND(ISNUMBER(H1422),ISNUMBER(I1422)),H1422*I1422,"n.a.")</x:f>
        <x:v>0</x:v>
      </x:c>
      <x:c r="K1422" s="56" t="n">
        <x:f>Ubicaciones!D10</x:f>
        <x:v>8.4</x:v>
      </x:c>
      <x:c r="L1422" s="56" t="n">
        <x:f>Ubicaciones!E10</x:f>
        <x:v>-78.15</x:v>
      </x:c>
      <x:c r="M1422" s="38" t="str">
        <x:f>Vulnerabilidad!B22</x:f>
        <x:v>Hormigón armado</x:v>
      </x:c>
      <x:c r="N1422" s="38" t="str">
        <x:f>Vulnerabilidad!C22</x:f>
        <x:v>Mampostería de relleno</x:v>
      </x:c>
      <x:c r="O1422" s="38" t="str">
        <x:f>Vulnerabilidad!D22</x:f>
        <x:v>Losa de hormigón</x:v>
      </x:c>
      <x:c r="P1422" s="38" t="str">
        <x:v>Sin dato</x:v>
      </x:c>
      <x:c r="Q1422" s="38" t="n">
        <x:f>IF('Impacto local'!H10="","",'Impacto local'!H10)</x:f>
        <x:v>2</x:v>
      </x:c>
      <x:c r="R1422" s="57" t="n">
        <x:f>IF(Q1422="","",INDEX(Vulnerabilidad!$B$6:$B$17,Q1422))</x:f>
        <x:v>0</x:v>
      </x:c>
      <x:c r="S1422" s="55" t="n">
        <x:f>IF(AND(ISNUMBER(J1422),ISNUMBER(R1422),R1422&gt;=0,R1422&lt;=1),J1422*R1422,"n.a.")</x:f>
        <x:v>0</x:v>
      </x:c>
      <x:c r="T1422" s="38" t="str">
        <x:f>IF(ISNUMBER(S1422),"Calculado ilustrativo","Faltan datos / parámetros inválidos")</x:f>
        <x:v>Calculado ilustrativo</x:v>
      </x:c>
    </x:row>
    <x:row r="1423">
      <x:c r="A1423" s="38" t="str">
        <x:v>R01418</x:v>
      </x:c>
      <x:c r="B1423" s="38" t="str">
        <x:f>'Reparto provincial'!B478</x:f>
        <x:v>C13</x:v>
      </x:c>
      <x:c r="C1423" s="38" t="str">
        <x:f>'Reparto provincial'!C478</x:f>
        <x:v>Optima Compañía de Seguros, S.A.</x:v>
      </x:c>
      <x:c r="D1423" s="38" t="str">
        <x:f>'Reparto provincial'!D478</x:f>
        <x:v>Residencial</x:v>
      </x:c>
      <x:c r="E1423" s="38" t="str">
        <x:f>'Reparto provincial'!E478</x:f>
        <x:v>Darién</x:v>
      </x:c>
      <x:c r="F1423" s="38" t="str">
        <x:f>Ubicaciones!A10</x:f>
        <x:v>L05</x:v>
      </x:c>
      <x:c r="G1423" s="38" t="str">
        <x:v>P2</x:v>
      </x:c>
      <x:c r="H1423" s="55" t="n">
        <x:f>IF(AND(ISNUMBER('Reparto provincial'!J478),ABS(Construccion!G18-1)&lt;0.0000001,MIN(Construccion!D18:F18)&gt;=0,MAX(Construccion!D18:F18)&lt;=1),ROUND('Reparto provincial'!J478*ROUND(SUM(Construccion!$D$18:E18),12),0)-ROUND('Reparto provincial'!J478*ROUND(SUM(Construccion!$D$18:D18),12),0),"n.a.")</x:f>
        <x:v>0</x:v>
      </x:c>
      <x:c r="I1423" s="55" t="n">
        <x:f>'Reparto provincial'!N478</x:f>
        <x:v>72676.89918776875</x:v>
      </x:c>
      <x:c r="J1423" s="55" t="n">
        <x:f>IF(AND(ISNUMBER(H1423),ISNUMBER(I1423)),H1423*I1423,"n.a.")</x:f>
        <x:v>0</x:v>
      </x:c>
      <x:c r="K1423" s="56" t="n">
        <x:f>Ubicaciones!D10</x:f>
        <x:v>8.4</x:v>
      </x:c>
      <x:c r="L1423" s="56" t="n">
        <x:f>Ubicaciones!E10</x:f>
        <x:v>-78.15</x:v>
      </x:c>
      <x:c r="M1423" s="38" t="str">
        <x:f>Vulnerabilidad!B23</x:f>
        <x:v>Mampostería sin refuerzo</x:v>
      </x:c>
      <x:c r="N1423" s="38" t="str">
        <x:f>Vulnerabilidad!C23</x:f>
        <x:v>Bloque / ladrillo</x:v>
      </x:c>
      <x:c r="O1423" s="38" t="str">
        <x:f>Vulnerabilidad!D23</x:f>
        <x:v>Metal</x:v>
      </x:c>
      <x:c r="P1423" s="38" t="str">
        <x:v>Sin dato</x:v>
      </x:c>
      <x:c r="Q1423" s="38" t="n">
        <x:f>IF('Impacto local'!H10="","",'Impacto local'!H10)</x:f>
        <x:v>2</x:v>
      </x:c>
      <x:c r="R1423" s="57" t="n">
        <x:f>IF(Q1423="","",INDEX(Vulnerabilidad!$C$6:$C$17,Q1423))</x:f>
        <x:v>0</x:v>
      </x:c>
      <x:c r="S1423" s="55" t="n">
        <x:f>IF(AND(ISNUMBER(J1423),ISNUMBER(R1423),R1423&gt;=0,R1423&lt;=1),J1423*R1423,"n.a.")</x:f>
        <x:v>0</x:v>
      </x:c>
      <x:c r="T1423" s="38" t="str">
        <x:f>IF(ISNUMBER(S1423),"Calculado ilustrativo","Faltan datos / parámetros inválidos")</x:f>
        <x:v>Calculado ilustrativo</x:v>
      </x:c>
    </x:row>
    <x:row r="1424">
      <x:c r="A1424" s="38" t="str">
        <x:v>R01419</x:v>
      </x:c>
      <x:c r="B1424" s="38" t="str">
        <x:f>'Reparto provincial'!B478</x:f>
        <x:v>C13</x:v>
      </x:c>
      <x:c r="C1424" s="38" t="str">
        <x:f>'Reparto provincial'!C478</x:f>
        <x:v>Optima Compañía de Seguros, S.A.</x:v>
      </x:c>
      <x:c r="D1424" s="38" t="str">
        <x:f>'Reparto provincial'!D478</x:f>
        <x:v>Residencial</x:v>
      </x:c>
      <x:c r="E1424" s="38" t="str">
        <x:f>'Reparto provincial'!E478</x:f>
        <x:v>Darién</x:v>
      </x:c>
      <x:c r="F1424" s="38" t="str">
        <x:f>Ubicaciones!A10</x:f>
        <x:v>L05</x:v>
      </x:c>
      <x:c r="G1424" s="38" t="str">
        <x:v>P3</x:v>
      </x:c>
      <x:c r="H1424" s="55" t="n">
        <x:f>IF(AND(ISNUMBER('Reparto provincial'!J478),ABS(Construccion!G18-1)&lt;0.0000001,MIN(Construccion!D18:F18)&gt;=0,MAX(Construccion!D18:F18)&lt;=1),ROUND('Reparto provincial'!J478*ROUND(SUM(Construccion!$D$18:F18),12),0)-ROUND('Reparto provincial'!J478*ROUND(SUM(Construccion!$D$18:E18),12),0),"n.a.")</x:f>
        <x:v>0</x:v>
      </x:c>
      <x:c r="I1424" s="55" t="n">
        <x:f>'Reparto provincial'!N478</x:f>
        <x:v>72676.89918776875</x:v>
      </x:c>
      <x:c r="J1424" s="55" t="n">
        <x:f>IF(AND(ISNUMBER(H1424),ISNUMBER(I1424)),H1424*I1424,"n.a.")</x:f>
        <x:v>0</x:v>
      </x:c>
      <x:c r="K1424" s="56" t="n">
        <x:f>Ubicaciones!D10</x:f>
        <x:v>8.4</x:v>
      </x:c>
      <x:c r="L1424" s="56" t="n">
        <x:f>Ubicaciones!E10</x:f>
        <x:v>-78.15</x:v>
      </x:c>
      <x:c r="M1424" s="38" t="str">
        <x:f>Vulnerabilidad!B24</x:f>
        <x:v>Liviana / madera</x:v>
      </x:c>
      <x:c r="N1424" s="38" t="str">
        <x:f>Vulnerabilidad!C24</x:f>
        <x:v>Madera / livianas</x:v>
      </x:c>
      <x:c r="O1424" s="38" t="str">
        <x:f>Vulnerabilidad!D24</x:f>
        <x:v>Metal</x:v>
      </x:c>
      <x:c r="P1424" s="38" t="str">
        <x:v>Sin dato</x:v>
      </x:c>
      <x:c r="Q1424" s="38" t="n">
        <x:f>IF('Impacto local'!H10="","",'Impacto local'!H10)</x:f>
        <x:v>2</x:v>
      </x:c>
      <x:c r="R1424" s="57" t="n">
        <x:f>IF(Q1424="","",INDEX(Vulnerabilidad!$D$6:$D$17,Q1424))</x:f>
        <x:v>0</x:v>
      </x:c>
      <x:c r="S1424" s="55" t="n">
        <x:f>IF(AND(ISNUMBER(J1424),ISNUMBER(R1424),R1424&gt;=0,R1424&lt;=1),J1424*R1424,"n.a.")</x:f>
        <x:v>0</x:v>
      </x:c>
      <x:c r="T1424" s="38" t="str">
        <x:f>IF(ISNUMBER(S1424),"Calculado ilustrativo","Faltan datos / parámetros inválidos")</x:f>
        <x:v>Calculado ilustrativo</x:v>
      </x:c>
    </x:row>
    <x:row r="1425">
      <x:c r="A1425" s="38" t="str">
        <x:v>R01420</x:v>
      </x:c>
      <x:c r="B1425" s="38" t="str">
        <x:f>'Reparto provincial'!B479</x:f>
        <x:v>C13</x:v>
      </x:c>
      <x:c r="C1425" s="38" t="str">
        <x:f>'Reparto provincial'!C479</x:f>
        <x:v>Optima Compañía de Seguros, S.A.</x:v>
      </x:c>
      <x:c r="D1425" s="38" t="str">
        <x:f>'Reparto provincial'!D479</x:f>
        <x:v>Residencial</x:v>
      </x:c>
      <x:c r="E1425" s="38" t="str">
        <x:f>'Reparto provincial'!E479</x:f>
        <x:v>Herrera</x:v>
      </x:c>
      <x:c r="F1425" s="38" t="str">
        <x:f>Ubicaciones!A11</x:f>
        <x:v>L06</x:v>
      </x:c>
      <x:c r="G1425" s="38" t="str">
        <x:v>P1</x:v>
      </x:c>
      <x:c r="H1425" s="55" t="n">
        <x:f>IF(AND(ISNUMBER('Reparto provincial'!J479),ABS(Construccion!G21-1)&lt;0.0000001,MIN(Construccion!D21:F21)&gt;=0,MAX(Construccion!D21:F21)&lt;=1),ROUND('Reparto provincial'!J479*ROUND(SUM(Construccion!$D$21:D21),12),0)-0,"n.a.")</x:f>
        <x:v>0</x:v>
      </x:c>
      <x:c r="I1425" s="55" t="n">
        <x:f>'Reparto provincial'!N479</x:f>
        <x:v>72676.89918776875</x:v>
      </x:c>
      <x:c r="J1425" s="55" t="n">
        <x:f>IF(AND(ISNUMBER(H1425),ISNUMBER(I1425)),H1425*I1425,"n.a.")</x:f>
        <x:v>0</x:v>
      </x:c>
      <x:c r="K1425" s="56" t="n">
        <x:f>Ubicaciones!D11</x:f>
        <x:v>7.96</x:v>
      </x:c>
      <x:c r="L1425" s="56" t="n">
        <x:f>Ubicaciones!E11</x:f>
        <x:v>-80.43</x:v>
      </x:c>
      <x:c r="M1425" s="38" t="str">
        <x:f>Vulnerabilidad!B22</x:f>
        <x:v>Hormigón armado</x:v>
      </x:c>
      <x:c r="N1425" s="38" t="str">
        <x:f>Vulnerabilidad!C22</x:f>
        <x:v>Mampostería de relleno</x:v>
      </x:c>
      <x:c r="O1425" s="38" t="str">
        <x:f>Vulnerabilidad!D22</x:f>
        <x:v>Losa de hormigón</x:v>
      </x:c>
      <x:c r="P1425" s="38" t="str">
        <x:v>Sin dato</x:v>
      </x:c>
      <x:c r="Q1425" s="38" t="n">
        <x:f>IF('Impacto local'!H11="","",'Impacto local'!H11)</x:f>
        <x:v>3</x:v>
      </x:c>
      <x:c r="R1425" s="57" t="n">
        <x:f>IF(Q1425="","",INDEX(Vulnerabilidad!$B$6:$B$17,Q1425))</x:f>
        <x:v>0</x:v>
      </x:c>
      <x:c r="S1425" s="55" t="n">
        <x:f>IF(AND(ISNUMBER(J1425),ISNUMBER(R1425),R1425&gt;=0,R1425&lt;=1),J1425*R1425,"n.a.")</x:f>
        <x:v>0</x:v>
      </x:c>
      <x:c r="T1425" s="38" t="str">
        <x:f>IF(ISNUMBER(S1425),"Calculado ilustrativo","Faltan datos / parámetros inválidos")</x:f>
        <x:v>Calculado ilustrativo</x:v>
      </x:c>
    </x:row>
    <x:row r="1426">
      <x:c r="A1426" s="38" t="str">
        <x:v>R01421</x:v>
      </x:c>
      <x:c r="B1426" s="38" t="str">
        <x:f>'Reparto provincial'!B479</x:f>
        <x:v>C13</x:v>
      </x:c>
      <x:c r="C1426" s="38" t="str">
        <x:f>'Reparto provincial'!C479</x:f>
        <x:v>Optima Compañía de Seguros, S.A.</x:v>
      </x:c>
      <x:c r="D1426" s="38" t="str">
        <x:f>'Reparto provincial'!D479</x:f>
        <x:v>Residencial</x:v>
      </x:c>
      <x:c r="E1426" s="38" t="str">
        <x:f>'Reparto provincial'!E479</x:f>
        <x:v>Herrera</x:v>
      </x:c>
      <x:c r="F1426" s="38" t="str">
        <x:f>Ubicaciones!A11</x:f>
        <x:v>L06</x:v>
      </x:c>
      <x:c r="G1426" s="38" t="str">
        <x:v>P2</x:v>
      </x:c>
      <x:c r="H1426" s="55" t="n">
        <x:f>IF(AND(ISNUMBER('Reparto provincial'!J479),ABS(Construccion!G21-1)&lt;0.0000001,MIN(Construccion!D21:F21)&gt;=0,MAX(Construccion!D21:F21)&lt;=1),ROUND('Reparto provincial'!J479*ROUND(SUM(Construccion!$D$21:E21),12),0)-ROUND('Reparto provincial'!J479*ROUND(SUM(Construccion!$D$21:D21),12),0),"n.a.")</x:f>
        <x:v>0</x:v>
      </x:c>
      <x:c r="I1426" s="55" t="n">
        <x:f>'Reparto provincial'!N479</x:f>
        <x:v>72676.89918776875</x:v>
      </x:c>
      <x:c r="J1426" s="55" t="n">
        <x:f>IF(AND(ISNUMBER(H1426),ISNUMBER(I1426)),H1426*I1426,"n.a.")</x:f>
        <x:v>0</x:v>
      </x:c>
      <x:c r="K1426" s="56" t="n">
        <x:f>Ubicaciones!D11</x:f>
        <x:v>7.96</x:v>
      </x:c>
      <x:c r="L1426" s="56" t="n">
        <x:f>Ubicaciones!E11</x:f>
        <x:v>-80.43</x:v>
      </x:c>
      <x:c r="M1426" s="38" t="str">
        <x:f>Vulnerabilidad!B23</x:f>
        <x:v>Mampostería sin refuerzo</x:v>
      </x:c>
      <x:c r="N1426" s="38" t="str">
        <x:f>Vulnerabilidad!C23</x:f>
        <x:v>Bloque / ladrillo</x:v>
      </x:c>
      <x:c r="O1426" s="38" t="str">
        <x:f>Vulnerabilidad!D23</x:f>
        <x:v>Metal</x:v>
      </x:c>
      <x:c r="P1426" s="38" t="str">
        <x:v>Sin dato</x:v>
      </x:c>
      <x:c r="Q1426" s="38" t="n">
        <x:f>IF('Impacto local'!H11="","",'Impacto local'!H11)</x:f>
        <x:v>3</x:v>
      </x:c>
      <x:c r="R1426" s="57" t="n">
        <x:f>IF(Q1426="","",INDEX(Vulnerabilidad!$C$6:$C$17,Q1426))</x:f>
        <x:v>0</x:v>
      </x:c>
      <x:c r="S1426" s="55" t="n">
        <x:f>IF(AND(ISNUMBER(J1426),ISNUMBER(R1426),R1426&gt;=0,R1426&lt;=1),J1426*R1426,"n.a.")</x:f>
        <x:v>0</x:v>
      </x:c>
      <x:c r="T1426" s="38" t="str">
        <x:f>IF(ISNUMBER(S1426),"Calculado ilustrativo","Faltan datos / parámetros inválidos")</x:f>
        <x:v>Calculado ilustrativo</x:v>
      </x:c>
    </x:row>
    <x:row r="1427">
      <x:c r="A1427" s="38" t="str">
        <x:v>R01422</x:v>
      </x:c>
      <x:c r="B1427" s="38" t="str">
        <x:f>'Reparto provincial'!B479</x:f>
        <x:v>C13</x:v>
      </x:c>
      <x:c r="C1427" s="38" t="str">
        <x:f>'Reparto provincial'!C479</x:f>
        <x:v>Optima Compañía de Seguros, S.A.</x:v>
      </x:c>
      <x:c r="D1427" s="38" t="str">
        <x:f>'Reparto provincial'!D479</x:f>
        <x:v>Residencial</x:v>
      </x:c>
      <x:c r="E1427" s="38" t="str">
        <x:f>'Reparto provincial'!E479</x:f>
        <x:v>Herrera</x:v>
      </x:c>
      <x:c r="F1427" s="38" t="str">
        <x:f>Ubicaciones!A11</x:f>
        <x:v>L06</x:v>
      </x:c>
      <x:c r="G1427" s="38" t="str">
        <x:v>P3</x:v>
      </x:c>
      <x:c r="H1427" s="55" t="n">
        <x:f>IF(AND(ISNUMBER('Reparto provincial'!J479),ABS(Construccion!G21-1)&lt;0.0000001,MIN(Construccion!D21:F21)&gt;=0,MAX(Construccion!D21:F21)&lt;=1),ROUND('Reparto provincial'!J479*ROUND(SUM(Construccion!$D$21:F21),12),0)-ROUND('Reparto provincial'!J479*ROUND(SUM(Construccion!$D$21:E21),12),0),"n.a.")</x:f>
        <x:v>0</x:v>
      </x:c>
      <x:c r="I1427" s="55" t="n">
        <x:f>'Reparto provincial'!N479</x:f>
        <x:v>72676.89918776875</x:v>
      </x:c>
      <x:c r="J1427" s="55" t="n">
        <x:f>IF(AND(ISNUMBER(H1427),ISNUMBER(I1427)),H1427*I1427,"n.a.")</x:f>
        <x:v>0</x:v>
      </x:c>
      <x:c r="K1427" s="56" t="n">
        <x:f>Ubicaciones!D11</x:f>
        <x:v>7.96</x:v>
      </x:c>
      <x:c r="L1427" s="56" t="n">
        <x:f>Ubicaciones!E11</x:f>
        <x:v>-80.43</x:v>
      </x:c>
      <x:c r="M1427" s="38" t="str">
        <x:f>Vulnerabilidad!B24</x:f>
        <x:v>Liviana / madera</x:v>
      </x:c>
      <x:c r="N1427" s="38" t="str">
        <x:f>Vulnerabilidad!C24</x:f>
        <x:v>Madera / livianas</x:v>
      </x:c>
      <x:c r="O1427" s="38" t="str">
        <x:f>Vulnerabilidad!D24</x:f>
        <x:v>Metal</x:v>
      </x:c>
      <x:c r="P1427" s="38" t="str">
        <x:v>Sin dato</x:v>
      </x:c>
      <x:c r="Q1427" s="38" t="n">
        <x:f>IF('Impacto local'!H11="","",'Impacto local'!H11)</x:f>
        <x:v>3</x:v>
      </x:c>
      <x:c r="R1427" s="57" t="n">
        <x:f>IF(Q1427="","",INDEX(Vulnerabilidad!$D$6:$D$17,Q1427))</x:f>
        <x:v>0</x:v>
      </x:c>
      <x:c r="S1427" s="55" t="n">
        <x:f>IF(AND(ISNUMBER(J1427),ISNUMBER(R1427),R1427&gt;=0,R1427&lt;=1),J1427*R1427,"n.a.")</x:f>
        <x:v>0</x:v>
      </x:c>
      <x:c r="T1427" s="38" t="str">
        <x:f>IF(ISNUMBER(S1427),"Calculado ilustrativo","Faltan datos / parámetros inválidos")</x:f>
        <x:v>Calculado ilustrativo</x:v>
      </x:c>
    </x:row>
    <x:row r="1428">
      <x:c r="A1428" s="38" t="str">
        <x:v>R01423</x:v>
      </x:c>
      <x:c r="B1428" s="38" t="str">
        <x:f>'Reparto provincial'!B480</x:f>
        <x:v>C13</x:v>
      </x:c>
      <x:c r="C1428" s="38" t="str">
        <x:f>'Reparto provincial'!C480</x:f>
        <x:v>Optima Compañía de Seguros, S.A.</x:v>
      </x:c>
      <x:c r="D1428" s="38" t="str">
        <x:f>'Reparto provincial'!D480</x:f>
        <x:v>Residencial</x:v>
      </x:c>
      <x:c r="E1428" s="38" t="str">
        <x:f>'Reparto provincial'!E480</x:f>
        <x:v>Los Santos</x:v>
      </x:c>
      <x:c r="F1428" s="38" t="str">
        <x:f>Ubicaciones!A12</x:f>
        <x:v>L07</x:v>
      </x:c>
      <x:c r="G1428" s="38" t="str">
        <x:v>P1</x:v>
      </x:c>
      <x:c r="H1428" s="55" t="n">
        <x:f>IF(AND(ISNUMBER('Reparto provincial'!J480),ABS(Construccion!G24-1)&lt;0.0000001,MIN(Construccion!D24:F24)&gt;=0,MAX(Construccion!D24:F24)&lt;=1),ROUND('Reparto provincial'!J480*ROUND(SUM(Construccion!$D$24:D24),12),0)-0,"n.a.")</x:f>
        <x:v>0</x:v>
      </x:c>
      <x:c r="I1428" s="55" t="n">
        <x:f>'Reparto provincial'!N480</x:f>
        <x:v>72676.89918776875</x:v>
      </x:c>
      <x:c r="J1428" s="55" t="n">
        <x:f>IF(AND(ISNUMBER(H1428),ISNUMBER(I1428)),H1428*I1428,"n.a.")</x:f>
        <x:v>0</x:v>
      </x:c>
      <x:c r="K1428" s="56" t="n">
        <x:f>Ubicaciones!D12</x:f>
        <x:v>7.77</x:v>
      </x:c>
      <x:c r="L1428" s="56" t="n">
        <x:f>Ubicaciones!E12</x:f>
        <x:v>-80.28</x:v>
      </x:c>
      <x:c r="M1428" s="38" t="str">
        <x:f>Vulnerabilidad!B22</x:f>
        <x:v>Hormigón armado</x:v>
      </x:c>
      <x:c r="N1428" s="38" t="str">
        <x:f>Vulnerabilidad!C22</x:f>
        <x:v>Mampostería de relleno</x:v>
      </x:c>
      <x:c r="O1428" s="38" t="str">
        <x:f>Vulnerabilidad!D22</x:f>
        <x:v>Losa de hormigón</x:v>
      </x:c>
      <x:c r="P1428" s="38" t="str">
        <x:v>Sin dato</x:v>
      </x:c>
      <x:c r="Q1428" s="38" t="n">
        <x:f>IF('Impacto local'!H12="","",'Impacto local'!H12)</x:f>
        <x:v>2</x:v>
      </x:c>
      <x:c r="R1428" s="57" t="n">
        <x:f>IF(Q1428="","",INDEX(Vulnerabilidad!$B$6:$B$17,Q1428))</x:f>
        <x:v>0</x:v>
      </x:c>
      <x:c r="S1428" s="55" t="n">
        <x:f>IF(AND(ISNUMBER(J1428),ISNUMBER(R1428),R1428&gt;=0,R1428&lt;=1),J1428*R1428,"n.a.")</x:f>
        <x:v>0</x:v>
      </x:c>
      <x:c r="T1428" s="38" t="str">
        <x:f>IF(ISNUMBER(S1428),"Calculado ilustrativo","Faltan datos / parámetros inválidos")</x:f>
        <x:v>Calculado ilustrativo</x:v>
      </x:c>
    </x:row>
    <x:row r="1429">
      <x:c r="A1429" s="38" t="str">
        <x:v>R01424</x:v>
      </x:c>
      <x:c r="B1429" s="38" t="str">
        <x:f>'Reparto provincial'!B480</x:f>
        <x:v>C13</x:v>
      </x:c>
      <x:c r="C1429" s="38" t="str">
        <x:f>'Reparto provincial'!C480</x:f>
        <x:v>Optima Compañía de Seguros, S.A.</x:v>
      </x:c>
      <x:c r="D1429" s="38" t="str">
        <x:f>'Reparto provincial'!D480</x:f>
        <x:v>Residencial</x:v>
      </x:c>
      <x:c r="E1429" s="38" t="str">
        <x:f>'Reparto provincial'!E480</x:f>
        <x:v>Los Santos</x:v>
      </x:c>
      <x:c r="F1429" s="38" t="str">
        <x:f>Ubicaciones!A12</x:f>
        <x:v>L07</x:v>
      </x:c>
      <x:c r="G1429" s="38" t="str">
        <x:v>P2</x:v>
      </x:c>
      <x:c r="H1429" s="55" t="n">
        <x:f>IF(AND(ISNUMBER('Reparto provincial'!J480),ABS(Construccion!G24-1)&lt;0.0000001,MIN(Construccion!D24:F24)&gt;=0,MAX(Construccion!D24:F24)&lt;=1),ROUND('Reparto provincial'!J480*ROUND(SUM(Construccion!$D$24:E24),12),0)-ROUND('Reparto provincial'!J480*ROUND(SUM(Construccion!$D$24:D24),12),0),"n.a.")</x:f>
        <x:v>0</x:v>
      </x:c>
      <x:c r="I1429" s="55" t="n">
        <x:f>'Reparto provincial'!N480</x:f>
        <x:v>72676.89918776875</x:v>
      </x:c>
      <x:c r="J1429" s="55" t="n">
        <x:f>IF(AND(ISNUMBER(H1429),ISNUMBER(I1429)),H1429*I1429,"n.a.")</x:f>
        <x:v>0</x:v>
      </x:c>
      <x:c r="K1429" s="56" t="n">
        <x:f>Ubicaciones!D12</x:f>
        <x:v>7.77</x:v>
      </x:c>
      <x:c r="L1429" s="56" t="n">
        <x:f>Ubicaciones!E12</x:f>
        <x:v>-80.28</x:v>
      </x:c>
      <x:c r="M1429" s="38" t="str">
        <x:f>Vulnerabilidad!B23</x:f>
        <x:v>Mampostería sin refuerzo</x:v>
      </x:c>
      <x:c r="N1429" s="38" t="str">
        <x:f>Vulnerabilidad!C23</x:f>
        <x:v>Bloque / ladrillo</x:v>
      </x:c>
      <x:c r="O1429" s="38" t="str">
        <x:f>Vulnerabilidad!D23</x:f>
        <x:v>Metal</x:v>
      </x:c>
      <x:c r="P1429" s="38" t="str">
        <x:v>Sin dato</x:v>
      </x:c>
      <x:c r="Q1429" s="38" t="n">
        <x:f>IF('Impacto local'!H12="","",'Impacto local'!H12)</x:f>
        <x:v>2</x:v>
      </x:c>
      <x:c r="R1429" s="57" t="n">
        <x:f>IF(Q1429="","",INDEX(Vulnerabilidad!$C$6:$C$17,Q1429))</x:f>
        <x:v>0</x:v>
      </x:c>
      <x:c r="S1429" s="55" t="n">
        <x:f>IF(AND(ISNUMBER(J1429),ISNUMBER(R1429),R1429&gt;=0,R1429&lt;=1),J1429*R1429,"n.a.")</x:f>
        <x:v>0</x:v>
      </x:c>
      <x:c r="T1429" s="38" t="str">
        <x:f>IF(ISNUMBER(S1429),"Calculado ilustrativo","Faltan datos / parámetros inválidos")</x:f>
        <x:v>Calculado ilustrativo</x:v>
      </x:c>
    </x:row>
    <x:row r="1430">
      <x:c r="A1430" s="38" t="str">
        <x:v>R01425</x:v>
      </x:c>
      <x:c r="B1430" s="38" t="str">
        <x:f>'Reparto provincial'!B480</x:f>
        <x:v>C13</x:v>
      </x:c>
      <x:c r="C1430" s="38" t="str">
        <x:f>'Reparto provincial'!C480</x:f>
        <x:v>Optima Compañía de Seguros, S.A.</x:v>
      </x:c>
      <x:c r="D1430" s="38" t="str">
        <x:f>'Reparto provincial'!D480</x:f>
        <x:v>Residencial</x:v>
      </x:c>
      <x:c r="E1430" s="38" t="str">
        <x:f>'Reparto provincial'!E480</x:f>
        <x:v>Los Santos</x:v>
      </x:c>
      <x:c r="F1430" s="38" t="str">
        <x:f>Ubicaciones!A12</x:f>
        <x:v>L07</x:v>
      </x:c>
      <x:c r="G1430" s="38" t="str">
        <x:v>P3</x:v>
      </x:c>
      <x:c r="H1430" s="55" t="n">
        <x:f>IF(AND(ISNUMBER('Reparto provincial'!J480),ABS(Construccion!G24-1)&lt;0.0000001,MIN(Construccion!D24:F24)&gt;=0,MAX(Construccion!D24:F24)&lt;=1),ROUND('Reparto provincial'!J480*ROUND(SUM(Construccion!$D$24:F24),12),0)-ROUND('Reparto provincial'!J480*ROUND(SUM(Construccion!$D$24:E24),12),0),"n.a.")</x:f>
        <x:v>0</x:v>
      </x:c>
      <x:c r="I1430" s="55" t="n">
        <x:f>'Reparto provincial'!N480</x:f>
        <x:v>72676.89918776875</x:v>
      </x:c>
      <x:c r="J1430" s="55" t="n">
        <x:f>IF(AND(ISNUMBER(H1430),ISNUMBER(I1430)),H1430*I1430,"n.a.")</x:f>
        <x:v>0</x:v>
      </x:c>
      <x:c r="K1430" s="56" t="n">
        <x:f>Ubicaciones!D12</x:f>
        <x:v>7.77</x:v>
      </x:c>
      <x:c r="L1430" s="56" t="n">
        <x:f>Ubicaciones!E12</x:f>
        <x:v>-80.28</x:v>
      </x:c>
      <x:c r="M1430" s="38" t="str">
        <x:f>Vulnerabilidad!B24</x:f>
        <x:v>Liviana / madera</x:v>
      </x:c>
      <x:c r="N1430" s="38" t="str">
        <x:f>Vulnerabilidad!C24</x:f>
        <x:v>Madera / livianas</x:v>
      </x:c>
      <x:c r="O1430" s="38" t="str">
        <x:f>Vulnerabilidad!D24</x:f>
        <x:v>Metal</x:v>
      </x:c>
      <x:c r="P1430" s="38" t="str">
        <x:v>Sin dato</x:v>
      </x:c>
      <x:c r="Q1430" s="38" t="n">
        <x:f>IF('Impacto local'!H12="","",'Impacto local'!H12)</x:f>
        <x:v>2</x:v>
      </x:c>
      <x:c r="R1430" s="57" t="n">
        <x:f>IF(Q1430="","",INDEX(Vulnerabilidad!$D$6:$D$17,Q1430))</x:f>
        <x:v>0</x:v>
      </x:c>
      <x:c r="S1430" s="55" t="n">
        <x:f>IF(AND(ISNUMBER(J1430),ISNUMBER(R1430),R1430&gt;=0,R1430&lt;=1),J1430*R1430,"n.a.")</x:f>
        <x:v>0</x:v>
      </x:c>
      <x:c r="T1430" s="38" t="str">
        <x:f>IF(ISNUMBER(S1430),"Calculado ilustrativo","Faltan datos / parámetros inválidos")</x:f>
        <x:v>Calculado ilustrativo</x:v>
      </x:c>
    </x:row>
    <x:row r="1431">
      <x:c r="A1431" s="38" t="str">
        <x:v>R01426</x:v>
      </x:c>
      <x:c r="B1431" s="38" t="str">
        <x:f>'Reparto provincial'!B481</x:f>
        <x:v>C13</x:v>
      </x:c>
      <x:c r="C1431" s="38" t="str">
        <x:f>'Reparto provincial'!C481</x:f>
        <x:v>Optima Compañía de Seguros, S.A.</x:v>
      </x:c>
      <x:c r="D1431" s="38" t="str">
        <x:f>'Reparto provincial'!D481</x:f>
        <x:v>Residencial</x:v>
      </x:c>
      <x:c r="E1431" s="38" t="str">
        <x:f>'Reparto provincial'!E481</x:f>
        <x:v>Panamá</x:v>
      </x:c>
      <x:c r="F1431" s="38" t="str">
        <x:f>Ubicaciones!A13</x:f>
        <x:v>L08</x:v>
      </x:c>
      <x:c r="G1431" s="38" t="str">
        <x:v>P1</x:v>
      </x:c>
      <x:c r="H1431" s="55" t="n">
        <x:f>IF(AND(ISNUMBER('Reparto provincial'!J481),ABS(Construccion!G27-1)&lt;0.0000001,MIN(Construccion!D27:F27)&gt;=0,MAX(Construccion!D27:F27)&lt;=1),ROUND('Reparto provincial'!J481*ROUND(SUM(Construccion!$D$27:D27),12),0)-0,"n.a.")</x:f>
        <x:v>2123</x:v>
      </x:c>
      <x:c r="I1431" s="55" t="n">
        <x:f>'Reparto provincial'!N481</x:f>
        <x:v>72676.89918776875</x:v>
      </x:c>
      <x:c r="J1431" s="55" t="n">
        <x:f>IF(AND(ISNUMBER(H1431),ISNUMBER(I1431)),H1431*I1431,"n.a.")</x:f>
        <x:v>154293056.97563305</x:v>
      </x:c>
      <x:c r="K1431" s="56" t="n">
        <x:f>Ubicaciones!D13</x:f>
        <x:v>8.98</x:v>
      </x:c>
      <x:c r="L1431" s="56" t="n">
        <x:f>Ubicaciones!E13</x:f>
        <x:v>-79.52</x:v>
      </x:c>
      <x:c r="M1431" s="38" t="str">
        <x:f>Vulnerabilidad!B22</x:f>
        <x:v>Hormigón armado</x:v>
      </x:c>
      <x:c r="N1431" s="38" t="str">
        <x:f>Vulnerabilidad!C22</x:f>
        <x:v>Mampostería de relleno</x:v>
      </x:c>
      <x:c r="O1431" s="38" t="str">
        <x:f>Vulnerabilidad!D22</x:f>
        <x:v>Losa de hormigón</x:v>
      </x:c>
      <x:c r="P1431" s="38" t="str">
        <x:v>Sin dato</x:v>
      </x:c>
      <x:c r="Q1431" s="38" t="n">
        <x:f>IF('Impacto local'!H13="","",'Impacto local'!H13)</x:f>
        <x:v>2</x:v>
      </x:c>
      <x:c r="R1431" s="57" t="n">
        <x:f>IF(Q1431="","",INDEX(Vulnerabilidad!$B$6:$B$17,Q1431))</x:f>
        <x:v>0</x:v>
      </x:c>
      <x:c r="S1431" s="55" t="n">
        <x:f>IF(AND(ISNUMBER(J1431),ISNUMBER(R1431),R1431&gt;=0,R1431&lt;=1),J1431*R1431,"n.a.")</x:f>
        <x:v>0</x:v>
      </x:c>
      <x:c r="T1431" s="38" t="str">
        <x:f>IF(ISNUMBER(S1431),"Calculado ilustrativo","Faltan datos / parámetros inválidos")</x:f>
        <x:v>Calculado ilustrativo</x:v>
      </x:c>
    </x:row>
    <x:row r="1432">
      <x:c r="A1432" s="38" t="str">
        <x:v>R01427</x:v>
      </x:c>
      <x:c r="B1432" s="38" t="str">
        <x:f>'Reparto provincial'!B481</x:f>
        <x:v>C13</x:v>
      </x:c>
      <x:c r="C1432" s="38" t="str">
        <x:f>'Reparto provincial'!C481</x:f>
        <x:v>Optima Compañía de Seguros, S.A.</x:v>
      </x:c>
      <x:c r="D1432" s="38" t="str">
        <x:f>'Reparto provincial'!D481</x:f>
        <x:v>Residencial</x:v>
      </x:c>
      <x:c r="E1432" s="38" t="str">
        <x:f>'Reparto provincial'!E481</x:f>
        <x:v>Panamá</x:v>
      </x:c>
      <x:c r="F1432" s="38" t="str">
        <x:f>Ubicaciones!A13</x:f>
        <x:v>L08</x:v>
      </x:c>
      <x:c r="G1432" s="38" t="str">
        <x:v>P2</x:v>
      </x:c>
      <x:c r="H1432" s="55" t="n">
        <x:f>IF(AND(ISNUMBER('Reparto provincial'!J481),ABS(Construccion!G27-1)&lt;0.0000001,MIN(Construccion!D27:F27)&gt;=0,MAX(Construccion!D27:F27)&lt;=1),ROUND('Reparto provincial'!J481*ROUND(SUM(Construccion!$D$27:E27),12),0)-ROUND('Reparto provincial'!J481*ROUND(SUM(Construccion!$D$27:D27),12),0),"n.a.")</x:f>
        <x:v>1061</x:v>
      </x:c>
      <x:c r="I1432" s="55" t="n">
        <x:f>'Reparto provincial'!N481</x:f>
        <x:v>72676.89918776875</x:v>
      </x:c>
      <x:c r="J1432" s="55" t="n">
        <x:f>IF(AND(ISNUMBER(H1432),ISNUMBER(I1432)),H1432*I1432,"n.a.")</x:f>
        <x:v>77110190.03822264</x:v>
      </x:c>
      <x:c r="K1432" s="56" t="n">
        <x:f>Ubicaciones!D13</x:f>
        <x:v>8.98</x:v>
      </x:c>
      <x:c r="L1432" s="56" t="n">
        <x:f>Ubicaciones!E13</x:f>
        <x:v>-79.52</x:v>
      </x:c>
      <x:c r="M1432" s="38" t="str">
        <x:f>Vulnerabilidad!B23</x:f>
        <x:v>Mampostería sin refuerzo</x:v>
      </x:c>
      <x:c r="N1432" s="38" t="str">
        <x:f>Vulnerabilidad!C23</x:f>
        <x:v>Bloque / ladrillo</x:v>
      </x:c>
      <x:c r="O1432" s="38" t="str">
        <x:f>Vulnerabilidad!D23</x:f>
        <x:v>Metal</x:v>
      </x:c>
      <x:c r="P1432" s="38" t="str">
        <x:v>Sin dato</x:v>
      </x:c>
      <x:c r="Q1432" s="38" t="n">
        <x:f>IF('Impacto local'!H13="","",'Impacto local'!H13)</x:f>
        <x:v>2</x:v>
      </x:c>
      <x:c r="R1432" s="57" t="n">
        <x:f>IF(Q1432="","",INDEX(Vulnerabilidad!$C$6:$C$17,Q1432))</x:f>
        <x:v>0</x:v>
      </x:c>
      <x:c r="S1432" s="55" t="n">
        <x:f>IF(AND(ISNUMBER(J1432),ISNUMBER(R1432),R1432&gt;=0,R1432&lt;=1),J1432*R1432,"n.a.")</x:f>
        <x:v>0</x:v>
      </x:c>
      <x:c r="T1432" s="38" t="str">
        <x:f>IF(ISNUMBER(S1432),"Calculado ilustrativo","Faltan datos / parámetros inválidos")</x:f>
        <x:v>Calculado ilustrativo</x:v>
      </x:c>
    </x:row>
    <x:row r="1433">
      <x:c r="A1433" s="38" t="str">
        <x:v>R01428</x:v>
      </x:c>
      <x:c r="B1433" s="38" t="str">
        <x:f>'Reparto provincial'!B481</x:f>
        <x:v>C13</x:v>
      </x:c>
      <x:c r="C1433" s="38" t="str">
        <x:f>'Reparto provincial'!C481</x:f>
        <x:v>Optima Compañía de Seguros, S.A.</x:v>
      </x:c>
      <x:c r="D1433" s="38" t="str">
        <x:f>'Reparto provincial'!D481</x:f>
        <x:v>Residencial</x:v>
      </x:c>
      <x:c r="E1433" s="38" t="str">
        <x:f>'Reparto provincial'!E481</x:f>
        <x:v>Panamá</x:v>
      </x:c>
      <x:c r="F1433" s="38" t="str">
        <x:f>Ubicaciones!A13</x:f>
        <x:v>L08</x:v>
      </x:c>
      <x:c r="G1433" s="38" t="str">
        <x:v>P3</x:v>
      </x:c>
      <x:c r="H1433" s="55" t="n">
        <x:f>IF(AND(ISNUMBER('Reparto provincial'!J481),ABS(Construccion!G27-1)&lt;0.0000001,MIN(Construccion!D27:F27)&gt;=0,MAX(Construccion!D27:F27)&lt;=1),ROUND('Reparto provincial'!J481*ROUND(SUM(Construccion!$D$27:F27),12),0)-ROUND('Reparto provincial'!J481*ROUND(SUM(Construccion!$D$27:E27),12),0),"n.a.")</x:f>
        <x:v>354</x:v>
      </x:c>
      <x:c r="I1433" s="55" t="n">
        <x:f>'Reparto provincial'!N481</x:f>
        <x:v>72676.89918776875</x:v>
      </x:c>
      <x:c r="J1433" s="55" t="n">
        <x:f>IF(AND(ISNUMBER(H1433),ISNUMBER(I1433)),H1433*I1433,"n.a.")</x:f>
        <x:v>25727622.312470138</x:v>
      </x:c>
      <x:c r="K1433" s="56" t="n">
        <x:f>Ubicaciones!D13</x:f>
        <x:v>8.98</x:v>
      </x:c>
      <x:c r="L1433" s="56" t="n">
        <x:f>Ubicaciones!E13</x:f>
        <x:v>-79.52</x:v>
      </x:c>
      <x:c r="M1433" s="38" t="str">
        <x:f>Vulnerabilidad!B24</x:f>
        <x:v>Liviana / madera</x:v>
      </x:c>
      <x:c r="N1433" s="38" t="str">
        <x:f>Vulnerabilidad!C24</x:f>
        <x:v>Madera / livianas</x:v>
      </x:c>
      <x:c r="O1433" s="38" t="str">
        <x:f>Vulnerabilidad!D24</x:f>
        <x:v>Metal</x:v>
      </x:c>
      <x:c r="P1433" s="38" t="str">
        <x:v>Sin dato</x:v>
      </x:c>
      <x:c r="Q1433" s="38" t="n">
        <x:f>IF('Impacto local'!H13="","",'Impacto local'!H13)</x:f>
        <x:v>2</x:v>
      </x:c>
      <x:c r="R1433" s="57" t="n">
        <x:f>IF(Q1433="","",INDEX(Vulnerabilidad!$D$6:$D$17,Q1433))</x:f>
        <x:v>0</x:v>
      </x:c>
      <x:c r="S1433" s="55" t="n">
        <x:f>IF(AND(ISNUMBER(J1433),ISNUMBER(R1433),R1433&gt;=0,R1433&lt;=1),J1433*R1433,"n.a.")</x:f>
        <x:v>0</x:v>
      </x:c>
      <x:c r="T1433" s="38" t="str">
        <x:f>IF(ISNUMBER(S1433),"Calculado ilustrativo","Faltan datos / parámetros inválidos")</x:f>
        <x:v>Calculado ilustrativo</x:v>
      </x:c>
    </x:row>
    <x:row r="1434">
      <x:c r="A1434" s="38" t="str">
        <x:v>R01429</x:v>
      </x:c>
      <x:c r="B1434" s="38" t="str">
        <x:f>'Reparto provincial'!B482</x:f>
        <x:v>C13</x:v>
      </x:c>
      <x:c r="C1434" s="38" t="str">
        <x:f>'Reparto provincial'!C482</x:f>
        <x:v>Optima Compañía de Seguros, S.A.</x:v>
      </x:c>
      <x:c r="D1434" s="38" t="str">
        <x:f>'Reparto provincial'!D482</x:f>
        <x:v>Residencial</x:v>
      </x:c>
      <x:c r="E1434" s="38" t="str">
        <x:f>'Reparto provincial'!E482</x:f>
        <x:v>Veraguas</x:v>
      </x:c>
      <x:c r="F1434" s="38" t="str">
        <x:f>Ubicaciones!A14</x:f>
        <x:v>L09</x:v>
      </x:c>
      <x:c r="G1434" s="38" t="str">
        <x:v>P1</x:v>
      </x:c>
      <x:c r="H1434" s="55" t="n">
        <x:f>IF(AND(ISNUMBER('Reparto provincial'!J482),ABS(Construccion!G30-1)&lt;0.0000001,MIN(Construccion!D30:F30)&gt;=0,MAX(Construccion!D30:F30)&lt;=1),ROUND('Reparto provincial'!J482*ROUND(SUM(Construccion!$D$30:D30),12),0)-0,"n.a.")</x:f>
        <x:v>0</x:v>
      </x:c>
      <x:c r="I1434" s="55" t="n">
        <x:f>'Reparto provincial'!N482</x:f>
        <x:v>72676.89918776875</x:v>
      </x:c>
      <x:c r="J1434" s="55" t="n">
        <x:f>IF(AND(ISNUMBER(H1434),ISNUMBER(I1434)),H1434*I1434,"n.a.")</x:f>
        <x:v>0</x:v>
      </x:c>
      <x:c r="K1434" s="56" t="n">
        <x:f>Ubicaciones!D14</x:f>
        <x:v>8.1</x:v>
      </x:c>
      <x:c r="L1434" s="56" t="n">
        <x:f>Ubicaciones!E14</x:f>
        <x:v>-80.97</x:v>
      </x:c>
      <x:c r="M1434" s="38" t="str">
        <x:f>Vulnerabilidad!B22</x:f>
        <x:v>Hormigón armado</x:v>
      </x:c>
      <x:c r="N1434" s="38" t="str">
        <x:f>Vulnerabilidad!C22</x:f>
        <x:v>Mampostería de relleno</x:v>
      </x:c>
      <x:c r="O1434" s="38" t="str">
        <x:f>Vulnerabilidad!D22</x:f>
        <x:v>Losa de hormigón</x:v>
      </x:c>
      <x:c r="P1434" s="38" t="str">
        <x:v>Sin dato</x:v>
      </x:c>
      <x:c r="Q1434" s="38" t="n">
        <x:f>IF('Impacto local'!H14="","",'Impacto local'!H14)</x:f>
        <x:v>3</x:v>
      </x:c>
      <x:c r="R1434" s="57" t="n">
        <x:f>IF(Q1434="","",INDEX(Vulnerabilidad!$B$6:$B$17,Q1434))</x:f>
        <x:v>0</x:v>
      </x:c>
      <x:c r="S1434" s="55" t="n">
        <x:f>IF(AND(ISNUMBER(J1434),ISNUMBER(R1434),R1434&gt;=0,R1434&lt;=1),J1434*R1434,"n.a.")</x:f>
        <x:v>0</x:v>
      </x:c>
      <x:c r="T1434" s="38" t="str">
        <x:f>IF(ISNUMBER(S1434),"Calculado ilustrativo","Faltan datos / parámetros inválidos")</x:f>
        <x:v>Calculado ilustrativo</x:v>
      </x:c>
    </x:row>
    <x:row r="1435">
      <x:c r="A1435" s="38" t="str">
        <x:v>R01430</x:v>
      </x:c>
      <x:c r="B1435" s="38" t="str">
        <x:f>'Reparto provincial'!B482</x:f>
        <x:v>C13</x:v>
      </x:c>
      <x:c r="C1435" s="38" t="str">
        <x:f>'Reparto provincial'!C482</x:f>
        <x:v>Optima Compañía de Seguros, S.A.</x:v>
      </x:c>
      <x:c r="D1435" s="38" t="str">
        <x:f>'Reparto provincial'!D482</x:f>
        <x:v>Residencial</x:v>
      </x:c>
      <x:c r="E1435" s="38" t="str">
        <x:f>'Reparto provincial'!E482</x:f>
        <x:v>Veraguas</x:v>
      </x:c>
      <x:c r="F1435" s="38" t="str">
        <x:f>Ubicaciones!A14</x:f>
        <x:v>L09</x:v>
      </x:c>
      <x:c r="G1435" s="38" t="str">
        <x:v>P2</x:v>
      </x:c>
      <x:c r="H1435" s="55" t="n">
        <x:f>IF(AND(ISNUMBER('Reparto provincial'!J482),ABS(Construccion!G30-1)&lt;0.0000001,MIN(Construccion!D30:F30)&gt;=0,MAX(Construccion!D30:F30)&lt;=1),ROUND('Reparto provincial'!J482*ROUND(SUM(Construccion!$D$30:E30),12),0)-ROUND('Reparto provincial'!J482*ROUND(SUM(Construccion!$D$30:D30),12),0),"n.a.")</x:f>
        <x:v>0</x:v>
      </x:c>
      <x:c r="I1435" s="55" t="n">
        <x:f>'Reparto provincial'!N482</x:f>
        <x:v>72676.89918776875</x:v>
      </x:c>
      <x:c r="J1435" s="55" t="n">
        <x:f>IF(AND(ISNUMBER(H1435),ISNUMBER(I1435)),H1435*I1435,"n.a.")</x:f>
        <x:v>0</x:v>
      </x:c>
      <x:c r="K1435" s="56" t="n">
        <x:f>Ubicaciones!D14</x:f>
        <x:v>8.1</x:v>
      </x:c>
      <x:c r="L1435" s="56" t="n">
        <x:f>Ubicaciones!E14</x:f>
        <x:v>-80.97</x:v>
      </x:c>
      <x:c r="M1435" s="38" t="str">
        <x:f>Vulnerabilidad!B23</x:f>
        <x:v>Mampostería sin refuerzo</x:v>
      </x:c>
      <x:c r="N1435" s="38" t="str">
        <x:f>Vulnerabilidad!C23</x:f>
        <x:v>Bloque / ladrillo</x:v>
      </x:c>
      <x:c r="O1435" s="38" t="str">
        <x:f>Vulnerabilidad!D23</x:f>
        <x:v>Metal</x:v>
      </x:c>
      <x:c r="P1435" s="38" t="str">
        <x:v>Sin dato</x:v>
      </x:c>
      <x:c r="Q1435" s="38" t="n">
        <x:f>IF('Impacto local'!H14="","",'Impacto local'!H14)</x:f>
        <x:v>3</x:v>
      </x:c>
      <x:c r="R1435" s="57" t="n">
        <x:f>IF(Q1435="","",INDEX(Vulnerabilidad!$C$6:$C$17,Q1435))</x:f>
        <x:v>0</x:v>
      </x:c>
      <x:c r="S1435" s="55" t="n">
        <x:f>IF(AND(ISNUMBER(J1435),ISNUMBER(R1435),R1435&gt;=0,R1435&lt;=1),J1435*R1435,"n.a.")</x:f>
        <x:v>0</x:v>
      </x:c>
      <x:c r="T1435" s="38" t="str">
        <x:f>IF(ISNUMBER(S1435),"Calculado ilustrativo","Faltan datos / parámetros inválidos")</x:f>
        <x:v>Calculado ilustrativo</x:v>
      </x:c>
    </x:row>
    <x:row r="1436">
      <x:c r="A1436" s="38" t="str">
        <x:v>R01431</x:v>
      </x:c>
      <x:c r="B1436" s="38" t="str">
        <x:f>'Reparto provincial'!B482</x:f>
        <x:v>C13</x:v>
      </x:c>
      <x:c r="C1436" s="38" t="str">
        <x:f>'Reparto provincial'!C482</x:f>
        <x:v>Optima Compañía de Seguros, S.A.</x:v>
      </x:c>
      <x:c r="D1436" s="38" t="str">
        <x:f>'Reparto provincial'!D482</x:f>
        <x:v>Residencial</x:v>
      </x:c>
      <x:c r="E1436" s="38" t="str">
        <x:f>'Reparto provincial'!E482</x:f>
        <x:v>Veraguas</x:v>
      </x:c>
      <x:c r="F1436" s="38" t="str">
        <x:f>Ubicaciones!A14</x:f>
        <x:v>L09</x:v>
      </x:c>
      <x:c r="G1436" s="38" t="str">
        <x:v>P3</x:v>
      </x:c>
      <x:c r="H1436" s="55" t="n">
        <x:f>IF(AND(ISNUMBER('Reparto provincial'!J482),ABS(Construccion!G30-1)&lt;0.0000001,MIN(Construccion!D30:F30)&gt;=0,MAX(Construccion!D30:F30)&lt;=1),ROUND('Reparto provincial'!J482*ROUND(SUM(Construccion!$D$30:F30),12),0)-ROUND('Reparto provincial'!J482*ROUND(SUM(Construccion!$D$30:E30),12),0),"n.a.")</x:f>
        <x:v>0</x:v>
      </x:c>
      <x:c r="I1436" s="55" t="n">
        <x:f>'Reparto provincial'!N482</x:f>
        <x:v>72676.89918776875</x:v>
      </x:c>
      <x:c r="J1436" s="55" t="n">
        <x:f>IF(AND(ISNUMBER(H1436),ISNUMBER(I1436)),H1436*I1436,"n.a.")</x:f>
        <x:v>0</x:v>
      </x:c>
      <x:c r="K1436" s="56" t="n">
        <x:f>Ubicaciones!D14</x:f>
        <x:v>8.1</x:v>
      </x:c>
      <x:c r="L1436" s="56" t="n">
        <x:f>Ubicaciones!E14</x:f>
        <x:v>-80.97</x:v>
      </x:c>
      <x:c r="M1436" s="38" t="str">
        <x:f>Vulnerabilidad!B24</x:f>
        <x:v>Liviana / madera</x:v>
      </x:c>
      <x:c r="N1436" s="38" t="str">
        <x:f>Vulnerabilidad!C24</x:f>
        <x:v>Madera / livianas</x:v>
      </x:c>
      <x:c r="O1436" s="38" t="str">
        <x:f>Vulnerabilidad!D24</x:f>
        <x:v>Metal</x:v>
      </x:c>
      <x:c r="P1436" s="38" t="str">
        <x:v>Sin dato</x:v>
      </x:c>
      <x:c r="Q1436" s="38" t="n">
        <x:f>IF('Impacto local'!H14="","",'Impacto local'!H14)</x:f>
        <x:v>3</x:v>
      </x:c>
      <x:c r="R1436" s="57" t="n">
        <x:f>IF(Q1436="","",INDEX(Vulnerabilidad!$D$6:$D$17,Q1436))</x:f>
        <x:v>0</x:v>
      </x:c>
      <x:c r="S1436" s="55" t="n">
        <x:f>IF(AND(ISNUMBER(J1436),ISNUMBER(R1436),R1436&gt;=0,R1436&lt;=1),J1436*R1436,"n.a.")</x:f>
        <x:v>0</x:v>
      </x:c>
      <x:c r="T1436" s="38" t="str">
        <x:f>IF(ISNUMBER(S1436),"Calculado ilustrativo","Faltan datos / parámetros inválidos")</x:f>
        <x:v>Calculado ilustrativo</x:v>
      </x:c>
    </x:row>
    <x:row r="1437">
      <x:c r="A1437" s="38" t="str">
        <x:v>R01432</x:v>
      </x:c>
      <x:c r="B1437" s="38" t="str">
        <x:f>'Reparto provincial'!B483</x:f>
        <x:v>C13</x:v>
      </x:c>
      <x:c r="C1437" s="38" t="str">
        <x:f>'Reparto provincial'!C483</x:f>
        <x:v>Optima Compañía de Seguros, S.A.</x:v>
      </x:c>
      <x:c r="D1437" s="38" t="str">
        <x:f>'Reparto provincial'!D483</x:f>
        <x:v>Residencial</x:v>
      </x:c>
      <x:c r="E1437" s="38" t="str">
        <x:f>'Reparto provincial'!E483</x:f>
        <x:v>Guna Yala</x:v>
      </x:c>
      <x:c r="F1437" s="38" t="str">
        <x:f>Ubicaciones!A15</x:f>
        <x:v>L10</x:v>
      </x:c>
      <x:c r="G1437" s="38" t="str">
        <x:v>P1</x:v>
      </x:c>
      <x:c r="H1437" s="55" t="n">
        <x:f>IF(AND(ISNUMBER('Reparto provincial'!J483),ABS(Construccion!G33-1)&lt;0.0000001,MIN(Construccion!D33:F33)&gt;=0,MAX(Construccion!D33:F33)&lt;=1),ROUND('Reparto provincial'!J483*ROUND(SUM(Construccion!$D$33:D33),12),0)-0,"n.a.")</x:f>
        <x:v>0</x:v>
      </x:c>
      <x:c r="I1437" s="55" t="n">
        <x:f>'Reparto provincial'!N483</x:f>
        <x:v>72676.89918776875</x:v>
      </x:c>
      <x:c r="J1437" s="55" t="n">
        <x:f>IF(AND(ISNUMBER(H1437),ISNUMBER(I1437)),H1437*I1437,"n.a.")</x:f>
        <x:v>0</x:v>
      </x:c>
      <x:c r="K1437" s="56" t="n">
        <x:f>Ubicaciones!D15</x:f>
        <x:v>9.45</x:v>
      </x:c>
      <x:c r="L1437" s="56" t="n">
        <x:f>Ubicaciones!E15</x:f>
        <x:v>-78.97</x:v>
      </x:c>
      <x:c r="M1437" s="38" t="str">
        <x:f>Vulnerabilidad!B22</x:f>
        <x:v>Hormigón armado</x:v>
      </x:c>
      <x:c r="N1437" s="38" t="str">
        <x:f>Vulnerabilidad!C22</x:f>
        <x:v>Mampostería de relleno</x:v>
      </x:c>
      <x:c r="O1437" s="38" t="str">
        <x:f>Vulnerabilidad!D22</x:f>
        <x:v>Losa de hormigón</x:v>
      </x:c>
      <x:c r="P1437" s="38" t="str">
        <x:v>Sin dato</x:v>
      </x:c>
      <x:c r="Q1437" s="38" t="n">
        <x:f>IF('Impacto local'!H15="","",'Impacto local'!H15)</x:f>
        <x:v>2</x:v>
      </x:c>
      <x:c r="R1437" s="57" t="n">
        <x:f>IF(Q1437="","",INDEX(Vulnerabilidad!$B$6:$B$17,Q1437))</x:f>
        <x:v>0</x:v>
      </x:c>
      <x:c r="S1437" s="55" t="n">
        <x:f>IF(AND(ISNUMBER(J1437),ISNUMBER(R1437),R1437&gt;=0,R1437&lt;=1),J1437*R1437,"n.a.")</x:f>
        <x:v>0</x:v>
      </x:c>
      <x:c r="T1437" s="38" t="str">
        <x:f>IF(ISNUMBER(S1437),"Calculado ilustrativo","Faltan datos / parámetros inválidos")</x:f>
        <x:v>Calculado ilustrativo</x:v>
      </x:c>
    </x:row>
    <x:row r="1438">
      <x:c r="A1438" s="38" t="str">
        <x:v>R01433</x:v>
      </x:c>
      <x:c r="B1438" s="38" t="str">
        <x:f>'Reparto provincial'!B483</x:f>
        <x:v>C13</x:v>
      </x:c>
      <x:c r="C1438" s="38" t="str">
        <x:f>'Reparto provincial'!C483</x:f>
        <x:v>Optima Compañía de Seguros, S.A.</x:v>
      </x:c>
      <x:c r="D1438" s="38" t="str">
        <x:f>'Reparto provincial'!D483</x:f>
        <x:v>Residencial</x:v>
      </x:c>
      <x:c r="E1438" s="38" t="str">
        <x:f>'Reparto provincial'!E483</x:f>
        <x:v>Guna Yala</x:v>
      </x:c>
      <x:c r="F1438" s="38" t="str">
        <x:f>Ubicaciones!A15</x:f>
        <x:v>L10</x:v>
      </x:c>
      <x:c r="G1438" s="38" t="str">
        <x:v>P2</x:v>
      </x:c>
      <x:c r="H1438" s="55" t="n">
        <x:f>IF(AND(ISNUMBER('Reparto provincial'!J483),ABS(Construccion!G33-1)&lt;0.0000001,MIN(Construccion!D33:F33)&gt;=0,MAX(Construccion!D33:F33)&lt;=1),ROUND('Reparto provincial'!J483*ROUND(SUM(Construccion!$D$33:E33),12),0)-ROUND('Reparto provincial'!J483*ROUND(SUM(Construccion!$D$33:D33),12),0),"n.a.")</x:f>
        <x:v>0</x:v>
      </x:c>
      <x:c r="I1438" s="55" t="n">
        <x:f>'Reparto provincial'!N483</x:f>
        <x:v>72676.89918776875</x:v>
      </x:c>
      <x:c r="J1438" s="55" t="n">
        <x:f>IF(AND(ISNUMBER(H1438),ISNUMBER(I1438)),H1438*I1438,"n.a.")</x:f>
        <x:v>0</x:v>
      </x:c>
      <x:c r="K1438" s="56" t="n">
        <x:f>Ubicaciones!D15</x:f>
        <x:v>9.45</x:v>
      </x:c>
      <x:c r="L1438" s="56" t="n">
        <x:f>Ubicaciones!E15</x:f>
        <x:v>-78.97</x:v>
      </x:c>
      <x:c r="M1438" s="38" t="str">
        <x:f>Vulnerabilidad!B23</x:f>
        <x:v>Mampostería sin refuerzo</x:v>
      </x:c>
      <x:c r="N1438" s="38" t="str">
        <x:f>Vulnerabilidad!C23</x:f>
        <x:v>Bloque / ladrillo</x:v>
      </x:c>
      <x:c r="O1438" s="38" t="str">
        <x:f>Vulnerabilidad!D23</x:f>
        <x:v>Metal</x:v>
      </x:c>
      <x:c r="P1438" s="38" t="str">
        <x:v>Sin dato</x:v>
      </x:c>
      <x:c r="Q1438" s="38" t="n">
        <x:f>IF('Impacto local'!H15="","",'Impacto local'!H15)</x:f>
        <x:v>2</x:v>
      </x:c>
      <x:c r="R1438" s="57" t="n">
        <x:f>IF(Q1438="","",INDEX(Vulnerabilidad!$C$6:$C$17,Q1438))</x:f>
        <x:v>0</x:v>
      </x:c>
      <x:c r="S1438" s="55" t="n">
        <x:f>IF(AND(ISNUMBER(J1438),ISNUMBER(R1438),R1438&gt;=0,R1438&lt;=1),J1438*R1438,"n.a.")</x:f>
        <x:v>0</x:v>
      </x:c>
      <x:c r="T1438" s="38" t="str">
        <x:f>IF(ISNUMBER(S1438),"Calculado ilustrativo","Faltan datos / parámetros inválidos")</x:f>
        <x:v>Calculado ilustrativo</x:v>
      </x:c>
    </x:row>
    <x:row r="1439">
      <x:c r="A1439" s="38" t="str">
        <x:v>R01434</x:v>
      </x:c>
      <x:c r="B1439" s="38" t="str">
        <x:f>'Reparto provincial'!B483</x:f>
        <x:v>C13</x:v>
      </x:c>
      <x:c r="C1439" s="38" t="str">
        <x:f>'Reparto provincial'!C483</x:f>
        <x:v>Optima Compañía de Seguros, S.A.</x:v>
      </x:c>
      <x:c r="D1439" s="38" t="str">
        <x:f>'Reparto provincial'!D483</x:f>
        <x:v>Residencial</x:v>
      </x:c>
      <x:c r="E1439" s="38" t="str">
        <x:f>'Reparto provincial'!E483</x:f>
        <x:v>Guna Yala</x:v>
      </x:c>
      <x:c r="F1439" s="38" t="str">
        <x:f>Ubicaciones!A15</x:f>
        <x:v>L10</x:v>
      </x:c>
      <x:c r="G1439" s="38" t="str">
        <x:v>P3</x:v>
      </x:c>
      <x:c r="H1439" s="55" t="n">
        <x:f>IF(AND(ISNUMBER('Reparto provincial'!J483),ABS(Construccion!G33-1)&lt;0.0000001,MIN(Construccion!D33:F33)&gt;=0,MAX(Construccion!D33:F33)&lt;=1),ROUND('Reparto provincial'!J483*ROUND(SUM(Construccion!$D$33:F33),12),0)-ROUND('Reparto provincial'!J483*ROUND(SUM(Construccion!$D$33:E33),12),0),"n.a.")</x:f>
        <x:v>0</x:v>
      </x:c>
      <x:c r="I1439" s="55" t="n">
        <x:f>'Reparto provincial'!N483</x:f>
        <x:v>72676.89918776875</x:v>
      </x:c>
      <x:c r="J1439" s="55" t="n">
        <x:f>IF(AND(ISNUMBER(H1439),ISNUMBER(I1439)),H1439*I1439,"n.a.")</x:f>
        <x:v>0</x:v>
      </x:c>
      <x:c r="K1439" s="56" t="n">
        <x:f>Ubicaciones!D15</x:f>
        <x:v>9.45</x:v>
      </x:c>
      <x:c r="L1439" s="56" t="n">
        <x:f>Ubicaciones!E15</x:f>
        <x:v>-78.97</x:v>
      </x:c>
      <x:c r="M1439" s="38" t="str">
        <x:f>Vulnerabilidad!B24</x:f>
        <x:v>Liviana / madera</x:v>
      </x:c>
      <x:c r="N1439" s="38" t="str">
        <x:f>Vulnerabilidad!C24</x:f>
        <x:v>Madera / livianas</x:v>
      </x:c>
      <x:c r="O1439" s="38" t="str">
        <x:f>Vulnerabilidad!D24</x:f>
        <x:v>Metal</x:v>
      </x:c>
      <x:c r="P1439" s="38" t="str">
        <x:v>Sin dato</x:v>
      </x:c>
      <x:c r="Q1439" s="38" t="n">
        <x:f>IF('Impacto local'!H15="","",'Impacto local'!H15)</x:f>
        <x:v>2</x:v>
      </x:c>
      <x:c r="R1439" s="57" t="n">
        <x:f>IF(Q1439="","",INDEX(Vulnerabilidad!$D$6:$D$17,Q1439))</x:f>
        <x:v>0</x:v>
      </x:c>
      <x:c r="S1439" s="55" t="n">
        <x:f>IF(AND(ISNUMBER(J1439),ISNUMBER(R1439),R1439&gt;=0,R1439&lt;=1),J1439*R1439,"n.a.")</x:f>
        <x:v>0</x:v>
      </x:c>
      <x:c r="T1439" s="38" t="str">
        <x:f>IF(ISNUMBER(S1439),"Calculado ilustrativo","Faltan datos / parámetros inválidos")</x:f>
        <x:v>Calculado ilustrativo</x:v>
      </x:c>
    </x:row>
    <x:row r="1440">
      <x:c r="A1440" s="38" t="str">
        <x:v>R01435</x:v>
      </x:c>
      <x:c r="B1440" s="38" t="str">
        <x:f>'Reparto provincial'!B484</x:f>
        <x:v>C13</x:v>
      </x:c>
      <x:c r="C1440" s="38" t="str">
        <x:f>'Reparto provincial'!C484</x:f>
        <x:v>Optima Compañía de Seguros, S.A.</x:v>
      </x:c>
      <x:c r="D1440" s="38" t="str">
        <x:f>'Reparto provincial'!D484</x:f>
        <x:v>Residencial</x:v>
      </x:c>
      <x:c r="E1440" s="38" t="str">
        <x:f>'Reparto provincial'!E484</x:f>
        <x:v>Emberá-Wounaan</x:v>
      </x:c>
      <x:c r="F1440" s="38" t="str">
        <x:f>Ubicaciones!A16</x:f>
        <x:v>L11</x:v>
      </x:c>
      <x:c r="G1440" s="38" t="str">
        <x:v>P1</x:v>
      </x:c>
      <x:c r="H1440" s="55" t="n">
        <x:f>IF(AND(ISNUMBER('Reparto provincial'!J484),ABS(Construccion!G36-1)&lt;0.0000001,MIN(Construccion!D36:F36)&gt;=0,MAX(Construccion!D36:F36)&lt;=1),ROUND('Reparto provincial'!J484*ROUND(SUM(Construccion!$D$36:D36),12),0)-0,"n.a.")</x:f>
        <x:v>0</x:v>
      </x:c>
      <x:c r="I1440" s="55" t="n">
        <x:f>'Reparto provincial'!N484</x:f>
        <x:v>72676.89918776875</x:v>
      </x:c>
      <x:c r="J1440" s="55" t="n">
        <x:f>IF(AND(ISNUMBER(H1440),ISNUMBER(I1440)),H1440*I1440,"n.a.")</x:f>
        <x:v>0</x:v>
      </x:c>
      <x:c r="K1440" s="56" t="n">
        <x:f>Ubicaciones!D16</x:f>
        <x:v>8.25</x:v>
      </x:c>
      <x:c r="L1440" s="56" t="n">
        <x:f>Ubicaciones!E16</x:f>
        <x:v>-77.72</x:v>
      </x:c>
      <x:c r="M1440" s="38" t="str">
        <x:f>Vulnerabilidad!B22</x:f>
        <x:v>Hormigón armado</x:v>
      </x:c>
      <x:c r="N1440" s="38" t="str">
        <x:f>Vulnerabilidad!C22</x:f>
        <x:v>Mampostería de relleno</x:v>
      </x:c>
      <x:c r="O1440" s="38" t="str">
        <x:f>Vulnerabilidad!D22</x:f>
        <x:v>Losa de hormigón</x:v>
      </x:c>
      <x:c r="P1440" s="38" t="str">
        <x:v>Sin dato</x:v>
      </x:c>
      <x:c r="Q1440" s="38" t="n">
        <x:f>IF('Impacto local'!H16="","",'Impacto local'!H16)</x:f>
        <x:v>2</x:v>
      </x:c>
      <x:c r="R1440" s="57" t="n">
        <x:f>IF(Q1440="","",INDEX(Vulnerabilidad!$B$6:$B$17,Q1440))</x:f>
        <x:v>0</x:v>
      </x:c>
      <x:c r="S1440" s="55" t="n">
        <x:f>IF(AND(ISNUMBER(J1440),ISNUMBER(R1440),R1440&gt;=0,R1440&lt;=1),J1440*R1440,"n.a.")</x:f>
        <x:v>0</x:v>
      </x:c>
      <x:c r="T1440" s="38" t="str">
        <x:f>IF(ISNUMBER(S1440),"Calculado ilustrativo","Faltan datos / parámetros inválidos")</x:f>
        <x:v>Calculado ilustrativo</x:v>
      </x:c>
    </x:row>
    <x:row r="1441">
      <x:c r="A1441" s="38" t="str">
        <x:v>R01436</x:v>
      </x:c>
      <x:c r="B1441" s="38" t="str">
        <x:f>'Reparto provincial'!B484</x:f>
        <x:v>C13</x:v>
      </x:c>
      <x:c r="C1441" s="38" t="str">
        <x:f>'Reparto provincial'!C484</x:f>
        <x:v>Optima Compañía de Seguros, S.A.</x:v>
      </x:c>
      <x:c r="D1441" s="38" t="str">
        <x:f>'Reparto provincial'!D484</x:f>
        <x:v>Residencial</x:v>
      </x:c>
      <x:c r="E1441" s="38" t="str">
        <x:f>'Reparto provincial'!E484</x:f>
        <x:v>Emberá-Wounaan</x:v>
      </x:c>
      <x:c r="F1441" s="38" t="str">
        <x:f>Ubicaciones!A16</x:f>
        <x:v>L11</x:v>
      </x:c>
      <x:c r="G1441" s="38" t="str">
        <x:v>P2</x:v>
      </x:c>
      <x:c r="H1441" s="55" t="n">
        <x:f>IF(AND(ISNUMBER('Reparto provincial'!J484),ABS(Construccion!G36-1)&lt;0.0000001,MIN(Construccion!D36:F36)&gt;=0,MAX(Construccion!D36:F36)&lt;=1),ROUND('Reparto provincial'!J484*ROUND(SUM(Construccion!$D$36:E36),12),0)-ROUND('Reparto provincial'!J484*ROUND(SUM(Construccion!$D$36:D36),12),0),"n.a.")</x:f>
        <x:v>0</x:v>
      </x:c>
      <x:c r="I1441" s="55" t="n">
        <x:f>'Reparto provincial'!N484</x:f>
        <x:v>72676.89918776875</x:v>
      </x:c>
      <x:c r="J1441" s="55" t="n">
        <x:f>IF(AND(ISNUMBER(H1441),ISNUMBER(I1441)),H1441*I1441,"n.a.")</x:f>
        <x:v>0</x:v>
      </x:c>
      <x:c r="K1441" s="56" t="n">
        <x:f>Ubicaciones!D16</x:f>
        <x:v>8.25</x:v>
      </x:c>
      <x:c r="L1441" s="56" t="n">
        <x:f>Ubicaciones!E16</x:f>
        <x:v>-77.72</x:v>
      </x:c>
      <x:c r="M1441" s="38" t="str">
        <x:f>Vulnerabilidad!B23</x:f>
        <x:v>Mampostería sin refuerzo</x:v>
      </x:c>
      <x:c r="N1441" s="38" t="str">
        <x:f>Vulnerabilidad!C23</x:f>
        <x:v>Bloque / ladrillo</x:v>
      </x:c>
      <x:c r="O1441" s="38" t="str">
        <x:f>Vulnerabilidad!D23</x:f>
        <x:v>Metal</x:v>
      </x:c>
      <x:c r="P1441" s="38" t="str">
        <x:v>Sin dato</x:v>
      </x:c>
      <x:c r="Q1441" s="38" t="n">
        <x:f>IF('Impacto local'!H16="","",'Impacto local'!H16)</x:f>
        <x:v>2</x:v>
      </x:c>
      <x:c r="R1441" s="57" t="n">
        <x:f>IF(Q1441="","",INDEX(Vulnerabilidad!$C$6:$C$17,Q1441))</x:f>
        <x:v>0</x:v>
      </x:c>
      <x:c r="S1441" s="55" t="n">
        <x:f>IF(AND(ISNUMBER(J1441),ISNUMBER(R1441),R1441&gt;=0,R1441&lt;=1),J1441*R1441,"n.a.")</x:f>
        <x:v>0</x:v>
      </x:c>
      <x:c r="T1441" s="38" t="str">
        <x:f>IF(ISNUMBER(S1441),"Calculado ilustrativo","Faltan datos / parámetros inválidos")</x:f>
        <x:v>Calculado ilustrativo</x:v>
      </x:c>
    </x:row>
    <x:row r="1442">
      <x:c r="A1442" s="38" t="str">
        <x:v>R01437</x:v>
      </x:c>
      <x:c r="B1442" s="38" t="str">
        <x:f>'Reparto provincial'!B484</x:f>
        <x:v>C13</x:v>
      </x:c>
      <x:c r="C1442" s="38" t="str">
        <x:f>'Reparto provincial'!C484</x:f>
        <x:v>Optima Compañía de Seguros, S.A.</x:v>
      </x:c>
      <x:c r="D1442" s="38" t="str">
        <x:f>'Reparto provincial'!D484</x:f>
        <x:v>Residencial</x:v>
      </x:c>
      <x:c r="E1442" s="38" t="str">
        <x:f>'Reparto provincial'!E484</x:f>
        <x:v>Emberá-Wounaan</x:v>
      </x:c>
      <x:c r="F1442" s="38" t="str">
        <x:f>Ubicaciones!A16</x:f>
        <x:v>L11</x:v>
      </x:c>
      <x:c r="G1442" s="38" t="str">
        <x:v>P3</x:v>
      </x:c>
      <x:c r="H1442" s="55" t="n">
        <x:f>IF(AND(ISNUMBER('Reparto provincial'!J484),ABS(Construccion!G36-1)&lt;0.0000001,MIN(Construccion!D36:F36)&gt;=0,MAX(Construccion!D36:F36)&lt;=1),ROUND('Reparto provincial'!J484*ROUND(SUM(Construccion!$D$36:F36),12),0)-ROUND('Reparto provincial'!J484*ROUND(SUM(Construccion!$D$36:E36),12),0),"n.a.")</x:f>
        <x:v>0</x:v>
      </x:c>
      <x:c r="I1442" s="55" t="n">
        <x:f>'Reparto provincial'!N484</x:f>
        <x:v>72676.89918776875</x:v>
      </x:c>
      <x:c r="J1442" s="55" t="n">
        <x:f>IF(AND(ISNUMBER(H1442),ISNUMBER(I1442)),H1442*I1442,"n.a.")</x:f>
        <x:v>0</x:v>
      </x:c>
      <x:c r="K1442" s="56" t="n">
        <x:f>Ubicaciones!D16</x:f>
        <x:v>8.25</x:v>
      </x:c>
      <x:c r="L1442" s="56" t="n">
        <x:f>Ubicaciones!E16</x:f>
        <x:v>-77.72</x:v>
      </x:c>
      <x:c r="M1442" s="38" t="str">
        <x:f>Vulnerabilidad!B24</x:f>
        <x:v>Liviana / madera</x:v>
      </x:c>
      <x:c r="N1442" s="38" t="str">
        <x:f>Vulnerabilidad!C24</x:f>
        <x:v>Madera / livianas</x:v>
      </x:c>
      <x:c r="O1442" s="38" t="str">
        <x:f>Vulnerabilidad!D24</x:f>
        <x:v>Metal</x:v>
      </x:c>
      <x:c r="P1442" s="38" t="str">
        <x:v>Sin dato</x:v>
      </x:c>
      <x:c r="Q1442" s="38" t="n">
        <x:f>IF('Impacto local'!H16="","",'Impacto local'!H16)</x:f>
        <x:v>2</x:v>
      </x:c>
      <x:c r="R1442" s="57" t="n">
        <x:f>IF(Q1442="","",INDEX(Vulnerabilidad!$D$6:$D$17,Q1442))</x:f>
        <x:v>0</x:v>
      </x:c>
      <x:c r="S1442" s="55" t="n">
        <x:f>IF(AND(ISNUMBER(J1442),ISNUMBER(R1442),R1442&gt;=0,R1442&lt;=1),J1442*R1442,"n.a.")</x:f>
        <x:v>0</x:v>
      </x:c>
      <x:c r="T1442" s="38" t="str">
        <x:f>IF(ISNUMBER(S1442),"Calculado ilustrativo","Faltan datos / parámetros inválidos")</x:f>
        <x:v>Calculado ilustrativo</x:v>
      </x:c>
    </x:row>
    <x:row r="1443">
      <x:c r="A1443" s="38" t="str">
        <x:v>R01438</x:v>
      </x:c>
      <x:c r="B1443" s="38" t="str">
        <x:f>'Reparto provincial'!B485</x:f>
        <x:v>C13</x:v>
      </x:c>
      <x:c r="C1443" s="38" t="str">
        <x:f>'Reparto provincial'!C485</x:f>
        <x:v>Optima Compañía de Seguros, S.A.</x:v>
      </x:c>
      <x:c r="D1443" s="38" t="str">
        <x:f>'Reparto provincial'!D485</x:f>
        <x:v>Residencial</x:v>
      </x:c>
      <x:c r="E1443" s="38" t="str">
        <x:f>'Reparto provincial'!E485</x:f>
        <x:v>Ngäbe-Buglé</x:v>
      </x:c>
      <x:c r="F1443" s="38" t="str">
        <x:f>Ubicaciones!A17</x:f>
        <x:v>L12</x:v>
      </x:c>
      <x:c r="G1443" s="38" t="str">
        <x:v>P1</x:v>
      </x:c>
      <x:c r="H1443" s="55" t="n">
        <x:f>IF(AND(ISNUMBER('Reparto provincial'!J485),ABS(Construccion!G39-1)&lt;0.0000001,MIN(Construccion!D39:F39)&gt;=0,MAX(Construccion!D39:F39)&lt;=1),ROUND('Reparto provincial'!J485*ROUND(SUM(Construccion!$D$39:D39),12),0)-0,"n.a.")</x:f>
        <x:v>0</x:v>
      </x:c>
      <x:c r="I1443" s="55" t="n">
        <x:f>'Reparto provincial'!N485</x:f>
        <x:v>72676.89918776875</x:v>
      </x:c>
      <x:c r="J1443" s="55" t="n">
        <x:f>IF(AND(ISNUMBER(H1443),ISNUMBER(I1443)),H1443*I1443,"n.a.")</x:f>
        <x:v>0</x:v>
      </x:c>
      <x:c r="K1443" s="56" t="n">
        <x:f>Ubicaciones!D17</x:f>
        <x:v>8.53</x:v>
      </x:c>
      <x:c r="L1443" s="56" t="n">
        <x:f>Ubicaciones!E17</x:f>
        <x:v>-81.7</x:v>
      </x:c>
      <x:c r="M1443" s="38" t="str">
        <x:f>Vulnerabilidad!B22</x:f>
        <x:v>Hormigón armado</x:v>
      </x:c>
      <x:c r="N1443" s="38" t="str">
        <x:f>Vulnerabilidad!C22</x:f>
        <x:v>Mampostería de relleno</x:v>
      </x:c>
      <x:c r="O1443" s="38" t="str">
        <x:f>Vulnerabilidad!D22</x:f>
        <x:v>Losa de hormigón</x:v>
      </x:c>
      <x:c r="P1443" s="38" t="str">
        <x:v>Sin dato</x:v>
      </x:c>
      <x:c r="Q1443" s="38" t="n">
        <x:f>IF('Impacto local'!H17="","",'Impacto local'!H17)</x:f>
        <x:v>3</x:v>
      </x:c>
      <x:c r="R1443" s="57" t="n">
        <x:f>IF(Q1443="","",INDEX(Vulnerabilidad!$B$6:$B$17,Q1443))</x:f>
        <x:v>0</x:v>
      </x:c>
      <x:c r="S1443" s="55" t="n">
        <x:f>IF(AND(ISNUMBER(J1443),ISNUMBER(R1443),R1443&gt;=0,R1443&lt;=1),J1443*R1443,"n.a.")</x:f>
        <x:v>0</x:v>
      </x:c>
      <x:c r="T1443" s="38" t="str">
        <x:f>IF(ISNUMBER(S1443),"Calculado ilustrativo","Faltan datos / parámetros inválidos")</x:f>
        <x:v>Calculado ilustrativo</x:v>
      </x:c>
    </x:row>
    <x:row r="1444">
      <x:c r="A1444" s="38" t="str">
        <x:v>R01439</x:v>
      </x:c>
      <x:c r="B1444" s="38" t="str">
        <x:f>'Reparto provincial'!B485</x:f>
        <x:v>C13</x:v>
      </x:c>
      <x:c r="C1444" s="38" t="str">
        <x:f>'Reparto provincial'!C485</x:f>
        <x:v>Optima Compañía de Seguros, S.A.</x:v>
      </x:c>
      <x:c r="D1444" s="38" t="str">
        <x:f>'Reparto provincial'!D485</x:f>
        <x:v>Residencial</x:v>
      </x:c>
      <x:c r="E1444" s="38" t="str">
        <x:f>'Reparto provincial'!E485</x:f>
        <x:v>Ngäbe-Buglé</x:v>
      </x:c>
      <x:c r="F1444" s="38" t="str">
        <x:f>Ubicaciones!A17</x:f>
        <x:v>L12</x:v>
      </x:c>
      <x:c r="G1444" s="38" t="str">
        <x:v>P2</x:v>
      </x:c>
      <x:c r="H1444" s="55" t="n">
        <x:f>IF(AND(ISNUMBER('Reparto provincial'!J485),ABS(Construccion!G39-1)&lt;0.0000001,MIN(Construccion!D39:F39)&gt;=0,MAX(Construccion!D39:F39)&lt;=1),ROUND('Reparto provincial'!J485*ROUND(SUM(Construccion!$D$39:E39),12),0)-ROUND('Reparto provincial'!J485*ROUND(SUM(Construccion!$D$39:D39),12),0),"n.a.")</x:f>
        <x:v>0</x:v>
      </x:c>
      <x:c r="I1444" s="55" t="n">
        <x:f>'Reparto provincial'!N485</x:f>
        <x:v>72676.89918776875</x:v>
      </x:c>
      <x:c r="J1444" s="55" t="n">
        <x:f>IF(AND(ISNUMBER(H1444),ISNUMBER(I1444)),H1444*I1444,"n.a.")</x:f>
        <x:v>0</x:v>
      </x:c>
      <x:c r="K1444" s="56" t="n">
        <x:f>Ubicaciones!D17</x:f>
        <x:v>8.53</x:v>
      </x:c>
      <x:c r="L1444" s="56" t="n">
        <x:f>Ubicaciones!E17</x:f>
        <x:v>-81.7</x:v>
      </x:c>
      <x:c r="M1444" s="38" t="str">
        <x:f>Vulnerabilidad!B23</x:f>
        <x:v>Mampostería sin refuerzo</x:v>
      </x:c>
      <x:c r="N1444" s="38" t="str">
        <x:f>Vulnerabilidad!C23</x:f>
        <x:v>Bloque / ladrillo</x:v>
      </x:c>
      <x:c r="O1444" s="38" t="str">
        <x:f>Vulnerabilidad!D23</x:f>
        <x:v>Metal</x:v>
      </x:c>
      <x:c r="P1444" s="38" t="str">
        <x:v>Sin dato</x:v>
      </x:c>
      <x:c r="Q1444" s="38" t="n">
        <x:f>IF('Impacto local'!H17="","",'Impacto local'!H17)</x:f>
        <x:v>3</x:v>
      </x:c>
      <x:c r="R1444" s="57" t="n">
        <x:f>IF(Q1444="","",INDEX(Vulnerabilidad!$C$6:$C$17,Q1444))</x:f>
        <x:v>0</x:v>
      </x:c>
      <x:c r="S1444" s="55" t="n">
        <x:f>IF(AND(ISNUMBER(J1444),ISNUMBER(R1444),R1444&gt;=0,R1444&lt;=1),J1444*R1444,"n.a.")</x:f>
        <x:v>0</x:v>
      </x:c>
      <x:c r="T1444" s="38" t="str">
        <x:f>IF(ISNUMBER(S1444),"Calculado ilustrativo","Faltan datos / parámetros inválidos")</x:f>
        <x:v>Calculado ilustrativo</x:v>
      </x:c>
    </x:row>
    <x:row r="1445">
      <x:c r="A1445" s="38" t="str">
        <x:v>R01440</x:v>
      </x:c>
      <x:c r="B1445" s="38" t="str">
        <x:f>'Reparto provincial'!B485</x:f>
        <x:v>C13</x:v>
      </x:c>
      <x:c r="C1445" s="38" t="str">
        <x:f>'Reparto provincial'!C485</x:f>
        <x:v>Optima Compañía de Seguros, S.A.</x:v>
      </x:c>
      <x:c r="D1445" s="38" t="str">
        <x:f>'Reparto provincial'!D485</x:f>
        <x:v>Residencial</x:v>
      </x:c>
      <x:c r="E1445" s="38" t="str">
        <x:f>'Reparto provincial'!E485</x:f>
        <x:v>Ngäbe-Buglé</x:v>
      </x:c>
      <x:c r="F1445" s="38" t="str">
        <x:f>Ubicaciones!A17</x:f>
        <x:v>L12</x:v>
      </x:c>
      <x:c r="G1445" s="38" t="str">
        <x:v>P3</x:v>
      </x:c>
      <x:c r="H1445" s="55" t="n">
        <x:f>IF(AND(ISNUMBER('Reparto provincial'!J485),ABS(Construccion!G39-1)&lt;0.0000001,MIN(Construccion!D39:F39)&gt;=0,MAX(Construccion!D39:F39)&lt;=1),ROUND('Reparto provincial'!J485*ROUND(SUM(Construccion!$D$39:F39),12),0)-ROUND('Reparto provincial'!J485*ROUND(SUM(Construccion!$D$39:E39),12),0),"n.a.")</x:f>
        <x:v>0</x:v>
      </x:c>
      <x:c r="I1445" s="55" t="n">
        <x:f>'Reparto provincial'!N485</x:f>
        <x:v>72676.89918776875</x:v>
      </x:c>
      <x:c r="J1445" s="55" t="n">
        <x:f>IF(AND(ISNUMBER(H1445),ISNUMBER(I1445)),H1445*I1445,"n.a.")</x:f>
        <x:v>0</x:v>
      </x:c>
      <x:c r="K1445" s="56" t="n">
        <x:f>Ubicaciones!D17</x:f>
        <x:v>8.53</x:v>
      </x:c>
      <x:c r="L1445" s="56" t="n">
        <x:f>Ubicaciones!E17</x:f>
        <x:v>-81.7</x:v>
      </x:c>
      <x:c r="M1445" s="38" t="str">
        <x:f>Vulnerabilidad!B24</x:f>
        <x:v>Liviana / madera</x:v>
      </x:c>
      <x:c r="N1445" s="38" t="str">
        <x:f>Vulnerabilidad!C24</x:f>
        <x:v>Madera / livianas</x:v>
      </x:c>
      <x:c r="O1445" s="38" t="str">
        <x:f>Vulnerabilidad!D24</x:f>
        <x:v>Metal</x:v>
      </x:c>
      <x:c r="P1445" s="38" t="str">
        <x:v>Sin dato</x:v>
      </x:c>
      <x:c r="Q1445" s="38" t="n">
        <x:f>IF('Impacto local'!H17="","",'Impacto local'!H17)</x:f>
        <x:v>3</x:v>
      </x:c>
      <x:c r="R1445" s="57" t="n">
        <x:f>IF(Q1445="","",INDEX(Vulnerabilidad!$D$6:$D$17,Q1445))</x:f>
        <x:v>0</x:v>
      </x:c>
      <x:c r="S1445" s="55" t="n">
        <x:f>IF(AND(ISNUMBER(J1445),ISNUMBER(R1445),R1445&gt;=0,R1445&lt;=1),J1445*R1445,"n.a.")</x:f>
        <x:v>0</x:v>
      </x:c>
      <x:c r="T1445" s="38" t="str">
        <x:f>IF(ISNUMBER(S1445),"Calculado ilustrativo","Faltan datos / parámetros inválidos")</x:f>
        <x:v>Calculado ilustrativo</x:v>
      </x:c>
    </x:row>
    <x:row r="1446">
      <x:c r="A1446" s="38" t="str">
        <x:v>R01441</x:v>
      </x:c>
      <x:c r="B1446" s="38" t="str">
        <x:f>'Reparto provincial'!B486</x:f>
        <x:v>C13</x:v>
      </x:c>
      <x:c r="C1446" s="38" t="str">
        <x:f>'Reparto provincial'!C486</x:f>
        <x:v>Optima Compañía de Seguros, S.A.</x:v>
      </x:c>
      <x:c r="D1446" s="38" t="str">
        <x:f>'Reparto provincial'!D486</x:f>
        <x:v>Residencial</x:v>
      </x:c>
      <x:c r="E1446" s="38" t="str">
        <x:f>'Reparto provincial'!E486</x:f>
        <x:v>Panamá Oeste</x:v>
      </x:c>
      <x:c r="F1446" s="38" t="str">
        <x:f>Ubicaciones!A18</x:f>
        <x:v>L13</x:v>
      </x:c>
      <x:c r="G1446" s="38" t="str">
        <x:v>P1</x:v>
      </x:c>
      <x:c r="H1446" s="55" t="n">
        <x:f>IF(AND(ISNUMBER('Reparto provincial'!J486),ABS(Construccion!G42-1)&lt;0.0000001,MIN(Construccion!D42:F42)&gt;=0,MAX(Construccion!D42:F42)&lt;=1),ROUND('Reparto provincial'!J486*ROUND(SUM(Construccion!$D$42:D42),12),0)-0,"n.a.")</x:f>
        <x:v>0</x:v>
      </x:c>
      <x:c r="I1446" s="55" t="n">
        <x:f>'Reparto provincial'!N486</x:f>
        <x:v>72676.89918776875</x:v>
      </x:c>
      <x:c r="J1446" s="55" t="n">
        <x:f>IF(AND(ISNUMBER(H1446),ISNUMBER(I1446)),H1446*I1446,"n.a.")</x:f>
        <x:v>0</x:v>
      </x:c>
      <x:c r="K1446" s="56" t="n">
        <x:f>Ubicaciones!D18</x:f>
        <x:v>8.88</x:v>
      </x:c>
      <x:c r="L1446" s="56" t="n">
        <x:f>Ubicaciones!E18</x:f>
        <x:v>-79.78</x:v>
      </x:c>
      <x:c r="M1446" s="38" t="str">
        <x:f>Vulnerabilidad!B22</x:f>
        <x:v>Hormigón armado</x:v>
      </x:c>
      <x:c r="N1446" s="38" t="str">
        <x:f>Vulnerabilidad!C22</x:f>
        <x:v>Mampostería de relleno</x:v>
      </x:c>
      <x:c r="O1446" s="38" t="str">
        <x:f>Vulnerabilidad!D22</x:f>
        <x:v>Losa de hormigón</x:v>
      </x:c>
      <x:c r="P1446" s="38" t="str">
        <x:v>Sin dato</x:v>
      </x:c>
      <x:c r="Q1446" s="38" t="n">
        <x:f>IF('Impacto local'!H18="","",'Impacto local'!H18)</x:f>
        <x:v>2</x:v>
      </x:c>
      <x:c r="R1446" s="57" t="n">
        <x:f>IF(Q1446="","",INDEX(Vulnerabilidad!$B$6:$B$17,Q1446))</x:f>
        <x:v>0</x:v>
      </x:c>
      <x:c r="S1446" s="55" t="n">
        <x:f>IF(AND(ISNUMBER(J1446),ISNUMBER(R1446),R1446&gt;=0,R1446&lt;=1),J1446*R1446,"n.a.")</x:f>
        <x:v>0</x:v>
      </x:c>
      <x:c r="T1446" s="38" t="str">
        <x:f>IF(ISNUMBER(S1446),"Calculado ilustrativo","Faltan datos / parámetros inválidos")</x:f>
        <x:v>Calculado ilustrativo</x:v>
      </x:c>
    </x:row>
    <x:row r="1447">
      <x:c r="A1447" s="38" t="str">
        <x:v>R01442</x:v>
      </x:c>
      <x:c r="B1447" s="38" t="str">
        <x:f>'Reparto provincial'!B486</x:f>
        <x:v>C13</x:v>
      </x:c>
      <x:c r="C1447" s="38" t="str">
        <x:f>'Reparto provincial'!C486</x:f>
        <x:v>Optima Compañía de Seguros, S.A.</x:v>
      </x:c>
      <x:c r="D1447" s="38" t="str">
        <x:f>'Reparto provincial'!D486</x:f>
        <x:v>Residencial</x:v>
      </x:c>
      <x:c r="E1447" s="38" t="str">
        <x:f>'Reparto provincial'!E486</x:f>
        <x:v>Panamá Oeste</x:v>
      </x:c>
      <x:c r="F1447" s="38" t="str">
        <x:f>Ubicaciones!A18</x:f>
        <x:v>L13</x:v>
      </x:c>
      <x:c r="G1447" s="38" t="str">
        <x:v>P2</x:v>
      </x:c>
      <x:c r="H1447" s="55" t="n">
        <x:f>IF(AND(ISNUMBER('Reparto provincial'!J486),ABS(Construccion!G42-1)&lt;0.0000001,MIN(Construccion!D42:F42)&gt;=0,MAX(Construccion!D42:F42)&lt;=1),ROUND('Reparto provincial'!J486*ROUND(SUM(Construccion!$D$42:E42),12),0)-ROUND('Reparto provincial'!J486*ROUND(SUM(Construccion!$D$42:D42),12),0),"n.a.")</x:f>
        <x:v>0</x:v>
      </x:c>
      <x:c r="I1447" s="55" t="n">
        <x:f>'Reparto provincial'!N486</x:f>
        <x:v>72676.89918776875</x:v>
      </x:c>
      <x:c r="J1447" s="55" t="n">
        <x:f>IF(AND(ISNUMBER(H1447),ISNUMBER(I1447)),H1447*I1447,"n.a.")</x:f>
        <x:v>0</x:v>
      </x:c>
      <x:c r="K1447" s="56" t="n">
        <x:f>Ubicaciones!D18</x:f>
        <x:v>8.88</x:v>
      </x:c>
      <x:c r="L1447" s="56" t="n">
        <x:f>Ubicaciones!E18</x:f>
        <x:v>-79.78</x:v>
      </x:c>
      <x:c r="M1447" s="38" t="str">
        <x:f>Vulnerabilidad!B23</x:f>
        <x:v>Mampostería sin refuerzo</x:v>
      </x:c>
      <x:c r="N1447" s="38" t="str">
        <x:f>Vulnerabilidad!C23</x:f>
        <x:v>Bloque / ladrillo</x:v>
      </x:c>
      <x:c r="O1447" s="38" t="str">
        <x:f>Vulnerabilidad!D23</x:f>
        <x:v>Metal</x:v>
      </x:c>
      <x:c r="P1447" s="38" t="str">
        <x:v>Sin dato</x:v>
      </x:c>
      <x:c r="Q1447" s="38" t="n">
        <x:f>IF('Impacto local'!H18="","",'Impacto local'!H18)</x:f>
        <x:v>2</x:v>
      </x:c>
      <x:c r="R1447" s="57" t="n">
        <x:f>IF(Q1447="","",INDEX(Vulnerabilidad!$C$6:$C$17,Q1447))</x:f>
        <x:v>0</x:v>
      </x:c>
      <x:c r="S1447" s="55" t="n">
        <x:f>IF(AND(ISNUMBER(J1447),ISNUMBER(R1447),R1447&gt;=0,R1447&lt;=1),J1447*R1447,"n.a.")</x:f>
        <x:v>0</x:v>
      </x:c>
      <x:c r="T1447" s="38" t="str">
        <x:f>IF(ISNUMBER(S1447),"Calculado ilustrativo","Faltan datos / parámetros inválidos")</x:f>
        <x:v>Calculado ilustrativo</x:v>
      </x:c>
    </x:row>
    <x:row r="1448">
      <x:c r="A1448" s="38" t="str">
        <x:v>R01443</x:v>
      </x:c>
      <x:c r="B1448" s="38" t="str">
        <x:f>'Reparto provincial'!B486</x:f>
        <x:v>C13</x:v>
      </x:c>
      <x:c r="C1448" s="38" t="str">
        <x:f>'Reparto provincial'!C486</x:f>
        <x:v>Optima Compañía de Seguros, S.A.</x:v>
      </x:c>
      <x:c r="D1448" s="38" t="str">
        <x:f>'Reparto provincial'!D486</x:f>
        <x:v>Residencial</x:v>
      </x:c>
      <x:c r="E1448" s="38" t="str">
        <x:f>'Reparto provincial'!E486</x:f>
        <x:v>Panamá Oeste</x:v>
      </x:c>
      <x:c r="F1448" s="38" t="str">
        <x:f>Ubicaciones!A18</x:f>
        <x:v>L13</x:v>
      </x:c>
      <x:c r="G1448" s="38" t="str">
        <x:v>P3</x:v>
      </x:c>
      <x:c r="H1448" s="55" t="n">
        <x:f>IF(AND(ISNUMBER('Reparto provincial'!J486),ABS(Construccion!G42-1)&lt;0.0000001,MIN(Construccion!D42:F42)&gt;=0,MAX(Construccion!D42:F42)&lt;=1),ROUND('Reparto provincial'!J486*ROUND(SUM(Construccion!$D$42:F42),12),0)-ROUND('Reparto provincial'!J486*ROUND(SUM(Construccion!$D$42:E42),12),0),"n.a.")</x:f>
        <x:v>0</x:v>
      </x:c>
      <x:c r="I1448" s="55" t="n">
        <x:f>'Reparto provincial'!N486</x:f>
        <x:v>72676.89918776875</x:v>
      </x:c>
      <x:c r="J1448" s="55" t="n">
        <x:f>IF(AND(ISNUMBER(H1448),ISNUMBER(I1448)),H1448*I1448,"n.a.")</x:f>
        <x:v>0</x:v>
      </x:c>
      <x:c r="K1448" s="56" t="n">
        <x:f>Ubicaciones!D18</x:f>
        <x:v>8.88</x:v>
      </x:c>
      <x:c r="L1448" s="56" t="n">
        <x:f>Ubicaciones!E18</x:f>
        <x:v>-79.78</x:v>
      </x:c>
      <x:c r="M1448" s="38" t="str">
        <x:f>Vulnerabilidad!B24</x:f>
        <x:v>Liviana / madera</x:v>
      </x:c>
      <x:c r="N1448" s="38" t="str">
        <x:f>Vulnerabilidad!C24</x:f>
        <x:v>Madera / livianas</x:v>
      </x:c>
      <x:c r="O1448" s="38" t="str">
        <x:f>Vulnerabilidad!D24</x:f>
        <x:v>Metal</x:v>
      </x:c>
      <x:c r="P1448" s="38" t="str">
        <x:v>Sin dato</x:v>
      </x:c>
      <x:c r="Q1448" s="38" t="n">
        <x:f>IF('Impacto local'!H18="","",'Impacto local'!H18)</x:f>
        <x:v>2</x:v>
      </x:c>
      <x:c r="R1448" s="57" t="n">
        <x:f>IF(Q1448="","",INDEX(Vulnerabilidad!$D$6:$D$17,Q1448))</x:f>
        <x:v>0</x:v>
      </x:c>
      <x:c r="S1448" s="55" t="n">
        <x:f>IF(AND(ISNUMBER(J1448),ISNUMBER(R1448),R1448&gt;=0,R1448&lt;=1),J1448*R1448,"n.a.")</x:f>
        <x:v>0</x:v>
      </x:c>
      <x:c r="T1448" s="38" t="str">
        <x:f>IF(ISNUMBER(S1448),"Calculado ilustrativo","Faltan datos / parámetros inválidos")</x:f>
        <x:v>Calculado ilustrativo</x:v>
      </x:c>
    </x:row>
    <x:row r="1449">
      <x:c r="A1449" s="38" t="str">
        <x:v>R01444</x:v>
      </x:c>
      <x:c r="B1449" s="38" t="str">
        <x:f>'Reparto provincial'!B487</x:f>
        <x:v>C13</x:v>
      </x:c>
      <x:c r="C1449" s="38" t="str">
        <x:f>'Reparto provincial'!C487</x:f>
        <x:v>Optima Compañía de Seguros, S.A.</x:v>
      </x:c>
      <x:c r="D1449" s="38" t="str">
        <x:f>'Reparto provincial'!D487</x:f>
        <x:v>Comercial</x:v>
      </x:c>
      <x:c r="E1449" s="38" t="str">
        <x:f>'Reparto provincial'!E487</x:f>
        <x:v>Bocas del Toro</x:v>
      </x:c>
      <x:c r="F1449" s="38" t="str">
        <x:f>Ubicaciones!A6</x:f>
        <x:v>L01</x:v>
      </x:c>
      <x:c r="G1449" s="38" t="str">
        <x:v>P1</x:v>
      </x:c>
      <x:c r="H1449" s="55" t="n">
        <x:f>IF(AND(ISNUMBER('Reparto provincial'!J487),ABS(Construccion!G7-1)&lt;0.0000001,MIN(Construccion!D7:F7)&gt;=0,MAX(Construccion!D7:F7)&lt;=1),ROUND('Reparto provincial'!J487*ROUND(SUM(Construccion!$D$7:D7),12),0)-0,"n.a.")</x:f>
        <x:v>0</x:v>
      </x:c>
      <x:c r="I1449" s="55" t="n">
        <x:f>'Reparto provincial'!N487</x:f>
        <x:v>213711.78133836004</x:v>
      </x:c>
      <x:c r="J1449" s="55" t="n">
        <x:f>IF(AND(ISNUMBER(H1449),ISNUMBER(I1449)),H1449*I1449,"n.a.")</x:f>
        <x:v>0</x:v>
      </x:c>
      <x:c r="K1449" s="56" t="n">
        <x:f>Ubicaciones!D6</x:f>
        <x:v>9.34</x:v>
      </x:c>
      <x:c r="L1449" s="56" t="n">
        <x:f>Ubicaciones!E6</x:f>
        <x:v>-82.25</x:v>
      </x:c>
      <x:c r="M1449" s="38" t="str">
        <x:f>Vulnerabilidad!B22</x:f>
        <x:v>Hormigón armado</x:v>
      </x:c>
      <x:c r="N1449" s="38" t="str">
        <x:f>Vulnerabilidad!C22</x:f>
        <x:v>Mampostería de relleno</x:v>
      </x:c>
      <x:c r="O1449" s="38" t="str">
        <x:f>Vulnerabilidad!D22</x:f>
        <x:v>Losa de hormigón</x:v>
      </x:c>
      <x:c r="P1449" s="38" t="str">
        <x:v>Sin dato</x:v>
      </x:c>
      <x:c r="Q1449" s="38" t="n">
        <x:f>IF('Impacto local'!H6="","",'Impacto local'!H6)</x:f>
        <x:v>3</x:v>
      </x:c>
      <x:c r="R1449" s="57" t="n">
        <x:f>IF(Q1449="","",INDEX(Vulnerabilidad!$B$6:$B$17,Q1449))</x:f>
        <x:v>0</x:v>
      </x:c>
      <x:c r="S1449" s="55" t="n">
        <x:f>IF(AND(ISNUMBER(J1449),ISNUMBER(R1449),R1449&gt;=0,R1449&lt;=1),J1449*R1449,"n.a.")</x:f>
        <x:v>0</x:v>
      </x:c>
      <x:c r="T1449" s="38" t="str">
        <x:f>IF(ISNUMBER(S1449),"Calculado ilustrativo","Faltan datos / parámetros inválidos")</x:f>
        <x:v>Calculado ilustrativo</x:v>
      </x:c>
    </x:row>
    <x:row r="1450">
      <x:c r="A1450" s="38" t="str">
        <x:v>R01445</x:v>
      </x:c>
      <x:c r="B1450" s="38" t="str">
        <x:f>'Reparto provincial'!B487</x:f>
        <x:v>C13</x:v>
      </x:c>
      <x:c r="C1450" s="38" t="str">
        <x:f>'Reparto provincial'!C487</x:f>
        <x:v>Optima Compañía de Seguros, S.A.</x:v>
      </x:c>
      <x:c r="D1450" s="38" t="str">
        <x:f>'Reparto provincial'!D487</x:f>
        <x:v>Comercial</x:v>
      </x:c>
      <x:c r="E1450" s="38" t="str">
        <x:f>'Reparto provincial'!E487</x:f>
        <x:v>Bocas del Toro</x:v>
      </x:c>
      <x:c r="F1450" s="38" t="str">
        <x:f>Ubicaciones!A6</x:f>
        <x:v>L01</x:v>
      </x:c>
      <x:c r="G1450" s="38" t="str">
        <x:v>P2</x:v>
      </x:c>
      <x:c r="H1450" s="55" t="n">
        <x:f>IF(AND(ISNUMBER('Reparto provincial'!J487),ABS(Construccion!G7-1)&lt;0.0000001,MIN(Construccion!D7:F7)&gt;=0,MAX(Construccion!D7:F7)&lt;=1),ROUND('Reparto provincial'!J487*ROUND(SUM(Construccion!$D$7:E7),12),0)-ROUND('Reparto provincial'!J487*ROUND(SUM(Construccion!$D$7:D7),12),0),"n.a.")</x:f>
        <x:v>0</x:v>
      </x:c>
      <x:c r="I1450" s="55" t="n">
        <x:f>'Reparto provincial'!N487</x:f>
        <x:v>213711.78133836004</x:v>
      </x:c>
      <x:c r="J1450" s="55" t="n">
        <x:f>IF(AND(ISNUMBER(H1450),ISNUMBER(I1450)),H1450*I1450,"n.a.")</x:f>
        <x:v>0</x:v>
      </x:c>
      <x:c r="K1450" s="56" t="n">
        <x:f>Ubicaciones!D6</x:f>
        <x:v>9.34</x:v>
      </x:c>
      <x:c r="L1450" s="56" t="n">
        <x:f>Ubicaciones!E6</x:f>
        <x:v>-82.25</x:v>
      </x:c>
      <x:c r="M1450" s="38" t="str">
        <x:f>Vulnerabilidad!B23</x:f>
        <x:v>Mampostería sin refuerzo</x:v>
      </x:c>
      <x:c r="N1450" s="38" t="str">
        <x:f>Vulnerabilidad!C23</x:f>
        <x:v>Bloque / ladrillo</x:v>
      </x:c>
      <x:c r="O1450" s="38" t="str">
        <x:f>Vulnerabilidad!D23</x:f>
        <x:v>Metal</x:v>
      </x:c>
      <x:c r="P1450" s="38" t="str">
        <x:v>Sin dato</x:v>
      </x:c>
      <x:c r="Q1450" s="38" t="n">
        <x:f>IF('Impacto local'!H6="","",'Impacto local'!H6)</x:f>
        <x:v>3</x:v>
      </x:c>
      <x:c r="R1450" s="57" t="n">
        <x:f>IF(Q1450="","",INDEX(Vulnerabilidad!$C$6:$C$17,Q1450))</x:f>
        <x:v>0</x:v>
      </x:c>
      <x:c r="S1450" s="55" t="n">
        <x:f>IF(AND(ISNUMBER(J1450),ISNUMBER(R1450),R1450&gt;=0,R1450&lt;=1),J1450*R1450,"n.a.")</x:f>
        <x:v>0</x:v>
      </x:c>
      <x:c r="T1450" s="38" t="str">
        <x:f>IF(ISNUMBER(S1450),"Calculado ilustrativo","Faltan datos / parámetros inválidos")</x:f>
        <x:v>Calculado ilustrativo</x:v>
      </x:c>
    </x:row>
    <x:row r="1451">
      <x:c r="A1451" s="38" t="str">
        <x:v>R01446</x:v>
      </x:c>
      <x:c r="B1451" s="38" t="str">
        <x:f>'Reparto provincial'!B487</x:f>
        <x:v>C13</x:v>
      </x:c>
      <x:c r="C1451" s="38" t="str">
        <x:f>'Reparto provincial'!C487</x:f>
        <x:v>Optima Compañía de Seguros, S.A.</x:v>
      </x:c>
      <x:c r="D1451" s="38" t="str">
        <x:f>'Reparto provincial'!D487</x:f>
        <x:v>Comercial</x:v>
      </x:c>
      <x:c r="E1451" s="38" t="str">
        <x:f>'Reparto provincial'!E487</x:f>
        <x:v>Bocas del Toro</x:v>
      </x:c>
      <x:c r="F1451" s="38" t="str">
        <x:f>Ubicaciones!A6</x:f>
        <x:v>L01</x:v>
      </x:c>
      <x:c r="G1451" s="38" t="str">
        <x:v>P3</x:v>
      </x:c>
      <x:c r="H1451" s="55" t="n">
        <x:f>IF(AND(ISNUMBER('Reparto provincial'!J487),ABS(Construccion!G7-1)&lt;0.0000001,MIN(Construccion!D7:F7)&gt;=0,MAX(Construccion!D7:F7)&lt;=1),ROUND('Reparto provincial'!J487*ROUND(SUM(Construccion!$D$7:F7),12),0)-ROUND('Reparto provincial'!J487*ROUND(SUM(Construccion!$D$7:E7),12),0),"n.a.")</x:f>
        <x:v>0</x:v>
      </x:c>
      <x:c r="I1451" s="55" t="n">
        <x:f>'Reparto provincial'!N487</x:f>
        <x:v>213711.78133836004</x:v>
      </x:c>
      <x:c r="J1451" s="55" t="n">
        <x:f>IF(AND(ISNUMBER(H1451),ISNUMBER(I1451)),H1451*I1451,"n.a.")</x:f>
        <x:v>0</x:v>
      </x:c>
      <x:c r="K1451" s="56" t="n">
        <x:f>Ubicaciones!D6</x:f>
        <x:v>9.34</x:v>
      </x:c>
      <x:c r="L1451" s="56" t="n">
        <x:f>Ubicaciones!E6</x:f>
        <x:v>-82.25</x:v>
      </x:c>
      <x:c r="M1451" s="38" t="str">
        <x:f>Vulnerabilidad!B24</x:f>
        <x:v>Liviana / madera</x:v>
      </x:c>
      <x:c r="N1451" s="38" t="str">
        <x:f>Vulnerabilidad!C24</x:f>
        <x:v>Madera / livianas</x:v>
      </x:c>
      <x:c r="O1451" s="38" t="str">
        <x:f>Vulnerabilidad!D24</x:f>
        <x:v>Metal</x:v>
      </x:c>
      <x:c r="P1451" s="38" t="str">
        <x:v>Sin dato</x:v>
      </x:c>
      <x:c r="Q1451" s="38" t="n">
        <x:f>IF('Impacto local'!H6="","",'Impacto local'!H6)</x:f>
        <x:v>3</x:v>
      </x:c>
      <x:c r="R1451" s="57" t="n">
        <x:f>IF(Q1451="","",INDEX(Vulnerabilidad!$D$6:$D$17,Q1451))</x:f>
        <x:v>0</x:v>
      </x:c>
      <x:c r="S1451" s="55" t="n">
        <x:f>IF(AND(ISNUMBER(J1451),ISNUMBER(R1451),R1451&gt;=0,R1451&lt;=1),J1451*R1451,"n.a.")</x:f>
        <x:v>0</x:v>
      </x:c>
      <x:c r="T1451" s="38" t="str">
        <x:f>IF(ISNUMBER(S1451),"Calculado ilustrativo","Faltan datos / parámetros inválidos")</x:f>
        <x:v>Calculado ilustrativo</x:v>
      </x:c>
    </x:row>
    <x:row r="1452">
      <x:c r="A1452" s="38" t="str">
        <x:v>R01447</x:v>
      </x:c>
      <x:c r="B1452" s="38" t="str">
        <x:f>'Reparto provincial'!B488</x:f>
        <x:v>C13</x:v>
      </x:c>
      <x:c r="C1452" s="38" t="str">
        <x:f>'Reparto provincial'!C488</x:f>
        <x:v>Optima Compañía de Seguros, S.A.</x:v>
      </x:c>
      <x:c r="D1452" s="38" t="str">
        <x:f>'Reparto provincial'!D488</x:f>
        <x:v>Comercial</x:v>
      </x:c>
      <x:c r="E1452" s="38" t="str">
        <x:f>'Reparto provincial'!E488</x:f>
        <x:v>Coclé</x:v>
      </x:c>
      <x:c r="F1452" s="38" t="str">
        <x:f>Ubicaciones!A7</x:f>
        <x:v>L02</x:v>
      </x:c>
      <x:c r="G1452" s="38" t="str">
        <x:v>P1</x:v>
      </x:c>
      <x:c r="H1452" s="55" t="n">
        <x:f>IF(AND(ISNUMBER('Reparto provincial'!J488),ABS(Construccion!G10-1)&lt;0.0000001,MIN(Construccion!D10:F10)&gt;=0,MAX(Construccion!D10:F10)&lt;=1),ROUND('Reparto provincial'!J488*ROUND(SUM(Construccion!$D$10:D10),12),0)-0,"n.a.")</x:f>
        <x:v>0</x:v>
      </x:c>
      <x:c r="I1452" s="55" t="n">
        <x:f>'Reparto provincial'!N488</x:f>
        <x:v>213711.78133836004</x:v>
      </x:c>
      <x:c r="J1452" s="55" t="n">
        <x:f>IF(AND(ISNUMBER(H1452),ISNUMBER(I1452)),H1452*I1452,"n.a.")</x:f>
        <x:v>0</x:v>
      </x:c>
      <x:c r="K1452" s="56" t="n">
        <x:f>Ubicaciones!D7</x:f>
        <x:v>8.52</x:v>
      </x:c>
      <x:c r="L1452" s="56" t="n">
        <x:f>Ubicaciones!E7</x:f>
        <x:v>-80.36</x:v>
      </x:c>
      <x:c r="M1452" s="38" t="str">
        <x:f>Vulnerabilidad!B22</x:f>
        <x:v>Hormigón armado</x:v>
      </x:c>
      <x:c r="N1452" s="38" t="str">
        <x:f>Vulnerabilidad!C22</x:f>
        <x:v>Mampostería de relleno</x:v>
      </x:c>
      <x:c r="O1452" s="38" t="str">
        <x:f>Vulnerabilidad!D22</x:f>
        <x:v>Losa de hormigón</x:v>
      </x:c>
      <x:c r="P1452" s="38" t="str">
        <x:v>Sin dato</x:v>
      </x:c>
      <x:c r="Q1452" s="38" t="n">
        <x:f>IF('Impacto local'!H7="","",'Impacto local'!H7)</x:f>
        <x:v>2</x:v>
      </x:c>
      <x:c r="R1452" s="57" t="n">
        <x:f>IF(Q1452="","",INDEX(Vulnerabilidad!$B$6:$B$17,Q1452))</x:f>
        <x:v>0</x:v>
      </x:c>
      <x:c r="S1452" s="55" t="n">
        <x:f>IF(AND(ISNUMBER(J1452),ISNUMBER(R1452),R1452&gt;=0,R1452&lt;=1),J1452*R1452,"n.a.")</x:f>
        <x:v>0</x:v>
      </x:c>
      <x:c r="T1452" s="38" t="str">
        <x:f>IF(ISNUMBER(S1452),"Calculado ilustrativo","Faltan datos / parámetros inválidos")</x:f>
        <x:v>Calculado ilustrativo</x:v>
      </x:c>
    </x:row>
    <x:row r="1453">
      <x:c r="A1453" s="38" t="str">
        <x:v>R01448</x:v>
      </x:c>
      <x:c r="B1453" s="38" t="str">
        <x:f>'Reparto provincial'!B488</x:f>
        <x:v>C13</x:v>
      </x:c>
      <x:c r="C1453" s="38" t="str">
        <x:f>'Reparto provincial'!C488</x:f>
        <x:v>Optima Compañía de Seguros, S.A.</x:v>
      </x:c>
      <x:c r="D1453" s="38" t="str">
        <x:f>'Reparto provincial'!D488</x:f>
        <x:v>Comercial</x:v>
      </x:c>
      <x:c r="E1453" s="38" t="str">
        <x:f>'Reparto provincial'!E488</x:f>
        <x:v>Coclé</x:v>
      </x:c>
      <x:c r="F1453" s="38" t="str">
        <x:f>Ubicaciones!A7</x:f>
        <x:v>L02</x:v>
      </x:c>
      <x:c r="G1453" s="38" t="str">
        <x:v>P2</x:v>
      </x:c>
      <x:c r="H1453" s="55" t="n">
        <x:f>IF(AND(ISNUMBER('Reparto provincial'!J488),ABS(Construccion!G10-1)&lt;0.0000001,MIN(Construccion!D10:F10)&gt;=0,MAX(Construccion!D10:F10)&lt;=1),ROUND('Reparto provincial'!J488*ROUND(SUM(Construccion!$D$10:E10),12),0)-ROUND('Reparto provincial'!J488*ROUND(SUM(Construccion!$D$10:D10),12),0),"n.a.")</x:f>
        <x:v>0</x:v>
      </x:c>
      <x:c r="I1453" s="55" t="n">
        <x:f>'Reparto provincial'!N488</x:f>
        <x:v>213711.78133836004</x:v>
      </x:c>
      <x:c r="J1453" s="55" t="n">
        <x:f>IF(AND(ISNUMBER(H1453),ISNUMBER(I1453)),H1453*I1453,"n.a.")</x:f>
        <x:v>0</x:v>
      </x:c>
      <x:c r="K1453" s="56" t="n">
        <x:f>Ubicaciones!D7</x:f>
        <x:v>8.52</x:v>
      </x:c>
      <x:c r="L1453" s="56" t="n">
        <x:f>Ubicaciones!E7</x:f>
        <x:v>-80.36</x:v>
      </x:c>
      <x:c r="M1453" s="38" t="str">
        <x:f>Vulnerabilidad!B23</x:f>
        <x:v>Mampostería sin refuerzo</x:v>
      </x:c>
      <x:c r="N1453" s="38" t="str">
        <x:f>Vulnerabilidad!C23</x:f>
        <x:v>Bloque / ladrillo</x:v>
      </x:c>
      <x:c r="O1453" s="38" t="str">
        <x:f>Vulnerabilidad!D23</x:f>
        <x:v>Metal</x:v>
      </x:c>
      <x:c r="P1453" s="38" t="str">
        <x:v>Sin dato</x:v>
      </x:c>
      <x:c r="Q1453" s="38" t="n">
        <x:f>IF('Impacto local'!H7="","",'Impacto local'!H7)</x:f>
        <x:v>2</x:v>
      </x:c>
      <x:c r="R1453" s="57" t="n">
        <x:f>IF(Q1453="","",INDEX(Vulnerabilidad!$C$6:$C$17,Q1453))</x:f>
        <x:v>0</x:v>
      </x:c>
      <x:c r="S1453" s="55" t="n">
        <x:f>IF(AND(ISNUMBER(J1453),ISNUMBER(R1453),R1453&gt;=0,R1453&lt;=1),J1453*R1453,"n.a.")</x:f>
        <x:v>0</x:v>
      </x:c>
      <x:c r="T1453" s="38" t="str">
        <x:f>IF(ISNUMBER(S1453),"Calculado ilustrativo","Faltan datos / parámetros inválidos")</x:f>
        <x:v>Calculado ilustrativo</x:v>
      </x:c>
    </x:row>
    <x:row r="1454">
      <x:c r="A1454" s="38" t="str">
        <x:v>R01449</x:v>
      </x:c>
      <x:c r="B1454" s="38" t="str">
        <x:f>'Reparto provincial'!B488</x:f>
        <x:v>C13</x:v>
      </x:c>
      <x:c r="C1454" s="38" t="str">
        <x:f>'Reparto provincial'!C488</x:f>
        <x:v>Optima Compañía de Seguros, S.A.</x:v>
      </x:c>
      <x:c r="D1454" s="38" t="str">
        <x:f>'Reparto provincial'!D488</x:f>
        <x:v>Comercial</x:v>
      </x:c>
      <x:c r="E1454" s="38" t="str">
        <x:f>'Reparto provincial'!E488</x:f>
        <x:v>Coclé</x:v>
      </x:c>
      <x:c r="F1454" s="38" t="str">
        <x:f>Ubicaciones!A7</x:f>
        <x:v>L02</x:v>
      </x:c>
      <x:c r="G1454" s="38" t="str">
        <x:v>P3</x:v>
      </x:c>
      <x:c r="H1454" s="55" t="n">
        <x:f>IF(AND(ISNUMBER('Reparto provincial'!J488),ABS(Construccion!G10-1)&lt;0.0000001,MIN(Construccion!D10:F10)&gt;=0,MAX(Construccion!D10:F10)&lt;=1),ROUND('Reparto provincial'!J488*ROUND(SUM(Construccion!$D$10:F10),12),0)-ROUND('Reparto provincial'!J488*ROUND(SUM(Construccion!$D$10:E10),12),0),"n.a.")</x:f>
        <x:v>0</x:v>
      </x:c>
      <x:c r="I1454" s="55" t="n">
        <x:f>'Reparto provincial'!N488</x:f>
        <x:v>213711.78133836004</x:v>
      </x:c>
      <x:c r="J1454" s="55" t="n">
        <x:f>IF(AND(ISNUMBER(H1454),ISNUMBER(I1454)),H1454*I1454,"n.a.")</x:f>
        <x:v>0</x:v>
      </x:c>
      <x:c r="K1454" s="56" t="n">
        <x:f>Ubicaciones!D7</x:f>
        <x:v>8.52</x:v>
      </x:c>
      <x:c r="L1454" s="56" t="n">
        <x:f>Ubicaciones!E7</x:f>
        <x:v>-80.36</x:v>
      </x:c>
      <x:c r="M1454" s="38" t="str">
        <x:f>Vulnerabilidad!B24</x:f>
        <x:v>Liviana / madera</x:v>
      </x:c>
      <x:c r="N1454" s="38" t="str">
        <x:f>Vulnerabilidad!C24</x:f>
        <x:v>Madera / livianas</x:v>
      </x:c>
      <x:c r="O1454" s="38" t="str">
        <x:f>Vulnerabilidad!D24</x:f>
        <x:v>Metal</x:v>
      </x:c>
      <x:c r="P1454" s="38" t="str">
        <x:v>Sin dato</x:v>
      </x:c>
      <x:c r="Q1454" s="38" t="n">
        <x:f>IF('Impacto local'!H7="","",'Impacto local'!H7)</x:f>
        <x:v>2</x:v>
      </x:c>
      <x:c r="R1454" s="57" t="n">
        <x:f>IF(Q1454="","",INDEX(Vulnerabilidad!$D$6:$D$17,Q1454))</x:f>
        <x:v>0</x:v>
      </x:c>
      <x:c r="S1454" s="55" t="n">
        <x:f>IF(AND(ISNUMBER(J1454),ISNUMBER(R1454),R1454&gt;=0,R1454&lt;=1),J1454*R1454,"n.a.")</x:f>
        <x:v>0</x:v>
      </x:c>
      <x:c r="T1454" s="38" t="str">
        <x:f>IF(ISNUMBER(S1454),"Calculado ilustrativo","Faltan datos / parámetros inválidos")</x:f>
        <x:v>Calculado ilustrativo</x:v>
      </x:c>
    </x:row>
    <x:row r="1455">
      <x:c r="A1455" s="38" t="str">
        <x:v>R01450</x:v>
      </x:c>
      <x:c r="B1455" s="38" t="str">
        <x:f>'Reparto provincial'!B489</x:f>
        <x:v>C13</x:v>
      </x:c>
      <x:c r="C1455" s="38" t="str">
        <x:f>'Reparto provincial'!C489</x:f>
        <x:v>Optima Compañía de Seguros, S.A.</x:v>
      </x:c>
      <x:c r="D1455" s="38" t="str">
        <x:f>'Reparto provincial'!D489</x:f>
        <x:v>Comercial</x:v>
      </x:c>
      <x:c r="E1455" s="38" t="str">
        <x:f>'Reparto provincial'!E489</x:f>
        <x:v>Colón</x:v>
      </x:c>
      <x:c r="F1455" s="38" t="str">
        <x:f>Ubicaciones!A8</x:f>
        <x:v>L03</x:v>
      </x:c>
      <x:c r="G1455" s="38" t="str">
        <x:v>P1</x:v>
      </x:c>
      <x:c r="H1455" s="55" t="n">
        <x:f>IF(AND(ISNUMBER('Reparto provincial'!J489),ABS(Construccion!G13-1)&lt;0.0000001,MIN(Construccion!D13:F13)&gt;=0,MAX(Construccion!D13:F13)&lt;=1),ROUND('Reparto provincial'!J489*ROUND(SUM(Construccion!$D$13:D13),12),0)-0,"n.a.")</x:f>
        <x:v>0</x:v>
      </x:c>
      <x:c r="I1455" s="55" t="n">
        <x:f>'Reparto provincial'!N489</x:f>
        <x:v>213711.78133836004</x:v>
      </x:c>
      <x:c r="J1455" s="55" t="n">
        <x:f>IF(AND(ISNUMBER(H1455),ISNUMBER(I1455)),H1455*I1455,"n.a.")</x:f>
        <x:v>0</x:v>
      </x:c>
      <x:c r="K1455" s="56" t="n">
        <x:f>Ubicaciones!D8</x:f>
        <x:v>9.36</x:v>
      </x:c>
      <x:c r="L1455" s="56" t="n">
        <x:f>Ubicaciones!E8</x:f>
        <x:v>-79.9</x:v>
      </x:c>
      <x:c r="M1455" s="38" t="str">
        <x:f>Vulnerabilidad!B22</x:f>
        <x:v>Hormigón armado</x:v>
      </x:c>
      <x:c r="N1455" s="38" t="str">
        <x:f>Vulnerabilidad!C22</x:f>
        <x:v>Mampostería de relleno</x:v>
      </x:c>
      <x:c r="O1455" s="38" t="str">
        <x:f>Vulnerabilidad!D22</x:f>
        <x:v>Losa de hormigón</x:v>
      </x:c>
      <x:c r="P1455" s="38" t="str">
        <x:v>Sin dato</x:v>
      </x:c>
      <x:c r="Q1455" s="38" t="n">
        <x:f>IF('Impacto local'!H8="","",'Impacto local'!H8)</x:f>
        <x:v>2</x:v>
      </x:c>
      <x:c r="R1455" s="57" t="n">
        <x:f>IF(Q1455="","",INDEX(Vulnerabilidad!$B$6:$B$17,Q1455))</x:f>
        <x:v>0</x:v>
      </x:c>
      <x:c r="S1455" s="55" t="n">
        <x:f>IF(AND(ISNUMBER(J1455),ISNUMBER(R1455),R1455&gt;=0,R1455&lt;=1),J1455*R1455,"n.a.")</x:f>
        <x:v>0</x:v>
      </x:c>
      <x:c r="T1455" s="38" t="str">
        <x:f>IF(ISNUMBER(S1455),"Calculado ilustrativo","Faltan datos / parámetros inválidos")</x:f>
        <x:v>Calculado ilustrativo</x:v>
      </x:c>
    </x:row>
    <x:row r="1456">
      <x:c r="A1456" s="38" t="str">
        <x:v>R01451</x:v>
      </x:c>
      <x:c r="B1456" s="38" t="str">
        <x:f>'Reparto provincial'!B489</x:f>
        <x:v>C13</x:v>
      </x:c>
      <x:c r="C1456" s="38" t="str">
        <x:f>'Reparto provincial'!C489</x:f>
        <x:v>Optima Compañía de Seguros, S.A.</x:v>
      </x:c>
      <x:c r="D1456" s="38" t="str">
        <x:f>'Reparto provincial'!D489</x:f>
        <x:v>Comercial</x:v>
      </x:c>
      <x:c r="E1456" s="38" t="str">
        <x:f>'Reparto provincial'!E489</x:f>
        <x:v>Colón</x:v>
      </x:c>
      <x:c r="F1456" s="38" t="str">
        <x:f>Ubicaciones!A8</x:f>
        <x:v>L03</x:v>
      </x:c>
      <x:c r="G1456" s="38" t="str">
        <x:v>P2</x:v>
      </x:c>
      <x:c r="H1456" s="55" t="n">
        <x:f>IF(AND(ISNUMBER('Reparto provincial'!J489),ABS(Construccion!G13-1)&lt;0.0000001,MIN(Construccion!D13:F13)&gt;=0,MAX(Construccion!D13:F13)&lt;=1),ROUND('Reparto provincial'!J489*ROUND(SUM(Construccion!$D$13:E13),12),0)-ROUND('Reparto provincial'!J489*ROUND(SUM(Construccion!$D$13:D13),12),0),"n.a.")</x:f>
        <x:v>0</x:v>
      </x:c>
      <x:c r="I1456" s="55" t="n">
        <x:f>'Reparto provincial'!N489</x:f>
        <x:v>213711.78133836004</x:v>
      </x:c>
      <x:c r="J1456" s="55" t="n">
        <x:f>IF(AND(ISNUMBER(H1456),ISNUMBER(I1456)),H1456*I1456,"n.a.")</x:f>
        <x:v>0</x:v>
      </x:c>
      <x:c r="K1456" s="56" t="n">
        <x:f>Ubicaciones!D8</x:f>
        <x:v>9.36</x:v>
      </x:c>
      <x:c r="L1456" s="56" t="n">
        <x:f>Ubicaciones!E8</x:f>
        <x:v>-79.9</x:v>
      </x:c>
      <x:c r="M1456" s="38" t="str">
        <x:f>Vulnerabilidad!B23</x:f>
        <x:v>Mampostería sin refuerzo</x:v>
      </x:c>
      <x:c r="N1456" s="38" t="str">
        <x:f>Vulnerabilidad!C23</x:f>
        <x:v>Bloque / ladrillo</x:v>
      </x:c>
      <x:c r="O1456" s="38" t="str">
        <x:f>Vulnerabilidad!D23</x:f>
        <x:v>Metal</x:v>
      </x:c>
      <x:c r="P1456" s="38" t="str">
        <x:v>Sin dato</x:v>
      </x:c>
      <x:c r="Q1456" s="38" t="n">
        <x:f>IF('Impacto local'!H8="","",'Impacto local'!H8)</x:f>
        <x:v>2</x:v>
      </x:c>
      <x:c r="R1456" s="57" t="n">
        <x:f>IF(Q1456="","",INDEX(Vulnerabilidad!$C$6:$C$17,Q1456))</x:f>
        <x:v>0</x:v>
      </x:c>
      <x:c r="S1456" s="55" t="n">
        <x:f>IF(AND(ISNUMBER(J1456),ISNUMBER(R1456),R1456&gt;=0,R1456&lt;=1),J1456*R1456,"n.a.")</x:f>
        <x:v>0</x:v>
      </x:c>
      <x:c r="T1456" s="38" t="str">
        <x:f>IF(ISNUMBER(S1456),"Calculado ilustrativo","Faltan datos / parámetros inválidos")</x:f>
        <x:v>Calculado ilustrativo</x:v>
      </x:c>
    </x:row>
    <x:row r="1457">
      <x:c r="A1457" s="38" t="str">
        <x:v>R01452</x:v>
      </x:c>
      <x:c r="B1457" s="38" t="str">
        <x:f>'Reparto provincial'!B489</x:f>
        <x:v>C13</x:v>
      </x:c>
      <x:c r="C1457" s="38" t="str">
        <x:f>'Reparto provincial'!C489</x:f>
        <x:v>Optima Compañía de Seguros, S.A.</x:v>
      </x:c>
      <x:c r="D1457" s="38" t="str">
        <x:f>'Reparto provincial'!D489</x:f>
        <x:v>Comercial</x:v>
      </x:c>
      <x:c r="E1457" s="38" t="str">
        <x:f>'Reparto provincial'!E489</x:f>
        <x:v>Colón</x:v>
      </x:c>
      <x:c r="F1457" s="38" t="str">
        <x:f>Ubicaciones!A8</x:f>
        <x:v>L03</x:v>
      </x:c>
      <x:c r="G1457" s="38" t="str">
        <x:v>P3</x:v>
      </x:c>
      <x:c r="H1457" s="55" t="n">
        <x:f>IF(AND(ISNUMBER('Reparto provincial'!J489),ABS(Construccion!G13-1)&lt;0.0000001,MIN(Construccion!D13:F13)&gt;=0,MAX(Construccion!D13:F13)&lt;=1),ROUND('Reparto provincial'!J489*ROUND(SUM(Construccion!$D$13:F13),12),0)-ROUND('Reparto provincial'!J489*ROUND(SUM(Construccion!$D$13:E13),12),0),"n.a.")</x:f>
        <x:v>0</x:v>
      </x:c>
      <x:c r="I1457" s="55" t="n">
        <x:f>'Reparto provincial'!N489</x:f>
        <x:v>213711.78133836004</x:v>
      </x:c>
      <x:c r="J1457" s="55" t="n">
        <x:f>IF(AND(ISNUMBER(H1457),ISNUMBER(I1457)),H1457*I1457,"n.a.")</x:f>
        <x:v>0</x:v>
      </x:c>
      <x:c r="K1457" s="56" t="n">
        <x:f>Ubicaciones!D8</x:f>
        <x:v>9.36</x:v>
      </x:c>
      <x:c r="L1457" s="56" t="n">
        <x:f>Ubicaciones!E8</x:f>
        <x:v>-79.9</x:v>
      </x:c>
      <x:c r="M1457" s="38" t="str">
        <x:f>Vulnerabilidad!B24</x:f>
        <x:v>Liviana / madera</x:v>
      </x:c>
      <x:c r="N1457" s="38" t="str">
        <x:f>Vulnerabilidad!C24</x:f>
        <x:v>Madera / livianas</x:v>
      </x:c>
      <x:c r="O1457" s="38" t="str">
        <x:f>Vulnerabilidad!D24</x:f>
        <x:v>Metal</x:v>
      </x:c>
      <x:c r="P1457" s="38" t="str">
        <x:v>Sin dato</x:v>
      </x:c>
      <x:c r="Q1457" s="38" t="n">
        <x:f>IF('Impacto local'!H8="","",'Impacto local'!H8)</x:f>
        <x:v>2</x:v>
      </x:c>
      <x:c r="R1457" s="57" t="n">
        <x:f>IF(Q1457="","",INDEX(Vulnerabilidad!$D$6:$D$17,Q1457))</x:f>
        <x:v>0</x:v>
      </x:c>
      <x:c r="S1457" s="55" t="n">
        <x:f>IF(AND(ISNUMBER(J1457),ISNUMBER(R1457),R1457&gt;=0,R1457&lt;=1),J1457*R1457,"n.a.")</x:f>
        <x:v>0</x:v>
      </x:c>
      <x:c r="T1457" s="38" t="str">
        <x:f>IF(ISNUMBER(S1457),"Calculado ilustrativo","Faltan datos / parámetros inválidos")</x:f>
        <x:v>Calculado ilustrativo</x:v>
      </x:c>
    </x:row>
    <x:row r="1458">
      <x:c r="A1458" s="38" t="str">
        <x:v>R01453</x:v>
      </x:c>
      <x:c r="B1458" s="38" t="str">
        <x:f>'Reparto provincial'!B490</x:f>
        <x:v>C13</x:v>
      </x:c>
      <x:c r="C1458" s="38" t="str">
        <x:f>'Reparto provincial'!C490</x:f>
        <x:v>Optima Compañía de Seguros, S.A.</x:v>
      </x:c>
      <x:c r="D1458" s="38" t="str">
        <x:f>'Reparto provincial'!D490</x:f>
        <x:v>Comercial</x:v>
      </x:c>
      <x:c r="E1458" s="38" t="str">
        <x:f>'Reparto provincial'!E490</x:f>
        <x:v>Chiriquí</x:v>
      </x:c>
      <x:c r="F1458" s="38" t="str">
        <x:f>Ubicaciones!A9</x:f>
        <x:v>L04</x:v>
      </x:c>
      <x:c r="G1458" s="38" t="str">
        <x:v>P1</x:v>
      </x:c>
      <x:c r="H1458" s="55" t="n">
        <x:f>IF(AND(ISNUMBER('Reparto provincial'!J490),ABS(Construccion!G16-1)&lt;0.0000001,MIN(Construccion!D16:F16)&gt;=0,MAX(Construccion!D16:F16)&lt;=1),ROUND('Reparto provincial'!J490*ROUND(SUM(Construccion!$D$16:D16),12),0)-0,"n.a.")</x:f>
        <x:v>98</x:v>
      </x:c>
      <x:c r="I1458" s="55" t="n">
        <x:f>'Reparto provincial'!N490</x:f>
        <x:v>213711.78133836004</x:v>
      </x:c>
      <x:c r="J1458" s="55" t="n">
        <x:f>IF(AND(ISNUMBER(H1458),ISNUMBER(I1458)),H1458*I1458,"n.a.")</x:f>
        <x:v>20943754.571159285</x:v>
      </x:c>
      <x:c r="K1458" s="56" t="n">
        <x:f>Ubicaciones!D9</x:f>
        <x:v>8.43</x:v>
      </x:c>
      <x:c r="L1458" s="56" t="n">
        <x:f>Ubicaciones!E9</x:f>
        <x:v>-82.43</x:v>
      </x:c>
      <x:c r="M1458" s="38" t="str">
        <x:f>Vulnerabilidad!B22</x:f>
        <x:v>Hormigón armado</x:v>
      </x:c>
      <x:c r="N1458" s="38" t="str">
        <x:f>Vulnerabilidad!C22</x:f>
        <x:v>Mampostería de relleno</x:v>
      </x:c>
      <x:c r="O1458" s="38" t="str">
        <x:f>Vulnerabilidad!D22</x:f>
        <x:v>Losa de hormigón</x:v>
      </x:c>
      <x:c r="P1458" s="38" t="str">
        <x:v>Sin dato</x:v>
      </x:c>
      <x:c r="Q1458" s="38" t="n">
        <x:f>IF('Impacto local'!H9="","",'Impacto local'!H9)</x:f>
        <x:v>4</x:v>
      </x:c>
      <x:c r="R1458" s="57" t="n">
        <x:f>IF(Q1458="","",INDEX(Vulnerabilidad!$B$6:$B$17,Q1458))</x:f>
        <x:v>0</x:v>
      </x:c>
      <x:c r="S1458" s="55" t="n">
        <x:f>IF(AND(ISNUMBER(J1458),ISNUMBER(R1458),R1458&gt;=0,R1458&lt;=1),J1458*R1458,"n.a.")</x:f>
        <x:v>0</x:v>
      </x:c>
      <x:c r="T1458" s="38" t="str">
        <x:f>IF(ISNUMBER(S1458),"Calculado ilustrativo","Faltan datos / parámetros inválidos")</x:f>
        <x:v>Calculado ilustrativo</x:v>
      </x:c>
    </x:row>
    <x:row r="1459">
      <x:c r="A1459" s="38" t="str">
        <x:v>R01454</x:v>
      </x:c>
      <x:c r="B1459" s="38" t="str">
        <x:f>'Reparto provincial'!B490</x:f>
        <x:v>C13</x:v>
      </x:c>
      <x:c r="C1459" s="38" t="str">
        <x:f>'Reparto provincial'!C490</x:f>
        <x:v>Optima Compañía de Seguros, S.A.</x:v>
      </x:c>
      <x:c r="D1459" s="38" t="str">
        <x:f>'Reparto provincial'!D490</x:f>
        <x:v>Comercial</x:v>
      </x:c>
      <x:c r="E1459" s="38" t="str">
        <x:f>'Reparto provincial'!E490</x:f>
        <x:v>Chiriquí</x:v>
      </x:c>
      <x:c r="F1459" s="38" t="str">
        <x:f>Ubicaciones!A9</x:f>
        <x:v>L04</x:v>
      </x:c>
      <x:c r="G1459" s="38" t="str">
        <x:v>P2</x:v>
      </x:c>
      <x:c r="H1459" s="55" t="n">
        <x:f>IF(AND(ISNUMBER('Reparto provincial'!J490),ABS(Construccion!G16-1)&lt;0.0000001,MIN(Construccion!D16:F16)&gt;=0,MAX(Construccion!D16:F16)&lt;=1),ROUND('Reparto provincial'!J490*ROUND(SUM(Construccion!$D$16:E16),12),0)-ROUND('Reparto provincial'!J490*ROUND(SUM(Construccion!$D$16:D16),12),0),"n.a.")</x:f>
        <x:v>50</x:v>
      </x:c>
      <x:c r="I1459" s="55" t="n">
        <x:f>'Reparto provincial'!N490</x:f>
        <x:v>213711.78133836004</x:v>
      </x:c>
      <x:c r="J1459" s="55" t="n">
        <x:f>IF(AND(ISNUMBER(H1459),ISNUMBER(I1459)),H1459*I1459,"n.a.")</x:f>
        <x:v>10685589.066918002</x:v>
      </x:c>
      <x:c r="K1459" s="56" t="n">
        <x:f>Ubicaciones!D9</x:f>
        <x:v>8.43</x:v>
      </x:c>
      <x:c r="L1459" s="56" t="n">
        <x:f>Ubicaciones!E9</x:f>
        <x:v>-82.43</x:v>
      </x:c>
      <x:c r="M1459" s="38" t="str">
        <x:f>Vulnerabilidad!B23</x:f>
        <x:v>Mampostería sin refuerzo</x:v>
      </x:c>
      <x:c r="N1459" s="38" t="str">
        <x:f>Vulnerabilidad!C23</x:f>
        <x:v>Bloque / ladrillo</x:v>
      </x:c>
      <x:c r="O1459" s="38" t="str">
        <x:f>Vulnerabilidad!D23</x:f>
        <x:v>Metal</x:v>
      </x:c>
      <x:c r="P1459" s="38" t="str">
        <x:v>Sin dato</x:v>
      </x:c>
      <x:c r="Q1459" s="38" t="n">
        <x:f>IF('Impacto local'!H9="","",'Impacto local'!H9)</x:f>
        <x:v>4</x:v>
      </x:c>
      <x:c r="R1459" s="57" t="n">
        <x:f>IF(Q1459="","",INDEX(Vulnerabilidad!$C$6:$C$17,Q1459))</x:f>
        <x:v>0.001</x:v>
      </x:c>
      <x:c r="S1459" s="55" t="n">
        <x:f>IF(AND(ISNUMBER(J1459),ISNUMBER(R1459),R1459&gt;=0,R1459&lt;=1),J1459*R1459,"n.a.")</x:f>
        <x:v>10685.589066918003</x:v>
      </x:c>
      <x:c r="T1459" s="38" t="str">
        <x:f>IF(ISNUMBER(S1459),"Calculado ilustrativo","Faltan datos / parámetros inválidos")</x:f>
        <x:v>Calculado ilustrativo</x:v>
      </x:c>
    </x:row>
    <x:row r="1460">
      <x:c r="A1460" s="38" t="str">
        <x:v>R01455</x:v>
      </x:c>
      <x:c r="B1460" s="38" t="str">
        <x:f>'Reparto provincial'!B490</x:f>
        <x:v>C13</x:v>
      </x:c>
      <x:c r="C1460" s="38" t="str">
        <x:f>'Reparto provincial'!C490</x:f>
        <x:v>Optima Compañía de Seguros, S.A.</x:v>
      </x:c>
      <x:c r="D1460" s="38" t="str">
        <x:f>'Reparto provincial'!D490</x:f>
        <x:v>Comercial</x:v>
      </x:c>
      <x:c r="E1460" s="38" t="str">
        <x:f>'Reparto provincial'!E490</x:f>
        <x:v>Chiriquí</x:v>
      </x:c>
      <x:c r="F1460" s="38" t="str">
        <x:f>Ubicaciones!A9</x:f>
        <x:v>L04</x:v>
      </x:c>
      <x:c r="G1460" s="38" t="str">
        <x:v>P3</x:v>
      </x:c>
      <x:c r="H1460" s="55" t="n">
        <x:f>IF(AND(ISNUMBER('Reparto provincial'!J490),ABS(Construccion!G16-1)&lt;0.0000001,MIN(Construccion!D16:F16)&gt;=0,MAX(Construccion!D16:F16)&lt;=1),ROUND('Reparto provincial'!J490*ROUND(SUM(Construccion!$D$16:F16),12),0)-ROUND('Reparto provincial'!J490*ROUND(SUM(Construccion!$D$16:E16),12),0),"n.a.")</x:f>
        <x:v>16</x:v>
      </x:c>
      <x:c r="I1460" s="55" t="n">
        <x:f>'Reparto provincial'!N490</x:f>
        <x:v>213711.78133836004</x:v>
      </x:c>
      <x:c r="J1460" s="55" t="n">
        <x:f>IF(AND(ISNUMBER(H1460),ISNUMBER(I1460)),H1460*I1460,"n.a.")</x:f>
        <x:v>3419388.5014137607</x:v>
      </x:c>
      <x:c r="K1460" s="56" t="n">
        <x:f>Ubicaciones!D9</x:f>
        <x:v>8.43</x:v>
      </x:c>
      <x:c r="L1460" s="56" t="n">
        <x:f>Ubicaciones!E9</x:f>
        <x:v>-82.43</x:v>
      </x:c>
      <x:c r="M1460" s="38" t="str">
        <x:f>Vulnerabilidad!B24</x:f>
        <x:v>Liviana / madera</x:v>
      </x:c>
      <x:c r="N1460" s="38" t="str">
        <x:f>Vulnerabilidad!C24</x:f>
        <x:v>Madera / livianas</x:v>
      </x:c>
      <x:c r="O1460" s="38" t="str">
        <x:f>Vulnerabilidad!D24</x:f>
        <x:v>Metal</x:v>
      </x:c>
      <x:c r="P1460" s="38" t="str">
        <x:v>Sin dato</x:v>
      </x:c>
      <x:c r="Q1460" s="38" t="n">
        <x:f>IF('Impacto local'!H9="","",'Impacto local'!H9)</x:f>
        <x:v>4</x:v>
      </x:c>
      <x:c r="R1460" s="57" t="n">
        <x:f>IF(Q1460="","",INDEX(Vulnerabilidad!$D$6:$D$17,Q1460))</x:f>
        <x:v>0.002</x:v>
      </x:c>
      <x:c r="S1460" s="55" t="n">
        <x:f>IF(AND(ISNUMBER(J1460),ISNUMBER(R1460),R1460&gt;=0,R1460&lt;=1),J1460*R1460,"n.a.")</x:f>
        <x:v>6838.777002827522</x:v>
      </x:c>
      <x:c r="T1460" s="38" t="str">
        <x:f>IF(ISNUMBER(S1460),"Calculado ilustrativo","Faltan datos / parámetros inválidos")</x:f>
        <x:v>Calculado ilustrativo</x:v>
      </x:c>
    </x:row>
    <x:row r="1461">
      <x:c r="A1461" s="38" t="str">
        <x:v>R01456</x:v>
      </x:c>
      <x:c r="B1461" s="38" t="str">
        <x:f>'Reparto provincial'!B491</x:f>
        <x:v>C13</x:v>
      </x:c>
      <x:c r="C1461" s="38" t="str">
        <x:f>'Reparto provincial'!C491</x:f>
        <x:v>Optima Compañía de Seguros, S.A.</x:v>
      </x:c>
      <x:c r="D1461" s="38" t="str">
        <x:f>'Reparto provincial'!D491</x:f>
        <x:v>Comercial</x:v>
      </x:c>
      <x:c r="E1461" s="38" t="str">
        <x:f>'Reparto provincial'!E491</x:f>
        <x:v>Darién</x:v>
      </x:c>
      <x:c r="F1461" s="38" t="str">
        <x:f>Ubicaciones!A10</x:f>
        <x:v>L05</x:v>
      </x:c>
      <x:c r="G1461" s="38" t="str">
        <x:v>P1</x:v>
      </x:c>
      <x:c r="H1461" s="55" t="n">
        <x:f>IF(AND(ISNUMBER('Reparto provincial'!J491),ABS(Construccion!G19-1)&lt;0.0000001,MIN(Construccion!D19:F19)&gt;=0,MAX(Construccion!D19:F19)&lt;=1),ROUND('Reparto provincial'!J491*ROUND(SUM(Construccion!$D$19:D19),12),0)-0,"n.a.")</x:f>
        <x:v>0</x:v>
      </x:c>
      <x:c r="I1461" s="55" t="n">
        <x:f>'Reparto provincial'!N491</x:f>
        <x:v>213711.78133836004</x:v>
      </x:c>
      <x:c r="J1461" s="55" t="n">
        <x:f>IF(AND(ISNUMBER(H1461),ISNUMBER(I1461)),H1461*I1461,"n.a.")</x:f>
        <x:v>0</x:v>
      </x:c>
      <x:c r="K1461" s="56" t="n">
        <x:f>Ubicaciones!D10</x:f>
        <x:v>8.4</x:v>
      </x:c>
      <x:c r="L1461" s="56" t="n">
        <x:f>Ubicaciones!E10</x:f>
        <x:v>-78.15</x:v>
      </x:c>
      <x:c r="M1461" s="38" t="str">
        <x:f>Vulnerabilidad!B22</x:f>
        <x:v>Hormigón armado</x:v>
      </x:c>
      <x:c r="N1461" s="38" t="str">
        <x:f>Vulnerabilidad!C22</x:f>
        <x:v>Mampostería de relleno</x:v>
      </x:c>
      <x:c r="O1461" s="38" t="str">
        <x:f>Vulnerabilidad!D22</x:f>
        <x:v>Losa de hormigón</x:v>
      </x:c>
      <x:c r="P1461" s="38" t="str">
        <x:v>Sin dato</x:v>
      </x:c>
      <x:c r="Q1461" s="38" t="n">
        <x:f>IF('Impacto local'!H10="","",'Impacto local'!H10)</x:f>
        <x:v>2</x:v>
      </x:c>
      <x:c r="R1461" s="57" t="n">
        <x:f>IF(Q1461="","",INDEX(Vulnerabilidad!$B$6:$B$17,Q1461))</x:f>
        <x:v>0</x:v>
      </x:c>
      <x:c r="S1461" s="55" t="n">
        <x:f>IF(AND(ISNUMBER(J1461),ISNUMBER(R1461),R1461&gt;=0,R1461&lt;=1),J1461*R1461,"n.a.")</x:f>
        <x:v>0</x:v>
      </x:c>
      <x:c r="T1461" s="38" t="str">
        <x:f>IF(ISNUMBER(S1461),"Calculado ilustrativo","Faltan datos / parámetros inválidos")</x:f>
        <x:v>Calculado ilustrativo</x:v>
      </x:c>
    </x:row>
    <x:row r="1462">
      <x:c r="A1462" s="38" t="str">
        <x:v>R01457</x:v>
      </x:c>
      <x:c r="B1462" s="38" t="str">
        <x:f>'Reparto provincial'!B491</x:f>
        <x:v>C13</x:v>
      </x:c>
      <x:c r="C1462" s="38" t="str">
        <x:f>'Reparto provincial'!C491</x:f>
        <x:v>Optima Compañía de Seguros, S.A.</x:v>
      </x:c>
      <x:c r="D1462" s="38" t="str">
        <x:f>'Reparto provincial'!D491</x:f>
        <x:v>Comercial</x:v>
      </x:c>
      <x:c r="E1462" s="38" t="str">
        <x:f>'Reparto provincial'!E491</x:f>
        <x:v>Darién</x:v>
      </x:c>
      <x:c r="F1462" s="38" t="str">
        <x:f>Ubicaciones!A10</x:f>
        <x:v>L05</x:v>
      </x:c>
      <x:c r="G1462" s="38" t="str">
        <x:v>P2</x:v>
      </x:c>
      <x:c r="H1462" s="55" t="n">
        <x:f>IF(AND(ISNUMBER('Reparto provincial'!J491),ABS(Construccion!G19-1)&lt;0.0000001,MIN(Construccion!D19:F19)&gt;=0,MAX(Construccion!D19:F19)&lt;=1),ROUND('Reparto provincial'!J491*ROUND(SUM(Construccion!$D$19:E19),12),0)-ROUND('Reparto provincial'!J491*ROUND(SUM(Construccion!$D$19:D19),12),0),"n.a.")</x:f>
        <x:v>0</x:v>
      </x:c>
      <x:c r="I1462" s="55" t="n">
        <x:f>'Reparto provincial'!N491</x:f>
        <x:v>213711.78133836004</x:v>
      </x:c>
      <x:c r="J1462" s="55" t="n">
        <x:f>IF(AND(ISNUMBER(H1462),ISNUMBER(I1462)),H1462*I1462,"n.a.")</x:f>
        <x:v>0</x:v>
      </x:c>
      <x:c r="K1462" s="56" t="n">
        <x:f>Ubicaciones!D10</x:f>
        <x:v>8.4</x:v>
      </x:c>
      <x:c r="L1462" s="56" t="n">
        <x:f>Ubicaciones!E10</x:f>
        <x:v>-78.15</x:v>
      </x:c>
      <x:c r="M1462" s="38" t="str">
        <x:f>Vulnerabilidad!B23</x:f>
        <x:v>Mampostería sin refuerzo</x:v>
      </x:c>
      <x:c r="N1462" s="38" t="str">
        <x:f>Vulnerabilidad!C23</x:f>
        <x:v>Bloque / ladrillo</x:v>
      </x:c>
      <x:c r="O1462" s="38" t="str">
        <x:f>Vulnerabilidad!D23</x:f>
        <x:v>Metal</x:v>
      </x:c>
      <x:c r="P1462" s="38" t="str">
        <x:v>Sin dato</x:v>
      </x:c>
      <x:c r="Q1462" s="38" t="n">
        <x:f>IF('Impacto local'!H10="","",'Impacto local'!H10)</x:f>
        <x:v>2</x:v>
      </x:c>
      <x:c r="R1462" s="57" t="n">
        <x:f>IF(Q1462="","",INDEX(Vulnerabilidad!$C$6:$C$17,Q1462))</x:f>
        <x:v>0</x:v>
      </x:c>
      <x:c r="S1462" s="55" t="n">
        <x:f>IF(AND(ISNUMBER(J1462),ISNUMBER(R1462),R1462&gt;=0,R1462&lt;=1),J1462*R1462,"n.a.")</x:f>
        <x:v>0</x:v>
      </x:c>
      <x:c r="T1462" s="38" t="str">
        <x:f>IF(ISNUMBER(S1462),"Calculado ilustrativo","Faltan datos / parámetros inválidos")</x:f>
        <x:v>Calculado ilustrativo</x:v>
      </x:c>
    </x:row>
    <x:row r="1463">
      <x:c r="A1463" s="38" t="str">
        <x:v>R01458</x:v>
      </x:c>
      <x:c r="B1463" s="38" t="str">
        <x:f>'Reparto provincial'!B491</x:f>
        <x:v>C13</x:v>
      </x:c>
      <x:c r="C1463" s="38" t="str">
        <x:f>'Reparto provincial'!C491</x:f>
        <x:v>Optima Compañía de Seguros, S.A.</x:v>
      </x:c>
      <x:c r="D1463" s="38" t="str">
        <x:f>'Reparto provincial'!D491</x:f>
        <x:v>Comercial</x:v>
      </x:c>
      <x:c r="E1463" s="38" t="str">
        <x:f>'Reparto provincial'!E491</x:f>
        <x:v>Darién</x:v>
      </x:c>
      <x:c r="F1463" s="38" t="str">
        <x:f>Ubicaciones!A10</x:f>
        <x:v>L05</x:v>
      </x:c>
      <x:c r="G1463" s="38" t="str">
        <x:v>P3</x:v>
      </x:c>
      <x:c r="H1463" s="55" t="n">
        <x:f>IF(AND(ISNUMBER('Reparto provincial'!J491),ABS(Construccion!G19-1)&lt;0.0000001,MIN(Construccion!D19:F19)&gt;=0,MAX(Construccion!D19:F19)&lt;=1),ROUND('Reparto provincial'!J491*ROUND(SUM(Construccion!$D$19:F19),12),0)-ROUND('Reparto provincial'!J491*ROUND(SUM(Construccion!$D$19:E19),12),0),"n.a.")</x:f>
        <x:v>0</x:v>
      </x:c>
      <x:c r="I1463" s="55" t="n">
        <x:f>'Reparto provincial'!N491</x:f>
        <x:v>213711.78133836004</x:v>
      </x:c>
      <x:c r="J1463" s="55" t="n">
        <x:f>IF(AND(ISNUMBER(H1463),ISNUMBER(I1463)),H1463*I1463,"n.a.")</x:f>
        <x:v>0</x:v>
      </x:c>
      <x:c r="K1463" s="56" t="n">
        <x:f>Ubicaciones!D10</x:f>
        <x:v>8.4</x:v>
      </x:c>
      <x:c r="L1463" s="56" t="n">
        <x:f>Ubicaciones!E10</x:f>
        <x:v>-78.15</x:v>
      </x:c>
      <x:c r="M1463" s="38" t="str">
        <x:f>Vulnerabilidad!B24</x:f>
        <x:v>Liviana / madera</x:v>
      </x:c>
      <x:c r="N1463" s="38" t="str">
        <x:f>Vulnerabilidad!C24</x:f>
        <x:v>Madera / livianas</x:v>
      </x:c>
      <x:c r="O1463" s="38" t="str">
        <x:f>Vulnerabilidad!D24</x:f>
        <x:v>Metal</x:v>
      </x:c>
      <x:c r="P1463" s="38" t="str">
        <x:v>Sin dato</x:v>
      </x:c>
      <x:c r="Q1463" s="38" t="n">
        <x:f>IF('Impacto local'!H10="","",'Impacto local'!H10)</x:f>
        <x:v>2</x:v>
      </x:c>
      <x:c r="R1463" s="57" t="n">
        <x:f>IF(Q1463="","",INDEX(Vulnerabilidad!$D$6:$D$17,Q1463))</x:f>
        <x:v>0</x:v>
      </x:c>
      <x:c r="S1463" s="55" t="n">
        <x:f>IF(AND(ISNUMBER(J1463),ISNUMBER(R1463),R1463&gt;=0,R1463&lt;=1),J1463*R1463,"n.a.")</x:f>
        <x:v>0</x:v>
      </x:c>
      <x:c r="T1463" s="38" t="str">
        <x:f>IF(ISNUMBER(S1463),"Calculado ilustrativo","Faltan datos / parámetros inválidos")</x:f>
        <x:v>Calculado ilustrativo</x:v>
      </x:c>
    </x:row>
    <x:row r="1464">
      <x:c r="A1464" s="38" t="str">
        <x:v>R01459</x:v>
      </x:c>
      <x:c r="B1464" s="38" t="str">
        <x:f>'Reparto provincial'!B492</x:f>
        <x:v>C13</x:v>
      </x:c>
      <x:c r="C1464" s="38" t="str">
        <x:f>'Reparto provincial'!C492</x:f>
        <x:v>Optima Compañía de Seguros, S.A.</x:v>
      </x:c>
      <x:c r="D1464" s="38" t="str">
        <x:f>'Reparto provincial'!D492</x:f>
        <x:v>Comercial</x:v>
      </x:c>
      <x:c r="E1464" s="38" t="str">
        <x:f>'Reparto provincial'!E492</x:f>
        <x:v>Herrera</x:v>
      </x:c>
      <x:c r="F1464" s="38" t="str">
        <x:f>Ubicaciones!A11</x:f>
        <x:v>L06</x:v>
      </x:c>
      <x:c r="G1464" s="38" t="str">
        <x:v>P1</x:v>
      </x:c>
      <x:c r="H1464" s="55" t="n">
        <x:f>IF(AND(ISNUMBER('Reparto provincial'!J492),ABS(Construccion!G22-1)&lt;0.0000001,MIN(Construccion!D22:F22)&gt;=0,MAX(Construccion!D22:F22)&lt;=1),ROUND('Reparto provincial'!J492*ROUND(SUM(Construccion!$D$22:D22),12),0)-0,"n.a.")</x:f>
        <x:v>0</x:v>
      </x:c>
      <x:c r="I1464" s="55" t="n">
        <x:f>'Reparto provincial'!N492</x:f>
        <x:v>213711.78133836004</x:v>
      </x:c>
      <x:c r="J1464" s="55" t="n">
        <x:f>IF(AND(ISNUMBER(H1464),ISNUMBER(I1464)),H1464*I1464,"n.a.")</x:f>
        <x:v>0</x:v>
      </x:c>
      <x:c r="K1464" s="56" t="n">
        <x:f>Ubicaciones!D11</x:f>
        <x:v>7.96</x:v>
      </x:c>
      <x:c r="L1464" s="56" t="n">
        <x:f>Ubicaciones!E11</x:f>
        <x:v>-80.43</x:v>
      </x:c>
      <x:c r="M1464" s="38" t="str">
        <x:f>Vulnerabilidad!B22</x:f>
        <x:v>Hormigón armado</x:v>
      </x:c>
      <x:c r="N1464" s="38" t="str">
        <x:f>Vulnerabilidad!C22</x:f>
        <x:v>Mampostería de relleno</x:v>
      </x:c>
      <x:c r="O1464" s="38" t="str">
        <x:f>Vulnerabilidad!D22</x:f>
        <x:v>Losa de hormigón</x:v>
      </x:c>
      <x:c r="P1464" s="38" t="str">
        <x:v>Sin dato</x:v>
      </x:c>
      <x:c r="Q1464" s="38" t="n">
        <x:f>IF('Impacto local'!H11="","",'Impacto local'!H11)</x:f>
        <x:v>3</x:v>
      </x:c>
      <x:c r="R1464" s="57" t="n">
        <x:f>IF(Q1464="","",INDEX(Vulnerabilidad!$B$6:$B$17,Q1464))</x:f>
        <x:v>0</x:v>
      </x:c>
      <x:c r="S1464" s="55" t="n">
        <x:f>IF(AND(ISNUMBER(J1464),ISNUMBER(R1464),R1464&gt;=0,R1464&lt;=1),J1464*R1464,"n.a.")</x:f>
        <x:v>0</x:v>
      </x:c>
      <x:c r="T1464" s="38" t="str">
        <x:f>IF(ISNUMBER(S1464),"Calculado ilustrativo","Faltan datos / parámetros inválidos")</x:f>
        <x:v>Calculado ilustrativo</x:v>
      </x:c>
    </x:row>
    <x:row r="1465">
      <x:c r="A1465" s="38" t="str">
        <x:v>R01460</x:v>
      </x:c>
      <x:c r="B1465" s="38" t="str">
        <x:f>'Reparto provincial'!B492</x:f>
        <x:v>C13</x:v>
      </x:c>
      <x:c r="C1465" s="38" t="str">
        <x:f>'Reparto provincial'!C492</x:f>
        <x:v>Optima Compañía de Seguros, S.A.</x:v>
      </x:c>
      <x:c r="D1465" s="38" t="str">
        <x:f>'Reparto provincial'!D492</x:f>
        <x:v>Comercial</x:v>
      </x:c>
      <x:c r="E1465" s="38" t="str">
        <x:f>'Reparto provincial'!E492</x:f>
        <x:v>Herrera</x:v>
      </x:c>
      <x:c r="F1465" s="38" t="str">
        <x:f>Ubicaciones!A11</x:f>
        <x:v>L06</x:v>
      </x:c>
      <x:c r="G1465" s="38" t="str">
        <x:v>P2</x:v>
      </x:c>
      <x:c r="H1465" s="55" t="n">
        <x:f>IF(AND(ISNUMBER('Reparto provincial'!J492),ABS(Construccion!G22-1)&lt;0.0000001,MIN(Construccion!D22:F22)&gt;=0,MAX(Construccion!D22:F22)&lt;=1),ROUND('Reparto provincial'!J492*ROUND(SUM(Construccion!$D$22:E22),12),0)-ROUND('Reparto provincial'!J492*ROUND(SUM(Construccion!$D$22:D22),12),0),"n.a.")</x:f>
        <x:v>0</x:v>
      </x:c>
      <x:c r="I1465" s="55" t="n">
        <x:f>'Reparto provincial'!N492</x:f>
        <x:v>213711.78133836004</x:v>
      </x:c>
      <x:c r="J1465" s="55" t="n">
        <x:f>IF(AND(ISNUMBER(H1465),ISNUMBER(I1465)),H1465*I1465,"n.a.")</x:f>
        <x:v>0</x:v>
      </x:c>
      <x:c r="K1465" s="56" t="n">
        <x:f>Ubicaciones!D11</x:f>
        <x:v>7.96</x:v>
      </x:c>
      <x:c r="L1465" s="56" t="n">
        <x:f>Ubicaciones!E11</x:f>
        <x:v>-80.43</x:v>
      </x:c>
      <x:c r="M1465" s="38" t="str">
        <x:f>Vulnerabilidad!B23</x:f>
        <x:v>Mampostería sin refuerzo</x:v>
      </x:c>
      <x:c r="N1465" s="38" t="str">
        <x:f>Vulnerabilidad!C23</x:f>
        <x:v>Bloque / ladrillo</x:v>
      </x:c>
      <x:c r="O1465" s="38" t="str">
        <x:f>Vulnerabilidad!D23</x:f>
        <x:v>Metal</x:v>
      </x:c>
      <x:c r="P1465" s="38" t="str">
        <x:v>Sin dato</x:v>
      </x:c>
      <x:c r="Q1465" s="38" t="n">
        <x:f>IF('Impacto local'!H11="","",'Impacto local'!H11)</x:f>
        <x:v>3</x:v>
      </x:c>
      <x:c r="R1465" s="57" t="n">
        <x:f>IF(Q1465="","",INDEX(Vulnerabilidad!$C$6:$C$17,Q1465))</x:f>
        <x:v>0</x:v>
      </x:c>
      <x:c r="S1465" s="55" t="n">
        <x:f>IF(AND(ISNUMBER(J1465),ISNUMBER(R1465),R1465&gt;=0,R1465&lt;=1),J1465*R1465,"n.a.")</x:f>
        <x:v>0</x:v>
      </x:c>
      <x:c r="T1465" s="38" t="str">
        <x:f>IF(ISNUMBER(S1465),"Calculado ilustrativo","Faltan datos / parámetros inválidos")</x:f>
        <x:v>Calculado ilustrativo</x:v>
      </x:c>
    </x:row>
    <x:row r="1466">
      <x:c r="A1466" s="38" t="str">
        <x:v>R01461</x:v>
      </x:c>
      <x:c r="B1466" s="38" t="str">
        <x:f>'Reparto provincial'!B492</x:f>
        <x:v>C13</x:v>
      </x:c>
      <x:c r="C1466" s="38" t="str">
        <x:f>'Reparto provincial'!C492</x:f>
        <x:v>Optima Compañía de Seguros, S.A.</x:v>
      </x:c>
      <x:c r="D1466" s="38" t="str">
        <x:f>'Reparto provincial'!D492</x:f>
        <x:v>Comercial</x:v>
      </x:c>
      <x:c r="E1466" s="38" t="str">
        <x:f>'Reparto provincial'!E492</x:f>
        <x:v>Herrera</x:v>
      </x:c>
      <x:c r="F1466" s="38" t="str">
        <x:f>Ubicaciones!A11</x:f>
        <x:v>L06</x:v>
      </x:c>
      <x:c r="G1466" s="38" t="str">
        <x:v>P3</x:v>
      </x:c>
      <x:c r="H1466" s="55" t="n">
        <x:f>IF(AND(ISNUMBER('Reparto provincial'!J492),ABS(Construccion!G22-1)&lt;0.0000001,MIN(Construccion!D22:F22)&gt;=0,MAX(Construccion!D22:F22)&lt;=1),ROUND('Reparto provincial'!J492*ROUND(SUM(Construccion!$D$22:F22),12),0)-ROUND('Reparto provincial'!J492*ROUND(SUM(Construccion!$D$22:E22),12),0),"n.a.")</x:f>
        <x:v>0</x:v>
      </x:c>
      <x:c r="I1466" s="55" t="n">
        <x:f>'Reparto provincial'!N492</x:f>
        <x:v>213711.78133836004</x:v>
      </x:c>
      <x:c r="J1466" s="55" t="n">
        <x:f>IF(AND(ISNUMBER(H1466),ISNUMBER(I1466)),H1466*I1466,"n.a.")</x:f>
        <x:v>0</x:v>
      </x:c>
      <x:c r="K1466" s="56" t="n">
        <x:f>Ubicaciones!D11</x:f>
        <x:v>7.96</x:v>
      </x:c>
      <x:c r="L1466" s="56" t="n">
        <x:f>Ubicaciones!E11</x:f>
        <x:v>-80.43</x:v>
      </x:c>
      <x:c r="M1466" s="38" t="str">
        <x:f>Vulnerabilidad!B24</x:f>
        <x:v>Liviana / madera</x:v>
      </x:c>
      <x:c r="N1466" s="38" t="str">
        <x:f>Vulnerabilidad!C24</x:f>
        <x:v>Madera / livianas</x:v>
      </x:c>
      <x:c r="O1466" s="38" t="str">
        <x:f>Vulnerabilidad!D24</x:f>
        <x:v>Metal</x:v>
      </x:c>
      <x:c r="P1466" s="38" t="str">
        <x:v>Sin dato</x:v>
      </x:c>
      <x:c r="Q1466" s="38" t="n">
        <x:f>IF('Impacto local'!H11="","",'Impacto local'!H11)</x:f>
        <x:v>3</x:v>
      </x:c>
      <x:c r="R1466" s="57" t="n">
        <x:f>IF(Q1466="","",INDEX(Vulnerabilidad!$D$6:$D$17,Q1466))</x:f>
        <x:v>0</x:v>
      </x:c>
      <x:c r="S1466" s="55" t="n">
        <x:f>IF(AND(ISNUMBER(J1466),ISNUMBER(R1466),R1466&gt;=0,R1466&lt;=1),J1466*R1466,"n.a.")</x:f>
        <x:v>0</x:v>
      </x:c>
      <x:c r="T1466" s="38" t="str">
        <x:f>IF(ISNUMBER(S1466),"Calculado ilustrativo","Faltan datos / parámetros inválidos")</x:f>
        <x:v>Calculado ilustrativo</x:v>
      </x:c>
    </x:row>
    <x:row r="1467">
      <x:c r="A1467" s="38" t="str">
        <x:v>R01462</x:v>
      </x:c>
      <x:c r="B1467" s="38" t="str">
        <x:f>'Reparto provincial'!B493</x:f>
        <x:v>C13</x:v>
      </x:c>
      <x:c r="C1467" s="38" t="str">
        <x:f>'Reparto provincial'!C493</x:f>
        <x:v>Optima Compañía de Seguros, S.A.</x:v>
      </x:c>
      <x:c r="D1467" s="38" t="str">
        <x:f>'Reparto provincial'!D493</x:f>
        <x:v>Comercial</x:v>
      </x:c>
      <x:c r="E1467" s="38" t="str">
        <x:f>'Reparto provincial'!E493</x:f>
        <x:v>Los Santos</x:v>
      </x:c>
      <x:c r="F1467" s="38" t="str">
        <x:f>Ubicaciones!A12</x:f>
        <x:v>L07</x:v>
      </x:c>
      <x:c r="G1467" s="38" t="str">
        <x:v>P1</x:v>
      </x:c>
      <x:c r="H1467" s="55" t="n">
        <x:f>IF(AND(ISNUMBER('Reparto provincial'!J493),ABS(Construccion!G25-1)&lt;0.0000001,MIN(Construccion!D25:F25)&gt;=0,MAX(Construccion!D25:F25)&lt;=1),ROUND('Reparto provincial'!J493*ROUND(SUM(Construccion!$D$25:D25),12),0)-0,"n.a.")</x:f>
        <x:v>0</x:v>
      </x:c>
      <x:c r="I1467" s="55" t="n">
        <x:f>'Reparto provincial'!N493</x:f>
        <x:v>213711.78133836004</x:v>
      </x:c>
      <x:c r="J1467" s="55" t="n">
        <x:f>IF(AND(ISNUMBER(H1467),ISNUMBER(I1467)),H1467*I1467,"n.a.")</x:f>
        <x:v>0</x:v>
      </x:c>
      <x:c r="K1467" s="56" t="n">
        <x:f>Ubicaciones!D12</x:f>
        <x:v>7.77</x:v>
      </x:c>
      <x:c r="L1467" s="56" t="n">
        <x:f>Ubicaciones!E12</x:f>
        <x:v>-80.28</x:v>
      </x:c>
      <x:c r="M1467" s="38" t="str">
        <x:f>Vulnerabilidad!B22</x:f>
        <x:v>Hormigón armado</x:v>
      </x:c>
      <x:c r="N1467" s="38" t="str">
        <x:f>Vulnerabilidad!C22</x:f>
        <x:v>Mampostería de relleno</x:v>
      </x:c>
      <x:c r="O1467" s="38" t="str">
        <x:f>Vulnerabilidad!D22</x:f>
        <x:v>Losa de hormigón</x:v>
      </x:c>
      <x:c r="P1467" s="38" t="str">
        <x:v>Sin dato</x:v>
      </x:c>
      <x:c r="Q1467" s="38" t="n">
        <x:f>IF('Impacto local'!H12="","",'Impacto local'!H12)</x:f>
        <x:v>2</x:v>
      </x:c>
      <x:c r="R1467" s="57" t="n">
        <x:f>IF(Q1467="","",INDEX(Vulnerabilidad!$B$6:$B$17,Q1467))</x:f>
        <x:v>0</x:v>
      </x:c>
      <x:c r="S1467" s="55" t="n">
        <x:f>IF(AND(ISNUMBER(J1467),ISNUMBER(R1467),R1467&gt;=0,R1467&lt;=1),J1467*R1467,"n.a.")</x:f>
        <x:v>0</x:v>
      </x:c>
      <x:c r="T1467" s="38" t="str">
        <x:f>IF(ISNUMBER(S1467),"Calculado ilustrativo","Faltan datos / parámetros inválidos")</x:f>
        <x:v>Calculado ilustrativo</x:v>
      </x:c>
    </x:row>
    <x:row r="1468">
      <x:c r="A1468" s="38" t="str">
        <x:v>R01463</x:v>
      </x:c>
      <x:c r="B1468" s="38" t="str">
        <x:f>'Reparto provincial'!B493</x:f>
        <x:v>C13</x:v>
      </x:c>
      <x:c r="C1468" s="38" t="str">
        <x:f>'Reparto provincial'!C493</x:f>
        <x:v>Optima Compañía de Seguros, S.A.</x:v>
      </x:c>
      <x:c r="D1468" s="38" t="str">
        <x:f>'Reparto provincial'!D493</x:f>
        <x:v>Comercial</x:v>
      </x:c>
      <x:c r="E1468" s="38" t="str">
        <x:f>'Reparto provincial'!E493</x:f>
        <x:v>Los Santos</x:v>
      </x:c>
      <x:c r="F1468" s="38" t="str">
        <x:f>Ubicaciones!A12</x:f>
        <x:v>L07</x:v>
      </x:c>
      <x:c r="G1468" s="38" t="str">
        <x:v>P2</x:v>
      </x:c>
      <x:c r="H1468" s="55" t="n">
        <x:f>IF(AND(ISNUMBER('Reparto provincial'!J493),ABS(Construccion!G25-1)&lt;0.0000001,MIN(Construccion!D25:F25)&gt;=0,MAX(Construccion!D25:F25)&lt;=1),ROUND('Reparto provincial'!J493*ROUND(SUM(Construccion!$D$25:E25),12),0)-ROUND('Reparto provincial'!J493*ROUND(SUM(Construccion!$D$25:D25),12),0),"n.a.")</x:f>
        <x:v>0</x:v>
      </x:c>
      <x:c r="I1468" s="55" t="n">
        <x:f>'Reparto provincial'!N493</x:f>
        <x:v>213711.78133836004</x:v>
      </x:c>
      <x:c r="J1468" s="55" t="n">
        <x:f>IF(AND(ISNUMBER(H1468),ISNUMBER(I1468)),H1468*I1468,"n.a.")</x:f>
        <x:v>0</x:v>
      </x:c>
      <x:c r="K1468" s="56" t="n">
        <x:f>Ubicaciones!D12</x:f>
        <x:v>7.77</x:v>
      </x:c>
      <x:c r="L1468" s="56" t="n">
        <x:f>Ubicaciones!E12</x:f>
        <x:v>-80.28</x:v>
      </x:c>
      <x:c r="M1468" s="38" t="str">
        <x:f>Vulnerabilidad!B23</x:f>
        <x:v>Mampostería sin refuerzo</x:v>
      </x:c>
      <x:c r="N1468" s="38" t="str">
        <x:f>Vulnerabilidad!C23</x:f>
        <x:v>Bloque / ladrillo</x:v>
      </x:c>
      <x:c r="O1468" s="38" t="str">
        <x:f>Vulnerabilidad!D23</x:f>
        <x:v>Metal</x:v>
      </x:c>
      <x:c r="P1468" s="38" t="str">
        <x:v>Sin dato</x:v>
      </x:c>
      <x:c r="Q1468" s="38" t="n">
        <x:f>IF('Impacto local'!H12="","",'Impacto local'!H12)</x:f>
        <x:v>2</x:v>
      </x:c>
      <x:c r="R1468" s="57" t="n">
        <x:f>IF(Q1468="","",INDEX(Vulnerabilidad!$C$6:$C$17,Q1468))</x:f>
        <x:v>0</x:v>
      </x:c>
      <x:c r="S1468" s="55" t="n">
        <x:f>IF(AND(ISNUMBER(J1468),ISNUMBER(R1468),R1468&gt;=0,R1468&lt;=1),J1468*R1468,"n.a.")</x:f>
        <x:v>0</x:v>
      </x:c>
      <x:c r="T1468" s="38" t="str">
        <x:f>IF(ISNUMBER(S1468),"Calculado ilustrativo","Faltan datos / parámetros inválidos")</x:f>
        <x:v>Calculado ilustrativo</x:v>
      </x:c>
    </x:row>
    <x:row r="1469">
      <x:c r="A1469" s="38" t="str">
        <x:v>R01464</x:v>
      </x:c>
      <x:c r="B1469" s="38" t="str">
        <x:f>'Reparto provincial'!B493</x:f>
        <x:v>C13</x:v>
      </x:c>
      <x:c r="C1469" s="38" t="str">
        <x:f>'Reparto provincial'!C493</x:f>
        <x:v>Optima Compañía de Seguros, S.A.</x:v>
      </x:c>
      <x:c r="D1469" s="38" t="str">
        <x:f>'Reparto provincial'!D493</x:f>
        <x:v>Comercial</x:v>
      </x:c>
      <x:c r="E1469" s="38" t="str">
        <x:f>'Reparto provincial'!E493</x:f>
        <x:v>Los Santos</x:v>
      </x:c>
      <x:c r="F1469" s="38" t="str">
        <x:f>Ubicaciones!A12</x:f>
        <x:v>L07</x:v>
      </x:c>
      <x:c r="G1469" s="38" t="str">
        <x:v>P3</x:v>
      </x:c>
      <x:c r="H1469" s="55" t="n">
        <x:f>IF(AND(ISNUMBER('Reparto provincial'!J493),ABS(Construccion!G25-1)&lt;0.0000001,MIN(Construccion!D25:F25)&gt;=0,MAX(Construccion!D25:F25)&lt;=1),ROUND('Reparto provincial'!J493*ROUND(SUM(Construccion!$D$25:F25),12),0)-ROUND('Reparto provincial'!J493*ROUND(SUM(Construccion!$D$25:E25),12),0),"n.a.")</x:f>
        <x:v>0</x:v>
      </x:c>
      <x:c r="I1469" s="55" t="n">
        <x:f>'Reparto provincial'!N493</x:f>
        <x:v>213711.78133836004</x:v>
      </x:c>
      <x:c r="J1469" s="55" t="n">
        <x:f>IF(AND(ISNUMBER(H1469),ISNUMBER(I1469)),H1469*I1469,"n.a.")</x:f>
        <x:v>0</x:v>
      </x:c>
      <x:c r="K1469" s="56" t="n">
        <x:f>Ubicaciones!D12</x:f>
        <x:v>7.77</x:v>
      </x:c>
      <x:c r="L1469" s="56" t="n">
        <x:f>Ubicaciones!E12</x:f>
        <x:v>-80.28</x:v>
      </x:c>
      <x:c r="M1469" s="38" t="str">
        <x:f>Vulnerabilidad!B24</x:f>
        <x:v>Liviana / madera</x:v>
      </x:c>
      <x:c r="N1469" s="38" t="str">
        <x:f>Vulnerabilidad!C24</x:f>
        <x:v>Madera / livianas</x:v>
      </x:c>
      <x:c r="O1469" s="38" t="str">
        <x:f>Vulnerabilidad!D24</x:f>
        <x:v>Metal</x:v>
      </x:c>
      <x:c r="P1469" s="38" t="str">
        <x:v>Sin dato</x:v>
      </x:c>
      <x:c r="Q1469" s="38" t="n">
        <x:f>IF('Impacto local'!H12="","",'Impacto local'!H12)</x:f>
        <x:v>2</x:v>
      </x:c>
      <x:c r="R1469" s="57" t="n">
        <x:f>IF(Q1469="","",INDEX(Vulnerabilidad!$D$6:$D$17,Q1469))</x:f>
        <x:v>0</x:v>
      </x:c>
      <x:c r="S1469" s="55" t="n">
        <x:f>IF(AND(ISNUMBER(J1469),ISNUMBER(R1469),R1469&gt;=0,R1469&lt;=1),J1469*R1469,"n.a.")</x:f>
        <x:v>0</x:v>
      </x:c>
      <x:c r="T1469" s="38" t="str">
        <x:f>IF(ISNUMBER(S1469),"Calculado ilustrativo","Faltan datos / parámetros inválidos")</x:f>
        <x:v>Calculado ilustrativo</x:v>
      </x:c>
    </x:row>
    <x:row r="1470">
      <x:c r="A1470" s="38" t="str">
        <x:v>R01465</x:v>
      </x:c>
      <x:c r="B1470" s="38" t="str">
        <x:f>'Reparto provincial'!B494</x:f>
        <x:v>C13</x:v>
      </x:c>
      <x:c r="C1470" s="38" t="str">
        <x:f>'Reparto provincial'!C494</x:f>
        <x:v>Optima Compañía de Seguros, S.A.</x:v>
      </x:c>
      <x:c r="D1470" s="38" t="str">
        <x:f>'Reparto provincial'!D494</x:f>
        <x:v>Comercial</x:v>
      </x:c>
      <x:c r="E1470" s="38" t="str">
        <x:f>'Reparto provincial'!E494</x:f>
        <x:v>Panamá</x:v>
      </x:c>
      <x:c r="F1470" s="38" t="str">
        <x:f>Ubicaciones!A13</x:f>
        <x:v>L08</x:v>
      </x:c>
      <x:c r="G1470" s="38" t="str">
        <x:v>P1</x:v>
      </x:c>
      <x:c r="H1470" s="55" t="n">
        <x:f>IF(AND(ISNUMBER('Reparto provincial'!J494),ABS(Construccion!G28-1)&lt;0.0000001,MIN(Construccion!D28:F28)&gt;=0,MAX(Construccion!D28:F28)&lt;=1),ROUND('Reparto provincial'!J494*ROUND(SUM(Construccion!$D$28:D28),12),0)-0,"n.a.")</x:f>
        <x:v>538</x:v>
      </x:c>
      <x:c r="I1470" s="55" t="n">
        <x:f>'Reparto provincial'!N494</x:f>
        <x:v>213711.78133836004</x:v>
      </x:c>
      <x:c r="J1470" s="55" t="n">
        <x:f>IF(AND(ISNUMBER(H1470),ISNUMBER(I1470)),H1470*I1470,"n.a.")</x:f>
        <x:v>114976938.3600377</x:v>
      </x:c>
      <x:c r="K1470" s="56" t="n">
        <x:f>Ubicaciones!D13</x:f>
        <x:v>8.98</x:v>
      </x:c>
      <x:c r="L1470" s="56" t="n">
        <x:f>Ubicaciones!E13</x:f>
        <x:v>-79.52</x:v>
      </x:c>
      <x:c r="M1470" s="38" t="str">
        <x:f>Vulnerabilidad!B22</x:f>
        <x:v>Hormigón armado</x:v>
      </x:c>
      <x:c r="N1470" s="38" t="str">
        <x:f>Vulnerabilidad!C22</x:f>
        <x:v>Mampostería de relleno</x:v>
      </x:c>
      <x:c r="O1470" s="38" t="str">
        <x:f>Vulnerabilidad!D22</x:f>
        <x:v>Losa de hormigón</x:v>
      </x:c>
      <x:c r="P1470" s="38" t="str">
        <x:v>Sin dato</x:v>
      </x:c>
      <x:c r="Q1470" s="38" t="n">
        <x:f>IF('Impacto local'!H13="","",'Impacto local'!H13)</x:f>
        <x:v>2</x:v>
      </x:c>
      <x:c r="R1470" s="57" t="n">
        <x:f>IF(Q1470="","",INDEX(Vulnerabilidad!$B$6:$B$17,Q1470))</x:f>
        <x:v>0</x:v>
      </x:c>
      <x:c r="S1470" s="55" t="n">
        <x:f>IF(AND(ISNUMBER(J1470),ISNUMBER(R1470),R1470&gt;=0,R1470&lt;=1),J1470*R1470,"n.a.")</x:f>
        <x:v>0</x:v>
      </x:c>
      <x:c r="T1470" s="38" t="str">
        <x:f>IF(ISNUMBER(S1470),"Calculado ilustrativo","Faltan datos / parámetros inválidos")</x:f>
        <x:v>Calculado ilustrativo</x:v>
      </x:c>
    </x:row>
    <x:row r="1471">
      <x:c r="A1471" s="38" t="str">
        <x:v>R01466</x:v>
      </x:c>
      <x:c r="B1471" s="38" t="str">
        <x:f>'Reparto provincial'!B494</x:f>
        <x:v>C13</x:v>
      </x:c>
      <x:c r="C1471" s="38" t="str">
        <x:f>'Reparto provincial'!C494</x:f>
        <x:v>Optima Compañía de Seguros, S.A.</x:v>
      </x:c>
      <x:c r="D1471" s="38" t="str">
        <x:f>'Reparto provincial'!D494</x:f>
        <x:v>Comercial</x:v>
      </x:c>
      <x:c r="E1471" s="38" t="str">
        <x:f>'Reparto provincial'!E494</x:f>
        <x:v>Panamá</x:v>
      </x:c>
      <x:c r="F1471" s="38" t="str">
        <x:f>Ubicaciones!A13</x:f>
        <x:v>L08</x:v>
      </x:c>
      <x:c r="G1471" s="38" t="str">
        <x:v>P2</x:v>
      </x:c>
      <x:c r="H1471" s="55" t="n">
        <x:f>IF(AND(ISNUMBER('Reparto provincial'!J494),ABS(Construccion!G28-1)&lt;0.0000001,MIN(Construccion!D28:F28)&gt;=0,MAX(Construccion!D28:F28)&lt;=1),ROUND('Reparto provincial'!J494*ROUND(SUM(Construccion!$D$28:E28),12),0)-ROUND('Reparto provincial'!J494*ROUND(SUM(Construccion!$D$28:D28),12),0),"n.a.")</x:f>
        <x:v>269</x:v>
      </x:c>
      <x:c r="I1471" s="55" t="n">
        <x:f>'Reparto provincial'!N494</x:f>
        <x:v>213711.78133836004</x:v>
      </x:c>
      <x:c r="J1471" s="55" t="n">
        <x:f>IF(AND(ISNUMBER(H1471),ISNUMBER(I1471)),H1471*I1471,"n.a.")</x:f>
        <x:v>57488469.18001885</x:v>
      </x:c>
      <x:c r="K1471" s="56" t="n">
        <x:f>Ubicaciones!D13</x:f>
        <x:v>8.98</x:v>
      </x:c>
      <x:c r="L1471" s="56" t="n">
        <x:f>Ubicaciones!E13</x:f>
        <x:v>-79.52</x:v>
      </x:c>
      <x:c r="M1471" s="38" t="str">
        <x:f>Vulnerabilidad!B23</x:f>
        <x:v>Mampostería sin refuerzo</x:v>
      </x:c>
      <x:c r="N1471" s="38" t="str">
        <x:f>Vulnerabilidad!C23</x:f>
        <x:v>Bloque / ladrillo</x:v>
      </x:c>
      <x:c r="O1471" s="38" t="str">
        <x:f>Vulnerabilidad!D23</x:f>
        <x:v>Metal</x:v>
      </x:c>
      <x:c r="P1471" s="38" t="str">
        <x:v>Sin dato</x:v>
      </x:c>
      <x:c r="Q1471" s="38" t="n">
        <x:f>IF('Impacto local'!H13="","",'Impacto local'!H13)</x:f>
        <x:v>2</x:v>
      </x:c>
      <x:c r="R1471" s="57" t="n">
        <x:f>IF(Q1471="","",INDEX(Vulnerabilidad!$C$6:$C$17,Q1471))</x:f>
        <x:v>0</x:v>
      </x:c>
      <x:c r="S1471" s="55" t="n">
        <x:f>IF(AND(ISNUMBER(J1471),ISNUMBER(R1471),R1471&gt;=0,R1471&lt;=1),J1471*R1471,"n.a.")</x:f>
        <x:v>0</x:v>
      </x:c>
      <x:c r="T1471" s="38" t="str">
        <x:f>IF(ISNUMBER(S1471),"Calculado ilustrativo","Faltan datos / parámetros inválidos")</x:f>
        <x:v>Calculado ilustrativo</x:v>
      </x:c>
    </x:row>
    <x:row r="1472">
      <x:c r="A1472" s="38" t="str">
        <x:v>R01467</x:v>
      </x:c>
      <x:c r="B1472" s="38" t="str">
        <x:f>'Reparto provincial'!B494</x:f>
        <x:v>C13</x:v>
      </x:c>
      <x:c r="C1472" s="38" t="str">
        <x:f>'Reparto provincial'!C494</x:f>
        <x:v>Optima Compañía de Seguros, S.A.</x:v>
      </x:c>
      <x:c r="D1472" s="38" t="str">
        <x:f>'Reparto provincial'!D494</x:f>
        <x:v>Comercial</x:v>
      </x:c>
      <x:c r="E1472" s="38" t="str">
        <x:f>'Reparto provincial'!E494</x:f>
        <x:v>Panamá</x:v>
      </x:c>
      <x:c r="F1472" s="38" t="str">
        <x:f>Ubicaciones!A13</x:f>
        <x:v>L08</x:v>
      </x:c>
      <x:c r="G1472" s="38" t="str">
        <x:v>P3</x:v>
      </x:c>
      <x:c r="H1472" s="55" t="n">
        <x:f>IF(AND(ISNUMBER('Reparto provincial'!J494),ABS(Construccion!G28-1)&lt;0.0000001,MIN(Construccion!D28:F28)&gt;=0,MAX(Construccion!D28:F28)&lt;=1),ROUND('Reparto provincial'!J494*ROUND(SUM(Construccion!$D$28:F28),12),0)-ROUND('Reparto provincial'!J494*ROUND(SUM(Construccion!$D$28:E28),12),0),"n.a.")</x:f>
        <x:v>90</x:v>
      </x:c>
      <x:c r="I1472" s="55" t="n">
        <x:f>'Reparto provincial'!N494</x:f>
        <x:v>213711.78133836004</x:v>
      </x:c>
      <x:c r="J1472" s="55" t="n">
        <x:f>IF(AND(ISNUMBER(H1472),ISNUMBER(I1472)),H1472*I1472,"n.a.")</x:f>
        <x:v>19234060.320452403</x:v>
      </x:c>
      <x:c r="K1472" s="56" t="n">
        <x:f>Ubicaciones!D13</x:f>
        <x:v>8.98</x:v>
      </x:c>
      <x:c r="L1472" s="56" t="n">
        <x:f>Ubicaciones!E13</x:f>
        <x:v>-79.52</x:v>
      </x:c>
      <x:c r="M1472" s="38" t="str">
        <x:f>Vulnerabilidad!B24</x:f>
        <x:v>Liviana / madera</x:v>
      </x:c>
      <x:c r="N1472" s="38" t="str">
        <x:f>Vulnerabilidad!C24</x:f>
        <x:v>Madera / livianas</x:v>
      </x:c>
      <x:c r="O1472" s="38" t="str">
        <x:f>Vulnerabilidad!D24</x:f>
        <x:v>Metal</x:v>
      </x:c>
      <x:c r="P1472" s="38" t="str">
        <x:v>Sin dato</x:v>
      </x:c>
      <x:c r="Q1472" s="38" t="n">
        <x:f>IF('Impacto local'!H13="","",'Impacto local'!H13)</x:f>
        <x:v>2</x:v>
      </x:c>
      <x:c r="R1472" s="57" t="n">
        <x:f>IF(Q1472="","",INDEX(Vulnerabilidad!$D$6:$D$17,Q1472))</x:f>
        <x:v>0</x:v>
      </x:c>
      <x:c r="S1472" s="55" t="n">
        <x:f>IF(AND(ISNUMBER(J1472),ISNUMBER(R1472),R1472&gt;=0,R1472&lt;=1),J1472*R1472,"n.a.")</x:f>
        <x:v>0</x:v>
      </x:c>
      <x:c r="T1472" s="38" t="str">
        <x:f>IF(ISNUMBER(S1472),"Calculado ilustrativo","Faltan datos / parámetros inválidos")</x:f>
        <x:v>Calculado ilustrativo</x:v>
      </x:c>
    </x:row>
    <x:row r="1473">
      <x:c r="A1473" s="38" t="str">
        <x:v>R01468</x:v>
      </x:c>
      <x:c r="B1473" s="38" t="str">
        <x:f>'Reparto provincial'!B495</x:f>
        <x:v>C13</x:v>
      </x:c>
      <x:c r="C1473" s="38" t="str">
        <x:f>'Reparto provincial'!C495</x:f>
        <x:v>Optima Compañía de Seguros, S.A.</x:v>
      </x:c>
      <x:c r="D1473" s="38" t="str">
        <x:f>'Reparto provincial'!D495</x:f>
        <x:v>Comercial</x:v>
      </x:c>
      <x:c r="E1473" s="38" t="str">
        <x:f>'Reparto provincial'!E495</x:f>
        <x:v>Veraguas</x:v>
      </x:c>
      <x:c r="F1473" s="38" t="str">
        <x:f>Ubicaciones!A14</x:f>
        <x:v>L09</x:v>
      </x:c>
      <x:c r="G1473" s="38" t="str">
        <x:v>P1</x:v>
      </x:c>
      <x:c r="H1473" s="55" t="n">
        <x:f>IF(AND(ISNUMBER('Reparto provincial'!J495),ABS(Construccion!G31-1)&lt;0.0000001,MIN(Construccion!D31:F31)&gt;=0,MAX(Construccion!D31:F31)&lt;=1),ROUND('Reparto provincial'!J495*ROUND(SUM(Construccion!$D$31:D31),12),0)-0,"n.a.")</x:f>
        <x:v>0</x:v>
      </x:c>
      <x:c r="I1473" s="55" t="n">
        <x:f>'Reparto provincial'!N495</x:f>
        <x:v>213711.78133836004</x:v>
      </x:c>
      <x:c r="J1473" s="55" t="n">
        <x:f>IF(AND(ISNUMBER(H1473),ISNUMBER(I1473)),H1473*I1473,"n.a.")</x:f>
        <x:v>0</x:v>
      </x:c>
      <x:c r="K1473" s="56" t="n">
        <x:f>Ubicaciones!D14</x:f>
        <x:v>8.1</x:v>
      </x:c>
      <x:c r="L1473" s="56" t="n">
        <x:f>Ubicaciones!E14</x:f>
        <x:v>-80.97</x:v>
      </x:c>
      <x:c r="M1473" s="38" t="str">
        <x:f>Vulnerabilidad!B22</x:f>
        <x:v>Hormigón armado</x:v>
      </x:c>
      <x:c r="N1473" s="38" t="str">
        <x:f>Vulnerabilidad!C22</x:f>
        <x:v>Mampostería de relleno</x:v>
      </x:c>
      <x:c r="O1473" s="38" t="str">
        <x:f>Vulnerabilidad!D22</x:f>
        <x:v>Losa de hormigón</x:v>
      </x:c>
      <x:c r="P1473" s="38" t="str">
        <x:v>Sin dato</x:v>
      </x:c>
      <x:c r="Q1473" s="38" t="n">
        <x:f>IF('Impacto local'!H14="","",'Impacto local'!H14)</x:f>
        <x:v>3</x:v>
      </x:c>
      <x:c r="R1473" s="57" t="n">
        <x:f>IF(Q1473="","",INDEX(Vulnerabilidad!$B$6:$B$17,Q1473))</x:f>
        <x:v>0</x:v>
      </x:c>
      <x:c r="S1473" s="55" t="n">
        <x:f>IF(AND(ISNUMBER(J1473),ISNUMBER(R1473),R1473&gt;=0,R1473&lt;=1),J1473*R1473,"n.a.")</x:f>
        <x:v>0</x:v>
      </x:c>
      <x:c r="T1473" s="38" t="str">
        <x:f>IF(ISNUMBER(S1473),"Calculado ilustrativo","Faltan datos / parámetros inválidos")</x:f>
        <x:v>Calculado ilustrativo</x:v>
      </x:c>
    </x:row>
    <x:row r="1474">
      <x:c r="A1474" s="38" t="str">
        <x:v>R01469</x:v>
      </x:c>
      <x:c r="B1474" s="38" t="str">
        <x:f>'Reparto provincial'!B495</x:f>
        <x:v>C13</x:v>
      </x:c>
      <x:c r="C1474" s="38" t="str">
        <x:f>'Reparto provincial'!C495</x:f>
        <x:v>Optima Compañía de Seguros, S.A.</x:v>
      </x:c>
      <x:c r="D1474" s="38" t="str">
        <x:f>'Reparto provincial'!D495</x:f>
        <x:v>Comercial</x:v>
      </x:c>
      <x:c r="E1474" s="38" t="str">
        <x:f>'Reparto provincial'!E495</x:f>
        <x:v>Veraguas</x:v>
      </x:c>
      <x:c r="F1474" s="38" t="str">
        <x:f>Ubicaciones!A14</x:f>
        <x:v>L09</x:v>
      </x:c>
      <x:c r="G1474" s="38" t="str">
        <x:v>P2</x:v>
      </x:c>
      <x:c r="H1474" s="55" t="n">
        <x:f>IF(AND(ISNUMBER('Reparto provincial'!J495),ABS(Construccion!G31-1)&lt;0.0000001,MIN(Construccion!D31:F31)&gt;=0,MAX(Construccion!D31:F31)&lt;=1),ROUND('Reparto provincial'!J495*ROUND(SUM(Construccion!$D$31:E31),12),0)-ROUND('Reparto provincial'!J495*ROUND(SUM(Construccion!$D$31:D31),12),0),"n.a.")</x:f>
        <x:v>0</x:v>
      </x:c>
      <x:c r="I1474" s="55" t="n">
        <x:f>'Reparto provincial'!N495</x:f>
        <x:v>213711.78133836004</x:v>
      </x:c>
      <x:c r="J1474" s="55" t="n">
        <x:f>IF(AND(ISNUMBER(H1474),ISNUMBER(I1474)),H1474*I1474,"n.a.")</x:f>
        <x:v>0</x:v>
      </x:c>
      <x:c r="K1474" s="56" t="n">
        <x:f>Ubicaciones!D14</x:f>
        <x:v>8.1</x:v>
      </x:c>
      <x:c r="L1474" s="56" t="n">
        <x:f>Ubicaciones!E14</x:f>
        <x:v>-80.97</x:v>
      </x:c>
      <x:c r="M1474" s="38" t="str">
        <x:f>Vulnerabilidad!B23</x:f>
        <x:v>Mampostería sin refuerzo</x:v>
      </x:c>
      <x:c r="N1474" s="38" t="str">
        <x:f>Vulnerabilidad!C23</x:f>
        <x:v>Bloque / ladrillo</x:v>
      </x:c>
      <x:c r="O1474" s="38" t="str">
        <x:f>Vulnerabilidad!D23</x:f>
        <x:v>Metal</x:v>
      </x:c>
      <x:c r="P1474" s="38" t="str">
        <x:v>Sin dato</x:v>
      </x:c>
      <x:c r="Q1474" s="38" t="n">
        <x:f>IF('Impacto local'!H14="","",'Impacto local'!H14)</x:f>
        <x:v>3</x:v>
      </x:c>
      <x:c r="R1474" s="57" t="n">
        <x:f>IF(Q1474="","",INDEX(Vulnerabilidad!$C$6:$C$17,Q1474))</x:f>
        <x:v>0</x:v>
      </x:c>
      <x:c r="S1474" s="55" t="n">
        <x:f>IF(AND(ISNUMBER(J1474),ISNUMBER(R1474),R1474&gt;=0,R1474&lt;=1),J1474*R1474,"n.a.")</x:f>
        <x:v>0</x:v>
      </x:c>
      <x:c r="T1474" s="38" t="str">
        <x:f>IF(ISNUMBER(S1474),"Calculado ilustrativo","Faltan datos / parámetros inválidos")</x:f>
        <x:v>Calculado ilustrativo</x:v>
      </x:c>
    </x:row>
    <x:row r="1475">
      <x:c r="A1475" s="38" t="str">
        <x:v>R01470</x:v>
      </x:c>
      <x:c r="B1475" s="38" t="str">
        <x:f>'Reparto provincial'!B495</x:f>
        <x:v>C13</x:v>
      </x:c>
      <x:c r="C1475" s="38" t="str">
        <x:f>'Reparto provincial'!C495</x:f>
        <x:v>Optima Compañía de Seguros, S.A.</x:v>
      </x:c>
      <x:c r="D1475" s="38" t="str">
        <x:f>'Reparto provincial'!D495</x:f>
        <x:v>Comercial</x:v>
      </x:c>
      <x:c r="E1475" s="38" t="str">
        <x:f>'Reparto provincial'!E495</x:f>
        <x:v>Veraguas</x:v>
      </x:c>
      <x:c r="F1475" s="38" t="str">
        <x:f>Ubicaciones!A14</x:f>
        <x:v>L09</x:v>
      </x:c>
      <x:c r="G1475" s="38" t="str">
        <x:v>P3</x:v>
      </x:c>
      <x:c r="H1475" s="55" t="n">
        <x:f>IF(AND(ISNUMBER('Reparto provincial'!J495),ABS(Construccion!G31-1)&lt;0.0000001,MIN(Construccion!D31:F31)&gt;=0,MAX(Construccion!D31:F31)&lt;=1),ROUND('Reparto provincial'!J495*ROUND(SUM(Construccion!$D$31:F31),12),0)-ROUND('Reparto provincial'!J495*ROUND(SUM(Construccion!$D$31:E31),12),0),"n.a.")</x:f>
        <x:v>0</x:v>
      </x:c>
      <x:c r="I1475" s="55" t="n">
        <x:f>'Reparto provincial'!N495</x:f>
        <x:v>213711.78133836004</x:v>
      </x:c>
      <x:c r="J1475" s="55" t="n">
        <x:f>IF(AND(ISNUMBER(H1475),ISNUMBER(I1475)),H1475*I1475,"n.a.")</x:f>
        <x:v>0</x:v>
      </x:c>
      <x:c r="K1475" s="56" t="n">
        <x:f>Ubicaciones!D14</x:f>
        <x:v>8.1</x:v>
      </x:c>
      <x:c r="L1475" s="56" t="n">
        <x:f>Ubicaciones!E14</x:f>
        <x:v>-80.97</x:v>
      </x:c>
      <x:c r="M1475" s="38" t="str">
        <x:f>Vulnerabilidad!B24</x:f>
        <x:v>Liviana / madera</x:v>
      </x:c>
      <x:c r="N1475" s="38" t="str">
        <x:f>Vulnerabilidad!C24</x:f>
        <x:v>Madera / livianas</x:v>
      </x:c>
      <x:c r="O1475" s="38" t="str">
        <x:f>Vulnerabilidad!D24</x:f>
        <x:v>Metal</x:v>
      </x:c>
      <x:c r="P1475" s="38" t="str">
        <x:v>Sin dato</x:v>
      </x:c>
      <x:c r="Q1475" s="38" t="n">
        <x:f>IF('Impacto local'!H14="","",'Impacto local'!H14)</x:f>
        <x:v>3</x:v>
      </x:c>
      <x:c r="R1475" s="57" t="n">
        <x:f>IF(Q1475="","",INDEX(Vulnerabilidad!$D$6:$D$17,Q1475))</x:f>
        <x:v>0</x:v>
      </x:c>
      <x:c r="S1475" s="55" t="n">
        <x:f>IF(AND(ISNUMBER(J1475),ISNUMBER(R1475),R1475&gt;=0,R1475&lt;=1),J1475*R1475,"n.a.")</x:f>
        <x:v>0</x:v>
      </x:c>
      <x:c r="T1475" s="38" t="str">
        <x:f>IF(ISNUMBER(S1475),"Calculado ilustrativo","Faltan datos / parámetros inválidos")</x:f>
        <x:v>Calculado ilustrativo</x:v>
      </x:c>
    </x:row>
    <x:row r="1476">
      <x:c r="A1476" s="38" t="str">
        <x:v>R01471</x:v>
      </x:c>
      <x:c r="B1476" s="38" t="str">
        <x:f>'Reparto provincial'!B496</x:f>
        <x:v>C13</x:v>
      </x:c>
      <x:c r="C1476" s="38" t="str">
        <x:f>'Reparto provincial'!C496</x:f>
        <x:v>Optima Compañía de Seguros, S.A.</x:v>
      </x:c>
      <x:c r="D1476" s="38" t="str">
        <x:f>'Reparto provincial'!D496</x:f>
        <x:v>Comercial</x:v>
      </x:c>
      <x:c r="E1476" s="38" t="str">
        <x:f>'Reparto provincial'!E496</x:f>
        <x:v>Guna Yala</x:v>
      </x:c>
      <x:c r="F1476" s="38" t="str">
        <x:f>Ubicaciones!A15</x:f>
        <x:v>L10</x:v>
      </x:c>
      <x:c r="G1476" s="38" t="str">
        <x:v>P1</x:v>
      </x:c>
      <x:c r="H1476" s="55" t="n">
        <x:f>IF(AND(ISNUMBER('Reparto provincial'!J496),ABS(Construccion!G34-1)&lt;0.0000001,MIN(Construccion!D34:F34)&gt;=0,MAX(Construccion!D34:F34)&lt;=1),ROUND('Reparto provincial'!J496*ROUND(SUM(Construccion!$D$34:D34),12),0)-0,"n.a.")</x:f>
        <x:v>0</x:v>
      </x:c>
      <x:c r="I1476" s="55" t="n">
        <x:f>'Reparto provincial'!N496</x:f>
        <x:v>213711.78133836004</x:v>
      </x:c>
      <x:c r="J1476" s="55" t="n">
        <x:f>IF(AND(ISNUMBER(H1476),ISNUMBER(I1476)),H1476*I1476,"n.a.")</x:f>
        <x:v>0</x:v>
      </x:c>
      <x:c r="K1476" s="56" t="n">
        <x:f>Ubicaciones!D15</x:f>
        <x:v>9.45</x:v>
      </x:c>
      <x:c r="L1476" s="56" t="n">
        <x:f>Ubicaciones!E15</x:f>
        <x:v>-78.97</x:v>
      </x:c>
      <x:c r="M1476" s="38" t="str">
        <x:f>Vulnerabilidad!B22</x:f>
        <x:v>Hormigón armado</x:v>
      </x:c>
      <x:c r="N1476" s="38" t="str">
        <x:f>Vulnerabilidad!C22</x:f>
        <x:v>Mampostería de relleno</x:v>
      </x:c>
      <x:c r="O1476" s="38" t="str">
        <x:f>Vulnerabilidad!D22</x:f>
        <x:v>Losa de hormigón</x:v>
      </x:c>
      <x:c r="P1476" s="38" t="str">
        <x:v>Sin dato</x:v>
      </x:c>
      <x:c r="Q1476" s="38" t="n">
        <x:f>IF('Impacto local'!H15="","",'Impacto local'!H15)</x:f>
        <x:v>2</x:v>
      </x:c>
      <x:c r="R1476" s="57" t="n">
        <x:f>IF(Q1476="","",INDEX(Vulnerabilidad!$B$6:$B$17,Q1476))</x:f>
        <x:v>0</x:v>
      </x:c>
      <x:c r="S1476" s="55" t="n">
        <x:f>IF(AND(ISNUMBER(J1476),ISNUMBER(R1476),R1476&gt;=0,R1476&lt;=1),J1476*R1476,"n.a.")</x:f>
        <x:v>0</x:v>
      </x:c>
      <x:c r="T1476" s="38" t="str">
        <x:f>IF(ISNUMBER(S1476),"Calculado ilustrativo","Faltan datos / parámetros inválidos")</x:f>
        <x:v>Calculado ilustrativo</x:v>
      </x:c>
    </x:row>
    <x:row r="1477">
      <x:c r="A1477" s="38" t="str">
        <x:v>R01472</x:v>
      </x:c>
      <x:c r="B1477" s="38" t="str">
        <x:f>'Reparto provincial'!B496</x:f>
        <x:v>C13</x:v>
      </x:c>
      <x:c r="C1477" s="38" t="str">
        <x:f>'Reparto provincial'!C496</x:f>
        <x:v>Optima Compañía de Seguros, S.A.</x:v>
      </x:c>
      <x:c r="D1477" s="38" t="str">
        <x:f>'Reparto provincial'!D496</x:f>
        <x:v>Comercial</x:v>
      </x:c>
      <x:c r="E1477" s="38" t="str">
        <x:f>'Reparto provincial'!E496</x:f>
        <x:v>Guna Yala</x:v>
      </x:c>
      <x:c r="F1477" s="38" t="str">
        <x:f>Ubicaciones!A15</x:f>
        <x:v>L10</x:v>
      </x:c>
      <x:c r="G1477" s="38" t="str">
        <x:v>P2</x:v>
      </x:c>
      <x:c r="H1477" s="55" t="n">
        <x:f>IF(AND(ISNUMBER('Reparto provincial'!J496),ABS(Construccion!G34-1)&lt;0.0000001,MIN(Construccion!D34:F34)&gt;=0,MAX(Construccion!D34:F34)&lt;=1),ROUND('Reparto provincial'!J496*ROUND(SUM(Construccion!$D$34:E34),12),0)-ROUND('Reparto provincial'!J496*ROUND(SUM(Construccion!$D$34:D34),12),0),"n.a.")</x:f>
        <x:v>0</x:v>
      </x:c>
      <x:c r="I1477" s="55" t="n">
        <x:f>'Reparto provincial'!N496</x:f>
        <x:v>213711.78133836004</x:v>
      </x:c>
      <x:c r="J1477" s="55" t="n">
        <x:f>IF(AND(ISNUMBER(H1477),ISNUMBER(I1477)),H1477*I1477,"n.a.")</x:f>
        <x:v>0</x:v>
      </x:c>
      <x:c r="K1477" s="56" t="n">
        <x:f>Ubicaciones!D15</x:f>
        <x:v>9.45</x:v>
      </x:c>
      <x:c r="L1477" s="56" t="n">
        <x:f>Ubicaciones!E15</x:f>
        <x:v>-78.97</x:v>
      </x:c>
      <x:c r="M1477" s="38" t="str">
        <x:f>Vulnerabilidad!B23</x:f>
        <x:v>Mampostería sin refuerzo</x:v>
      </x:c>
      <x:c r="N1477" s="38" t="str">
        <x:f>Vulnerabilidad!C23</x:f>
        <x:v>Bloque / ladrillo</x:v>
      </x:c>
      <x:c r="O1477" s="38" t="str">
        <x:f>Vulnerabilidad!D23</x:f>
        <x:v>Metal</x:v>
      </x:c>
      <x:c r="P1477" s="38" t="str">
        <x:v>Sin dato</x:v>
      </x:c>
      <x:c r="Q1477" s="38" t="n">
        <x:f>IF('Impacto local'!H15="","",'Impacto local'!H15)</x:f>
        <x:v>2</x:v>
      </x:c>
      <x:c r="R1477" s="57" t="n">
        <x:f>IF(Q1477="","",INDEX(Vulnerabilidad!$C$6:$C$17,Q1477))</x:f>
        <x:v>0</x:v>
      </x:c>
      <x:c r="S1477" s="55" t="n">
        <x:f>IF(AND(ISNUMBER(J1477),ISNUMBER(R1477),R1477&gt;=0,R1477&lt;=1),J1477*R1477,"n.a.")</x:f>
        <x:v>0</x:v>
      </x:c>
      <x:c r="T1477" s="38" t="str">
        <x:f>IF(ISNUMBER(S1477),"Calculado ilustrativo","Faltan datos / parámetros inválidos")</x:f>
        <x:v>Calculado ilustrativo</x:v>
      </x:c>
    </x:row>
    <x:row r="1478">
      <x:c r="A1478" s="38" t="str">
        <x:v>R01473</x:v>
      </x:c>
      <x:c r="B1478" s="38" t="str">
        <x:f>'Reparto provincial'!B496</x:f>
        <x:v>C13</x:v>
      </x:c>
      <x:c r="C1478" s="38" t="str">
        <x:f>'Reparto provincial'!C496</x:f>
        <x:v>Optima Compañía de Seguros, S.A.</x:v>
      </x:c>
      <x:c r="D1478" s="38" t="str">
        <x:f>'Reparto provincial'!D496</x:f>
        <x:v>Comercial</x:v>
      </x:c>
      <x:c r="E1478" s="38" t="str">
        <x:f>'Reparto provincial'!E496</x:f>
        <x:v>Guna Yala</x:v>
      </x:c>
      <x:c r="F1478" s="38" t="str">
        <x:f>Ubicaciones!A15</x:f>
        <x:v>L10</x:v>
      </x:c>
      <x:c r="G1478" s="38" t="str">
        <x:v>P3</x:v>
      </x:c>
      <x:c r="H1478" s="55" t="n">
        <x:f>IF(AND(ISNUMBER('Reparto provincial'!J496),ABS(Construccion!G34-1)&lt;0.0000001,MIN(Construccion!D34:F34)&gt;=0,MAX(Construccion!D34:F34)&lt;=1),ROUND('Reparto provincial'!J496*ROUND(SUM(Construccion!$D$34:F34),12),0)-ROUND('Reparto provincial'!J496*ROUND(SUM(Construccion!$D$34:E34),12),0),"n.a.")</x:f>
        <x:v>0</x:v>
      </x:c>
      <x:c r="I1478" s="55" t="n">
        <x:f>'Reparto provincial'!N496</x:f>
        <x:v>213711.78133836004</x:v>
      </x:c>
      <x:c r="J1478" s="55" t="n">
        <x:f>IF(AND(ISNUMBER(H1478),ISNUMBER(I1478)),H1478*I1478,"n.a.")</x:f>
        <x:v>0</x:v>
      </x:c>
      <x:c r="K1478" s="56" t="n">
        <x:f>Ubicaciones!D15</x:f>
        <x:v>9.45</x:v>
      </x:c>
      <x:c r="L1478" s="56" t="n">
        <x:f>Ubicaciones!E15</x:f>
        <x:v>-78.97</x:v>
      </x:c>
      <x:c r="M1478" s="38" t="str">
        <x:f>Vulnerabilidad!B24</x:f>
        <x:v>Liviana / madera</x:v>
      </x:c>
      <x:c r="N1478" s="38" t="str">
        <x:f>Vulnerabilidad!C24</x:f>
        <x:v>Madera / livianas</x:v>
      </x:c>
      <x:c r="O1478" s="38" t="str">
        <x:f>Vulnerabilidad!D24</x:f>
        <x:v>Metal</x:v>
      </x:c>
      <x:c r="P1478" s="38" t="str">
        <x:v>Sin dato</x:v>
      </x:c>
      <x:c r="Q1478" s="38" t="n">
        <x:f>IF('Impacto local'!H15="","",'Impacto local'!H15)</x:f>
        <x:v>2</x:v>
      </x:c>
      <x:c r="R1478" s="57" t="n">
        <x:f>IF(Q1478="","",INDEX(Vulnerabilidad!$D$6:$D$17,Q1478))</x:f>
        <x:v>0</x:v>
      </x:c>
      <x:c r="S1478" s="55" t="n">
        <x:f>IF(AND(ISNUMBER(J1478),ISNUMBER(R1478),R1478&gt;=0,R1478&lt;=1),J1478*R1478,"n.a.")</x:f>
        <x:v>0</x:v>
      </x:c>
      <x:c r="T1478" s="38" t="str">
        <x:f>IF(ISNUMBER(S1478),"Calculado ilustrativo","Faltan datos / parámetros inválidos")</x:f>
        <x:v>Calculado ilustrativo</x:v>
      </x:c>
    </x:row>
    <x:row r="1479">
      <x:c r="A1479" s="38" t="str">
        <x:v>R01474</x:v>
      </x:c>
      <x:c r="B1479" s="38" t="str">
        <x:f>'Reparto provincial'!B497</x:f>
        <x:v>C13</x:v>
      </x:c>
      <x:c r="C1479" s="38" t="str">
        <x:f>'Reparto provincial'!C497</x:f>
        <x:v>Optima Compañía de Seguros, S.A.</x:v>
      </x:c>
      <x:c r="D1479" s="38" t="str">
        <x:f>'Reparto provincial'!D497</x:f>
        <x:v>Comercial</x:v>
      </x:c>
      <x:c r="E1479" s="38" t="str">
        <x:f>'Reparto provincial'!E497</x:f>
        <x:v>Emberá-Wounaan</x:v>
      </x:c>
      <x:c r="F1479" s="38" t="str">
        <x:f>Ubicaciones!A16</x:f>
        <x:v>L11</x:v>
      </x:c>
      <x:c r="G1479" s="38" t="str">
        <x:v>P1</x:v>
      </x:c>
      <x:c r="H1479" s="55" t="n">
        <x:f>IF(AND(ISNUMBER('Reparto provincial'!J497),ABS(Construccion!G37-1)&lt;0.0000001,MIN(Construccion!D37:F37)&gt;=0,MAX(Construccion!D37:F37)&lt;=1),ROUND('Reparto provincial'!J497*ROUND(SUM(Construccion!$D$37:D37),12),0)-0,"n.a.")</x:f>
        <x:v>0</x:v>
      </x:c>
      <x:c r="I1479" s="55" t="n">
        <x:f>'Reparto provincial'!N497</x:f>
        <x:v>213711.78133836004</x:v>
      </x:c>
      <x:c r="J1479" s="55" t="n">
        <x:f>IF(AND(ISNUMBER(H1479),ISNUMBER(I1479)),H1479*I1479,"n.a.")</x:f>
        <x:v>0</x:v>
      </x:c>
      <x:c r="K1479" s="56" t="n">
        <x:f>Ubicaciones!D16</x:f>
        <x:v>8.25</x:v>
      </x:c>
      <x:c r="L1479" s="56" t="n">
        <x:f>Ubicaciones!E16</x:f>
        <x:v>-77.72</x:v>
      </x:c>
      <x:c r="M1479" s="38" t="str">
        <x:f>Vulnerabilidad!B22</x:f>
        <x:v>Hormigón armado</x:v>
      </x:c>
      <x:c r="N1479" s="38" t="str">
        <x:f>Vulnerabilidad!C22</x:f>
        <x:v>Mampostería de relleno</x:v>
      </x:c>
      <x:c r="O1479" s="38" t="str">
        <x:f>Vulnerabilidad!D22</x:f>
        <x:v>Losa de hormigón</x:v>
      </x:c>
      <x:c r="P1479" s="38" t="str">
        <x:v>Sin dato</x:v>
      </x:c>
      <x:c r="Q1479" s="38" t="n">
        <x:f>IF('Impacto local'!H16="","",'Impacto local'!H16)</x:f>
        <x:v>2</x:v>
      </x:c>
      <x:c r="R1479" s="57" t="n">
        <x:f>IF(Q1479="","",INDEX(Vulnerabilidad!$B$6:$B$17,Q1479))</x:f>
        <x:v>0</x:v>
      </x:c>
      <x:c r="S1479" s="55" t="n">
        <x:f>IF(AND(ISNUMBER(J1479),ISNUMBER(R1479),R1479&gt;=0,R1479&lt;=1),J1479*R1479,"n.a.")</x:f>
        <x:v>0</x:v>
      </x:c>
      <x:c r="T1479" s="38" t="str">
        <x:f>IF(ISNUMBER(S1479),"Calculado ilustrativo","Faltan datos / parámetros inválidos")</x:f>
        <x:v>Calculado ilustrativo</x:v>
      </x:c>
    </x:row>
    <x:row r="1480">
      <x:c r="A1480" s="38" t="str">
        <x:v>R01475</x:v>
      </x:c>
      <x:c r="B1480" s="38" t="str">
        <x:f>'Reparto provincial'!B497</x:f>
        <x:v>C13</x:v>
      </x:c>
      <x:c r="C1480" s="38" t="str">
        <x:f>'Reparto provincial'!C497</x:f>
        <x:v>Optima Compañía de Seguros, S.A.</x:v>
      </x:c>
      <x:c r="D1480" s="38" t="str">
        <x:f>'Reparto provincial'!D497</x:f>
        <x:v>Comercial</x:v>
      </x:c>
      <x:c r="E1480" s="38" t="str">
        <x:f>'Reparto provincial'!E497</x:f>
        <x:v>Emberá-Wounaan</x:v>
      </x:c>
      <x:c r="F1480" s="38" t="str">
        <x:f>Ubicaciones!A16</x:f>
        <x:v>L11</x:v>
      </x:c>
      <x:c r="G1480" s="38" t="str">
        <x:v>P2</x:v>
      </x:c>
      <x:c r="H1480" s="55" t="n">
        <x:f>IF(AND(ISNUMBER('Reparto provincial'!J497),ABS(Construccion!G37-1)&lt;0.0000001,MIN(Construccion!D37:F37)&gt;=0,MAX(Construccion!D37:F37)&lt;=1),ROUND('Reparto provincial'!J497*ROUND(SUM(Construccion!$D$37:E37),12),0)-ROUND('Reparto provincial'!J497*ROUND(SUM(Construccion!$D$37:D37),12),0),"n.a.")</x:f>
        <x:v>0</x:v>
      </x:c>
      <x:c r="I1480" s="55" t="n">
        <x:f>'Reparto provincial'!N497</x:f>
        <x:v>213711.78133836004</x:v>
      </x:c>
      <x:c r="J1480" s="55" t="n">
        <x:f>IF(AND(ISNUMBER(H1480),ISNUMBER(I1480)),H1480*I1480,"n.a.")</x:f>
        <x:v>0</x:v>
      </x:c>
      <x:c r="K1480" s="56" t="n">
        <x:f>Ubicaciones!D16</x:f>
        <x:v>8.25</x:v>
      </x:c>
      <x:c r="L1480" s="56" t="n">
        <x:f>Ubicaciones!E16</x:f>
        <x:v>-77.72</x:v>
      </x:c>
      <x:c r="M1480" s="38" t="str">
        <x:f>Vulnerabilidad!B23</x:f>
        <x:v>Mampostería sin refuerzo</x:v>
      </x:c>
      <x:c r="N1480" s="38" t="str">
        <x:f>Vulnerabilidad!C23</x:f>
        <x:v>Bloque / ladrillo</x:v>
      </x:c>
      <x:c r="O1480" s="38" t="str">
        <x:f>Vulnerabilidad!D23</x:f>
        <x:v>Metal</x:v>
      </x:c>
      <x:c r="P1480" s="38" t="str">
        <x:v>Sin dato</x:v>
      </x:c>
      <x:c r="Q1480" s="38" t="n">
        <x:f>IF('Impacto local'!H16="","",'Impacto local'!H16)</x:f>
        <x:v>2</x:v>
      </x:c>
      <x:c r="R1480" s="57" t="n">
        <x:f>IF(Q1480="","",INDEX(Vulnerabilidad!$C$6:$C$17,Q1480))</x:f>
        <x:v>0</x:v>
      </x:c>
      <x:c r="S1480" s="55" t="n">
        <x:f>IF(AND(ISNUMBER(J1480),ISNUMBER(R1480),R1480&gt;=0,R1480&lt;=1),J1480*R1480,"n.a.")</x:f>
        <x:v>0</x:v>
      </x:c>
      <x:c r="T1480" s="38" t="str">
        <x:f>IF(ISNUMBER(S1480),"Calculado ilustrativo","Faltan datos / parámetros inválidos")</x:f>
        <x:v>Calculado ilustrativo</x:v>
      </x:c>
    </x:row>
    <x:row r="1481">
      <x:c r="A1481" s="38" t="str">
        <x:v>R01476</x:v>
      </x:c>
      <x:c r="B1481" s="38" t="str">
        <x:f>'Reparto provincial'!B497</x:f>
        <x:v>C13</x:v>
      </x:c>
      <x:c r="C1481" s="38" t="str">
        <x:f>'Reparto provincial'!C497</x:f>
        <x:v>Optima Compañía de Seguros, S.A.</x:v>
      </x:c>
      <x:c r="D1481" s="38" t="str">
        <x:f>'Reparto provincial'!D497</x:f>
        <x:v>Comercial</x:v>
      </x:c>
      <x:c r="E1481" s="38" t="str">
        <x:f>'Reparto provincial'!E497</x:f>
        <x:v>Emberá-Wounaan</x:v>
      </x:c>
      <x:c r="F1481" s="38" t="str">
        <x:f>Ubicaciones!A16</x:f>
        <x:v>L11</x:v>
      </x:c>
      <x:c r="G1481" s="38" t="str">
        <x:v>P3</x:v>
      </x:c>
      <x:c r="H1481" s="55" t="n">
        <x:f>IF(AND(ISNUMBER('Reparto provincial'!J497),ABS(Construccion!G37-1)&lt;0.0000001,MIN(Construccion!D37:F37)&gt;=0,MAX(Construccion!D37:F37)&lt;=1),ROUND('Reparto provincial'!J497*ROUND(SUM(Construccion!$D$37:F37),12),0)-ROUND('Reparto provincial'!J497*ROUND(SUM(Construccion!$D$37:E37),12),0),"n.a.")</x:f>
        <x:v>0</x:v>
      </x:c>
      <x:c r="I1481" s="55" t="n">
        <x:f>'Reparto provincial'!N497</x:f>
        <x:v>213711.78133836004</x:v>
      </x:c>
      <x:c r="J1481" s="55" t="n">
        <x:f>IF(AND(ISNUMBER(H1481),ISNUMBER(I1481)),H1481*I1481,"n.a.")</x:f>
        <x:v>0</x:v>
      </x:c>
      <x:c r="K1481" s="56" t="n">
        <x:f>Ubicaciones!D16</x:f>
        <x:v>8.25</x:v>
      </x:c>
      <x:c r="L1481" s="56" t="n">
        <x:f>Ubicaciones!E16</x:f>
        <x:v>-77.72</x:v>
      </x:c>
      <x:c r="M1481" s="38" t="str">
        <x:f>Vulnerabilidad!B24</x:f>
        <x:v>Liviana / madera</x:v>
      </x:c>
      <x:c r="N1481" s="38" t="str">
        <x:f>Vulnerabilidad!C24</x:f>
        <x:v>Madera / livianas</x:v>
      </x:c>
      <x:c r="O1481" s="38" t="str">
        <x:f>Vulnerabilidad!D24</x:f>
        <x:v>Metal</x:v>
      </x:c>
      <x:c r="P1481" s="38" t="str">
        <x:v>Sin dato</x:v>
      </x:c>
      <x:c r="Q1481" s="38" t="n">
        <x:f>IF('Impacto local'!H16="","",'Impacto local'!H16)</x:f>
        <x:v>2</x:v>
      </x:c>
      <x:c r="R1481" s="57" t="n">
        <x:f>IF(Q1481="","",INDEX(Vulnerabilidad!$D$6:$D$17,Q1481))</x:f>
        <x:v>0</x:v>
      </x:c>
      <x:c r="S1481" s="55" t="n">
        <x:f>IF(AND(ISNUMBER(J1481),ISNUMBER(R1481),R1481&gt;=0,R1481&lt;=1),J1481*R1481,"n.a.")</x:f>
        <x:v>0</x:v>
      </x:c>
      <x:c r="T1481" s="38" t="str">
        <x:f>IF(ISNUMBER(S1481),"Calculado ilustrativo","Faltan datos / parámetros inválidos")</x:f>
        <x:v>Calculado ilustrativo</x:v>
      </x:c>
    </x:row>
    <x:row r="1482">
      <x:c r="A1482" s="38" t="str">
        <x:v>R01477</x:v>
      </x:c>
      <x:c r="B1482" s="38" t="str">
        <x:f>'Reparto provincial'!B498</x:f>
        <x:v>C13</x:v>
      </x:c>
      <x:c r="C1482" s="38" t="str">
        <x:f>'Reparto provincial'!C498</x:f>
        <x:v>Optima Compañía de Seguros, S.A.</x:v>
      </x:c>
      <x:c r="D1482" s="38" t="str">
        <x:f>'Reparto provincial'!D498</x:f>
        <x:v>Comercial</x:v>
      </x:c>
      <x:c r="E1482" s="38" t="str">
        <x:f>'Reparto provincial'!E498</x:f>
        <x:v>Ngäbe-Buglé</x:v>
      </x:c>
      <x:c r="F1482" s="38" t="str">
        <x:f>Ubicaciones!A17</x:f>
        <x:v>L12</x:v>
      </x:c>
      <x:c r="G1482" s="38" t="str">
        <x:v>P1</x:v>
      </x:c>
      <x:c r="H1482" s="55" t="n">
        <x:f>IF(AND(ISNUMBER('Reparto provincial'!J498),ABS(Construccion!G40-1)&lt;0.0000001,MIN(Construccion!D40:F40)&gt;=0,MAX(Construccion!D40:F40)&lt;=1),ROUND('Reparto provincial'!J498*ROUND(SUM(Construccion!$D$40:D40),12),0)-0,"n.a.")</x:f>
        <x:v>0</x:v>
      </x:c>
      <x:c r="I1482" s="55" t="n">
        <x:f>'Reparto provincial'!N498</x:f>
        <x:v>213711.78133836004</x:v>
      </x:c>
      <x:c r="J1482" s="55" t="n">
        <x:f>IF(AND(ISNUMBER(H1482),ISNUMBER(I1482)),H1482*I1482,"n.a.")</x:f>
        <x:v>0</x:v>
      </x:c>
      <x:c r="K1482" s="56" t="n">
        <x:f>Ubicaciones!D17</x:f>
        <x:v>8.53</x:v>
      </x:c>
      <x:c r="L1482" s="56" t="n">
        <x:f>Ubicaciones!E17</x:f>
        <x:v>-81.7</x:v>
      </x:c>
      <x:c r="M1482" s="38" t="str">
        <x:f>Vulnerabilidad!B22</x:f>
        <x:v>Hormigón armado</x:v>
      </x:c>
      <x:c r="N1482" s="38" t="str">
        <x:f>Vulnerabilidad!C22</x:f>
        <x:v>Mampostería de relleno</x:v>
      </x:c>
      <x:c r="O1482" s="38" t="str">
        <x:f>Vulnerabilidad!D22</x:f>
        <x:v>Losa de hormigón</x:v>
      </x:c>
      <x:c r="P1482" s="38" t="str">
        <x:v>Sin dato</x:v>
      </x:c>
      <x:c r="Q1482" s="38" t="n">
        <x:f>IF('Impacto local'!H17="","",'Impacto local'!H17)</x:f>
        <x:v>3</x:v>
      </x:c>
      <x:c r="R1482" s="57" t="n">
        <x:f>IF(Q1482="","",INDEX(Vulnerabilidad!$B$6:$B$17,Q1482))</x:f>
        <x:v>0</x:v>
      </x:c>
      <x:c r="S1482" s="55" t="n">
        <x:f>IF(AND(ISNUMBER(J1482),ISNUMBER(R1482),R1482&gt;=0,R1482&lt;=1),J1482*R1482,"n.a.")</x:f>
        <x:v>0</x:v>
      </x:c>
      <x:c r="T1482" s="38" t="str">
        <x:f>IF(ISNUMBER(S1482),"Calculado ilustrativo","Faltan datos / parámetros inválidos")</x:f>
        <x:v>Calculado ilustrativo</x:v>
      </x:c>
    </x:row>
    <x:row r="1483">
      <x:c r="A1483" s="38" t="str">
        <x:v>R01478</x:v>
      </x:c>
      <x:c r="B1483" s="38" t="str">
        <x:f>'Reparto provincial'!B498</x:f>
        <x:v>C13</x:v>
      </x:c>
      <x:c r="C1483" s="38" t="str">
        <x:f>'Reparto provincial'!C498</x:f>
        <x:v>Optima Compañía de Seguros, S.A.</x:v>
      </x:c>
      <x:c r="D1483" s="38" t="str">
        <x:f>'Reparto provincial'!D498</x:f>
        <x:v>Comercial</x:v>
      </x:c>
      <x:c r="E1483" s="38" t="str">
        <x:f>'Reparto provincial'!E498</x:f>
        <x:v>Ngäbe-Buglé</x:v>
      </x:c>
      <x:c r="F1483" s="38" t="str">
        <x:f>Ubicaciones!A17</x:f>
        <x:v>L12</x:v>
      </x:c>
      <x:c r="G1483" s="38" t="str">
        <x:v>P2</x:v>
      </x:c>
      <x:c r="H1483" s="55" t="n">
        <x:f>IF(AND(ISNUMBER('Reparto provincial'!J498),ABS(Construccion!G40-1)&lt;0.0000001,MIN(Construccion!D40:F40)&gt;=0,MAX(Construccion!D40:F40)&lt;=1),ROUND('Reparto provincial'!J498*ROUND(SUM(Construccion!$D$40:E40),12),0)-ROUND('Reparto provincial'!J498*ROUND(SUM(Construccion!$D$40:D40),12),0),"n.a.")</x:f>
        <x:v>0</x:v>
      </x:c>
      <x:c r="I1483" s="55" t="n">
        <x:f>'Reparto provincial'!N498</x:f>
        <x:v>213711.78133836004</x:v>
      </x:c>
      <x:c r="J1483" s="55" t="n">
        <x:f>IF(AND(ISNUMBER(H1483),ISNUMBER(I1483)),H1483*I1483,"n.a.")</x:f>
        <x:v>0</x:v>
      </x:c>
      <x:c r="K1483" s="56" t="n">
        <x:f>Ubicaciones!D17</x:f>
        <x:v>8.53</x:v>
      </x:c>
      <x:c r="L1483" s="56" t="n">
        <x:f>Ubicaciones!E17</x:f>
        <x:v>-81.7</x:v>
      </x:c>
      <x:c r="M1483" s="38" t="str">
        <x:f>Vulnerabilidad!B23</x:f>
        <x:v>Mampostería sin refuerzo</x:v>
      </x:c>
      <x:c r="N1483" s="38" t="str">
        <x:f>Vulnerabilidad!C23</x:f>
        <x:v>Bloque / ladrillo</x:v>
      </x:c>
      <x:c r="O1483" s="38" t="str">
        <x:f>Vulnerabilidad!D23</x:f>
        <x:v>Metal</x:v>
      </x:c>
      <x:c r="P1483" s="38" t="str">
        <x:v>Sin dato</x:v>
      </x:c>
      <x:c r="Q1483" s="38" t="n">
        <x:f>IF('Impacto local'!H17="","",'Impacto local'!H17)</x:f>
        <x:v>3</x:v>
      </x:c>
      <x:c r="R1483" s="57" t="n">
        <x:f>IF(Q1483="","",INDEX(Vulnerabilidad!$C$6:$C$17,Q1483))</x:f>
        <x:v>0</x:v>
      </x:c>
      <x:c r="S1483" s="55" t="n">
        <x:f>IF(AND(ISNUMBER(J1483),ISNUMBER(R1483),R1483&gt;=0,R1483&lt;=1),J1483*R1483,"n.a.")</x:f>
        <x:v>0</x:v>
      </x:c>
      <x:c r="T1483" s="38" t="str">
        <x:f>IF(ISNUMBER(S1483),"Calculado ilustrativo","Faltan datos / parámetros inválidos")</x:f>
        <x:v>Calculado ilustrativo</x:v>
      </x:c>
    </x:row>
    <x:row r="1484">
      <x:c r="A1484" s="38" t="str">
        <x:v>R01479</x:v>
      </x:c>
      <x:c r="B1484" s="38" t="str">
        <x:f>'Reparto provincial'!B498</x:f>
        <x:v>C13</x:v>
      </x:c>
      <x:c r="C1484" s="38" t="str">
        <x:f>'Reparto provincial'!C498</x:f>
        <x:v>Optima Compañía de Seguros, S.A.</x:v>
      </x:c>
      <x:c r="D1484" s="38" t="str">
        <x:f>'Reparto provincial'!D498</x:f>
        <x:v>Comercial</x:v>
      </x:c>
      <x:c r="E1484" s="38" t="str">
        <x:f>'Reparto provincial'!E498</x:f>
        <x:v>Ngäbe-Buglé</x:v>
      </x:c>
      <x:c r="F1484" s="38" t="str">
        <x:f>Ubicaciones!A17</x:f>
        <x:v>L12</x:v>
      </x:c>
      <x:c r="G1484" s="38" t="str">
        <x:v>P3</x:v>
      </x:c>
      <x:c r="H1484" s="55" t="n">
        <x:f>IF(AND(ISNUMBER('Reparto provincial'!J498),ABS(Construccion!G40-1)&lt;0.0000001,MIN(Construccion!D40:F40)&gt;=0,MAX(Construccion!D40:F40)&lt;=1),ROUND('Reparto provincial'!J498*ROUND(SUM(Construccion!$D$40:F40),12),0)-ROUND('Reparto provincial'!J498*ROUND(SUM(Construccion!$D$40:E40),12),0),"n.a.")</x:f>
        <x:v>0</x:v>
      </x:c>
      <x:c r="I1484" s="55" t="n">
        <x:f>'Reparto provincial'!N498</x:f>
        <x:v>213711.78133836004</x:v>
      </x:c>
      <x:c r="J1484" s="55" t="n">
        <x:f>IF(AND(ISNUMBER(H1484),ISNUMBER(I1484)),H1484*I1484,"n.a.")</x:f>
        <x:v>0</x:v>
      </x:c>
      <x:c r="K1484" s="56" t="n">
        <x:f>Ubicaciones!D17</x:f>
        <x:v>8.53</x:v>
      </x:c>
      <x:c r="L1484" s="56" t="n">
        <x:f>Ubicaciones!E17</x:f>
        <x:v>-81.7</x:v>
      </x:c>
      <x:c r="M1484" s="38" t="str">
        <x:f>Vulnerabilidad!B24</x:f>
        <x:v>Liviana / madera</x:v>
      </x:c>
      <x:c r="N1484" s="38" t="str">
        <x:f>Vulnerabilidad!C24</x:f>
        <x:v>Madera / livianas</x:v>
      </x:c>
      <x:c r="O1484" s="38" t="str">
        <x:f>Vulnerabilidad!D24</x:f>
        <x:v>Metal</x:v>
      </x:c>
      <x:c r="P1484" s="38" t="str">
        <x:v>Sin dato</x:v>
      </x:c>
      <x:c r="Q1484" s="38" t="n">
        <x:f>IF('Impacto local'!H17="","",'Impacto local'!H17)</x:f>
        <x:v>3</x:v>
      </x:c>
      <x:c r="R1484" s="57" t="n">
        <x:f>IF(Q1484="","",INDEX(Vulnerabilidad!$D$6:$D$17,Q1484))</x:f>
        <x:v>0</x:v>
      </x:c>
      <x:c r="S1484" s="55" t="n">
        <x:f>IF(AND(ISNUMBER(J1484),ISNUMBER(R1484),R1484&gt;=0,R1484&lt;=1),J1484*R1484,"n.a.")</x:f>
        <x:v>0</x:v>
      </x:c>
      <x:c r="T1484" s="38" t="str">
        <x:f>IF(ISNUMBER(S1484),"Calculado ilustrativo","Faltan datos / parámetros inválidos")</x:f>
        <x:v>Calculado ilustrativo</x:v>
      </x:c>
    </x:row>
    <x:row r="1485">
      <x:c r="A1485" s="38" t="str">
        <x:v>R01480</x:v>
      </x:c>
      <x:c r="B1485" s="38" t="str">
        <x:f>'Reparto provincial'!B499</x:f>
        <x:v>C13</x:v>
      </x:c>
      <x:c r="C1485" s="38" t="str">
        <x:f>'Reparto provincial'!C499</x:f>
        <x:v>Optima Compañía de Seguros, S.A.</x:v>
      </x:c>
      <x:c r="D1485" s="38" t="str">
        <x:f>'Reparto provincial'!D499</x:f>
        <x:v>Comercial</x:v>
      </x:c>
      <x:c r="E1485" s="38" t="str">
        <x:f>'Reparto provincial'!E499</x:f>
        <x:v>Panamá Oeste</x:v>
      </x:c>
      <x:c r="F1485" s="38" t="str">
        <x:f>Ubicaciones!A18</x:f>
        <x:v>L13</x:v>
      </x:c>
      <x:c r="G1485" s="38" t="str">
        <x:v>P1</x:v>
      </x:c>
      <x:c r="H1485" s="55" t="n">
        <x:f>IF(AND(ISNUMBER('Reparto provincial'!J499),ABS(Construccion!G43-1)&lt;0.0000001,MIN(Construccion!D43:F43)&gt;=0,MAX(Construccion!D43:F43)&lt;=1),ROUND('Reparto provincial'!J499*ROUND(SUM(Construccion!$D$43:D43),12),0)-0,"n.a.")</x:f>
        <x:v>0</x:v>
      </x:c>
      <x:c r="I1485" s="55" t="n">
        <x:f>'Reparto provincial'!N499</x:f>
        <x:v>213711.78133836004</x:v>
      </x:c>
      <x:c r="J1485" s="55" t="n">
        <x:f>IF(AND(ISNUMBER(H1485),ISNUMBER(I1485)),H1485*I1485,"n.a.")</x:f>
        <x:v>0</x:v>
      </x:c>
      <x:c r="K1485" s="56" t="n">
        <x:f>Ubicaciones!D18</x:f>
        <x:v>8.88</x:v>
      </x:c>
      <x:c r="L1485" s="56" t="n">
        <x:f>Ubicaciones!E18</x:f>
        <x:v>-79.78</x:v>
      </x:c>
      <x:c r="M1485" s="38" t="str">
        <x:f>Vulnerabilidad!B22</x:f>
        <x:v>Hormigón armado</x:v>
      </x:c>
      <x:c r="N1485" s="38" t="str">
        <x:f>Vulnerabilidad!C22</x:f>
        <x:v>Mampostería de relleno</x:v>
      </x:c>
      <x:c r="O1485" s="38" t="str">
        <x:f>Vulnerabilidad!D22</x:f>
        <x:v>Losa de hormigón</x:v>
      </x:c>
      <x:c r="P1485" s="38" t="str">
        <x:v>Sin dato</x:v>
      </x:c>
      <x:c r="Q1485" s="38" t="n">
        <x:f>IF('Impacto local'!H18="","",'Impacto local'!H18)</x:f>
        <x:v>2</x:v>
      </x:c>
      <x:c r="R1485" s="57" t="n">
        <x:f>IF(Q1485="","",INDEX(Vulnerabilidad!$B$6:$B$17,Q1485))</x:f>
        <x:v>0</x:v>
      </x:c>
      <x:c r="S1485" s="55" t="n">
        <x:f>IF(AND(ISNUMBER(J1485),ISNUMBER(R1485),R1485&gt;=0,R1485&lt;=1),J1485*R1485,"n.a.")</x:f>
        <x:v>0</x:v>
      </x:c>
      <x:c r="T1485" s="38" t="str">
        <x:f>IF(ISNUMBER(S1485),"Calculado ilustrativo","Faltan datos / parámetros inválidos")</x:f>
        <x:v>Calculado ilustrativo</x:v>
      </x:c>
    </x:row>
    <x:row r="1486">
      <x:c r="A1486" s="38" t="str">
        <x:v>R01481</x:v>
      </x:c>
      <x:c r="B1486" s="38" t="str">
        <x:f>'Reparto provincial'!B499</x:f>
        <x:v>C13</x:v>
      </x:c>
      <x:c r="C1486" s="38" t="str">
        <x:f>'Reparto provincial'!C499</x:f>
        <x:v>Optima Compañía de Seguros, S.A.</x:v>
      </x:c>
      <x:c r="D1486" s="38" t="str">
        <x:f>'Reparto provincial'!D499</x:f>
        <x:v>Comercial</x:v>
      </x:c>
      <x:c r="E1486" s="38" t="str">
        <x:f>'Reparto provincial'!E499</x:f>
        <x:v>Panamá Oeste</x:v>
      </x:c>
      <x:c r="F1486" s="38" t="str">
        <x:f>Ubicaciones!A18</x:f>
        <x:v>L13</x:v>
      </x:c>
      <x:c r="G1486" s="38" t="str">
        <x:v>P2</x:v>
      </x:c>
      <x:c r="H1486" s="55" t="n">
        <x:f>IF(AND(ISNUMBER('Reparto provincial'!J499),ABS(Construccion!G43-1)&lt;0.0000001,MIN(Construccion!D43:F43)&gt;=0,MAX(Construccion!D43:F43)&lt;=1),ROUND('Reparto provincial'!J499*ROUND(SUM(Construccion!$D$43:E43),12),0)-ROUND('Reparto provincial'!J499*ROUND(SUM(Construccion!$D$43:D43),12),0),"n.a.")</x:f>
        <x:v>0</x:v>
      </x:c>
      <x:c r="I1486" s="55" t="n">
        <x:f>'Reparto provincial'!N499</x:f>
        <x:v>213711.78133836004</x:v>
      </x:c>
      <x:c r="J1486" s="55" t="n">
        <x:f>IF(AND(ISNUMBER(H1486),ISNUMBER(I1486)),H1486*I1486,"n.a.")</x:f>
        <x:v>0</x:v>
      </x:c>
      <x:c r="K1486" s="56" t="n">
        <x:f>Ubicaciones!D18</x:f>
        <x:v>8.88</x:v>
      </x:c>
      <x:c r="L1486" s="56" t="n">
        <x:f>Ubicaciones!E18</x:f>
        <x:v>-79.78</x:v>
      </x:c>
      <x:c r="M1486" s="38" t="str">
        <x:f>Vulnerabilidad!B23</x:f>
        <x:v>Mampostería sin refuerzo</x:v>
      </x:c>
      <x:c r="N1486" s="38" t="str">
        <x:f>Vulnerabilidad!C23</x:f>
        <x:v>Bloque / ladrillo</x:v>
      </x:c>
      <x:c r="O1486" s="38" t="str">
        <x:f>Vulnerabilidad!D23</x:f>
        <x:v>Metal</x:v>
      </x:c>
      <x:c r="P1486" s="38" t="str">
        <x:v>Sin dato</x:v>
      </x:c>
      <x:c r="Q1486" s="38" t="n">
        <x:f>IF('Impacto local'!H18="","",'Impacto local'!H18)</x:f>
        <x:v>2</x:v>
      </x:c>
      <x:c r="R1486" s="57" t="n">
        <x:f>IF(Q1486="","",INDEX(Vulnerabilidad!$C$6:$C$17,Q1486))</x:f>
        <x:v>0</x:v>
      </x:c>
      <x:c r="S1486" s="55" t="n">
        <x:f>IF(AND(ISNUMBER(J1486),ISNUMBER(R1486),R1486&gt;=0,R1486&lt;=1),J1486*R1486,"n.a.")</x:f>
        <x:v>0</x:v>
      </x:c>
      <x:c r="T1486" s="38" t="str">
        <x:f>IF(ISNUMBER(S1486),"Calculado ilustrativo","Faltan datos / parámetros inválidos")</x:f>
        <x:v>Calculado ilustrativo</x:v>
      </x:c>
    </x:row>
    <x:row r="1487">
      <x:c r="A1487" s="38" t="str">
        <x:v>R01482</x:v>
      </x:c>
      <x:c r="B1487" s="38" t="str">
        <x:f>'Reparto provincial'!B499</x:f>
        <x:v>C13</x:v>
      </x:c>
      <x:c r="C1487" s="38" t="str">
        <x:f>'Reparto provincial'!C499</x:f>
        <x:v>Optima Compañía de Seguros, S.A.</x:v>
      </x:c>
      <x:c r="D1487" s="38" t="str">
        <x:f>'Reparto provincial'!D499</x:f>
        <x:v>Comercial</x:v>
      </x:c>
      <x:c r="E1487" s="38" t="str">
        <x:f>'Reparto provincial'!E499</x:f>
        <x:v>Panamá Oeste</x:v>
      </x:c>
      <x:c r="F1487" s="38" t="str">
        <x:f>Ubicaciones!A18</x:f>
        <x:v>L13</x:v>
      </x:c>
      <x:c r="G1487" s="38" t="str">
        <x:v>P3</x:v>
      </x:c>
      <x:c r="H1487" s="55" t="n">
        <x:f>IF(AND(ISNUMBER('Reparto provincial'!J499),ABS(Construccion!G43-1)&lt;0.0000001,MIN(Construccion!D43:F43)&gt;=0,MAX(Construccion!D43:F43)&lt;=1),ROUND('Reparto provincial'!J499*ROUND(SUM(Construccion!$D$43:F43),12),0)-ROUND('Reparto provincial'!J499*ROUND(SUM(Construccion!$D$43:E43),12),0),"n.a.")</x:f>
        <x:v>0</x:v>
      </x:c>
      <x:c r="I1487" s="55" t="n">
        <x:f>'Reparto provincial'!N499</x:f>
        <x:v>213711.78133836004</x:v>
      </x:c>
      <x:c r="J1487" s="55" t="n">
        <x:f>IF(AND(ISNUMBER(H1487),ISNUMBER(I1487)),H1487*I1487,"n.a.")</x:f>
        <x:v>0</x:v>
      </x:c>
      <x:c r="K1487" s="56" t="n">
        <x:f>Ubicaciones!D18</x:f>
        <x:v>8.88</x:v>
      </x:c>
      <x:c r="L1487" s="56" t="n">
        <x:f>Ubicaciones!E18</x:f>
        <x:v>-79.78</x:v>
      </x:c>
      <x:c r="M1487" s="38" t="str">
        <x:f>Vulnerabilidad!B24</x:f>
        <x:v>Liviana / madera</x:v>
      </x:c>
      <x:c r="N1487" s="38" t="str">
        <x:f>Vulnerabilidad!C24</x:f>
        <x:v>Madera / livianas</x:v>
      </x:c>
      <x:c r="O1487" s="38" t="str">
        <x:f>Vulnerabilidad!D24</x:f>
        <x:v>Metal</x:v>
      </x:c>
      <x:c r="P1487" s="38" t="str">
        <x:v>Sin dato</x:v>
      </x:c>
      <x:c r="Q1487" s="38" t="n">
        <x:f>IF('Impacto local'!H18="","",'Impacto local'!H18)</x:f>
        <x:v>2</x:v>
      </x:c>
      <x:c r="R1487" s="57" t="n">
        <x:f>IF(Q1487="","",INDEX(Vulnerabilidad!$D$6:$D$17,Q1487))</x:f>
        <x:v>0</x:v>
      </x:c>
      <x:c r="S1487" s="55" t="n">
        <x:f>IF(AND(ISNUMBER(J1487),ISNUMBER(R1487),R1487&gt;=0,R1487&lt;=1),J1487*R1487,"n.a.")</x:f>
        <x:v>0</x:v>
      </x:c>
      <x:c r="T1487" s="38" t="str">
        <x:f>IF(ISNUMBER(S1487),"Calculado ilustrativo","Faltan datos / parámetros inválidos")</x:f>
        <x:v>Calculado ilustrativo</x:v>
      </x:c>
    </x:row>
    <x:row r="1488">
      <x:c r="A1488" s="38" t="str">
        <x:v>R01483</x:v>
      </x:c>
      <x:c r="B1488" s="38" t="str">
        <x:f>'Reparto provincial'!B500</x:f>
        <x:v>C13</x:v>
      </x:c>
      <x:c r="C1488" s="38" t="str">
        <x:f>'Reparto provincial'!C500</x:f>
        <x:v>Optima Compañía de Seguros, S.A.</x:v>
      </x:c>
      <x:c r="D1488" s="38" t="str">
        <x:f>'Reparto provincial'!D500</x:f>
        <x:v>Industrial</x:v>
      </x:c>
      <x:c r="E1488" s="38" t="str">
        <x:f>'Reparto provincial'!E500</x:f>
        <x:v>Bocas del Toro</x:v>
      </x:c>
      <x:c r="F1488" s="38" t="str">
        <x:f>Ubicaciones!A6</x:f>
        <x:v>L01</x:v>
      </x:c>
      <x:c r="G1488" s="38" t="str">
        <x:v>P1</x:v>
      </x:c>
      <x:c r="H1488" s="55" t="n">
        <x:f>IF(AND(ISNUMBER('Reparto provincial'!J500),ABS(Construccion!G8-1)&lt;0.0000001,MIN(Construccion!D8:F8)&gt;=0,MAX(Construccion!D8:F8)&lt;=1),ROUND('Reparto provincial'!J500*ROUND(SUM(Construccion!$D$8:D8),12),0)-0,"n.a.")</x:f>
        <x:v>0</x:v>
      </x:c>
      <x:c r="I1488" s="55" t="n">
        <x:f>'Reparto provincial'!N500</x:f>
        <x:v>210416.56050955414</x:v>
      </x:c>
      <x:c r="J1488" s="55" t="n">
        <x:f>IF(AND(ISNUMBER(H1488),ISNUMBER(I1488)),H1488*I1488,"n.a.")</x:f>
        <x:v>0</x:v>
      </x:c>
      <x:c r="K1488" s="56" t="n">
        <x:f>Ubicaciones!D6</x:f>
        <x:v>9.34</x:v>
      </x:c>
      <x:c r="L1488" s="56" t="n">
        <x:f>Ubicaciones!E6</x:f>
        <x:v>-82.25</x:v>
      </x:c>
      <x:c r="M1488" s="38" t="str">
        <x:f>Vulnerabilidad!B22</x:f>
        <x:v>Hormigón armado</x:v>
      </x:c>
      <x:c r="N1488" s="38" t="str">
        <x:f>Vulnerabilidad!C22</x:f>
        <x:v>Mampostería de relleno</x:v>
      </x:c>
      <x:c r="O1488" s="38" t="str">
        <x:f>Vulnerabilidad!D22</x:f>
        <x:v>Losa de hormigón</x:v>
      </x:c>
      <x:c r="P1488" s="38" t="str">
        <x:v>Sin dato</x:v>
      </x:c>
      <x:c r="Q1488" s="38" t="n">
        <x:f>IF('Impacto local'!H6="","",'Impacto local'!H6)</x:f>
        <x:v>3</x:v>
      </x:c>
      <x:c r="R1488" s="57" t="n">
        <x:f>IF(Q1488="","",INDEX(Vulnerabilidad!$B$6:$B$17,Q1488))</x:f>
        <x:v>0</x:v>
      </x:c>
      <x:c r="S1488" s="55" t="n">
        <x:f>IF(AND(ISNUMBER(J1488),ISNUMBER(R1488),R1488&gt;=0,R1488&lt;=1),J1488*R1488,"n.a.")</x:f>
        <x:v>0</x:v>
      </x:c>
      <x:c r="T1488" s="38" t="str">
        <x:f>IF(ISNUMBER(S1488),"Calculado ilustrativo","Faltan datos / parámetros inválidos")</x:f>
        <x:v>Calculado ilustrativo</x:v>
      </x:c>
    </x:row>
    <x:row r="1489">
      <x:c r="A1489" s="38" t="str">
        <x:v>R01484</x:v>
      </x:c>
      <x:c r="B1489" s="38" t="str">
        <x:f>'Reparto provincial'!B500</x:f>
        <x:v>C13</x:v>
      </x:c>
      <x:c r="C1489" s="38" t="str">
        <x:f>'Reparto provincial'!C500</x:f>
        <x:v>Optima Compañía de Seguros, S.A.</x:v>
      </x:c>
      <x:c r="D1489" s="38" t="str">
        <x:f>'Reparto provincial'!D500</x:f>
        <x:v>Industrial</x:v>
      </x:c>
      <x:c r="E1489" s="38" t="str">
        <x:f>'Reparto provincial'!E500</x:f>
        <x:v>Bocas del Toro</x:v>
      </x:c>
      <x:c r="F1489" s="38" t="str">
        <x:f>Ubicaciones!A6</x:f>
        <x:v>L01</x:v>
      </x:c>
      <x:c r="G1489" s="38" t="str">
        <x:v>P2</x:v>
      </x:c>
      <x:c r="H1489" s="55" t="n">
        <x:f>IF(AND(ISNUMBER('Reparto provincial'!J500),ABS(Construccion!G8-1)&lt;0.0000001,MIN(Construccion!D8:F8)&gt;=0,MAX(Construccion!D8:F8)&lt;=1),ROUND('Reparto provincial'!J500*ROUND(SUM(Construccion!$D$8:E8),12),0)-ROUND('Reparto provincial'!J500*ROUND(SUM(Construccion!$D$8:D8),12),0),"n.a.")</x:f>
        <x:v>0</x:v>
      </x:c>
      <x:c r="I1489" s="55" t="n">
        <x:f>'Reparto provincial'!N500</x:f>
        <x:v>210416.56050955414</x:v>
      </x:c>
      <x:c r="J1489" s="55" t="n">
        <x:f>IF(AND(ISNUMBER(H1489),ISNUMBER(I1489)),H1489*I1489,"n.a.")</x:f>
        <x:v>0</x:v>
      </x:c>
      <x:c r="K1489" s="56" t="n">
        <x:f>Ubicaciones!D6</x:f>
        <x:v>9.34</x:v>
      </x:c>
      <x:c r="L1489" s="56" t="n">
        <x:f>Ubicaciones!E6</x:f>
        <x:v>-82.25</x:v>
      </x:c>
      <x:c r="M1489" s="38" t="str">
        <x:f>Vulnerabilidad!B23</x:f>
        <x:v>Mampostería sin refuerzo</x:v>
      </x:c>
      <x:c r="N1489" s="38" t="str">
        <x:f>Vulnerabilidad!C23</x:f>
        <x:v>Bloque / ladrillo</x:v>
      </x:c>
      <x:c r="O1489" s="38" t="str">
        <x:f>Vulnerabilidad!D23</x:f>
        <x:v>Metal</x:v>
      </x:c>
      <x:c r="P1489" s="38" t="str">
        <x:v>Sin dato</x:v>
      </x:c>
      <x:c r="Q1489" s="38" t="n">
        <x:f>IF('Impacto local'!H6="","",'Impacto local'!H6)</x:f>
        <x:v>3</x:v>
      </x:c>
      <x:c r="R1489" s="57" t="n">
        <x:f>IF(Q1489="","",INDEX(Vulnerabilidad!$C$6:$C$17,Q1489))</x:f>
        <x:v>0</x:v>
      </x:c>
      <x:c r="S1489" s="55" t="n">
        <x:f>IF(AND(ISNUMBER(J1489),ISNUMBER(R1489),R1489&gt;=0,R1489&lt;=1),J1489*R1489,"n.a.")</x:f>
        <x:v>0</x:v>
      </x:c>
      <x:c r="T1489" s="38" t="str">
        <x:f>IF(ISNUMBER(S1489),"Calculado ilustrativo","Faltan datos / parámetros inválidos")</x:f>
        <x:v>Calculado ilustrativo</x:v>
      </x:c>
    </x:row>
    <x:row r="1490">
      <x:c r="A1490" s="38" t="str">
        <x:v>R01485</x:v>
      </x:c>
      <x:c r="B1490" s="38" t="str">
        <x:f>'Reparto provincial'!B500</x:f>
        <x:v>C13</x:v>
      </x:c>
      <x:c r="C1490" s="38" t="str">
        <x:f>'Reparto provincial'!C500</x:f>
        <x:v>Optima Compañía de Seguros, S.A.</x:v>
      </x:c>
      <x:c r="D1490" s="38" t="str">
        <x:f>'Reparto provincial'!D500</x:f>
        <x:v>Industrial</x:v>
      </x:c>
      <x:c r="E1490" s="38" t="str">
        <x:f>'Reparto provincial'!E500</x:f>
        <x:v>Bocas del Toro</x:v>
      </x:c>
      <x:c r="F1490" s="38" t="str">
        <x:f>Ubicaciones!A6</x:f>
        <x:v>L01</x:v>
      </x:c>
      <x:c r="G1490" s="38" t="str">
        <x:v>P3</x:v>
      </x:c>
      <x:c r="H1490" s="55" t="n">
        <x:f>IF(AND(ISNUMBER('Reparto provincial'!J500),ABS(Construccion!G8-1)&lt;0.0000001,MIN(Construccion!D8:F8)&gt;=0,MAX(Construccion!D8:F8)&lt;=1),ROUND('Reparto provincial'!J500*ROUND(SUM(Construccion!$D$8:F8),12),0)-ROUND('Reparto provincial'!J500*ROUND(SUM(Construccion!$D$8:E8),12),0),"n.a.")</x:f>
        <x:v>0</x:v>
      </x:c>
      <x:c r="I1490" s="55" t="n">
        <x:f>'Reparto provincial'!N500</x:f>
        <x:v>210416.56050955414</x:v>
      </x:c>
      <x:c r="J1490" s="55" t="n">
        <x:f>IF(AND(ISNUMBER(H1490),ISNUMBER(I1490)),H1490*I1490,"n.a.")</x:f>
        <x:v>0</x:v>
      </x:c>
      <x:c r="K1490" s="56" t="n">
        <x:f>Ubicaciones!D6</x:f>
        <x:v>9.34</x:v>
      </x:c>
      <x:c r="L1490" s="56" t="n">
        <x:f>Ubicaciones!E6</x:f>
        <x:v>-82.25</x:v>
      </x:c>
      <x:c r="M1490" s="38" t="str">
        <x:f>Vulnerabilidad!B24</x:f>
        <x:v>Liviana / madera</x:v>
      </x:c>
      <x:c r="N1490" s="38" t="str">
        <x:f>Vulnerabilidad!C24</x:f>
        <x:v>Madera / livianas</x:v>
      </x:c>
      <x:c r="O1490" s="38" t="str">
        <x:f>Vulnerabilidad!D24</x:f>
        <x:v>Metal</x:v>
      </x:c>
      <x:c r="P1490" s="38" t="str">
        <x:v>Sin dato</x:v>
      </x:c>
      <x:c r="Q1490" s="38" t="n">
        <x:f>IF('Impacto local'!H6="","",'Impacto local'!H6)</x:f>
        <x:v>3</x:v>
      </x:c>
      <x:c r="R1490" s="57" t="n">
        <x:f>IF(Q1490="","",INDEX(Vulnerabilidad!$D$6:$D$17,Q1490))</x:f>
        <x:v>0</x:v>
      </x:c>
      <x:c r="S1490" s="55" t="n">
        <x:f>IF(AND(ISNUMBER(J1490),ISNUMBER(R1490),R1490&gt;=0,R1490&lt;=1),J1490*R1490,"n.a.")</x:f>
        <x:v>0</x:v>
      </x:c>
      <x:c r="T1490" s="38" t="str">
        <x:f>IF(ISNUMBER(S1490),"Calculado ilustrativo","Faltan datos / parámetros inválidos")</x:f>
        <x:v>Calculado ilustrativo</x:v>
      </x:c>
    </x:row>
    <x:row r="1491">
      <x:c r="A1491" s="38" t="str">
        <x:v>R01486</x:v>
      </x:c>
      <x:c r="B1491" s="38" t="str">
        <x:f>'Reparto provincial'!B501</x:f>
        <x:v>C13</x:v>
      </x:c>
      <x:c r="C1491" s="38" t="str">
        <x:f>'Reparto provincial'!C501</x:f>
        <x:v>Optima Compañía de Seguros, S.A.</x:v>
      </x:c>
      <x:c r="D1491" s="38" t="str">
        <x:f>'Reparto provincial'!D501</x:f>
        <x:v>Industrial</x:v>
      </x:c>
      <x:c r="E1491" s="38" t="str">
        <x:f>'Reparto provincial'!E501</x:f>
        <x:v>Coclé</x:v>
      </x:c>
      <x:c r="F1491" s="38" t="str">
        <x:f>Ubicaciones!A7</x:f>
        <x:v>L02</x:v>
      </x:c>
      <x:c r="G1491" s="38" t="str">
        <x:v>P1</x:v>
      </x:c>
      <x:c r="H1491" s="55" t="n">
        <x:f>IF(AND(ISNUMBER('Reparto provincial'!J501),ABS(Construccion!G11-1)&lt;0.0000001,MIN(Construccion!D11:F11)&gt;=0,MAX(Construccion!D11:F11)&lt;=1),ROUND('Reparto provincial'!J501*ROUND(SUM(Construccion!$D$11:D11),12),0)-0,"n.a.")</x:f>
        <x:v>0</x:v>
      </x:c>
      <x:c r="I1491" s="55" t="n">
        <x:f>'Reparto provincial'!N501</x:f>
        <x:v>210416.56050955414</x:v>
      </x:c>
      <x:c r="J1491" s="55" t="n">
        <x:f>IF(AND(ISNUMBER(H1491),ISNUMBER(I1491)),H1491*I1491,"n.a.")</x:f>
        <x:v>0</x:v>
      </x:c>
      <x:c r="K1491" s="56" t="n">
        <x:f>Ubicaciones!D7</x:f>
        <x:v>8.52</x:v>
      </x:c>
      <x:c r="L1491" s="56" t="n">
        <x:f>Ubicaciones!E7</x:f>
        <x:v>-80.36</x:v>
      </x:c>
      <x:c r="M1491" s="38" t="str">
        <x:f>Vulnerabilidad!B22</x:f>
        <x:v>Hormigón armado</x:v>
      </x:c>
      <x:c r="N1491" s="38" t="str">
        <x:f>Vulnerabilidad!C22</x:f>
        <x:v>Mampostería de relleno</x:v>
      </x:c>
      <x:c r="O1491" s="38" t="str">
        <x:f>Vulnerabilidad!D22</x:f>
        <x:v>Losa de hormigón</x:v>
      </x:c>
      <x:c r="P1491" s="38" t="str">
        <x:v>Sin dato</x:v>
      </x:c>
      <x:c r="Q1491" s="38" t="n">
        <x:f>IF('Impacto local'!H7="","",'Impacto local'!H7)</x:f>
        <x:v>2</x:v>
      </x:c>
      <x:c r="R1491" s="57" t="n">
        <x:f>IF(Q1491="","",INDEX(Vulnerabilidad!$B$6:$B$17,Q1491))</x:f>
        <x:v>0</x:v>
      </x:c>
      <x:c r="S1491" s="55" t="n">
        <x:f>IF(AND(ISNUMBER(J1491),ISNUMBER(R1491),R1491&gt;=0,R1491&lt;=1),J1491*R1491,"n.a.")</x:f>
        <x:v>0</x:v>
      </x:c>
      <x:c r="T1491" s="38" t="str">
        <x:f>IF(ISNUMBER(S1491),"Calculado ilustrativo","Faltan datos / parámetros inválidos")</x:f>
        <x:v>Calculado ilustrativo</x:v>
      </x:c>
    </x:row>
    <x:row r="1492">
      <x:c r="A1492" s="38" t="str">
        <x:v>R01487</x:v>
      </x:c>
      <x:c r="B1492" s="38" t="str">
        <x:f>'Reparto provincial'!B501</x:f>
        <x:v>C13</x:v>
      </x:c>
      <x:c r="C1492" s="38" t="str">
        <x:f>'Reparto provincial'!C501</x:f>
        <x:v>Optima Compañía de Seguros, S.A.</x:v>
      </x:c>
      <x:c r="D1492" s="38" t="str">
        <x:f>'Reparto provincial'!D501</x:f>
        <x:v>Industrial</x:v>
      </x:c>
      <x:c r="E1492" s="38" t="str">
        <x:f>'Reparto provincial'!E501</x:f>
        <x:v>Coclé</x:v>
      </x:c>
      <x:c r="F1492" s="38" t="str">
        <x:f>Ubicaciones!A7</x:f>
        <x:v>L02</x:v>
      </x:c>
      <x:c r="G1492" s="38" t="str">
        <x:v>P2</x:v>
      </x:c>
      <x:c r="H1492" s="55" t="n">
        <x:f>IF(AND(ISNUMBER('Reparto provincial'!J501),ABS(Construccion!G11-1)&lt;0.0000001,MIN(Construccion!D11:F11)&gt;=0,MAX(Construccion!D11:F11)&lt;=1),ROUND('Reparto provincial'!J501*ROUND(SUM(Construccion!$D$11:E11),12),0)-ROUND('Reparto provincial'!J501*ROUND(SUM(Construccion!$D$11:D11),12),0),"n.a.")</x:f>
        <x:v>0</x:v>
      </x:c>
      <x:c r="I1492" s="55" t="n">
        <x:f>'Reparto provincial'!N501</x:f>
        <x:v>210416.56050955414</x:v>
      </x:c>
      <x:c r="J1492" s="55" t="n">
        <x:f>IF(AND(ISNUMBER(H1492),ISNUMBER(I1492)),H1492*I1492,"n.a.")</x:f>
        <x:v>0</x:v>
      </x:c>
      <x:c r="K1492" s="56" t="n">
        <x:f>Ubicaciones!D7</x:f>
        <x:v>8.52</x:v>
      </x:c>
      <x:c r="L1492" s="56" t="n">
        <x:f>Ubicaciones!E7</x:f>
        <x:v>-80.36</x:v>
      </x:c>
      <x:c r="M1492" s="38" t="str">
        <x:f>Vulnerabilidad!B23</x:f>
        <x:v>Mampostería sin refuerzo</x:v>
      </x:c>
      <x:c r="N1492" s="38" t="str">
        <x:f>Vulnerabilidad!C23</x:f>
        <x:v>Bloque / ladrillo</x:v>
      </x:c>
      <x:c r="O1492" s="38" t="str">
        <x:f>Vulnerabilidad!D23</x:f>
        <x:v>Metal</x:v>
      </x:c>
      <x:c r="P1492" s="38" t="str">
        <x:v>Sin dato</x:v>
      </x:c>
      <x:c r="Q1492" s="38" t="n">
        <x:f>IF('Impacto local'!H7="","",'Impacto local'!H7)</x:f>
        <x:v>2</x:v>
      </x:c>
      <x:c r="R1492" s="57" t="n">
        <x:f>IF(Q1492="","",INDEX(Vulnerabilidad!$C$6:$C$17,Q1492))</x:f>
        <x:v>0</x:v>
      </x:c>
      <x:c r="S1492" s="55" t="n">
        <x:f>IF(AND(ISNUMBER(J1492),ISNUMBER(R1492),R1492&gt;=0,R1492&lt;=1),J1492*R1492,"n.a.")</x:f>
        <x:v>0</x:v>
      </x:c>
      <x:c r="T1492" s="38" t="str">
        <x:f>IF(ISNUMBER(S1492),"Calculado ilustrativo","Faltan datos / parámetros inválidos")</x:f>
        <x:v>Calculado ilustrativo</x:v>
      </x:c>
    </x:row>
    <x:row r="1493">
      <x:c r="A1493" s="38" t="str">
        <x:v>R01488</x:v>
      </x:c>
      <x:c r="B1493" s="38" t="str">
        <x:f>'Reparto provincial'!B501</x:f>
        <x:v>C13</x:v>
      </x:c>
      <x:c r="C1493" s="38" t="str">
        <x:f>'Reparto provincial'!C501</x:f>
        <x:v>Optima Compañía de Seguros, S.A.</x:v>
      </x:c>
      <x:c r="D1493" s="38" t="str">
        <x:f>'Reparto provincial'!D501</x:f>
        <x:v>Industrial</x:v>
      </x:c>
      <x:c r="E1493" s="38" t="str">
        <x:f>'Reparto provincial'!E501</x:f>
        <x:v>Coclé</x:v>
      </x:c>
      <x:c r="F1493" s="38" t="str">
        <x:f>Ubicaciones!A7</x:f>
        <x:v>L02</x:v>
      </x:c>
      <x:c r="G1493" s="38" t="str">
        <x:v>P3</x:v>
      </x:c>
      <x:c r="H1493" s="55" t="n">
        <x:f>IF(AND(ISNUMBER('Reparto provincial'!J501),ABS(Construccion!G11-1)&lt;0.0000001,MIN(Construccion!D11:F11)&gt;=0,MAX(Construccion!D11:F11)&lt;=1),ROUND('Reparto provincial'!J501*ROUND(SUM(Construccion!$D$11:F11),12),0)-ROUND('Reparto provincial'!J501*ROUND(SUM(Construccion!$D$11:E11),12),0),"n.a.")</x:f>
        <x:v>0</x:v>
      </x:c>
      <x:c r="I1493" s="55" t="n">
        <x:f>'Reparto provincial'!N501</x:f>
        <x:v>210416.56050955414</x:v>
      </x:c>
      <x:c r="J1493" s="55" t="n">
        <x:f>IF(AND(ISNUMBER(H1493),ISNUMBER(I1493)),H1493*I1493,"n.a.")</x:f>
        <x:v>0</x:v>
      </x:c>
      <x:c r="K1493" s="56" t="n">
        <x:f>Ubicaciones!D7</x:f>
        <x:v>8.52</x:v>
      </x:c>
      <x:c r="L1493" s="56" t="n">
        <x:f>Ubicaciones!E7</x:f>
        <x:v>-80.36</x:v>
      </x:c>
      <x:c r="M1493" s="38" t="str">
        <x:f>Vulnerabilidad!B24</x:f>
        <x:v>Liviana / madera</x:v>
      </x:c>
      <x:c r="N1493" s="38" t="str">
        <x:f>Vulnerabilidad!C24</x:f>
        <x:v>Madera / livianas</x:v>
      </x:c>
      <x:c r="O1493" s="38" t="str">
        <x:f>Vulnerabilidad!D24</x:f>
        <x:v>Metal</x:v>
      </x:c>
      <x:c r="P1493" s="38" t="str">
        <x:v>Sin dato</x:v>
      </x:c>
      <x:c r="Q1493" s="38" t="n">
        <x:f>IF('Impacto local'!H7="","",'Impacto local'!H7)</x:f>
        <x:v>2</x:v>
      </x:c>
      <x:c r="R1493" s="57" t="n">
        <x:f>IF(Q1493="","",INDEX(Vulnerabilidad!$D$6:$D$17,Q1493))</x:f>
        <x:v>0</x:v>
      </x:c>
      <x:c r="S1493" s="55" t="n">
        <x:f>IF(AND(ISNUMBER(J1493),ISNUMBER(R1493),R1493&gt;=0,R1493&lt;=1),J1493*R1493,"n.a.")</x:f>
        <x:v>0</x:v>
      </x:c>
      <x:c r="T1493" s="38" t="str">
        <x:f>IF(ISNUMBER(S1493),"Calculado ilustrativo","Faltan datos / parámetros inválidos")</x:f>
        <x:v>Calculado ilustrativo</x:v>
      </x:c>
    </x:row>
    <x:row r="1494">
      <x:c r="A1494" s="38" t="str">
        <x:v>R01489</x:v>
      </x:c>
      <x:c r="B1494" s="38" t="str">
        <x:f>'Reparto provincial'!B502</x:f>
        <x:v>C13</x:v>
      </x:c>
      <x:c r="C1494" s="38" t="str">
        <x:f>'Reparto provincial'!C502</x:f>
        <x:v>Optima Compañía de Seguros, S.A.</x:v>
      </x:c>
      <x:c r="D1494" s="38" t="str">
        <x:f>'Reparto provincial'!D502</x:f>
        <x:v>Industrial</x:v>
      </x:c>
      <x:c r="E1494" s="38" t="str">
        <x:f>'Reparto provincial'!E502</x:f>
        <x:v>Colón</x:v>
      </x:c>
      <x:c r="F1494" s="38" t="str">
        <x:f>Ubicaciones!A8</x:f>
        <x:v>L03</x:v>
      </x:c>
      <x:c r="G1494" s="38" t="str">
        <x:v>P1</x:v>
      </x:c>
      <x:c r="H1494" s="55" t="n">
        <x:f>IF(AND(ISNUMBER('Reparto provincial'!J502),ABS(Construccion!G14-1)&lt;0.0000001,MIN(Construccion!D14:F14)&gt;=0,MAX(Construccion!D14:F14)&lt;=1),ROUND('Reparto provincial'!J502*ROUND(SUM(Construccion!$D$14:D14),12),0)-0,"n.a.")</x:f>
        <x:v>0</x:v>
      </x:c>
      <x:c r="I1494" s="55" t="n">
        <x:f>'Reparto provincial'!N502</x:f>
        <x:v>210416.56050955414</x:v>
      </x:c>
      <x:c r="J1494" s="55" t="n">
        <x:f>IF(AND(ISNUMBER(H1494),ISNUMBER(I1494)),H1494*I1494,"n.a.")</x:f>
        <x:v>0</x:v>
      </x:c>
      <x:c r="K1494" s="56" t="n">
        <x:f>Ubicaciones!D8</x:f>
        <x:v>9.36</x:v>
      </x:c>
      <x:c r="L1494" s="56" t="n">
        <x:f>Ubicaciones!E8</x:f>
        <x:v>-79.9</x:v>
      </x:c>
      <x:c r="M1494" s="38" t="str">
        <x:f>Vulnerabilidad!B22</x:f>
        <x:v>Hormigón armado</x:v>
      </x:c>
      <x:c r="N1494" s="38" t="str">
        <x:f>Vulnerabilidad!C22</x:f>
        <x:v>Mampostería de relleno</x:v>
      </x:c>
      <x:c r="O1494" s="38" t="str">
        <x:f>Vulnerabilidad!D22</x:f>
        <x:v>Losa de hormigón</x:v>
      </x:c>
      <x:c r="P1494" s="38" t="str">
        <x:v>Sin dato</x:v>
      </x:c>
      <x:c r="Q1494" s="38" t="n">
        <x:f>IF('Impacto local'!H8="","",'Impacto local'!H8)</x:f>
        <x:v>2</x:v>
      </x:c>
      <x:c r="R1494" s="57" t="n">
        <x:f>IF(Q1494="","",INDEX(Vulnerabilidad!$B$6:$B$17,Q1494))</x:f>
        <x:v>0</x:v>
      </x:c>
      <x:c r="S1494" s="55" t="n">
        <x:f>IF(AND(ISNUMBER(J1494),ISNUMBER(R1494),R1494&gt;=0,R1494&lt;=1),J1494*R1494,"n.a.")</x:f>
        <x:v>0</x:v>
      </x:c>
      <x:c r="T1494" s="38" t="str">
        <x:f>IF(ISNUMBER(S1494),"Calculado ilustrativo","Faltan datos / parámetros inválidos")</x:f>
        <x:v>Calculado ilustrativo</x:v>
      </x:c>
    </x:row>
    <x:row r="1495">
      <x:c r="A1495" s="38" t="str">
        <x:v>R01490</x:v>
      </x:c>
      <x:c r="B1495" s="38" t="str">
        <x:f>'Reparto provincial'!B502</x:f>
        <x:v>C13</x:v>
      </x:c>
      <x:c r="C1495" s="38" t="str">
        <x:f>'Reparto provincial'!C502</x:f>
        <x:v>Optima Compañía de Seguros, S.A.</x:v>
      </x:c>
      <x:c r="D1495" s="38" t="str">
        <x:f>'Reparto provincial'!D502</x:f>
        <x:v>Industrial</x:v>
      </x:c>
      <x:c r="E1495" s="38" t="str">
        <x:f>'Reparto provincial'!E502</x:f>
        <x:v>Colón</x:v>
      </x:c>
      <x:c r="F1495" s="38" t="str">
        <x:f>Ubicaciones!A8</x:f>
        <x:v>L03</x:v>
      </x:c>
      <x:c r="G1495" s="38" t="str">
        <x:v>P2</x:v>
      </x:c>
      <x:c r="H1495" s="55" t="n">
        <x:f>IF(AND(ISNUMBER('Reparto provincial'!J502),ABS(Construccion!G14-1)&lt;0.0000001,MIN(Construccion!D14:F14)&gt;=0,MAX(Construccion!D14:F14)&lt;=1),ROUND('Reparto provincial'!J502*ROUND(SUM(Construccion!$D$14:E14),12),0)-ROUND('Reparto provincial'!J502*ROUND(SUM(Construccion!$D$14:D14),12),0),"n.a.")</x:f>
        <x:v>0</x:v>
      </x:c>
      <x:c r="I1495" s="55" t="n">
        <x:f>'Reparto provincial'!N502</x:f>
        <x:v>210416.56050955414</x:v>
      </x:c>
      <x:c r="J1495" s="55" t="n">
        <x:f>IF(AND(ISNUMBER(H1495),ISNUMBER(I1495)),H1495*I1495,"n.a.")</x:f>
        <x:v>0</x:v>
      </x:c>
      <x:c r="K1495" s="56" t="n">
        <x:f>Ubicaciones!D8</x:f>
        <x:v>9.36</x:v>
      </x:c>
      <x:c r="L1495" s="56" t="n">
        <x:f>Ubicaciones!E8</x:f>
        <x:v>-79.9</x:v>
      </x:c>
      <x:c r="M1495" s="38" t="str">
        <x:f>Vulnerabilidad!B23</x:f>
        <x:v>Mampostería sin refuerzo</x:v>
      </x:c>
      <x:c r="N1495" s="38" t="str">
        <x:f>Vulnerabilidad!C23</x:f>
        <x:v>Bloque / ladrillo</x:v>
      </x:c>
      <x:c r="O1495" s="38" t="str">
        <x:f>Vulnerabilidad!D23</x:f>
        <x:v>Metal</x:v>
      </x:c>
      <x:c r="P1495" s="38" t="str">
        <x:v>Sin dato</x:v>
      </x:c>
      <x:c r="Q1495" s="38" t="n">
        <x:f>IF('Impacto local'!H8="","",'Impacto local'!H8)</x:f>
        <x:v>2</x:v>
      </x:c>
      <x:c r="R1495" s="57" t="n">
        <x:f>IF(Q1495="","",INDEX(Vulnerabilidad!$C$6:$C$17,Q1495))</x:f>
        <x:v>0</x:v>
      </x:c>
      <x:c r="S1495" s="55" t="n">
        <x:f>IF(AND(ISNUMBER(J1495),ISNUMBER(R1495),R1495&gt;=0,R1495&lt;=1),J1495*R1495,"n.a.")</x:f>
        <x:v>0</x:v>
      </x:c>
      <x:c r="T1495" s="38" t="str">
        <x:f>IF(ISNUMBER(S1495),"Calculado ilustrativo","Faltan datos / parámetros inválidos")</x:f>
        <x:v>Calculado ilustrativo</x:v>
      </x:c>
    </x:row>
    <x:row r="1496">
      <x:c r="A1496" s="38" t="str">
        <x:v>R01491</x:v>
      </x:c>
      <x:c r="B1496" s="38" t="str">
        <x:f>'Reparto provincial'!B502</x:f>
        <x:v>C13</x:v>
      </x:c>
      <x:c r="C1496" s="38" t="str">
        <x:f>'Reparto provincial'!C502</x:f>
        <x:v>Optima Compañía de Seguros, S.A.</x:v>
      </x:c>
      <x:c r="D1496" s="38" t="str">
        <x:f>'Reparto provincial'!D502</x:f>
        <x:v>Industrial</x:v>
      </x:c>
      <x:c r="E1496" s="38" t="str">
        <x:f>'Reparto provincial'!E502</x:f>
        <x:v>Colón</x:v>
      </x:c>
      <x:c r="F1496" s="38" t="str">
        <x:f>Ubicaciones!A8</x:f>
        <x:v>L03</x:v>
      </x:c>
      <x:c r="G1496" s="38" t="str">
        <x:v>P3</x:v>
      </x:c>
      <x:c r="H1496" s="55" t="n">
        <x:f>IF(AND(ISNUMBER('Reparto provincial'!J502),ABS(Construccion!G14-1)&lt;0.0000001,MIN(Construccion!D14:F14)&gt;=0,MAX(Construccion!D14:F14)&lt;=1),ROUND('Reparto provincial'!J502*ROUND(SUM(Construccion!$D$14:F14),12),0)-ROUND('Reparto provincial'!J502*ROUND(SUM(Construccion!$D$14:E14),12),0),"n.a.")</x:f>
        <x:v>0</x:v>
      </x:c>
      <x:c r="I1496" s="55" t="n">
        <x:f>'Reparto provincial'!N502</x:f>
        <x:v>210416.56050955414</x:v>
      </x:c>
      <x:c r="J1496" s="55" t="n">
        <x:f>IF(AND(ISNUMBER(H1496),ISNUMBER(I1496)),H1496*I1496,"n.a.")</x:f>
        <x:v>0</x:v>
      </x:c>
      <x:c r="K1496" s="56" t="n">
        <x:f>Ubicaciones!D8</x:f>
        <x:v>9.36</x:v>
      </x:c>
      <x:c r="L1496" s="56" t="n">
        <x:f>Ubicaciones!E8</x:f>
        <x:v>-79.9</x:v>
      </x:c>
      <x:c r="M1496" s="38" t="str">
        <x:f>Vulnerabilidad!B24</x:f>
        <x:v>Liviana / madera</x:v>
      </x:c>
      <x:c r="N1496" s="38" t="str">
        <x:f>Vulnerabilidad!C24</x:f>
        <x:v>Madera / livianas</x:v>
      </x:c>
      <x:c r="O1496" s="38" t="str">
        <x:f>Vulnerabilidad!D24</x:f>
        <x:v>Metal</x:v>
      </x:c>
      <x:c r="P1496" s="38" t="str">
        <x:v>Sin dato</x:v>
      </x:c>
      <x:c r="Q1496" s="38" t="n">
        <x:f>IF('Impacto local'!H8="","",'Impacto local'!H8)</x:f>
        <x:v>2</x:v>
      </x:c>
      <x:c r="R1496" s="57" t="n">
        <x:f>IF(Q1496="","",INDEX(Vulnerabilidad!$D$6:$D$17,Q1496))</x:f>
        <x:v>0</x:v>
      </x:c>
      <x:c r="S1496" s="55" t="n">
        <x:f>IF(AND(ISNUMBER(J1496),ISNUMBER(R1496),R1496&gt;=0,R1496&lt;=1),J1496*R1496,"n.a.")</x:f>
        <x:v>0</x:v>
      </x:c>
      <x:c r="T1496" s="38" t="str">
        <x:f>IF(ISNUMBER(S1496),"Calculado ilustrativo","Faltan datos / parámetros inválidos")</x:f>
        <x:v>Calculado ilustrativo</x:v>
      </x:c>
    </x:row>
    <x:row r="1497">
      <x:c r="A1497" s="38" t="str">
        <x:v>R01492</x:v>
      </x:c>
      <x:c r="B1497" s="38" t="str">
        <x:f>'Reparto provincial'!B503</x:f>
        <x:v>C13</x:v>
      </x:c>
      <x:c r="C1497" s="38" t="str">
        <x:f>'Reparto provincial'!C503</x:f>
        <x:v>Optima Compañía de Seguros, S.A.</x:v>
      </x:c>
      <x:c r="D1497" s="38" t="str">
        <x:f>'Reparto provincial'!D503</x:f>
        <x:v>Industrial</x:v>
      </x:c>
      <x:c r="E1497" s="38" t="str">
        <x:f>'Reparto provincial'!E503</x:f>
        <x:v>Chiriquí</x:v>
      </x:c>
      <x:c r="F1497" s="38" t="str">
        <x:f>Ubicaciones!A9</x:f>
        <x:v>L04</x:v>
      </x:c>
      <x:c r="G1497" s="38" t="str">
        <x:v>P1</x:v>
      </x:c>
      <x:c r="H1497" s="55" t="n">
        <x:f>IF(AND(ISNUMBER('Reparto provincial'!J503),ABS(Construccion!G17-1)&lt;0.0000001,MIN(Construccion!D17:F17)&gt;=0,MAX(Construccion!D17:F17)&lt;=1),ROUND('Reparto provincial'!J503*ROUND(SUM(Construccion!$D$17:D17),12),0)-0,"n.a.")</x:f>
        <x:v>14</x:v>
      </x:c>
      <x:c r="I1497" s="55" t="n">
        <x:f>'Reparto provincial'!N503</x:f>
        <x:v>210416.56050955414</x:v>
      </x:c>
      <x:c r="J1497" s="55" t="n">
        <x:f>IF(AND(ISNUMBER(H1497),ISNUMBER(I1497)),H1497*I1497,"n.a.")</x:f>
        <x:v>2945831.847133758</x:v>
      </x:c>
      <x:c r="K1497" s="56" t="n">
        <x:f>Ubicaciones!D9</x:f>
        <x:v>8.43</x:v>
      </x:c>
      <x:c r="L1497" s="56" t="n">
        <x:f>Ubicaciones!E9</x:f>
        <x:v>-82.43</x:v>
      </x:c>
      <x:c r="M1497" s="38" t="str">
        <x:f>Vulnerabilidad!B22</x:f>
        <x:v>Hormigón armado</x:v>
      </x:c>
      <x:c r="N1497" s="38" t="str">
        <x:f>Vulnerabilidad!C22</x:f>
        <x:v>Mampostería de relleno</x:v>
      </x:c>
      <x:c r="O1497" s="38" t="str">
        <x:f>Vulnerabilidad!D22</x:f>
        <x:v>Losa de hormigón</x:v>
      </x:c>
      <x:c r="P1497" s="38" t="str">
        <x:v>Sin dato</x:v>
      </x:c>
      <x:c r="Q1497" s="38" t="n">
        <x:f>IF('Impacto local'!H9="","",'Impacto local'!H9)</x:f>
        <x:v>4</x:v>
      </x:c>
      <x:c r="R1497" s="57" t="n">
        <x:f>IF(Q1497="","",INDEX(Vulnerabilidad!$B$6:$B$17,Q1497))</x:f>
        <x:v>0</x:v>
      </x:c>
      <x:c r="S1497" s="55" t="n">
        <x:f>IF(AND(ISNUMBER(J1497),ISNUMBER(R1497),R1497&gt;=0,R1497&lt;=1),J1497*R1497,"n.a.")</x:f>
        <x:v>0</x:v>
      </x:c>
      <x:c r="T1497" s="38" t="str">
        <x:f>IF(ISNUMBER(S1497),"Calculado ilustrativo","Faltan datos / parámetros inválidos")</x:f>
        <x:v>Calculado ilustrativo</x:v>
      </x:c>
    </x:row>
    <x:row r="1498">
      <x:c r="A1498" s="38" t="str">
        <x:v>R01493</x:v>
      </x:c>
      <x:c r="B1498" s="38" t="str">
        <x:f>'Reparto provincial'!B503</x:f>
        <x:v>C13</x:v>
      </x:c>
      <x:c r="C1498" s="38" t="str">
        <x:f>'Reparto provincial'!C503</x:f>
        <x:v>Optima Compañía de Seguros, S.A.</x:v>
      </x:c>
      <x:c r="D1498" s="38" t="str">
        <x:f>'Reparto provincial'!D503</x:f>
        <x:v>Industrial</x:v>
      </x:c>
      <x:c r="E1498" s="38" t="str">
        <x:f>'Reparto provincial'!E503</x:f>
        <x:v>Chiriquí</x:v>
      </x:c>
      <x:c r="F1498" s="38" t="str">
        <x:f>Ubicaciones!A9</x:f>
        <x:v>L04</x:v>
      </x:c>
      <x:c r="G1498" s="38" t="str">
        <x:v>P2</x:v>
      </x:c>
      <x:c r="H1498" s="55" t="n">
        <x:f>IF(AND(ISNUMBER('Reparto provincial'!J503),ABS(Construccion!G17-1)&lt;0.0000001,MIN(Construccion!D17:F17)&gt;=0,MAX(Construccion!D17:F17)&lt;=1),ROUND('Reparto provincial'!J503*ROUND(SUM(Construccion!$D$17:E17),12),0)-ROUND('Reparto provincial'!J503*ROUND(SUM(Construccion!$D$17:D17),12),0),"n.a.")</x:f>
        <x:v>8</x:v>
      </x:c>
      <x:c r="I1498" s="55" t="n">
        <x:f>'Reparto provincial'!N503</x:f>
        <x:v>210416.56050955414</x:v>
      </x:c>
      <x:c r="J1498" s="55" t="n">
        <x:f>IF(AND(ISNUMBER(H1498),ISNUMBER(I1498)),H1498*I1498,"n.a.")</x:f>
        <x:v>1683332.4840764331</x:v>
      </x:c>
      <x:c r="K1498" s="56" t="n">
        <x:f>Ubicaciones!D9</x:f>
        <x:v>8.43</x:v>
      </x:c>
      <x:c r="L1498" s="56" t="n">
        <x:f>Ubicaciones!E9</x:f>
        <x:v>-82.43</x:v>
      </x:c>
      <x:c r="M1498" s="38" t="str">
        <x:f>Vulnerabilidad!B23</x:f>
        <x:v>Mampostería sin refuerzo</x:v>
      </x:c>
      <x:c r="N1498" s="38" t="str">
        <x:f>Vulnerabilidad!C23</x:f>
        <x:v>Bloque / ladrillo</x:v>
      </x:c>
      <x:c r="O1498" s="38" t="str">
        <x:f>Vulnerabilidad!D23</x:f>
        <x:v>Metal</x:v>
      </x:c>
      <x:c r="P1498" s="38" t="str">
        <x:v>Sin dato</x:v>
      </x:c>
      <x:c r="Q1498" s="38" t="n">
        <x:f>IF('Impacto local'!H9="","",'Impacto local'!H9)</x:f>
        <x:v>4</x:v>
      </x:c>
      <x:c r="R1498" s="57" t="n">
        <x:f>IF(Q1498="","",INDEX(Vulnerabilidad!$C$6:$C$17,Q1498))</x:f>
        <x:v>0.001</x:v>
      </x:c>
      <x:c r="S1498" s="55" t="n">
        <x:f>IF(AND(ISNUMBER(J1498),ISNUMBER(R1498),R1498&gt;=0,R1498&lt;=1),J1498*R1498,"n.a.")</x:f>
        <x:v>1683.332484076433</x:v>
      </x:c>
      <x:c r="T1498" s="38" t="str">
        <x:f>IF(ISNUMBER(S1498),"Calculado ilustrativo","Faltan datos / parámetros inválidos")</x:f>
        <x:v>Calculado ilustrativo</x:v>
      </x:c>
    </x:row>
    <x:row r="1499">
      <x:c r="A1499" s="38" t="str">
        <x:v>R01494</x:v>
      </x:c>
      <x:c r="B1499" s="38" t="str">
        <x:f>'Reparto provincial'!B503</x:f>
        <x:v>C13</x:v>
      </x:c>
      <x:c r="C1499" s="38" t="str">
        <x:f>'Reparto provincial'!C503</x:f>
        <x:v>Optima Compañía de Seguros, S.A.</x:v>
      </x:c>
      <x:c r="D1499" s="38" t="str">
        <x:f>'Reparto provincial'!D503</x:f>
        <x:v>Industrial</x:v>
      </x:c>
      <x:c r="E1499" s="38" t="str">
        <x:f>'Reparto provincial'!E503</x:f>
        <x:v>Chiriquí</x:v>
      </x:c>
      <x:c r="F1499" s="38" t="str">
        <x:f>Ubicaciones!A9</x:f>
        <x:v>L04</x:v>
      </x:c>
      <x:c r="G1499" s="38" t="str">
        <x:v>P3</x:v>
      </x:c>
      <x:c r="H1499" s="55" t="n">
        <x:f>IF(AND(ISNUMBER('Reparto provincial'!J503),ABS(Construccion!G17-1)&lt;0.0000001,MIN(Construccion!D17:F17)&gt;=0,MAX(Construccion!D17:F17)&lt;=1),ROUND('Reparto provincial'!J503*ROUND(SUM(Construccion!$D$17:F17),12),0)-ROUND('Reparto provincial'!J503*ROUND(SUM(Construccion!$D$17:E17),12),0),"n.a.")</x:f>
        <x:v>2</x:v>
      </x:c>
      <x:c r="I1499" s="55" t="n">
        <x:f>'Reparto provincial'!N503</x:f>
        <x:v>210416.56050955414</x:v>
      </x:c>
      <x:c r="J1499" s="55" t="n">
        <x:f>IF(AND(ISNUMBER(H1499),ISNUMBER(I1499)),H1499*I1499,"n.a.")</x:f>
        <x:v>420833.1210191083</x:v>
      </x:c>
      <x:c r="K1499" s="56" t="n">
        <x:f>Ubicaciones!D9</x:f>
        <x:v>8.43</x:v>
      </x:c>
      <x:c r="L1499" s="56" t="n">
        <x:f>Ubicaciones!E9</x:f>
        <x:v>-82.43</x:v>
      </x:c>
      <x:c r="M1499" s="38" t="str">
        <x:f>Vulnerabilidad!B24</x:f>
        <x:v>Liviana / madera</x:v>
      </x:c>
      <x:c r="N1499" s="38" t="str">
        <x:f>Vulnerabilidad!C24</x:f>
        <x:v>Madera / livianas</x:v>
      </x:c>
      <x:c r="O1499" s="38" t="str">
        <x:f>Vulnerabilidad!D24</x:f>
        <x:v>Metal</x:v>
      </x:c>
      <x:c r="P1499" s="38" t="str">
        <x:v>Sin dato</x:v>
      </x:c>
      <x:c r="Q1499" s="38" t="n">
        <x:f>IF('Impacto local'!H9="","",'Impacto local'!H9)</x:f>
        <x:v>4</x:v>
      </x:c>
      <x:c r="R1499" s="57" t="n">
        <x:f>IF(Q1499="","",INDEX(Vulnerabilidad!$D$6:$D$17,Q1499))</x:f>
        <x:v>0.002</x:v>
      </x:c>
      <x:c r="S1499" s="55" t="n">
        <x:f>IF(AND(ISNUMBER(J1499),ISNUMBER(R1499),R1499&gt;=0,R1499&lt;=1),J1499*R1499,"n.a.")</x:f>
        <x:v>841.6662420382165</x:v>
      </x:c>
      <x:c r="T1499" s="38" t="str">
        <x:f>IF(ISNUMBER(S1499),"Calculado ilustrativo","Faltan datos / parámetros inválidos")</x:f>
        <x:v>Calculado ilustrativo</x:v>
      </x:c>
    </x:row>
    <x:row r="1500">
      <x:c r="A1500" s="38" t="str">
        <x:v>R01495</x:v>
      </x:c>
      <x:c r="B1500" s="38" t="str">
        <x:f>'Reparto provincial'!B504</x:f>
        <x:v>C13</x:v>
      </x:c>
      <x:c r="C1500" s="38" t="str">
        <x:f>'Reparto provincial'!C504</x:f>
        <x:v>Optima Compañía de Seguros, S.A.</x:v>
      </x:c>
      <x:c r="D1500" s="38" t="str">
        <x:f>'Reparto provincial'!D504</x:f>
        <x:v>Industrial</x:v>
      </x:c>
      <x:c r="E1500" s="38" t="str">
        <x:f>'Reparto provincial'!E504</x:f>
        <x:v>Darién</x:v>
      </x:c>
      <x:c r="F1500" s="38" t="str">
        <x:f>Ubicaciones!A10</x:f>
        <x:v>L05</x:v>
      </x:c>
      <x:c r="G1500" s="38" t="str">
        <x:v>P1</x:v>
      </x:c>
      <x:c r="H1500" s="55" t="n">
        <x:f>IF(AND(ISNUMBER('Reparto provincial'!J504),ABS(Construccion!G20-1)&lt;0.0000001,MIN(Construccion!D20:F20)&gt;=0,MAX(Construccion!D20:F20)&lt;=1),ROUND('Reparto provincial'!J504*ROUND(SUM(Construccion!$D$20:D20),12),0)-0,"n.a.")</x:f>
        <x:v>0</x:v>
      </x:c>
      <x:c r="I1500" s="55" t="n">
        <x:f>'Reparto provincial'!N504</x:f>
        <x:v>210416.56050955414</x:v>
      </x:c>
      <x:c r="J1500" s="55" t="n">
        <x:f>IF(AND(ISNUMBER(H1500),ISNUMBER(I1500)),H1500*I1500,"n.a.")</x:f>
        <x:v>0</x:v>
      </x:c>
      <x:c r="K1500" s="56" t="n">
        <x:f>Ubicaciones!D10</x:f>
        <x:v>8.4</x:v>
      </x:c>
      <x:c r="L1500" s="56" t="n">
        <x:f>Ubicaciones!E10</x:f>
        <x:v>-78.15</x:v>
      </x:c>
      <x:c r="M1500" s="38" t="str">
        <x:f>Vulnerabilidad!B22</x:f>
        <x:v>Hormigón armado</x:v>
      </x:c>
      <x:c r="N1500" s="38" t="str">
        <x:f>Vulnerabilidad!C22</x:f>
        <x:v>Mampostería de relleno</x:v>
      </x:c>
      <x:c r="O1500" s="38" t="str">
        <x:f>Vulnerabilidad!D22</x:f>
        <x:v>Losa de hormigón</x:v>
      </x:c>
      <x:c r="P1500" s="38" t="str">
        <x:v>Sin dato</x:v>
      </x:c>
      <x:c r="Q1500" s="38" t="n">
        <x:f>IF('Impacto local'!H10="","",'Impacto local'!H10)</x:f>
        <x:v>2</x:v>
      </x:c>
      <x:c r="R1500" s="57" t="n">
        <x:f>IF(Q1500="","",INDEX(Vulnerabilidad!$B$6:$B$17,Q1500))</x:f>
        <x:v>0</x:v>
      </x:c>
      <x:c r="S1500" s="55" t="n">
        <x:f>IF(AND(ISNUMBER(J1500),ISNUMBER(R1500),R1500&gt;=0,R1500&lt;=1),J1500*R1500,"n.a.")</x:f>
        <x:v>0</x:v>
      </x:c>
      <x:c r="T1500" s="38" t="str">
        <x:f>IF(ISNUMBER(S1500),"Calculado ilustrativo","Faltan datos / parámetros inválidos")</x:f>
        <x:v>Calculado ilustrativo</x:v>
      </x:c>
    </x:row>
    <x:row r="1501">
      <x:c r="A1501" s="38" t="str">
        <x:v>R01496</x:v>
      </x:c>
      <x:c r="B1501" s="38" t="str">
        <x:f>'Reparto provincial'!B504</x:f>
        <x:v>C13</x:v>
      </x:c>
      <x:c r="C1501" s="38" t="str">
        <x:f>'Reparto provincial'!C504</x:f>
        <x:v>Optima Compañía de Seguros, S.A.</x:v>
      </x:c>
      <x:c r="D1501" s="38" t="str">
        <x:f>'Reparto provincial'!D504</x:f>
        <x:v>Industrial</x:v>
      </x:c>
      <x:c r="E1501" s="38" t="str">
        <x:f>'Reparto provincial'!E504</x:f>
        <x:v>Darién</x:v>
      </x:c>
      <x:c r="F1501" s="38" t="str">
        <x:f>Ubicaciones!A10</x:f>
        <x:v>L05</x:v>
      </x:c>
      <x:c r="G1501" s="38" t="str">
        <x:v>P2</x:v>
      </x:c>
      <x:c r="H1501" s="55" t="n">
        <x:f>IF(AND(ISNUMBER('Reparto provincial'!J504),ABS(Construccion!G20-1)&lt;0.0000001,MIN(Construccion!D20:F20)&gt;=0,MAX(Construccion!D20:F20)&lt;=1),ROUND('Reparto provincial'!J504*ROUND(SUM(Construccion!$D$20:E20),12),0)-ROUND('Reparto provincial'!J504*ROUND(SUM(Construccion!$D$20:D20),12),0),"n.a.")</x:f>
        <x:v>0</x:v>
      </x:c>
      <x:c r="I1501" s="55" t="n">
        <x:f>'Reparto provincial'!N504</x:f>
        <x:v>210416.56050955414</x:v>
      </x:c>
      <x:c r="J1501" s="55" t="n">
        <x:f>IF(AND(ISNUMBER(H1501),ISNUMBER(I1501)),H1501*I1501,"n.a.")</x:f>
        <x:v>0</x:v>
      </x:c>
      <x:c r="K1501" s="56" t="n">
        <x:f>Ubicaciones!D10</x:f>
        <x:v>8.4</x:v>
      </x:c>
      <x:c r="L1501" s="56" t="n">
        <x:f>Ubicaciones!E10</x:f>
        <x:v>-78.15</x:v>
      </x:c>
      <x:c r="M1501" s="38" t="str">
        <x:f>Vulnerabilidad!B23</x:f>
        <x:v>Mampostería sin refuerzo</x:v>
      </x:c>
      <x:c r="N1501" s="38" t="str">
        <x:f>Vulnerabilidad!C23</x:f>
        <x:v>Bloque / ladrillo</x:v>
      </x:c>
      <x:c r="O1501" s="38" t="str">
        <x:f>Vulnerabilidad!D23</x:f>
        <x:v>Metal</x:v>
      </x:c>
      <x:c r="P1501" s="38" t="str">
        <x:v>Sin dato</x:v>
      </x:c>
      <x:c r="Q1501" s="38" t="n">
        <x:f>IF('Impacto local'!H10="","",'Impacto local'!H10)</x:f>
        <x:v>2</x:v>
      </x:c>
      <x:c r="R1501" s="57" t="n">
        <x:f>IF(Q1501="","",INDEX(Vulnerabilidad!$C$6:$C$17,Q1501))</x:f>
        <x:v>0</x:v>
      </x:c>
      <x:c r="S1501" s="55" t="n">
        <x:f>IF(AND(ISNUMBER(J1501),ISNUMBER(R1501),R1501&gt;=0,R1501&lt;=1),J1501*R1501,"n.a.")</x:f>
        <x:v>0</x:v>
      </x:c>
      <x:c r="T1501" s="38" t="str">
        <x:f>IF(ISNUMBER(S1501),"Calculado ilustrativo","Faltan datos / parámetros inválidos")</x:f>
        <x:v>Calculado ilustrativo</x:v>
      </x:c>
    </x:row>
    <x:row r="1502">
      <x:c r="A1502" s="38" t="str">
        <x:v>R01497</x:v>
      </x:c>
      <x:c r="B1502" s="38" t="str">
        <x:f>'Reparto provincial'!B504</x:f>
        <x:v>C13</x:v>
      </x:c>
      <x:c r="C1502" s="38" t="str">
        <x:f>'Reparto provincial'!C504</x:f>
        <x:v>Optima Compañía de Seguros, S.A.</x:v>
      </x:c>
      <x:c r="D1502" s="38" t="str">
        <x:f>'Reparto provincial'!D504</x:f>
        <x:v>Industrial</x:v>
      </x:c>
      <x:c r="E1502" s="38" t="str">
        <x:f>'Reparto provincial'!E504</x:f>
        <x:v>Darién</x:v>
      </x:c>
      <x:c r="F1502" s="38" t="str">
        <x:f>Ubicaciones!A10</x:f>
        <x:v>L05</x:v>
      </x:c>
      <x:c r="G1502" s="38" t="str">
        <x:v>P3</x:v>
      </x:c>
      <x:c r="H1502" s="55" t="n">
        <x:f>IF(AND(ISNUMBER('Reparto provincial'!J504),ABS(Construccion!G20-1)&lt;0.0000001,MIN(Construccion!D20:F20)&gt;=0,MAX(Construccion!D20:F20)&lt;=1),ROUND('Reparto provincial'!J504*ROUND(SUM(Construccion!$D$20:F20),12),0)-ROUND('Reparto provincial'!J504*ROUND(SUM(Construccion!$D$20:E20),12),0),"n.a.")</x:f>
        <x:v>0</x:v>
      </x:c>
      <x:c r="I1502" s="55" t="n">
        <x:f>'Reparto provincial'!N504</x:f>
        <x:v>210416.56050955414</x:v>
      </x:c>
      <x:c r="J1502" s="55" t="n">
        <x:f>IF(AND(ISNUMBER(H1502),ISNUMBER(I1502)),H1502*I1502,"n.a.")</x:f>
        <x:v>0</x:v>
      </x:c>
      <x:c r="K1502" s="56" t="n">
        <x:f>Ubicaciones!D10</x:f>
        <x:v>8.4</x:v>
      </x:c>
      <x:c r="L1502" s="56" t="n">
        <x:f>Ubicaciones!E10</x:f>
        <x:v>-78.15</x:v>
      </x:c>
      <x:c r="M1502" s="38" t="str">
        <x:f>Vulnerabilidad!B24</x:f>
        <x:v>Liviana / madera</x:v>
      </x:c>
      <x:c r="N1502" s="38" t="str">
        <x:f>Vulnerabilidad!C24</x:f>
        <x:v>Madera / livianas</x:v>
      </x:c>
      <x:c r="O1502" s="38" t="str">
        <x:f>Vulnerabilidad!D24</x:f>
        <x:v>Metal</x:v>
      </x:c>
      <x:c r="P1502" s="38" t="str">
        <x:v>Sin dato</x:v>
      </x:c>
      <x:c r="Q1502" s="38" t="n">
        <x:f>IF('Impacto local'!H10="","",'Impacto local'!H10)</x:f>
        <x:v>2</x:v>
      </x:c>
      <x:c r="R1502" s="57" t="n">
        <x:f>IF(Q1502="","",INDEX(Vulnerabilidad!$D$6:$D$17,Q1502))</x:f>
        <x:v>0</x:v>
      </x:c>
      <x:c r="S1502" s="55" t="n">
        <x:f>IF(AND(ISNUMBER(J1502),ISNUMBER(R1502),R1502&gt;=0,R1502&lt;=1),J1502*R1502,"n.a.")</x:f>
        <x:v>0</x:v>
      </x:c>
      <x:c r="T1502" s="38" t="str">
        <x:f>IF(ISNUMBER(S1502),"Calculado ilustrativo","Faltan datos / parámetros inválidos")</x:f>
        <x:v>Calculado ilustrativo</x:v>
      </x:c>
    </x:row>
    <x:row r="1503">
      <x:c r="A1503" s="38" t="str">
        <x:v>R01498</x:v>
      </x:c>
      <x:c r="B1503" s="38" t="str">
        <x:f>'Reparto provincial'!B505</x:f>
        <x:v>C13</x:v>
      </x:c>
      <x:c r="C1503" s="38" t="str">
        <x:f>'Reparto provincial'!C505</x:f>
        <x:v>Optima Compañía de Seguros, S.A.</x:v>
      </x:c>
      <x:c r="D1503" s="38" t="str">
        <x:f>'Reparto provincial'!D505</x:f>
        <x:v>Industrial</x:v>
      </x:c>
      <x:c r="E1503" s="38" t="str">
        <x:f>'Reparto provincial'!E505</x:f>
        <x:v>Herrera</x:v>
      </x:c>
      <x:c r="F1503" s="38" t="str">
        <x:f>Ubicaciones!A11</x:f>
        <x:v>L06</x:v>
      </x:c>
      <x:c r="G1503" s="38" t="str">
        <x:v>P1</x:v>
      </x:c>
      <x:c r="H1503" s="55" t="n">
        <x:f>IF(AND(ISNUMBER('Reparto provincial'!J505),ABS(Construccion!G23-1)&lt;0.0000001,MIN(Construccion!D23:F23)&gt;=0,MAX(Construccion!D23:F23)&lt;=1),ROUND('Reparto provincial'!J505*ROUND(SUM(Construccion!$D$23:D23),12),0)-0,"n.a.")</x:f>
        <x:v>0</x:v>
      </x:c>
      <x:c r="I1503" s="55" t="n">
        <x:f>'Reparto provincial'!N505</x:f>
        <x:v>210416.56050955414</x:v>
      </x:c>
      <x:c r="J1503" s="55" t="n">
        <x:f>IF(AND(ISNUMBER(H1503),ISNUMBER(I1503)),H1503*I1503,"n.a.")</x:f>
        <x:v>0</x:v>
      </x:c>
      <x:c r="K1503" s="56" t="n">
        <x:f>Ubicaciones!D11</x:f>
        <x:v>7.96</x:v>
      </x:c>
      <x:c r="L1503" s="56" t="n">
        <x:f>Ubicaciones!E11</x:f>
        <x:v>-80.43</x:v>
      </x:c>
      <x:c r="M1503" s="38" t="str">
        <x:f>Vulnerabilidad!B22</x:f>
        <x:v>Hormigón armado</x:v>
      </x:c>
      <x:c r="N1503" s="38" t="str">
        <x:f>Vulnerabilidad!C22</x:f>
        <x:v>Mampostería de relleno</x:v>
      </x:c>
      <x:c r="O1503" s="38" t="str">
        <x:f>Vulnerabilidad!D22</x:f>
        <x:v>Losa de hormigón</x:v>
      </x:c>
      <x:c r="P1503" s="38" t="str">
        <x:v>Sin dato</x:v>
      </x:c>
      <x:c r="Q1503" s="38" t="n">
        <x:f>IF('Impacto local'!H11="","",'Impacto local'!H11)</x:f>
        <x:v>3</x:v>
      </x:c>
      <x:c r="R1503" s="57" t="n">
        <x:f>IF(Q1503="","",INDEX(Vulnerabilidad!$B$6:$B$17,Q1503))</x:f>
        <x:v>0</x:v>
      </x:c>
      <x:c r="S1503" s="55" t="n">
        <x:f>IF(AND(ISNUMBER(J1503),ISNUMBER(R1503),R1503&gt;=0,R1503&lt;=1),J1503*R1503,"n.a.")</x:f>
        <x:v>0</x:v>
      </x:c>
      <x:c r="T1503" s="38" t="str">
        <x:f>IF(ISNUMBER(S1503),"Calculado ilustrativo","Faltan datos / parámetros inválidos")</x:f>
        <x:v>Calculado ilustrativo</x:v>
      </x:c>
    </x:row>
    <x:row r="1504">
      <x:c r="A1504" s="38" t="str">
        <x:v>R01499</x:v>
      </x:c>
      <x:c r="B1504" s="38" t="str">
        <x:f>'Reparto provincial'!B505</x:f>
        <x:v>C13</x:v>
      </x:c>
      <x:c r="C1504" s="38" t="str">
        <x:f>'Reparto provincial'!C505</x:f>
        <x:v>Optima Compañía de Seguros, S.A.</x:v>
      </x:c>
      <x:c r="D1504" s="38" t="str">
        <x:f>'Reparto provincial'!D505</x:f>
        <x:v>Industrial</x:v>
      </x:c>
      <x:c r="E1504" s="38" t="str">
        <x:f>'Reparto provincial'!E505</x:f>
        <x:v>Herrera</x:v>
      </x:c>
      <x:c r="F1504" s="38" t="str">
        <x:f>Ubicaciones!A11</x:f>
        <x:v>L06</x:v>
      </x:c>
      <x:c r="G1504" s="38" t="str">
        <x:v>P2</x:v>
      </x:c>
      <x:c r="H1504" s="55" t="n">
        <x:f>IF(AND(ISNUMBER('Reparto provincial'!J505),ABS(Construccion!G23-1)&lt;0.0000001,MIN(Construccion!D23:F23)&gt;=0,MAX(Construccion!D23:F23)&lt;=1),ROUND('Reparto provincial'!J505*ROUND(SUM(Construccion!$D$23:E23),12),0)-ROUND('Reparto provincial'!J505*ROUND(SUM(Construccion!$D$23:D23),12),0),"n.a.")</x:f>
        <x:v>0</x:v>
      </x:c>
      <x:c r="I1504" s="55" t="n">
        <x:f>'Reparto provincial'!N505</x:f>
        <x:v>210416.56050955414</x:v>
      </x:c>
      <x:c r="J1504" s="55" t="n">
        <x:f>IF(AND(ISNUMBER(H1504),ISNUMBER(I1504)),H1504*I1504,"n.a.")</x:f>
        <x:v>0</x:v>
      </x:c>
      <x:c r="K1504" s="56" t="n">
        <x:f>Ubicaciones!D11</x:f>
        <x:v>7.96</x:v>
      </x:c>
      <x:c r="L1504" s="56" t="n">
        <x:f>Ubicaciones!E11</x:f>
        <x:v>-80.43</x:v>
      </x:c>
      <x:c r="M1504" s="38" t="str">
        <x:f>Vulnerabilidad!B23</x:f>
        <x:v>Mampostería sin refuerzo</x:v>
      </x:c>
      <x:c r="N1504" s="38" t="str">
        <x:f>Vulnerabilidad!C23</x:f>
        <x:v>Bloque / ladrillo</x:v>
      </x:c>
      <x:c r="O1504" s="38" t="str">
        <x:f>Vulnerabilidad!D23</x:f>
        <x:v>Metal</x:v>
      </x:c>
      <x:c r="P1504" s="38" t="str">
        <x:v>Sin dato</x:v>
      </x:c>
      <x:c r="Q1504" s="38" t="n">
        <x:f>IF('Impacto local'!H11="","",'Impacto local'!H11)</x:f>
        <x:v>3</x:v>
      </x:c>
      <x:c r="R1504" s="57" t="n">
        <x:f>IF(Q1504="","",INDEX(Vulnerabilidad!$C$6:$C$17,Q1504))</x:f>
        <x:v>0</x:v>
      </x:c>
      <x:c r="S1504" s="55" t="n">
        <x:f>IF(AND(ISNUMBER(J1504),ISNUMBER(R1504),R1504&gt;=0,R1504&lt;=1),J1504*R1504,"n.a.")</x:f>
        <x:v>0</x:v>
      </x:c>
      <x:c r="T1504" s="38" t="str">
        <x:f>IF(ISNUMBER(S1504),"Calculado ilustrativo","Faltan datos / parámetros inválidos")</x:f>
        <x:v>Calculado ilustrativo</x:v>
      </x:c>
    </x:row>
    <x:row r="1505">
      <x:c r="A1505" s="38" t="str">
        <x:v>R01500</x:v>
      </x:c>
      <x:c r="B1505" s="38" t="str">
        <x:f>'Reparto provincial'!B505</x:f>
        <x:v>C13</x:v>
      </x:c>
      <x:c r="C1505" s="38" t="str">
        <x:f>'Reparto provincial'!C505</x:f>
        <x:v>Optima Compañía de Seguros, S.A.</x:v>
      </x:c>
      <x:c r="D1505" s="38" t="str">
        <x:f>'Reparto provincial'!D505</x:f>
        <x:v>Industrial</x:v>
      </x:c>
      <x:c r="E1505" s="38" t="str">
        <x:f>'Reparto provincial'!E505</x:f>
        <x:v>Herrera</x:v>
      </x:c>
      <x:c r="F1505" s="38" t="str">
        <x:f>Ubicaciones!A11</x:f>
        <x:v>L06</x:v>
      </x:c>
      <x:c r="G1505" s="38" t="str">
        <x:v>P3</x:v>
      </x:c>
      <x:c r="H1505" s="55" t="n">
        <x:f>IF(AND(ISNUMBER('Reparto provincial'!J505),ABS(Construccion!G23-1)&lt;0.0000001,MIN(Construccion!D23:F23)&gt;=0,MAX(Construccion!D23:F23)&lt;=1),ROUND('Reparto provincial'!J505*ROUND(SUM(Construccion!$D$23:F23),12),0)-ROUND('Reparto provincial'!J505*ROUND(SUM(Construccion!$D$23:E23),12),0),"n.a.")</x:f>
        <x:v>0</x:v>
      </x:c>
      <x:c r="I1505" s="55" t="n">
        <x:f>'Reparto provincial'!N505</x:f>
        <x:v>210416.56050955414</x:v>
      </x:c>
      <x:c r="J1505" s="55" t="n">
        <x:f>IF(AND(ISNUMBER(H1505),ISNUMBER(I1505)),H1505*I1505,"n.a.")</x:f>
        <x:v>0</x:v>
      </x:c>
      <x:c r="K1505" s="56" t="n">
        <x:f>Ubicaciones!D11</x:f>
        <x:v>7.96</x:v>
      </x:c>
      <x:c r="L1505" s="56" t="n">
        <x:f>Ubicaciones!E11</x:f>
        <x:v>-80.43</x:v>
      </x:c>
      <x:c r="M1505" s="38" t="str">
        <x:f>Vulnerabilidad!B24</x:f>
        <x:v>Liviana / madera</x:v>
      </x:c>
      <x:c r="N1505" s="38" t="str">
        <x:f>Vulnerabilidad!C24</x:f>
        <x:v>Madera / livianas</x:v>
      </x:c>
      <x:c r="O1505" s="38" t="str">
        <x:f>Vulnerabilidad!D24</x:f>
        <x:v>Metal</x:v>
      </x:c>
      <x:c r="P1505" s="38" t="str">
        <x:v>Sin dato</x:v>
      </x:c>
      <x:c r="Q1505" s="38" t="n">
        <x:f>IF('Impacto local'!H11="","",'Impacto local'!H11)</x:f>
        <x:v>3</x:v>
      </x:c>
      <x:c r="R1505" s="57" t="n">
        <x:f>IF(Q1505="","",INDEX(Vulnerabilidad!$D$6:$D$17,Q1505))</x:f>
        <x:v>0</x:v>
      </x:c>
      <x:c r="S1505" s="55" t="n">
        <x:f>IF(AND(ISNUMBER(J1505),ISNUMBER(R1505),R1505&gt;=0,R1505&lt;=1),J1505*R1505,"n.a.")</x:f>
        <x:v>0</x:v>
      </x:c>
      <x:c r="T1505" s="38" t="str">
        <x:f>IF(ISNUMBER(S1505),"Calculado ilustrativo","Faltan datos / parámetros inválidos")</x:f>
        <x:v>Calculado ilustrativo</x:v>
      </x:c>
    </x:row>
    <x:row r="1506">
      <x:c r="A1506" s="38" t="str">
        <x:v>R01501</x:v>
      </x:c>
      <x:c r="B1506" s="38" t="str">
        <x:f>'Reparto provincial'!B506</x:f>
        <x:v>C13</x:v>
      </x:c>
      <x:c r="C1506" s="38" t="str">
        <x:f>'Reparto provincial'!C506</x:f>
        <x:v>Optima Compañía de Seguros, S.A.</x:v>
      </x:c>
      <x:c r="D1506" s="38" t="str">
        <x:f>'Reparto provincial'!D506</x:f>
        <x:v>Industrial</x:v>
      </x:c>
      <x:c r="E1506" s="38" t="str">
        <x:f>'Reparto provincial'!E506</x:f>
        <x:v>Los Santos</x:v>
      </x:c>
      <x:c r="F1506" s="38" t="str">
        <x:f>Ubicaciones!A12</x:f>
        <x:v>L07</x:v>
      </x:c>
      <x:c r="G1506" s="38" t="str">
        <x:v>P1</x:v>
      </x:c>
      <x:c r="H1506" s="55" t="n">
        <x:f>IF(AND(ISNUMBER('Reparto provincial'!J506),ABS(Construccion!G26-1)&lt;0.0000001,MIN(Construccion!D26:F26)&gt;=0,MAX(Construccion!D26:F26)&lt;=1),ROUND('Reparto provincial'!J506*ROUND(SUM(Construccion!$D$26:D26),12),0)-0,"n.a.")</x:f>
        <x:v>0</x:v>
      </x:c>
      <x:c r="I1506" s="55" t="n">
        <x:f>'Reparto provincial'!N506</x:f>
        <x:v>210416.56050955414</x:v>
      </x:c>
      <x:c r="J1506" s="55" t="n">
        <x:f>IF(AND(ISNUMBER(H1506),ISNUMBER(I1506)),H1506*I1506,"n.a.")</x:f>
        <x:v>0</x:v>
      </x:c>
      <x:c r="K1506" s="56" t="n">
        <x:f>Ubicaciones!D12</x:f>
        <x:v>7.77</x:v>
      </x:c>
      <x:c r="L1506" s="56" t="n">
        <x:f>Ubicaciones!E12</x:f>
        <x:v>-80.28</x:v>
      </x:c>
      <x:c r="M1506" s="38" t="str">
        <x:f>Vulnerabilidad!B22</x:f>
        <x:v>Hormigón armado</x:v>
      </x:c>
      <x:c r="N1506" s="38" t="str">
        <x:f>Vulnerabilidad!C22</x:f>
        <x:v>Mampostería de relleno</x:v>
      </x:c>
      <x:c r="O1506" s="38" t="str">
        <x:f>Vulnerabilidad!D22</x:f>
        <x:v>Losa de hormigón</x:v>
      </x:c>
      <x:c r="P1506" s="38" t="str">
        <x:v>Sin dato</x:v>
      </x:c>
      <x:c r="Q1506" s="38" t="n">
        <x:f>IF('Impacto local'!H12="","",'Impacto local'!H12)</x:f>
        <x:v>2</x:v>
      </x:c>
      <x:c r="R1506" s="57" t="n">
        <x:f>IF(Q1506="","",INDEX(Vulnerabilidad!$B$6:$B$17,Q1506))</x:f>
        <x:v>0</x:v>
      </x:c>
      <x:c r="S1506" s="55" t="n">
        <x:f>IF(AND(ISNUMBER(J1506),ISNUMBER(R1506),R1506&gt;=0,R1506&lt;=1),J1506*R1506,"n.a.")</x:f>
        <x:v>0</x:v>
      </x:c>
      <x:c r="T1506" s="38" t="str">
        <x:f>IF(ISNUMBER(S1506),"Calculado ilustrativo","Faltan datos / parámetros inválidos")</x:f>
        <x:v>Calculado ilustrativo</x:v>
      </x:c>
    </x:row>
    <x:row r="1507">
      <x:c r="A1507" s="38" t="str">
        <x:v>R01502</x:v>
      </x:c>
      <x:c r="B1507" s="38" t="str">
        <x:f>'Reparto provincial'!B506</x:f>
        <x:v>C13</x:v>
      </x:c>
      <x:c r="C1507" s="38" t="str">
        <x:f>'Reparto provincial'!C506</x:f>
        <x:v>Optima Compañía de Seguros, S.A.</x:v>
      </x:c>
      <x:c r="D1507" s="38" t="str">
        <x:f>'Reparto provincial'!D506</x:f>
        <x:v>Industrial</x:v>
      </x:c>
      <x:c r="E1507" s="38" t="str">
        <x:f>'Reparto provincial'!E506</x:f>
        <x:v>Los Santos</x:v>
      </x:c>
      <x:c r="F1507" s="38" t="str">
        <x:f>Ubicaciones!A12</x:f>
        <x:v>L07</x:v>
      </x:c>
      <x:c r="G1507" s="38" t="str">
        <x:v>P2</x:v>
      </x:c>
      <x:c r="H1507" s="55" t="n">
        <x:f>IF(AND(ISNUMBER('Reparto provincial'!J506),ABS(Construccion!G26-1)&lt;0.0000001,MIN(Construccion!D26:F26)&gt;=0,MAX(Construccion!D26:F26)&lt;=1),ROUND('Reparto provincial'!J506*ROUND(SUM(Construccion!$D$26:E26),12),0)-ROUND('Reparto provincial'!J506*ROUND(SUM(Construccion!$D$26:D26),12),0),"n.a.")</x:f>
        <x:v>0</x:v>
      </x:c>
      <x:c r="I1507" s="55" t="n">
        <x:f>'Reparto provincial'!N506</x:f>
        <x:v>210416.56050955414</x:v>
      </x:c>
      <x:c r="J1507" s="55" t="n">
        <x:f>IF(AND(ISNUMBER(H1507),ISNUMBER(I1507)),H1507*I1507,"n.a.")</x:f>
        <x:v>0</x:v>
      </x:c>
      <x:c r="K1507" s="56" t="n">
        <x:f>Ubicaciones!D12</x:f>
        <x:v>7.77</x:v>
      </x:c>
      <x:c r="L1507" s="56" t="n">
        <x:f>Ubicaciones!E12</x:f>
        <x:v>-80.28</x:v>
      </x:c>
      <x:c r="M1507" s="38" t="str">
        <x:f>Vulnerabilidad!B23</x:f>
        <x:v>Mampostería sin refuerzo</x:v>
      </x:c>
      <x:c r="N1507" s="38" t="str">
        <x:f>Vulnerabilidad!C23</x:f>
        <x:v>Bloque / ladrillo</x:v>
      </x:c>
      <x:c r="O1507" s="38" t="str">
        <x:f>Vulnerabilidad!D23</x:f>
        <x:v>Metal</x:v>
      </x:c>
      <x:c r="P1507" s="38" t="str">
        <x:v>Sin dato</x:v>
      </x:c>
      <x:c r="Q1507" s="38" t="n">
        <x:f>IF('Impacto local'!H12="","",'Impacto local'!H12)</x:f>
        <x:v>2</x:v>
      </x:c>
      <x:c r="R1507" s="57" t="n">
        <x:f>IF(Q1507="","",INDEX(Vulnerabilidad!$C$6:$C$17,Q1507))</x:f>
        <x:v>0</x:v>
      </x:c>
      <x:c r="S1507" s="55" t="n">
        <x:f>IF(AND(ISNUMBER(J1507),ISNUMBER(R1507),R1507&gt;=0,R1507&lt;=1),J1507*R1507,"n.a.")</x:f>
        <x:v>0</x:v>
      </x:c>
      <x:c r="T1507" s="38" t="str">
        <x:f>IF(ISNUMBER(S1507),"Calculado ilustrativo","Faltan datos / parámetros inválidos")</x:f>
        <x:v>Calculado ilustrativo</x:v>
      </x:c>
    </x:row>
    <x:row r="1508">
      <x:c r="A1508" s="38" t="str">
        <x:v>R01503</x:v>
      </x:c>
      <x:c r="B1508" s="38" t="str">
        <x:f>'Reparto provincial'!B506</x:f>
        <x:v>C13</x:v>
      </x:c>
      <x:c r="C1508" s="38" t="str">
        <x:f>'Reparto provincial'!C506</x:f>
        <x:v>Optima Compañía de Seguros, S.A.</x:v>
      </x:c>
      <x:c r="D1508" s="38" t="str">
        <x:f>'Reparto provincial'!D506</x:f>
        <x:v>Industrial</x:v>
      </x:c>
      <x:c r="E1508" s="38" t="str">
        <x:f>'Reparto provincial'!E506</x:f>
        <x:v>Los Santos</x:v>
      </x:c>
      <x:c r="F1508" s="38" t="str">
        <x:f>Ubicaciones!A12</x:f>
        <x:v>L07</x:v>
      </x:c>
      <x:c r="G1508" s="38" t="str">
        <x:v>P3</x:v>
      </x:c>
      <x:c r="H1508" s="55" t="n">
        <x:f>IF(AND(ISNUMBER('Reparto provincial'!J506),ABS(Construccion!G26-1)&lt;0.0000001,MIN(Construccion!D26:F26)&gt;=0,MAX(Construccion!D26:F26)&lt;=1),ROUND('Reparto provincial'!J506*ROUND(SUM(Construccion!$D$26:F26),12),0)-ROUND('Reparto provincial'!J506*ROUND(SUM(Construccion!$D$26:E26),12),0),"n.a.")</x:f>
        <x:v>0</x:v>
      </x:c>
      <x:c r="I1508" s="55" t="n">
        <x:f>'Reparto provincial'!N506</x:f>
        <x:v>210416.56050955414</x:v>
      </x:c>
      <x:c r="J1508" s="55" t="n">
        <x:f>IF(AND(ISNUMBER(H1508),ISNUMBER(I1508)),H1508*I1508,"n.a.")</x:f>
        <x:v>0</x:v>
      </x:c>
      <x:c r="K1508" s="56" t="n">
        <x:f>Ubicaciones!D12</x:f>
        <x:v>7.77</x:v>
      </x:c>
      <x:c r="L1508" s="56" t="n">
        <x:f>Ubicaciones!E12</x:f>
        <x:v>-80.28</x:v>
      </x:c>
      <x:c r="M1508" s="38" t="str">
        <x:f>Vulnerabilidad!B24</x:f>
        <x:v>Liviana / madera</x:v>
      </x:c>
      <x:c r="N1508" s="38" t="str">
        <x:f>Vulnerabilidad!C24</x:f>
        <x:v>Madera / livianas</x:v>
      </x:c>
      <x:c r="O1508" s="38" t="str">
        <x:f>Vulnerabilidad!D24</x:f>
        <x:v>Metal</x:v>
      </x:c>
      <x:c r="P1508" s="38" t="str">
        <x:v>Sin dato</x:v>
      </x:c>
      <x:c r="Q1508" s="38" t="n">
        <x:f>IF('Impacto local'!H12="","",'Impacto local'!H12)</x:f>
        <x:v>2</x:v>
      </x:c>
      <x:c r="R1508" s="57" t="n">
        <x:f>IF(Q1508="","",INDEX(Vulnerabilidad!$D$6:$D$17,Q1508))</x:f>
        <x:v>0</x:v>
      </x:c>
      <x:c r="S1508" s="55" t="n">
        <x:f>IF(AND(ISNUMBER(J1508),ISNUMBER(R1508),R1508&gt;=0,R1508&lt;=1),J1508*R1508,"n.a.")</x:f>
        <x:v>0</x:v>
      </x:c>
      <x:c r="T1508" s="38" t="str">
        <x:f>IF(ISNUMBER(S1508),"Calculado ilustrativo","Faltan datos / parámetros inválidos")</x:f>
        <x:v>Calculado ilustrativo</x:v>
      </x:c>
    </x:row>
    <x:row r="1509">
      <x:c r="A1509" s="38" t="str">
        <x:v>R01504</x:v>
      </x:c>
      <x:c r="B1509" s="38" t="str">
        <x:f>'Reparto provincial'!B507</x:f>
        <x:v>C13</x:v>
      </x:c>
      <x:c r="C1509" s="38" t="str">
        <x:f>'Reparto provincial'!C507</x:f>
        <x:v>Optima Compañía de Seguros, S.A.</x:v>
      </x:c>
      <x:c r="D1509" s="38" t="str">
        <x:f>'Reparto provincial'!D507</x:f>
        <x:v>Industrial</x:v>
      </x:c>
      <x:c r="E1509" s="38" t="str">
        <x:f>'Reparto provincial'!E507</x:f>
        <x:v>Panamá</x:v>
      </x:c>
      <x:c r="F1509" s="38" t="str">
        <x:f>Ubicaciones!A13</x:f>
        <x:v>L08</x:v>
      </x:c>
      <x:c r="G1509" s="38" t="str">
        <x:v>P1</x:v>
      </x:c>
      <x:c r="H1509" s="55" t="n">
        <x:f>IF(AND(ISNUMBER('Reparto provincial'!J507),ABS(Construccion!G29-1)&lt;0.0000001,MIN(Construccion!D29:F29)&gt;=0,MAX(Construccion!D29:F29)&lt;=1),ROUND('Reparto provincial'!J507*ROUND(SUM(Construccion!$D$29:D29),12),0)-0,"n.a.")</x:f>
        <x:v>80</x:v>
      </x:c>
      <x:c r="I1509" s="55" t="n">
        <x:f>'Reparto provincial'!N507</x:f>
        <x:v>210416.56050955414</x:v>
      </x:c>
      <x:c r="J1509" s="55" t="n">
        <x:f>IF(AND(ISNUMBER(H1509),ISNUMBER(I1509)),H1509*I1509,"n.a.")</x:f>
        <x:v>16833324.840764333</x:v>
      </x:c>
      <x:c r="K1509" s="56" t="n">
        <x:f>Ubicaciones!D13</x:f>
        <x:v>8.98</x:v>
      </x:c>
      <x:c r="L1509" s="56" t="n">
        <x:f>Ubicaciones!E13</x:f>
        <x:v>-79.52</x:v>
      </x:c>
      <x:c r="M1509" s="38" t="str">
        <x:f>Vulnerabilidad!B22</x:f>
        <x:v>Hormigón armado</x:v>
      </x:c>
      <x:c r="N1509" s="38" t="str">
        <x:f>Vulnerabilidad!C22</x:f>
        <x:v>Mampostería de relleno</x:v>
      </x:c>
      <x:c r="O1509" s="38" t="str">
        <x:f>Vulnerabilidad!D22</x:f>
        <x:v>Losa de hormigón</x:v>
      </x:c>
      <x:c r="P1509" s="38" t="str">
        <x:v>Sin dato</x:v>
      </x:c>
      <x:c r="Q1509" s="38" t="n">
        <x:f>IF('Impacto local'!H13="","",'Impacto local'!H13)</x:f>
        <x:v>2</x:v>
      </x:c>
      <x:c r="R1509" s="57" t="n">
        <x:f>IF(Q1509="","",INDEX(Vulnerabilidad!$B$6:$B$17,Q1509))</x:f>
        <x:v>0</x:v>
      </x:c>
      <x:c r="S1509" s="55" t="n">
        <x:f>IF(AND(ISNUMBER(J1509),ISNUMBER(R1509),R1509&gt;=0,R1509&lt;=1),J1509*R1509,"n.a.")</x:f>
        <x:v>0</x:v>
      </x:c>
      <x:c r="T1509" s="38" t="str">
        <x:f>IF(ISNUMBER(S1509),"Calculado ilustrativo","Faltan datos / parámetros inválidos")</x:f>
        <x:v>Calculado ilustrativo</x:v>
      </x:c>
    </x:row>
    <x:row r="1510">
      <x:c r="A1510" s="38" t="str">
        <x:v>R01505</x:v>
      </x:c>
      <x:c r="B1510" s="38" t="str">
        <x:f>'Reparto provincial'!B507</x:f>
        <x:v>C13</x:v>
      </x:c>
      <x:c r="C1510" s="38" t="str">
        <x:f>'Reparto provincial'!C507</x:f>
        <x:v>Optima Compañía de Seguros, S.A.</x:v>
      </x:c>
      <x:c r="D1510" s="38" t="str">
        <x:f>'Reparto provincial'!D507</x:f>
        <x:v>Industrial</x:v>
      </x:c>
      <x:c r="E1510" s="38" t="str">
        <x:f>'Reparto provincial'!E507</x:f>
        <x:v>Panamá</x:v>
      </x:c>
      <x:c r="F1510" s="38" t="str">
        <x:f>Ubicaciones!A13</x:f>
        <x:v>L08</x:v>
      </x:c>
      <x:c r="G1510" s="38" t="str">
        <x:v>P2</x:v>
      </x:c>
      <x:c r="H1510" s="55" t="n">
        <x:f>IF(AND(ISNUMBER('Reparto provincial'!J507),ABS(Construccion!G29-1)&lt;0.0000001,MIN(Construccion!D29:F29)&gt;=0,MAX(Construccion!D29:F29)&lt;=1),ROUND('Reparto provincial'!J507*ROUND(SUM(Construccion!$D$29:E29),12),0)-ROUND('Reparto provincial'!J507*ROUND(SUM(Construccion!$D$29:D29),12),0),"n.a.")</x:f>
        <x:v>40</x:v>
      </x:c>
      <x:c r="I1510" s="55" t="n">
        <x:f>'Reparto provincial'!N507</x:f>
        <x:v>210416.56050955414</x:v>
      </x:c>
      <x:c r="J1510" s="55" t="n">
        <x:f>IF(AND(ISNUMBER(H1510),ISNUMBER(I1510)),H1510*I1510,"n.a.")</x:f>
        <x:v>8416662.420382166</x:v>
      </x:c>
      <x:c r="K1510" s="56" t="n">
        <x:f>Ubicaciones!D13</x:f>
        <x:v>8.98</x:v>
      </x:c>
      <x:c r="L1510" s="56" t="n">
        <x:f>Ubicaciones!E13</x:f>
        <x:v>-79.52</x:v>
      </x:c>
      <x:c r="M1510" s="38" t="str">
        <x:f>Vulnerabilidad!B23</x:f>
        <x:v>Mampostería sin refuerzo</x:v>
      </x:c>
      <x:c r="N1510" s="38" t="str">
        <x:f>Vulnerabilidad!C23</x:f>
        <x:v>Bloque / ladrillo</x:v>
      </x:c>
      <x:c r="O1510" s="38" t="str">
        <x:f>Vulnerabilidad!D23</x:f>
        <x:v>Metal</x:v>
      </x:c>
      <x:c r="P1510" s="38" t="str">
        <x:v>Sin dato</x:v>
      </x:c>
      <x:c r="Q1510" s="38" t="n">
        <x:f>IF('Impacto local'!H13="","",'Impacto local'!H13)</x:f>
        <x:v>2</x:v>
      </x:c>
      <x:c r="R1510" s="57" t="n">
        <x:f>IF(Q1510="","",INDEX(Vulnerabilidad!$C$6:$C$17,Q1510))</x:f>
        <x:v>0</x:v>
      </x:c>
      <x:c r="S1510" s="55" t="n">
        <x:f>IF(AND(ISNUMBER(J1510),ISNUMBER(R1510),R1510&gt;=0,R1510&lt;=1),J1510*R1510,"n.a.")</x:f>
        <x:v>0</x:v>
      </x:c>
      <x:c r="T1510" s="38" t="str">
        <x:f>IF(ISNUMBER(S1510),"Calculado ilustrativo","Faltan datos / parámetros inválidos")</x:f>
        <x:v>Calculado ilustrativo</x:v>
      </x:c>
    </x:row>
    <x:row r="1511">
      <x:c r="A1511" s="38" t="str">
        <x:v>R01506</x:v>
      </x:c>
      <x:c r="B1511" s="38" t="str">
        <x:f>'Reparto provincial'!B507</x:f>
        <x:v>C13</x:v>
      </x:c>
      <x:c r="C1511" s="38" t="str">
        <x:f>'Reparto provincial'!C507</x:f>
        <x:v>Optima Compañía de Seguros, S.A.</x:v>
      </x:c>
      <x:c r="D1511" s="38" t="str">
        <x:f>'Reparto provincial'!D507</x:f>
        <x:v>Industrial</x:v>
      </x:c>
      <x:c r="E1511" s="38" t="str">
        <x:f>'Reparto provincial'!E507</x:f>
        <x:v>Panamá</x:v>
      </x:c>
      <x:c r="F1511" s="38" t="str">
        <x:f>Ubicaciones!A13</x:f>
        <x:v>L08</x:v>
      </x:c>
      <x:c r="G1511" s="38" t="str">
        <x:v>P3</x:v>
      </x:c>
      <x:c r="H1511" s="55" t="n">
        <x:f>IF(AND(ISNUMBER('Reparto provincial'!J507),ABS(Construccion!G29-1)&lt;0.0000001,MIN(Construccion!D29:F29)&gt;=0,MAX(Construccion!D29:F29)&lt;=1),ROUND('Reparto provincial'!J507*ROUND(SUM(Construccion!$D$29:F29),12),0)-ROUND('Reparto provincial'!J507*ROUND(SUM(Construccion!$D$29:E29),12),0),"n.a.")</x:f>
        <x:v>13</x:v>
      </x:c>
      <x:c r="I1511" s="55" t="n">
        <x:f>'Reparto provincial'!N507</x:f>
        <x:v>210416.56050955414</x:v>
      </x:c>
      <x:c r="J1511" s="55" t="n">
        <x:f>IF(AND(ISNUMBER(H1511),ISNUMBER(I1511)),H1511*I1511,"n.a.")</x:f>
        <x:v>2735415.286624204</x:v>
      </x:c>
      <x:c r="K1511" s="56" t="n">
        <x:f>Ubicaciones!D13</x:f>
        <x:v>8.98</x:v>
      </x:c>
      <x:c r="L1511" s="56" t="n">
        <x:f>Ubicaciones!E13</x:f>
        <x:v>-79.52</x:v>
      </x:c>
      <x:c r="M1511" s="38" t="str">
        <x:f>Vulnerabilidad!B24</x:f>
        <x:v>Liviana / madera</x:v>
      </x:c>
      <x:c r="N1511" s="38" t="str">
        <x:f>Vulnerabilidad!C24</x:f>
        <x:v>Madera / livianas</x:v>
      </x:c>
      <x:c r="O1511" s="38" t="str">
        <x:f>Vulnerabilidad!D24</x:f>
        <x:v>Metal</x:v>
      </x:c>
      <x:c r="P1511" s="38" t="str">
        <x:v>Sin dato</x:v>
      </x:c>
      <x:c r="Q1511" s="38" t="n">
        <x:f>IF('Impacto local'!H13="","",'Impacto local'!H13)</x:f>
        <x:v>2</x:v>
      </x:c>
      <x:c r="R1511" s="57" t="n">
        <x:f>IF(Q1511="","",INDEX(Vulnerabilidad!$D$6:$D$17,Q1511))</x:f>
        <x:v>0</x:v>
      </x:c>
      <x:c r="S1511" s="55" t="n">
        <x:f>IF(AND(ISNUMBER(J1511),ISNUMBER(R1511),R1511&gt;=0,R1511&lt;=1),J1511*R1511,"n.a.")</x:f>
        <x:v>0</x:v>
      </x:c>
      <x:c r="T1511" s="38" t="str">
        <x:f>IF(ISNUMBER(S1511),"Calculado ilustrativo","Faltan datos / parámetros inválidos")</x:f>
        <x:v>Calculado ilustrativo</x:v>
      </x:c>
    </x:row>
    <x:row r="1512">
      <x:c r="A1512" s="38" t="str">
        <x:v>R01507</x:v>
      </x:c>
      <x:c r="B1512" s="38" t="str">
        <x:f>'Reparto provincial'!B508</x:f>
        <x:v>C13</x:v>
      </x:c>
      <x:c r="C1512" s="38" t="str">
        <x:f>'Reparto provincial'!C508</x:f>
        <x:v>Optima Compañía de Seguros, S.A.</x:v>
      </x:c>
      <x:c r="D1512" s="38" t="str">
        <x:f>'Reparto provincial'!D508</x:f>
        <x:v>Industrial</x:v>
      </x:c>
      <x:c r="E1512" s="38" t="str">
        <x:f>'Reparto provincial'!E508</x:f>
        <x:v>Veraguas</x:v>
      </x:c>
      <x:c r="F1512" s="38" t="str">
        <x:f>Ubicaciones!A14</x:f>
        <x:v>L09</x:v>
      </x:c>
      <x:c r="G1512" s="38" t="str">
        <x:v>P1</x:v>
      </x:c>
      <x:c r="H1512" s="55" t="n">
        <x:f>IF(AND(ISNUMBER('Reparto provincial'!J508),ABS(Construccion!G32-1)&lt;0.0000001,MIN(Construccion!D32:F32)&gt;=0,MAX(Construccion!D32:F32)&lt;=1),ROUND('Reparto provincial'!J508*ROUND(SUM(Construccion!$D$32:D32),12),0)-0,"n.a.")</x:f>
        <x:v>0</x:v>
      </x:c>
      <x:c r="I1512" s="55" t="n">
        <x:f>'Reparto provincial'!N508</x:f>
        <x:v>210416.56050955414</x:v>
      </x:c>
      <x:c r="J1512" s="55" t="n">
        <x:f>IF(AND(ISNUMBER(H1512),ISNUMBER(I1512)),H1512*I1512,"n.a.")</x:f>
        <x:v>0</x:v>
      </x:c>
      <x:c r="K1512" s="56" t="n">
        <x:f>Ubicaciones!D14</x:f>
        <x:v>8.1</x:v>
      </x:c>
      <x:c r="L1512" s="56" t="n">
        <x:f>Ubicaciones!E14</x:f>
        <x:v>-80.97</x:v>
      </x:c>
      <x:c r="M1512" s="38" t="str">
        <x:f>Vulnerabilidad!B22</x:f>
        <x:v>Hormigón armado</x:v>
      </x:c>
      <x:c r="N1512" s="38" t="str">
        <x:f>Vulnerabilidad!C22</x:f>
        <x:v>Mampostería de relleno</x:v>
      </x:c>
      <x:c r="O1512" s="38" t="str">
        <x:f>Vulnerabilidad!D22</x:f>
        <x:v>Losa de hormigón</x:v>
      </x:c>
      <x:c r="P1512" s="38" t="str">
        <x:v>Sin dato</x:v>
      </x:c>
      <x:c r="Q1512" s="38" t="n">
        <x:f>IF('Impacto local'!H14="","",'Impacto local'!H14)</x:f>
        <x:v>3</x:v>
      </x:c>
      <x:c r="R1512" s="57" t="n">
        <x:f>IF(Q1512="","",INDEX(Vulnerabilidad!$B$6:$B$17,Q1512))</x:f>
        <x:v>0</x:v>
      </x:c>
      <x:c r="S1512" s="55" t="n">
        <x:f>IF(AND(ISNUMBER(J1512),ISNUMBER(R1512),R1512&gt;=0,R1512&lt;=1),J1512*R1512,"n.a.")</x:f>
        <x:v>0</x:v>
      </x:c>
      <x:c r="T1512" s="38" t="str">
        <x:f>IF(ISNUMBER(S1512),"Calculado ilustrativo","Faltan datos / parámetros inválidos")</x:f>
        <x:v>Calculado ilustrativo</x:v>
      </x:c>
    </x:row>
    <x:row r="1513">
      <x:c r="A1513" s="38" t="str">
        <x:v>R01508</x:v>
      </x:c>
      <x:c r="B1513" s="38" t="str">
        <x:f>'Reparto provincial'!B508</x:f>
        <x:v>C13</x:v>
      </x:c>
      <x:c r="C1513" s="38" t="str">
        <x:f>'Reparto provincial'!C508</x:f>
        <x:v>Optima Compañía de Seguros, S.A.</x:v>
      </x:c>
      <x:c r="D1513" s="38" t="str">
        <x:f>'Reparto provincial'!D508</x:f>
        <x:v>Industrial</x:v>
      </x:c>
      <x:c r="E1513" s="38" t="str">
        <x:f>'Reparto provincial'!E508</x:f>
        <x:v>Veraguas</x:v>
      </x:c>
      <x:c r="F1513" s="38" t="str">
        <x:f>Ubicaciones!A14</x:f>
        <x:v>L09</x:v>
      </x:c>
      <x:c r="G1513" s="38" t="str">
        <x:v>P2</x:v>
      </x:c>
      <x:c r="H1513" s="55" t="n">
        <x:f>IF(AND(ISNUMBER('Reparto provincial'!J508),ABS(Construccion!G32-1)&lt;0.0000001,MIN(Construccion!D32:F32)&gt;=0,MAX(Construccion!D32:F32)&lt;=1),ROUND('Reparto provincial'!J508*ROUND(SUM(Construccion!$D$32:E32),12),0)-ROUND('Reparto provincial'!J508*ROUND(SUM(Construccion!$D$32:D32),12),0),"n.a.")</x:f>
        <x:v>0</x:v>
      </x:c>
      <x:c r="I1513" s="55" t="n">
        <x:f>'Reparto provincial'!N508</x:f>
        <x:v>210416.56050955414</x:v>
      </x:c>
      <x:c r="J1513" s="55" t="n">
        <x:f>IF(AND(ISNUMBER(H1513),ISNUMBER(I1513)),H1513*I1513,"n.a.")</x:f>
        <x:v>0</x:v>
      </x:c>
      <x:c r="K1513" s="56" t="n">
        <x:f>Ubicaciones!D14</x:f>
        <x:v>8.1</x:v>
      </x:c>
      <x:c r="L1513" s="56" t="n">
        <x:f>Ubicaciones!E14</x:f>
        <x:v>-80.97</x:v>
      </x:c>
      <x:c r="M1513" s="38" t="str">
        <x:f>Vulnerabilidad!B23</x:f>
        <x:v>Mampostería sin refuerzo</x:v>
      </x:c>
      <x:c r="N1513" s="38" t="str">
        <x:f>Vulnerabilidad!C23</x:f>
        <x:v>Bloque / ladrillo</x:v>
      </x:c>
      <x:c r="O1513" s="38" t="str">
        <x:f>Vulnerabilidad!D23</x:f>
        <x:v>Metal</x:v>
      </x:c>
      <x:c r="P1513" s="38" t="str">
        <x:v>Sin dato</x:v>
      </x:c>
      <x:c r="Q1513" s="38" t="n">
        <x:f>IF('Impacto local'!H14="","",'Impacto local'!H14)</x:f>
        <x:v>3</x:v>
      </x:c>
      <x:c r="R1513" s="57" t="n">
        <x:f>IF(Q1513="","",INDEX(Vulnerabilidad!$C$6:$C$17,Q1513))</x:f>
        <x:v>0</x:v>
      </x:c>
      <x:c r="S1513" s="55" t="n">
        <x:f>IF(AND(ISNUMBER(J1513),ISNUMBER(R1513),R1513&gt;=0,R1513&lt;=1),J1513*R1513,"n.a.")</x:f>
        <x:v>0</x:v>
      </x:c>
      <x:c r="T1513" s="38" t="str">
        <x:f>IF(ISNUMBER(S1513),"Calculado ilustrativo","Faltan datos / parámetros inválidos")</x:f>
        <x:v>Calculado ilustrativo</x:v>
      </x:c>
    </x:row>
    <x:row r="1514">
      <x:c r="A1514" s="38" t="str">
        <x:v>R01509</x:v>
      </x:c>
      <x:c r="B1514" s="38" t="str">
        <x:f>'Reparto provincial'!B508</x:f>
        <x:v>C13</x:v>
      </x:c>
      <x:c r="C1514" s="38" t="str">
        <x:f>'Reparto provincial'!C508</x:f>
        <x:v>Optima Compañía de Seguros, S.A.</x:v>
      </x:c>
      <x:c r="D1514" s="38" t="str">
        <x:f>'Reparto provincial'!D508</x:f>
        <x:v>Industrial</x:v>
      </x:c>
      <x:c r="E1514" s="38" t="str">
        <x:f>'Reparto provincial'!E508</x:f>
        <x:v>Veraguas</x:v>
      </x:c>
      <x:c r="F1514" s="38" t="str">
        <x:f>Ubicaciones!A14</x:f>
        <x:v>L09</x:v>
      </x:c>
      <x:c r="G1514" s="38" t="str">
        <x:v>P3</x:v>
      </x:c>
      <x:c r="H1514" s="55" t="n">
        <x:f>IF(AND(ISNUMBER('Reparto provincial'!J508),ABS(Construccion!G32-1)&lt;0.0000001,MIN(Construccion!D32:F32)&gt;=0,MAX(Construccion!D32:F32)&lt;=1),ROUND('Reparto provincial'!J508*ROUND(SUM(Construccion!$D$32:F32),12),0)-ROUND('Reparto provincial'!J508*ROUND(SUM(Construccion!$D$32:E32),12),0),"n.a.")</x:f>
        <x:v>0</x:v>
      </x:c>
      <x:c r="I1514" s="55" t="n">
        <x:f>'Reparto provincial'!N508</x:f>
        <x:v>210416.56050955414</x:v>
      </x:c>
      <x:c r="J1514" s="55" t="n">
        <x:f>IF(AND(ISNUMBER(H1514),ISNUMBER(I1514)),H1514*I1514,"n.a.")</x:f>
        <x:v>0</x:v>
      </x:c>
      <x:c r="K1514" s="56" t="n">
        <x:f>Ubicaciones!D14</x:f>
        <x:v>8.1</x:v>
      </x:c>
      <x:c r="L1514" s="56" t="n">
        <x:f>Ubicaciones!E14</x:f>
        <x:v>-80.97</x:v>
      </x:c>
      <x:c r="M1514" s="38" t="str">
        <x:f>Vulnerabilidad!B24</x:f>
        <x:v>Liviana / madera</x:v>
      </x:c>
      <x:c r="N1514" s="38" t="str">
        <x:f>Vulnerabilidad!C24</x:f>
        <x:v>Madera / livianas</x:v>
      </x:c>
      <x:c r="O1514" s="38" t="str">
        <x:f>Vulnerabilidad!D24</x:f>
        <x:v>Metal</x:v>
      </x:c>
      <x:c r="P1514" s="38" t="str">
        <x:v>Sin dato</x:v>
      </x:c>
      <x:c r="Q1514" s="38" t="n">
        <x:f>IF('Impacto local'!H14="","",'Impacto local'!H14)</x:f>
        <x:v>3</x:v>
      </x:c>
      <x:c r="R1514" s="57" t="n">
        <x:f>IF(Q1514="","",INDEX(Vulnerabilidad!$D$6:$D$17,Q1514))</x:f>
        <x:v>0</x:v>
      </x:c>
      <x:c r="S1514" s="55" t="n">
        <x:f>IF(AND(ISNUMBER(J1514),ISNUMBER(R1514),R1514&gt;=0,R1514&lt;=1),J1514*R1514,"n.a.")</x:f>
        <x:v>0</x:v>
      </x:c>
      <x:c r="T1514" s="38" t="str">
        <x:f>IF(ISNUMBER(S1514),"Calculado ilustrativo","Faltan datos / parámetros inválidos")</x:f>
        <x:v>Calculado ilustrativo</x:v>
      </x:c>
    </x:row>
    <x:row r="1515">
      <x:c r="A1515" s="38" t="str">
        <x:v>R01510</x:v>
      </x:c>
      <x:c r="B1515" s="38" t="str">
        <x:f>'Reparto provincial'!B509</x:f>
        <x:v>C13</x:v>
      </x:c>
      <x:c r="C1515" s="38" t="str">
        <x:f>'Reparto provincial'!C509</x:f>
        <x:v>Optima Compañía de Seguros, S.A.</x:v>
      </x:c>
      <x:c r="D1515" s="38" t="str">
        <x:f>'Reparto provincial'!D509</x:f>
        <x:v>Industrial</x:v>
      </x:c>
      <x:c r="E1515" s="38" t="str">
        <x:f>'Reparto provincial'!E509</x:f>
        <x:v>Guna Yala</x:v>
      </x:c>
      <x:c r="F1515" s="38" t="str">
        <x:f>Ubicaciones!A15</x:f>
        <x:v>L10</x:v>
      </x:c>
      <x:c r="G1515" s="38" t="str">
        <x:v>P1</x:v>
      </x:c>
      <x:c r="H1515" s="55" t="n">
        <x:f>IF(AND(ISNUMBER('Reparto provincial'!J509),ABS(Construccion!G35-1)&lt;0.0000001,MIN(Construccion!D35:F35)&gt;=0,MAX(Construccion!D35:F35)&lt;=1),ROUND('Reparto provincial'!J509*ROUND(SUM(Construccion!$D$35:D35),12),0)-0,"n.a.")</x:f>
        <x:v>0</x:v>
      </x:c>
      <x:c r="I1515" s="55" t="n">
        <x:f>'Reparto provincial'!N509</x:f>
        <x:v>210416.56050955414</x:v>
      </x:c>
      <x:c r="J1515" s="55" t="n">
        <x:f>IF(AND(ISNUMBER(H1515),ISNUMBER(I1515)),H1515*I1515,"n.a.")</x:f>
        <x:v>0</x:v>
      </x:c>
      <x:c r="K1515" s="56" t="n">
        <x:f>Ubicaciones!D15</x:f>
        <x:v>9.45</x:v>
      </x:c>
      <x:c r="L1515" s="56" t="n">
        <x:f>Ubicaciones!E15</x:f>
        <x:v>-78.97</x:v>
      </x:c>
      <x:c r="M1515" s="38" t="str">
        <x:f>Vulnerabilidad!B22</x:f>
        <x:v>Hormigón armado</x:v>
      </x:c>
      <x:c r="N1515" s="38" t="str">
        <x:f>Vulnerabilidad!C22</x:f>
        <x:v>Mampostería de relleno</x:v>
      </x:c>
      <x:c r="O1515" s="38" t="str">
        <x:f>Vulnerabilidad!D22</x:f>
        <x:v>Losa de hormigón</x:v>
      </x:c>
      <x:c r="P1515" s="38" t="str">
        <x:v>Sin dato</x:v>
      </x:c>
      <x:c r="Q1515" s="38" t="n">
        <x:f>IF('Impacto local'!H15="","",'Impacto local'!H15)</x:f>
        <x:v>2</x:v>
      </x:c>
      <x:c r="R1515" s="57" t="n">
        <x:f>IF(Q1515="","",INDEX(Vulnerabilidad!$B$6:$B$17,Q1515))</x:f>
        <x:v>0</x:v>
      </x:c>
      <x:c r="S1515" s="55" t="n">
        <x:f>IF(AND(ISNUMBER(J1515),ISNUMBER(R1515),R1515&gt;=0,R1515&lt;=1),J1515*R1515,"n.a.")</x:f>
        <x:v>0</x:v>
      </x:c>
      <x:c r="T1515" s="38" t="str">
        <x:f>IF(ISNUMBER(S1515),"Calculado ilustrativo","Faltan datos / parámetros inválidos")</x:f>
        <x:v>Calculado ilustrativo</x:v>
      </x:c>
    </x:row>
    <x:row r="1516">
      <x:c r="A1516" s="38" t="str">
        <x:v>R01511</x:v>
      </x:c>
      <x:c r="B1516" s="38" t="str">
        <x:f>'Reparto provincial'!B509</x:f>
        <x:v>C13</x:v>
      </x:c>
      <x:c r="C1516" s="38" t="str">
        <x:f>'Reparto provincial'!C509</x:f>
        <x:v>Optima Compañía de Seguros, S.A.</x:v>
      </x:c>
      <x:c r="D1516" s="38" t="str">
        <x:f>'Reparto provincial'!D509</x:f>
        <x:v>Industrial</x:v>
      </x:c>
      <x:c r="E1516" s="38" t="str">
        <x:f>'Reparto provincial'!E509</x:f>
        <x:v>Guna Yala</x:v>
      </x:c>
      <x:c r="F1516" s="38" t="str">
        <x:f>Ubicaciones!A15</x:f>
        <x:v>L10</x:v>
      </x:c>
      <x:c r="G1516" s="38" t="str">
        <x:v>P2</x:v>
      </x:c>
      <x:c r="H1516" s="55" t="n">
        <x:f>IF(AND(ISNUMBER('Reparto provincial'!J509),ABS(Construccion!G35-1)&lt;0.0000001,MIN(Construccion!D35:F35)&gt;=0,MAX(Construccion!D35:F35)&lt;=1),ROUND('Reparto provincial'!J509*ROUND(SUM(Construccion!$D$35:E35),12),0)-ROUND('Reparto provincial'!J509*ROUND(SUM(Construccion!$D$35:D35),12),0),"n.a.")</x:f>
        <x:v>0</x:v>
      </x:c>
      <x:c r="I1516" s="55" t="n">
        <x:f>'Reparto provincial'!N509</x:f>
        <x:v>210416.56050955414</x:v>
      </x:c>
      <x:c r="J1516" s="55" t="n">
        <x:f>IF(AND(ISNUMBER(H1516),ISNUMBER(I1516)),H1516*I1516,"n.a.")</x:f>
        <x:v>0</x:v>
      </x:c>
      <x:c r="K1516" s="56" t="n">
        <x:f>Ubicaciones!D15</x:f>
        <x:v>9.45</x:v>
      </x:c>
      <x:c r="L1516" s="56" t="n">
        <x:f>Ubicaciones!E15</x:f>
        <x:v>-78.97</x:v>
      </x:c>
      <x:c r="M1516" s="38" t="str">
        <x:f>Vulnerabilidad!B23</x:f>
        <x:v>Mampostería sin refuerzo</x:v>
      </x:c>
      <x:c r="N1516" s="38" t="str">
        <x:f>Vulnerabilidad!C23</x:f>
        <x:v>Bloque / ladrillo</x:v>
      </x:c>
      <x:c r="O1516" s="38" t="str">
        <x:f>Vulnerabilidad!D23</x:f>
        <x:v>Metal</x:v>
      </x:c>
      <x:c r="P1516" s="38" t="str">
        <x:v>Sin dato</x:v>
      </x:c>
      <x:c r="Q1516" s="38" t="n">
        <x:f>IF('Impacto local'!H15="","",'Impacto local'!H15)</x:f>
        <x:v>2</x:v>
      </x:c>
      <x:c r="R1516" s="57" t="n">
        <x:f>IF(Q1516="","",INDEX(Vulnerabilidad!$C$6:$C$17,Q1516))</x:f>
        <x:v>0</x:v>
      </x:c>
      <x:c r="S1516" s="55" t="n">
        <x:f>IF(AND(ISNUMBER(J1516),ISNUMBER(R1516),R1516&gt;=0,R1516&lt;=1),J1516*R1516,"n.a.")</x:f>
        <x:v>0</x:v>
      </x:c>
      <x:c r="T1516" s="38" t="str">
        <x:f>IF(ISNUMBER(S1516),"Calculado ilustrativo","Faltan datos / parámetros inválidos")</x:f>
        <x:v>Calculado ilustrativo</x:v>
      </x:c>
    </x:row>
    <x:row r="1517">
      <x:c r="A1517" s="38" t="str">
        <x:v>R01512</x:v>
      </x:c>
      <x:c r="B1517" s="38" t="str">
        <x:f>'Reparto provincial'!B509</x:f>
        <x:v>C13</x:v>
      </x:c>
      <x:c r="C1517" s="38" t="str">
        <x:f>'Reparto provincial'!C509</x:f>
        <x:v>Optima Compañía de Seguros, S.A.</x:v>
      </x:c>
      <x:c r="D1517" s="38" t="str">
        <x:f>'Reparto provincial'!D509</x:f>
        <x:v>Industrial</x:v>
      </x:c>
      <x:c r="E1517" s="38" t="str">
        <x:f>'Reparto provincial'!E509</x:f>
        <x:v>Guna Yala</x:v>
      </x:c>
      <x:c r="F1517" s="38" t="str">
        <x:f>Ubicaciones!A15</x:f>
        <x:v>L10</x:v>
      </x:c>
      <x:c r="G1517" s="38" t="str">
        <x:v>P3</x:v>
      </x:c>
      <x:c r="H1517" s="55" t="n">
        <x:f>IF(AND(ISNUMBER('Reparto provincial'!J509),ABS(Construccion!G35-1)&lt;0.0000001,MIN(Construccion!D35:F35)&gt;=0,MAX(Construccion!D35:F35)&lt;=1),ROUND('Reparto provincial'!J509*ROUND(SUM(Construccion!$D$35:F35),12),0)-ROUND('Reparto provincial'!J509*ROUND(SUM(Construccion!$D$35:E35),12),0),"n.a.")</x:f>
        <x:v>0</x:v>
      </x:c>
      <x:c r="I1517" s="55" t="n">
        <x:f>'Reparto provincial'!N509</x:f>
        <x:v>210416.56050955414</x:v>
      </x:c>
      <x:c r="J1517" s="55" t="n">
        <x:f>IF(AND(ISNUMBER(H1517),ISNUMBER(I1517)),H1517*I1517,"n.a.")</x:f>
        <x:v>0</x:v>
      </x:c>
      <x:c r="K1517" s="56" t="n">
        <x:f>Ubicaciones!D15</x:f>
        <x:v>9.45</x:v>
      </x:c>
      <x:c r="L1517" s="56" t="n">
        <x:f>Ubicaciones!E15</x:f>
        <x:v>-78.97</x:v>
      </x:c>
      <x:c r="M1517" s="38" t="str">
        <x:f>Vulnerabilidad!B24</x:f>
        <x:v>Liviana / madera</x:v>
      </x:c>
      <x:c r="N1517" s="38" t="str">
        <x:f>Vulnerabilidad!C24</x:f>
        <x:v>Madera / livianas</x:v>
      </x:c>
      <x:c r="O1517" s="38" t="str">
        <x:f>Vulnerabilidad!D24</x:f>
        <x:v>Metal</x:v>
      </x:c>
      <x:c r="P1517" s="38" t="str">
        <x:v>Sin dato</x:v>
      </x:c>
      <x:c r="Q1517" s="38" t="n">
        <x:f>IF('Impacto local'!H15="","",'Impacto local'!H15)</x:f>
        <x:v>2</x:v>
      </x:c>
      <x:c r="R1517" s="57" t="n">
        <x:f>IF(Q1517="","",INDEX(Vulnerabilidad!$D$6:$D$17,Q1517))</x:f>
        <x:v>0</x:v>
      </x:c>
      <x:c r="S1517" s="55" t="n">
        <x:f>IF(AND(ISNUMBER(J1517),ISNUMBER(R1517),R1517&gt;=0,R1517&lt;=1),J1517*R1517,"n.a.")</x:f>
        <x:v>0</x:v>
      </x:c>
      <x:c r="T1517" s="38" t="str">
        <x:f>IF(ISNUMBER(S1517),"Calculado ilustrativo","Faltan datos / parámetros inválidos")</x:f>
        <x:v>Calculado ilustrativo</x:v>
      </x:c>
    </x:row>
    <x:row r="1518">
      <x:c r="A1518" s="38" t="str">
        <x:v>R01513</x:v>
      </x:c>
      <x:c r="B1518" s="38" t="str">
        <x:f>'Reparto provincial'!B510</x:f>
        <x:v>C13</x:v>
      </x:c>
      <x:c r="C1518" s="38" t="str">
        <x:f>'Reparto provincial'!C510</x:f>
        <x:v>Optima Compañía de Seguros, S.A.</x:v>
      </x:c>
      <x:c r="D1518" s="38" t="str">
        <x:f>'Reparto provincial'!D510</x:f>
        <x:v>Industrial</x:v>
      </x:c>
      <x:c r="E1518" s="38" t="str">
        <x:f>'Reparto provincial'!E510</x:f>
        <x:v>Emberá-Wounaan</x:v>
      </x:c>
      <x:c r="F1518" s="38" t="str">
        <x:f>Ubicaciones!A16</x:f>
        <x:v>L11</x:v>
      </x:c>
      <x:c r="G1518" s="38" t="str">
        <x:v>P1</x:v>
      </x:c>
      <x:c r="H1518" s="55" t="n">
        <x:f>IF(AND(ISNUMBER('Reparto provincial'!J510),ABS(Construccion!G38-1)&lt;0.0000001,MIN(Construccion!D38:F38)&gt;=0,MAX(Construccion!D38:F38)&lt;=1),ROUND('Reparto provincial'!J510*ROUND(SUM(Construccion!$D$38:D38),12),0)-0,"n.a.")</x:f>
        <x:v>0</x:v>
      </x:c>
      <x:c r="I1518" s="55" t="n">
        <x:f>'Reparto provincial'!N510</x:f>
        <x:v>210416.56050955414</x:v>
      </x:c>
      <x:c r="J1518" s="55" t="n">
        <x:f>IF(AND(ISNUMBER(H1518),ISNUMBER(I1518)),H1518*I1518,"n.a.")</x:f>
        <x:v>0</x:v>
      </x:c>
      <x:c r="K1518" s="56" t="n">
        <x:f>Ubicaciones!D16</x:f>
        <x:v>8.25</x:v>
      </x:c>
      <x:c r="L1518" s="56" t="n">
        <x:f>Ubicaciones!E16</x:f>
        <x:v>-77.72</x:v>
      </x:c>
      <x:c r="M1518" s="38" t="str">
        <x:f>Vulnerabilidad!B22</x:f>
        <x:v>Hormigón armado</x:v>
      </x:c>
      <x:c r="N1518" s="38" t="str">
        <x:f>Vulnerabilidad!C22</x:f>
        <x:v>Mampostería de relleno</x:v>
      </x:c>
      <x:c r="O1518" s="38" t="str">
        <x:f>Vulnerabilidad!D22</x:f>
        <x:v>Losa de hormigón</x:v>
      </x:c>
      <x:c r="P1518" s="38" t="str">
        <x:v>Sin dato</x:v>
      </x:c>
      <x:c r="Q1518" s="38" t="n">
        <x:f>IF('Impacto local'!H16="","",'Impacto local'!H16)</x:f>
        <x:v>2</x:v>
      </x:c>
      <x:c r="R1518" s="57" t="n">
        <x:f>IF(Q1518="","",INDEX(Vulnerabilidad!$B$6:$B$17,Q1518))</x:f>
        <x:v>0</x:v>
      </x:c>
      <x:c r="S1518" s="55" t="n">
        <x:f>IF(AND(ISNUMBER(J1518),ISNUMBER(R1518),R1518&gt;=0,R1518&lt;=1),J1518*R1518,"n.a.")</x:f>
        <x:v>0</x:v>
      </x:c>
      <x:c r="T1518" s="38" t="str">
        <x:f>IF(ISNUMBER(S1518),"Calculado ilustrativo","Faltan datos / parámetros inválidos")</x:f>
        <x:v>Calculado ilustrativo</x:v>
      </x:c>
    </x:row>
    <x:row r="1519">
      <x:c r="A1519" s="38" t="str">
        <x:v>R01514</x:v>
      </x:c>
      <x:c r="B1519" s="38" t="str">
        <x:f>'Reparto provincial'!B510</x:f>
        <x:v>C13</x:v>
      </x:c>
      <x:c r="C1519" s="38" t="str">
        <x:f>'Reparto provincial'!C510</x:f>
        <x:v>Optima Compañía de Seguros, S.A.</x:v>
      </x:c>
      <x:c r="D1519" s="38" t="str">
        <x:f>'Reparto provincial'!D510</x:f>
        <x:v>Industrial</x:v>
      </x:c>
      <x:c r="E1519" s="38" t="str">
        <x:f>'Reparto provincial'!E510</x:f>
        <x:v>Emberá-Wounaan</x:v>
      </x:c>
      <x:c r="F1519" s="38" t="str">
        <x:f>Ubicaciones!A16</x:f>
        <x:v>L11</x:v>
      </x:c>
      <x:c r="G1519" s="38" t="str">
        <x:v>P2</x:v>
      </x:c>
      <x:c r="H1519" s="55" t="n">
        <x:f>IF(AND(ISNUMBER('Reparto provincial'!J510),ABS(Construccion!G38-1)&lt;0.0000001,MIN(Construccion!D38:F38)&gt;=0,MAX(Construccion!D38:F38)&lt;=1),ROUND('Reparto provincial'!J510*ROUND(SUM(Construccion!$D$38:E38),12),0)-ROUND('Reparto provincial'!J510*ROUND(SUM(Construccion!$D$38:D38),12),0),"n.a.")</x:f>
        <x:v>0</x:v>
      </x:c>
      <x:c r="I1519" s="55" t="n">
        <x:f>'Reparto provincial'!N510</x:f>
        <x:v>210416.56050955414</x:v>
      </x:c>
      <x:c r="J1519" s="55" t="n">
        <x:f>IF(AND(ISNUMBER(H1519),ISNUMBER(I1519)),H1519*I1519,"n.a.")</x:f>
        <x:v>0</x:v>
      </x:c>
      <x:c r="K1519" s="56" t="n">
        <x:f>Ubicaciones!D16</x:f>
        <x:v>8.25</x:v>
      </x:c>
      <x:c r="L1519" s="56" t="n">
        <x:f>Ubicaciones!E16</x:f>
        <x:v>-77.72</x:v>
      </x:c>
      <x:c r="M1519" s="38" t="str">
        <x:f>Vulnerabilidad!B23</x:f>
        <x:v>Mampostería sin refuerzo</x:v>
      </x:c>
      <x:c r="N1519" s="38" t="str">
        <x:f>Vulnerabilidad!C23</x:f>
        <x:v>Bloque / ladrillo</x:v>
      </x:c>
      <x:c r="O1519" s="38" t="str">
        <x:f>Vulnerabilidad!D23</x:f>
        <x:v>Metal</x:v>
      </x:c>
      <x:c r="P1519" s="38" t="str">
        <x:v>Sin dato</x:v>
      </x:c>
      <x:c r="Q1519" s="38" t="n">
        <x:f>IF('Impacto local'!H16="","",'Impacto local'!H16)</x:f>
        <x:v>2</x:v>
      </x:c>
      <x:c r="R1519" s="57" t="n">
        <x:f>IF(Q1519="","",INDEX(Vulnerabilidad!$C$6:$C$17,Q1519))</x:f>
        <x:v>0</x:v>
      </x:c>
      <x:c r="S1519" s="55" t="n">
        <x:f>IF(AND(ISNUMBER(J1519),ISNUMBER(R1519),R1519&gt;=0,R1519&lt;=1),J1519*R1519,"n.a.")</x:f>
        <x:v>0</x:v>
      </x:c>
      <x:c r="T1519" s="38" t="str">
        <x:f>IF(ISNUMBER(S1519),"Calculado ilustrativo","Faltan datos / parámetros inválidos")</x:f>
        <x:v>Calculado ilustrativo</x:v>
      </x:c>
    </x:row>
    <x:row r="1520">
      <x:c r="A1520" s="38" t="str">
        <x:v>R01515</x:v>
      </x:c>
      <x:c r="B1520" s="38" t="str">
        <x:f>'Reparto provincial'!B510</x:f>
        <x:v>C13</x:v>
      </x:c>
      <x:c r="C1520" s="38" t="str">
        <x:f>'Reparto provincial'!C510</x:f>
        <x:v>Optima Compañía de Seguros, S.A.</x:v>
      </x:c>
      <x:c r="D1520" s="38" t="str">
        <x:f>'Reparto provincial'!D510</x:f>
        <x:v>Industrial</x:v>
      </x:c>
      <x:c r="E1520" s="38" t="str">
        <x:f>'Reparto provincial'!E510</x:f>
        <x:v>Emberá-Wounaan</x:v>
      </x:c>
      <x:c r="F1520" s="38" t="str">
        <x:f>Ubicaciones!A16</x:f>
        <x:v>L11</x:v>
      </x:c>
      <x:c r="G1520" s="38" t="str">
        <x:v>P3</x:v>
      </x:c>
      <x:c r="H1520" s="55" t="n">
        <x:f>IF(AND(ISNUMBER('Reparto provincial'!J510),ABS(Construccion!G38-1)&lt;0.0000001,MIN(Construccion!D38:F38)&gt;=0,MAX(Construccion!D38:F38)&lt;=1),ROUND('Reparto provincial'!J510*ROUND(SUM(Construccion!$D$38:F38),12),0)-ROUND('Reparto provincial'!J510*ROUND(SUM(Construccion!$D$38:E38),12),0),"n.a.")</x:f>
        <x:v>0</x:v>
      </x:c>
      <x:c r="I1520" s="55" t="n">
        <x:f>'Reparto provincial'!N510</x:f>
        <x:v>210416.56050955414</x:v>
      </x:c>
      <x:c r="J1520" s="55" t="n">
        <x:f>IF(AND(ISNUMBER(H1520),ISNUMBER(I1520)),H1520*I1520,"n.a.")</x:f>
        <x:v>0</x:v>
      </x:c>
      <x:c r="K1520" s="56" t="n">
        <x:f>Ubicaciones!D16</x:f>
        <x:v>8.25</x:v>
      </x:c>
      <x:c r="L1520" s="56" t="n">
        <x:f>Ubicaciones!E16</x:f>
        <x:v>-77.72</x:v>
      </x:c>
      <x:c r="M1520" s="38" t="str">
        <x:f>Vulnerabilidad!B24</x:f>
        <x:v>Liviana / madera</x:v>
      </x:c>
      <x:c r="N1520" s="38" t="str">
        <x:f>Vulnerabilidad!C24</x:f>
        <x:v>Madera / livianas</x:v>
      </x:c>
      <x:c r="O1520" s="38" t="str">
        <x:f>Vulnerabilidad!D24</x:f>
        <x:v>Metal</x:v>
      </x:c>
      <x:c r="P1520" s="38" t="str">
        <x:v>Sin dato</x:v>
      </x:c>
      <x:c r="Q1520" s="38" t="n">
        <x:f>IF('Impacto local'!H16="","",'Impacto local'!H16)</x:f>
        <x:v>2</x:v>
      </x:c>
      <x:c r="R1520" s="57" t="n">
        <x:f>IF(Q1520="","",INDEX(Vulnerabilidad!$D$6:$D$17,Q1520))</x:f>
        <x:v>0</x:v>
      </x:c>
      <x:c r="S1520" s="55" t="n">
        <x:f>IF(AND(ISNUMBER(J1520),ISNUMBER(R1520),R1520&gt;=0,R1520&lt;=1),J1520*R1520,"n.a.")</x:f>
        <x:v>0</x:v>
      </x:c>
      <x:c r="T1520" s="38" t="str">
        <x:f>IF(ISNUMBER(S1520),"Calculado ilustrativo","Faltan datos / parámetros inválidos")</x:f>
        <x:v>Calculado ilustrativo</x:v>
      </x:c>
    </x:row>
    <x:row r="1521">
      <x:c r="A1521" s="38" t="str">
        <x:v>R01516</x:v>
      </x:c>
      <x:c r="B1521" s="38" t="str">
        <x:f>'Reparto provincial'!B511</x:f>
        <x:v>C13</x:v>
      </x:c>
      <x:c r="C1521" s="38" t="str">
        <x:f>'Reparto provincial'!C511</x:f>
        <x:v>Optima Compañía de Seguros, S.A.</x:v>
      </x:c>
      <x:c r="D1521" s="38" t="str">
        <x:f>'Reparto provincial'!D511</x:f>
        <x:v>Industrial</x:v>
      </x:c>
      <x:c r="E1521" s="38" t="str">
        <x:f>'Reparto provincial'!E511</x:f>
        <x:v>Ngäbe-Buglé</x:v>
      </x:c>
      <x:c r="F1521" s="38" t="str">
        <x:f>Ubicaciones!A17</x:f>
        <x:v>L12</x:v>
      </x:c>
      <x:c r="G1521" s="38" t="str">
        <x:v>P1</x:v>
      </x:c>
      <x:c r="H1521" s="55" t="n">
        <x:f>IF(AND(ISNUMBER('Reparto provincial'!J511),ABS(Construccion!G41-1)&lt;0.0000001,MIN(Construccion!D41:F41)&gt;=0,MAX(Construccion!D41:F41)&lt;=1),ROUND('Reparto provincial'!J511*ROUND(SUM(Construccion!$D$41:D41),12),0)-0,"n.a.")</x:f>
        <x:v>0</x:v>
      </x:c>
      <x:c r="I1521" s="55" t="n">
        <x:f>'Reparto provincial'!N511</x:f>
        <x:v>210416.56050955414</x:v>
      </x:c>
      <x:c r="J1521" s="55" t="n">
        <x:f>IF(AND(ISNUMBER(H1521),ISNUMBER(I1521)),H1521*I1521,"n.a.")</x:f>
        <x:v>0</x:v>
      </x:c>
      <x:c r="K1521" s="56" t="n">
        <x:f>Ubicaciones!D17</x:f>
        <x:v>8.53</x:v>
      </x:c>
      <x:c r="L1521" s="56" t="n">
        <x:f>Ubicaciones!E17</x:f>
        <x:v>-81.7</x:v>
      </x:c>
      <x:c r="M1521" s="38" t="str">
        <x:f>Vulnerabilidad!B22</x:f>
        <x:v>Hormigón armado</x:v>
      </x:c>
      <x:c r="N1521" s="38" t="str">
        <x:f>Vulnerabilidad!C22</x:f>
        <x:v>Mampostería de relleno</x:v>
      </x:c>
      <x:c r="O1521" s="38" t="str">
        <x:f>Vulnerabilidad!D22</x:f>
        <x:v>Losa de hormigón</x:v>
      </x:c>
      <x:c r="P1521" s="38" t="str">
        <x:v>Sin dato</x:v>
      </x:c>
      <x:c r="Q1521" s="38" t="n">
        <x:f>IF('Impacto local'!H17="","",'Impacto local'!H17)</x:f>
        <x:v>3</x:v>
      </x:c>
      <x:c r="R1521" s="57" t="n">
        <x:f>IF(Q1521="","",INDEX(Vulnerabilidad!$B$6:$B$17,Q1521))</x:f>
        <x:v>0</x:v>
      </x:c>
      <x:c r="S1521" s="55" t="n">
        <x:f>IF(AND(ISNUMBER(J1521),ISNUMBER(R1521),R1521&gt;=0,R1521&lt;=1),J1521*R1521,"n.a.")</x:f>
        <x:v>0</x:v>
      </x:c>
      <x:c r="T1521" s="38" t="str">
        <x:f>IF(ISNUMBER(S1521),"Calculado ilustrativo","Faltan datos / parámetros inválidos")</x:f>
        <x:v>Calculado ilustrativo</x:v>
      </x:c>
    </x:row>
    <x:row r="1522">
      <x:c r="A1522" s="38" t="str">
        <x:v>R01517</x:v>
      </x:c>
      <x:c r="B1522" s="38" t="str">
        <x:f>'Reparto provincial'!B511</x:f>
        <x:v>C13</x:v>
      </x:c>
      <x:c r="C1522" s="38" t="str">
        <x:f>'Reparto provincial'!C511</x:f>
        <x:v>Optima Compañía de Seguros, S.A.</x:v>
      </x:c>
      <x:c r="D1522" s="38" t="str">
        <x:f>'Reparto provincial'!D511</x:f>
        <x:v>Industrial</x:v>
      </x:c>
      <x:c r="E1522" s="38" t="str">
        <x:f>'Reparto provincial'!E511</x:f>
        <x:v>Ngäbe-Buglé</x:v>
      </x:c>
      <x:c r="F1522" s="38" t="str">
        <x:f>Ubicaciones!A17</x:f>
        <x:v>L12</x:v>
      </x:c>
      <x:c r="G1522" s="38" t="str">
        <x:v>P2</x:v>
      </x:c>
      <x:c r="H1522" s="55" t="n">
        <x:f>IF(AND(ISNUMBER('Reparto provincial'!J511),ABS(Construccion!G41-1)&lt;0.0000001,MIN(Construccion!D41:F41)&gt;=0,MAX(Construccion!D41:F41)&lt;=1),ROUND('Reparto provincial'!J511*ROUND(SUM(Construccion!$D$41:E41),12),0)-ROUND('Reparto provincial'!J511*ROUND(SUM(Construccion!$D$41:D41),12),0),"n.a.")</x:f>
        <x:v>0</x:v>
      </x:c>
      <x:c r="I1522" s="55" t="n">
        <x:f>'Reparto provincial'!N511</x:f>
        <x:v>210416.56050955414</x:v>
      </x:c>
      <x:c r="J1522" s="55" t="n">
        <x:f>IF(AND(ISNUMBER(H1522),ISNUMBER(I1522)),H1522*I1522,"n.a.")</x:f>
        <x:v>0</x:v>
      </x:c>
      <x:c r="K1522" s="56" t="n">
        <x:f>Ubicaciones!D17</x:f>
        <x:v>8.53</x:v>
      </x:c>
      <x:c r="L1522" s="56" t="n">
        <x:f>Ubicaciones!E17</x:f>
        <x:v>-81.7</x:v>
      </x:c>
      <x:c r="M1522" s="38" t="str">
        <x:f>Vulnerabilidad!B23</x:f>
        <x:v>Mampostería sin refuerzo</x:v>
      </x:c>
      <x:c r="N1522" s="38" t="str">
        <x:f>Vulnerabilidad!C23</x:f>
        <x:v>Bloque / ladrillo</x:v>
      </x:c>
      <x:c r="O1522" s="38" t="str">
        <x:f>Vulnerabilidad!D23</x:f>
        <x:v>Metal</x:v>
      </x:c>
      <x:c r="P1522" s="38" t="str">
        <x:v>Sin dato</x:v>
      </x:c>
      <x:c r="Q1522" s="38" t="n">
        <x:f>IF('Impacto local'!H17="","",'Impacto local'!H17)</x:f>
        <x:v>3</x:v>
      </x:c>
      <x:c r="R1522" s="57" t="n">
        <x:f>IF(Q1522="","",INDEX(Vulnerabilidad!$C$6:$C$17,Q1522))</x:f>
        <x:v>0</x:v>
      </x:c>
      <x:c r="S1522" s="55" t="n">
        <x:f>IF(AND(ISNUMBER(J1522),ISNUMBER(R1522),R1522&gt;=0,R1522&lt;=1),J1522*R1522,"n.a.")</x:f>
        <x:v>0</x:v>
      </x:c>
      <x:c r="T1522" s="38" t="str">
        <x:f>IF(ISNUMBER(S1522),"Calculado ilustrativo","Faltan datos / parámetros inválidos")</x:f>
        <x:v>Calculado ilustrativo</x:v>
      </x:c>
    </x:row>
    <x:row r="1523">
      <x:c r="A1523" s="38" t="str">
        <x:v>R01518</x:v>
      </x:c>
      <x:c r="B1523" s="38" t="str">
        <x:f>'Reparto provincial'!B511</x:f>
        <x:v>C13</x:v>
      </x:c>
      <x:c r="C1523" s="38" t="str">
        <x:f>'Reparto provincial'!C511</x:f>
        <x:v>Optima Compañía de Seguros, S.A.</x:v>
      </x:c>
      <x:c r="D1523" s="38" t="str">
        <x:f>'Reparto provincial'!D511</x:f>
        <x:v>Industrial</x:v>
      </x:c>
      <x:c r="E1523" s="38" t="str">
        <x:f>'Reparto provincial'!E511</x:f>
        <x:v>Ngäbe-Buglé</x:v>
      </x:c>
      <x:c r="F1523" s="38" t="str">
        <x:f>Ubicaciones!A17</x:f>
        <x:v>L12</x:v>
      </x:c>
      <x:c r="G1523" s="38" t="str">
        <x:v>P3</x:v>
      </x:c>
      <x:c r="H1523" s="55" t="n">
        <x:f>IF(AND(ISNUMBER('Reparto provincial'!J511),ABS(Construccion!G41-1)&lt;0.0000001,MIN(Construccion!D41:F41)&gt;=0,MAX(Construccion!D41:F41)&lt;=1),ROUND('Reparto provincial'!J511*ROUND(SUM(Construccion!$D$41:F41),12),0)-ROUND('Reparto provincial'!J511*ROUND(SUM(Construccion!$D$41:E41),12),0),"n.a.")</x:f>
        <x:v>0</x:v>
      </x:c>
      <x:c r="I1523" s="55" t="n">
        <x:f>'Reparto provincial'!N511</x:f>
        <x:v>210416.56050955414</x:v>
      </x:c>
      <x:c r="J1523" s="55" t="n">
        <x:f>IF(AND(ISNUMBER(H1523),ISNUMBER(I1523)),H1523*I1523,"n.a.")</x:f>
        <x:v>0</x:v>
      </x:c>
      <x:c r="K1523" s="56" t="n">
        <x:f>Ubicaciones!D17</x:f>
        <x:v>8.53</x:v>
      </x:c>
      <x:c r="L1523" s="56" t="n">
        <x:f>Ubicaciones!E17</x:f>
        <x:v>-81.7</x:v>
      </x:c>
      <x:c r="M1523" s="38" t="str">
        <x:f>Vulnerabilidad!B24</x:f>
        <x:v>Liviana / madera</x:v>
      </x:c>
      <x:c r="N1523" s="38" t="str">
        <x:f>Vulnerabilidad!C24</x:f>
        <x:v>Madera / livianas</x:v>
      </x:c>
      <x:c r="O1523" s="38" t="str">
        <x:f>Vulnerabilidad!D24</x:f>
        <x:v>Metal</x:v>
      </x:c>
      <x:c r="P1523" s="38" t="str">
        <x:v>Sin dato</x:v>
      </x:c>
      <x:c r="Q1523" s="38" t="n">
        <x:f>IF('Impacto local'!H17="","",'Impacto local'!H17)</x:f>
        <x:v>3</x:v>
      </x:c>
      <x:c r="R1523" s="57" t="n">
        <x:f>IF(Q1523="","",INDEX(Vulnerabilidad!$D$6:$D$17,Q1523))</x:f>
        <x:v>0</x:v>
      </x:c>
      <x:c r="S1523" s="55" t="n">
        <x:f>IF(AND(ISNUMBER(J1523),ISNUMBER(R1523),R1523&gt;=0,R1523&lt;=1),J1523*R1523,"n.a.")</x:f>
        <x:v>0</x:v>
      </x:c>
      <x:c r="T1523" s="38" t="str">
        <x:f>IF(ISNUMBER(S1523),"Calculado ilustrativo","Faltan datos / parámetros inválidos")</x:f>
        <x:v>Calculado ilustrativo</x:v>
      </x:c>
    </x:row>
    <x:row r="1524">
      <x:c r="A1524" s="38" t="str">
        <x:v>R01519</x:v>
      </x:c>
      <x:c r="B1524" s="38" t="str">
        <x:f>'Reparto provincial'!B512</x:f>
        <x:v>C13</x:v>
      </x:c>
      <x:c r="C1524" s="38" t="str">
        <x:f>'Reparto provincial'!C512</x:f>
        <x:v>Optima Compañía de Seguros, S.A.</x:v>
      </x:c>
      <x:c r="D1524" s="38" t="str">
        <x:f>'Reparto provincial'!D512</x:f>
        <x:v>Industrial</x:v>
      </x:c>
      <x:c r="E1524" s="38" t="str">
        <x:f>'Reparto provincial'!E512</x:f>
        <x:v>Panamá Oeste</x:v>
      </x:c>
      <x:c r="F1524" s="38" t="str">
        <x:f>Ubicaciones!A18</x:f>
        <x:v>L13</x:v>
      </x:c>
      <x:c r="G1524" s="38" t="str">
        <x:v>P1</x:v>
      </x:c>
      <x:c r="H1524" s="55" t="n">
        <x:f>IF(AND(ISNUMBER('Reparto provincial'!J512),ABS(Construccion!G44-1)&lt;0.0000001,MIN(Construccion!D44:F44)&gt;=0,MAX(Construccion!D44:F44)&lt;=1),ROUND('Reparto provincial'!J512*ROUND(SUM(Construccion!$D$44:D44),12),0)-0,"n.a.")</x:f>
        <x:v>0</x:v>
      </x:c>
      <x:c r="I1524" s="55" t="n">
        <x:f>'Reparto provincial'!N512</x:f>
        <x:v>210416.56050955414</x:v>
      </x:c>
      <x:c r="J1524" s="55" t="n">
        <x:f>IF(AND(ISNUMBER(H1524),ISNUMBER(I1524)),H1524*I1524,"n.a.")</x:f>
        <x:v>0</x:v>
      </x:c>
      <x:c r="K1524" s="56" t="n">
        <x:f>Ubicaciones!D18</x:f>
        <x:v>8.88</x:v>
      </x:c>
      <x:c r="L1524" s="56" t="n">
        <x:f>Ubicaciones!E18</x:f>
        <x:v>-79.78</x:v>
      </x:c>
      <x:c r="M1524" s="38" t="str">
        <x:f>Vulnerabilidad!B22</x:f>
        <x:v>Hormigón armado</x:v>
      </x:c>
      <x:c r="N1524" s="38" t="str">
        <x:f>Vulnerabilidad!C22</x:f>
        <x:v>Mampostería de relleno</x:v>
      </x:c>
      <x:c r="O1524" s="38" t="str">
        <x:f>Vulnerabilidad!D22</x:f>
        <x:v>Losa de hormigón</x:v>
      </x:c>
      <x:c r="P1524" s="38" t="str">
        <x:v>Sin dato</x:v>
      </x:c>
      <x:c r="Q1524" s="38" t="n">
        <x:f>IF('Impacto local'!H18="","",'Impacto local'!H18)</x:f>
        <x:v>2</x:v>
      </x:c>
      <x:c r="R1524" s="57" t="n">
        <x:f>IF(Q1524="","",INDEX(Vulnerabilidad!$B$6:$B$17,Q1524))</x:f>
        <x:v>0</x:v>
      </x:c>
      <x:c r="S1524" s="55" t="n">
        <x:f>IF(AND(ISNUMBER(J1524),ISNUMBER(R1524),R1524&gt;=0,R1524&lt;=1),J1524*R1524,"n.a.")</x:f>
        <x:v>0</x:v>
      </x:c>
      <x:c r="T1524" s="38" t="str">
        <x:f>IF(ISNUMBER(S1524),"Calculado ilustrativo","Faltan datos / parámetros inválidos")</x:f>
        <x:v>Calculado ilustrativo</x:v>
      </x:c>
    </x:row>
    <x:row r="1525">
      <x:c r="A1525" s="38" t="str">
        <x:v>R01520</x:v>
      </x:c>
      <x:c r="B1525" s="38" t="str">
        <x:f>'Reparto provincial'!B512</x:f>
        <x:v>C13</x:v>
      </x:c>
      <x:c r="C1525" s="38" t="str">
        <x:f>'Reparto provincial'!C512</x:f>
        <x:v>Optima Compañía de Seguros, S.A.</x:v>
      </x:c>
      <x:c r="D1525" s="38" t="str">
        <x:f>'Reparto provincial'!D512</x:f>
        <x:v>Industrial</x:v>
      </x:c>
      <x:c r="E1525" s="38" t="str">
        <x:f>'Reparto provincial'!E512</x:f>
        <x:v>Panamá Oeste</x:v>
      </x:c>
      <x:c r="F1525" s="38" t="str">
        <x:f>Ubicaciones!A18</x:f>
        <x:v>L13</x:v>
      </x:c>
      <x:c r="G1525" s="38" t="str">
        <x:v>P2</x:v>
      </x:c>
      <x:c r="H1525" s="55" t="n">
        <x:f>IF(AND(ISNUMBER('Reparto provincial'!J512),ABS(Construccion!G44-1)&lt;0.0000001,MIN(Construccion!D44:F44)&gt;=0,MAX(Construccion!D44:F44)&lt;=1),ROUND('Reparto provincial'!J512*ROUND(SUM(Construccion!$D$44:E44),12),0)-ROUND('Reparto provincial'!J512*ROUND(SUM(Construccion!$D$44:D44),12),0),"n.a.")</x:f>
        <x:v>0</x:v>
      </x:c>
      <x:c r="I1525" s="55" t="n">
        <x:f>'Reparto provincial'!N512</x:f>
        <x:v>210416.56050955414</x:v>
      </x:c>
      <x:c r="J1525" s="55" t="n">
        <x:f>IF(AND(ISNUMBER(H1525),ISNUMBER(I1525)),H1525*I1525,"n.a.")</x:f>
        <x:v>0</x:v>
      </x:c>
      <x:c r="K1525" s="56" t="n">
        <x:f>Ubicaciones!D18</x:f>
        <x:v>8.88</x:v>
      </x:c>
      <x:c r="L1525" s="56" t="n">
        <x:f>Ubicaciones!E18</x:f>
        <x:v>-79.78</x:v>
      </x:c>
      <x:c r="M1525" s="38" t="str">
        <x:f>Vulnerabilidad!B23</x:f>
        <x:v>Mampostería sin refuerzo</x:v>
      </x:c>
      <x:c r="N1525" s="38" t="str">
        <x:f>Vulnerabilidad!C23</x:f>
        <x:v>Bloque / ladrillo</x:v>
      </x:c>
      <x:c r="O1525" s="38" t="str">
        <x:f>Vulnerabilidad!D23</x:f>
        <x:v>Metal</x:v>
      </x:c>
      <x:c r="P1525" s="38" t="str">
        <x:v>Sin dato</x:v>
      </x:c>
      <x:c r="Q1525" s="38" t="n">
        <x:f>IF('Impacto local'!H18="","",'Impacto local'!H18)</x:f>
        <x:v>2</x:v>
      </x:c>
      <x:c r="R1525" s="57" t="n">
        <x:f>IF(Q1525="","",INDEX(Vulnerabilidad!$C$6:$C$17,Q1525))</x:f>
        <x:v>0</x:v>
      </x:c>
      <x:c r="S1525" s="55" t="n">
        <x:f>IF(AND(ISNUMBER(J1525),ISNUMBER(R1525),R1525&gt;=0,R1525&lt;=1),J1525*R1525,"n.a.")</x:f>
        <x:v>0</x:v>
      </x:c>
      <x:c r="T1525" s="38" t="str">
        <x:f>IF(ISNUMBER(S1525),"Calculado ilustrativo","Faltan datos / parámetros inválidos")</x:f>
        <x:v>Calculado ilustrativo</x:v>
      </x:c>
    </x:row>
    <x:row r="1526">
      <x:c r="A1526" s="38" t="str">
        <x:v>R01521</x:v>
      </x:c>
      <x:c r="B1526" s="38" t="str">
        <x:f>'Reparto provincial'!B512</x:f>
        <x:v>C13</x:v>
      </x:c>
      <x:c r="C1526" s="38" t="str">
        <x:f>'Reparto provincial'!C512</x:f>
        <x:v>Optima Compañía de Seguros, S.A.</x:v>
      </x:c>
      <x:c r="D1526" s="38" t="str">
        <x:f>'Reparto provincial'!D512</x:f>
        <x:v>Industrial</x:v>
      </x:c>
      <x:c r="E1526" s="38" t="str">
        <x:f>'Reparto provincial'!E512</x:f>
        <x:v>Panamá Oeste</x:v>
      </x:c>
      <x:c r="F1526" s="38" t="str">
        <x:f>Ubicaciones!A18</x:f>
        <x:v>L13</x:v>
      </x:c>
      <x:c r="G1526" s="38" t="str">
        <x:v>P3</x:v>
      </x:c>
      <x:c r="H1526" s="55" t="n">
        <x:f>IF(AND(ISNUMBER('Reparto provincial'!J512),ABS(Construccion!G44-1)&lt;0.0000001,MIN(Construccion!D44:F44)&gt;=0,MAX(Construccion!D44:F44)&lt;=1),ROUND('Reparto provincial'!J512*ROUND(SUM(Construccion!$D$44:F44),12),0)-ROUND('Reparto provincial'!J512*ROUND(SUM(Construccion!$D$44:E44),12),0),"n.a.")</x:f>
        <x:v>0</x:v>
      </x:c>
      <x:c r="I1526" s="55" t="n">
        <x:f>'Reparto provincial'!N512</x:f>
        <x:v>210416.56050955414</x:v>
      </x:c>
      <x:c r="J1526" s="55" t="n">
        <x:f>IF(AND(ISNUMBER(H1526),ISNUMBER(I1526)),H1526*I1526,"n.a.")</x:f>
        <x:v>0</x:v>
      </x:c>
      <x:c r="K1526" s="56" t="n">
        <x:f>Ubicaciones!D18</x:f>
        <x:v>8.88</x:v>
      </x:c>
      <x:c r="L1526" s="56" t="n">
        <x:f>Ubicaciones!E18</x:f>
        <x:v>-79.78</x:v>
      </x:c>
      <x:c r="M1526" s="38" t="str">
        <x:f>Vulnerabilidad!B24</x:f>
        <x:v>Liviana / madera</x:v>
      </x:c>
      <x:c r="N1526" s="38" t="str">
        <x:f>Vulnerabilidad!C24</x:f>
        <x:v>Madera / livianas</x:v>
      </x:c>
      <x:c r="O1526" s="38" t="str">
        <x:f>Vulnerabilidad!D24</x:f>
        <x:v>Metal</x:v>
      </x:c>
      <x:c r="P1526" s="38" t="str">
        <x:v>Sin dato</x:v>
      </x:c>
      <x:c r="Q1526" s="38" t="n">
        <x:f>IF('Impacto local'!H18="","",'Impacto local'!H18)</x:f>
        <x:v>2</x:v>
      </x:c>
      <x:c r="R1526" s="57" t="n">
        <x:f>IF(Q1526="","",INDEX(Vulnerabilidad!$D$6:$D$17,Q1526))</x:f>
        <x:v>0</x:v>
      </x:c>
      <x:c r="S1526" s="55" t="n">
        <x:f>IF(AND(ISNUMBER(J1526),ISNUMBER(R1526),R1526&gt;=0,R1526&lt;=1),J1526*R1526,"n.a.")</x:f>
        <x:v>0</x:v>
      </x:c>
      <x:c r="T1526" s="38" t="str">
        <x:f>IF(ISNUMBER(S1526),"Calculado ilustrativo","Faltan datos / parámetros inválidos")</x:f>
        <x:v>Calculado ilustrativo</x:v>
      </x:c>
    </x:row>
    <x:row r="1527">
      <x:c r="A1527" s="38" t="str">
        <x:v>R01522</x:v>
      </x:c>
      <x:c r="B1527" s="38" t="str">
        <x:f>'Reparto provincial'!B513</x:f>
        <x:v>C14</x:v>
      </x:c>
      <x:c r="C1527" s="38" t="str">
        <x:f>'Reparto provincial'!C513</x:f>
        <x:v>Pan American Life Insurande de Panamá, S.A.</x:v>
      </x:c>
      <x:c r="D1527" s="38" t="str">
        <x:f>'Reparto provincial'!D513</x:f>
        <x:v>Residencial</x:v>
      </x:c>
      <x:c r="E1527" s="38" t="str">
        <x:f>'Reparto provincial'!E513</x:f>
        <x:v>Bocas del Toro</x:v>
      </x:c>
      <x:c r="F1527" s="38" t="str">
        <x:f>Ubicaciones!A6</x:f>
        <x:v>L01</x:v>
      </x:c>
      <x:c r="G1527" s="38" t="str">
        <x:v>P1</x:v>
      </x:c>
      <x:c r="H1527" s="55" t="n">
        <x:f>IF(AND(ISNUMBER('Reparto provincial'!J513),ABS(Construccion!G6-1)&lt;0.0000001,MIN(Construccion!D6:F6)&gt;=0,MAX(Construccion!D6:F6)&lt;=1),ROUND('Reparto provincial'!J513*ROUND(SUM(Construccion!$D$6:D6),12),0)-0,"n.a.")</x:f>
        <x:v>0</x:v>
      </x:c>
      <x:c r="I1527" s="55" t="n">
        <x:f>'Reparto provincial'!N513</x:f>
        <x:v>0</x:v>
      </x:c>
      <x:c r="J1527" s="55" t="n">
        <x:f>IF(AND(ISNUMBER(H1527),ISNUMBER(I1527)),H1527*I1527,"n.a.")</x:f>
        <x:v>0</x:v>
      </x:c>
      <x:c r="K1527" s="56" t="n">
        <x:f>Ubicaciones!D6</x:f>
        <x:v>9.34</x:v>
      </x:c>
      <x:c r="L1527" s="56" t="n">
        <x:f>Ubicaciones!E6</x:f>
        <x:v>-82.25</x:v>
      </x:c>
      <x:c r="M1527" s="38" t="str">
        <x:f>Vulnerabilidad!B22</x:f>
        <x:v>Hormigón armado</x:v>
      </x:c>
      <x:c r="N1527" s="38" t="str">
        <x:f>Vulnerabilidad!C22</x:f>
        <x:v>Mampostería de relleno</x:v>
      </x:c>
      <x:c r="O1527" s="38" t="str">
        <x:f>Vulnerabilidad!D22</x:f>
        <x:v>Losa de hormigón</x:v>
      </x:c>
      <x:c r="P1527" s="38" t="str">
        <x:v>Sin dato</x:v>
      </x:c>
      <x:c r="Q1527" s="38" t="n">
        <x:f>IF('Impacto local'!H6="","",'Impacto local'!H6)</x:f>
        <x:v>3</x:v>
      </x:c>
      <x:c r="R1527" s="57" t="n">
        <x:f>IF(Q1527="","",INDEX(Vulnerabilidad!$B$6:$B$17,Q1527))</x:f>
        <x:v>0</x:v>
      </x:c>
      <x:c r="S1527" s="55" t="n">
        <x:f>IF(AND(ISNUMBER(J1527),ISNUMBER(R1527),R1527&gt;=0,R1527&lt;=1),J1527*R1527,"n.a.")</x:f>
        <x:v>0</x:v>
      </x:c>
      <x:c r="T1527" s="38" t="str">
        <x:f>IF(ISNUMBER(S1527),"Calculado ilustrativo","Faltan datos / parámetros inválidos")</x:f>
        <x:v>Calculado ilustrativo</x:v>
      </x:c>
    </x:row>
    <x:row r="1528">
      <x:c r="A1528" s="38" t="str">
        <x:v>R01523</x:v>
      </x:c>
      <x:c r="B1528" s="38" t="str">
        <x:f>'Reparto provincial'!B513</x:f>
        <x:v>C14</x:v>
      </x:c>
      <x:c r="C1528" s="38" t="str">
        <x:f>'Reparto provincial'!C513</x:f>
        <x:v>Pan American Life Insurande de Panamá, S.A.</x:v>
      </x:c>
      <x:c r="D1528" s="38" t="str">
        <x:f>'Reparto provincial'!D513</x:f>
        <x:v>Residencial</x:v>
      </x:c>
      <x:c r="E1528" s="38" t="str">
        <x:f>'Reparto provincial'!E513</x:f>
        <x:v>Bocas del Toro</x:v>
      </x:c>
      <x:c r="F1528" s="38" t="str">
        <x:f>Ubicaciones!A6</x:f>
        <x:v>L01</x:v>
      </x:c>
      <x:c r="G1528" s="38" t="str">
        <x:v>P2</x:v>
      </x:c>
      <x:c r="H1528" s="55" t="n">
        <x:f>IF(AND(ISNUMBER('Reparto provincial'!J513),ABS(Construccion!G6-1)&lt;0.0000001,MIN(Construccion!D6:F6)&gt;=0,MAX(Construccion!D6:F6)&lt;=1),ROUND('Reparto provincial'!J513*ROUND(SUM(Construccion!$D$6:E6),12),0)-ROUND('Reparto provincial'!J513*ROUND(SUM(Construccion!$D$6:D6),12),0),"n.a.")</x:f>
        <x:v>0</x:v>
      </x:c>
      <x:c r="I1528" s="55" t="n">
        <x:f>'Reparto provincial'!N513</x:f>
        <x:v>0</x:v>
      </x:c>
      <x:c r="J1528" s="55" t="n">
        <x:f>IF(AND(ISNUMBER(H1528),ISNUMBER(I1528)),H1528*I1528,"n.a.")</x:f>
        <x:v>0</x:v>
      </x:c>
      <x:c r="K1528" s="56" t="n">
        <x:f>Ubicaciones!D6</x:f>
        <x:v>9.34</x:v>
      </x:c>
      <x:c r="L1528" s="56" t="n">
        <x:f>Ubicaciones!E6</x:f>
        <x:v>-82.25</x:v>
      </x:c>
      <x:c r="M1528" s="38" t="str">
        <x:f>Vulnerabilidad!B23</x:f>
        <x:v>Mampostería sin refuerzo</x:v>
      </x:c>
      <x:c r="N1528" s="38" t="str">
        <x:f>Vulnerabilidad!C23</x:f>
        <x:v>Bloque / ladrillo</x:v>
      </x:c>
      <x:c r="O1528" s="38" t="str">
        <x:f>Vulnerabilidad!D23</x:f>
        <x:v>Metal</x:v>
      </x:c>
      <x:c r="P1528" s="38" t="str">
        <x:v>Sin dato</x:v>
      </x:c>
      <x:c r="Q1528" s="38" t="n">
        <x:f>IF('Impacto local'!H6="","",'Impacto local'!H6)</x:f>
        <x:v>3</x:v>
      </x:c>
      <x:c r="R1528" s="57" t="n">
        <x:f>IF(Q1528="","",INDEX(Vulnerabilidad!$C$6:$C$17,Q1528))</x:f>
        <x:v>0</x:v>
      </x:c>
      <x:c r="S1528" s="55" t="n">
        <x:f>IF(AND(ISNUMBER(J1528),ISNUMBER(R1528),R1528&gt;=0,R1528&lt;=1),J1528*R1528,"n.a.")</x:f>
        <x:v>0</x:v>
      </x:c>
      <x:c r="T1528" s="38" t="str">
        <x:f>IF(ISNUMBER(S1528),"Calculado ilustrativo","Faltan datos / parámetros inválidos")</x:f>
        <x:v>Calculado ilustrativo</x:v>
      </x:c>
    </x:row>
    <x:row r="1529">
      <x:c r="A1529" s="38" t="str">
        <x:v>R01524</x:v>
      </x:c>
      <x:c r="B1529" s="38" t="str">
        <x:f>'Reparto provincial'!B513</x:f>
        <x:v>C14</x:v>
      </x:c>
      <x:c r="C1529" s="38" t="str">
        <x:f>'Reparto provincial'!C513</x:f>
        <x:v>Pan American Life Insurande de Panamá, S.A.</x:v>
      </x:c>
      <x:c r="D1529" s="38" t="str">
        <x:f>'Reparto provincial'!D513</x:f>
        <x:v>Residencial</x:v>
      </x:c>
      <x:c r="E1529" s="38" t="str">
        <x:f>'Reparto provincial'!E513</x:f>
        <x:v>Bocas del Toro</x:v>
      </x:c>
      <x:c r="F1529" s="38" t="str">
        <x:f>Ubicaciones!A6</x:f>
        <x:v>L01</x:v>
      </x:c>
      <x:c r="G1529" s="38" t="str">
        <x:v>P3</x:v>
      </x:c>
      <x:c r="H1529" s="55" t="n">
        <x:f>IF(AND(ISNUMBER('Reparto provincial'!J513),ABS(Construccion!G6-1)&lt;0.0000001,MIN(Construccion!D6:F6)&gt;=0,MAX(Construccion!D6:F6)&lt;=1),ROUND('Reparto provincial'!J513*ROUND(SUM(Construccion!$D$6:F6),12),0)-ROUND('Reparto provincial'!J513*ROUND(SUM(Construccion!$D$6:E6),12),0),"n.a.")</x:f>
        <x:v>0</x:v>
      </x:c>
      <x:c r="I1529" s="55" t="n">
        <x:f>'Reparto provincial'!N513</x:f>
        <x:v>0</x:v>
      </x:c>
      <x:c r="J1529" s="55" t="n">
        <x:f>IF(AND(ISNUMBER(H1529),ISNUMBER(I1529)),H1529*I1529,"n.a.")</x:f>
        <x:v>0</x:v>
      </x:c>
      <x:c r="K1529" s="56" t="n">
        <x:f>Ubicaciones!D6</x:f>
        <x:v>9.34</x:v>
      </x:c>
      <x:c r="L1529" s="56" t="n">
        <x:f>Ubicaciones!E6</x:f>
        <x:v>-82.25</x:v>
      </x:c>
      <x:c r="M1529" s="38" t="str">
        <x:f>Vulnerabilidad!B24</x:f>
        <x:v>Liviana / madera</x:v>
      </x:c>
      <x:c r="N1529" s="38" t="str">
        <x:f>Vulnerabilidad!C24</x:f>
        <x:v>Madera / livianas</x:v>
      </x:c>
      <x:c r="O1529" s="38" t="str">
        <x:f>Vulnerabilidad!D24</x:f>
        <x:v>Metal</x:v>
      </x:c>
      <x:c r="P1529" s="38" t="str">
        <x:v>Sin dato</x:v>
      </x:c>
      <x:c r="Q1529" s="38" t="n">
        <x:f>IF('Impacto local'!H6="","",'Impacto local'!H6)</x:f>
        <x:v>3</x:v>
      </x:c>
      <x:c r="R1529" s="57" t="n">
        <x:f>IF(Q1529="","",INDEX(Vulnerabilidad!$D$6:$D$17,Q1529))</x:f>
        <x:v>0</x:v>
      </x:c>
      <x:c r="S1529" s="55" t="n">
        <x:f>IF(AND(ISNUMBER(J1529),ISNUMBER(R1529),R1529&gt;=0,R1529&lt;=1),J1529*R1529,"n.a.")</x:f>
        <x:v>0</x:v>
      </x:c>
      <x:c r="T1529" s="38" t="str">
        <x:f>IF(ISNUMBER(S1529),"Calculado ilustrativo","Faltan datos / parámetros inválidos")</x:f>
        <x:v>Calculado ilustrativo</x:v>
      </x:c>
    </x:row>
    <x:row r="1530">
      <x:c r="A1530" s="38" t="str">
        <x:v>R01525</x:v>
      </x:c>
      <x:c r="B1530" s="38" t="str">
        <x:f>'Reparto provincial'!B514</x:f>
        <x:v>C14</x:v>
      </x:c>
      <x:c r="C1530" s="38" t="str">
        <x:f>'Reparto provincial'!C514</x:f>
        <x:v>Pan American Life Insurande de Panamá, S.A.</x:v>
      </x:c>
      <x:c r="D1530" s="38" t="str">
        <x:f>'Reparto provincial'!D514</x:f>
        <x:v>Residencial</x:v>
      </x:c>
      <x:c r="E1530" s="38" t="str">
        <x:f>'Reparto provincial'!E514</x:f>
        <x:v>Coclé</x:v>
      </x:c>
      <x:c r="F1530" s="38" t="str">
        <x:f>Ubicaciones!A7</x:f>
        <x:v>L02</x:v>
      </x:c>
      <x:c r="G1530" s="38" t="str">
        <x:v>P1</x:v>
      </x:c>
      <x:c r="H1530" s="55" t="n">
        <x:f>IF(AND(ISNUMBER('Reparto provincial'!J514),ABS(Construccion!G9-1)&lt;0.0000001,MIN(Construccion!D9:F9)&gt;=0,MAX(Construccion!D9:F9)&lt;=1),ROUND('Reparto provincial'!J514*ROUND(SUM(Construccion!$D$9:D9),12),0)-0,"n.a.")</x:f>
        <x:v>0</x:v>
      </x:c>
      <x:c r="I1530" s="55" t="n">
        <x:f>'Reparto provincial'!N514</x:f>
        <x:v>0</x:v>
      </x:c>
      <x:c r="J1530" s="55" t="n">
        <x:f>IF(AND(ISNUMBER(H1530),ISNUMBER(I1530)),H1530*I1530,"n.a.")</x:f>
        <x:v>0</x:v>
      </x:c>
      <x:c r="K1530" s="56" t="n">
        <x:f>Ubicaciones!D7</x:f>
        <x:v>8.52</x:v>
      </x:c>
      <x:c r="L1530" s="56" t="n">
        <x:f>Ubicaciones!E7</x:f>
        <x:v>-80.36</x:v>
      </x:c>
      <x:c r="M1530" s="38" t="str">
        <x:f>Vulnerabilidad!B22</x:f>
        <x:v>Hormigón armado</x:v>
      </x:c>
      <x:c r="N1530" s="38" t="str">
        <x:f>Vulnerabilidad!C22</x:f>
        <x:v>Mampostería de relleno</x:v>
      </x:c>
      <x:c r="O1530" s="38" t="str">
        <x:f>Vulnerabilidad!D22</x:f>
        <x:v>Losa de hormigón</x:v>
      </x:c>
      <x:c r="P1530" s="38" t="str">
        <x:v>Sin dato</x:v>
      </x:c>
      <x:c r="Q1530" s="38" t="n">
        <x:f>IF('Impacto local'!H7="","",'Impacto local'!H7)</x:f>
        <x:v>2</x:v>
      </x:c>
      <x:c r="R1530" s="57" t="n">
        <x:f>IF(Q1530="","",INDEX(Vulnerabilidad!$B$6:$B$17,Q1530))</x:f>
        <x:v>0</x:v>
      </x:c>
      <x:c r="S1530" s="55" t="n">
        <x:f>IF(AND(ISNUMBER(J1530),ISNUMBER(R1530),R1530&gt;=0,R1530&lt;=1),J1530*R1530,"n.a.")</x:f>
        <x:v>0</x:v>
      </x:c>
      <x:c r="T1530" s="38" t="str">
        <x:f>IF(ISNUMBER(S1530),"Calculado ilustrativo","Faltan datos / parámetros inválidos")</x:f>
        <x:v>Calculado ilustrativo</x:v>
      </x:c>
    </x:row>
    <x:row r="1531">
      <x:c r="A1531" s="38" t="str">
        <x:v>R01526</x:v>
      </x:c>
      <x:c r="B1531" s="38" t="str">
        <x:f>'Reparto provincial'!B514</x:f>
        <x:v>C14</x:v>
      </x:c>
      <x:c r="C1531" s="38" t="str">
        <x:f>'Reparto provincial'!C514</x:f>
        <x:v>Pan American Life Insurande de Panamá, S.A.</x:v>
      </x:c>
      <x:c r="D1531" s="38" t="str">
        <x:f>'Reparto provincial'!D514</x:f>
        <x:v>Residencial</x:v>
      </x:c>
      <x:c r="E1531" s="38" t="str">
        <x:f>'Reparto provincial'!E514</x:f>
        <x:v>Coclé</x:v>
      </x:c>
      <x:c r="F1531" s="38" t="str">
        <x:f>Ubicaciones!A7</x:f>
        <x:v>L02</x:v>
      </x:c>
      <x:c r="G1531" s="38" t="str">
        <x:v>P2</x:v>
      </x:c>
      <x:c r="H1531" s="55" t="n">
        <x:f>IF(AND(ISNUMBER('Reparto provincial'!J514),ABS(Construccion!G9-1)&lt;0.0000001,MIN(Construccion!D9:F9)&gt;=0,MAX(Construccion!D9:F9)&lt;=1),ROUND('Reparto provincial'!J514*ROUND(SUM(Construccion!$D$9:E9),12),0)-ROUND('Reparto provincial'!J514*ROUND(SUM(Construccion!$D$9:D9),12),0),"n.a.")</x:f>
        <x:v>0</x:v>
      </x:c>
      <x:c r="I1531" s="55" t="n">
        <x:f>'Reparto provincial'!N514</x:f>
        <x:v>0</x:v>
      </x:c>
      <x:c r="J1531" s="55" t="n">
        <x:f>IF(AND(ISNUMBER(H1531),ISNUMBER(I1531)),H1531*I1531,"n.a.")</x:f>
        <x:v>0</x:v>
      </x:c>
      <x:c r="K1531" s="56" t="n">
        <x:f>Ubicaciones!D7</x:f>
        <x:v>8.52</x:v>
      </x:c>
      <x:c r="L1531" s="56" t="n">
        <x:f>Ubicaciones!E7</x:f>
        <x:v>-80.36</x:v>
      </x:c>
      <x:c r="M1531" s="38" t="str">
        <x:f>Vulnerabilidad!B23</x:f>
        <x:v>Mampostería sin refuerzo</x:v>
      </x:c>
      <x:c r="N1531" s="38" t="str">
        <x:f>Vulnerabilidad!C23</x:f>
        <x:v>Bloque / ladrillo</x:v>
      </x:c>
      <x:c r="O1531" s="38" t="str">
        <x:f>Vulnerabilidad!D23</x:f>
        <x:v>Metal</x:v>
      </x:c>
      <x:c r="P1531" s="38" t="str">
        <x:v>Sin dato</x:v>
      </x:c>
      <x:c r="Q1531" s="38" t="n">
        <x:f>IF('Impacto local'!H7="","",'Impacto local'!H7)</x:f>
        <x:v>2</x:v>
      </x:c>
      <x:c r="R1531" s="57" t="n">
        <x:f>IF(Q1531="","",INDEX(Vulnerabilidad!$C$6:$C$17,Q1531))</x:f>
        <x:v>0</x:v>
      </x:c>
      <x:c r="S1531" s="55" t="n">
        <x:f>IF(AND(ISNUMBER(J1531),ISNUMBER(R1531),R1531&gt;=0,R1531&lt;=1),J1531*R1531,"n.a.")</x:f>
        <x:v>0</x:v>
      </x:c>
      <x:c r="T1531" s="38" t="str">
        <x:f>IF(ISNUMBER(S1531),"Calculado ilustrativo","Faltan datos / parámetros inválidos")</x:f>
        <x:v>Calculado ilustrativo</x:v>
      </x:c>
    </x:row>
    <x:row r="1532">
      <x:c r="A1532" s="38" t="str">
        <x:v>R01527</x:v>
      </x:c>
      <x:c r="B1532" s="38" t="str">
        <x:f>'Reparto provincial'!B514</x:f>
        <x:v>C14</x:v>
      </x:c>
      <x:c r="C1532" s="38" t="str">
        <x:f>'Reparto provincial'!C514</x:f>
        <x:v>Pan American Life Insurande de Panamá, S.A.</x:v>
      </x:c>
      <x:c r="D1532" s="38" t="str">
        <x:f>'Reparto provincial'!D514</x:f>
        <x:v>Residencial</x:v>
      </x:c>
      <x:c r="E1532" s="38" t="str">
        <x:f>'Reparto provincial'!E514</x:f>
        <x:v>Coclé</x:v>
      </x:c>
      <x:c r="F1532" s="38" t="str">
        <x:f>Ubicaciones!A7</x:f>
        <x:v>L02</x:v>
      </x:c>
      <x:c r="G1532" s="38" t="str">
        <x:v>P3</x:v>
      </x:c>
      <x:c r="H1532" s="55" t="n">
        <x:f>IF(AND(ISNUMBER('Reparto provincial'!J514),ABS(Construccion!G9-1)&lt;0.0000001,MIN(Construccion!D9:F9)&gt;=0,MAX(Construccion!D9:F9)&lt;=1),ROUND('Reparto provincial'!J514*ROUND(SUM(Construccion!$D$9:F9),12),0)-ROUND('Reparto provincial'!J514*ROUND(SUM(Construccion!$D$9:E9),12),0),"n.a.")</x:f>
        <x:v>0</x:v>
      </x:c>
      <x:c r="I1532" s="55" t="n">
        <x:f>'Reparto provincial'!N514</x:f>
        <x:v>0</x:v>
      </x:c>
      <x:c r="J1532" s="55" t="n">
        <x:f>IF(AND(ISNUMBER(H1532),ISNUMBER(I1532)),H1532*I1532,"n.a.")</x:f>
        <x:v>0</x:v>
      </x:c>
      <x:c r="K1532" s="56" t="n">
        <x:f>Ubicaciones!D7</x:f>
        <x:v>8.52</x:v>
      </x:c>
      <x:c r="L1532" s="56" t="n">
        <x:f>Ubicaciones!E7</x:f>
        <x:v>-80.36</x:v>
      </x:c>
      <x:c r="M1532" s="38" t="str">
        <x:f>Vulnerabilidad!B24</x:f>
        <x:v>Liviana / madera</x:v>
      </x:c>
      <x:c r="N1532" s="38" t="str">
        <x:f>Vulnerabilidad!C24</x:f>
        <x:v>Madera / livianas</x:v>
      </x:c>
      <x:c r="O1532" s="38" t="str">
        <x:f>Vulnerabilidad!D24</x:f>
        <x:v>Metal</x:v>
      </x:c>
      <x:c r="P1532" s="38" t="str">
        <x:v>Sin dato</x:v>
      </x:c>
      <x:c r="Q1532" s="38" t="n">
        <x:f>IF('Impacto local'!H7="","",'Impacto local'!H7)</x:f>
        <x:v>2</x:v>
      </x:c>
      <x:c r="R1532" s="57" t="n">
        <x:f>IF(Q1532="","",INDEX(Vulnerabilidad!$D$6:$D$17,Q1532))</x:f>
        <x:v>0</x:v>
      </x:c>
      <x:c r="S1532" s="55" t="n">
        <x:f>IF(AND(ISNUMBER(J1532),ISNUMBER(R1532),R1532&gt;=0,R1532&lt;=1),J1532*R1532,"n.a.")</x:f>
        <x:v>0</x:v>
      </x:c>
      <x:c r="T1532" s="38" t="str">
        <x:f>IF(ISNUMBER(S1532),"Calculado ilustrativo","Faltan datos / parámetros inválidos")</x:f>
        <x:v>Calculado ilustrativo</x:v>
      </x:c>
    </x:row>
    <x:row r="1533">
      <x:c r="A1533" s="38" t="str">
        <x:v>R01528</x:v>
      </x:c>
      <x:c r="B1533" s="38" t="str">
        <x:f>'Reparto provincial'!B515</x:f>
        <x:v>C14</x:v>
      </x:c>
      <x:c r="C1533" s="38" t="str">
        <x:f>'Reparto provincial'!C515</x:f>
        <x:v>Pan American Life Insurande de Panamá, S.A.</x:v>
      </x:c>
      <x:c r="D1533" s="38" t="str">
        <x:f>'Reparto provincial'!D515</x:f>
        <x:v>Residencial</x:v>
      </x:c>
      <x:c r="E1533" s="38" t="str">
        <x:f>'Reparto provincial'!E515</x:f>
        <x:v>Colón</x:v>
      </x:c>
      <x:c r="F1533" s="38" t="str">
        <x:f>Ubicaciones!A8</x:f>
        <x:v>L03</x:v>
      </x:c>
      <x:c r="G1533" s="38" t="str">
        <x:v>P1</x:v>
      </x:c>
      <x:c r="H1533" s="55" t="n">
        <x:f>IF(AND(ISNUMBER('Reparto provincial'!J515),ABS(Construccion!G12-1)&lt;0.0000001,MIN(Construccion!D12:F12)&gt;=0,MAX(Construccion!D12:F12)&lt;=1),ROUND('Reparto provincial'!J515*ROUND(SUM(Construccion!$D$12:D12),12),0)-0,"n.a.")</x:f>
        <x:v>0</x:v>
      </x:c>
      <x:c r="I1533" s="55" t="n">
        <x:f>'Reparto provincial'!N515</x:f>
        <x:v>0</x:v>
      </x:c>
      <x:c r="J1533" s="55" t="n">
        <x:f>IF(AND(ISNUMBER(H1533),ISNUMBER(I1533)),H1533*I1533,"n.a.")</x:f>
        <x:v>0</x:v>
      </x:c>
      <x:c r="K1533" s="56" t="n">
        <x:f>Ubicaciones!D8</x:f>
        <x:v>9.36</x:v>
      </x:c>
      <x:c r="L1533" s="56" t="n">
        <x:f>Ubicaciones!E8</x:f>
        <x:v>-79.9</x:v>
      </x:c>
      <x:c r="M1533" s="38" t="str">
        <x:f>Vulnerabilidad!B22</x:f>
        <x:v>Hormigón armado</x:v>
      </x:c>
      <x:c r="N1533" s="38" t="str">
        <x:f>Vulnerabilidad!C22</x:f>
        <x:v>Mampostería de relleno</x:v>
      </x:c>
      <x:c r="O1533" s="38" t="str">
        <x:f>Vulnerabilidad!D22</x:f>
        <x:v>Losa de hormigón</x:v>
      </x:c>
      <x:c r="P1533" s="38" t="str">
        <x:v>Sin dato</x:v>
      </x:c>
      <x:c r="Q1533" s="38" t="n">
        <x:f>IF('Impacto local'!H8="","",'Impacto local'!H8)</x:f>
        <x:v>2</x:v>
      </x:c>
      <x:c r="R1533" s="57" t="n">
        <x:f>IF(Q1533="","",INDEX(Vulnerabilidad!$B$6:$B$17,Q1533))</x:f>
        <x:v>0</x:v>
      </x:c>
      <x:c r="S1533" s="55" t="n">
        <x:f>IF(AND(ISNUMBER(J1533),ISNUMBER(R1533),R1533&gt;=0,R1533&lt;=1),J1533*R1533,"n.a.")</x:f>
        <x:v>0</x:v>
      </x:c>
      <x:c r="T1533" s="38" t="str">
        <x:f>IF(ISNUMBER(S1533),"Calculado ilustrativo","Faltan datos / parámetros inválidos")</x:f>
        <x:v>Calculado ilustrativo</x:v>
      </x:c>
    </x:row>
    <x:row r="1534">
      <x:c r="A1534" s="38" t="str">
        <x:v>R01529</x:v>
      </x:c>
      <x:c r="B1534" s="38" t="str">
        <x:f>'Reparto provincial'!B515</x:f>
        <x:v>C14</x:v>
      </x:c>
      <x:c r="C1534" s="38" t="str">
        <x:f>'Reparto provincial'!C515</x:f>
        <x:v>Pan American Life Insurande de Panamá, S.A.</x:v>
      </x:c>
      <x:c r="D1534" s="38" t="str">
        <x:f>'Reparto provincial'!D515</x:f>
        <x:v>Residencial</x:v>
      </x:c>
      <x:c r="E1534" s="38" t="str">
        <x:f>'Reparto provincial'!E515</x:f>
        <x:v>Colón</x:v>
      </x:c>
      <x:c r="F1534" s="38" t="str">
        <x:f>Ubicaciones!A8</x:f>
        <x:v>L03</x:v>
      </x:c>
      <x:c r="G1534" s="38" t="str">
        <x:v>P2</x:v>
      </x:c>
      <x:c r="H1534" s="55" t="n">
        <x:f>IF(AND(ISNUMBER('Reparto provincial'!J515),ABS(Construccion!G12-1)&lt;0.0000001,MIN(Construccion!D12:F12)&gt;=0,MAX(Construccion!D12:F12)&lt;=1),ROUND('Reparto provincial'!J515*ROUND(SUM(Construccion!$D$12:E12),12),0)-ROUND('Reparto provincial'!J515*ROUND(SUM(Construccion!$D$12:D12),12),0),"n.a.")</x:f>
        <x:v>0</x:v>
      </x:c>
      <x:c r="I1534" s="55" t="n">
        <x:f>'Reparto provincial'!N515</x:f>
        <x:v>0</x:v>
      </x:c>
      <x:c r="J1534" s="55" t="n">
        <x:f>IF(AND(ISNUMBER(H1534),ISNUMBER(I1534)),H1534*I1534,"n.a.")</x:f>
        <x:v>0</x:v>
      </x:c>
      <x:c r="K1534" s="56" t="n">
        <x:f>Ubicaciones!D8</x:f>
        <x:v>9.36</x:v>
      </x:c>
      <x:c r="L1534" s="56" t="n">
        <x:f>Ubicaciones!E8</x:f>
        <x:v>-79.9</x:v>
      </x:c>
      <x:c r="M1534" s="38" t="str">
        <x:f>Vulnerabilidad!B23</x:f>
        <x:v>Mampostería sin refuerzo</x:v>
      </x:c>
      <x:c r="N1534" s="38" t="str">
        <x:f>Vulnerabilidad!C23</x:f>
        <x:v>Bloque / ladrillo</x:v>
      </x:c>
      <x:c r="O1534" s="38" t="str">
        <x:f>Vulnerabilidad!D23</x:f>
        <x:v>Metal</x:v>
      </x:c>
      <x:c r="P1534" s="38" t="str">
        <x:v>Sin dato</x:v>
      </x:c>
      <x:c r="Q1534" s="38" t="n">
        <x:f>IF('Impacto local'!H8="","",'Impacto local'!H8)</x:f>
        <x:v>2</x:v>
      </x:c>
      <x:c r="R1534" s="57" t="n">
        <x:f>IF(Q1534="","",INDEX(Vulnerabilidad!$C$6:$C$17,Q1534))</x:f>
        <x:v>0</x:v>
      </x:c>
      <x:c r="S1534" s="55" t="n">
        <x:f>IF(AND(ISNUMBER(J1534),ISNUMBER(R1534),R1534&gt;=0,R1534&lt;=1),J1534*R1534,"n.a.")</x:f>
        <x:v>0</x:v>
      </x:c>
      <x:c r="T1534" s="38" t="str">
        <x:f>IF(ISNUMBER(S1534),"Calculado ilustrativo","Faltan datos / parámetros inválidos")</x:f>
        <x:v>Calculado ilustrativo</x:v>
      </x:c>
    </x:row>
    <x:row r="1535">
      <x:c r="A1535" s="38" t="str">
        <x:v>R01530</x:v>
      </x:c>
      <x:c r="B1535" s="38" t="str">
        <x:f>'Reparto provincial'!B515</x:f>
        <x:v>C14</x:v>
      </x:c>
      <x:c r="C1535" s="38" t="str">
        <x:f>'Reparto provincial'!C515</x:f>
        <x:v>Pan American Life Insurande de Panamá, S.A.</x:v>
      </x:c>
      <x:c r="D1535" s="38" t="str">
        <x:f>'Reparto provincial'!D515</x:f>
        <x:v>Residencial</x:v>
      </x:c>
      <x:c r="E1535" s="38" t="str">
        <x:f>'Reparto provincial'!E515</x:f>
        <x:v>Colón</x:v>
      </x:c>
      <x:c r="F1535" s="38" t="str">
        <x:f>Ubicaciones!A8</x:f>
        <x:v>L03</x:v>
      </x:c>
      <x:c r="G1535" s="38" t="str">
        <x:v>P3</x:v>
      </x:c>
      <x:c r="H1535" s="55" t="n">
        <x:f>IF(AND(ISNUMBER('Reparto provincial'!J515),ABS(Construccion!G12-1)&lt;0.0000001,MIN(Construccion!D12:F12)&gt;=0,MAX(Construccion!D12:F12)&lt;=1),ROUND('Reparto provincial'!J515*ROUND(SUM(Construccion!$D$12:F12),12),0)-ROUND('Reparto provincial'!J515*ROUND(SUM(Construccion!$D$12:E12),12),0),"n.a.")</x:f>
        <x:v>0</x:v>
      </x:c>
      <x:c r="I1535" s="55" t="n">
        <x:f>'Reparto provincial'!N515</x:f>
        <x:v>0</x:v>
      </x:c>
      <x:c r="J1535" s="55" t="n">
        <x:f>IF(AND(ISNUMBER(H1535),ISNUMBER(I1535)),H1535*I1535,"n.a.")</x:f>
        <x:v>0</x:v>
      </x:c>
      <x:c r="K1535" s="56" t="n">
        <x:f>Ubicaciones!D8</x:f>
        <x:v>9.36</x:v>
      </x:c>
      <x:c r="L1535" s="56" t="n">
        <x:f>Ubicaciones!E8</x:f>
        <x:v>-79.9</x:v>
      </x:c>
      <x:c r="M1535" s="38" t="str">
        <x:f>Vulnerabilidad!B24</x:f>
        <x:v>Liviana / madera</x:v>
      </x:c>
      <x:c r="N1535" s="38" t="str">
        <x:f>Vulnerabilidad!C24</x:f>
        <x:v>Madera / livianas</x:v>
      </x:c>
      <x:c r="O1535" s="38" t="str">
        <x:f>Vulnerabilidad!D24</x:f>
        <x:v>Metal</x:v>
      </x:c>
      <x:c r="P1535" s="38" t="str">
        <x:v>Sin dato</x:v>
      </x:c>
      <x:c r="Q1535" s="38" t="n">
        <x:f>IF('Impacto local'!H8="","",'Impacto local'!H8)</x:f>
        <x:v>2</x:v>
      </x:c>
      <x:c r="R1535" s="57" t="n">
        <x:f>IF(Q1535="","",INDEX(Vulnerabilidad!$D$6:$D$17,Q1535))</x:f>
        <x:v>0</x:v>
      </x:c>
      <x:c r="S1535" s="55" t="n">
        <x:f>IF(AND(ISNUMBER(J1535),ISNUMBER(R1535),R1535&gt;=0,R1535&lt;=1),J1535*R1535,"n.a.")</x:f>
        <x:v>0</x:v>
      </x:c>
      <x:c r="T1535" s="38" t="str">
        <x:f>IF(ISNUMBER(S1535),"Calculado ilustrativo","Faltan datos / parámetros inválidos")</x:f>
        <x:v>Calculado ilustrativo</x:v>
      </x:c>
    </x:row>
    <x:row r="1536">
      <x:c r="A1536" s="38" t="str">
        <x:v>R01531</x:v>
      </x:c>
      <x:c r="B1536" s="38" t="str">
        <x:f>'Reparto provincial'!B516</x:f>
        <x:v>C14</x:v>
      </x:c>
      <x:c r="C1536" s="38" t="str">
        <x:f>'Reparto provincial'!C516</x:f>
        <x:v>Pan American Life Insurande de Panamá, S.A.</x:v>
      </x:c>
      <x:c r="D1536" s="38" t="str">
        <x:f>'Reparto provincial'!D516</x:f>
        <x:v>Residencial</x:v>
      </x:c>
      <x:c r="E1536" s="38" t="str">
        <x:f>'Reparto provincial'!E516</x:f>
        <x:v>Chiriquí</x:v>
      </x:c>
      <x:c r="F1536" s="38" t="str">
        <x:f>Ubicaciones!A9</x:f>
        <x:v>L04</x:v>
      </x:c>
      <x:c r="G1536" s="38" t="str">
        <x:v>P1</x:v>
      </x:c>
      <x:c r="H1536" s="55" t="n">
        <x:f>IF(AND(ISNUMBER('Reparto provincial'!J516),ABS(Construccion!G15-1)&lt;0.0000001,MIN(Construccion!D15:F15)&gt;=0,MAX(Construccion!D15:F15)&lt;=1),ROUND('Reparto provincial'!J516*ROUND(SUM(Construccion!$D$15:D15),12),0)-0,"n.a.")</x:f>
        <x:v>0</x:v>
      </x:c>
      <x:c r="I1536" s="55" t="n">
        <x:f>'Reparto provincial'!N516</x:f>
        <x:v>0</x:v>
      </x:c>
      <x:c r="J1536" s="55" t="n">
        <x:f>IF(AND(ISNUMBER(H1536),ISNUMBER(I1536)),H1536*I1536,"n.a.")</x:f>
        <x:v>0</x:v>
      </x:c>
      <x:c r="K1536" s="56" t="n">
        <x:f>Ubicaciones!D9</x:f>
        <x:v>8.43</x:v>
      </x:c>
      <x:c r="L1536" s="56" t="n">
        <x:f>Ubicaciones!E9</x:f>
        <x:v>-82.43</x:v>
      </x:c>
      <x:c r="M1536" s="38" t="str">
        <x:f>Vulnerabilidad!B22</x:f>
        <x:v>Hormigón armado</x:v>
      </x:c>
      <x:c r="N1536" s="38" t="str">
        <x:f>Vulnerabilidad!C22</x:f>
        <x:v>Mampostería de relleno</x:v>
      </x:c>
      <x:c r="O1536" s="38" t="str">
        <x:f>Vulnerabilidad!D22</x:f>
        <x:v>Losa de hormigón</x:v>
      </x:c>
      <x:c r="P1536" s="38" t="str">
        <x:v>Sin dato</x:v>
      </x:c>
      <x:c r="Q1536" s="38" t="n">
        <x:f>IF('Impacto local'!H9="","",'Impacto local'!H9)</x:f>
        <x:v>4</x:v>
      </x:c>
      <x:c r="R1536" s="57" t="n">
        <x:f>IF(Q1536="","",INDEX(Vulnerabilidad!$B$6:$B$17,Q1536))</x:f>
        <x:v>0</x:v>
      </x:c>
      <x:c r="S1536" s="55" t="n">
        <x:f>IF(AND(ISNUMBER(J1536),ISNUMBER(R1536),R1536&gt;=0,R1536&lt;=1),J1536*R1536,"n.a.")</x:f>
        <x:v>0</x:v>
      </x:c>
      <x:c r="T1536" s="38" t="str">
        <x:f>IF(ISNUMBER(S1536),"Calculado ilustrativo","Faltan datos / parámetros inválidos")</x:f>
        <x:v>Calculado ilustrativo</x:v>
      </x:c>
    </x:row>
    <x:row r="1537">
      <x:c r="A1537" s="38" t="str">
        <x:v>R01532</x:v>
      </x:c>
      <x:c r="B1537" s="38" t="str">
        <x:f>'Reparto provincial'!B516</x:f>
        <x:v>C14</x:v>
      </x:c>
      <x:c r="C1537" s="38" t="str">
        <x:f>'Reparto provincial'!C516</x:f>
        <x:v>Pan American Life Insurande de Panamá, S.A.</x:v>
      </x:c>
      <x:c r="D1537" s="38" t="str">
        <x:f>'Reparto provincial'!D516</x:f>
        <x:v>Residencial</x:v>
      </x:c>
      <x:c r="E1537" s="38" t="str">
        <x:f>'Reparto provincial'!E516</x:f>
        <x:v>Chiriquí</x:v>
      </x:c>
      <x:c r="F1537" s="38" t="str">
        <x:f>Ubicaciones!A9</x:f>
        <x:v>L04</x:v>
      </x:c>
      <x:c r="G1537" s="38" t="str">
        <x:v>P2</x:v>
      </x:c>
      <x:c r="H1537" s="55" t="n">
        <x:f>IF(AND(ISNUMBER('Reparto provincial'!J516),ABS(Construccion!G15-1)&lt;0.0000001,MIN(Construccion!D15:F15)&gt;=0,MAX(Construccion!D15:F15)&lt;=1),ROUND('Reparto provincial'!J516*ROUND(SUM(Construccion!$D$15:E15),12),0)-ROUND('Reparto provincial'!J516*ROUND(SUM(Construccion!$D$15:D15),12),0),"n.a.")</x:f>
        <x:v>0</x:v>
      </x:c>
      <x:c r="I1537" s="55" t="n">
        <x:f>'Reparto provincial'!N516</x:f>
        <x:v>0</x:v>
      </x:c>
      <x:c r="J1537" s="55" t="n">
        <x:f>IF(AND(ISNUMBER(H1537),ISNUMBER(I1537)),H1537*I1537,"n.a.")</x:f>
        <x:v>0</x:v>
      </x:c>
      <x:c r="K1537" s="56" t="n">
        <x:f>Ubicaciones!D9</x:f>
        <x:v>8.43</x:v>
      </x:c>
      <x:c r="L1537" s="56" t="n">
        <x:f>Ubicaciones!E9</x:f>
        <x:v>-82.43</x:v>
      </x:c>
      <x:c r="M1537" s="38" t="str">
        <x:f>Vulnerabilidad!B23</x:f>
        <x:v>Mampostería sin refuerzo</x:v>
      </x:c>
      <x:c r="N1537" s="38" t="str">
        <x:f>Vulnerabilidad!C23</x:f>
        <x:v>Bloque / ladrillo</x:v>
      </x:c>
      <x:c r="O1537" s="38" t="str">
        <x:f>Vulnerabilidad!D23</x:f>
        <x:v>Metal</x:v>
      </x:c>
      <x:c r="P1537" s="38" t="str">
        <x:v>Sin dato</x:v>
      </x:c>
      <x:c r="Q1537" s="38" t="n">
        <x:f>IF('Impacto local'!H9="","",'Impacto local'!H9)</x:f>
        <x:v>4</x:v>
      </x:c>
      <x:c r="R1537" s="57" t="n">
        <x:f>IF(Q1537="","",INDEX(Vulnerabilidad!$C$6:$C$17,Q1537))</x:f>
        <x:v>0.001</x:v>
      </x:c>
      <x:c r="S1537" s="55" t="n">
        <x:f>IF(AND(ISNUMBER(J1537),ISNUMBER(R1537),R1537&gt;=0,R1537&lt;=1),J1537*R1537,"n.a.")</x:f>
        <x:v>0</x:v>
      </x:c>
      <x:c r="T1537" s="38" t="str">
        <x:f>IF(ISNUMBER(S1537),"Calculado ilustrativo","Faltan datos / parámetros inválidos")</x:f>
        <x:v>Calculado ilustrativo</x:v>
      </x:c>
    </x:row>
    <x:row r="1538">
      <x:c r="A1538" s="38" t="str">
        <x:v>R01533</x:v>
      </x:c>
      <x:c r="B1538" s="38" t="str">
        <x:f>'Reparto provincial'!B516</x:f>
        <x:v>C14</x:v>
      </x:c>
      <x:c r="C1538" s="38" t="str">
        <x:f>'Reparto provincial'!C516</x:f>
        <x:v>Pan American Life Insurande de Panamá, S.A.</x:v>
      </x:c>
      <x:c r="D1538" s="38" t="str">
        <x:f>'Reparto provincial'!D516</x:f>
        <x:v>Residencial</x:v>
      </x:c>
      <x:c r="E1538" s="38" t="str">
        <x:f>'Reparto provincial'!E516</x:f>
        <x:v>Chiriquí</x:v>
      </x:c>
      <x:c r="F1538" s="38" t="str">
        <x:f>Ubicaciones!A9</x:f>
        <x:v>L04</x:v>
      </x:c>
      <x:c r="G1538" s="38" t="str">
        <x:v>P3</x:v>
      </x:c>
      <x:c r="H1538" s="55" t="n">
        <x:f>IF(AND(ISNUMBER('Reparto provincial'!J516),ABS(Construccion!G15-1)&lt;0.0000001,MIN(Construccion!D15:F15)&gt;=0,MAX(Construccion!D15:F15)&lt;=1),ROUND('Reparto provincial'!J516*ROUND(SUM(Construccion!$D$15:F15),12),0)-ROUND('Reparto provincial'!J516*ROUND(SUM(Construccion!$D$15:E15),12),0),"n.a.")</x:f>
        <x:v>0</x:v>
      </x:c>
      <x:c r="I1538" s="55" t="n">
        <x:f>'Reparto provincial'!N516</x:f>
        <x:v>0</x:v>
      </x:c>
      <x:c r="J1538" s="55" t="n">
        <x:f>IF(AND(ISNUMBER(H1538),ISNUMBER(I1538)),H1538*I1538,"n.a.")</x:f>
        <x:v>0</x:v>
      </x:c>
      <x:c r="K1538" s="56" t="n">
        <x:f>Ubicaciones!D9</x:f>
        <x:v>8.43</x:v>
      </x:c>
      <x:c r="L1538" s="56" t="n">
        <x:f>Ubicaciones!E9</x:f>
        <x:v>-82.43</x:v>
      </x:c>
      <x:c r="M1538" s="38" t="str">
        <x:f>Vulnerabilidad!B24</x:f>
        <x:v>Liviana / madera</x:v>
      </x:c>
      <x:c r="N1538" s="38" t="str">
        <x:f>Vulnerabilidad!C24</x:f>
        <x:v>Madera / livianas</x:v>
      </x:c>
      <x:c r="O1538" s="38" t="str">
        <x:f>Vulnerabilidad!D24</x:f>
        <x:v>Metal</x:v>
      </x:c>
      <x:c r="P1538" s="38" t="str">
        <x:v>Sin dato</x:v>
      </x:c>
      <x:c r="Q1538" s="38" t="n">
        <x:f>IF('Impacto local'!H9="","",'Impacto local'!H9)</x:f>
        <x:v>4</x:v>
      </x:c>
      <x:c r="R1538" s="57" t="n">
        <x:f>IF(Q1538="","",INDEX(Vulnerabilidad!$D$6:$D$17,Q1538))</x:f>
        <x:v>0.002</x:v>
      </x:c>
      <x:c r="S1538" s="55" t="n">
        <x:f>IF(AND(ISNUMBER(J1538),ISNUMBER(R1538),R1538&gt;=0,R1538&lt;=1),J1538*R1538,"n.a.")</x:f>
        <x:v>0</x:v>
      </x:c>
      <x:c r="T1538" s="38" t="str">
        <x:f>IF(ISNUMBER(S1538),"Calculado ilustrativo","Faltan datos / parámetros inválidos")</x:f>
        <x:v>Calculado ilustrativo</x:v>
      </x:c>
    </x:row>
    <x:row r="1539">
      <x:c r="A1539" s="38" t="str">
        <x:v>R01534</x:v>
      </x:c>
      <x:c r="B1539" s="38" t="str">
        <x:f>'Reparto provincial'!B517</x:f>
        <x:v>C14</x:v>
      </x:c>
      <x:c r="C1539" s="38" t="str">
        <x:f>'Reparto provincial'!C517</x:f>
        <x:v>Pan American Life Insurande de Panamá, S.A.</x:v>
      </x:c>
      <x:c r="D1539" s="38" t="str">
        <x:f>'Reparto provincial'!D517</x:f>
        <x:v>Residencial</x:v>
      </x:c>
      <x:c r="E1539" s="38" t="str">
        <x:f>'Reparto provincial'!E517</x:f>
        <x:v>Darién</x:v>
      </x:c>
      <x:c r="F1539" s="38" t="str">
        <x:f>Ubicaciones!A10</x:f>
        <x:v>L05</x:v>
      </x:c>
      <x:c r="G1539" s="38" t="str">
        <x:v>P1</x:v>
      </x:c>
      <x:c r="H1539" s="55" t="n">
        <x:f>IF(AND(ISNUMBER('Reparto provincial'!J517),ABS(Construccion!G18-1)&lt;0.0000001,MIN(Construccion!D18:F18)&gt;=0,MAX(Construccion!D18:F18)&lt;=1),ROUND('Reparto provincial'!J517*ROUND(SUM(Construccion!$D$18:D18),12),0)-0,"n.a.")</x:f>
        <x:v>0</x:v>
      </x:c>
      <x:c r="I1539" s="55" t="n">
        <x:f>'Reparto provincial'!N517</x:f>
        <x:v>0</x:v>
      </x:c>
      <x:c r="J1539" s="55" t="n">
        <x:f>IF(AND(ISNUMBER(H1539),ISNUMBER(I1539)),H1539*I1539,"n.a.")</x:f>
        <x:v>0</x:v>
      </x:c>
      <x:c r="K1539" s="56" t="n">
        <x:f>Ubicaciones!D10</x:f>
        <x:v>8.4</x:v>
      </x:c>
      <x:c r="L1539" s="56" t="n">
        <x:f>Ubicaciones!E10</x:f>
        <x:v>-78.15</x:v>
      </x:c>
      <x:c r="M1539" s="38" t="str">
        <x:f>Vulnerabilidad!B22</x:f>
        <x:v>Hormigón armado</x:v>
      </x:c>
      <x:c r="N1539" s="38" t="str">
        <x:f>Vulnerabilidad!C22</x:f>
        <x:v>Mampostería de relleno</x:v>
      </x:c>
      <x:c r="O1539" s="38" t="str">
        <x:f>Vulnerabilidad!D22</x:f>
        <x:v>Losa de hormigón</x:v>
      </x:c>
      <x:c r="P1539" s="38" t="str">
        <x:v>Sin dato</x:v>
      </x:c>
      <x:c r="Q1539" s="38" t="n">
        <x:f>IF('Impacto local'!H10="","",'Impacto local'!H10)</x:f>
        <x:v>2</x:v>
      </x:c>
      <x:c r="R1539" s="57" t="n">
        <x:f>IF(Q1539="","",INDEX(Vulnerabilidad!$B$6:$B$17,Q1539))</x:f>
        <x:v>0</x:v>
      </x:c>
      <x:c r="S1539" s="55" t="n">
        <x:f>IF(AND(ISNUMBER(J1539),ISNUMBER(R1539),R1539&gt;=0,R1539&lt;=1),J1539*R1539,"n.a.")</x:f>
        <x:v>0</x:v>
      </x:c>
      <x:c r="T1539" s="38" t="str">
        <x:f>IF(ISNUMBER(S1539),"Calculado ilustrativo","Faltan datos / parámetros inválidos")</x:f>
        <x:v>Calculado ilustrativo</x:v>
      </x:c>
    </x:row>
    <x:row r="1540">
      <x:c r="A1540" s="38" t="str">
        <x:v>R01535</x:v>
      </x:c>
      <x:c r="B1540" s="38" t="str">
        <x:f>'Reparto provincial'!B517</x:f>
        <x:v>C14</x:v>
      </x:c>
      <x:c r="C1540" s="38" t="str">
        <x:f>'Reparto provincial'!C517</x:f>
        <x:v>Pan American Life Insurande de Panamá, S.A.</x:v>
      </x:c>
      <x:c r="D1540" s="38" t="str">
        <x:f>'Reparto provincial'!D517</x:f>
        <x:v>Residencial</x:v>
      </x:c>
      <x:c r="E1540" s="38" t="str">
        <x:f>'Reparto provincial'!E517</x:f>
        <x:v>Darién</x:v>
      </x:c>
      <x:c r="F1540" s="38" t="str">
        <x:f>Ubicaciones!A10</x:f>
        <x:v>L05</x:v>
      </x:c>
      <x:c r="G1540" s="38" t="str">
        <x:v>P2</x:v>
      </x:c>
      <x:c r="H1540" s="55" t="n">
        <x:f>IF(AND(ISNUMBER('Reparto provincial'!J517),ABS(Construccion!G18-1)&lt;0.0000001,MIN(Construccion!D18:F18)&gt;=0,MAX(Construccion!D18:F18)&lt;=1),ROUND('Reparto provincial'!J517*ROUND(SUM(Construccion!$D$18:E18),12),0)-ROUND('Reparto provincial'!J517*ROUND(SUM(Construccion!$D$18:D18),12),0),"n.a.")</x:f>
        <x:v>0</x:v>
      </x:c>
      <x:c r="I1540" s="55" t="n">
        <x:f>'Reparto provincial'!N517</x:f>
        <x:v>0</x:v>
      </x:c>
      <x:c r="J1540" s="55" t="n">
        <x:f>IF(AND(ISNUMBER(H1540),ISNUMBER(I1540)),H1540*I1540,"n.a.")</x:f>
        <x:v>0</x:v>
      </x:c>
      <x:c r="K1540" s="56" t="n">
        <x:f>Ubicaciones!D10</x:f>
        <x:v>8.4</x:v>
      </x:c>
      <x:c r="L1540" s="56" t="n">
        <x:f>Ubicaciones!E10</x:f>
        <x:v>-78.15</x:v>
      </x:c>
      <x:c r="M1540" s="38" t="str">
        <x:f>Vulnerabilidad!B23</x:f>
        <x:v>Mampostería sin refuerzo</x:v>
      </x:c>
      <x:c r="N1540" s="38" t="str">
        <x:f>Vulnerabilidad!C23</x:f>
        <x:v>Bloque / ladrillo</x:v>
      </x:c>
      <x:c r="O1540" s="38" t="str">
        <x:f>Vulnerabilidad!D23</x:f>
        <x:v>Metal</x:v>
      </x:c>
      <x:c r="P1540" s="38" t="str">
        <x:v>Sin dato</x:v>
      </x:c>
      <x:c r="Q1540" s="38" t="n">
        <x:f>IF('Impacto local'!H10="","",'Impacto local'!H10)</x:f>
        <x:v>2</x:v>
      </x:c>
      <x:c r="R1540" s="57" t="n">
        <x:f>IF(Q1540="","",INDEX(Vulnerabilidad!$C$6:$C$17,Q1540))</x:f>
        <x:v>0</x:v>
      </x:c>
      <x:c r="S1540" s="55" t="n">
        <x:f>IF(AND(ISNUMBER(J1540),ISNUMBER(R1540),R1540&gt;=0,R1540&lt;=1),J1540*R1540,"n.a.")</x:f>
        <x:v>0</x:v>
      </x:c>
      <x:c r="T1540" s="38" t="str">
        <x:f>IF(ISNUMBER(S1540),"Calculado ilustrativo","Faltan datos / parámetros inválidos")</x:f>
        <x:v>Calculado ilustrativo</x:v>
      </x:c>
    </x:row>
    <x:row r="1541">
      <x:c r="A1541" s="38" t="str">
        <x:v>R01536</x:v>
      </x:c>
      <x:c r="B1541" s="38" t="str">
        <x:f>'Reparto provincial'!B517</x:f>
        <x:v>C14</x:v>
      </x:c>
      <x:c r="C1541" s="38" t="str">
        <x:f>'Reparto provincial'!C517</x:f>
        <x:v>Pan American Life Insurande de Panamá, S.A.</x:v>
      </x:c>
      <x:c r="D1541" s="38" t="str">
        <x:f>'Reparto provincial'!D517</x:f>
        <x:v>Residencial</x:v>
      </x:c>
      <x:c r="E1541" s="38" t="str">
        <x:f>'Reparto provincial'!E517</x:f>
        <x:v>Darién</x:v>
      </x:c>
      <x:c r="F1541" s="38" t="str">
        <x:f>Ubicaciones!A10</x:f>
        <x:v>L05</x:v>
      </x:c>
      <x:c r="G1541" s="38" t="str">
        <x:v>P3</x:v>
      </x:c>
      <x:c r="H1541" s="55" t="n">
        <x:f>IF(AND(ISNUMBER('Reparto provincial'!J517),ABS(Construccion!G18-1)&lt;0.0000001,MIN(Construccion!D18:F18)&gt;=0,MAX(Construccion!D18:F18)&lt;=1),ROUND('Reparto provincial'!J517*ROUND(SUM(Construccion!$D$18:F18),12),0)-ROUND('Reparto provincial'!J517*ROUND(SUM(Construccion!$D$18:E18),12),0),"n.a.")</x:f>
        <x:v>0</x:v>
      </x:c>
      <x:c r="I1541" s="55" t="n">
        <x:f>'Reparto provincial'!N517</x:f>
        <x:v>0</x:v>
      </x:c>
      <x:c r="J1541" s="55" t="n">
        <x:f>IF(AND(ISNUMBER(H1541),ISNUMBER(I1541)),H1541*I1541,"n.a.")</x:f>
        <x:v>0</x:v>
      </x:c>
      <x:c r="K1541" s="56" t="n">
        <x:f>Ubicaciones!D10</x:f>
        <x:v>8.4</x:v>
      </x:c>
      <x:c r="L1541" s="56" t="n">
        <x:f>Ubicaciones!E10</x:f>
        <x:v>-78.15</x:v>
      </x:c>
      <x:c r="M1541" s="38" t="str">
        <x:f>Vulnerabilidad!B24</x:f>
        <x:v>Liviana / madera</x:v>
      </x:c>
      <x:c r="N1541" s="38" t="str">
        <x:f>Vulnerabilidad!C24</x:f>
        <x:v>Madera / livianas</x:v>
      </x:c>
      <x:c r="O1541" s="38" t="str">
        <x:f>Vulnerabilidad!D24</x:f>
        <x:v>Metal</x:v>
      </x:c>
      <x:c r="P1541" s="38" t="str">
        <x:v>Sin dato</x:v>
      </x:c>
      <x:c r="Q1541" s="38" t="n">
        <x:f>IF('Impacto local'!H10="","",'Impacto local'!H10)</x:f>
        <x:v>2</x:v>
      </x:c>
      <x:c r="R1541" s="57" t="n">
        <x:f>IF(Q1541="","",INDEX(Vulnerabilidad!$D$6:$D$17,Q1541))</x:f>
        <x:v>0</x:v>
      </x:c>
      <x:c r="S1541" s="55" t="n">
        <x:f>IF(AND(ISNUMBER(J1541),ISNUMBER(R1541),R1541&gt;=0,R1541&lt;=1),J1541*R1541,"n.a.")</x:f>
        <x:v>0</x:v>
      </x:c>
      <x:c r="T1541" s="38" t="str">
        <x:f>IF(ISNUMBER(S1541),"Calculado ilustrativo","Faltan datos / parámetros inválidos")</x:f>
        <x:v>Calculado ilustrativo</x:v>
      </x:c>
    </x:row>
    <x:row r="1542">
      <x:c r="A1542" s="38" t="str">
        <x:v>R01537</x:v>
      </x:c>
      <x:c r="B1542" s="38" t="str">
        <x:f>'Reparto provincial'!B518</x:f>
        <x:v>C14</x:v>
      </x:c>
      <x:c r="C1542" s="38" t="str">
        <x:f>'Reparto provincial'!C518</x:f>
        <x:v>Pan American Life Insurande de Panamá, S.A.</x:v>
      </x:c>
      <x:c r="D1542" s="38" t="str">
        <x:f>'Reparto provincial'!D518</x:f>
        <x:v>Residencial</x:v>
      </x:c>
      <x:c r="E1542" s="38" t="str">
        <x:f>'Reparto provincial'!E518</x:f>
        <x:v>Herrera</x:v>
      </x:c>
      <x:c r="F1542" s="38" t="str">
        <x:f>Ubicaciones!A11</x:f>
        <x:v>L06</x:v>
      </x:c>
      <x:c r="G1542" s="38" t="str">
        <x:v>P1</x:v>
      </x:c>
      <x:c r="H1542" s="55" t="n">
        <x:f>IF(AND(ISNUMBER('Reparto provincial'!J518),ABS(Construccion!G21-1)&lt;0.0000001,MIN(Construccion!D21:F21)&gt;=0,MAX(Construccion!D21:F21)&lt;=1),ROUND('Reparto provincial'!J518*ROUND(SUM(Construccion!$D$21:D21),12),0)-0,"n.a.")</x:f>
        <x:v>0</x:v>
      </x:c>
      <x:c r="I1542" s="55" t="n">
        <x:f>'Reparto provincial'!N518</x:f>
        <x:v>0</x:v>
      </x:c>
      <x:c r="J1542" s="55" t="n">
        <x:f>IF(AND(ISNUMBER(H1542),ISNUMBER(I1542)),H1542*I1542,"n.a.")</x:f>
        <x:v>0</x:v>
      </x:c>
      <x:c r="K1542" s="56" t="n">
        <x:f>Ubicaciones!D11</x:f>
        <x:v>7.96</x:v>
      </x:c>
      <x:c r="L1542" s="56" t="n">
        <x:f>Ubicaciones!E11</x:f>
        <x:v>-80.43</x:v>
      </x:c>
      <x:c r="M1542" s="38" t="str">
        <x:f>Vulnerabilidad!B22</x:f>
        <x:v>Hormigón armado</x:v>
      </x:c>
      <x:c r="N1542" s="38" t="str">
        <x:f>Vulnerabilidad!C22</x:f>
        <x:v>Mampostería de relleno</x:v>
      </x:c>
      <x:c r="O1542" s="38" t="str">
        <x:f>Vulnerabilidad!D22</x:f>
        <x:v>Losa de hormigón</x:v>
      </x:c>
      <x:c r="P1542" s="38" t="str">
        <x:v>Sin dato</x:v>
      </x:c>
      <x:c r="Q1542" s="38" t="n">
        <x:f>IF('Impacto local'!H11="","",'Impacto local'!H11)</x:f>
        <x:v>3</x:v>
      </x:c>
      <x:c r="R1542" s="57" t="n">
        <x:f>IF(Q1542="","",INDEX(Vulnerabilidad!$B$6:$B$17,Q1542))</x:f>
        <x:v>0</x:v>
      </x:c>
      <x:c r="S1542" s="55" t="n">
        <x:f>IF(AND(ISNUMBER(J1542),ISNUMBER(R1542),R1542&gt;=0,R1542&lt;=1),J1542*R1542,"n.a.")</x:f>
        <x:v>0</x:v>
      </x:c>
      <x:c r="T1542" s="38" t="str">
        <x:f>IF(ISNUMBER(S1542),"Calculado ilustrativo","Faltan datos / parámetros inválidos")</x:f>
        <x:v>Calculado ilustrativo</x:v>
      </x:c>
    </x:row>
    <x:row r="1543">
      <x:c r="A1543" s="38" t="str">
        <x:v>R01538</x:v>
      </x:c>
      <x:c r="B1543" s="38" t="str">
        <x:f>'Reparto provincial'!B518</x:f>
        <x:v>C14</x:v>
      </x:c>
      <x:c r="C1543" s="38" t="str">
        <x:f>'Reparto provincial'!C518</x:f>
        <x:v>Pan American Life Insurande de Panamá, S.A.</x:v>
      </x:c>
      <x:c r="D1543" s="38" t="str">
        <x:f>'Reparto provincial'!D518</x:f>
        <x:v>Residencial</x:v>
      </x:c>
      <x:c r="E1543" s="38" t="str">
        <x:f>'Reparto provincial'!E518</x:f>
        <x:v>Herrera</x:v>
      </x:c>
      <x:c r="F1543" s="38" t="str">
        <x:f>Ubicaciones!A11</x:f>
        <x:v>L06</x:v>
      </x:c>
      <x:c r="G1543" s="38" t="str">
        <x:v>P2</x:v>
      </x:c>
      <x:c r="H1543" s="55" t="n">
        <x:f>IF(AND(ISNUMBER('Reparto provincial'!J518),ABS(Construccion!G21-1)&lt;0.0000001,MIN(Construccion!D21:F21)&gt;=0,MAX(Construccion!D21:F21)&lt;=1),ROUND('Reparto provincial'!J518*ROUND(SUM(Construccion!$D$21:E21),12),0)-ROUND('Reparto provincial'!J518*ROUND(SUM(Construccion!$D$21:D21),12),0),"n.a.")</x:f>
        <x:v>0</x:v>
      </x:c>
      <x:c r="I1543" s="55" t="n">
        <x:f>'Reparto provincial'!N518</x:f>
        <x:v>0</x:v>
      </x:c>
      <x:c r="J1543" s="55" t="n">
        <x:f>IF(AND(ISNUMBER(H1543),ISNUMBER(I1543)),H1543*I1543,"n.a.")</x:f>
        <x:v>0</x:v>
      </x:c>
      <x:c r="K1543" s="56" t="n">
        <x:f>Ubicaciones!D11</x:f>
        <x:v>7.96</x:v>
      </x:c>
      <x:c r="L1543" s="56" t="n">
        <x:f>Ubicaciones!E11</x:f>
        <x:v>-80.43</x:v>
      </x:c>
      <x:c r="M1543" s="38" t="str">
        <x:f>Vulnerabilidad!B23</x:f>
        <x:v>Mampostería sin refuerzo</x:v>
      </x:c>
      <x:c r="N1543" s="38" t="str">
        <x:f>Vulnerabilidad!C23</x:f>
        <x:v>Bloque / ladrillo</x:v>
      </x:c>
      <x:c r="O1543" s="38" t="str">
        <x:f>Vulnerabilidad!D23</x:f>
        <x:v>Metal</x:v>
      </x:c>
      <x:c r="P1543" s="38" t="str">
        <x:v>Sin dato</x:v>
      </x:c>
      <x:c r="Q1543" s="38" t="n">
        <x:f>IF('Impacto local'!H11="","",'Impacto local'!H11)</x:f>
        <x:v>3</x:v>
      </x:c>
      <x:c r="R1543" s="57" t="n">
        <x:f>IF(Q1543="","",INDEX(Vulnerabilidad!$C$6:$C$17,Q1543))</x:f>
        <x:v>0</x:v>
      </x:c>
      <x:c r="S1543" s="55" t="n">
        <x:f>IF(AND(ISNUMBER(J1543),ISNUMBER(R1543),R1543&gt;=0,R1543&lt;=1),J1543*R1543,"n.a.")</x:f>
        <x:v>0</x:v>
      </x:c>
      <x:c r="T1543" s="38" t="str">
        <x:f>IF(ISNUMBER(S1543),"Calculado ilustrativo","Faltan datos / parámetros inválidos")</x:f>
        <x:v>Calculado ilustrativo</x:v>
      </x:c>
    </x:row>
    <x:row r="1544">
      <x:c r="A1544" s="38" t="str">
        <x:v>R01539</x:v>
      </x:c>
      <x:c r="B1544" s="38" t="str">
        <x:f>'Reparto provincial'!B518</x:f>
        <x:v>C14</x:v>
      </x:c>
      <x:c r="C1544" s="38" t="str">
        <x:f>'Reparto provincial'!C518</x:f>
        <x:v>Pan American Life Insurande de Panamá, S.A.</x:v>
      </x:c>
      <x:c r="D1544" s="38" t="str">
        <x:f>'Reparto provincial'!D518</x:f>
        <x:v>Residencial</x:v>
      </x:c>
      <x:c r="E1544" s="38" t="str">
        <x:f>'Reparto provincial'!E518</x:f>
        <x:v>Herrera</x:v>
      </x:c>
      <x:c r="F1544" s="38" t="str">
        <x:f>Ubicaciones!A11</x:f>
        <x:v>L06</x:v>
      </x:c>
      <x:c r="G1544" s="38" t="str">
        <x:v>P3</x:v>
      </x:c>
      <x:c r="H1544" s="55" t="n">
        <x:f>IF(AND(ISNUMBER('Reparto provincial'!J518),ABS(Construccion!G21-1)&lt;0.0000001,MIN(Construccion!D21:F21)&gt;=0,MAX(Construccion!D21:F21)&lt;=1),ROUND('Reparto provincial'!J518*ROUND(SUM(Construccion!$D$21:F21),12),0)-ROUND('Reparto provincial'!J518*ROUND(SUM(Construccion!$D$21:E21),12),0),"n.a.")</x:f>
        <x:v>0</x:v>
      </x:c>
      <x:c r="I1544" s="55" t="n">
        <x:f>'Reparto provincial'!N518</x:f>
        <x:v>0</x:v>
      </x:c>
      <x:c r="J1544" s="55" t="n">
        <x:f>IF(AND(ISNUMBER(H1544),ISNUMBER(I1544)),H1544*I1544,"n.a.")</x:f>
        <x:v>0</x:v>
      </x:c>
      <x:c r="K1544" s="56" t="n">
        <x:f>Ubicaciones!D11</x:f>
        <x:v>7.96</x:v>
      </x:c>
      <x:c r="L1544" s="56" t="n">
        <x:f>Ubicaciones!E11</x:f>
        <x:v>-80.43</x:v>
      </x:c>
      <x:c r="M1544" s="38" t="str">
        <x:f>Vulnerabilidad!B24</x:f>
        <x:v>Liviana / madera</x:v>
      </x:c>
      <x:c r="N1544" s="38" t="str">
        <x:f>Vulnerabilidad!C24</x:f>
        <x:v>Madera / livianas</x:v>
      </x:c>
      <x:c r="O1544" s="38" t="str">
        <x:f>Vulnerabilidad!D24</x:f>
        <x:v>Metal</x:v>
      </x:c>
      <x:c r="P1544" s="38" t="str">
        <x:v>Sin dato</x:v>
      </x:c>
      <x:c r="Q1544" s="38" t="n">
        <x:f>IF('Impacto local'!H11="","",'Impacto local'!H11)</x:f>
        <x:v>3</x:v>
      </x:c>
      <x:c r="R1544" s="57" t="n">
        <x:f>IF(Q1544="","",INDEX(Vulnerabilidad!$D$6:$D$17,Q1544))</x:f>
        <x:v>0</x:v>
      </x:c>
      <x:c r="S1544" s="55" t="n">
        <x:f>IF(AND(ISNUMBER(J1544),ISNUMBER(R1544),R1544&gt;=0,R1544&lt;=1),J1544*R1544,"n.a.")</x:f>
        <x:v>0</x:v>
      </x:c>
      <x:c r="T1544" s="38" t="str">
        <x:f>IF(ISNUMBER(S1544),"Calculado ilustrativo","Faltan datos / parámetros inválidos")</x:f>
        <x:v>Calculado ilustrativo</x:v>
      </x:c>
    </x:row>
    <x:row r="1545">
      <x:c r="A1545" s="38" t="str">
        <x:v>R01540</x:v>
      </x:c>
      <x:c r="B1545" s="38" t="str">
        <x:f>'Reparto provincial'!B519</x:f>
        <x:v>C14</x:v>
      </x:c>
      <x:c r="C1545" s="38" t="str">
        <x:f>'Reparto provincial'!C519</x:f>
        <x:v>Pan American Life Insurande de Panamá, S.A.</x:v>
      </x:c>
      <x:c r="D1545" s="38" t="str">
        <x:f>'Reparto provincial'!D519</x:f>
        <x:v>Residencial</x:v>
      </x:c>
      <x:c r="E1545" s="38" t="str">
        <x:f>'Reparto provincial'!E519</x:f>
        <x:v>Los Santos</x:v>
      </x:c>
      <x:c r="F1545" s="38" t="str">
        <x:f>Ubicaciones!A12</x:f>
        <x:v>L07</x:v>
      </x:c>
      <x:c r="G1545" s="38" t="str">
        <x:v>P1</x:v>
      </x:c>
      <x:c r="H1545" s="55" t="n">
        <x:f>IF(AND(ISNUMBER('Reparto provincial'!J519),ABS(Construccion!G24-1)&lt;0.0000001,MIN(Construccion!D24:F24)&gt;=0,MAX(Construccion!D24:F24)&lt;=1),ROUND('Reparto provincial'!J519*ROUND(SUM(Construccion!$D$24:D24),12),0)-0,"n.a.")</x:f>
        <x:v>0</x:v>
      </x:c>
      <x:c r="I1545" s="55" t="n">
        <x:f>'Reparto provincial'!N519</x:f>
        <x:v>0</x:v>
      </x:c>
      <x:c r="J1545" s="55" t="n">
        <x:f>IF(AND(ISNUMBER(H1545),ISNUMBER(I1545)),H1545*I1545,"n.a.")</x:f>
        <x:v>0</x:v>
      </x:c>
      <x:c r="K1545" s="56" t="n">
        <x:f>Ubicaciones!D12</x:f>
        <x:v>7.77</x:v>
      </x:c>
      <x:c r="L1545" s="56" t="n">
        <x:f>Ubicaciones!E12</x:f>
        <x:v>-80.28</x:v>
      </x:c>
      <x:c r="M1545" s="38" t="str">
        <x:f>Vulnerabilidad!B22</x:f>
        <x:v>Hormigón armado</x:v>
      </x:c>
      <x:c r="N1545" s="38" t="str">
        <x:f>Vulnerabilidad!C22</x:f>
        <x:v>Mampostería de relleno</x:v>
      </x:c>
      <x:c r="O1545" s="38" t="str">
        <x:f>Vulnerabilidad!D22</x:f>
        <x:v>Losa de hormigón</x:v>
      </x:c>
      <x:c r="P1545" s="38" t="str">
        <x:v>Sin dato</x:v>
      </x:c>
      <x:c r="Q1545" s="38" t="n">
        <x:f>IF('Impacto local'!H12="","",'Impacto local'!H12)</x:f>
        <x:v>2</x:v>
      </x:c>
      <x:c r="R1545" s="57" t="n">
        <x:f>IF(Q1545="","",INDEX(Vulnerabilidad!$B$6:$B$17,Q1545))</x:f>
        <x:v>0</x:v>
      </x:c>
      <x:c r="S1545" s="55" t="n">
        <x:f>IF(AND(ISNUMBER(J1545),ISNUMBER(R1545),R1545&gt;=0,R1545&lt;=1),J1545*R1545,"n.a.")</x:f>
        <x:v>0</x:v>
      </x:c>
      <x:c r="T1545" s="38" t="str">
        <x:f>IF(ISNUMBER(S1545),"Calculado ilustrativo","Faltan datos / parámetros inválidos")</x:f>
        <x:v>Calculado ilustrativo</x:v>
      </x:c>
    </x:row>
    <x:row r="1546">
      <x:c r="A1546" s="38" t="str">
        <x:v>R01541</x:v>
      </x:c>
      <x:c r="B1546" s="38" t="str">
        <x:f>'Reparto provincial'!B519</x:f>
        <x:v>C14</x:v>
      </x:c>
      <x:c r="C1546" s="38" t="str">
        <x:f>'Reparto provincial'!C519</x:f>
        <x:v>Pan American Life Insurande de Panamá, S.A.</x:v>
      </x:c>
      <x:c r="D1546" s="38" t="str">
        <x:f>'Reparto provincial'!D519</x:f>
        <x:v>Residencial</x:v>
      </x:c>
      <x:c r="E1546" s="38" t="str">
        <x:f>'Reparto provincial'!E519</x:f>
        <x:v>Los Santos</x:v>
      </x:c>
      <x:c r="F1546" s="38" t="str">
        <x:f>Ubicaciones!A12</x:f>
        <x:v>L07</x:v>
      </x:c>
      <x:c r="G1546" s="38" t="str">
        <x:v>P2</x:v>
      </x:c>
      <x:c r="H1546" s="55" t="n">
        <x:f>IF(AND(ISNUMBER('Reparto provincial'!J519),ABS(Construccion!G24-1)&lt;0.0000001,MIN(Construccion!D24:F24)&gt;=0,MAX(Construccion!D24:F24)&lt;=1),ROUND('Reparto provincial'!J519*ROUND(SUM(Construccion!$D$24:E24),12),0)-ROUND('Reparto provincial'!J519*ROUND(SUM(Construccion!$D$24:D24),12),0),"n.a.")</x:f>
        <x:v>0</x:v>
      </x:c>
      <x:c r="I1546" s="55" t="n">
        <x:f>'Reparto provincial'!N519</x:f>
        <x:v>0</x:v>
      </x:c>
      <x:c r="J1546" s="55" t="n">
        <x:f>IF(AND(ISNUMBER(H1546),ISNUMBER(I1546)),H1546*I1546,"n.a.")</x:f>
        <x:v>0</x:v>
      </x:c>
      <x:c r="K1546" s="56" t="n">
        <x:f>Ubicaciones!D12</x:f>
        <x:v>7.77</x:v>
      </x:c>
      <x:c r="L1546" s="56" t="n">
        <x:f>Ubicaciones!E12</x:f>
        <x:v>-80.28</x:v>
      </x:c>
      <x:c r="M1546" s="38" t="str">
        <x:f>Vulnerabilidad!B23</x:f>
        <x:v>Mampostería sin refuerzo</x:v>
      </x:c>
      <x:c r="N1546" s="38" t="str">
        <x:f>Vulnerabilidad!C23</x:f>
        <x:v>Bloque / ladrillo</x:v>
      </x:c>
      <x:c r="O1546" s="38" t="str">
        <x:f>Vulnerabilidad!D23</x:f>
        <x:v>Metal</x:v>
      </x:c>
      <x:c r="P1546" s="38" t="str">
        <x:v>Sin dato</x:v>
      </x:c>
      <x:c r="Q1546" s="38" t="n">
        <x:f>IF('Impacto local'!H12="","",'Impacto local'!H12)</x:f>
        <x:v>2</x:v>
      </x:c>
      <x:c r="R1546" s="57" t="n">
        <x:f>IF(Q1546="","",INDEX(Vulnerabilidad!$C$6:$C$17,Q1546))</x:f>
        <x:v>0</x:v>
      </x:c>
      <x:c r="S1546" s="55" t="n">
        <x:f>IF(AND(ISNUMBER(J1546),ISNUMBER(R1546),R1546&gt;=0,R1546&lt;=1),J1546*R1546,"n.a.")</x:f>
        <x:v>0</x:v>
      </x:c>
      <x:c r="T1546" s="38" t="str">
        <x:f>IF(ISNUMBER(S1546),"Calculado ilustrativo","Faltan datos / parámetros inválidos")</x:f>
        <x:v>Calculado ilustrativo</x:v>
      </x:c>
    </x:row>
    <x:row r="1547">
      <x:c r="A1547" s="38" t="str">
        <x:v>R01542</x:v>
      </x:c>
      <x:c r="B1547" s="38" t="str">
        <x:f>'Reparto provincial'!B519</x:f>
        <x:v>C14</x:v>
      </x:c>
      <x:c r="C1547" s="38" t="str">
        <x:f>'Reparto provincial'!C519</x:f>
        <x:v>Pan American Life Insurande de Panamá, S.A.</x:v>
      </x:c>
      <x:c r="D1547" s="38" t="str">
        <x:f>'Reparto provincial'!D519</x:f>
        <x:v>Residencial</x:v>
      </x:c>
      <x:c r="E1547" s="38" t="str">
        <x:f>'Reparto provincial'!E519</x:f>
        <x:v>Los Santos</x:v>
      </x:c>
      <x:c r="F1547" s="38" t="str">
        <x:f>Ubicaciones!A12</x:f>
        <x:v>L07</x:v>
      </x:c>
      <x:c r="G1547" s="38" t="str">
        <x:v>P3</x:v>
      </x:c>
      <x:c r="H1547" s="55" t="n">
        <x:f>IF(AND(ISNUMBER('Reparto provincial'!J519),ABS(Construccion!G24-1)&lt;0.0000001,MIN(Construccion!D24:F24)&gt;=0,MAX(Construccion!D24:F24)&lt;=1),ROUND('Reparto provincial'!J519*ROUND(SUM(Construccion!$D$24:F24),12),0)-ROUND('Reparto provincial'!J519*ROUND(SUM(Construccion!$D$24:E24),12),0),"n.a.")</x:f>
        <x:v>0</x:v>
      </x:c>
      <x:c r="I1547" s="55" t="n">
        <x:f>'Reparto provincial'!N519</x:f>
        <x:v>0</x:v>
      </x:c>
      <x:c r="J1547" s="55" t="n">
        <x:f>IF(AND(ISNUMBER(H1547),ISNUMBER(I1547)),H1547*I1547,"n.a.")</x:f>
        <x:v>0</x:v>
      </x:c>
      <x:c r="K1547" s="56" t="n">
        <x:f>Ubicaciones!D12</x:f>
        <x:v>7.77</x:v>
      </x:c>
      <x:c r="L1547" s="56" t="n">
        <x:f>Ubicaciones!E12</x:f>
        <x:v>-80.28</x:v>
      </x:c>
      <x:c r="M1547" s="38" t="str">
        <x:f>Vulnerabilidad!B24</x:f>
        <x:v>Liviana / madera</x:v>
      </x:c>
      <x:c r="N1547" s="38" t="str">
        <x:f>Vulnerabilidad!C24</x:f>
        <x:v>Madera / livianas</x:v>
      </x:c>
      <x:c r="O1547" s="38" t="str">
        <x:f>Vulnerabilidad!D24</x:f>
        <x:v>Metal</x:v>
      </x:c>
      <x:c r="P1547" s="38" t="str">
        <x:v>Sin dato</x:v>
      </x:c>
      <x:c r="Q1547" s="38" t="n">
        <x:f>IF('Impacto local'!H12="","",'Impacto local'!H12)</x:f>
        <x:v>2</x:v>
      </x:c>
      <x:c r="R1547" s="57" t="n">
        <x:f>IF(Q1547="","",INDEX(Vulnerabilidad!$D$6:$D$17,Q1547))</x:f>
        <x:v>0</x:v>
      </x:c>
      <x:c r="S1547" s="55" t="n">
        <x:f>IF(AND(ISNUMBER(J1547),ISNUMBER(R1547),R1547&gt;=0,R1547&lt;=1),J1547*R1547,"n.a.")</x:f>
        <x:v>0</x:v>
      </x:c>
      <x:c r="T1547" s="38" t="str">
        <x:f>IF(ISNUMBER(S1547),"Calculado ilustrativo","Faltan datos / parámetros inválidos")</x:f>
        <x:v>Calculado ilustrativo</x:v>
      </x:c>
    </x:row>
    <x:row r="1548">
      <x:c r="A1548" s="38" t="str">
        <x:v>R01543</x:v>
      </x:c>
      <x:c r="B1548" s="38" t="str">
        <x:f>'Reparto provincial'!B520</x:f>
        <x:v>C14</x:v>
      </x:c>
      <x:c r="C1548" s="38" t="str">
        <x:f>'Reparto provincial'!C520</x:f>
        <x:v>Pan American Life Insurande de Panamá, S.A.</x:v>
      </x:c>
      <x:c r="D1548" s="38" t="str">
        <x:f>'Reparto provincial'!D520</x:f>
        <x:v>Residencial</x:v>
      </x:c>
      <x:c r="E1548" s="38" t="str">
        <x:f>'Reparto provincial'!E520</x:f>
        <x:v>Panamá</x:v>
      </x:c>
      <x:c r="F1548" s="38" t="str">
        <x:f>Ubicaciones!A13</x:f>
        <x:v>L08</x:v>
      </x:c>
      <x:c r="G1548" s="38" t="str">
        <x:v>P1</x:v>
      </x:c>
      <x:c r="H1548" s="55" t="n">
        <x:f>IF(AND(ISNUMBER('Reparto provincial'!J520),ABS(Construccion!G27-1)&lt;0.0000001,MIN(Construccion!D27:F27)&gt;=0,MAX(Construccion!D27:F27)&lt;=1),ROUND('Reparto provincial'!J520*ROUND(SUM(Construccion!$D$27:D27),12),0)-0,"n.a.")</x:f>
        <x:v>0</x:v>
      </x:c>
      <x:c r="I1548" s="55" t="n">
        <x:f>'Reparto provincial'!N520</x:f>
        <x:v>0</x:v>
      </x:c>
      <x:c r="J1548" s="55" t="n">
        <x:f>IF(AND(ISNUMBER(H1548),ISNUMBER(I1548)),H1548*I1548,"n.a.")</x:f>
        <x:v>0</x:v>
      </x:c>
      <x:c r="K1548" s="56" t="n">
        <x:f>Ubicaciones!D13</x:f>
        <x:v>8.98</x:v>
      </x:c>
      <x:c r="L1548" s="56" t="n">
        <x:f>Ubicaciones!E13</x:f>
        <x:v>-79.52</x:v>
      </x:c>
      <x:c r="M1548" s="38" t="str">
        <x:f>Vulnerabilidad!B22</x:f>
        <x:v>Hormigón armado</x:v>
      </x:c>
      <x:c r="N1548" s="38" t="str">
        <x:f>Vulnerabilidad!C22</x:f>
        <x:v>Mampostería de relleno</x:v>
      </x:c>
      <x:c r="O1548" s="38" t="str">
        <x:f>Vulnerabilidad!D22</x:f>
        <x:v>Losa de hormigón</x:v>
      </x:c>
      <x:c r="P1548" s="38" t="str">
        <x:v>Sin dato</x:v>
      </x:c>
      <x:c r="Q1548" s="38" t="n">
        <x:f>IF('Impacto local'!H13="","",'Impacto local'!H13)</x:f>
        <x:v>2</x:v>
      </x:c>
      <x:c r="R1548" s="57" t="n">
        <x:f>IF(Q1548="","",INDEX(Vulnerabilidad!$B$6:$B$17,Q1548))</x:f>
        <x:v>0</x:v>
      </x:c>
      <x:c r="S1548" s="55" t="n">
        <x:f>IF(AND(ISNUMBER(J1548),ISNUMBER(R1548),R1548&gt;=0,R1548&lt;=1),J1548*R1548,"n.a.")</x:f>
        <x:v>0</x:v>
      </x:c>
      <x:c r="T1548" s="38" t="str">
        <x:f>IF(ISNUMBER(S1548),"Calculado ilustrativo","Faltan datos / parámetros inválidos")</x:f>
        <x:v>Calculado ilustrativo</x:v>
      </x:c>
    </x:row>
    <x:row r="1549">
      <x:c r="A1549" s="38" t="str">
        <x:v>R01544</x:v>
      </x:c>
      <x:c r="B1549" s="38" t="str">
        <x:f>'Reparto provincial'!B520</x:f>
        <x:v>C14</x:v>
      </x:c>
      <x:c r="C1549" s="38" t="str">
        <x:f>'Reparto provincial'!C520</x:f>
        <x:v>Pan American Life Insurande de Panamá, S.A.</x:v>
      </x:c>
      <x:c r="D1549" s="38" t="str">
        <x:f>'Reparto provincial'!D520</x:f>
        <x:v>Residencial</x:v>
      </x:c>
      <x:c r="E1549" s="38" t="str">
        <x:f>'Reparto provincial'!E520</x:f>
        <x:v>Panamá</x:v>
      </x:c>
      <x:c r="F1549" s="38" t="str">
        <x:f>Ubicaciones!A13</x:f>
        <x:v>L08</x:v>
      </x:c>
      <x:c r="G1549" s="38" t="str">
        <x:v>P2</x:v>
      </x:c>
      <x:c r="H1549" s="55" t="n">
        <x:f>IF(AND(ISNUMBER('Reparto provincial'!J520),ABS(Construccion!G27-1)&lt;0.0000001,MIN(Construccion!D27:F27)&gt;=0,MAX(Construccion!D27:F27)&lt;=1),ROUND('Reparto provincial'!J520*ROUND(SUM(Construccion!$D$27:E27),12),0)-ROUND('Reparto provincial'!J520*ROUND(SUM(Construccion!$D$27:D27),12),0),"n.a.")</x:f>
        <x:v>0</x:v>
      </x:c>
      <x:c r="I1549" s="55" t="n">
        <x:f>'Reparto provincial'!N520</x:f>
        <x:v>0</x:v>
      </x:c>
      <x:c r="J1549" s="55" t="n">
        <x:f>IF(AND(ISNUMBER(H1549),ISNUMBER(I1549)),H1549*I1549,"n.a.")</x:f>
        <x:v>0</x:v>
      </x:c>
      <x:c r="K1549" s="56" t="n">
        <x:f>Ubicaciones!D13</x:f>
        <x:v>8.98</x:v>
      </x:c>
      <x:c r="L1549" s="56" t="n">
        <x:f>Ubicaciones!E13</x:f>
        <x:v>-79.52</x:v>
      </x:c>
      <x:c r="M1549" s="38" t="str">
        <x:f>Vulnerabilidad!B23</x:f>
        <x:v>Mampostería sin refuerzo</x:v>
      </x:c>
      <x:c r="N1549" s="38" t="str">
        <x:f>Vulnerabilidad!C23</x:f>
        <x:v>Bloque / ladrillo</x:v>
      </x:c>
      <x:c r="O1549" s="38" t="str">
        <x:f>Vulnerabilidad!D23</x:f>
        <x:v>Metal</x:v>
      </x:c>
      <x:c r="P1549" s="38" t="str">
        <x:v>Sin dato</x:v>
      </x:c>
      <x:c r="Q1549" s="38" t="n">
        <x:f>IF('Impacto local'!H13="","",'Impacto local'!H13)</x:f>
        <x:v>2</x:v>
      </x:c>
      <x:c r="R1549" s="57" t="n">
        <x:f>IF(Q1549="","",INDEX(Vulnerabilidad!$C$6:$C$17,Q1549))</x:f>
        <x:v>0</x:v>
      </x:c>
      <x:c r="S1549" s="55" t="n">
        <x:f>IF(AND(ISNUMBER(J1549),ISNUMBER(R1549),R1549&gt;=0,R1549&lt;=1),J1549*R1549,"n.a.")</x:f>
        <x:v>0</x:v>
      </x:c>
      <x:c r="T1549" s="38" t="str">
        <x:f>IF(ISNUMBER(S1549),"Calculado ilustrativo","Faltan datos / parámetros inválidos")</x:f>
        <x:v>Calculado ilustrativo</x:v>
      </x:c>
    </x:row>
    <x:row r="1550">
      <x:c r="A1550" s="38" t="str">
        <x:v>R01545</x:v>
      </x:c>
      <x:c r="B1550" s="38" t="str">
        <x:f>'Reparto provincial'!B520</x:f>
        <x:v>C14</x:v>
      </x:c>
      <x:c r="C1550" s="38" t="str">
        <x:f>'Reparto provincial'!C520</x:f>
        <x:v>Pan American Life Insurande de Panamá, S.A.</x:v>
      </x:c>
      <x:c r="D1550" s="38" t="str">
        <x:f>'Reparto provincial'!D520</x:f>
        <x:v>Residencial</x:v>
      </x:c>
      <x:c r="E1550" s="38" t="str">
        <x:f>'Reparto provincial'!E520</x:f>
        <x:v>Panamá</x:v>
      </x:c>
      <x:c r="F1550" s="38" t="str">
        <x:f>Ubicaciones!A13</x:f>
        <x:v>L08</x:v>
      </x:c>
      <x:c r="G1550" s="38" t="str">
        <x:v>P3</x:v>
      </x:c>
      <x:c r="H1550" s="55" t="n">
        <x:f>IF(AND(ISNUMBER('Reparto provincial'!J520),ABS(Construccion!G27-1)&lt;0.0000001,MIN(Construccion!D27:F27)&gt;=0,MAX(Construccion!D27:F27)&lt;=1),ROUND('Reparto provincial'!J520*ROUND(SUM(Construccion!$D$27:F27),12),0)-ROUND('Reparto provincial'!J520*ROUND(SUM(Construccion!$D$27:E27),12),0),"n.a.")</x:f>
        <x:v>0</x:v>
      </x:c>
      <x:c r="I1550" s="55" t="n">
        <x:f>'Reparto provincial'!N520</x:f>
        <x:v>0</x:v>
      </x:c>
      <x:c r="J1550" s="55" t="n">
        <x:f>IF(AND(ISNUMBER(H1550),ISNUMBER(I1550)),H1550*I1550,"n.a.")</x:f>
        <x:v>0</x:v>
      </x:c>
      <x:c r="K1550" s="56" t="n">
        <x:f>Ubicaciones!D13</x:f>
        <x:v>8.98</x:v>
      </x:c>
      <x:c r="L1550" s="56" t="n">
        <x:f>Ubicaciones!E13</x:f>
        <x:v>-79.52</x:v>
      </x:c>
      <x:c r="M1550" s="38" t="str">
        <x:f>Vulnerabilidad!B24</x:f>
        <x:v>Liviana / madera</x:v>
      </x:c>
      <x:c r="N1550" s="38" t="str">
        <x:f>Vulnerabilidad!C24</x:f>
        <x:v>Madera / livianas</x:v>
      </x:c>
      <x:c r="O1550" s="38" t="str">
        <x:f>Vulnerabilidad!D24</x:f>
        <x:v>Metal</x:v>
      </x:c>
      <x:c r="P1550" s="38" t="str">
        <x:v>Sin dato</x:v>
      </x:c>
      <x:c r="Q1550" s="38" t="n">
        <x:f>IF('Impacto local'!H13="","",'Impacto local'!H13)</x:f>
        <x:v>2</x:v>
      </x:c>
      <x:c r="R1550" s="57" t="n">
        <x:f>IF(Q1550="","",INDEX(Vulnerabilidad!$D$6:$D$17,Q1550))</x:f>
        <x:v>0</x:v>
      </x:c>
      <x:c r="S1550" s="55" t="n">
        <x:f>IF(AND(ISNUMBER(J1550),ISNUMBER(R1550),R1550&gt;=0,R1550&lt;=1),J1550*R1550,"n.a.")</x:f>
        <x:v>0</x:v>
      </x:c>
      <x:c r="T1550" s="38" t="str">
        <x:f>IF(ISNUMBER(S1550),"Calculado ilustrativo","Faltan datos / parámetros inválidos")</x:f>
        <x:v>Calculado ilustrativo</x:v>
      </x:c>
    </x:row>
    <x:row r="1551">
      <x:c r="A1551" s="38" t="str">
        <x:v>R01546</x:v>
      </x:c>
      <x:c r="B1551" s="38" t="str">
        <x:f>'Reparto provincial'!B521</x:f>
        <x:v>C14</x:v>
      </x:c>
      <x:c r="C1551" s="38" t="str">
        <x:f>'Reparto provincial'!C521</x:f>
        <x:v>Pan American Life Insurande de Panamá, S.A.</x:v>
      </x:c>
      <x:c r="D1551" s="38" t="str">
        <x:f>'Reparto provincial'!D521</x:f>
        <x:v>Residencial</x:v>
      </x:c>
      <x:c r="E1551" s="38" t="str">
        <x:f>'Reparto provincial'!E521</x:f>
        <x:v>Veraguas</x:v>
      </x:c>
      <x:c r="F1551" s="38" t="str">
        <x:f>Ubicaciones!A14</x:f>
        <x:v>L09</x:v>
      </x:c>
      <x:c r="G1551" s="38" t="str">
        <x:v>P1</x:v>
      </x:c>
      <x:c r="H1551" s="55" t="n">
        <x:f>IF(AND(ISNUMBER('Reparto provincial'!J521),ABS(Construccion!G30-1)&lt;0.0000001,MIN(Construccion!D30:F30)&gt;=0,MAX(Construccion!D30:F30)&lt;=1),ROUND('Reparto provincial'!J521*ROUND(SUM(Construccion!$D$30:D30),12),0)-0,"n.a.")</x:f>
        <x:v>0</x:v>
      </x:c>
      <x:c r="I1551" s="55" t="n">
        <x:f>'Reparto provincial'!N521</x:f>
        <x:v>0</x:v>
      </x:c>
      <x:c r="J1551" s="55" t="n">
        <x:f>IF(AND(ISNUMBER(H1551),ISNUMBER(I1551)),H1551*I1551,"n.a.")</x:f>
        <x:v>0</x:v>
      </x:c>
      <x:c r="K1551" s="56" t="n">
        <x:f>Ubicaciones!D14</x:f>
        <x:v>8.1</x:v>
      </x:c>
      <x:c r="L1551" s="56" t="n">
        <x:f>Ubicaciones!E14</x:f>
        <x:v>-80.97</x:v>
      </x:c>
      <x:c r="M1551" s="38" t="str">
        <x:f>Vulnerabilidad!B22</x:f>
        <x:v>Hormigón armado</x:v>
      </x:c>
      <x:c r="N1551" s="38" t="str">
        <x:f>Vulnerabilidad!C22</x:f>
        <x:v>Mampostería de relleno</x:v>
      </x:c>
      <x:c r="O1551" s="38" t="str">
        <x:f>Vulnerabilidad!D22</x:f>
        <x:v>Losa de hormigón</x:v>
      </x:c>
      <x:c r="P1551" s="38" t="str">
        <x:v>Sin dato</x:v>
      </x:c>
      <x:c r="Q1551" s="38" t="n">
        <x:f>IF('Impacto local'!H14="","",'Impacto local'!H14)</x:f>
        <x:v>3</x:v>
      </x:c>
      <x:c r="R1551" s="57" t="n">
        <x:f>IF(Q1551="","",INDEX(Vulnerabilidad!$B$6:$B$17,Q1551))</x:f>
        <x:v>0</x:v>
      </x:c>
      <x:c r="S1551" s="55" t="n">
        <x:f>IF(AND(ISNUMBER(J1551),ISNUMBER(R1551),R1551&gt;=0,R1551&lt;=1),J1551*R1551,"n.a.")</x:f>
        <x:v>0</x:v>
      </x:c>
      <x:c r="T1551" s="38" t="str">
        <x:f>IF(ISNUMBER(S1551),"Calculado ilustrativo","Faltan datos / parámetros inválidos")</x:f>
        <x:v>Calculado ilustrativo</x:v>
      </x:c>
    </x:row>
    <x:row r="1552">
      <x:c r="A1552" s="38" t="str">
        <x:v>R01547</x:v>
      </x:c>
      <x:c r="B1552" s="38" t="str">
        <x:f>'Reparto provincial'!B521</x:f>
        <x:v>C14</x:v>
      </x:c>
      <x:c r="C1552" s="38" t="str">
        <x:f>'Reparto provincial'!C521</x:f>
        <x:v>Pan American Life Insurande de Panamá, S.A.</x:v>
      </x:c>
      <x:c r="D1552" s="38" t="str">
        <x:f>'Reparto provincial'!D521</x:f>
        <x:v>Residencial</x:v>
      </x:c>
      <x:c r="E1552" s="38" t="str">
        <x:f>'Reparto provincial'!E521</x:f>
        <x:v>Veraguas</x:v>
      </x:c>
      <x:c r="F1552" s="38" t="str">
        <x:f>Ubicaciones!A14</x:f>
        <x:v>L09</x:v>
      </x:c>
      <x:c r="G1552" s="38" t="str">
        <x:v>P2</x:v>
      </x:c>
      <x:c r="H1552" s="55" t="n">
        <x:f>IF(AND(ISNUMBER('Reparto provincial'!J521),ABS(Construccion!G30-1)&lt;0.0000001,MIN(Construccion!D30:F30)&gt;=0,MAX(Construccion!D30:F30)&lt;=1),ROUND('Reparto provincial'!J521*ROUND(SUM(Construccion!$D$30:E30),12),0)-ROUND('Reparto provincial'!J521*ROUND(SUM(Construccion!$D$30:D30),12),0),"n.a.")</x:f>
        <x:v>0</x:v>
      </x:c>
      <x:c r="I1552" s="55" t="n">
        <x:f>'Reparto provincial'!N521</x:f>
        <x:v>0</x:v>
      </x:c>
      <x:c r="J1552" s="55" t="n">
        <x:f>IF(AND(ISNUMBER(H1552),ISNUMBER(I1552)),H1552*I1552,"n.a.")</x:f>
        <x:v>0</x:v>
      </x:c>
      <x:c r="K1552" s="56" t="n">
        <x:f>Ubicaciones!D14</x:f>
        <x:v>8.1</x:v>
      </x:c>
      <x:c r="L1552" s="56" t="n">
        <x:f>Ubicaciones!E14</x:f>
        <x:v>-80.97</x:v>
      </x:c>
      <x:c r="M1552" s="38" t="str">
        <x:f>Vulnerabilidad!B23</x:f>
        <x:v>Mampostería sin refuerzo</x:v>
      </x:c>
      <x:c r="N1552" s="38" t="str">
        <x:f>Vulnerabilidad!C23</x:f>
        <x:v>Bloque / ladrillo</x:v>
      </x:c>
      <x:c r="O1552" s="38" t="str">
        <x:f>Vulnerabilidad!D23</x:f>
        <x:v>Metal</x:v>
      </x:c>
      <x:c r="P1552" s="38" t="str">
        <x:v>Sin dato</x:v>
      </x:c>
      <x:c r="Q1552" s="38" t="n">
        <x:f>IF('Impacto local'!H14="","",'Impacto local'!H14)</x:f>
        <x:v>3</x:v>
      </x:c>
      <x:c r="R1552" s="57" t="n">
        <x:f>IF(Q1552="","",INDEX(Vulnerabilidad!$C$6:$C$17,Q1552))</x:f>
        <x:v>0</x:v>
      </x:c>
      <x:c r="S1552" s="55" t="n">
        <x:f>IF(AND(ISNUMBER(J1552),ISNUMBER(R1552),R1552&gt;=0,R1552&lt;=1),J1552*R1552,"n.a.")</x:f>
        <x:v>0</x:v>
      </x:c>
      <x:c r="T1552" s="38" t="str">
        <x:f>IF(ISNUMBER(S1552),"Calculado ilustrativo","Faltan datos / parámetros inválidos")</x:f>
        <x:v>Calculado ilustrativo</x:v>
      </x:c>
    </x:row>
    <x:row r="1553">
      <x:c r="A1553" s="38" t="str">
        <x:v>R01548</x:v>
      </x:c>
      <x:c r="B1553" s="38" t="str">
        <x:f>'Reparto provincial'!B521</x:f>
        <x:v>C14</x:v>
      </x:c>
      <x:c r="C1553" s="38" t="str">
        <x:f>'Reparto provincial'!C521</x:f>
        <x:v>Pan American Life Insurande de Panamá, S.A.</x:v>
      </x:c>
      <x:c r="D1553" s="38" t="str">
        <x:f>'Reparto provincial'!D521</x:f>
        <x:v>Residencial</x:v>
      </x:c>
      <x:c r="E1553" s="38" t="str">
        <x:f>'Reparto provincial'!E521</x:f>
        <x:v>Veraguas</x:v>
      </x:c>
      <x:c r="F1553" s="38" t="str">
        <x:f>Ubicaciones!A14</x:f>
        <x:v>L09</x:v>
      </x:c>
      <x:c r="G1553" s="38" t="str">
        <x:v>P3</x:v>
      </x:c>
      <x:c r="H1553" s="55" t="n">
        <x:f>IF(AND(ISNUMBER('Reparto provincial'!J521),ABS(Construccion!G30-1)&lt;0.0000001,MIN(Construccion!D30:F30)&gt;=0,MAX(Construccion!D30:F30)&lt;=1),ROUND('Reparto provincial'!J521*ROUND(SUM(Construccion!$D$30:F30),12),0)-ROUND('Reparto provincial'!J521*ROUND(SUM(Construccion!$D$30:E30),12),0),"n.a.")</x:f>
        <x:v>0</x:v>
      </x:c>
      <x:c r="I1553" s="55" t="n">
        <x:f>'Reparto provincial'!N521</x:f>
        <x:v>0</x:v>
      </x:c>
      <x:c r="J1553" s="55" t="n">
        <x:f>IF(AND(ISNUMBER(H1553),ISNUMBER(I1553)),H1553*I1553,"n.a.")</x:f>
        <x:v>0</x:v>
      </x:c>
      <x:c r="K1553" s="56" t="n">
        <x:f>Ubicaciones!D14</x:f>
        <x:v>8.1</x:v>
      </x:c>
      <x:c r="L1553" s="56" t="n">
        <x:f>Ubicaciones!E14</x:f>
        <x:v>-80.97</x:v>
      </x:c>
      <x:c r="M1553" s="38" t="str">
        <x:f>Vulnerabilidad!B24</x:f>
        <x:v>Liviana / madera</x:v>
      </x:c>
      <x:c r="N1553" s="38" t="str">
        <x:f>Vulnerabilidad!C24</x:f>
        <x:v>Madera / livianas</x:v>
      </x:c>
      <x:c r="O1553" s="38" t="str">
        <x:f>Vulnerabilidad!D24</x:f>
        <x:v>Metal</x:v>
      </x:c>
      <x:c r="P1553" s="38" t="str">
        <x:v>Sin dato</x:v>
      </x:c>
      <x:c r="Q1553" s="38" t="n">
        <x:f>IF('Impacto local'!H14="","",'Impacto local'!H14)</x:f>
        <x:v>3</x:v>
      </x:c>
      <x:c r="R1553" s="57" t="n">
        <x:f>IF(Q1553="","",INDEX(Vulnerabilidad!$D$6:$D$17,Q1553))</x:f>
        <x:v>0</x:v>
      </x:c>
      <x:c r="S1553" s="55" t="n">
        <x:f>IF(AND(ISNUMBER(J1553),ISNUMBER(R1553),R1553&gt;=0,R1553&lt;=1),J1553*R1553,"n.a.")</x:f>
        <x:v>0</x:v>
      </x:c>
      <x:c r="T1553" s="38" t="str">
        <x:f>IF(ISNUMBER(S1553),"Calculado ilustrativo","Faltan datos / parámetros inválidos")</x:f>
        <x:v>Calculado ilustrativo</x:v>
      </x:c>
    </x:row>
    <x:row r="1554">
      <x:c r="A1554" s="38" t="str">
        <x:v>R01549</x:v>
      </x:c>
      <x:c r="B1554" s="38" t="str">
        <x:f>'Reparto provincial'!B522</x:f>
        <x:v>C14</x:v>
      </x:c>
      <x:c r="C1554" s="38" t="str">
        <x:f>'Reparto provincial'!C522</x:f>
        <x:v>Pan American Life Insurande de Panamá, S.A.</x:v>
      </x:c>
      <x:c r="D1554" s="38" t="str">
        <x:f>'Reparto provincial'!D522</x:f>
        <x:v>Residencial</x:v>
      </x:c>
      <x:c r="E1554" s="38" t="str">
        <x:f>'Reparto provincial'!E522</x:f>
        <x:v>Guna Yala</x:v>
      </x:c>
      <x:c r="F1554" s="38" t="str">
        <x:f>Ubicaciones!A15</x:f>
        <x:v>L10</x:v>
      </x:c>
      <x:c r="G1554" s="38" t="str">
        <x:v>P1</x:v>
      </x:c>
      <x:c r="H1554" s="55" t="n">
        <x:f>IF(AND(ISNUMBER('Reparto provincial'!J522),ABS(Construccion!G33-1)&lt;0.0000001,MIN(Construccion!D33:F33)&gt;=0,MAX(Construccion!D33:F33)&lt;=1),ROUND('Reparto provincial'!J522*ROUND(SUM(Construccion!$D$33:D33),12),0)-0,"n.a.")</x:f>
        <x:v>0</x:v>
      </x:c>
      <x:c r="I1554" s="55" t="n">
        <x:f>'Reparto provincial'!N522</x:f>
        <x:v>0</x:v>
      </x:c>
      <x:c r="J1554" s="55" t="n">
        <x:f>IF(AND(ISNUMBER(H1554),ISNUMBER(I1554)),H1554*I1554,"n.a.")</x:f>
        <x:v>0</x:v>
      </x:c>
      <x:c r="K1554" s="56" t="n">
        <x:f>Ubicaciones!D15</x:f>
        <x:v>9.45</x:v>
      </x:c>
      <x:c r="L1554" s="56" t="n">
        <x:f>Ubicaciones!E15</x:f>
        <x:v>-78.97</x:v>
      </x:c>
      <x:c r="M1554" s="38" t="str">
        <x:f>Vulnerabilidad!B22</x:f>
        <x:v>Hormigón armado</x:v>
      </x:c>
      <x:c r="N1554" s="38" t="str">
        <x:f>Vulnerabilidad!C22</x:f>
        <x:v>Mampostería de relleno</x:v>
      </x:c>
      <x:c r="O1554" s="38" t="str">
        <x:f>Vulnerabilidad!D22</x:f>
        <x:v>Losa de hormigón</x:v>
      </x:c>
      <x:c r="P1554" s="38" t="str">
        <x:v>Sin dato</x:v>
      </x:c>
      <x:c r="Q1554" s="38" t="n">
        <x:f>IF('Impacto local'!H15="","",'Impacto local'!H15)</x:f>
        <x:v>2</x:v>
      </x:c>
      <x:c r="R1554" s="57" t="n">
        <x:f>IF(Q1554="","",INDEX(Vulnerabilidad!$B$6:$B$17,Q1554))</x:f>
        <x:v>0</x:v>
      </x:c>
      <x:c r="S1554" s="55" t="n">
        <x:f>IF(AND(ISNUMBER(J1554),ISNUMBER(R1554),R1554&gt;=0,R1554&lt;=1),J1554*R1554,"n.a.")</x:f>
        <x:v>0</x:v>
      </x:c>
      <x:c r="T1554" s="38" t="str">
        <x:f>IF(ISNUMBER(S1554),"Calculado ilustrativo","Faltan datos / parámetros inválidos")</x:f>
        <x:v>Calculado ilustrativo</x:v>
      </x:c>
    </x:row>
    <x:row r="1555">
      <x:c r="A1555" s="38" t="str">
        <x:v>R01550</x:v>
      </x:c>
      <x:c r="B1555" s="38" t="str">
        <x:f>'Reparto provincial'!B522</x:f>
        <x:v>C14</x:v>
      </x:c>
      <x:c r="C1555" s="38" t="str">
        <x:f>'Reparto provincial'!C522</x:f>
        <x:v>Pan American Life Insurande de Panamá, S.A.</x:v>
      </x:c>
      <x:c r="D1555" s="38" t="str">
        <x:f>'Reparto provincial'!D522</x:f>
        <x:v>Residencial</x:v>
      </x:c>
      <x:c r="E1555" s="38" t="str">
        <x:f>'Reparto provincial'!E522</x:f>
        <x:v>Guna Yala</x:v>
      </x:c>
      <x:c r="F1555" s="38" t="str">
        <x:f>Ubicaciones!A15</x:f>
        <x:v>L10</x:v>
      </x:c>
      <x:c r="G1555" s="38" t="str">
        <x:v>P2</x:v>
      </x:c>
      <x:c r="H1555" s="55" t="n">
        <x:f>IF(AND(ISNUMBER('Reparto provincial'!J522),ABS(Construccion!G33-1)&lt;0.0000001,MIN(Construccion!D33:F33)&gt;=0,MAX(Construccion!D33:F33)&lt;=1),ROUND('Reparto provincial'!J522*ROUND(SUM(Construccion!$D$33:E33),12),0)-ROUND('Reparto provincial'!J522*ROUND(SUM(Construccion!$D$33:D33),12),0),"n.a.")</x:f>
        <x:v>0</x:v>
      </x:c>
      <x:c r="I1555" s="55" t="n">
        <x:f>'Reparto provincial'!N522</x:f>
        <x:v>0</x:v>
      </x:c>
      <x:c r="J1555" s="55" t="n">
        <x:f>IF(AND(ISNUMBER(H1555),ISNUMBER(I1555)),H1555*I1555,"n.a.")</x:f>
        <x:v>0</x:v>
      </x:c>
      <x:c r="K1555" s="56" t="n">
        <x:f>Ubicaciones!D15</x:f>
        <x:v>9.45</x:v>
      </x:c>
      <x:c r="L1555" s="56" t="n">
        <x:f>Ubicaciones!E15</x:f>
        <x:v>-78.97</x:v>
      </x:c>
      <x:c r="M1555" s="38" t="str">
        <x:f>Vulnerabilidad!B23</x:f>
        <x:v>Mampostería sin refuerzo</x:v>
      </x:c>
      <x:c r="N1555" s="38" t="str">
        <x:f>Vulnerabilidad!C23</x:f>
        <x:v>Bloque / ladrillo</x:v>
      </x:c>
      <x:c r="O1555" s="38" t="str">
        <x:f>Vulnerabilidad!D23</x:f>
        <x:v>Metal</x:v>
      </x:c>
      <x:c r="P1555" s="38" t="str">
        <x:v>Sin dato</x:v>
      </x:c>
      <x:c r="Q1555" s="38" t="n">
        <x:f>IF('Impacto local'!H15="","",'Impacto local'!H15)</x:f>
        <x:v>2</x:v>
      </x:c>
      <x:c r="R1555" s="57" t="n">
        <x:f>IF(Q1555="","",INDEX(Vulnerabilidad!$C$6:$C$17,Q1555))</x:f>
        <x:v>0</x:v>
      </x:c>
      <x:c r="S1555" s="55" t="n">
        <x:f>IF(AND(ISNUMBER(J1555),ISNUMBER(R1555),R1555&gt;=0,R1555&lt;=1),J1555*R1555,"n.a.")</x:f>
        <x:v>0</x:v>
      </x:c>
      <x:c r="T1555" s="38" t="str">
        <x:f>IF(ISNUMBER(S1555),"Calculado ilustrativo","Faltan datos / parámetros inválidos")</x:f>
        <x:v>Calculado ilustrativo</x:v>
      </x:c>
    </x:row>
    <x:row r="1556">
      <x:c r="A1556" s="38" t="str">
        <x:v>R01551</x:v>
      </x:c>
      <x:c r="B1556" s="38" t="str">
        <x:f>'Reparto provincial'!B522</x:f>
        <x:v>C14</x:v>
      </x:c>
      <x:c r="C1556" s="38" t="str">
        <x:f>'Reparto provincial'!C522</x:f>
        <x:v>Pan American Life Insurande de Panamá, S.A.</x:v>
      </x:c>
      <x:c r="D1556" s="38" t="str">
        <x:f>'Reparto provincial'!D522</x:f>
        <x:v>Residencial</x:v>
      </x:c>
      <x:c r="E1556" s="38" t="str">
        <x:f>'Reparto provincial'!E522</x:f>
        <x:v>Guna Yala</x:v>
      </x:c>
      <x:c r="F1556" s="38" t="str">
        <x:f>Ubicaciones!A15</x:f>
        <x:v>L10</x:v>
      </x:c>
      <x:c r="G1556" s="38" t="str">
        <x:v>P3</x:v>
      </x:c>
      <x:c r="H1556" s="55" t="n">
        <x:f>IF(AND(ISNUMBER('Reparto provincial'!J522),ABS(Construccion!G33-1)&lt;0.0000001,MIN(Construccion!D33:F33)&gt;=0,MAX(Construccion!D33:F33)&lt;=1),ROUND('Reparto provincial'!J522*ROUND(SUM(Construccion!$D$33:F33),12),0)-ROUND('Reparto provincial'!J522*ROUND(SUM(Construccion!$D$33:E33),12),0),"n.a.")</x:f>
        <x:v>0</x:v>
      </x:c>
      <x:c r="I1556" s="55" t="n">
        <x:f>'Reparto provincial'!N522</x:f>
        <x:v>0</x:v>
      </x:c>
      <x:c r="J1556" s="55" t="n">
        <x:f>IF(AND(ISNUMBER(H1556),ISNUMBER(I1556)),H1556*I1556,"n.a.")</x:f>
        <x:v>0</x:v>
      </x:c>
      <x:c r="K1556" s="56" t="n">
        <x:f>Ubicaciones!D15</x:f>
        <x:v>9.45</x:v>
      </x:c>
      <x:c r="L1556" s="56" t="n">
        <x:f>Ubicaciones!E15</x:f>
        <x:v>-78.97</x:v>
      </x:c>
      <x:c r="M1556" s="38" t="str">
        <x:f>Vulnerabilidad!B24</x:f>
        <x:v>Liviana / madera</x:v>
      </x:c>
      <x:c r="N1556" s="38" t="str">
        <x:f>Vulnerabilidad!C24</x:f>
        <x:v>Madera / livianas</x:v>
      </x:c>
      <x:c r="O1556" s="38" t="str">
        <x:f>Vulnerabilidad!D24</x:f>
        <x:v>Metal</x:v>
      </x:c>
      <x:c r="P1556" s="38" t="str">
        <x:v>Sin dato</x:v>
      </x:c>
      <x:c r="Q1556" s="38" t="n">
        <x:f>IF('Impacto local'!H15="","",'Impacto local'!H15)</x:f>
        <x:v>2</x:v>
      </x:c>
      <x:c r="R1556" s="57" t="n">
        <x:f>IF(Q1556="","",INDEX(Vulnerabilidad!$D$6:$D$17,Q1556))</x:f>
        <x:v>0</x:v>
      </x:c>
      <x:c r="S1556" s="55" t="n">
        <x:f>IF(AND(ISNUMBER(J1556),ISNUMBER(R1556),R1556&gt;=0,R1556&lt;=1),J1556*R1556,"n.a.")</x:f>
        <x:v>0</x:v>
      </x:c>
      <x:c r="T1556" s="38" t="str">
        <x:f>IF(ISNUMBER(S1556),"Calculado ilustrativo","Faltan datos / parámetros inválidos")</x:f>
        <x:v>Calculado ilustrativo</x:v>
      </x:c>
    </x:row>
    <x:row r="1557">
      <x:c r="A1557" s="38" t="str">
        <x:v>R01552</x:v>
      </x:c>
      <x:c r="B1557" s="38" t="str">
        <x:f>'Reparto provincial'!B523</x:f>
        <x:v>C14</x:v>
      </x:c>
      <x:c r="C1557" s="38" t="str">
        <x:f>'Reparto provincial'!C523</x:f>
        <x:v>Pan American Life Insurande de Panamá, S.A.</x:v>
      </x:c>
      <x:c r="D1557" s="38" t="str">
        <x:f>'Reparto provincial'!D523</x:f>
        <x:v>Residencial</x:v>
      </x:c>
      <x:c r="E1557" s="38" t="str">
        <x:f>'Reparto provincial'!E523</x:f>
        <x:v>Emberá-Wounaan</x:v>
      </x:c>
      <x:c r="F1557" s="38" t="str">
        <x:f>Ubicaciones!A16</x:f>
        <x:v>L11</x:v>
      </x:c>
      <x:c r="G1557" s="38" t="str">
        <x:v>P1</x:v>
      </x:c>
      <x:c r="H1557" s="55" t="n">
        <x:f>IF(AND(ISNUMBER('Reparto provincial'!J523),ABS(Construccion!G36-1)&lt;0.0000001,MIN(Construccion!D36:F36)&gt;=0,MAX(Construccion!D36:F36)&lt;=1),ROUND('Reparto provincial'!J523*ROUND(SUM(Construccion!$D$36:D36),12),0)-0,"n.a.")</x:f>
        <x:v>0</x:v>
      </x:c>
      <x:c r="I1557" s="55" t="n">
        <x:f>'Reparto provincial'!N523</x:f>
        <x:v>0</x:v>
      </x:c>
      <x:c r="J1557" s="55" t="n">
        <x:f>IF(AND(ISNUMBER(H1557),ISNUMBER(I1557)),H1557*I1557,"n.a.")</x:f>
        <x:v>0</x:v>
      </x:c>
      <x:c r="K1557" s="56" t="n">
        <x:f>Ubicaciones!D16</x:f>
        <x:v>8.25</x:v>
      </x:c>
      <x:c r="L1557" s="56" t="n">
        <x:f>Ubicaciones!E16</x:f>
        <x:v>-77.72</x:v>
      </x:c>
      <x:c r="M1557" s="38" t="str">
        <x:f>Vulnerabilidad!B22</x:f>
        <x:v>Hormigón armado</x:v>
      </x:c>
      <x:c r="N1557" s="38" t="str">
        <x:f>Vulnerabilidad!C22</x:f>
        <x:v>Mampostería de relleno</x:v>
      </x:c>
      <x:c r="O1557" s="38" t="str">
        <x:f>Vulnerabilidad!D22</x:f>
        <x:v>Losa de hormigón</x:v>
      </x:c>
      <x:c r="P1557" s="38" t="str">
        <x:v>Sin dato</x:v>
      </x:c>
      <x:c r="Q1557" s="38" t="n">
        <x:f>IF('Impacto local'!H16="","",'Impacto local'!H16)</x:f>
        <x:v>2</x:v>
      </x:c>
      <x:c r="R1557" s="57" t="n">
        <x:f>IF(Q1557="","",INDEX(Vulnerabilidad!$B$6:$B$17,Q1557))</x:f>
        <x:v>0</x:v>
      </x:c>
      <x:c r="S1557" s="55" t="n">
        <x:f>IF(AND(ISNUMBER(J1557),ISNUMBER(R1557),R1557&gt;=0,R1557&lt;=1),J1557*R1557,"n.a.")</x:f>
        <x:v>0</x:v>
      </x:c>
      <x:c r="T1557" s="38" t="str">
        <x:f>IF(ISNUMBER(S1557),"Calculado ilustrativo","Faltan datos / parámetros inválidos")</x:f>
        <x:v>Calculado ilustrativo</x:v>
      </x:c>
    </x:row>
    <x:row r="1558">
      <x:c r="A1558" s="38" t="str">
        <x:v>R01553</x:v>
      </x:c>
      <x:c r="B1558" s="38" t="str">
        <x:f>'Reparto provincial'!B523</x:f>
        <x:v>C14</x:v>
      </x:c>
      <x:c r="C1558" s="38" t="str">
        <x:f>'Reparto provincial'!C523</x:f>
        <x:v>Pan American Life Insurande de Panamá, S.A.</x:v>
      </x:c>
      <x:c r="D1558" s="38" t="str">
        <x:f>'Reparto provincial'!D523</x:f>
        <x:v>Residencial</x:v>
      </x:c>
      <x:c r="E1558" s="38" t="str">
        <x:f>'Reparto provincial'!E523</x:f>
        <x:v>Emberá-Wounaan</x:v>
      </x:c>
      <x:c r="F1558" s="38" t="str">
        <x:f>Ubicaciones!A16</x:f>
        <x:v>L11</x:v>
      </x:c>
      <x:c r="G1558" s="38" t="str">
        <x:v>P2</x:v>
      </x:c>
      <x:c r="H1558" s="55" t="n">
        <x:f>IF(AND(ISNUMBER('Reparto provincial'!J523),ABS(Construccion!G36-1)&lt;0.0000001,MIN(Construccion!D36:F36)&gt;=0,MAX(Construccion!D36:F36)&lt;=1),ROUND('Reparto provincial'!J523*ROUND(SUM(Construccion!$D$36:E36),12),0)-ROUND('Reparto provincial'!J523*ROUND(SUM(Construccion!$D$36:D36),12),0),"n.a.")</x:f>
        <x:v>0</x:v>
      </x:c>
      <x:c r="I1558" s="55" t="n">
        <x:f>'Reparto provincial'!N523</x:f>
        <x:v>0</x:v>
      </x:c>
      <x:c r="J1558" s="55" t="n">
        <x:f>IF(AND(ISNUMBER(H1558),ISNUMBER(I1558)),H1558*I1558,"n.a.")</x:f>
        <x:v>0</x:v>
      </x:c>
      <x:c r="K1558" s="56" t="n">
        <x:f>Ubicaciones!D16</x:f>
        <x:v>8.25</x:v>
      </x:c>
      <x:c r="L1558" s="56" t="n">
        <x:f>Ubicaciones!E16</x:f>
        <x:v>-77.72</x:v>
      </x:c>
      <x:c r="M1558" s="38" t="str">
        <x:f>Vulnerabilidad!B23</x:f>
        <x:v>Mampostería sin refuerzo</x:v>
      </x:c>
      <x:c r="N1558" s="38" t="str">
        <x:f>Vulnerabilidad!C23</x:f>
        <x:v>Bloque / ladrillo</x:v>
      </x:c>
      <x:c r="O1558" s="38" t="str">
        <x:f>Vulnerabilidad!D23</x:f>
        <x:v>Metal</x:v>
      </x:c>
      <x:c r="P1558" s="38" t="str">
        <x:v>Sin dato</x:v>
      </x:c>
      <x:c r="Q1558" s="38" t="n">
        <x:f>IF('Impacto local'!H16="","",'Impacto local'!H16)</x:f>
        <x:v>2</x:v>
      </x:c>
      <x:c r="R1558" s="57" t="n">
        <x:f>IF(Q1558="","",INDEX(Vulnerabilidad!$C$6:$C$17,Q1558))</x:f>
        <x:v>0</x:v>
      </x:c>
      <x:c r="S1558" s="55" t="n">
        <x:f>IF(AND(ISNUMBER(J1558),ISNUMBER(R1558),R1558&gt;=0,R1558&lt;=1),J1558*R1558,"n.a.")</x:f>
        <x:v>0</x:v>
      </x:c>
      <x:c r="T1558" s="38" t="str">
        <x:f>IF(ISNUMBER(S1558),"Calculado ilustrativo","Faltan datos / parámetros inválidos")</x:f>
        <x:v>Calculado ilustrativo</x:v>
      </x:c>
    </x:row>
    <x:row r="1559">
      <x:c r="A1559" s="38" t="str">
        <x:v>R01554</x:v>
      </x:c>
      <x:c r="B1559" s="38" t="str">
        <x:f>'Reparto provincial'!B523</x:f>
        <x:v>C14</x:v>
      </x:c>
      <x:c r="C1559" s="38" t="str">
        <x:f>'Reparto provincial'!C523</x:f>
        <x:v>Pan American Life Insurande de Panamá, S.A.</x:v>
      </x:c>
      <x:c r="D1559" s="38" t="str">
        <x:f>'Reparto provincial'!D523</x:f>
        <x:v>Residencial</x:v>
      </x:c>
      <x:c r="E1559" s="38" t="str">
        <x:f>'Reparto provincial'!E523</x:f>
        <x:v>Emberá-Wounaan</x:v>
      </x:c>
      <x:c r="F1559" s="38" t="str">
        <x:f>Ubicaciones!A16</x:f>
        <x:v>L11</x:v>
      </x:c>
      <x:c r="G1559" s="38" t="str">
        <x:v>P3</x:v>
      </x:c>
      <x:c r="H1559" s="55" t="n">
        <x:f>IF(AND(ISNUMBER('Reparto provincial'!J523),ABS(Construccion!G36-1)&lt;0.0000001,MIN(Construccion!D36:F36)&gt;=0,MAX(Construccion!D36:F36)&lt;=1),ROUND('Reparto provincial'!J523*ROUND(SUM(Construccion!$D$36:F36),12),0)-ROUND('Reparto provincial'!J523*ROUND(SUM(Construccion!$D$36:E36),12),0),"n.a.")</x:f>
        <x:v>0</x:v>
      </x:c>
      <x:c r="I1559" s="55" t="n">
        <x:f>'Reparto provincial'!N523</x:f>
        <x:v>0</x:v>
      </x:c>
      <x:c r="J1559" s="55" t="n">
        <x:f>IF(AND(ISNUMBER(H1559),ISNUMBER(I1559)),H1559*I1559,"n.a.")</x:f>
        <x:v>0</x:v>
      </x:c>
      <x:c r="K1559" s="56" t="n">
        <x:f>Ubicaciones!D16</x:f>
        <x:v>8.25</x:v>
      </x:c>
      <x:c r="L1559" s="56" t="n">
        <x:f>Ubicaciones!E16</x:f>
        <x:v>-77.72</x:v>
      </x:c>
      <x:c r="M1559" s="38" t="str">
        <x:f>Vulnerabilidad!B24</x:f>
        <x:v>Liviana / madera</x:v>
      </x:c>
      <x:c r="N1559" s="38" t="str">
        <x:f>Vulnerabilidad!C24</x:f>
        <x:v>Madera / livianas</x:v>
      </x:c>
      <x:c r="O1559" s="38" t="str">
        <x:f>Vulnerabilidad!D24</x:f>
        <x:v>Metal</x:v>
      </x:c>
      <x:c r="P1559" s="38" t="str">
        <x:v>Sin dato</x:v>
      </x:c>
      <x:c r="Q1559" s="38" t="n">
        <x:f>IF('Impacto local'!H16="","",'Impacto local'!H16)</x:f>
        <x:v>2</x:v>
      </x:c>
      <x:c r="R1559" s="57" t="n">
        <x:f>IF(Q1559="","",INDEX(Vulnerabilidad!$D$6:$D$17,Q1559))</x:f>
        <x:v>0</x:v>
      </x:c>
      <x:c r="S1559" s="55" t="n">
        <x:f>IF(AND(ISNUMBER(J1559),ISNUMBER(R1559),R1559&gt;=0,R1559&lt;=1),J1559*R1559,"n.a.")</x:f>
        <x:v>0</x:v>
      </x:c>
      <x:c r="T1559" s="38" t="str">
        <x:f>IF(ISNUMBER(S1559),"Calculado ilustrativo","Faltan datos / parámetros inválidos")</x:f>
        <x:v>Calculado ilustrativo</x:v>
      </x:c>
    </x:row>
    <x:row r="1560">
      <x:c r="A1560" s="38" t="str">
        <x:v>R01555</x:v>
      </x:c>
      <x:c r="B1560" s="38" t="str">
        <x:f>'Reparto provincial'!B524</x:f>
        <x:v>C14</x:v>
      </x:c>
      <x:c r="C1560" s="38" t="str">
        <x:f>'Reparto provincial'!C524</x:f>
        <x:v>Pan American Life Insurande de Panamá, S.A.</x:v>
      </x:c>
      <x:c r="D1560" s="38" t="str">
        <x:f>'Reparto provincial'!D524</x:f>
        <x:v>Residencial</x:v>
      </x:c>
      <x:c r="E1560" s="38" t="str">
        <x:f>'Reparto provincial'!E524</x:f>
        <x:v>Ngäbe-Buglé</x:v>
      </x:c>
      <x:c r="F1560" s="38" t="str">
        <x:f>Ubicaciones!A17</x:f>
        <x:v>L12</x:v>
      </x:c>
      <x:c r="G1560" s="38" t="str">
        <x:v>P1</x:v>
      </x:c>
      <x:c r="H1560" s="55" t="n">
        <x:f>IF(AND(ISNUMBER('Reparto provincial'!J524),ABS(Construccion!G39-1)&lt;0.0000001,MIN(Construccion!D39:F39)&gt;=0,MAX(Construccion!D39:F39)&lt;=1),ROUND('Reparto provincial'!J524*ROUND(SUM(Construccion!$D$39:D39),12),0)-0,"n.a.")</x:f>
        <x:v>0</x:v>
      </x:c>
      <x:c r="I1560" s="55" t="n">
        <x:f>'Reparto provincial'!N524</x:f>
        <x:v>0</x:v>
      </x:c>
      <x:c r="J1560" s="55" t="n">
        <x:f>IF(AND(ISNUMBER(H1560),ISNUMBER(I1560)),H1560*I1560,"n.a.")</x:f>
        <x:v>0</x:v>
      </x:c>
      <x:c r="K1560" s="56" t="n">
        <x:f>Ubicaciones!D17</x:f>
        <x:v>8.53</x:v>
      </x:c>
      <x:c r="L1560" s="56" t="n">
        <x:f>Ubicaciones!E17</x:f>
        <x:v>-81.7</x:v>
      </x:c>
      <x:c r="M1560" s="38" t="str">
        <x:f>Vulnerabilidad!B22</x:f>
        <x:v>Hormigón armado</x:v>
      </x:c>
      <x:c r="N1560" s="38" t="str">
        <x:f>Vulnerabilidad!C22</x:f>
        <x:v>Mampostería de relleno</x:v>
      </x:c>
      <x:c r="O1560" s="38" t="str">
        <x:f>Vulnerabilidad!D22</x:f>
        <x:v>Losa de hormigón</x:v>
      </x:c>
      <x:c r="P1560" s="38" t="str">
        <x:v>Sin dato</x:v>
      </x:c>
      <x:c r="Q1560" s="38" t="n">
        <x:f>IF('Impacto local'!H17="","",'Impacto local'!H17)</x:f>
        <x:v>3</x:v>
      </x:c>
      <x:c r="R1560" s="57" t="n">
        <x:f>IF(Q1560="","",INDEX(Vulnerabilidad!$B$6:$B$17,Q1560))</x:f>
        <x:v>0</x:v>
      </x:c>
      <x:c r="S1560" s="55" t="n">
        <x:f>IF(AND(ISNUMBER(J1560),ISNUMBER(R1560),R1560&gt;=0,R1560&lt;=1),J1560*R1560,"n.a.")</x:f>
        <x:v>0</x:v>
      </x:c>
      <x:c r="T1560" s="38" t="str">
        <x:f>IF(ISNUMBER(S1560),"Calculado ilustrativo","Faltan datos / parámetros inválidos")</x:f>
        <x:v>Calculado ilustrativo</x:v>
      </x:c>
    </x:row>
    <x:row r="1561">
      <x:c r="A1561" s="38" t="str">
        <x:v>R01556</x:v>
      </x:c>
      <x:c r="B1561" s="38" t="str">
        <x:f>'Reparto provincial'!B524</x:f>
        <x:v>C14</x:v>
      </x:c>
      <x:c r="C1561" s="38" t="str">
        <x:f>'Reparto provincial'!C524</x:f>
        <x:v>Pan American Life Insurande de Panamá, S.A.</x:v>
      </x:c>
      <x:c r="D1561" s="38" t="str">
        <x:f>'Reparto provincial'!D524</x:f>
        <x:v>Residencial</x:v>
      </x:c>
      <x:c r="E1561" s="38" t="str">
        <x:f>'Reparto provincial'!E524</x:f>
        <x:v>Ngäbe-Buglé</x:v>
      </x:c>
      <x:c r="F1561" s="38" t="str">
        <x:f>Ubicaciones!A17</x:f>
        <x:v>L12</x:v>
      </x:c>
      <x:c r="G1561" s="38" t="str">
        <x:v>P2</x:v>
      </x:c>
      <x:c r="H1561" s="55" t="n">
        <x:f>IF(AND(ISNUMBER('Reparto provincial'!J524),ABS(Construccion!G39-1)&lt;0.0000001,MIN(Construccion!D39:F39)&gt;=0,MAX(Construccion!D39:F39)&lt;=1),ROUND('Reparto provincial'!J524*ROUND(SUM(Construccion!$D$39:E39),12),0)-ROUND('Reparto provincial'!J524*ROUND(SUM(Construccion!$D$39:D39),12),0),"n.a.")</x:f>
        <x:v>0</x:v>
      </x:c>
      <x:c r="I1561" s="55" t="n">
        <x:f>'Reparto provincial'!N524</x:f>
        <x:v>0</x:v>
      </x:c>
      <x:c r="J1561" s="55" t="n">
        <x:f>IF(AND(ISNUMBER(H1561),ISNUMBER(I1561)),H1561*I1561,"n.a.")</x:f>
        <x:v>0</x:v>
      </x:c>
      <x:c r="K1561" s="56" t="n">
        <x:f>Ubicaciones!D17</x:f>
        <x:v>8.53</x:v>
      </x:c>
      <x:c r="L1561" s="56" t="n">
        <x:f>Ubicaciones!E17</x:f>
        <x:v>-81.7</x:v>
      </x:c>
      <x:c r="M1561" s="38" t="str">
        <x:f>Vulnerabilidad!B23</x:f>
        <x:v>Mampostería sin refuerzo</x:v>
      </x:c>
      <x:c r="N1561" s="38" t="str">
        <x:f>Vulnerabilidad!C23</x:f>
        <x:v>Bloque / ladrillo</x:v>
      </x:c>
      <x:c r="O1561" s="38" t="str">
        <x:f>Vulnerabilidad!D23</x:f>
        <x:v>Metal</x:v>
      </x:c>
      <x:c r="P1561" s="38" t="str">
        <x:v>Sin dato</x:v>
      </x:c>
      <x:c r="Q1561" s="38" t="n">
        <x:f>IF('Impacto local'!H17="","",'Impacto local'!H17)</x:f>
        <x:v>3</x:v>
      </x:c>
      <x:c r="R1561" s="57" t="n">
        <x:f>IF(Q1561="","",INDEX(Vulnerabilidad!$C$6:$C$17,Q1561))</x:f>
        <x:v>0</x:v>
      </x:c>
      <x:c r="S1561" s="55" t="n">
        <x:f>IF(AND(ISNUMBER(J1561),ISNUMBER(R1561),R1561&gt;=0,R1561&lt;=1),J1561*R1561,"n.a.")</x:f>
        <x:v>0</x:v>
      </x:c>
      <x:c r="T1561" s="38" t="str">
        <x:f>IF(ISNUMBER(S1561),"Calculado ilustrativo","Faltan datos / parámetros inválidos")</x:f>
        <x:v>Calculado ilustrativo</x:v>
      </x:c>
    </x:row>
    <x:row r="1562">
      <x:c r="A1562" s="38" t="str">
        <x:v>R01557</x:v>
      </x:c>
      <x:c r="B1562" s="38" t="str">
        <x:f>'Reparto provincial'!B524</x:f>
        <x:v>C14</x:v>
      </x:c>
      <x:c r="C1562" s="38" t="str">
        <x:f>'Reparto provincial'!C524</x:f>
        <x:v>Pan American Life Insurande de Panamá, S.A.</x:v>
      </x:c>
      <x:c r="D1562" s="38" t="str">
        <x:f>'Reparto provincial'!D524</x:f>
        <x:v>Residencial</x:v>
      </x:c>
      <x:c r="E1562" s="38" t="str">
        <x:f>'Reparto provincial'!E524</x:f>
        <x:v>Ngäbe-Buglé</x:v>
      </x:c>
      <x:c r="F1562" s="38" t="str">
        <x:f>Ubicaciones!A17</x:f>
        <x:v>L12</x:v>
      </x:c>
      <x:c r="G1562" s="38" t="str">
        <x:v>P3</x:v>
      </x:c>
      <x:c r="H1562" s="55" t="n">
        <x:f>IF(AND(ISNUMBER('Reparto provincial'!J524),ABS(Construccion!G39-1)&lt;0.0000001,MIN(Construccion!D39:F39)&gt;=0,MAX(Construccion!D39:F39)&lt;=1),ROUND('Reparto provincial'!J524*ROUND(SUM(Construccion!$D$39:F39),12),0)-ROUND('Reparto provincial'!J524*ROUND(SUM(Construccion!$D$39:E39),12),0),"n.a.")</x:f>
        <x:v>0</x:v>
      </x:c>
      <x:c r="I1562" s="55" t="n">
        <x:f>'Reparto provincial'!N524</x:f>
        <x:v>0</x:v>
      </x:c>
      <x:c r="J1562" s="55" t="n">
        <x:f>IF(AND(ISNUMBER(H1562),ISNUMBER(I1562)),H1562*I1562,"n.a.")</x:f>
        <x:v>0</x:v>
      </x:c>
      <x:c r="K1562" s="56" t="n">
        <x:f>Ubicaciones!D17</x:f>
        <x:v>8.53</x:v>
      </x:c>
      <x:c r="L1562" s="56" t="n">
        <x:f>Ubicaciones!E17</x:f>
        <x:v>-81.7</x:v>
      </x:c>
      <x:c r="M1562" s="38" t="str">
        <x:f>Vulnerabilidad!B24</x:f>
        <x:v>Liviana / madera</x:v>
      </x:c>
      <x:c r="N1562" s="38" t="str">
        <x:f>Vulnerabilidad!C24</x:f>
        <x:v>Madera / livianas</x:v>
      </x:c>
      <x:c r="O1562" s="38" t="str">
        <x:f>Vulnerabilidad!D24</x:f>
        <x:v>Metal</x:v>
      </x:c>
      <x:c r="P1562" s="38" t="str">
        <x:v>Sin dato</x:v>
      </x:c>
      <x:c r="Q1562" s="38" t="n">
        <x:f>IF('Impacto local'!H17="","",'Impacto local'!H17)</x:f>
        <x:v>3</x:v>
      </x:c>
      <x:c r="R1562" s="57" t="n">
        <x:f>IF(Q1562="","",INDEX(Vulnerabilidad!$D$6:$D$17,Q1562))</x:f>
        <x:v>0</x:v>
      </x:c>
      <x:c r="S1562" s="55" t="n">
        <x:f>IF(AND(ISNUMBER(J1562),ISNUMBER(R1562),R1562&gt;=0,R1562&lt;=1),J1562*R1562,"n.a.")</x:f>
        <x:v>0</x:v>
      </x:c>
      <x:c r="T1562" s="38" t="str">
        <x:f>IF(ISNUMBER(S1562),"Calculado ilustrativo","Faltan datos / parámetros inválidos")</x:f>
        <x:v>Calculado ilustrativo</x:v>
      </x:c>
    </x:row>
    <x:row r="1563">
      <x:c r="A1563" s="38" t="str">
        <x:v>R01558</x:v>
      </x:c>
      <x:c r="B1563" s="38" t="str">
        <x:f>'Reparto provincial'!B525</x:f>
        <x:v>C14</x:v>
      </x:c>
      <x:c r="C1563" s="38" t="str">
        <x:f>'Reparto provincial'!C525</x:f>
        <x:v>Pan American Life Insurande de Panamá, S.A.</x:v>
      </x:c>
      <x:c r="D1563" s="38" t="str">
        <x:f>'Reparto provincial'!D525</x:f>
        <x:v>Residencial</x:v>
      </x:c>
      <x:c r="E1563" s="38" t="str">
        <x:f>'Reparto provincial'!E525</x:f>
        <x:v>Panamá Oeste</x:v>
      </x:c>
      <x:c r="F1563" s="38" t="str">
        <x:f>Ubicaciones!A18</x:f>
        <x:v>L13</x:v>
      </x:c>
      <x:c r="G1563" s="38" t="str">
        <x:v>P1</x:v>
      </x:c>
      <x:c r="H1563" s="55" t="n">
        <x:f>IF(AND(ISNUMBER('Reparto provincial'!J525),ABS(Construccion!G42-1)&lt;0.0000001,MIN(Construccion!D42:F42)&gt;=0,MAX(Construccion!D42:F42)&lt;=1),ROUND('Reparto provincial'!J525*ROUND(SUM(Construccion!$D$42:D42),12),0)-0,"n.a.")</x:f>
        <x:v>0</x:v>
      </x:c>
      <x:c r="I1563" s="55" t="n">
        <x:f>'Reparto provincial'!N525</x:f>
        <x:v>0</x:v>
      </x:c>
      <x:c r="J1563" s="55" t="n">
        <x:f>IF(AND(ISNUMBER(H1563),ISNUMBER(I1563)),H1563*I1563,"n.a.")</x:f>
        <x:v>0</x:v>
      </x:c>
      <x:c r="K1563" s="56" t="n">
        <x:f>Ubicaciones!D18</x:f>
        <x:v>8.88</x:v>
      </x:c>
      <x:c r="L1563" s="56" t="n">
        <x:f>Ubicaciones!E18</x:f>
        <x:v>-79.78</x:v>
      </x:c>
      <x:c r="M1563" s="38" t="str">
        <x:f>Vulnerabilidad!B22</x:f>
        <x:v>Hormigón armado</x:v>
      </x:c>
      <x:c r="N1563" s="38" t="str">
        <x:f>Vulnerabilidad!C22</x:f>
        <x:v>Mampostería de relleno</x:v>
      </x:c>
      <x:c r="O1563" s="38" t="str">
        <x:f>Vulnerabilidad!D22</x:f>
        <x:v>Losa de hormigón</x:v>
      </x:c>
      <x:c r="P1563" s="38" t="str">
        <x:v>Sin dato</x:v>
      </x:c>
      <x:c r="Q1563" s="38" t="n">
        <x:f>IF('Impacto local'!H18="","",'Impacto local'!H18)</x:f>
        <x:v>2</x:v>
      </x:c>
      <x:c r="R1563" s="57" t="n">
        <x:f>IF(Q1563="","",INDEX(Vulnerabilidad!$B$6:$B$17,Q1563))</x:f>
        <x:v>0</x:v>
      </x:c>
      <x:c r="S1563" s="55" t="n">
        <x:f>IF(AND(ISNUMBER(J1563),ISNUMBER(R1563),R1563&gt;=0,R1563&lt;=1),J1563*R1563,"n.a.")</x:f>
        <x:v>0</x:v>
      </x:c>
      <x:c r="T1563" s="38" t="str">
        <x:f>IF(ISNUMBER(S1563),"Calculado ilustrativo","Faltan datos / parámetros inválidos")</x:f>
        <x:v>Calculado ilustrativo</x:v>
      </x:c>
    </x:row>
    <x:row r="1564">
      <x:c r="A1564" s="38" t="str">
        <x:v>R01559</x:v>
      </x:c>
      <x:c r="B1564" s="38" t="str">
        <x:f>'Reparto provincial'!B525</x:f>
        <x:v>C14</x:v>
      </x:c>
      <x:c r="C1564" s="38" t="str">
        <x:f>'Reparto provincial'!C525</x:f>
        <x:v>Pan American Life Insurande de Panamá, S.A.</x:v>
      </x:c>
      <x:c r="D1564" s="38" t="str">
        <x:f>'Reparto provincial'!D525</x:f>
        <x:v>Residencial</x:v>
      </x:c>
      <x:c r="E1564" s="38" t="str">
        <x:f>'Reparto provincial'!E525</x:f>
        <x:v>Panamá Oeste</x:v>
      </x:c>
      <x:c r="F1564" s="38" t="str">
        <x:f>Ubicaciones!A18</x:f>
        <x:v>L13</x:v>
      </x:c>
      <x:c r="G1564" s="38" t="str">
        <x:v>P2</x:v>
      </x:c>
      <x:c r="H1564" s="55" t="n">
        <x:f>IF(AND(ISNUMBER('Reparto provincial'!J525),ABS(Construccion!G42-1)&lt;0.0000001,MIN(Construccion!D42:F42)&gt;=0,MAX(Construccion!D42:F42)&lt;=1),ROUND('Reparto provincial'!J525*ROUND(SUM(Construccion!$D$42:E42),12),0)-ROUND('Reparto provincial'!J525*ROUND(SUM(Construccion!$D$42:D42),12),0),"n.a.")</x:f>
        <x:v>0</x:v>
      </x:c>
      <x:c r="I1564" s="55" t="n">
        <x:f>'Reparto provincial'!N525</x:f>
        <x:v>0</x:v>
      </x:c>
      <x:c r="J1564" s="55" t="n">
        <x:f>IF(AND(ISNUMBER(H1564),ISNUMBER(I1564)),H1564*I1564,"n.a.")</x:f>
        <x:v>0</x:v>
      </x:c>
      <x:c r="K1564" s="56" t="n">
        <x:f>Ubicaciones!D18</x:f>
        <x:v>8.88</x:v>
      </x:c>
      <x:c r="L1564" s="56" t="n">
        <x:f>Ubicaciones!E18</x:f>
        <x:v>-79.78</x:v>
      </x:c>
      <x:c r="M1564" s="38" t="str">
        <x:f>Vulnerabilidad!B23</x:f>
        <x:v>Mampostería sin refuerzo</x:v>
      </x:c>
      <x:c r="N1564" s="38" t="str">
        <x:f>Vulnerabilidad!C23</x:f>
        <x:v>Bloque / ladrillo</x:v>
      </x:c>
      <x:c r="O1564" s="38" t="str">
        <x:f>Vulnerabilidad!D23</x:f>
        <x:v>Metal</x:v>
      </x:c>
      <x:c r="P1564" s="38" t="str">
        <x:v>Sin dato</x:v>
      </x:c>
      <x:c r="Q1564" s="38" t="n">
        <x:f>IF('Impacto local'!H18="","",'Impacto local'!H18)</x:f>
        <x:v>2</x:v>
      </x:c>
      <x:c r="R1564" s="57" t="n">
        <x:f>IF(Q1564="","",INDEX(Vulnerabilidad!$C$6:$C$17,Q1564))</x:f>
        <x:v>0</x:v>
      </x:c>
      <x:c r="S1564" s="55" t="n">
        <x:f>IF(AND(ISNUMBER(J1564),ISNUMBER(R1564),R1564&gt;=0,R1564&lt;=1),J1564*R1564,"n.a.")</x:f>
        <x:v>0</x:v>
      </x:c>
      <x:c r="T1564" s="38" t="str">
        <x:f>IF(ISNUMBER(S1564),"Calculado ilustrativo","Faltan datos / parámetros inválidos")</x:f>
        <x:v>Calculado ilustrativo</x:v>
      </x:c>
    </x:row>
    <x:row r="1565">
      <x:c r="A1565" s="38" t="str">
        <x:v>R01560</x:v>
      </x:c>
      <x:c r="B1565" s="38" t="str">
        <x:f>'Reparto provincial'!B525</x:f>
        <x:v>C14</x:v>
      </x:c>
      <x:c r="C1565" s="38" t="str">
        <x:f>'Reparto provincial'!C525</x:f>
        <x:v>Pan American Life Insurande de Panamá, S.A.</x:v>
      </x:c>
      <x:c r="D1565" s="38" t="str">
        <x:f>'Reparto provincial'!D525</x:f>
        <x:v>Residencial</x:v>
      </x:c>
      <x:c r="E1565" s="38" t="str">
        <x:f>'Reparto provincial'!E525</x:f>
        <x:v>Panamá Oeste</x:v>
      </x:c>
      <x:c r="F1565" s="38" t="str">
        <x:f>Ubicaciones!A18</x:f>
        <x:v>L13</x:v>
      </x:c>
      <x:c r="G1565" s="38" t="str">
        <x:v>P3</x:v>
      </x:c>
      <x:c r="H1565" s="55" t="n">
        <x:f>IF(AND(ISNUMBER('Reparto provincial'!J525),ABS(Construccion!G42-1)&lt;0.0000001,MIN(Construccion!D42:F42)&gt;=0,MAX(Construccion!D42:F42)&lt;=1),ROUND('Reparto provincial'!J525*ROUND(SUM(Construccion!$D$42:F42),12),0)-ROUND('Reparto provincial'!J525*ROUND(SUM(Construccion!$D$42:E42),12),0),"n.a.")</x:f>
        <x:v>0</x:v>
      </x:c>
      <x:c r="I1565" s="55" t="n">
        <x:f>'Reparto provincial'!N525</x:f>
        <x:v>0</x:v>
      </x:c>
      <x:c r="J1565" s="55" t="n">
        <x:f>IF(AND(ISNUMBER(H1565),ISNUMBER(I1565)),H1565*I1565,"n.a.")</x:f>
        <x:v>0</x:v>
      </x:c>
      <x:c r="K1565" s="56" t="n">
        <x:f>Ubicaciones!D18</x:f>
        <x:v>8.88</x:v>
      </x:c>
      <x:c r="L1565" s="56" t="n">
        <x:f>Ubicaciones!E18</x:f>
        <x:v>-79.78</x:v>
      </x:c>
      <x:c r="M1565" s="38" t="str">
        <x:f>Vulnerabilidad!B24</x:f>
        <x:v>Liviana / madera</x:v>
      </x:c>
      <x:c r="N1565" s="38" t="str">
        <x:f>Vulnerabilidad!C24</x:f>
        <x:v>Madera / livianas</x:v>
      </x:c>
      <x:c r="O1565" s="38" t="str">
        <x:f>Vulnerabilidad!D24</x:f>
        <x:v>Metal</x:v>
      </x:c>
      <x:c r="P1565" s="38" t="str">
        <x:v>Sin dato</x:v>
      </x:c>
      <x:c r="Q1565" s="38" t="n">
        <x:f>IF('Impacto local'!H18="","",'Impacto local'!H18)</x:f>
        <x:v>2</x:v>
      </x:c>
      <x:c r="R1565" s="57" t="n">
        <x:f>IF(Q1565="","",INDEX(Vulnerabilidad!$D$6:$D$17,Q1565))</x:f>
        <x:v>0</x:v>
      </x:c>
      <x:c r="S1565" s="55" t="n">
        <x:f>IF(AND(ISNUMBER(J1565),ISNUMBER(R1565),R1565&gt;=0,R1565&lt;=1),J1565*R1565,"n.a.")</x:f>
        <x:v>0</x:v>
      </x:c>
      <x:c r="T1565" s="38" t="str">
        <x:f>IF(ISNUMBER(S1565),"Calculado ilustrativo","Faltan datos / parámetros inválidos")</x:f>
        <x:v>Calculado ilustrativo</x:v>
      </x:c>
    </x:row>
    <x:row r="1566">
      <x:c r="A1566" s="38" t="str">
        <x:v>R01561</x:v>
      </x:c>
      <x:c r="B1566" s="38" t="str">
        <x:f>'Reparto provincial'!B526</x:f>
        <x:v>C14</x:v>
      </x:c>
      <x:c r="C1566" s="38" t="str">
        <x:f>'Reparto provincial'!C526</x:f>
        <x:v>Pan American Life Insurande de Panamá, S.A.</x:v>
      </x:c>
      <x:c r="D1566" s="38" t="str">
        <x:f>'Reparto provincial'!D526</x:f>
        <x:v>Comercial</x:v>
      </x:c>
      <x:c r="E1566" s="38" t="str">
        <x:f>'Reparto provincial'!E526</x:f>
        <x:v>Bocas del Toro</x:v>
      </x:c>
      <x:c r="F1566" s="38" t="str">
        <x:f>Ubicaciones!A6</x:f>
        <x:v>L01</x:v>
      </x:c>
      <x:c r="G1566" s="38" t="str">
        <x:v>P1</x:v>
      </x:c>
      <x:c r="H1566" s="55" t="n">
        <x:f>IF(AND(ISNUMBER('Reparto provincial'!J526),ABS(Construccion!G7-1)&lt;0.0000001,MIN(Construccion!D7:F7)&gt;=0,MAX(Construccion!D7:F7)&lt;=1),ROUND('Reparto provincial'!J526*ROUND(SUM(Construccion!$D$7:D7),12),0)-0,"n.a.")</x:f>
        <x:v>0</x:v>
      </x:c>
      <x:c r="I1566" s="55" t="n">
        <x:f>'Reparto provincial'!N526</x:f>
        <x:v>0</x:v>
      </x:c>
      <x:c r="J1566" s="55" t="n">
        <x:f>IF(AND(ISNUMBER(H1566),ISNUMBER(I1566)),H1566*I1566,"n.a.")</x:f>
        <x:v>0</x:v>
      </x:c>
      <x:c r="K1566" s="56" t="n">
        <x:f>Ubicaciones!D6</x:f>
        <x:v>9.34</x:v>
      </x:c>
      <x:c r="L1566" s="56" t="n">
        <x:f>Ubicaciones!E6</x:f>
        <x:v>-82.25</x:v>
      </x:c>
      <x:c r="M1566" s="38" t="str">
        <x:f>Vulnerabilidad!B22</x:f>
        <x:v>Hormigón armado</x:v>
      </x:c>
      <x:c r="N1566" s="38" t="str">
        <x:f>Vulnerabilidad!C22</x:f>
        <x:v>Mampostería de relleno</x:v>
      </x:c>
      <x:c r="O1566" s="38" t="str">
        <x:f>Vulnerabilidad!D22</x:f>
        <x:v>Losa de hormigón</x:v>
      </x:c>
      <x:c r="P1566" s="38" t="str">
        <x:v>Sin dato</x:v>
      </x:c>
      <x:c r="Q1566" s="38" t="n">
        <x:f>IF('Impacto local'!H6="","",'Impacto local'!H6)</x:f>
        <x:v>3</x:v>
      </x:c>
      <x:c r="R1566" s="57" t="n">
        <x:f>IF(Q1566="","",INDEX(Vulnerabilidad!$B$6:$B$17,Q1566))</x:f>
        <x:v>0</x:v>
      </x:c>
      <x:c r="S1566" s="55" t="n">
        <x:f>IF(AND(ISNUMBER(J1566),ISNUMBER(R1566),R1566&gt;=0,R1566&lt;=1),J1566*R1566,"n.a.")</x:f>
        <x:v>0</x:v>
      </x:c>
      <x:c r="T1566" s="38" t="str">
        <x:f>IF(ISNUMBER(S1566),"Calculado ilustrativo","Faltan datos / parámetros inválidos")</x:f>
        <x:v>Calculado ilustrativo</x:v>
      </x:c>
    </x:row>
    <x:row r="1567">
      <x:c r="A1567" s="38" t="str">
        <x:v>R01562</x:v>
      </x:c>
      <x:c r="B1567" s="38" t="str">
        <x:f>'Reparto provincial'!B526</x:f>
        <x:v>C14</x:v>
      </x:c>
      <x:c r="C1567" s="38" t="str">
        <x:f>'Reparto provincial'!C526</x:f>
        <x:v>Pan American Life Insurande de Panamá, S.A.</x:v>
      </x:c>
      <x:c r="D1567" s="38" t="str">
        <x:f>'Reparto provincial'!D526</x:f>
        <x:v>Comercial</x:v>
      </x:c>
      <x:c r="E1567" s="38" t="str">
        <x:f>'Reparto provincial'!E526</x:f>
        <x:v>Bocas del Toro</x:v>
      </x:c>
      <x:c r="F1567" s="38" t="str">
        <x:f>Ubicaciones!A6</x:f>
        <x:v>L01</x:v>
      </x:c>
      <x:c r="G1567" s="38" t="str">
        <x:v>P2</x:v>
      </x:c>
      <x:c r="H1567" s="55" t="n">
        <x:f>IF(AND(ISNUMBER('Reparto provincial'!J526),ABS(Construccion!G7-1)&lt;0.0000001,MIN(Construccion!D7:F7)&gt;=0,MAX(Construccion!D7:F7)&lt;=1),ROUND('Reparto provincial'!J526*ROUND(SUM(Construccion!$D$7:E7),12),0)-ROUND('Reparto provincial'!J526*ROUND(SUM(Construccion!$D$7:D7),12),0),"n.a.")</x:f>
        <x:v>0</x:v>
      </x:c>
      <x:c r="I1567" s="55" t="n">
        <x:f>'Reparto provincial'!N526</x:f>
        <x:v>0</x:v>
      </x:c>
      <x:c r="J1567" s="55" t="n">
        <x:f>IF(AND(ISNUMBER(H1567),ISNUMBER(I1567)),H1567*I1567,"n.a.")</x:f>
        <x:v>0</x:v>
      </x:c>
      <x:c r="K1567" s="56" t="n">
        <x:f>Ubicaciones!D6</x:f>
        <x:v>9.34</x:v>
      </x:c>
      <x:c r="L1567" s="56" t="n">
        <x:f>Ubicaciones!E6</x:f>
        <x:v>-82.25</x:v>
      </x:c>
      <x:c r="M1567" s="38" t="str">
        <x:f>Vulnerabilidad!B23</x:f>
        <x:v>Mampostería sin refuerzo</x:v>
      </x:c>
      <x:c r="N1567" s="38" t="str">
        <x:f>Vulnerabilidad!C23</x:f>
        <x:v>Bloque / ladrillo</x:v>
      </x:c>
      <x:c r="O1567" s="38" t="str">
        <x:f>Vulnerabilidad!D23</x:f>
        <x:v>Metal</x:v>
      </x:c>
      <x:c r="P1567" s="38" t="str">
        <x:v>Sin dato</x:v>
      </x:c>
      <x:c r="Q1567" s="38" t="n">
        <x:f>IF('Impacto local'!H6="","",'Impacto local'!H6)</x:f>
        <x:v>3</x:v>
      </x:c>
      <x:c r="R1567" s="57" t="n">
        <x:f>IF(Q1567="","",INDEX(Vulnerabilidad!$C$6:$C$17,Q1567))</x:f>
        <x:v>0</x:v>
      </x:c>
      <x:c r="S1567" s="55" t="n">
        <x:f>IF(AND(ISNUMBER(J1567),ISNUMBER(R1567),R1567&gt;=0,R1567&lt;=1),J1567*R1567,"n.a.")</x:f>
        <x:v>0</x:v>
      </x:c>
      <x:c r="T1567" s="38" t="str">
        <x:f>IF(ISNUMBER(S1567),"Calculado ilustrativo","Faltan datos / parámetros inválidos")</x:f>
        <x:v>Calculado ilustrativo</x:v>
      </x:c>
    </x:row>
    <x:row r="1568">
      <x:c r="A1568" s="38" t="str">
        <x:v>R01563</x:v>
      </x:c>
      <x:c r="B1568" s="38" t="str">
        <x:f>'Reparto provincial'!B526</x:f>
        <x:v>C14</x:v>
      </x:c>
      <x:c r="C1568" s="38" t="str">
        <x:f>'Reparto provincial'!C526</x:f>
        <x:v>Pan American Life Insurande de Panamá, S.A.</x:v>
      </x:c>
      <x:c r="D1568" s="38" t="str">
        <x:f>'Reparto provincial'!D526</x:f>
        <x:v>Comercial</x:v>
      </x:c>
      <x:c r="E1568" s="38" t="str">
        <x:f>'Reparto provincial'!E526</x:f>
        <x:v>Bocas del Toro</x:v>
      </x:c>
      <x:c r="F1568" s="38" t="str">
        <x:f>Ubicaciones!A6</x:f>
        <x:v>L01</x:v>
      </x:c>
      <x:c r="G1568" s="38" t="str">
        <x:v>P3</x:v>
      </x:c>
      <x:c r="H1568" s="55" t="n">
        <x:f>IF(AND(ISNUMBER('Reparto provincial'!J526),ABS(Construccion!G7-1)&lt;0.0000001,MIN(Construccion!D7:F7)&gt;=0,MAX(Construccion!D7:F7)&lt;=1),ROUND('Reparto provincial'!J526*ROUND(SUM(Construccion!$D$7:F7),12),0)-ROUND('Reparto provincial'!J526*ROUND(SUM(Construccion!$D$7:E7),12),0),"n.a.")</x:f>
        <x:v>0</x:v>
      </x:c>
      <x:c r="I1568" s="55" t="n">
        <x:f>'Reparto provincial'!N526</x:f>
        <x:v>0</x:v>
      </x:c>
      <x:c r="J1568" s="55" t="n">
        <x:f>IF(AND(ISNUMBER(H1568),ISNUMBER(I1568)),H1568*I1568,"n.a.")</x:f>
        <x:v>0</x:v>
      </x:c>
      <x:c r="K1568" s="56" t="n">
        <x:f>Ubicaciones!D6</x:f>
        <x:v>9.34</x:v>
      </x:c>
      <x:c r="L1568" s="56" t="n">
        <x:f>Ubicaciones!E6</x:f>
        <x:v>-82.25</x:v>
      </x:c>
      <x:c r="M1568" s="38" t="str">
        <x:f>Vulnerabilidad!B24</x:f>
        <x:v>Liviana / madera</x:v>
      </x:c>
      <x:c r="N1568" s="38" t="str">
        <x:f>Vulnerabilidad!C24</x:f>
        <x:v>Madera / livianas</x:v>
      </x:c>
      <x:c r="O1568" s="38" t="str">
        <x:f>Vulnerabilidad!D24</x:f>
        <x:v>Metal</x:v>
      </x:c>
      <x:c r="P1568" s="38" t="str">
        <x:v>Sin dato</x:v>
      </x:c>
      <x:c r="Q1568" s="38" t="n">
        <x:f>IF('Impacto local'!H6="","",'Impacto local'!H6)</x:f>
        <x:v>3</x:v>
      </x:c>
      <x:c r="R1568" s="57" t="n">
        <x:f>IF(Q1568="","",INDEX(Vulnerabilidad!$D$6:$D$17,Q1568))</x:f>
        <x:v>0</x:v>
      </x:c>
      <x:c r="S1568" s="55" t="n">
        <x:f>IF(AND(ISNUMBER(J1568),ISNUMBER(R1568),R1568&gt;=0,R1568&lt;=1),J1568*R1568,"n.a.")</x:f>
        <x:v>0</x:v>
      </x:c>
      <x:c r="T1568" s="38" t="str">
        <x:f>IF(ISNUMBER(S1568),"Calculado ilustrativo","Faltan datos / parámetros inválidos")</x:f>
        <x:v>Calculado ilustrativo</x:v>
      </x:c>
    </x:row>
    <x:row r="1569">
      <x:c r="A1569" s="38" t="str">
        <x:v>R01564</x:v>
      </x:c>
      <x:c r="B1569" s="38" t="str">
        <x:f>'Reparto provincial'!B527</x:f>
        <x:v>C14</x:v>
      </x:c>
      <x:c r="C1569" s="38" t="str">
        <x:f>'Reparto provincial'!C527</x:f>
        <x:v>Pan American Life Insurande de Panamá, S.A.</x:v>
      </x:c>
      <x:c r="D1569" s="38" t="str">
        <x:f>'Reparto provincial'!D527</x:f>
        <x:v>Comercial</x:v>
      </x:c>
      <x:c r="E1569" s="38" t="str">
        <x:f>'Reparto provincial'!E527</x:f>
        <x:v>Coclé</x:v>
      </x:c>
      <x:c r="F1569" s="38" t="str">
        <x:f>Ubicaciones!A7</x:f>
        <x:v>L02</x:v>
      </x:c>
      <x:c r="G1569" s="38" t="str">
        <x:v>P1</x:v>
      </x:c>
      <x:c r="H1569" s="55" t="n">
        <x:f>IF(AND(ISNUMBER('Reparto provincial'!J527),ABS(Construccion!G10-1)&lt;0.0000001,MIN(Construccion!D10:F10)&gt;=0,MAX(Construccion!D10:F10)&lt;=1),ROUND('Reparto provincial'!J527*ROUND(SUM(Construccion!$D$10:D10),12),0)-0,"n.a.")</x:f>
        <x:v>0</x:v>
      </x:c>
      <x:c r="I1569" s="55" t="n">
        <x:f>'Reparto provincial'!N527</x:f>
        <x:v>0</x:v>
      </x:c>
      <x:c r="J1569" s="55" t="n">
        <x:f>IF(AND(ISNUMBER(H1569),ISNUMBER(I1569)),H1569*I1569,"n.a.")</x:f>
        <x:v>0</x:v>
      </x:c>
      <x:c r="K1569" s="56" t="n">
        <x:f>Ubicaciones!D7</x:f>
        <x:v>8.52</x:v>
      </x:c>
      <x:c r="L1569" s="56" t="n">
        <x:f>Ubicaciones!E7</x:f>
        <x:v>-80.36</x:v>
      </x:c>
      <x:c r="M1569" s="38" t="str">
        <x:f>Vulnerabilidad!B22</x:f>
        <x:v>Hormigón armado</x:v>
      </x:c>
      <x:c r="N1569" s="38" t="str">
        <x:f>Vulnerabilidad!C22</x:f>
        <x:v>Mampostería de relleno</x:v>
      </x:c>
      <x:c r="O1569" s="38" t="str">
        <x:f>Vulnerabilidad!D22</x:f>
        <x:v>Losa de hormigón</x:v>
      </x:c>
      <x:c r="P1569" s="38" t="str">
        <x:v>Sin dato</x:v>
      </x:c>
      <x:c r="Q1569" s="38" t="n">
        <x:f>IF('Impacto local'!H7="","",'Impacto local'!H7)</x:f>
        <x:v>2</x:v>
      </x:c>
      <x:c r="R1569" s="57" t="n">
        <x:f>IF(Q1569="","",INDEX(Vulnerabilidad!$B$6:$B$17,Q1569))</x:f>
        <x:v>0</x:v>
      </x:c>
      <x:c r="S1569" s="55" t="n">
        <x:f>IF(AND(ISNUMBER(J1569),ISNUMBER(R1569),R1569&gt;=0,R1569&lt;=1),J1569*R1569,"n.a.")</x:f>
        <x:v>0</x:v>
      </x:c>
      <x:c r="T1569" s="38" t="str">
        <x:f>IF(ISNUMBER(S1569),"Calculado ilustrativo","Faltan datos / parámetros inválidos")</x:f>
        <x:v>Calculado ilustrativo</x:v>
      </x:c>
    </x:row>
    <x:row r="1570">
      <x:c r="A1570" s="38" t="str">
        <x:v>R01565</x:v>
      </x:c>
      <x:c r="B1570" s="38" t="str">
        <x:f>'Reparto provincial'!B527</x:f>
        <x:v>C14</x:v>
      </x:c>
      <x:c r="C1570" s="38" t="str">
        <x:f>'Reparto provincial'!C527</x:f>
        <x:v>Pan American Life Insurande de Panamá, S.A.</x:v>
      </x:c>
      <x:c r="D1570" s="38" t="str">
        <x:f>'Reparto provincial'!D527</x:f>
        <x:v>Comercial</x:v>
      </x:c>
      <x:c r="E1570" s="38" t="str">
        <x:f>'Reparto provincial'!E527</x:f>
        <x:v>Coclé</x:v>
      </x:c>
      <x:c r="F1570" s="38" t="str">
        <x:f>Ubicaciones!A7</x:f>
        <x:v>L02</x:v>
      </x:c>
      <x:c r="G1570" s="38" t="str">
        <x:v>P2</x:v>
      </x:c>
      <x:c r="H1570" s="55" t="n">
        <x:f>IF(AND(ISNUMBER('Reparto provincial'!J527),ABS(Construccion!G10-1)&lt;0.0000001,MIN(Construccion!D10:F10)&gt;=0,MAX(Construccion!D10:F10)&lt;=1),ROUND('Reparto provincial'!J527*ROUND(SUM(Construccion!$D$10:E10),12),0)-ROUND('Reparto provincial'!J527*ROUND(SUM(Construccion!$D$10:D10),12),0),"n.a.")</x:f>
        <x:v>0</x:v>
      </x:c>
      <x:c r="I1570" s="55" t="n">
        <x:f>'Reparto provincial'!N527</x:f>
        <x:v>0</x:v>
      </x:c>
      <x:c r="J1570" s="55" t="n">
        <x:f>IF(AND(ISNUMBER(H1570),ISNUMBER(I1570)),H1570*I1570,"n.a.")</x:f>
        <x:v>0</x:v>
      </x:c>
      <x:c r="K1570" s="56" t="n">
        <x:f>Ubicaciones!D7</x:f>
        <x:v>8.52</x:v>
      </x:c>
      <x:c r="L1570" s="56" t="n">
        <x:f>Ubicaciones!E7</x:f>
        <x:v>-80.36</x:v>
      </x:c>
      <x:c r="M1570" s="38" t="str">
        <x:f>Vulnerabilidad!B23</x:f>
        <x:v>Mampostería sin refuerzo</x:v>
      </x:c>
      <x:c r="N1570" s="38" t="str">
        <x:f>Vulnerabilidad!C23</x:f>
        <x:v>Bloque / ladrillo</x:v>
      </x:c>
      <x:c r="O1570" s="38" t="str">
        <x:f>Vulnerabilidad!D23</x:f>
        <x:v>Metal</x:v>
      </x:c>
      <x:c r="P1570" s="38" t="str">
        <x:v>Sin dato</x:v>
      </x:c>
      <x:c r="Q1570" s="38" t="n">
        <x:f>IF('Impacto local'!H7="","",'Impacto local'!H7)</x:f>
        <x:v>2</x:v>
      </x:c>
      <x:c r="R1570" s="57" t="n">
        <x:f>IF(Q1570="","",INDEX(Vulnerabilidad!$C$6:$C$17,Q1570))</x:f>
        <x:v>0</x:v>
      </x:c>
      <x:c r="S1570" s="55" t="n">
        <x:f>IF(AND(ISNUMBER(J1570),ISNUMBER(R1570),R1570&gt;=0,R1570&lt;=1),J1570*R1570,"n.a.")</x:f>
        <x:v>0</x:v>
      </x:c>
      <x:c r="T1570" s="38" t="str">
        <x:f>IF(ISNUMBER(S1570),"Calculado ilustrativo","Faltan datos / parámetros inválidos")</x:f>
        <x:v>Calculado ilustrativo</x:v>
      </x:c>
    </x:row>
    <x:row r="1571">
      <x:c r="A1571" s="38" t="str">
        <x:v>R01566</x:v>
      </x:c>
      <x:c r="B1571" s="38" t="str">
        <x:f>'Reparto provincial'!B527</x:f>
        <x:v>C14</x:v>
      </x:c>
      <x:c r="C1571" s="38" t="str">
        <x:f>'Reparto provincial'!C527</x:f>
        <x:v>Pan American Life Insurande de Panamá, S.A.</x:v>
      </x:c>
      <x:c r="D1571" s="38" t="str">
        <x:f>'Reparto provincial'!D527</x:f>
        <x:v>Comercial</x:v>
      </x:c>
      <x:c r="E1571" s="38" t="str">
        <x:f>'Reparto provincial'!E527</x:f>
        <x:v>Coclé</x:v>
      </x:c>
      <x:c r="F1571" s="38" t="str">
        <x:f>Ubicaciones!A7</x:f>
        <x:v>L02</x:v>
      </x:c>
      <x:c r="G1571" s="38" t="str">
        <x:v>P3</x:v>
      </x:c>
      <x:c r="H1571" s="55" t="n">
        <x:f>IF(AND(ISNUMBER('Reparto provincial'!J527),ABS(Construccion!G10-1)&lt;0.0000001,MIN(Construccion!D10:F10)&gt;=0,MAX(Construccion!D10:F10)&lt;=1),ROUND('Reparto provincial'!J527*ROUND(SUM(Construccion!$D$10:F10),12),0)-ROUND('Reparto provincial'!J527*ROUND(SUM(Construccion!$D$10:E10),12),0),"n.a.")</x:f>
        <x:v>0</x:v>
      </x:c>
      <x:c r="I1571" s="55" t="n">
        <x:f>'Reparto provincial'!N527</x:f>
        <x:v>0</x:v>
      </x:c>
      <x:c r="J1571" s="55" t="n">
        <x:f>IF(AND(ISNUMBER(H1571),ISNUMBER(I1571)),H1571*I1571,"n.a.")</x:f>
        <x:v>0</x:v>
      </x:c>
      <x:c r="K1571" s="56" t="n">
        <x:f>Ubicaciones!D7</x:f>
        <x:v>8.52</x:v>
      </x:c>
      <x:c r="L1571" s="56" t="n">
        <x:f>Ubicaciones!E7</x:f>
        <x:v>-80.36</x:v>
      </x:c>
      <x:c r="M1571" s="38" t="str">
        <x:f>Vulnerabilidad!B24</x:f>
        <x:v>Liviana / madera</x:v>
      </x:c>
      <x:c r="N1571" s="38" t="str">
        <x:f>Vulnerabilidad!C24</x:f>
        <x:v>Madera / livianas</x:v>
      </x:c>
      <x:c r="O1571" s="38" t="str">
        <x:f>Vulnerabilidad!D24</x:f>
        <x:v>Metal</x:v>
      </x:c>
      <x:c r="P1571" s="38" t="str">
        <x:v>Sin dato</x:v>
      </x:c>
      <x:c r="Q1571" s="38" t="n">
        <x:f>IF('Impacto local'!H7="","",'Impacto local'!H7)</x:f>
        <x:v>2</x:v>
      </x:c>
      <x:c r="R1571" s="57" t="n">
        <x:f>IF(Q1571="","",INDEX(Vulnerabilidad!$D$6:$D$17,Q1571))</x:f>
        <x:v>0</x:v>
      </x:c>
      <x:c r="S1571" s="55" t="n">
        <x:f>IF(AND(ISNUMBER(J1571),ISNUMBER(R1571),R1571&gt;=0,R1571&lt;=1),J1571*R1571,"n.a.")</x:f>
        <x:v>0</x:v>
      </x:c>
      <x:c r="T1571" s="38" t="str">
        <x:f>IF(ISNUMBER(S1571),"Calculado ilustrativo","Faltan datos / parámetros inválidos")</x:f>
        <x:v>Calculado ilustrativo</x:v>
      </x:c>
    </x:row>
    <x:row r="1572">
      <x:c r="A1572" s="38" t="str">
        <x:v>R01567</x:v>
      </x:c>
      <x:c r="B1572" s="38" t="str">
        <x:f>'Reparto provincial'!B528</x:f>
        <x:v>C14</x:v>
      </x:c>
      <x:c r="C1572" s="38" t="str">
        <x:f>'Reparto provincial'!C528</x:f>
        <x:v>Pan American Life Insurande de Panamá, S.A.</x:v>
      </x:c>
      <x:c r="D1572" s="38" t="str">
        <x:f>'Reparto provincial'!D528</x:f>
        <x:v>Comercial</x:v>
      </x:c>
      <x:c r="E1572" s="38" t="str">
        <x:f>'Reparto provincial'!E528</x:f>
        <x:v>Colón</x:v>
      </x:c>
      <x:c r="F1572" s="38" t="str">
        <x:f>Ubicaciones!A8</x:f>
        <x:v>L03</x:v>
      </x:c>
      <x:c r="G1572" s="38" t="str">
        <x:v>P1</x:v>
      </x:c>
      <x:c r="H1572" s="55" t="n">
        <x:f>IF(AND(ISNUMBER('Reparto provincial'!J528),ABS(Construccion!G13-1)&lt;0.0000001,MIN(Construccion!D13:F13)&gt;=0,MAX(Construccion!D13:F13)&lt;=1),ROUND('Reparto provincial'!J528*ROUND(SUM(Construccion!$D$13:D13),12),0)-0,"n.a.")</x:f>
        <x:v>0</x:v>
      </x:c>
      <x:c r="I1572" s="55" t="n">
        <x:f>'Reparto provincial'!N528</x:f>
        <x:v>0</x:v>
      </x:c>
      <x:c r="J1572" s="55" t="n">
        <x:f>IF(AND(ISNUMBER(H1572),ISNUMBER(I1572)),H1572*I1572,"n.a.")</x:f>
        <x:v>0</x:v>
      </x:c>
      <x:c r="K1572" s="56" t="n">
        <x:f>Ubicaciones!D8</x:f>
        <x:v>9.36</x:v>
      </x:c>
      <x:c r="L1572" s="56" t="n">
        <x:f>Ubicaciones!E8</x:f>
        <x:v>-79.9</x:v>
      </x:c>
      <x:c r="M1572" s="38" t="str">
        <x:f>Vulnerabilidad!B22</x:f>
        <x:v>Hormigón armado</x:v>
      </x:c>
      <x:c r="N1572" s="38" t="str">
        <x:f>Vulnerabilidad!C22</x:f>
        <x:v>Mampostería de relleno</x:v>
      </x:c>
      <x:c r="O1572" s="38" t="str">
        <x:f>Vulnerabilidad!D22</x:f>
        <x:v>Losa de hormigón</x:v>
      </x:c>
      <x:c r="P1572" s="38" t="str">
        <x:v>Sin dato</x:v>
      </x:c>
      <x:c r="Q1572" s="38" t="n">
        <x:f>IF('Impacto local'!H8="","",'Impacto local'!H8)</x:f>
        <x:v>2</x:v>
      </x:c>
      <x:c r="R1572" s="57" t="n">
        <x:f>IF(Q1572="","",INDEX(Vulnerabilidad!$B$6:$B$17,Q1572))</x:f>
        <x:v>0</x:v>
      </x:c>
      <x:c r="S1572" s="55" t="n">
        <x:f>IF(AND(ISNUMBER(J1572),ISNUMBER(R1572),R1572&gt;=0,R1572&lt;=1),J1572*R1572,"n.a.")</x:f>
        <x:v>0</x:v>
      </x:c>
      <x:c r="T1572" s="38" t="str">
        <x:f>IF(ISNUMBER(S1572),"Calculado ilustrativo","Faltan datos / parámetros inválidos")</x:f>
        <x:v>Calculado ilustrativo</x:v>
      </x:c>
    </x:row>
    <x:row r="1573">
      <x:c r="A1573" s="38" t="str">
        <x:v>R01568</x:v>
      </x:c>
      <x:c r="B1573" s="38" t="str">
        <x:f>'Reparto provincial'!B528</x:f>
        <x:v>C14</x:v>
      </x:c>
      <x:c r="C1573" s="38" t="str">
        <x:f>'Reparto provincial'!C528</x:f>
        <x:v>Pan American Life Insurande de Panamá, S.A.</x:v>
      </x:c>
      <x:c r="D1573" s="38" t="str">
        <x:f>'Reparto provincial'!D528</x:f>
        <x:v>Comercial</x:v>
      </x:c>
      <x:c r="E1573" s="38" t="str">
        <x:f>'Reparto provincial'!E528</x:f>
        <x:v>Colón</x:v>
      </x:c>
      <x:c r="F1573" s="38" t="str">
        <x:f>Ubicaciones!A8</x:f>
        <x:v>L03</x:v>
      </x:c>
      <x:c r="G1573" s="38" t="str">
        <x:v>P2</x:v>
      </x:c>
      <x:c r="H1573" s="55" t="n">
        <x:f>IF(AND(ISNUMBER('Reparto provincial'!J528),ABS(Construccion!G13-1)&lt;0.0000001,MIN(Construccion!D13:F13)&gt;=0,MAX(Construccion!D13:F13)&lt;=1),ROUND('Reparto provincial'!J528*ROUND(SUM(Construccion!$D$13:E13),12),0)-ROUND('Reparto provincial'!J528*ROUND(SUM(Construccion!$D$13:D13),12),0),"n.a.")</x:f>
        <x:v>0</x:v>
      </x:c>
      <x:c r="I1573" s="55" t="n">
        <x:f>'Reparto provincial'!N528</x:f>
        <x:v>0</x:v>
      </x:c>
      <x:c r="J1573" s="55" t="n">
        <x:f>IF(AND(ISNUMBER(H1573),ISNUMBER(I1573)),H1573*I1573,"n.a.")</x:f>
        <x:v>0</x:v>
      </x:c>
      <x:c r="K1573" s="56" t="n">
        <x:f>Ubicaciones!D8</x:f>
        <x:v>9.36</x:v>
      </x:c>
      <x:c r="L1573" s="56" t="n">
        <x:f>Ubicaciones!E8</x:f>
        <x:v>-79.9</x:v>
      </x:c>
      <x:c r="M1573" s="38" t="str">
        <x:f>Vulnerabilidad!B23</x:f>
        <x:v>Mampostería sin refuerzo</x:v>
      </x:c>
      <x:c r="N1573" s="38" t="str">
        <x:f>Vulnerabilidad!C23</x:f>
        <x:v>Bloque / ladrillo</x:v>
      </x:c>
      <x:c r="O1573" s="38" t="str">
        <x:f>Vulnerabilidad!D23</x:f>
        <x:v>Metal</x:v>
      </x:c>
      <x:c r="P1573" s="38" t="str">
        <x:v>Sin dato</x:v>
      </x:c>
      <x:c r="Q1573" s="38" t="n">
        <x:f>IF('Impacto local'!H8="","",'Impacto local'!H8)</x:f>
        <x:v>2</x:v>
      </x:c>
      <x:c r="R1573" s="57" t="n">
        <x:f>IF(Q1573="","",INDEX(Vulnerabilidad!$C$6:$C$17,Q1573))</x:f>
        <x:v>0</x:v>
      </x:c>
      <x:c r="S1573" s="55" t="n">
        <x:f>IF(AND(ISNUMBER(J1573),ISNUMBER(R1573),R1573&gt;=0,R1573&lt;=1),J1573*R1573,"n.a.")</x:f>
        <x:v>0</x:v>
      </x:c>
      <x:c r="T1573" s="38" t="str">
        <x:f>IF(ISNUMBER(S1573),"Calculado ilustrativo","Faltan datos / parámetros inválidos")</x:f>
        <x:v>Calculado ilustrativo</x:v>
      </x:c>
    </x:row>
    <x:row r="1574">
      <x:c r="A1574" s="38" t="str">
        <x:v>R01569</x:v>
      </x:c>
      <x:c r="B1574" s="38" t="str">
        <x:f>'Reparto provincial'!B528</x:f>
        <x:v>C14</x:v>
      </x:c>
      <x:c r="C1574" s="38" t="str">
        <x:f>'Reparto provincial'!C528</x:f>
        <x:v>Pan American Life Insurande de Panamá, S.A.</x:v>
      </x:c>
      <x:c r="D1574" s="38" t="str">
        <x:f>'Reparto provincial'!D528</x:f>
        <x:v>Comercial</x:v>
      </x:c>
      <x:c r="E1574" s="38" t="str">
        <x:f>'Reparto provincial'!E528</x:f>
        <x:v>Colón</x:v>
      </x:c>
      <x:c r="F1574" s="38" t="str">
        <x:f>Ubicaciones!A8</x:f>
        <x:v>L03</x:v>
      </x:c>
      <x:c r="G1574" s="38" t="str">
        <x:v>P3</x:v>
      </x:c>
      <x:c r="H1574" s="55" t="n">
        <x:f>IF(AND(ISNUMBER('Reparto provincial'!J528),ABS(Construccion!G13-1)&lt;0.0000001,MIN(Construccion!D13:F13)&gt;=0,MAX(Construccion!D13:F13)&lt;=1),ROUND('Reparto provincial'!J528*ROUND(SUM(Construccion!$D$13:F13),12),0)-ROUND('Reparto provincial'!J528*ROUND(SUM(Construccion!$D$13:E13),12),0),"n.a.")</x:f>
        <x:v>0</x:v>
      </x:c>
      <x:c r="I1574" s="55" t="n">
        <x:f>'Reparto provincial'!N528</x:f>
        <x:v>0</x:v>
      </x:c>
      <x:c r="J1574" s="55" t="n">
        <x:f>IF(AND(ISNUMBER(H1574),ISNUMBER(I1574)),H1574*I1574,"n.a.")</x:f>
        <x:v>0</x:v>
      </x:c>
      <x:c r="K1574" s="56" t="n">
        <x:f>Ubicaciones!D8</x:f>
        <x:v>9.36</x:v>
      </x:c>
      <x:c r="L1574" s="56" t="n">
        <x:f>Ubicaciones!E8</x:f>
        <x:v>-79.9</x:v>
      </x:c>
      <x:c r="M1574" s="38" t="str">
        <x:f>Vulnerabilidad!B24</x:f>
        <x:v>Liviana / madera</x:v>
      </x:c>
      <x:c r="N1574" s="38" t="str">
        <x:f>Vulnerabilidad!C24</x:f>
        <x:v>Madera / livianas</x:v>
      </x:c>
      <x:c r="O1574" s="38" t="str">
        <x:f>Vulnerabilidad!D24</x:f>
        <x:v>Metal</x:v>
      </x:c>
      <x:c r="P1574" s="38" t="str">
        <x:v>Sin dato</x:v>
      </x:c>
      <x:c r="Q1574" s="38" t="n">
        <x:f>IF('Impacto local'!H8="","",'Impacto local'!H8)</x:f>
        <x:v>2</x:v>
      </x:c>
      <x:c r="R1574" s="57" t="n">
        <x:f>IF(Q1574="","",INDEX(Vulnerabilidad!$D$6:$D$17,Q1574))</x:f>
        <x:v>0</x:v>
      </x:c>
      <x:c r="S1574" s="55" t="n">
        <x:f>IF(AND(ISNUMBER(J1574),ISNUMBER(R1574),R1574&gt;=0,R1574&lt;=1),J1574*R1574,"n.a.")</x:f>
        <x:v>0</x:v>
      </x:c>
      <x:c r="T1574" s="38" t="str">
        <x:f>IF(ISNUMBER(S1574),"Calculado ilustrativo","Faltan datos / parámetros inválidos")</x:f>
        <x:v>Calculado ilustrativo</x:v>
      </x:c>
    </x:row>
    <x:row r="1575">
      <x:c r="A1575" s="38" t="str">
        <x:v>R01570</x:v>
      </x:c>
      <x:c r="B1575" s="38" t="str">
        <x:f>'Reparto provincial'!B529</x:f>
        <x:v>C14</x:v>
      </x:c>
      <x:c r="C1575" s="38" t="str">
        <x:f>'Reparto provincial'!C529</x:f>
        <x:v>Pan American Life Insurande de Panamá, S.A.</x:v>
      </x:c>
      <x:c r="D1575" s="38" t="str">
        <x:f>'Reparto provincial'!D529</x:f>
        <x:v>Comercial</x:v>
      </x:c>
      <x:c r="E1575" s="38" t="str">
        <x:f>'Reparto provincial'!E529</x:f>
        <x:v>Chiriquí</x:v>
      </x:c>
      <x:c r="F1575" s="38" t="str">
        <x:f>Ubicaciones!A9</x:f>
        <x:v>L04</x:v>
      </x:c>
      <x:c r="G1575" s="38" t="str">
        <x:v>P1</x:v>
      </x:c>
      <x:c r="H1575" s="55" t="n">
        <x:f>IF(AND(ISNUMBER('Reparto provincial'!J529),ABS(Construccion!G16-1)&lt;0.0000001,MIN(Construccion!D16:F16)&gt;=0,MAX(Construccion!D16:F16)&lt;=1),ROUND('Reparto provincial'!J529*ROUND(SUM(Construccion!$D$16:D16),12),0)-0,"n.a.")</x:f>
        <x:v>0</x:v>
      </x:c>
      <x:c r="I1575" s="55" t="n">
        <x:f>'Reparto provincial'!N529</x:f>
        <x:v>0</x:v>
      </x:c>
      <x:c r="J1575" s="55" t="n">
        <x:f>IF(AND(ISNUMBER(H1575),ISNUMBER(I1575)),H1575*I1575,"n.a.")</x:f>
        <x:v>0</x:v>
      </x:c>
      <x:c r="K1575" s="56" t="n">
        <x:f>Ubicaciones!D9</x:f>
        <x:v>8.43</x:v>
      </x:c>
      <x:c r="L1575" s="56" t="n">
        <x:f>Ubicaciones!E9</x:f>
        <x:v>-82.43</x:v>
      </x:c>
      <x:c r="M1575" s="38" t="str">
        <x:f>Vulnerabilidad!B22</x:f>
        <x:v>Hormigón armado</x:v>
      </x:c>
      <x:c r="N1575" s="38" t="str">
        <x:f>Vulnerabilidad!C22</x:f>
        <x:v>Mampostería de relleno</x:v>
      </x:c>
      <x:c r="O1575" s="38" t="str">
        <x:f>Vulnerabilidad!D22</x:f>
        <x:v>Losa de hormigón</x:v>
      </x:c>
      <x:c r="P1575" s="38" t="str">
        <x:v>Sin dato</x:v>
      </x:c>
      <x:c r="Q1575" s="38" t="n">
        <x:f>IF('Impacto local'!H9="","",'Impacto local'!H9)</x:f>
        <x:v>4</x:v>
      </x:c>
      <x:c r="R1575" s="57" t="n">
        <x:f>IF(Q1575="","",INDEX(Vulnerabilidad!$B$6:$B$17,Q1575))</x:f>
        <x:v>0</x:v>
      </x:c>
      <x:c r="S1575" s="55" t="n">
        <x:f>IF(AND(ISNUMBER(J1575),ISNUMBER(R1575),R1575&gt;=0,R1575&lt;=1),J1575*R1575,"n.a.")</x:f>
        <x:v>0</x:v>
      </x:c>
      <x:c r="T1575" s="38" t="str">
        <x:f>IF(ISNUMBER(S1575),"Calculado ilustrativo","Faltan datos / parámetros inválidos")</x:f>
        <x:v>Calculado ilustrativo</x:v>
      </x:c>
    </x:row>
    <x:row r="1576">
      <x:c r="A1576" s="38" t="str">
        <x:v>R01571</x:v>
      </x:c>
      <x:c r="B1576" s="38" t="str">
        <x:f>'Reparto provincial'!B529</x:f>
        <x:v>C14</x:v>
      </x:c>
      <x:c r="C1576" s="38" t="str">
        <x:f>'Reparto provincial'!C529</x:f>
        <x:v>Pan American Life Insurande de Panamá, S.A.</x:v>
      </x:c>
      <x:c r="D1576" s="38" t="str">
        <x:f>'Reparto provincial'!D529</x:f>
        <x:v>Comercial</x:v>
      </x:c>
      <x:c r="E1576" s="38" t="str">
        <x:f>'Reparto provincial'!E529</x:f>
        <x:v>Chiriquí</x:v>
      </x:c>
      <x:c r="F1576" s="38" t="str">
        <x:f>Ubicaciones!A9</x:f>
        <x:v>L04</x:v>
      </x:c>
      <x:c r="G1576" s="38" t="str">
        <x:v>P2</x:v>
      </x:c>
      <x:c r="H1576" s="55" t="n">
        <x:f>IF(AND(ISNUMBER('Reparto provincial'!J529),ABS(Construccion!G16-1)&lt;0.0000001,MIN(Construccion!D16:F16)&gt;=0,MAX(Construccion!D16:F16)&lt;=1),ROUND('Reparto provincial'!J529*ROUND(SUM(Construccion!$D$16:E16),12),0)-ROUND('Reparto provincial'!J529*ROUND(SUM(Construccion!$D$16:D16),12),0),"n.a.")</x:f>
        <x:v>0</x:v>
      </x:c>
      <x:c r="I1576" s="55" t="n">
        <x:f>'Reparto provincial'!N529</x:f>
        <x:v>0</x:v>
      </x:c>
      <x:c r="J1576" s="55" t="n">
        <x:f>IF(AND(ISNUMBER(H1576),ISNUMBER(I1576)),H1576*I1576,"n.a.")</x:f>
        <x:v>0</x:v>
      </x:c>
      <x:c r="K1576" s="56" t="n">
        <x:f>Ubicaciones!D9</x:f>
        <x:v>8.43</x:v>
      </x:c>
      <x:c r="L1576" s="56" t="n">
        <x:f>Ubicaciones!E9</x:f>
        <x:v>-82.43</x:v>
      </x:c>
      <x:c r="M1576" s="38" t="str">
        <x:f>Vulnerabilidad!B23</x:f>
        <x:v>Mampostería sin refuerzo</x:v>
      </x:c>
      <x:c r="N1576" s="38" t="str">
        <x:f>Vulnerabilidad!C23</x:f>
        <x:v>Bloque / ladrillo</x:v>
      </x:c>
      <x:c r="O1576" s="38" t="str">
        <x:f>Vulnerabilidad!D23</x:f>
        <x:v>Metal</x:v>
      </x:c>
      <x:c r="P1576" s="38" t="str">
        <x:v>Sin dato</x:v>
      </x:c>
      <x:c r="Q1576" s="38" t="n">
        <x:f>IF('Impacto local'!H9="","",'Impacto local'!H9)</x:f>
        <x:v>4</x:v>
      </x:c>
      <x:c r="R1576" s="57" t="n">
        <x:f>IF(Q1576="","",INDEX(Vulnerabilidad!$C$6:$C$17,Q1576))</x:f>
        <x:v>0.001</x:v>
      </x:c>
      <x:c r="S1576" s="55" t="n">
        <x:f>IF(AND(ISNUMBER(J1576),ISNUMBER(R1576),R1576&gt;=0,R1576&lt;=1),J1576*R1576,"n.a.")</x:f>
        <x:v>0</x:v>
      </x:c>
      <x:c r="T1576" s="38" t="str">
        <x:f>IF(ISNUMBER(S1576),"Calculado ilustrativo","Faltan datos / parámetros inválidos")</x:f>
        <x:v>Calculado ilustrativo</x:v>
      </x:c>
    </x:row>
    <x:row r="1577">
      <x:c r="A1577" s="38" t="str">
        <x:v>R01572</x:v>
      </x:c>
      <x:c r="B1577" s="38" t="str">
        <x:f>'Reparto provincial'!B529</x:f>
        <x:v>C14</x:v>
      </x:c>
      <x:c r="C1577" s="38" t="str">
        <x:f>'Reparto provincial'!C529</x:f>
        <x:v>Pan American Life Insurande de Panamá, S.A.</x:v>
      </x:c>
      <x:c r="D1577" s="38" t="str">
        <x:f>'Reparto provincial'!D529</x:f>
        <x:v>Comercial</x:v>
      </x:c>
      <x:c r="E1577" s="38" t="str">
        <x:f>'Reparto provincial'!E529</x:f>
        <x:v>Chiriquí</x:v>
      </x:c>
      <x:c r="F1577" s="38" t="str">
        <x:f>Ubicaciones!A9</x:f>
        <x:v>L04</x:v>
      </x:c>
      <x:c r="G1577" s="38" t="str">
        <x:v>P3</x:v>
      </x:c>
      <x:c r="H1577" s="55" t="n">
        <x:f>IF(AND(ISNUMBER('Reparto provincial'!J529),ABS(Construccion!G16-1)&lt;0.0000001,MIN(Construccion!D16:F16)&gt;=0,MAX(Construccion!D16:F16)&lt;=1),ROUND('Reparto provincial'!J529*ROUND(SUM(Construccion!$D$16:F16),12),0)-ROUND('Reparto provincial'!J529*ROUND(SUM(Construccion!$D$16:E16),12),0),"n.a.")</x:f>
        <x:v>0</x:v>
      </x:c>
      <x:c r="I1577" s="55" t="n">
        <x:f>'Reparto provincial'!N529</x:f>
        <x:v>0</x:v>
      </x:c>
      <x:c r="J1577" s="55" t="n">
        <x:f>IF(AND(ISNUMBER(H1577),ISNUMBER(I1577)),H1577*I1577,"n.a.")</x:f>
        <x:v>0</x:v>
      </x:c>
      <x:c r="K1577" s="56" t="n">
        <x:f>Ubicaciones!D9</x:f>
        <x:v>8.43</x:v>
      </x:c>
      <x:c r="L1577" s="56" t="n">
        <x:f>Ubicaciones!E9</x:f>
        <x:v>-82.43</x:v>
      </x:c>
      <x:c r="M1577" s="38" t="str">
        <x:f>Vulnerabilidad!B24</x:f>
        <x:v>Liviana / madera</x:v>
      </x:c>
      <x:c r="N1577" s="38" t="str">
        <x:f>Vulnerabilidad!C24</x:f>
        <x:v>Madera / livianas</x:v>
      </x:c>
      <x:c r="O1577" s="38" t="str">
        <x:f>Vulnerabilidad!D24</x:f>
        <x:v>Metal</x:v>
      </x:c>
      <x:c r="P1577" s="38" t="str">
        <x:v>Sin dato</x:v>
      </x:c>
      <x:c r="Q1577" s="38" t="n">
        <x:f>IF('Impacto local'!H9="","",'Impacto local'!H9)</x:f>
        <x:v>4</x:v>
      </x:c>
      <x:c r="R1577" s="57" t="n">
        <x:f>IF(Q1577="","",INDEX(Vulnerabilidad!$D$6:$D$17,Q1577))</x:f>
        <x:v>0.002</x:v>
      </x:c>
      <x:c r="S1577" s="55" t="n">
        <x:f>IF(AND(ISNUMBER(J1577),ISNUMBER(R1577),R1577&gt;=0,R1577&lt;=1),J1577*R1577,"n.a.")</x:f>
        <x:v>0</x:v>
      </x:c>
      <x:c r="T1577" s="38" t="str">
        <x:f>IF(ISNUMBER(S1577),"Calculado ilustrativo","Faltan datos / parámetros inválidos")</x:f>
        <x:v>Calculado ilustrativo</x:v>
      </x:c>
    </x:row>
    <x:row r="1578">
      <x:c r="A1578" s="38" t="str">
        <x:v>R01573</x:v>
      </x:c>
      <x:c r="B1578" s="38" t="str">
        <x:f>'Reparto provincial'!B530</x:f>
        <x:v>C14</x:v>
      </x:c>
      <x:c r="C1578" s="38" t="str">
        <x:f>'Reparto provincial'!C530</x:f>
        <x:v>Pan American Life Insurande de Panamá, S.A.</x:v>
      </x:c>
      <x:c r="D1578" s="38" t="str">
        <x:f>'Reparto provincial'!D530</x:f>
        <x:v>Comercial</x:v>
      </x:c>
      <x:c r="E1578" s="38" t="str">
        <x:f>'Reparto provincial'!E530</x:f>
        <x:v>Darién</x:v>
      </x:c>
      <x:c r="F1578" s="38" t="str">
        <x:f>Ubicaciones!A10</x:f>
        <x:v>L05</x:v>
      </x:c>
      <x:c r="G1578" s="38" t="str">
        <x:v>P1</x:v>
      </x:c>
      <x:c r="H1578" s="55" t="n">
        <x:f>IF(AND(ISNUMBER('Reparto provincial'!J530),ABS(Construccion!G19-1)&lt;0.0000001,MIN(Construccion!D19:F19)&gt;=0,MAX(Construccion!D19:F19)&lt;=1),ROUND('Reparto provincial'!J530*ROUND(SUM(Construccion!$D$19:D19),12),0)-0,"n.a.")</x:f>
        <x:v>0</x:v>
      </x:c>
      <x:c r="I1578" s="55" t="n">
        <x:f>'Reparto provincial'!N530</x:f>
        <x:v>0</x:v>
      </x:c>
      <x:c r="J1578" s="55" t="n">
        <x:f>IF(AND(ISNUMBER(H1578),ISNUMBER(I1578)),H1578*I1578,"n.a.")</x:f>
        <x:v>0</x:v>
      </x:c>
      <x:c r="K1578" s="56" t="n">
        <x:f>Ubicaciones!D10</x:f>
        <x:v>8.4</x:v>
      </x:c>
      <x:c r="L1578" s="56" t="n">
        <x:f>Ubicaciones!E10</x:f>
        <x:v>-78.15</x:v>
      </x:c>
      <x:c r="M1578" s="38" t="str">
        <x:f>Vulnerabilidad!B22</x:f>
        <x:v>Hormigón armado</x:v>
      </x:c>
      <x:c r="N1578" s="38" t="str">
        <x:f>Vulnerabilidad!C22</x:f>
        <x:v>Mampostería de relleno</x:v>
      </x:c>
      <x:c r="O1578" s="38" t="str">
        <x:f>Vulnerabilidad!D22</x:f>
        <x:v>Losa de hormigón</x:v>
      </x:c>
      <x:c r="P1578" s="38" t="str">
        <x:v>Sin dato</x:v>
      </x:c>
      <x:c r="Q1578" s="38" t="n">
        <x:f>IF('Impacto local'!H10="","",'Impacto local'!H10)</x:f>
        <x:v>2</x:v>
      </x:c>
      <x:c r="R1578" s="57" t="n">
        <x:f>IF(Q1578="","",INDEX(Vulnerabilidad!$B$6:$B$17,Q1578))</x:f>
        <x:v>0</x:v>
      </x:c>
      <x:c r="S1578" s="55" t="n">
        <x:f>IF(AND(ISNUMBER(J1578),ISNUMBER(R1578),R1578&gt;=0,R1578&lt;=1),J1578*R1578,"n.a.")</x:f>
        <x:v>0</x:v>
      </x:c>
      <x:c r="T1578" s="38" t="str">
        <x:f>IF(ISNUMBER(S1578),"Calculado ilustrativo","Faltan datos / parámetros inválidos")</x:f>
        <x:v>Calculado ilustrativo</x:v>
      </x:c>
    </x:row>
    <x:row r="1579">
      <x:c r="A1579" s="38" t="str">
        <x:v>R01574</x:v>
      </x:c>
      <x:c r="B1579" s="38" t="str">
        <x:f>'Reparto provincial'!B530</x:f>
        <x:v>C14</x:v>
      </x:c>
      <x:c r="C1579" s="38" t="str">
        <x:f>'Reparto provincial'!C530</x:f>
        <x:v>Pan American Life Insurande de Panamá, S.A.</x:v>
      </x:c>
      <x:c r="D1579" s="38" t="str">
        <x:f>'Reparto provincial'!D530</x:f>
        <x:v>Comercial</x:v>
      </x:c>
      <x:c r="E1579" s="38" t="str">
        <x:f>'Reparto provincial'!E530</x:f>
        <x:v>Darién</x:v>
      </x:c>
      <x:c r="F1579" s="38" t="str">
        <x:f>Ubicaciones!A10</x:f>
        <x:v>L05</x:v>
      </x:c>
      <x:c r="G1579" s="38" t="str">
        <x:v>P2</x:v>
      </x:c>
      <x:c r="H1579" s="55" t="n">
        <x:f>IF(AND(ISNUMBER('Reparto provincial'!J530),ABS(Construccion!G19-1)&lt;0.0000001,MIN(Construccion!D19:F19)&gt;=0,MAX(Construccion!D19:F19)&lt;=1),ROUND('Reparto provincial'!J530*ROUND(SUM(Construccion!$D$19:E19),12),0)-ROUND('Reparto provincial'!J530*ROUND(SUM(Construccion!$D$19:D19),12),0),"n.a.")</x:f>
        <x:v>0</x:v>
      </x:c>
      <x:c r="I1579" s="55" t="n">
        <x:f>'Reparto provincial'!N530</x:f>
        <x:v>0</x:v>
      </x:c>
      <x:c r="J1579" s="55" t="n">
        <x:f>IF(AND(ISNUMBER(H1579),ISNUMBER(I1579)),H1579*I1579,"n.a.")</x:f>
        <x:v>0</x:v>
      </x:c>
      <x:c r="K1579" s="56" t="n">
        <x:f>Ubicaciones!D10</x:f>
        <x:v>8.4</x:v>
      </x:c>
      <x:c r="L1579" s="56" t="n">
        <x:f>Ubicaciones!E10</x:f>
        <x:v>-78.15</x:v>
      </x:c>
      <x:c r="M1579" s="38" t="str">
        <x:f>Vulnerabilidad!B23</x:f>
        <x:v>Mampostería sin refuerzo</x:v>
      </x:c>
      <x:c r="N1579" s="38" t="str">
        <x:f>Vulnerabilidad!C23</x:f>
        <x:v>Bloque / ladrillo</x:v>
      </x:c>
      <x:c r="O1579" s="38" t="str">
        <x:f>Vulnerabilidad!D23</x:f>
        <x:v>Metal</x:v>
      </x:c>
      <x:c r="P1579" s="38" t="str">
        <x:v>Sin dato</x:v>
      </x:c>
      <x:c r="Q1579" s="38" t="n">
        <x:f>IF('Impacto local'!H10="","",'Impacto local'!H10)</x:f>
        <x:v>2</x:v>
      </x:c>
      <x:c r="R1579" s="57" t="n">
        <x:f>IF(Q1579="","",INDEX(Vulnerabilidad!$C$6:$C$17,Q1579))</x:f>
        <x:v>0</x:v>
      </x:c>
      <x:c r="S1579" s="55" t="n">
        <x:f>IF(AND(ISNUMBER(J1579),ISNUMBER(R1579),R1579&gt;=0,R1579&lt;=1),J1579*R1579,"n.a.")</x:f>
        <x:v>0</x:v>
      </x:c>
      <x:c r="T1579" s="38" t="str">
        <x:f>IF(ISNUMBER(S1579),"Calculado ilustrativo","Faltan datos / parámetros inválidos")</x:f>
        <x:v>Calculado ilustrativo</x:v>
      </x:c>
    </x:row>
    <x:row r="1580">
      <x:c r="A1580" s="38" t="str">
        <x:v>R01575</x:v>
      </x:c>
      <x:c r="B1580" s="38" t="str">
        <x:f>'Reparto provincial'!B530</x:f>
        <x:v>C14</x:v>
      </x:c>
      <x:c r="C1580" s="38" t="str">
        <x:f>'Reparto provincial'!C530</x:f>
        <x:v>Pan American Life Insurande de Panamá, S.A.</x:v>
      </x:c>
      <x:c r="D1580" s="38" t="str">
        <x:f>'Reparto provincial'!D530</x:f>
        <x:v>Comercial</x:v>
      </x:c>
      <x:c r="E1580" s="38" t="str">
        <x:f>'Reparto provincial'!E530</x:f>
        <x:v>Darién</x:v>
      </x:c>
      <x:c r="F1580" s="38" t="str">
        <x:f>Ubicaciones!A10</x:f>
        <x:v>L05</x:v>
      </x:c>
      <x:c r="G1580" s="38" t="str">
        <x:v>P3</x:v>
      </x:c>
      <x:c r="H1580" s="55" t="n">
        <x:f>IF(AND(ISNUMBER('Reparto provincial'!J530),ABS(Construccion!G19-1)&lt;0.0000001,MIN(Construccion!D19:F19)&gt;=0,MAX(Construccion!D19:F19)&lt;=1),ROUND('Reparto provincial'!J530*ROUND(SUM(Construccion!$D$19:F19),12),0)-ROUND('Reparto provincial'!J530*ROUND(SUM(Construccion!$D$19:E19),12),0),"n.a.")</x:f>
        <x:v>0</x:v>
      </x:c>
      <x:c r="I1580" s="55" t="n">
        <x:f>'Reparto provincial'!N530</x:f>
        <x:v>0</x:v>
      </x:c>
      <x:c r="J1580" s="55" t="n">
        <x:f>IF(AND(ISNUMBER(H1580),ISNUMBER(I1580)),H1580*I1580,"n.a.")</x:f>
        <x:v>0</x:v>
      </x:c>
      <x:c r="K1580" s="56" t="n">
        <x:f>Ubicaciones!D10</x:f>
        <x:v>8.4</x:v>
      </x:c>
      <x:c r="L1580" s="56" t="n">
        <x:f>Ubicaciones!E10</x:f>
        <x:v>-78.15</x:v>
      </x:c>
      <x:c r="M1580" s="38" t="str">
        <x:f>Vulnerabilidad!B24</x:f>
        <x:v>Liviana / madera</x:v>
      </x:c>
      <x:c r="N1580" s="38" t="str">
        <x:f>Vulnerabilidad!C24</x:f>
        <x:v>Madera / livianas</x:v>
      </x:c>
      <x:c r="O1580" s="38" t="str">
        <x:f>Vulnerabilidad!D24</x:f>
        <x:v>Metal</x:v>
      </x:c>
      <x:c r="P1580" s="38" t="str">
        <x:v>Sin dato</x:v>
      </x:c>
      <x:c r="Q1580" s="38" t="n">
        <x:f>IF('Impacto local'!H10="","",'Impacto local'!H10)</x:f>
        <x:v>2</x:v>
      </x:c>
      <x:c r="R1580" s="57" t="n">
        <x:f>IF(Q1580="","",INDEX(Vulnerabilidad!$D$6:$D$17,Q1580))</x:f>
        <x:v>0</x:v>
      </x:c>
      <x:c r="S1580" s="55" t="n">
        <x:f>IF(AND(ISNUMBER(J1580),ISNUMBER(R1580),R1580&gt;=0,R1580&lt;=1),J1580*R1580,"n.a.")</x:f>
        <x:v>0</x:v>
      </x:c>
      <x:c r="T1580" s="38" t="str">
        <x:f>IF(ISNUMBER(S1580),"Calculado ilustrativo","Faltan datos / parámetros inválidos")</x:f>
        <x:v>Calculado ilustrativo</x:v>
      </x:c>
    </x:row>
    <x:row r="1581">
      <x:c r="A1581" s="38" t="str">
        <x:v>R01576</x:v>
      </x:c>
      <x:c r="B1581" s="38" t="str">
        <x:f>'Reparto provincial'!B531</x:f>
        <x:v>C14</x:v>
      </x:c>
      <x:c r="C1581" s="38" t="str">
        <x:f>'Reparto provincial'!C531</x:f>
        <x:v>Pan American Life Insurande de Panamá, S.A.</x:v>
      </x:c>
      <x:c r="D1581" s="38" t="str">
        <x:f>'Reparto provincial'!D531</x:f>
        <x:v>Comercial</x:v>
      </x:c>
      <x:c r="E1581" s="38" t="str">
        <x:f>'Reparto provincial'!E531</x:f>
        <x:v>Herrera</x:v>
      </x:c>
      <x:c r="F1581" s="38" t="str">
        <x:f>Ubicaciones!A11</x:f>
        <x:v>L06</x:v>
      </x:c>
      <x:c r="G1581" s="38" t="str">
        <x:v>P1</x:v>
      </x:c>
      <x:c r="H1581" s="55" t="n">
        <x:f>IF(AND(ISNUMBER('Reparto provincial'!J531),ABS(Construccion!G22-1)&lt;0.0000001,MIN(Construccion!D22:F22)&gt;=0,MAX(Construccion!D22:F22)&lt;=1),ROUND('Reparto provincial'!J531*ROUND(SUM(Construccion!$D$22:D22),12),0)-0,"n.a.")</x:f>
        <x:v>0</x:v>
      </x:c>
      <x:c r="I1581" s="55" t="n">
        <x:f>'Reparto provincial'!N531</x:f>
        <x:v>0</x:v>
      </x:c>
      <x:c r="J1581" s="55" t="n">
        <x:f>IF(AND(ISNUMBER(H1581),ISNUMBER(I1581)),H1581*I1581,"n.a.")</x:f>
        <x:v>0</x:v>
      </x:c>
      <x:c r="K1581" s="56" t="n">
        <x:f>Ubicaciones!D11</x:f>
        <x:v>7.96</x:v>
      </x:c>
      <x:c r="L1581" s="56" t="n">
        <x:f>Ubicaciones!E11</x:f>
        <x:v>-80.43</x:v>
      </x:c>
      <x:c r="M1581" s="38" t="str">
        <x:f>Vulnerabilidad!B22</x:f>
        <x:v>Hormigón armado</x:v>
      </x:c>
      <x:c r="N1581" s="38" t="str">
        <x:f>Vulnerabilidad!C22</x:f>
        <x:v>Mampostería de relleno</x:v>
      </x:c>
      <x:c r="O1581" s="38" t="str">
        <x:f>Vulnerabilidad!D22</x:f>
        <x:v>Losa de hormigón</x:v>
      </x:c>
      <x:c r="P1581" s="38" t="str">
        <x:v>Sin dato</x:v>
      </x:c>
      <x:c r="Q1581" s="38" t="n">
        <x:f>IF('Impacto local'!H11="","",'Impacto local'!H11)</x:f>
        <x:v>3</x:v>
      </x:c>
      <x:c r="R1581" s="57" t="n">
        <x:f>IF(Q1581="","",INDEX(Vulnerabilidad!$B$6:$B$17,Q1581))</x:f>
        <x:v>0</x:v>
      </x:c>
      <x:c r="S1581" s="55" t="n">
        <x:f>IF(AND(ISNUMBER(J1581),ISNUMBER(R1581),R1581&gt;=0,R1581&lt;=1),J1581*R1581,"n.a.")</x:f>
        <x:v>0</x:v>
      </x:c>
      <x:c r="T1581" s="38" t="str">
        <x:f>IF(ISNUMBER(S1581),"Calculado ilustrativo","Faltan datos / parámetros inválidos")</x:f>
        <x:v>Calculado ilustrativo</x:v>
      </x:c>
    </x:row>
    <x:row r="1582">
      <x:c r="A1582" s="38" t="str">
        <x:v>R01577</x:v>
      </x:c>
      <x:c r="B1582" s="38" t="str">
        <x:f>'Reparto provincial'!B531</x:f>
        <x:v>C14</x:v>
      </x:c>
      <x:c r="C1582" s="38" t="str">
        <x:f>'Reparto provincial'!C531</x:f>
        <x:v>Pan American Life Insurande de Panamá, S.A.</x:v>
      </x:c>
      <x:c r="D1582" s="38" t="str">
        <x:f>'Reparto provincial'!D531</x:f>
        <x:v>Comercial</x:v>
      </x:c>
      <x:c r="E1582" s="38" t="str">
        <x:f>'Reparto provincial'!E531</x:f>
        <x:v>Herrera</x:v>
      </x:c>
      <x:c r="F1582" s="38" t="str">
        <x:f>Ubicaciones!A11</x:f>
        <x:v>L06</x:v>
      </x:c>
      <x:c r="G1582" s="38" t="str">
        <x:v>P2</x:v>
      </x:c>
      <x:c r="H1582" s="55" t="n">
        <x:f>IF(AND(ISNUMBER('Reparto provincial'!J531),ABS(Construccion!G22-1)&lt;0.0000001,MIN(Construccion!D22:F22)&gt;=0,MAX(Construccion!D22:F22)&lt;=1),ROUND('Reparto provincial'!J531*ROUND(SUM(Construccion!$D$22:E22),12),0)-ROUND('Reparto provincial'!J531*ROUND(SUM(Construccion!$D$22:D22),12),0),"n.a.")</x:f>
        <x:v>0</x:v>
      </x:c>
      <x:c r="I1582" s="55" t="n">
        <x:f>'Reparto provincial'!N531</x:f>
        <x:v>0</x:v>
      </x:c>
      <x:c r="J1582" s="55" t="n">
        <x:f>IF(AND(ISNUMBER(H1582),ISNUMBER(I1582)),H1582*I1582,"n.a.")</x:f>
        <x:v>0</x:v>
      </x:c>
      <x:c r="K1582" s="56" t="n">
        <x:f>Ubicaciones!D11</x:f>
        <x:v>7.96</x:v>
      </x:c>
      <x:c r="L1582" s="56" t="n">
        <x:f>Ubicaciones!E11</x:f>
        <x:v>-80.43</x:v>
      </x:c>
      <x:c r="M1582" s="38" t="str">
        <x:f>Vulnerabilidad!B23</x:f>
        <x:v>Mampostería sin refuerzo</x:v>
      </x:c>
      <x:c r="N1582" s="38" t="str">
        <x:f>Vulnerabilidad!C23</x:f>
        <x:v>Bloque / ladrillo</x:v>
      </x:c>
      <x:c r="O1582" s="38" t="str">
        <x:f>Vulnerabilidad!D23</x:f>
        <x:v>Metal</x:v>
      </x:c>
      <x:c r="P1582" s="38" t="str">
        <x:v>Sin dato</x:v>
      </x:c>
      <x:c r="Q1582" s="38" t="n">
        <x:f>IF('Impacto local'!H11="","",'Impacto local'!H11)</x:f>
        <x:v>3</x:v>
      </x:c>
      <x:c r="R1582" s="57" t="n">
        <x:f>IF(Q1582="","",INDEX(Vulnerabilidad!$C$6:$C$17,Q1582))</x:f>
        <x:v>0</x:v>
      </x:c>
      <x:c r="S1582" s="55" t="n">
        <x:f>IF(AND(ISNUMBER(J1582),ISNUMBER(R1582),R1582&gt;=0,R1582&lt;=1),J1582*R1582,"n.a.")</x:f>
        <x:v>0</x:v>
      </x:c>
      <x:c r="T1582" s="38" t="str">
        <x:f>IF(ISNUMBER(S1582),"Calculado ilustrativo","Faltan datos / parámetros inválidos")</x:f>
        <x:v>Calculado ilustrativo</x:v>
      </x:c>
    </x:row>
    <x:row r="1583">
      <x:c r="A1583" s="38" t="str">
        <x:v>R01578</x:v>
      </x:c>
      <x:c r="B1583" s="38" t="str">
        <x:f>'Reparto provincial'!B531</x:f>
        <x:v>C14</x:v>
      </x:c>
      <x:c r="C1583" s="38" t="str">
        <x:f>'Reparto provincial'!C531</x:f>
        <x:v>Pan American Life Insurande de Panamá, S.A.</x:v>
      </x:c>
      <x:c r="D1583" s="38" t="str">
        <x:f>'Reparto provincial'!D531</x:f>
        <x:v>Comercial</x:v>
      </x:c>
      <x:c r="E1583" s="38" t="str">
        <x:f>'Reparto provincial'!E531</x:f>
        <x:v>Herrera</x:v>
      </x:c>
      <x:c r="F1583" s="38" t="str">
        <x:f>Ubicaciones!A11</x:f>
        <x:v>L06</x:v>
      </x:c>
      <x:c r="G1583" s="38" t="str">
        <x:v>P3</x:v>
      </x:c>
      <x:c r="H1583" s="55" t="n">
        <x:f>IF(AND(ISNUMBER('Reparto provincial'!J531),ABS(Construccion!G22-1)&lt;0.0000001,MIN(Construccion!D22:F22)&gt;=0,MAX(Construccion!D22:F22)&lt;=1),ROUND('Reparto provincial'!J531*ROUND(SUM(Construccion!$D$22:F22),12),0)-ROUND('Reparto provincial'!J531*ROUND(SUM(Construccion!$D$22:E22),12),0),"n.a.")</x:f>
        <x:v>0</x:v>
      </x:c>
      <x:c r="I1583" s="55" t="n">
        <x:f>'Reparto provincial'!N531</x:f>
        <x:v>0</x:v>
      </x:c>
      <x:c r="J1583" s="55" t="n">
        <x:f>IF(AND(ISNUMBER(H1583),ISNUMBER(I1583)),H1583*I1583,"n.a.")</x:f>
        <x:v>0</x:v>
      </x:c>
      <x:c r="K1583" s="56" t="n">
        <x:f>Ubicaciones!D11</x:f>
        <x:v>7.96</x:v>
      </x:c>
      <x:c r="L1583" s="56" t="n">
        <x:f>Ubicaciones!E11</x:f>
        <x:v>-80.43</x:v>
      </x:c>
      <x:c r="M1583" s="38" t="str">
        <x:f>Vulnerabilidad!B24</x:f>
        <x:v>Liviana / madera</x:v>
      </x:c>
      <x:c r="N1583" s="38" t="str">
        <x:f>Vulnerabilidad!C24</x:f>
        <x:v>Madera / livianas</x:v>
      </x:c>
      <x:c r="O1583" s="38" t="str">
        <x:f>Vulnerabilidad!D24</x:f>
        <x:v>Metal</x:v>
      </x:c>
      <x:c r="P1583" s="38" t="str">
        <x:v>Sin dato</x:v>
      </x:c>
      <x:c r="Q1583" s="38" t="n">
        <x:f>IF('Impacto local'!H11="","",'Impacto local'!H11)</x:f>
        <x:v>3</x:v>
      </x:c>
      <x:c r="R1583" s="57" t="n">
        <x:f>IF(Q1583="","",INDEX(Vulnerabilidad!$D$6:$D$17,Q1583))</x:f>
        <x:v>0</x:v>
      </x:c>
      <x:c r="S1583" s="55" t="n">
        <x:f>IF(AND(ISNUMBER(J1583),ISNUMBER(R1583),R1583&gt;=0,R1583&lt;=1),J1583*R1583,"n.a.")</x:f>
        <x:v>0</x:v>
      </x:c>
      <x:c r="T1583" s="38" t="str">
        <x:f>IF(ISNUMBER(S1583),"Calculado ilustrativo","Faltan datos / parámetros inválidos")</x:f>
        <x:v>Calculado ilustrativo</x:v>
      </x:c>
    </x:row>
    <x:row r="1584">
      <x:c r="A1584" s="38" t="str">
        <x:v>R01579</x:v>
      </x:c>
      <x:c r="B1584" s="38" t="str">
        <x:f>'Reparto provincial'!B532</x:f>
        <x:v>C14</x:v>
      </x:c>
      <x:c r="C1584" s="38" t="str">
        <x:f>'Reparto provincial'!C532</x:f>
        <x:v>Pan American Life Insurande de Panamá, S.A.</x:v>
      </x:c>
      <x:c r="D1584" s="38" t="str">
        <x:f>'Reparto provincial'!D532</x:f>
        <x:v>Comercial</x:v>
      </x:c>
      <x:c r="E1584" s="38" t="str">
        <x:f>'Reparto provincial'!E532</x:f>
        <x:v>Los Santos</x:v>
      </x:c>
      <x:c r="F1584" s="38" t="str">
        <x:f>Ubicaciones!A12</x:f>
        <x:v>L07</x:v>
      </x:c>
      <x:c r="G1584" s="38" t="str">
        <x:v>P1</x:v>
      </x:c>
      <x:c r="H1584" s="55" t="n">
        <x:f>IF(AND(ISNUMBER('Reparto provincial'!J532),ABS(Construccion!G25-1)&lt;0.0000001,MIN(Construccion!D25:F25)&gt;=0,MAX(Construccion!D25:F25)&lt;=1),ROUND('Reparto provincial'!J532*ROUND(SUM(Construccion!$D$25:D25),12),0)-0,"n.a.")</x:f>
        <x:v>0</x:v>
      </x:c>
      <x:c r="I1584" s="55" t="n">
        <x:f>'Reparto provincial'!N532</x:f>
        <x:v>0</x:v>
      </x:c>
      <x:c r="J1584" s="55" t="n">
        <x:f>IF(AND(ISNUMBER(H1584),ISNUMBER(I1584)),H1584*I1584,"n.a.")</x:f>
        <x:v>0</x:v>
      </x:c>
      <x:c r="K1584" s="56" t="n">
        <x:f>Ubicaciones!D12</x:f>
        <x:v>7.77</x:v>
      </x:c>
      <x:c r="L1584" s="56" t="n">
        <x:f>Ubicaciones!E12</x:f>
        <x:v>-80.28</x:v>
      </x:c>
      <x:c r="M1584" s="38" t="str">
        <x:f>Vulnerabilidad!B22</x:f>
        <x:v>Hormigón armado</x:v>
      </x:c>
      <x:c r="N1584" s="38" t="str">
        <x:f>Vulnerabilidad!C22</x:f>
        <x:v>Mampostería de relleno</x:v>
      </x:c>
      <x:c r="O1584" s="38" t="str">
        <x:f>Vulnerabilidad!D22</x:f>
        <x:v>Losa de hormigón</x:v>
      </x:c>
      <x:c r="P1584" s="38" t="str">
        <x:v>Sin dato</x:v>
      </x:c>
      <x:c r="Q1584" s="38" t="n">
        <x:f>IF('Impacto local'!H12="","",'Impacto local'!H12)</x:f>
        <x:v>2</x:v>
      </x:c>
      <x:c r="R1584" s="57" t="n">
        <x:f>IF(Q1584="","",INDEX(Vulnerabilidad!$B$6:$B$17,Q1584))</x:f>
        <x:v>0</x:v>
      </x:c>
      <x:c r="S1584" s="55" t="n">
        <x:f>IF(AND(ISNUMBER(J1584),ISNUMBER(R1584),R1584&gt;=0,R1584&lt;=1),J1584*R1584,"n.a.")</x:f>
        <x:v>0</x:v>
      </x:c>
      <x:c r="T1584" s="38" t="str">
        <x:f>IF(ISNUMBER(S1584),"Calculado ilustrativo","Faltan datos / parámetros inválidos")</x:f>
        <x:v>Calculado ilustrativo</x:v>
      </x:c>
    </x:row>
    <x:row r="1585">
      <x:c r="A1585" s="38" t="str">
        <x:v>R01580</x:v>
      </x:c>
      <x:c r="B1585" s="38" t="str">
        <x:f>'Reparto provincial'!B532</x:f>
        <x:v>C14</x:v>
      </x:c>
      <x:c r="C1585" s="38" t="str">
        <x:f>'Reparto provincial'!C532</x:f>
        <x:v>Pan American Life Insurande de Panamá, S.A.</x:v>
      </x:c>
      <x:c r="D1585" s="38" t="str">
        <x:f>'Reparto provincial'!D532</x:f>
        <x:v>Comercial</x:v>
      </x:c>
      <x:c r="E1585" s="38" t="str">
        <x:f>'Reparto provincial'!E532</x:f>
        <x:v>Los Santos</x:v>
      </x:c>
      <x:c r="F1585" s="38" t="str">
        <x:f>Ubicaciones!A12</x:f>
        <x:v>L07</x:v>
      </x:c>
      <x:c r="G1585" s="38" t="str">
        <x:v>P2</x:v>
      </x:c>
      <x:c r="H1585" s="55" t="n">
        <x:f>IF(AND(ISNUMBER('Reparto provincial'!J532),ABS(Construccion!G25-1)&lt;0.0000001,MIN(Construccion!D25:F25)&gt;=0,MAX(Construccion!D25:F25)&lt;=1),ROUND('Reparto provincial'!J532*ROUND(SUM(Construccion!$D$25:E25),12),0)-ROUND('Reparto provincial'!J532*ROUND(SUM(Construccion!$D$25:D25),12),0),"n.a.")</x:f>
        <x:v>0</x:v>
      </x:c>
      <x:c r="I1585" s="55" t="n">
        <x:f>'Reparto provincial'!N532</x:f>
        <x:v>0</x:v>
      </x:c>
      <x:c r="J1585" s="55" t="n">
        <x:f>IF(AND(ISNUMBER(H1585),ISNUMBER(I1585)),H1585*I1585,"n.a.")</x:f>
        <x:v>0</x:v>
      </x:c>
      <x:c r="K1585" s="56" t="n">
        <x:f>Ubicaciones!D12</x:f>
        <x:v>7.77</x:v>
      </x:c>
      <x:c r="L1585" s="56" t="n">
        <x:f>Ubicaciones!E12</x:f>
        <x:v>-80.28</x:v>
      </x:c>
      <x:c r="M1585" s="38" t="str">
        <x:f>Vulnerabilidad!B23</x:f>
        <x:v>Mampostería sin refuerzo</x:v>
      </x:c>
      <x:c r="N1585" s="38" t="str">
        <x:f>Vulnerabilidad!C23</x:f>
        <x:v>Bloque / ladrillo</x:v>
      </x:c>
      <x:c r="O1585" s="38" t="str">
        <x:f>Vulnerabilidad!D23</x:f>
        <x:v>Metal</x:v>
      </x:c>
      <x:c r="P1585" s="38" t="str">
        <x:v>Sin dato</x:v>
      </x:c>
      <x:c r="Q1585" s="38" t="n">
        <x:f>IF('Impacto local'!H12="","",'Impacto local'!H12)</x:f>
        <x:v>2</x:v>
      </x:c>
      <x:c r="R1585" s="57" t="n">
        <x:f>IF(Q1585="","",INDEX(Vulnerabilidad!$C$6:$C$17,Q1585))</x:f>
        <x:v>0</x:v>
      </x:c>
      <x:c r="S1585" s="55" t="n">
        <x:f>IF(AND(ISNUMBER(J1585),ISNUMBER(R1585),R1585&gt;=0,R1585&lt;=1),J1585*R1585,"n.a.")</x:f>
        <x:v>0</x:v>
      </x:c>
      <x:c r="T1585" s="38" t="str">
        <x:f>IF(ISNUMBER(S1585),"Calculado ilustrativo","Faltan datos / parámetros inválidos")</x:f>
        <x:v>Calculado ilustrativo</x:v>
      </x:c>
    </x:row>
    <x:row r="1586">
      <x:c r="A1586" s="38" t="str">
        <x:v>R01581</x:v>
      </x:c>
      <x:c r="B1586" s="38" t="str">
        <x:f>'Reparto provincial'!B532</x:f>
        <x:v>C14</x:v>
      </x:c>
      <x:c r="C1586" s="38" t="str">
        <x:f>'Reparto provincial'!C532</x:f>
        <x:v>Pan American Life Insurande de Panamá, S.A.</x:v>
      </x:c>
      <x:c r="D1586" s="38" t="str">
        <x:f>'Reparto provincial'!D532</x:f>
        <x:v>Comercial</x:v>
      </x:c>
      <x:c r="E1586" s="38" t="str">
        <x:f>'Reparto provincial'!E532</x:f>
        <x:v>Los Santos</x:v>
      </x:c>
      <x:c r="F1586" s="38" t="str">
        <x:f>Ubicaciones!A12</x:f>
        <x:v>L07</x:v>
      </x:c>
      <x:c r="G1586" s="38" t="str">
        <x:v>P3</x:v>
      </x:c>
      <x:c r="H1586" s="55" t="n">
        <x:f>IF(AND(ISNUMBER('Reparto provincial'!J532),ABS(Construccion!G25-1)&lt;0.0000001,MIN(Construccion!D25:F25)&gt;=0,MAX(Construccion!D25:F25)&lt;=1),ROUND('Reparto provincial'!J532*ROUND(SUM(Construccion!$D$25:F25),12),0)-ROUND('Reparto provincial'!J532*ROUND(SUM(Construccion!$D$25:E25),12),0),"n.a.")</x:f>
        <x:v>0</x:v>
      </x:c>
      <x:c r="I1586" s="55" t="n">
        <x:f>'Reparto provincial'!N532</x:f>
        <x:v>0</x:v>
      </x:c>
      <x:c r="J1586" s="55" t="n">
        <x:f>IF(AND(ISNUMBER(H1586),ISNUMBER(I1586)),H1586*I1586,"n.a.")</x:f>
        <x:v>0</x:v>
      </x:c>
      <x:c r="K1586" s="56" t="n">
        <x:f>Ubicaciones!D12</x:f>
        <x:v>7.77</x:v>
      </x:c>
      <x:c r="L1586" s="56" t="n">
        <x:f>Ubicaciones!E12</x:f>
        <x:v>-80.28</x:v>
      </x:c>
      <x:c r="M1586" s="38" t="str">
        <x:f>Vulnerabilidad!B24</x:f>
        <x:v>Liviana / madera</x:v>
      </x:c>
      <x:c r="N1586" s="38" t="str">
        <x:f>Vulnerabilidad!C24</x:f>
        <x:v>Madera / livianas</x:v>
      </x:c>
      <x:c r="O1586" s="38" t="str">
        <x:f>Vulnerabilidad!D24</x:f>
        <x:v>Metal</x:v>
      </x:c>
      <x:c r="P1586" s="38" t="str">
        <x:v>Sin dato</x:v>
      </x:c>
      <x:c r="Q1586" s="38" t="n">
        <x:f>IF('Impacto local'!H12="","",'Impacto local'!H12)</x:f>
        <x:v>2</x:v>
      </x:c>
      <x:c r="R1586" s="57" t="n">
        <x:f>IF(Q1586="","",INDEX(Vulnerabilidad!$D$6:$D$17,Q1586))</x:f>
        <x:v>0</x:v>
      </x:c>
      <x:c r="S1586" s="55" t="n">
        <x:f>IF(AND(ISNUMBER(J1586),ISNUMBER(R1586),R1586&gt;=0,R1586&lt;=1),J1586*R1586,"n.a.")</x:f>
        <x:v>0</x:v>
      </x:c>
      <x:c r="T1586" s="38" t="str">
        <x:f>IF(ISNUMBER(S1586),"Calculado ilustrativo","Faltan datos / parámetros inválidos")</x:f>
        <x:v>Calculado ilustrativo</x:v>
      </x:c>
    </x:row>
    <x:row r="1587">
      <x:c r="A1587" s="38" t="str">
        <x:v>R01582</x:v>
      </x:c>
      <x:c r="B1587" s="38" t="str">
        <x:f>'Reparto provincial'!B533</x:f>
        <x:v>C14</x:v>
      </x:c>
      <x:c r="C1587" s="38" t="str">
        <x:f>'Reparto provincial'!C533</x:f>
        <x:v>Pan American Life Insurande de Panamá, S.A.</x:v>
      </x:c>
      <x:c r="D1587" s="38" t="str">
        <x:f>'Reparto provincial'!D533</x:f>
        <x:v>Comercial</x:v>
      </x:c>
      <x:c r="E1587" s="38" t="str">
        <x:f>'Reparto provincial'!E533</x:f>
        <x:v>Panamá</x:v>
      </x:c>
      <x:c r="F1587" s="38" t="str">
        <x:f>Ubicaciones!A13</x:f>
        <x:v>L08</x:v>
      </x:c>
      <x:c r="G1587" s="38" t="str">
        <x:v>P1</x:v>
      </x:c>
      <x:c r="H1587" s="55" t="n">
        <x:f>IF(AND(ISNUMBER('Reparto provincial'!J533),ABS(Construccion!G28-1)&lt;0.0000001,MIN(Construccion!D28:F28)&gt;=0,MAX(Construccion!D28:F28)&lt;=1),ROUND('Reparto provincial'!J533*ROUND(SUM(Construccion!$D$28:D28),12),0)-0,"n.a.")</x:f>
        <x:v>0</x:v>
      </x:c>
      <x:c r="I1587" s="55" t="n">
        <x:f>'Reparto provincial'!N533</x:f>
        <x:v>0</x:v>
      </x:c>
      <x:c r="J1587" s="55" t="n">
        <x:f>IF(AND(ISNUMBER(H1587),ISNUMBER(I1587)),H1587*I1587,"n.a.")</x:f>
        <x:v>0</x:v>
      </x:c>
      <x:c r="K1587" s="56" t="n">
        <x:f>Ubicaciones!D13</x:f>
        <x:v>8.98</x:v>
      </x:c>
      <x:c r="L1587" s="56" t="n">
        <x:f>Ubicaciones!E13</x:f>
        <x:v>-79.52</x:v>
      </x:c>
      <x:c r="M1587" s="38" t="str">
        <x:f>Vulnerabilidad!B22</x:f>
        <x:v>Hormigón armado</x:v>
      </x:c>
      <x:c r="N1587" s="38" t="str">
        <x:f>Vulnerabilidad!C22</x:f>
        <x:v>Mampostería de relleno</x:v>
      </x:c>
      <x:c r="O1587" s="38" t="str">
        <x:f>Vulnerabilidad!D22</x:f>
        <x:v>Losa de hormigón</x:v>
      </x:c>
      <x:c r="P1587" s="38" t="str">
        <x:v>Sin dato</x:v>
      </x:c>
      <x:c r="Q1587" s="38" t="n">
        <x:f>IF('Impacto local'!H13="","",'Impacto local'!H13)</x:f>
        <x:v>2</x:v>
      </x:c>
      <x:c r="R1587" s="57" t="n">
        <x:f>IF(Q1587="","",INDEX(Vulnerabilidad!$B$6:$B$17,Q1587))</x:f>
        <x:v>0</x:v>
      </x:c>
      <x:c r="S1587" s="55" t="n">
        <x:f>IF(AND(ISNUMBER(J1587),ISNUMBER(R1587),R1587&gt;=0,R1587&lt;=1),J1587*R1587,"n.a.")</x:f>
        <x:v>0</x:v>
      </x:c>
      <x:c r="T1587" s="38" t="str">
        <x:f>IF(ISNUMBER(S1587),"Calculado ilustrativo","Faltan datos / parámetros inválidos")</x:f>
        <x:v>Calculado ilustrativo</x:v>
      </x:c>
    </x:row>
    <x:row r="1588">
      <x:c r="A1588" s="38" t="str">
        <x:v>R01583</x:v>
      </x:c>
      <x:c r="B1588" s="38" t="str">
        <x:f>'Reparto provincial'!B533</x:f>
        <x:v>C14</x:v>
      </x:c>
      <x:c r="C1588" s="38" t="str">
        <x:f>'Reparto provincial'!C533</x:f>
        <x:v>Pan American Life Insurande de Panamá, S.A.</x:v>
      </x:c>
      <x:c r="D1588" s="38" t="str">
        <x:f>'Reparto provincial'!D533</x:f>
        <x:v>Comercial</x:v>
      </x:c>
      <x:c r="E1588" s="38" t="str">
        <x:f>'Reparto provincial'!E533</x:f>
        <x:v>Panamá</x:v>
      </x:c>
      <x:c r="F1588" s="38" t="str">
        <x:f>Ubicaciones!A13</x:f>
        <x:v>L08</x:v>
      </x:c>
      <x:c r="G1588" s="38" t="str">
        <x:v>P2</x:v>
      </x:c>
      <x:c r="H1588" s="55" t="n">
        <x:f>IF(AND(ISNUMBER('Reparto provincial'!J533),ABS(Construccion!G28-1)&lt;0.0000001,MIN(Construccion!D28:F28)&gt;=0,MAX(Construccion!D28:F28)&lt;=1),ROUND('Reparto provincial'!J533*ROUND(SUM(Construccion!$D$28:E28),12),0)-ROUND('Reparto provincial'!J533*ROUND(SUM(Construccion!$D$28:D28),12),0),"n.a.")</x:f>
        <x:v>0</x:v>
      </x:c>
      <x:c r="I1588" s="55" t="n">
        <x:f>'Reparto provincial'!N533</x:f>
        <x:v>0</x:v>
      </x:c>
      <x:c r="J1588" s="55" t="n">
        <x:f>IF(AND(ISNUMBER(H1588),ISNUMBER(I1588)),H1588*I1588,"n.a.")</x:f>
        <x:v>0</x:v>
      </x:c>
      <x:c r="K1588" s="56" t="n">
        <x:f>Ubicaciones!D13</x:f>
        <x:v>8.98</x:v>
      </x:c>
      <x:c r="L1588" s="56" t="n">
        <x:f>Ubicaciones!E13</x:f>
        <x:v>-79.52</x:v>
      </x:c>
      <x:c r="M1588" s="38" t="str">
        <x:f>Vulnerabilidad!B23</x:f>
        <x:v>Mampostería sin refuerzo</x:v>
      </x:c>
      <x:c r="N1588" s="38" t="str">
        <x:f>Vulnerabilidad!C23</x:f>
        <x:v>Bloque / ladrillo</x:v>
      </x:c>
      <x:c r="O1588" s="38" t="str">
        <x:f>Vulnerabilidad!D23</x:f>
        <x:v>Metal</x:v>
      </x:c>
      <x:c r="P1588" s="38" t="str">
        <x:v>Sin dato</x:v>
      </x:c>
      <x:c r="Q1588" s="38" t="n">
        <x:f>IF('Impacto local'!H13="","",'Impacto local'!H13)</x:f>
        <x:v>2</x:v>
      </x:c>
      <x:c r="R1588" s="57" t="n">
        <x:f>IF(Q1588="","",INDEX(Vulnerabilidad!$C$6:$C$17,Q1588))</x:f>
        <x:v>0</x:v>
      </x:c>
      <x:c r="S1588" s="55" t="n">
        <x:f>IF(AND(ISNUMBER(J1588),ISNUMBER(R1588),R1588&gt;=0,R1588&lt;=1),J1588*R1588,"n.a.")</x:f>
        <x:v>0</x:v>
      </x:c>
      <x:c r="T1588" s="38" t="str">
        <x:f>IF(ISNUMBER(S1588),"Calculado ilustrativo","Faltan datos / parámetros inválidos")</x:f>
        <x:v>Calculado ilustrativo</x:v>
      </x:c>
    </x:row>
    <x:row r="1589">
      <x:c r="A1589" s="38" t="str">
        <x:v>R01584</x:v>
      </x:c>
      <x:c r="B1589" s="38" t="str">
        <x:f>'Reparto provincial'!B533</x:f>
        <x:v>C14</x:v>
      </x:c>
      <x:c r="C1589" s="38" t="str">
        <x:f>'Reparto provincial'!C533</x:f>
        <x:v>Pan American Life Insurande de Panamá, S.A.</x:v>
      </x:c>
      <x:c r="D1589" s="38" t="str">
        <x:f>'Reparto provincial'!D533</x:f>
        <x:v>Comercial</x:v>
      </x:c>
      <x:c r="E1589" s="38" t="str">
        <x:f>'Reparto provincial'!E533</x:f>
        <x:v>Panamá</x:v>
      </x:c>
      <x:c r="F1589" s="38" t="str">
        <x:f>Ubicaciones!A13</x:f>
        <x:v>L08</x:v>
      </x:c>
      <x:c r="G1589" s="38" t="str">
        <x:v>P3</x:v>
      </x:c>
      <x:c r="H1589" s="55" t="n">
        <x:f>IF(AND(ISNUMBER('Reparto provincial'!J533),ABS(Construccion!G28-1)&lt;0.0000001,MIN(Construccion!D28:F28)&gt;=0,MAX(Construccion!D28:F28)&lt;=1),ROUND('Reparto provincial'!J533*ROUND(SUM(Construccion!$D$28:F28),12),0)-ROUND('Reparto provincial'!J533*ROUND(SUM(Construccion!$D$28:E28),12),0),"n.a.")</x:f>
        <x:v>0</x:v>
      </x:c>
      <x:c r="I1589" s="55" t="n">
        <x:f>'Reparto provincial'!N533</x:f>
        <x:v>0</x:v>
      </x:c>
      <x:c r="J1589" s="55" t="n">
        <x:f>IF(AND(ISNUMBER(H1589),ISNUMBER(I1589)),H1589*I1589,"n.a.")</x:f>
        <x:v>0</x:v>
      </x:c>
      <x:c r="K1589" s="56" t="n">
        <x:f>Ubicaciones!D13</x:f>
        <x:v>8.98</x:v>
      </x:c>
      <x:c r="L1589" s="56" t="n">
        <x:f>Ubicaciones!E13</x:f>
        <x:v>-79.52</x:v>
      </x:c>
      <x:c r="M1589" s="38" t="str">
        <x:f>Vulnerabilidad!B24</x:f>
        <x:v>Liviana / madera</x:v>
      </x:c>
      <x:c r="N1589" s="38" t="str">
        <x:f>Vulnerabilidad!C24</x:f>
        <x:v>Madera / livianas</x:v>
      </x:c>
      <x:c r="O1589" s="38" t="str">
        <x:f>Vulnerabilidad!D24</x:f>
        <x:v>Metal</x:v>
      </x:c>
      <x:c r="P1589" s="38" t="str">
        <x:v>Sin dato</x:v>
      </x:c>
      <x:c r="Q1589" s="38" t="n">
        <x:f>IF('Impacto local'!H13="","",'Impacto local'!H13)</x:f>
        <x:v>2</x:v>
      </x:c>
      <x:c r="R1589" s="57" t="n">
        <x:f>IF(Q1589="","",INDEX(Vulnerabilidad!$D$6:$D$17,Q1589))</x:f>
        <x:v>0</x:v>
      </x:c>
      <x:c r="S1589" s="55" t="n">
        <x:f>IF(AND(ISNUMBER(J1589),ISNUMBER(R1589),R1589&gt;=0,R1589&lt;=1),J1589*R1589,"n.a.")</x:f>
        <x:v>0</x:v>
      </x:c>
      <x:c r="T1589" s="38" t="str">
        <x:f>IF(ISNUMBER(S1589),"Calculado ilustrativo","Faltan datos / parámetros inválidos")</x:f>
        <x:v>Calculado ilustrativo</x:v>
      </x:c>
    </x:row>
    <x:row r="1590">
      <x:c r="A1590" s="38" t="str">
        <x:v>R01585</x:v>
      </x:c>
      <x:c r="B1590" s="38" t="str">
        <x:f>'Reparto provincial'!B534</x:f>
        <x:v>C14</x:v>
      </x:c>
      <x:c r="C1590" s="38" t="str">
        <x:f>'Reparto provincial'!C534</x:f>
        <x:v>Pan American Life Insurande de Panamá, S.A.</x:v>
      </x:c>
      <x:c r="D1590" s="38" t="str">
        <x:f>'Reparto provincial'!D534</x:f>
        <x:v>Comercial</x:v>
      </x:c>
      <x:c r="E1590" s="38" t="str">
        <x:f>'Reparto provincial'!E534</x:f>
        <x:v>Veraguas</x:v>
      </x:c>
      <x:c r="F1590" s="38" t="str">
        <x:f>Ubicaciones!A14</x:f>
        <x:v>L09</x:v>
      </x:c>
      <x:c r="G1590" s="38" t="str">
        <x:v>P1</x:v>
      </x:c>
      <x:c r="H1590" s="55" t="n">
        <x:f>IF(AND(ISNUMBER('Reparto provincial'!J534),ABS(Construccion!G31-1)&lt;0.0000001,MIN(Construccion!D31:F31)&gt;=0,MAX(Construccion!D31:F31)&lt;=1),ROUND('Reparto provincial'!J534*ROUND(SUM(Construccion!$D$31:D31),12),0)-0,"n.a.")</x:f>
        <x:v>0</x:v>
      </x:c>
      <x:c r="I1590" s="55" t="n">
        <x:f>'Reparto provincial'!N534</x:f>
        <x:v>0</x:v>
      </x:c>
      <x:c r="J1590" s="55" t="n">
        <x:f>IF(AND(ISNUMBER(H1590),ISNUMBER(I1590)),H1590*I1590,"n.a.")</x:f>
        <x:v>0</x:v>
      </x:c>
      <x:c r="K1590" s="56" t="n">
        <x:f>Ubicaciones!D14</x:f>
        <x:v>8.1</x:v>
      </x:c>
      <x:c r="L1590" s="56" t="n">
        <x:f>Ubicaciones!E14</x:f>
        <x:v>-80.97</x:v>
      </x:c>
      <x:c r="M1590" s="38" t="str">
        <x:f>Vulnerabilidad!B22</x:f>
        <x:v>Hormigón armado</x:v>
      </x:c>
      <x:c r="N1590" s="38" t="str">
        <x:f>Vulnerabilidad!C22</x:f>
        <x:v>Mampostería de relleno</x:v>
      </x:c>
      <x:c r="O1590" s="38" t="str">
        <x:f>Vulnerabilidad!D22</x:f>
        <x:v>Losa de hormigón</x:v>
      </x:c>
      <x:c r="P1590" s="38" t="str">
        <x:v>Sin dato</x:v>
      </x:c>
      <x:c r="Q1590" s="38" t="n">
        <x:f>IF('Impacto local'!H14="","",'Impacto local'!H14)</x:f>
        <x:v>3</x:v>
      </x:c>
      <x:c r="R1590" s="57" t="n">
        <x:f>IF(Q1590="","",INDEX(Vulnerabilidad!$B$6:$B$17,Q1590))</x:f>
        <x:v>0</x:v>
      </x:c>
      <x:c r="S1590" s="55" t="n">
        <x:f>IF(AND(ISNUMBER(J1590),ISNUMBER(R1590),R1590&gt;=0,R1590&lt;=1),J1590*R1590,"n.a.")</x:f>
        <x:v>0</x:v>
      </x:c>
      <x:c r="T1590" s="38" t="str">
        <x:f>IF(ISNUMBER(S1590),"Calculado ilustrativo","Faltan datos / parámetros inválidos")</x:f>
        <x:v>Calculado ilustrativo</x:v>
      </x:c>
    </x:row>
    <x:row r="1591">
      <x:c r="A1591" s="38" t="str">
        <x:v>R01586</x:v>
      </x:c>
      <x:c r="B1591" s="38" t="str">
        <x:f>'Reparto provincial'!B534</x:f>
        <x:v>C14</x:v>
      </x:c>
      <x:c r="C1591" s="38" t="str">
        <x:f>'Reparto provincial'!C534</x:f>
        <x:v>Pan American Life Insurande de Panamá, S.A.</x:v>
      </x:c>
      <x:c r="D1591" s="38" t="str">
        <x:f>'Reparto provincial'!D534</x:f>
        <x:v>Comercial</x:v>
      </x:c>
      <x:c r="E1591" s="38" t="str">
        <x:f>'Reparto provincial'!E534</x:f>
        <x:v>Veraguas</x:v>
      </x:c>
      <x:c r="F1591" s="38" t="str">
        <x:f>Ubicaciones!A14</x:f>
        <x:v>L09</x:v>
      </x:c>
      <x:c r="G1591" s="38" t="str">
        <x:v>P2</x:v>
      </x:c>
      <x:c r="H1591" s="55" t="n">
        <x:f>IF(AND(ISNUMBER('Reparto provincial'!J534),ABS(Construccion!G31-1)&lt;0.0000001,MIN(Construccion!D31:F31)&gt;=0,MAX(Construccion!D31:F31)&lt;=1),ROUND('Reparto provincial'!J534*ROUND(SUM(Construccion!$D$31:E31),12),0)-ROUND('Reparto provincial'!J534*ROUND(SUM(Construccion!$D$31:D31),12),0),"n.a.")</x:f>
        <x:v>0</x:v>
      </x:c>
      <x:c r="I1591" s="55" t="n">
        <x:f>'Reparto provincial'!N534</x:f>
        <x:v>0</x:v>
      </x:c>
      <x:c r="J1591" s="55" t="n">
        <x:f>IF(AND(ISNUMBER(H1591),ISNUMBER(I1591)),H1591*I1591,"n.a.")</x:f>
        <x:v>0</x:v>
      </x:c>
      <x:c r="K1591" s="56" t="n">
        <x:f>Ubicaciones!D14</x:f>
        <x:v>8.1</x:v>
      </x:c>
      <x:c r="L1591" s="56" t="n">
        <x:f>Ubicaciones!E14</x:f>
        <x:v>-80.97</x:v>
      </x:c>
      <x:c r="M1591" s="38" t="str">
        <x:f>Vulnerabilidad!B23</x:f>
        <x:v>Mampostería sin refuerzo</x:v>
      </x:c>
      <x:c r="N1591" s="38" t="str">
        <x:f>Vulnerabilidad!C23</x:f>
        <x:v>Bloque / ladrillo</x:v>
      </x:c>
      <x:c r="O1591" s="38" t="str">
        <x:f>Vulnerabilidad!D23</x:f>
        <x:v>Metal</x:v>
      </x:c>
      <x:c r="P1591" s="38" t="str">
        <x:v>Sin dato</x:v>
      </x:c>
      <x:c r="Q1591" s="38" t="n">
        <x:f>IF('Impacto local'!H14="","",'Impacto local'!H14)</x:f>
        <x:v>3</x:v>
      </x:c>
      <x:c r="R1591" s="57" t="n">
        <x:f>IF(Q1591="","",INDEX(Vulnerabilidad!$C$6:$C$17,Q1591))</x:f>
        <x:v>0</x:v>
      </x:c>
      <x:c r="S1591" s="55" t="n">
        <x:f>IF(AND(ISNUMBER(J1591),ISNUMBER(R1591),R1591&gt;=0,R1591&lt;=1),J1591*R1591,"n.a.")</x:f>
        <x:v>0</x:v>
      </x:c>
      <x:c r="T1591" s="38" t="str">
        <x:f>IF(ISNUMBER(S1591),"Calculado ilustrativo","Faltan datos / parámetros inválidos")</x:f>
        <x:v>Calculado ilustrativo</x:v>
      </x:c>
    </x:row>
    <x:row r="1592">
      <x:c r="A1592" s="38" t="str">
        <x:v>R01587</x:v>
      </x:c>
      <x:c r="B1592" s="38" t="str">
        <x:f>'Reparto provincial'!B534</x:f>
        <x:v>C14</x:v>
      </x:c>
      <x:c r="C1592" s="38" t="str">
        <x:f>'Reparto provincial'!C534</x:f>
        <x:v>Pan American Life Insurande de Panamá, S.A.</x:v>
      </x:c>
      <x:c r="D1592" s="38" t="str">
        <x:f>'Reparto provincial'!D534</x:f>
        <x:v>Comercial</x:v>
      </x:c>
      <x:c r="E1592" s="38" t="str">
        <x:f>'Reparto provincial'!E534</x:f>
        <x:v>Veraguas</x:v>
      </x:c>
      <x:c r="F1592" s="38" t="str">
        <x:f>Ubicaciones!A14</x:f>
        <x:v>L09</x:v>
      </x:c>
      <x:c r="G1592" s="38" t="str">
        <x:v>P3</x:v>
      </x:c>
      <x:c r="H1592" s="55" t="n">
        <x:f>IF(AND(ISNUMBER('Reparto provincial'!J534),ABS(Construccion!G31-1)&lt;0.0000001,MIN(Construccion!D31:F31)&gt;=0,MAX(Construccion!D31:F31)&lt;=1),ROUND('Reparto provincial'!J534*ROUND(SUM(Construccion!$D$31:F31),12),0)-ROUND('Reparto provincial'!J534*ROUND(SUM(Construccion!$D$31:E31),12),0),"n.a.")</x:f>
        <x:v>0</x:v>
      </x:c>
      <x:c r="I1592" s="55" t="n">
        <x:f>'Reparto provincial'!N534</x:f>
        <x:v>0</x:v>
      </x:c>
      <x:c r="J1592" s="55" t="n">
        <x:f>IF(AND(ISNUMBER(H1592),ISNUMBER(I1592)),H1592*I1592,"n.a.")</x:f>
        <x:v>0</x:v>
      </x:c>
      <x:c r="K1592" s="56" t="n">
        <x:f>Ubicaciones!D14</x:f>
        <x:v>8.1</x:v>
      </x:c>
      <x:c r="L1592" s="56" t="n">
        <x:f>Ubicaciones!E14</x:f>
        <x:v>-80.97</x:v>
      </x:c>
      <x:c r="M1592" s="38" t="str">
        <x:f>Vulnerabilidad!B24</x:f>
        <x:v>Liviana / madera</x:v>
      </x:c>
      <x:c r="N1592" s="38" t="str">
        <x:f>Vulnerabilidad!C24</x:f>
        <x:v>Madera / livianas</x:v>
      </x:c>
      <x:c r="O1592" s="38" t="str">
        <x:f>Vulnerabilidad!D24</x:f>
        <x:v>Metal</x:v>
      </x:c>
      <x:c r="P1592" s="38" t="str">
        <x:v>Sin dato</x:v>
      </x:c>
      <x:c r="Q1592" s="38" t="n">
        <x:f>IF('Impacto local'!H14="","",'Impacto local'!H14)</x:f>
        <x:v>3</x:v>
      </x:c>
      <x:c r="R1592" s="57" t="n">
        <x:f>IF(Q1592="","",INDEX(Vulnerabilidad!$D$6:$D$17,Q1592))</x:f>
        <x:v>0</x:v>
      </x:c>
      <x:c r="S1592" s="55" t="n">
        <x:f>IF(AND(ISNUMBER(J1592),ISNUMBER(R1592),R1592&gt;=0,R1592&lt;=1),J1592*R1592,"n.a.")</x:f>
        <x:v>0</x:v>
      </x:c>
      <x:c r="T1592" s="38" t="str">
        <x:f>IF(ISNUMBER(S1592),"Calculado ilustrativo","Faltan datos / parámetros inválidos")</x:f>
        <x:v>Calculado ilustrativo</x:v>
      </x:c>
    </x:row>
    <x:row r="1593">
      <x:c r="A1593" s="38" t="str">
        <x:v>R01588</x:v>
      </x:c>
      <x:c r="B1593" s="38" t="str">
        <x:f>'Reparto provincial'!B535</x:f>
        <x:v>C14</x:v>
      </x:c>
      <x:c r="C1593" s="38" t="str">
        <x:f>'Reparto provincial'!C535</x:f>
        <x:v>Pan American Life Insurande de Panamá, S.A.</x:v>
      </x:c>
      <x:c r="D1593" s="38" t="str">
        <x:f>'Reparto provincial'!D535</x:f>
        <x:v>Comercial</x:v>
      </x:c>
      <x:c r="E1593" s="38" t="str">
        <x:f>'Reparto provincial'!E535</x:f>
        <x:v>Guna Yala</x:v>
      </x:c>
      <x:c r="F1593" s="38" t="str">
        <x:f>Ubicaciones!A15</x:f>
        <x:v>L10</x:v>
      </x:c>
      <x:c r="G1593" s="38" t="str">
        <x:v>P1</x:v>
      </x:c>
      <x:c r="H1593" s="55" t="n">
        <x:f>IF(AND(ISNUMBER('Reparto provincial'!J535),ABS(Construccion!G34-1)&lt;0.0000001,MIN(Construccion!D34:F34)&gt;=0,MAX(Construccion!D34:F34)&lt;=1),ROUND('Reparto provincial'!J535*ROUND(SUM(Construccion!$D$34:D34),12),0)-0,"n.a.")</x:f>
        <x:v>0</x:v>
      </x:c>
      <x:c r="I1593" s="55" t="n">
        <x:f>'Reparto provincial'!N535</x:f>
        <x:v>0</x:v>
      </x:c>
      <x:c r="J1593" s="55" t="n">
        <x:f>IF(AND(ISNUMBER(H1593),ISNUMBER(I1593)),H1593*I1593,"n.a.")</x:f>
        <x:v>0</x:v>
      </x:c>
      <x:c r="K1593" s="56" t="n">
        <x:f>Ubicaciones!D15</x:f>
        <x:v>9.45</x:v>
      </x:c>
      <x:c r="L1593" s="56" t="n">
        <x:f>Ubicaciones!E15</x:f>
        <x:v>-78.97</x:v>
      </x:c>
      <x:c r="M1593" s="38" t="str">
        <x:f>Vulnerabilidad!B22</x:f>
        <x:v>Hormigón armado</x:v>
      </x:c>
      <x:c r="N1593" s="38" t="str">
        <x:f>Vulnerabilidad!C22</x:f>
        <x:v>Mampostería de relleno</x:v>
      </x:c>
      <x:c r="O1593" s="38" t="str">
        <x:f>Vulnerabilidad!D22</x:f>
        <x:v>Losa de hormigón</x:v>
      </x:c>
      <x:c r="P1593" s="38" t="str">
        <x:v>Sin dato</x:v>
      </x:c>
      <x:c r="Q1593" s="38" t="n">
        <x:f>IF('Impacto local'!H15="","",'Impacto local'!H15)</x:f>
        <x:v>2</x:v>
      </x:c>
      <x:c r="R1593" s="57" t="n">
        <x:f>IF(Q1593="","",INDEX(Vulnerabilidad!$B$6:$B$17,Q1593))</x:f>
        <x:v>0</x:v>
      </x:c>
      <x:c r="S1593" s="55" t="n">
        <x:f>IF(AND(ISNUMBER(J1593),ISNUMBER(R1593),R1593&gt;=0,R1593&lt;=1),J1593*R1593,"n.a.")</x:f>
        <x:v>0</x:v>
      </x:c>
      <x:c r="T1593" s="38" t="str">
        <x:f>IF(ISNUMBER(S1593),"Calculado ilustrativo","Faltan datos / parámetros inválidos")</x:f>
        <x:v>Calculado ilustrativo</x:v>
      </x:c>
    </x:row>
    <x:row r="1594">
      <x:c r="A1594" s="38" t="str">
        <x:v>R01589</x:v>
      </x:c>
      <x:c r="B1594" s="38" t="str">
        <x:f>'Reparto provincial'!B535</x:f>
        <x:v>C14</x:v>
      </x:c>
      <x:c r="C1594" s="38" t="str">
        <x:f>'Reparto provincial'!C535</x:f>
        <x:v>Pan American Life Insurande de Panamá, S.A.</x:v>
      </x:c>
      <x:c r="D1594" s="38" t="str">
        <x:f>'Reparto provincial'!D535</x:f>
        <x:v>Comercial</x:v>
      </x:c>
      <x:c r="E1594" s="38" t="str">
        <x:f>'Reparto provincial'!E535</x:f>
        <x:v>Guna Yala</x:v>
      </x:c>
      <x:c r="F1594" s="38" t="str">
        <x:f>Ubicaciones!A15</x:f>
        <x:v>L10</x:v>
      </x:c>
      <x:c r="G1594" s="38" t="str">
        <x:v>P2</x:v>
      </x:c>
      <x:c r="H1594" s="55" t="n">
        <x:f>IF(AND(ISNUMBER('Reparto provincial'!J535),ABS(Construccion!G34-1)&lt;0.0000001,MIN(Construccion!D34:F34)&gt;=0,MAX(Construccion!D34:F34)&lt;=1),ROUND('Reparto provincial'!J535*ROUND(SUM(Construccion!$D$34:E34),12),0)-ROUND('Reparto provincial'!J535*ROUND(SUM(Construccion!$D$34:D34),12),0),"n.a.")</x:f>
        <x:v>0</x:v>
      </x:c>
      <x:c r="I1594" s="55" t="n">
        <x:f>'Reparto provincial'!N535</x:f>
        <x:v>0</x:v>
      </x:c>
      <x:c r="J1594" s="55" t="n">
        <x:f>IF(AND(ISNUMBER(H1594),ISNUMBER(I1594)),H1594*I1594,"n.a.")</x:f>
        <x:v>0</x:v>
      </x:c>
      <x:c r="K1594" s="56" t="n">
        <x:f>Ubicaciones!D15</x:f>
        <x:v>9.45</x:v>
      </x:c>
      <x:c r="L1594" s="56" t="n">
        <x:f>Ubicaciones!E15</x:f>
        <x:v>-78.97</x:v>
      </x:c>
      <x:c r="M1594" s="38" t="str">
        <x:f>Vulnerabilidad!B23</x:f>
        <x:v>Mampostería sin refuerzo</x:v>
      </x:c>
      <x:c r="N1594" s="38" t="str">
        <x:f>Vulnerabilidad!C23</x:f>
        <x:v>Bloque / ladrillo</x:v>
      </x:c>
      <x:c r="O1594" s="38" t="str">
        <x:f>Vulnerabilidad!D23</x:f>
        <x:v>Metal</x:v>
      </x:c>
      <x:c r="P1594" s="38" t="str">
        <x:v>Sin dato</x:v>
      </x:c>
      <x:c r="Q1594" s="38" t="n">
        <x:f>IF('Impacto local'!H15="","",'Impacto local'!H15)</x:f>
        <x:v>2</x:v>
      </x:c>
      <x:c r="R1594" s="57" t="n">
        <x:f>IF(Q1594="","",INDEX(Vulnerabilidad!$C$6:$C$17,Q1594))</x:f>
        <x:v>0</x:v>
      </x:c>
      <x:c r="S1594" s="55" t="n">
        <x:f>IF(AND(ISNUMBER(J1594),ISNUMBER(R1594),R1594&gt;=0,R1594&lt;=1),J1594*R1594,"n.a.")</x:f>
        <x:v>0</x:v>
      </x:c>
      <x:c r="T1594" s="38" t="str">
        <x:f>IF(ISNUMBER(S1594),"Calculado ilustrativo","Faltan datos / parámetros inválidos")</x:f>
        <x:v>Calculado ilustrativo</x:v>
      </x:c>
    </x:row>
    <x:row r="1595">
      <x:c r="A1595" s="38" t="str">
        <x:v>R01590</x:v>
      </x:c>
      <x:c r="B1595" s="38" t="str">
        <x:f>'Reparto provincial'!B535</x:f>
        <x:v>C14</x:v>
      </x:c>
      <x:c r="C1595" s="38" t="str">
        <x:f>'Reparto provincial'!C535</x:f>
        <x:v>Pan American Life Insurande de Panamá, S.A.</x:v>
      </x:c>
      <x:c r="D1595" s="38" t="str">
        <x:f>'Reparto provincial'!D535</x:f>
        <x:v>Comercial</x:v>
      </x:c>
      <x:c r="E1595" s="38" t="str">
        <x:f>'Reparto provincial'!E535</x:f>
        <x:v>Guna Yala</x:v>
      </x:c>
      <x:c r="F1595" s="38" t="str">
        <x:f>Ubicaciones!A15</x:f>
        <x:v>L10</x:v>
      </x:c>
      <x:c r="G1595" s="38" t="str">
        <x:v>P3</x:v>
      </x:c>
      <x:c r="H1595" s="55" t="n">
        <x:f>IF(AND(ISNUMBER('Reparto provincial'!J535),ABS(Construccion!G34-1)&lt;0.0000001,MIN(Construccion!D34:F34)&gt;=0,MAX(Construccion!D34:F34)&lt;=1),ROUND('Reparto provincial'!J535*ROUND(SUM(Construccion!$D$34:F34),12),0)-ROUND('Reparto provincial'!J535*ROUND(SUM(Construccion!$D$34:E34),12),0),"n.a.")</x:f>
        <x:v>0</x:v>
      </x:c>
      <x:c r="I1595" s="55" t="n">
        <x:f>'Reparto provincial'!N535</x:f>
        <x:v>0</x:v>
      </x:c>
      <x:c r="J1595" s="55" t="n">
        <x:f>IF(AND(ISNUMBER(H1595),ISNUMBER(I1595)),H1595*I1595,"n.a.")</x:f>
        <x:v>0</x:v>
      </x:c>
      <x:c r="K1595" s="56" t="n">
        <x:f>Ubicaciones!D15</x:f>
        <x:v>9.45</x:v>
      </x:c>
      <x:c r="L1595" s="56" t="n">
        <x:f>Ubicaciones!E15</x:f>
        <x:v>-78.97</x:v>
      </x:c>
      <x:c r="M1595" s="38" t="str">
        <x:f>Vulnerabilidad!B24</x:f>
        <x:v>Liviana / madera</x:v>
      </x:c>
      <x:c r="N1595" s="38" t="str">
        <x:f>Vulnerabilidad!C24</x:f>
        <x:v>Madera / livianas</x:v>
      </x:c>
      <x:c r="O1595" s="38" t="str">
        <x:f>Vulnerabilidad!D24</x:f>
        <x:v>Metal</x:v>
      </x:c>
      <x:c r="P1595" s="38" t="str">
        <x:v>Sin dato</x:v>
      </x:c>
      <x:c r="Q1595" s="38" t="n">
        <x:f>IF('Impacto local'!H15="","",'Impacto local'!H15)</x:f>
        <x:v>2</x:v>
      </x:c>
      <x:c r="R1595" s="57" t="n">
        <x:f>IF(Q1595="","",INDEX(Vulnerabilidad!$D$6:$D$17,Q1595))</x:f>
        <x:v>0</x:v>
      </x:c>
      <x:c r="S1595" s="55" t="n">
        <x:f>IF(AND(ISNUMBER(J1595),ISNUMBER(R1595),R1595&gt;=0,R1595&lt;=1),J1595*R1595,"n.a.")</x:f>
        <x:v>0</x:v>
      </x:c>
      <x:c r="T1595" s="38" t="str">
        <x:f>IF(ISNUMBER(S1595),"Calculado ilustrativo","Faltan datos / parámetros inválidos")</x:f>
        <x:v>Calculado ilustrativo</x:v>
      </x:c>
    </x:row>
    <x:row r="1596">
      <x:c r="A1596" s="38" t="str">
        <x:v>R01591</x:v>
      </x:c>
      <x:c r="B1596" s="38" t="str">
        <x:f>'Reparto provincial'!B536</x:f>
        <x:v>C14</x:v>
      </x:c>
      <x:c r="C1596" s="38" t="str">
        <x:f>'Reparto provincial'!C536</x:f>
        <x:v>Pan American Life Insurande de Panamá, S.A.</x:v>
      </x:c>
      <x:c r="D1596" s="38" t="str">
        <x:f>'Reparto provincial'!D536</x:f>
        <x:v>Comercial</x:v>
      </x:c>
      <x:c r="E1596" s="38" t="str">
        <x:f>'Reparto provincial'!E536</x:f>
        <x:v>Emberá-Wounaan</x:v>
      </x:c>
      <x:c r="F1596" s="38" t="str">
        <x:f>Ubicaciones!A16</x:f>
        <x:v>L11</x:v>
      </x:c>
      <x:c r="G1596" s="38" t="str">
        <x:v>P1</x:v>
      </x:c>
      <x:c r="H1596" s="55" t="n">
        <x:f>IF(AND(ISNUMBER('Reparto provincial'!J536),ABS(Construccion!G37-1)&lt;0.0000001,MIN(Construccion!D37:F37)&gt;=0,MAX(Construccion!D37:F37)&lt;=1),ROUND('Reparto provincial'!J536*ROUND(SUM(Construccion!$D$37:D37),12),0)-0,"n.a.")</x:f>
        <x:v>0</x:v>
      </x:c>
      <x:c r="I1596" s="55" t="n">
        <x:f>'Reparto provincial'!N536</x:f>
        <x:v>0</x:v>
      </x:c>
      <x:c r="J1596" s="55" t="n">
        <x:f>IF(AND(ISNUMBER(H1596),ISNUMBER(I1596)),H1596*I1596,"n.a.")</x:f>
        <x:v>0</x:v>
      </x:c>
      <x:c r="K1596" s="56" t="n">
        <x:f>Ubicaciones!D16</x:f>
        <x:v>8.25</x:v>
      </x:c>
      <x:c r="L1596" s="56" t="n">
        <x:f>Ubicaciones!E16</x:f>
        <x:v>-77.72</x:v>
      </x:c>
      <x:c r="M1596" s="38" t="str">
        <x:f>Vulnerabilidad!B22</x:f>
        <x:v>Hormigón armado</x:v>
      </x:c>
      <x:c r="N1596" s="38" t="str">
        <x:f>Vulnerabilidad!C22</x:f>
        <x:v>Mampostería de relleno</x:v>
      </x:c>
      <x:c r="O1596" s="38" t="str">
        <x:f>Vulnerabilidad!D22</x:f>
        <x:v>Losa de hormigón</x:v>
      </x:c>
      <x:c r="P1596" s="38" t="str">
        <x:v>Sin dato</x:v>
      </x:c>
      <x:c r="Q1596" s="38" t="n">
        <x:f>IF('Impacto local'!H16="","",'Impacto local'!H16)</x:f>
        <x:v>2</x:v>
      </x:c>
      <x:c r="R1596" s="57" t="n">
        <x:f>IF(Q1596="","",INDEX(Vulnerabilidad!$B$6:$B$17,Q1596))</x:f>
        <x:v>0</x:v>
      </x:c>
      <x:c r="S1596" s="55" t="n">
        <x:f>IF(AND(ISNUMBER(J1596),ISNUMBER(R1596),R1596&gt;=0,R1596&lt;=1),J1596*R1596,"n.a.")</x:f>
        <x:v>0</x:v>
      </x:c>
      <x:c r="T1596" s="38" t="str">
        <x:f>IF(ISNUMBER(S1596),"Calculado ilustrativo","Faltan datos / parámetros inválidos")</x:f>
        <x:v>Calculado ilustrativo</x:v>
      </x:c>
    </x:row>
    <x:row r="1597">
      <x:c r="A1597" s="38" t="str">
        <x:v>R01592</x:v>
      </x:c>
      <x:c r="B1597" s="38" t="str">
        <x:f>'Reparto provincial'!B536</x:f>
        <x:v>C14</x:v>
      </x:c>
      <x:c r="C1597" s="38" t="str">
        <x:f>'Reparto provincial'!C536</x:f>
        <x:v>Pan American Life Insurande de Panamá, S.A.</x:v>
      </x:c>
      <x:c r="D1597" s="38" t="str">
        <x:f>'Reparto provincial'!D536</x:f>
        <x:v>Comercial</x:v>
      </x:c>
      <x:c r="E1597" s="38" t="str">
        <x:f>'Reparto provincial'!E536</x:f>
        <x:v>Emberá-Wounaan</x:v>
      </x:c>
      <x:c r="F1597" s="38" t="str">
        <x:f>Ubicaciones!A16</x:f>
        <x:v>L11</x:v>
      </x:c>
      <x:c r="G1597" s="38" t="str">
        <x:v>P2</x:v>
      </x:c>
      <x:c r="H1597" s="55" t="n">
        <x:f>IF(AND(ISNUMBER('Reparto provincial'!J536),ABS(Construccion!G37-1)&lt;0.0000001,MIN(Construccion!D37:F37)&gt;=0,MAX(Construccion!D37:F37)&lt;=1),ROUND('Reparto provincial'!J536*ROUND(SUM(Construccion!$D$37:E37),12),0)-ROUND('Reparto provincial'!J536*ROUND(SUM(Construccion!$D$37:D37),12),0),"n.a.")</x:f>
        <x:v>0</x:v>
      </x:c>
      <x:c r="I1597" s="55" t="n">
        <x:f>'Reparto provincial'!N536</x:f>
        <x:v>0</x:v>
      </x:c>
      <x:c r="J1597" s="55" t="n">
        <x:f>IF(AND(ISNUMBER(H1597),ISNUMBER(I1597)),H1597*I1597,"n.a.")</x:f>
        <x:v>0</x:v>
      </x:c>
      <x:c r="K1597" s="56" t="n">
        <x:f>Ubicaciones!D16</x:f>
        <x:v>8.25</x:v>
      </x:c>
      <x:c r="L1597" s="56" t="n">
        <x:f>Ubicaciones!E16</x:f>
        <x:v>-77.72</x:v>
      </x:c>
      <x:c r="M1597" s="38" t="str">
        <x:f>Vulnerabilidad!B23</x:f>
        <x:v>Mampostería sin refuerzo</x:v>
      </x:c>
      <x:c r="N1597" s="38" t="str">
        <x:f>Vulnerabilidad!C23</x:f>
        <x:v>Bloque / ladrillo</x:v>
      </x:c>
      <x:c r="O1597" s="38" t="str">
        <x:f>Vulnerabilidad!D23</x:f>
        <x:v>Metal</x:v>
      </x:c>
      <x:c r="P1597" s="38" t="str">
        <x:v>Sin dato</x:v>
      </x:c>
      <x:c r="Q1597" s="38" t="n">
        <x:f>IF('Impacto local'!H16="","",'Impacto local'!H16)</x:f>
        <x:v>2</x:v>
      </x:c>
      <x:c r="R1597" s="57" t="n">
        <x:f>IF(Q1597="","",INDEX(Vulnerabilidad!$C$6:$C$17,Q1597))</x:f>
        <x:v>0</x:v>
      </x:c>
      <x:c r="S1597" s="55" t="n">
        <x:f>IF(AND(ISNUMBER(J1597),ISNUMBER(R1597),R1597&gt;=0,R1597&lt;=1),J1597*R1597,"n.a.")</x:f>
        <x:v>0</x:v>
      </x:c>
      <x:c r="T1597" s="38" t="str">
        <x:f>IF(ISNUMBER(S1597),"Calculado ilustrativo","Faltan datos / parámetros inválidos")</x:f>
        <x:v>Calculado ilustrativo</x:v>
      </x:c>
    </x:row>
    <x:row r="1598">
      <x:c r="A1598" s="38" t="str">
        <x:v>R01593</x:v>
      </x:c>
      <x:c r="B1598" s="38" t="str">
        <x:f>'Reparto provincial'!B536</x:f>
        <x:v>C14</x:v>
      </x:c>
      <x:c r="C1598" s="38" t="str">
        <x:f>'Reparto provincial'!C536</x:f>
        <x:v>Pan American Life Insurande de Panamá, S.A.</x:v>
      </x:c>
      <x:c r="D1598" s="38" t="str">
        <x:f>'Reparto provincial'!D536</x:f>
        <x:v>Comercial</x:v>
      </x:c>
      <x:c r="E1598" s="38" t="str">
        <x:f>'Reparto provincial'!E536</x:f>
        <x:v>Emberá-Wounaan</x:v>
      </x:c>
      <x:c r="F1598" s="38" t="str">
        <x:f>Ubicaciones!A16</x:f>
        <x:v>L11</x:v>
      </x:c>
      <x:c r="G1598" s="38" t="str">
        <x:v>P3</x:v>
      </x:c>
      <x:c r="H1598" s="55" t="n">
        <x:f>IF(AND(ISNUMBER('Reparto provincial'!J536),ABS(Construccion!G37-1)&lt;0.0000001,MIN(Construccion!D37:F37)&gt;=0,MAX(Construccion!D37:F37)&lt;=1),ROUND('Reparto provincial'!J536*ROUND(SUM(Construccion!$D$37:F37),12),0)-ROUND('Reparto provincial'!J536*ROUND(SUM(Construccion!$D$37:E37),12),0),"n.a.")</x:f>
        <x:v>0</x:v>
      </x:c>
      <x:c r="I1598" s="55" t="n">
        <x:f>'Reparto provincial'!N536</x:f>
        <x:v>0</x:v>
      </x:c>
      <x:c r="J1598" s="55" t="n">
        <x:f>IF(AND(ISNUMBER(H1598),ISNUMBER(I1598)),H1598*I1598,"n.a.")</x:f>
        <x:v>0</x:v>
      </x:c>
      <x:c r="K1598" s="56" t="n">
        <x:f>Ubicaciones!D16</x:f>
        <x:v>8.25</x:v>
      </x:c>
      <x:c r="L1598" s="56" t="n">
        <x:f>Ubicaciones!E16</x:f>
        <x:v>-77.72</x:v>
      </x:c>
      <x:c r="M1598" s="38" t="str">
        <x:f>Vulnerabilidad!B24</x:f>
        <x:v>Liviana / madera</x:v>
      </x:c>
      <x:c r="N1598" s="38" t="str">
        <x:f>Vulnerabilidad!C24</x:f>
        <x:v>Madera / livianas</x:v>
      </x:c>
      <x:c r="O1598" s="38" t="str">
        <x:f>Vulnerabilidad!D24</x:f>
        <x:v>Metal</x:v>
      </x:c>
      <x:c r="P1598" s="38" t="str">
        <x:v>Sin dato</x:v>
      </x:c>
      <x:c r="Q1598" s="38" t="n">
        <x:f>IF('Impacto local'!H16="","",'Impacto local'!H16)</x:f>
        <x:v>2</x:v>
      </x:c>
      <x:c r="R1598" s="57" t="n">
        <x:f>IF(Q1598="","",INDEX(Vulnerabilidad!$D$6:$D$17,Q1598))</x:f>
        <x:v>0</x:v>
      </x:c>
      <x:c r="S1598" s="55" t="n">
        <x:f>IF(AND(ISNUMBER(J1598),ISNUMBER(R1598),R1598&gt;=0,R1598&lt;=1),J1598*R1598,"n.a.")</x:f>
        <x:v>0</x:v>
      </x:c>
      <x:c r="T1598" s="38" t="str">
        <x:f>IF(ISNUMBER(S1598),"Calculado ilustrativo","Faltan datos / parámetros inválidos")</x:f>
        <x:v>Calculado ilustrativo</x:v>
      </x:c>
    </x:row>
    <x:row r="1599">
      <x:c r="A1599" s="38" t="str">
        <x:v>R01594</x:v>
      </x:c>
      <x:c r="B1599" s="38" t="str">
        <x:f>'Reparto provincial'!B537</x:f>
        <x:v>C14</x:v>
      </x:c>
      <x:c r="C1599" s="38" t="str">
        <x:f>'Reparto provincial'!C537</x:f>
        <x:v>Pan American Life Insurande de Panamá, S.A.</x:v>
      </x:c>
      <x:c r="D1599" s="38" t="str">
        <x:f>'Reparto provincial'!D537</x:f>
        <x:v>Comercial</x:v>
      </x:c>
      <x:c r="E1599" s="38" t="str">
        <x:f>'Reparto provincial'!E537</x:f>
        <x:v>Ngäbe-Buglé</x:v>
      </x:c>
      <x:c r="F1599" s="38" t="str">
        <x:f>Ubicaciones!A17</x:f>
        <x:v>L12</x:v>
      </x:c>
      <x:c r="G1599" s="38" t="str">
        <x:v>P1</x:v>
      </x:c>
      <x:c r="H1599" s="55" t="n">
        <x:f>IF(AND(ISNUMBER('Reparto provincial'!J537),ABS(Construccion!G40-1)&lt;0.0000001,MIN(Construccion!D40:F40)&gt;=0,MAX(Construccion!D40:F40)&lt;=1),ROUND('Reparto provincial'!J537*ROUND(SUM(Construccion!$D$40:D40),12),0)-0,"n.a.")</x:f>
        <x:v>0</x:v>
      </x:c>
      <x:c r="I1599" s="55" t="n">
        <x:f>'Reparto provincial'!N537</x:f>
        <x:v>0</x:v>
      </x:c>
      <x:c r="J1599" s="55" t="n">
        <x:f>IF(AND(ISNUMBER(H1599),ISNUMBER(I1599)),H1599*I1599,"n.a.")</x:f>
        <x:v>0</x:v>
      </x:c>
      <x:c r="K1599" s="56" t="n">
        <x:f>Ubicaciones!D17</x:f>
        <x:v>8.53</x:v>
      </x:c>
      <x:c r="L1599" s="56" t="n">
        <x:f>Ubicaciones!E17</x:f>
        <x:v>-81.7</x:v>
      </x:c>
      <x:c r="M1599" s="38" t="str">
        <x:f>Vulnerabilidad!B22</x:f>
        <x:v>Hormigón armado</x:v>
      </x:c>
      <x:c r="N1599" s="38" t="str">
        <x:f>Vulnerabilidad!C22</x:f>
        <x:v>Mampostería de relleno</x:v>
      </x:c>
      <x:c r="O1599" s="38" t="str">
        <x:f>Vulnerabilidad!D22</x:f>
        <x:v>Losa de hormigón</x:v>
      </x:c>
      <x:c r="P1599" s="38" t="str">
        <x:v>Sin dato</x:v>
      </x:c>
      <x:c r="Q1599" s="38" t="n">
        <x:f>IF('Impacto local'!H17="","",'Impacto local'!H17)</x:f>
        <x:v>3</x:v>
      </x:c>
      <x:c r="R1599" s="57" t="n">
        <x:f>IF(Q1599="","",INDEX(Vulnerabilidad!$B$6:$B$17,Q1599))</x:f>
        <x:v>0</x:v>
      </x:c>
      <x:c r="S1599" s="55" t="n">
        <x:f>IF(AND(ISNUMBER(J1599),ISNUMBER(R1599),R1599&gt;=0,R1599&lt;=1),J1599*R1599,"n.a.")</x:f>
        <x:v>0</x:v>
      </x:c>
      <x:c r="T1599" s="38" t="str">
        <x:f>IF(ISNUMBER(S1599),"Calculado ilustrativo","Faltan datos / parámetros inválidos")</x:f>
        <x:v>Calculado ilustrativo</x:v>
      </x:c>
    </x:row>
    <x:row r="1600">
      <x:c r="A1600" s="38" t="str">
        <x:v>R01595</x:v>
      </x:c>
      <x:c r="B1600" s="38" t="str">
        <x:f>'Reparto provincial'!B537</x:f>
        <x:v>C14</x:v>
      </x:c>
      <x:c r="C1600" s="38" t="str">
        <x:f>'Reparto provincial'!C537</x:f>
        <x:v>Pan American Life Insurande de Panamá, S.A.</x:v>
      </x:c>
      <x:c r="D1600" s="38" t="str">
        <x:f>'Reparto provincial'!D537</x:f>
        <x:v>Comercial</x:v>
      </x:c>
      <x:c r="E1600" s="38" t="str">
        <x:f>'Reparto provincial'!E537</x:f>
        <x:v>Ngäbe-Buglé</x:v>
      </x:c>
      <x:c r="F1600" s="38" t="str">
        <x:f>Ubicaciones!A17</x:f>
        <x:v>L12</x:v>
      </x:c>
      <x:c r="G1600" s="38" t="str">
        <x:v>P2</x:v>
      </x:c>
      <x:c r="H1600" s="55" t="n">
        <x:f>IF(AND(ISNUMBER('Reparto provincial'!J537),ABS(Construccion!G40-1)&lt;0.0000001,MIN(Construccion!D40:F40)&gt;=0,MAX(Construccion!D40:F40)&lt;=1),ROUND('Reparto provincial'!J537*ROUND(SUM(Construccion!$D$40:E40),12),0)-ROUND('Reparto provincial'!J537*ROUND(SUM(Construccion!$D$40:D40),12),0),"n.a.")</x:f>
        <x:v>0</x:v>
      </x:c>
      <x:c r="I1600" s="55" t="n">
        <x:f>'Reparto provincial'!N537</x:f>
        <x:v>0</x:v>
      </x:c>
      <x:c r="J1600" s="55" t="n">
        <x:f>IF(AND(ISNUMBER(H1600),ISNUMBER(I1600)),H1600*I1600,"n.a.")</x:f>
        <x:v>0</x:v>
      </x:c>
      <x:c r="K1600" s="56" t="n">
        <x:f>Ubicaciones!D17</x:f>
        <x:v>8.53</x:v>
      </x:c>
      <x:c r="L1600" s="56" t="n">
        <x:f>Ubicaciones!E17</x:f>
        <x:v>-81.7</x:v>
      </x:c>
      <x:c r="M1600" s="38" t="str">
        <x:f>Vulnerabilidad!B23</x:f>
        <x:v>Mampostería sin refuerzo</x:v>
      </x:c>
      <x:c r="N1600" s="38" t="str">
        <x:f>Vulnerabilidad!C23</x:f>
        <x:v>Bloque / ladrillo</x:v>
      </x:c>
      <x:c r="O1600" s="38" t="str">
        <x:f>Vulnerabilidad!D23</x:f>
        <x:v>Metal</x:v>
      </x:c>
      <x:c r="P1600" s="38" t="str">
        <x:v>Sin dato</x:v>
      </x:c>
      <x:c r="Q1600" s="38" t="n">
        <x:f>IF('Impacto local'!H17="","",'Impacto local'!H17)</x:f>
        <x:v>3</x:v>
      </x:c>
      <x:c r="R1600" s="57" t="n">
        <x:f>IF(Q1600="","",INDEX(Vulnerabilidad!$C$6:$C$17,Q1600))</x:f>
        <x:v>0</x:v>
      </x:c>
      <x:c r="S1600" s="55" t="n">
        <x:f>IF(AND(ISNUMBER(J1600),ISNUMBER(R1600),R1600&gt;=0,R1600&lt;=1),J1600*R1600,"n.a.")</x:f>
        <x:v>0</x:v>
      </x:c>
      <x:c r="T1600" s="38" t="str">
        <x:f>IF(ISNUMBER(S1600),"Calculado ilustrativo","Faltan datos / parámetros inválidos")</x:f>
        <x:v>Calculado ilustrativo</x:v>
      </x:c>
    </x:row>
    <x:row r="1601">
      <x:c r="A1601" s="38" t="str">
        <x:v>R01596</x:v>
      </x:c>
      <x:c r="B1601" s="38" t="str">
        <x:f>'Reparto provincial'!B537</x:f>
        <x:v>C14</x:v>
      </x:c>
      <x:c r="C1601" s="38" t="str">
        <x:f>'Reparto provincial'!C537</x:f>
        <x:v>Pan American Life Insurande de Panamá, S.A.</x:v>
      </x:c>
      <x:c r="D1601" s="38" t="str">
        <x:f>'Reparto provincial'!D537</x:f>
        <x:v>Comercial</x:v>
      </x:c>
      <x:c r="E1601" s="38" t="str">
        <x:f>'Reparto provincial'!E537</x:f>
        <x:v>Ngäbe-Buglé</x:v>
      </x:c>
      <x:c r="F1601" s="38" t="str">
        <x:f>Ubicaciones!A17</x:f>
        <x:v>L12</x:v>
      </x:c>
      <x:c r="G1601" s="38" t="str">
        <x:v>P3</x:v>
      </x:c>
      <x:c r="H1601" s="55" t="n">
        <x:f>IF(AND(ISNUMBER('Reparto provincial'!J537),ABS(Construccion!G40-1)&lt;0.0000001,MIN(Construccion!D40:F40)&gt;=0,MAX(Construccion!D40:F40)&lt;=1),ROUND('Reparto provincial'!J537*ROUND(SUM(Construccion!$D$40:F40),12),0)-ROUND('Reparto provincial'!J537*ROUND(SUM(Construccion!$D$40:E40),12),0),"n.a.")</x:f>
        <x:v>0</x:v>
      </x:c>
      <x:c r="I1601" s="55" t="n">
        <x:f>'Reparto provincial'!N537</x:f>
        <x:v>0</x:v>
      </x:c>
      <x:c r="J1601" s="55" t="n">
        <x:f>IF(AND(ISNUMBER(H1601),ISNUMBER(I1601)),H1601*I1601,"n.a.")</x:f>
        <x:v>0</x:v>
      </x:c>
      <x:c r="K1601" s="56" t="n">
        <x:f>Ubicaciones!D17</x:f>
        <x:v>8.53</x:v>
      </x:c>
      <x:c r="L1601" s="56" t="n">
        <x:f>Ubicaciones!E17</x:f>
        <x:v>-81.7</x:v>
      </x:c>
      <x:c r="M1601" s="38" t="str">
        <x:f>Vulnerabilidad!B24</x:f>
        <x:v>Liviana / madera</x:v>
      </x:c>
      <x:c r="N1601" s="38" t="str">
        <x:f>Vulnerabilidad!C24</x:f>
        <x:v>Madera / livianas</x:v>
      </x:c>
      <x:c r="O1601" s="38" t="str">
        <x:f>Vulnerabilidad!D24</x:f>
        <x:v>Metal</x:v>
      </x:c>
      <x:c r="P1601" s="38" t="str">
        <x:v>Sin dato</x:v>
      </x:c>
      <x:c r="Q1601" s="38" t="n">
        <x:f>IF('Impacto local'!H17="","",'Impacto local'!H17)</x:f>
        <x:v>3</x:v>
      </x:c>
      <x:c r="R1601" s="57" t="n">
        <x:f>IF(Q1601="","",INDEX(Vulnerabilidad!$D$6:$D$17,Q1601))</x:f>
        <x:v>0</x:v>
      </x:c>
      <x:c r="S1601" s="55" t="n">
        <x:f>IF(AND(ISNUMBER(J1601),ISNUMBER(R1601),R1601&gt;=0,R1601&lt;=1),J1601*R1601,"n.a.")</x:f>
        <x:v>0</x:v>
      </x:c>
      <x:c r="T1601" s="38" t="str">
        <x:f>IF(ISNUMBER(S1601),"Calculado ilustrativo","Faltan datos / parámetros inválidos")</x:f>
        <x:v>Calculado ilustrativo</x:v>
      </x:c>
    </x:row>
    <x:row r="1602">
      <x:c r="A1602" s="38" t="str">
        <x:v>R01597</x:v>
      </x:c>
      <x:c r="B1602" s="38" t="str">
        <x:f>'Reparto provincial'!B538</x:f>
        <x:v>C14</x:v>
      </x:c>
      <x:c r="C1602" s="38" t="str">
        <x:f>'Reparto provincial'!C538</x:f>
        <x:v>Pan American Life Insurande de Panamá, S.A.</x:v>
      </x:c>
      <x:c r="D1602" s="38" t="str">
        <x:f>'Reparto provincial'!D538</x:f>
        <x:v>Comercial</x:v>
      </x:c>
      <x:c r="E1602" s="38" t="str">
        <x:f>'Reparto provincial'!E538</x:f>
        <x:v>Panamá Oeste</x:v>
      </x:c>
      <x:c r="F1602" s="38" t="str">
        <x:f>Ubicaciones!A18</x:f>
        <x:v>L13</x:v>
      </x:c>
      <x:c r="G1602" s="38" t="str">
        <x:v>P1</x:v>
      </x:c>
      <x:c r="H1602" s="55" t="n">
        <x:f>IF(AND(ISNUMBER('Reparto provincial'!J538),ABS(Construccion!G43-1)&lt;0.0000001,MIN(Construccion!D43:F43)&gt;=0,MAX(Construccion!D43:F43)&lt;=1),ROUND('Reparto provincial'!J538*ROUND(SUM(Construccion!$D$43:D43),12),0)-0,"n.a.")</x:f>
        <x:v>0</x:v>
      </x:c>
      <x:c r="I1602" s="55" t="n">
        <x:f>'Reparto provincial'!N538</x:f>
        <x:v>0</x:v>
      </x:c>
      <x:c r="J1602" s="55" t="n">
        <x:f>IF(AND(ISNUMBER(H1602),ISNUMBER(I1602)),H1602*I1602,"n.a.")</x:f>
        <x:v>0</x:v>
      </x:c>
      <x:c r="K1602" s="56" t="n">
        <x:f>Ubicaciones!D18</x:f>
        <x:v>8.88</x:v>
      </x:c>
      <x:c r="L1602" s="56" t="n">
        <x:f>Ubicaciones!E18</x:f>
        <x:v>-79.78</x:v>
      </x:c>
      <x:c r="M1602" s="38" t="str">
        <x:f>Vulnerabilidad!B22</x:f>
        <x:v>Hormigón armado</x:v>
      </x:c>
      <x:c r="N1602" s="38" t="str">
        <x:f>Vulnerabilidad!C22</x:f>
        <x:v>Mampostería de relleno</x:v>
      </x:c>
      <x:c r="O1602" s="38" t="str">
        <x:f>Vulnerabilidad!D22</x:f>
        <x:v>Losa de hormigón</x:v>
      </x:c>
      <x:c r="P1602" s="38" t="str">
        <x:v>Sin dato</x:v>
      </x:c>
      <x:c r="Q1602" s="38" t="n">
        <x:f>IF('Impacto local'!H18="","",'Impacto local'!H18)</x:f>
        <x:v>2</x:v>
      </x:c>
      <x:c r="R1602" s="57" t="n">
        <x:f>IF(Q1602="","",INDEX(Vulnerabilidad!$B$6:$B$17,Q1602))</x:f>
        <x:v>0</x:v>
      </x:c>
      <x:c r="S1602" s="55" t="n">
        <x:f>IF(AND(ISNUMBER(J1602),ISNUMBER(R1602),R1602&gt;=0,R1602&lt;=1),J1602*R1602,"n.a.")</x:f>
        <x:v>0</x:v>
      </x:c>
      <x:c r="T1602" s="38" t="str">
        <x:f>IF(ISNUMBER(S1602),"Calculado ilustrativo","Faltan datos / parámetros inválidos")</x:f>
        <x:v>Calculado ilustrativo</x:v>
      </x:c>
    </x:row>
    <x:row r="1603">
      <x:c r="A1603" s="38" t="str">
        <x:v>R01598</x:v>
      </x:c>
      <x:c r="B1603" s="38" t="str">
        <x:f>'Reparto provincial'!B538</x:f>
        <x:v>C14</x:v>
      </x:c>
      <x:c r="C1603" s="38" t="str">
        <x:f>'Reparto provincial'!C538</x:f>
        <x:v>Pan American Life Insurande de Panamá, S.A.</x:v>
      </x:c>
      <x:c r="D1603" s="38" t="str">
        <x:f>'Reparto provincial'!D538</x:f>
        <x:v>Comercial</x:v>
      </x:c>
      <x:c r="E1603" s="38" t="str">
        <x:f>'Reparto provincial'!E538</x:f>
        <x:v>Panamá Oeste</x:v>
      </x:c>
      <x:c r="F1603" s="38" t="str">
        <x:f>Ubicaciones!A18</x:f>
        <x:v>L13</x:v>
      </x:c>
      <x:c r="G1603" s="38" t="str">
        <x:v>P2</x:v>
      </x:c>
      <x:c r="H1603" s="55" t="n">
        <x:f>IF(AND(ISNUMBER('Reparto provincial'!J538),ABS(Construccion!G43-1)&lt;0.0000001,MIN(Construccion!D43:F43)&gt;=0,MAX(Construccion!D43:F43)&lt;=1),ROUND('Reparto provincial'!J538*ROUND(SUM(Construccion!$D$43:E43),12),0)-ROUND('Reparto provincial'!J538*ROUND(SUM(Construccion!$D$43:D43),12),0),"n.a.")</x:f>
        <x:v>0</x:v>
      </x:c>
      <x:c r="I1603" s="55" t="n">
        <x:f>'Reparto provincial'!N538</x:f>
        <x:v>0</x:v>
      </x:c>
      <x:c r="J1603" s="55" t="n">
        <x:f>IF(AND(ISNUMBER(H1603),ISNUMBER(I1603)),H1603*I1603,"n.a.")</x:f>
        <x:v>0</x:v>
      </x:c>
      <x:c r="K1603" s="56" t="n">
        <x:f>Ubicaciones!D18</x:f>
        <x:v>8.88</x:v>
      </x:c>
      <x:c r="L1603" s="56" t="n">
        <x:f>Ubicaciones!E18</x:f>
        <x:v>-79.78</x:v>
      </x:c>
      <x:c r="M1603" s="38" t="str">
        <x:f>Vulnerabilidad!B23</x:f>
        <x:v>Mampostería sin refuerzo</x:v>
      </x:c>
      <x:c r="N1603" s="38" t="str">
        <x:f>Vulnerabilidad!C23</x:f>
        <x:v>Bloque / ladrillo</x:v>
      </x:c>
      <x:c r="O1603" s="38" t="str">
        <x:f>Vulnerabilidad!D23</x:f>
        <x:v>Metal</x:v>
      </x:c>
      <x:c r="P1603" s="38" t="str">
        <x:v>Sin dato</x:v>
      </x:c>
      <x:c r="Q1603" s="38" t="n">
        <x:f>IF('Impacto local'!H18="","",'Impacto local'!H18)</x:f>
        <x:v>2</x:v>
      </x:c>
      <x:c r="R1603" s="57" t="n">
        <x:f>IF(Q1603="","",INDEX(Vulnerabilidad!$C$6:$C$17,Q1603))</x:f>
        <x:v>0</x:v>
      </x:c>
      <x:c r="S1603" s="55" t="n">
        <x:f>IF(AND(ISNUMBER(J1603),ISNUMBER(R1603),R1603&gt;=0,R1603&lt;=1),J1603*R1603,"n.a.")</x:f>
        <x:v>0</x:v>
      </x:c>
      <x:c r="T1603" s="38" t="str">
        <x:f>IF(ISNUMBER(S1603),"Calculado ilustrativo","Faltan datos / parámetros inválidos")</x:f>
        <x:v>Calculado ilustrativo</x:v>
      </x:c>
    </x:row>
    <x:row r="1604">
      <x:c r="A1604" s="38" t="str">
        <x:v>R01599</x:v>
      </x:c>
      <x:c r="B1604" s="38" t="str">
        <x:f>'Reparto provincial'!B538</x:f>
        <x:v>C14</x:v>
      </x:c>
      <x:c r="C1604" s="38" t="str">
        <x:f>'Reparto provincial'!C538</x:f>
        <x:v>Pan American Life Insurande de Panamá, S.A.</x:v>
      </x:c>
      <x:c r="D1604" s="38" t="str">
        <x:f>'Reparto provincial'!D538</x:f>
        <x:v>Comercial</x:v>
      </x:c>
      <x:c r="E1604" s="38" t="str">
        <x:f>'Reparto provincial'!E538</x:f>
        <x:v>Panamá Oeste</x:v>
      </x:c>
      <x:c r="F1604" s="38" t="str">
        <x:f>Ubicaciones!A18</x:f>
        <x:v>L13</x:v>
      </x:c>
      <x:c r="G1604" s="38" t="str">
        <x:v>P3</x:v>
      </x:c>
      <x:c r="H1604" s="55" t="n">
        <x:f>IF(AND(ISNUMBER('Reparto provincial'!J538),ABS(Construccion!G43-1)&lt;0.0000001,MIN(Construccion!D43:F43)&gt;=0,MAX(Construccion!D43:F43)&lt;=1),ROUND('Reparto provincial'!J538*ROUND(SUM(Construccion!$D$43:F43),12),0)-ROUND('Reparto provincial'!J538*ROUND(SUM(Construccion!$D$43:E43),12),0),"n.a.")</x:f>
        <x:v>0</x:v>
      </x:c>
      <x:c r="I1604" s="55" t="n">
        <x:f>'Reparto provincial'!N538</x:f>
        <x:v>0</x:v>
      </x:c>
      <x:c r="J1604" s="55" t="n">
        <x:f>IF(AND(ISNUMBER(H1604),ISNUMBER(I1604)),H1604*I1604,"n.a.")</x:f>
        <x:v>0</x:v>
      </x:c>
      <x:c r="K1604" s="56" t="n">
        <x:f>Ubicaciones!D18</x:f>
        <x:v>8.88</x:v>
      </x:c>
      <x:c r="L1604" s="56" t="n">
        <x:f>Ubicaciones!E18</x:f>
        <x:v>-79.78</x:v>
      </x:c>
      <x:c r="M1604" s="38" t="str">
        <x:f>Vulnerabilidad!B24</x:f>
        <x:v>Liviana / madera</x:v>
      </x:c>
      <x:c r="N1604" s="38" t="str">
        <x:f>Vulnerabilidad!C24</x:f>
        <x:v>Madera / livianas</x:v>
      </x:c>
      <x:c r="O1604" s="38" t="str">
        <x:f>Vulnerabilidad!D24</x:f>
        <x:v>Metal</x:v>
      </x:c>
      <x:c r="P1604" s="38" t="str">
        <x:v>Sin dato</x:v>
      </x:c>
      <x:c r="Q1604" s="38" t="n">
        <x:f>IF('Impacto local'!H18="","",'Impacto local'!H18)</x:f>
        <x:v>2</x:v>
      </x:c>
      <x:c r="R1604" s="57" t="n">
        <x:f>IF(Q1604="","",INDEX(Vulnerabilidad!$D$6:$D$17,Q1604))</x:f>
        <x:v>0</x:v>
      </x:c>
      <x:c r="S1604" s="55" t="n">
        <x:f>IF(AND(ISNUMBER(J1604),ISNUMBER(R1604),R1604&gt;=0,R1604&lt;=1),J1604*R1604,"n.a.")</x:f>
        <x:v>0</x:v>
      </x:c>
      <x:c r="T1604" s="38" t="str">
        <x:f>IF(ISNUMBER(S1604),"Calculado ilustrativo","Faltan datos / parámetros inválidos")</x:f>
        <x:v>Calculado ilustrativo</x:v>
      </x:c>
    </x:row>
    <x:row r="1605">
      <x:c r="A1605" s="38" t="str">
        <x:v>R01600</x:v>
      </x:c>
      <x:c r="B1605" s="38" t="str">
        <x:f>'Reparto provincial'!B539</x:f>
        <x:v>C14</x:v>
      </x:c>
      <x:c r="C1605" s="38" t="str">
        <x:f>'Reparto provincial'!C539</x:f>
        <x:v>Pan American Life Insurande de Panamá, S.A.</x:v>
      </x:c>
      <x:c r="D1605" s="38" t="str">
        <x:f>'Reparto provincial'!D539</x:f>
        <x:v>Industrial</x:v>
      </x:c>
      <x:c r="E1605" s="38" t="str">
        <x:f>'Reparto provincial'!E539</x:f>
        <x:v>Bocas del Toro</x:v>
      </x:c>
      <x:c r="F1605" s="38" t="str">
        <x:f>Ubicaciones!A6</x:f>
        <x:v>L01</x:v>
      </x:c>
      <x:c r="G1605" s="38" t="str">
        <x:v>P1</x:v>
      </x:c>
      <x:c r="H1605" s="55" t="n">
        <x:f>IF(AND(ISNUMBER('Reparto provincial'!J539),ABS(Construccion!G8-1)&lt;0.0000001,MIN(Construccion!D8:F8)&gt;=0,MAX(Construccion!D8:F8)&lt;=1),ROUND('Reparto provincial'!J539*ROUND(SUM(Construccion!$D$8:D8),12),0)-0,"n.a.")</x:f>
        <x:v>0</x:v>
      </x:c>
      <x:c r="I1605" s="55" t="n">
        <x:f>'Reparto provincial'!N539</x:f>
        <x:v>0</x:v>
      </x:c>
      <x:c r="J1605" s="55" t="n">
        <x:f>IF(AND(ISNUMBER(H1605),ISNUMBER(I1605)),H1605*I1605,"n.a.")</x:f>
        <x:v>0</x:v>
      </x:c>
      <x:c r="K1605" s="56" t="n">
        <x:f>Ubicaciones!D6</x:f>
        <x:v>9.34</x:v>
      </x:c>
      <x:c r="L1605" s="56" t="n">
        <x:f>Ubicaciones!E6</x:f>
        <x:v>-82.25</x:v>
      </x:c>
      <x:c r="M1605" s="38" t="str">
        <x:f>Vulnerabilidad!B22</x:f>
        <x:v>Hormigón armado</x:v>
      </x:c>
      <x:c r="N1605" s="38" t="str">
        <x:f>Vulnerabilidad!C22</x:f>
        <x:v>Mampostería de relleno</x:v>
      </x:c>
      <x:c r="O1605" s="38" t="str">
        <x:f>Vulnerabilidad!D22</x:f>
        <x:v>Losa de hormigón</x:v>
      </x:c>
      <x:c r="P1605" s="38" t="str">
        <x:v>Sin dato</x:v>
      </x:c>
      <x:c r="Q1605" s="38" t="n">
        <x:f>IF('Impacto local'!H6="","",'Impacto local'!H6)</x:f>
        <x:v>3</x:v>
      </x:c>
      <x:c r="R1605" s="57" t="n">
        <x:f>IF(Q1605="","",INDEX(Vulnerabilidad!$B$6:$B$17,Q1605))</x:f>
        <x:v>0</x:v>
      </x:c>
      <x:c r="S1605" s="55" t="n">
        <x:f>IF(AND(ISNUMBER(J1605),ISNUMBER(R1605),R1605&gt;=0,R1605&lt;=1),J1605*R1605,"n.a.")</x:f>
        <x:v>0</x:v>
      </x:c>
      <x:c r="T1605" s="38" t="str">
        <x:f>IF(ISNUMBER(S1605),"Calculado ilustrativo","Faltan datos / parámetros inválidos")</x:f>
        <x:v>Calculado ilustrativo</x:v>
      </x:c>
    </x:row>
    <x:row r="1606">
      <x:c r="A1606" s="38" t="str">
        <x:v>R01601</x:v>
      </x:c>
      <x:c r="B1606" s="38" t="str">
        <x:f>'Reparto provincial'!B539</x:f>
        <x:v>C14</x:v>
      </x:c>
      <x:c r="C1606" s="38" t="str">
        <x:f>'Reparto provincial'!C539</x:f>
        <x:v>Pan American Life Insurande de Panamá, S.A.</x:v>
      </x:c>
      <x:c r="D1606" s="38" t="str">
        <x:f>'Reparto provincial'!D539</x:f>
        <x:v>Industrial</x:v>
      </x:c>
      <x:c r="E1606" s="38" t="str">
        <x:f>'Reparto provincial'!E539</x:f>
        <x:v>Bocas del Toro</x:v>
      </x:c>
      <x:c r="F1606" s="38" t="str">
        <x:f>Ubicaciones!A6</x:f>
        <x:v>L01</x:v>
      </x:c>
      <x:c r="G1606" s="38" t="str">
        <x:v>P2</x:v>
      </x:c>
      <x:c r="H1606" s="55" t="n">
        <x:f>IF(AND(ISNUMBER('Reparto provincial'!J539),ABS(Construccion!G8-1)&lt;0.0000001,MIN(Construccion!D8:F8)&gt;=0,MAX(Construccion!D8:F8)&lt;=1),ROUND('Reparto provincial'!J539*ROUND(SUM(Construccion!$D$8:E8),12),0)-ROUND('Reparto provincial'!J539*ROUND(SUM(Construccion!$D$8:D8),12),0),"n.a.")</x:f>
        <x:v>0</x:v>
      </x:c>
      <x:c r="I1606" s="55" t="n">
        <x:f>'Reparto provincial'!N539</x:f>
        <x:v>0</x:v>
      </x:c>
      <x:c r="J1606" s="55" t="n">
        <x:f>IF(AND(ISNUMBER(H1606),ISNUMBER(I1606)),H1606*I1606,"n.a.")</x:f>
        <x:v>0</x:v>
      </x:c>
      <x:c r="K1606" s="56" t="n">
        <x:f>Ubicaciones!D6</x:f>
        <x:v>9.34</x:v>
      </x:c>
      <x:c r="L1606" s="56" t="n">
        <x:f>Ubicaciones!E6</x:f>
        <x:v>-82.25</x:v>
      </x:c>
      <x:c r="M1606" s="38" t="str">
        <x:f>Vulnerabilidad!B23</x:f>
        <x:v>Mampostería sin refuerzo</x:v>
      </x:c>
      <x:c r="N1606" s="38" t="str">
        <x:f>Vulnerabilidad!C23</x:f>
        <x:v>Bloque / ladrillo</x:v>
      </x:c>
      <x:c r="O1606" s="38" t="str">
        <x:f>Vulnerabilidad!D23</x:f>
        <x:v>Metal</x:v>
      </x:c>
      <x:c r="P1606" s="38" t="str">
        <x:v>Sin dato</x:v>
      </x:c>
      <x:c r="Q1606" s="38" t="n">
        <x:f>IF('Impacto local'!H6="","",'Impacto local'!H6)</x:f>
        <x:v>3</x:v>
      </x:c>
      <x:c r="R1606" s="57" t="n">
        <x:f>IF(Q1606="","",INDEX(Vulnerabilidad!$C$6:$C$17,Q1606))</x:f>
        <x:v>0</x:v>
      </x:c>
      <x:c r="S1606" s="55" t="n">
        <x:f>IF(AND(ISNUMBER(J1606),ISNUMBER(R1606),R1606&gt;=0,R1606&lt;=1),J1606*R1606,"n.a.")</x:f>
        <x:v>0</x:v>
      </x:c>
      <x:c r="T1606" s="38" t="str">
        <x:f>IF(ISNUMBER(S1606),"Calculado ilustrativo","Faltan datos / parámetros inválidos")</x:f>
        <x:v>Calculado ilustrativo</x:v>
      </x:c>
    </x:row>
    <x:row r="1607">
      <x:c r="A1607" s="38" t="str">
        <x:v>R01602</x:v>
      </x:c>
      <x:c r="B1607" s="38" t="str">
        <x:f>'Reparto provincial'!B539</x:f>
        <x:v>C14</x:v>
      </x:c>
      <x:c r="C1607" s="38" t="str">
        <x:f>'Reparto provincial'!C539</x:f>
        <x:v>Pan American Life Insurande de Panamá, S.A.</x:v>
      </x:c>
      <x:c r="D1607" s="38" t="str">
        <x:f>'Reparto provincial'!D539</x:f>
        <x:v>Industrial</x:v>
      </x:c>
      <x:c r="E1607" s="38" t="str">
        <x:f>'Reparto provincial'!E539</x:f>
        <x:v>Bocas del Toro</x:v>
      </x:c>
      <x:c r="F1607" s="38" t="str">
        <x:f>Ubicaciones!A6</x:f>
        <x:v>L01</x:v>
      </x:c>
      <x:c r="G1607" s="38" t="str">
        <x:v>P3</x:v>
      </x:c>
      <x:c r="H1607" s="55" t="n">
        <x:f>IF(AND(ISNUMBER('Reparto provincial'!J539),ABS(Construccion!G8-1)&lt;0.0000001,MIN(Construccion!D8:F8)&gt;=0,MAX(Construccion!D8:F8)&lt;=1),ROUND('Reparto provincial'!J539*ROUND(SUM(Construccion!$D$8:F8),12),0)-ROUND('Reparto provincial'!J539*ROUND(SUM(Construccion!$D$8:E8),12),0),"n.a.")</x:f>
        <x:v>0</x:v>
      </x:c>
      <x:c r="I1607" s="55" t="n">
        <x:f>'Reparto provincial'!N539</x:f>
        <x:v>0</x:v>
      </x:c>
      <x:c r="J1607" s="55" t="n">
        <x:f>IF(AND(ISNUMBER(H1607),ISNUMBER(I1607)),H1607*I1607,"n.a.")</x:f>
        <x:v>0</x:v>
      </x:c>
      <x:c r="K1607" s="56" t="n">
        <x:f>Ubicaciones!D6</x:f>
        <x:v>9.34</x:v>
      </x:c>
      <x:c r="L1607" s="56" t="n">
        <x:f>Ubicaciones!E6</x:f>
        <x:v>-82.25</x:v>
      </x:c>
      <x:c r="M1607" s="38" t="str">
        <x:f>Vulnerabilidad!B24</x:f>
        <x:v>Liviana / madera</x:v>
      </x:c>
      <x:c r="N1607" s="38" t="str">
        <x:f>Vulnerabilidad!C24</x:f>
        <x:v>Madera / livianas</x:v>
      </x:c>
      <x:c r="O1607" s="38" t="str">
        <x:f>Vulnerabilidad!D24</x:f>
        <x:v>Metal</x:v>
      </x:c>
      <x:c r="P1607" s="38" t="str">
        <x:v>Sin dato</x:v>
      </x:c>
      <x:c r="Q1607" s="38" t="n">
        <x:f>IF('Impacto local'!H6="","",'Impacto local'!H6)</x:f>
        <x:v>3</x:v>
      </x:c>
      <x:c r="R1607" s="57" t="n">
        <x:f>IF(Q1607="","",INDEX(Vulnerabilidad!$D$6:$D$17,Q1607))</x:f>
        <x:v>0</x:v>
      </x:c>
      <x:c r="S1607" s="55" t="n">
        <x:f>IF(AND(ISNUMBER(J1607),ISNUMBER(R1607),R1607&gt;=0,R1607&lt;=1),J1607*R1607,"n.a.")</x:f>
        <x:v>0</x:v>
      </x:c>
      <x:c r="T1607" s="38" t="str">
        <x:f>IF(ISNUMBER(S1607),"Calculado ilustrativo","Faltan datos / parámetros inválidos")</x:f>
        <x:v>Calculado ilustrativo</x:v>
      </x:c>
    </x:row>
    <x:row r="1608">
      <x:c r="A1608" s="38" t="str">
        <x:v>R01603</x:v>
      </x:c>
      <x:c r="B1608" s="38" t="str">
        <x:f>'Reparto provincial'!B540</x:f>
        <x:v>C14</x:v>
      </x:c>
      <x:c r="C1608" s="38" t="str">
        <x:f>'Reparto provincial'!C540</x:f>
        <x:v>Pan American Life Insurande de Panamá, S.A.</x:v>
      </x:c>
      <x:c r="D1608" s="38" t="str">
        <x:f>'Reparto provincial'!D540</x:f>
        <x:v>Industrial</x:v>
      </x:c>
      <x:c r="E1608" s="38" t="str">
        <x:f>'Reparto provincial'!E540</x:f>
        <x:v>Coclé</x:v>
      </x:c>
      <x:c r="F1608" s="38" t="str">
        <x:f>Ubicaciones!A7</x:f>
        <x:v>L02</x:v>
      </x:c>
      <x:c r="G1608" s="38" t="str">
        <x:v>P1</x:v>
      </x:c>
      <x:c r="H1608" s="55" t="n">
        <x:f>IF(AND(ISNUMBER('Reparto provincial'!J540),ABS(Construccion!G11-1)&lt;0.0000001,MIN(Construccion!D11:F11)&gt;=0,MAX(Construccion!D11:F11)&lt;=1),ROUND('Reparto provincial'!J540*ROUND(SUM(Construccion!$D$11:D11),12),0)-0,"n.a.")</x:f>
        <x:v>0</x:v>
      </x:c>
      <x:c r="I1608" s="55" t="n">
        <x:f>'Reparto provincial'!N540</x:f>
        <x:v>0</x:v>
      </x:c>
      <x:c r="J1608" s="55" t="n">
        <x:f>IF(AND(ISNUMBER(H1608),ISNUMBER(I1608)),H1608*I1608,"n.a.")</x:f>
        <x:v>0</x:v>
      </x:c>
      <x:c r="K1608" s="56" t="n">
        <x:f>Ubicaciones!D7</x:f>
        <x:v>8.52</x:v>
      </x:c>
      <x:c r="L1608" s="56" t="n">
        <x:f>Ubicaciones!E7</x:f>
        <x:v>-80.36</x:v>
      </x:c>
      <x:c r="M1608" s="38" t="str">
        <x:f>Vulnerabilidad!B22</x:f>
        <x:v>Hormigón armado</x:v>
      </x:c>
      <x:c r="N1608" s="38" t="str">
        <x:f>Vulnerabilidad!C22</x:f>
        <x:v>Mampostería de relleno</x:v>
      </x:c>
      <x:c r="O1608" s="38" t="str">
        <x:f>Vulnerabilidad!D22</x:f>
        <x:v>Losa de hormigón</x:v>
      </x:c>
      <x:c r="P1608" s="38" t="str">
        <x:v>Sin dato</x:v>
      </x:c>
      <x:c r="Q1608" s="38" t="n">
        <x:f>IF('Impacto local'!H7="","",'Impacto local'!H7)</x:f>
        <x:v>2</x:v>
      </x:c>
      <x:c r="R1608" s="57" t="n">
        <x:f>IF(Q1608="","",INDEX(Vulnerabilidad!$B$6:$B$17,Q1608))</x:f>
        <x:v>0</x:v>
      </x:c>
      <x:c r="S1608" s="55" t="n">
        <x:f>IF(AND(ISNUMBER(J1608),ISNUMBER(R1608),R1608&gt;=0,R1608&lt;=1),J1608*R1608,"n.a.")</x:f>
        <x:v>0</x:v>
      </x:c>
      <x:c r="T1608" s="38" t="str">
        <x:f>IF(ISNUMBER(S1608),"Calculado ilustrativo","Faltan datos / parámetros inválidos")</x:f>
        <x:v>Calculado ilustrativo</x:v>
      </x:c>
    </x:row>
    <x:row r="1609">
      <x:c r="A1609" s="38" t="str">
        <x:v>R01604</x:v>
      </x:c>
      <x:c r="B1609" s="38" t="str">
        <x:f>'Reparto provincial'!B540</x:f>
        <x:v>C14</x:v>
      </x:c>
      <x:c r="C1609" s="38" t="str">
        <x:f>'Reparto provincial'!C540</x:f>
        <x:v>Pan American Life Insurande de Panamá, S.A.</x:v>
      </x:c>
      <x:c r="D1609" s="38" t="str">
        <x:f>'Reparto provincial'!D540</x:f>
        <x:v>Industrial</x:v>
      </x:c>
      <x:c r="E1609" s="38" t="str">
        <x:f>'Reparto provincial'!E540</x:f>
        <x:v>Coclé</x:v>
      </x:c>
      <x:c r="F1609" s="38" t="str">
        <x:f>Ubicaciones!A7</x:f>
        <x:v>L02</x:v>
      </x:c>
      <x:c r="G1609" s="38" t="str">
        <x:v>P2</x:v>
      </x:c>
      <x:c r="H1609" s="55" t="n">
        <x:f>IF(AND(ISNUMBER('Reparto provincial'!J540),ABS(Construccion!G11-1)&lt;0.0000001,MIN(Construccion!D11:F11)&gt;=0,MAX(Construccion!D11:F11)&lt;=1),ROUND('Reparto provincial'!J540*ROUND(SUM(Construccion!$D$11:E11),12),0)-ROUND('Reparto provincial'!J540*ROUND(SUM(Construccion!$D$11:D11),12),0),"n.a.")</x:f>
        <x:v>0</x:v>
      </x:c>
      <x:c r="I1609" s="55" t="n">
        <x:f>'Reparto provincial'!N540</x:f>
        <x:v>0</x:v>
      </x:c>
      <x:c r="J1609" s="55" t="n">
        <x:f>IF(AND(ISNUMBER(H1609),ISNUMBER(I1609)),H1609*I1609,"n.a.")</x:f>
        <x:v>0</x:v>
      </x:c>
      <x:c r="K1609" s="56" t="n">
        <x:f>Ubicaciones!D7</x:f>
        <x:v>8.52</x:v>
      </x:c>
      <x:c r="L1609" s="56" t="n">
        <x:f>Ubicaciones!E7</x:f>
        <x:v>-80.36</x:v>
      </x:c>
      <x:c r="M1609" s="38" t="str">
        <x:f>Vulnerabilidad!B23</x:f>
        <x:v>Mampostería sin refuerzo</x:v>
      </x:c>
      <x:c r="N1609" s="38" t="str">
        <x:f>Vulnerabilidad!C23</x:f>
        <x:v>Bloque / ladrillo</x:v>
      </x:c>
      <x:c r="O1609" s="38" t="str">
        <x:f>Vulnerabilidad!D23</x:f>
        <x:v>Metal</x:v>
      </x:c>
      <x:c r="P1609" s="38" t="str">
        <x:v>Sin dato</x:v>
      </x:c>
      <x:c r="Q1609" s="38" t="n">
        <x:f>IF('Impacto local'!H7="","",'Impacto local'!H7)</x:f>
        <x:v>2</x:v>
      </x:c>
      <x:c r="R1609" s="57" t="n">
        <x:f>IF(Q1609="","",INDEX(Vulnerabilidad!$C$6:$C$17,Q1609))</x:f>
        <x:v>0</x:v>
      </x:c>
      <x:c r="S1609" s="55" t="n">
        <x:f>IF(AND(ISNUMBER(J1609),ISNUMBER(R1609),R1609&gt;=0,R1609&lt;=1),J1609*R1609,"n.a.")</x:f>
        <x:v>0</x:v>
      </x:c>
      <x:c r="T1609" s="38" t="str">
        <x:f>IF(ISNUMBER(S1609),"Calculado ilustrativo","Faltan datos / parámetros inválidos")</x:f>
        <x:v>Calculado ilustrativo</x:v>
      </x:c>
    </x:row>
    <x:row r="1610">
      <x:c r="A1610" s="38" t="str">
        <x:v>R01605</x:v>
      </x:c>
      <x:c r="B1610" s="38" t="str">
        <x:f>'Reparto provincial'!B540</x:f>
        <x:v>C14</x:v>
      </x:c>
      <x:c r="C1610" s="38" t="str">
        <x:f>'Reparto provincial'!C540</x:f>
        <x:v>Pan American Life Insurande de Panamá, S.A.</x:v>
      </x:c>
      <x:c r="D1610" s="38" t="str">
        <x:f>'Reparto provincial'!D540</x:f>
        <x:v>Industrial</x:v>
      </x:c>
      <x:c r="E1610" s="38" t="str">
        <x:f>'Reparto provincial'!E540</x:f>
        <x:v>Coclé</x:v>
      </x:c>
      <x:c r="F1610" s="38" t="str">
        <x:f>Ubicaciones!A7</x:f>
        <x:v>L02</x:v>
      </x:c>
      <x:c r="G1610" s="38" t="str">
        <x:v>P3</x:v>
      </x:c>
      <x:c r="H1610" s="55" t="n">
        <x:f>IF(AND(ISNUMBER('Reparto provincial'!J540),ABS(Construccion!G11-1)&lt;0.0000001,MIN(Construccion!D11:F11)&gt;=0,MAX(Construccion!D11:F11)&lt;=1),ROUND('Reparto provincial'!J540*ROUND(SUM(Construccion!$D$11:F11),12),0)-ROUND('Reparto provincial'!J540*ROUND(SUM(Construccion!$D$11:E11),12),0),"n.a.")</x:f>
        <x:v>0</x:v>
      </x:c>
      <x:c r="I1610" s="55" t="n">
        <x:f>'Reparto provincial'!N540</x:f>
        <x:v>0</x:v>
      </x:c>
      <x:c r="J1610" s="55" t="n">
        <x:f>IF(AND(ISNUMBER(H1610),ISNUMBER(I1610)),H1610*I1610,"n.a.")</x:f>
        <x:v>0</x:v>
      </x:c>
      <x:c r="K1610" s="56" t="n">
        <x:f>Ubicaciones!D7</x:f>
        <x:v>8.52</x:v>
      </x:c>
      <x:c r="L1610" s="56" t="n">
        <x:f>Ubicaciones!E7</x:f>
        <x:v>-80.36</x:v>
      </x:c>
      <x:c r="M1610" s="38" t="str">
        <x:f>Vulnerabilidad!B24</x:f>
        <x:v>Liviana / madera</x:v>
      </x:c>
      <x:c r="N1610" s="38" t="str">
        <x:f>Vulnerabilidad!C24</x:f>
        <x:v>Madera / livianas</x:v>
      </x:c>
      <x:c r="O1610" s="38" t="str">
        <x:f>Vulnerabilidad!D24</x:f>
        <x:v>Metal</x:v>
      </x:c>
      <x:c r="P1610" s="38" t="str">
        <x:v>Sin dato</x:v>
      </x:c>
      <x:c r="Q1610" s="38" t="n">
        <x:f>IF('Impacto local'!H7="","",'Impacto local'!H7)</x:f>
        <x:v>2</x:v>
      </x:c>
      <x:c r="R1610" s="57" t="n">
        <x:f>IF(Q1610="","",INDEX(Vulnerabilidad!$D$6:$D$17,Q1610))</x:f>
        <x:v>0</x:v>
      </x:c>
      <x:c r="S1610" s="55" t="n">
        <x:f>IF(AND(ISNUMBER(J1610),ISNUMBER(R1610),R1610&gt;=0,R1610&lt;=1),J1610*R1610,"n.a.")</x:f>
        <x:v>0</x:v>
      </x:c>
      <x:c r="T1610" s="38" t="str">
        <x:f>IF(ISNUMBER(S1610),"Calculado ilustrativo","Faltan datos / parámetros inválidos")</x:f>
        <x:v>Calculado ilustrativo</x:v>
      </x:c>
    </x:row>
    <x:row r="1611">
      <x:c r="A1611" s="38" t="str">
        <x:v>R01606</x:v>
      </x:c>
      <x:c r="B1611" s="38" t="str">
        <x:f>'Reparto provincial'!B541</x:f>
        <x:v>C14</x:v>
      </x:c>
      <x:c r="C1611" s="38" t="str">
        <x:f>'Reparto provincial'!C541</x:f>
        <x:v>Pan American Life Insurande de Panamá, S.A.</x:v>
      </x:c>
      <x:c r="D1611" s="38" t="str">
        <x:f>'Reparto provincial'!D541</x:f>
        <x:v>Industrial</x:v>
      </x:c>
      <x:c r="E1611" s="38" t="str">
        <x:f>'Reparto provincial'!E541</x:f>
        <x:v>Colón</x:v>
      </x:c>
      <x:c r="F1611" s="38" t="str">
        <x:f>Ubicaciones!A8</x:f>
        <x:v>L03</x:v>
      </x:c>
      <x:c r="G1611" s="38" t="str">
        <x:v>P1</x:v>
      </x:c>
      <x:c r="H1611" s="55" t="n">
        <x:f>IF(AND(ISNUMBER('Reparto provincial'!J541),ABS(Construccion!G14-1)&lt;0.0000001,MIN(Construccion!D14:F14)&gt;=0,MAX(Construccion!D14:F14)&lt;=1),ROUND('Reparto provincial'!J541*ROUND(SUM(Construccion!$D$14:D14),12),0)-0,"n.a.")</x:f>
        <x:v>0</x:v>
      </x:c>
      <x:c r="I1611" s="55" t="n">
        <x:f>'Reparto provincial'!N541</x:f>
        <x:v>0</x:v>
      </x:c>
      <x:c r="J1611" s="55" t="n">
        <x:f>IF(AND(ISNUMBER(H1611),ISNUMBER(I1611)),H1611*I1611,"n.a.")</x:f>
        <x:v>0</x:v>
      </x:c>
      <x:c r="K1611" s="56" t="n">
        <x:f>Ubicaciones!D8</x:f>
        <x:v>9.36</x:v>
      </x:c>
      <x:c r="L1611" s="56" t="n">
        <x:f>Ubicaciones!E8</x:f>
        <x:v>-79.9</x:v>
      </x:c>
      <x:c r="M1611" s="38" t="str">
        <x:f>Vulnerabilidad!B22</x:f>
        <x:v>Hormigón armado</x:v>
      </x:c>
      <x:c r="N1611" s="38" t="str">
        <x:f>Vulnerabilidad!C22</x:f>
        <x:v>Mampostería de relleno</x:v>
      </x:c>
      <x:c r="O1611" s="38" t="str">
        <x:f>Vulnerabilidad!D22</x:f>
        <x:v>Losa de hormigón</x:v>
      </x:c>
      <x:c r="P1611" s="38" t="str">
        <x:v>Sin dato</x:v>
      </x:c>
      <x:c r="Q1611" s="38" t="n">
        <x:f>IF('Impacto local'!H8="","",'Impacto local'!H8)</x:f>
        <x:v>2</x:v>
      </x:c>
      <x:c r="R1611" s="57" t="n">
        <x:f>IF(Q1611="","",INDEX(Vulnerabilidad!$B$6:$B$17,Q1611))</x:f>
        <x:v>0</x:v>
      </x:c>
      <x:c r="S1611" s="55" t="n">
        <x:f>IF(AND(ISNUMBER(J1611),ISNUMBER(R1611),R1611&gt;=0,R1611&lt;=1),J1611*R1611,"n.a.")</x:f>
        <x:v>0</x:v>
      </x:c>
      <x:c r="T1611" s="38" t="str">
        <x:f>IF(ISNUMBER(S1611),"Calculado ilustrativo","Faltan datos / parámetros inválidos")</x:f>
        <x:v>Calculado ilustrativo</x:v>
      </x:c>
    </x:row>
    <x:row r="1612">
      <x:c r="A1612" s="38" t="str">
        <x:v>R01607</x:v>
      </x:c>
      <x:c r="B1612" s="38" t="str">
        <x:f>'Reparto provincial'!B541</x:f>
        <x:v>C14</x:v>
      </x:c>
      <x:c r="C1612" s="38" t="str">
        <x:f>'Reparto provincial'!C541</x:f>
        <x:v>Pan American Life Insurande de Panamá, S.A.</x:v>
      </x:c>
      <x:c r="D1612" s="38" t="str">
        <x:f>'Reparto provincial'!D541</x:f>
        <x:v>Industrial</x:v>
      </x:c>
      <x:c r="E1612" s="38" t="str">
        <x:f>'Reparto provincial'!E541</x:f>
        <x:v>Colón</x:v>
      </x:c>
      <x:c r="F1612" s="38" t="str">
        <x:f>Ubicaciones!A8</x:f>
        <x:v>L03</x:v>
      </x:c>
      <x:c r="G1612" s="38" t="str">
        <x:v>P2</x:v>
      </x:c>
      <x:c r="H1612" s="55" t="n">
        <x:f>IF(AND(ISNUMBER('Reparto provincial'!J541),ABS(Construccion!G14-1)&lt;0.0000001,MIN(Construccion!D14:F14)&gt;=0,MAX(Construccion!D14:F14)&lt;=1),ROUND('Reparto provincial'!J541*ROUND(SUM(Construccion!$D$14:E14),12),0)-ROUND('Reparto provincial'!J541*ROUND(SUM(Construccion!$D$14:D14),12),0),"n.a.")</x:f>
        <x:v>0</x:v>
      </x:c>
      <x:c r="I1612" s="55" t="n">
        <x:f>'Reparto provincial'!N541</x:f>
        <x:v>0</x:v>
      </x:c>
      <x:c r="J1612" s="55" t="n">
        <x:f>IF(AND(ISNUMBER(H1612),ISNUMBER(I1612)),H1612*I1612,"n.a.")</x:f>
        <x:v>0</x:v>
      </x:c>
      <x:c r="K1612" s="56" t="n">
        <x:f>Ubicaciones!D8</x:f>
        <x:v>9.36</x:v>
      </x:c>
      <x:c r="L1612" s="56" t="n">
        <x:f>Ubicaciones!E8</x:f>
        <x:v>-79.9</x:v>
      </x:c>
      <x:c r="M1612" s="38" t="str">
        <x:f>Vulnerabilidad!B23</x:f>
        <x:v>Mampostería sin refuerzo</x:v>
      </x:c>
      <x:c r="N1612" s="38" t="str">
        <x:f>Vulnerabilidad!C23</x:f>
        <x:v>Bloque / ladrillo</x:v>
      </x:c>
      <x:c r="O1612" s="38" t="str">
        <x:f>Vulnerabilidad!D23</x:f>
        <x:v>Metal</x:v>
      </x:c>
      <x:c r="P1612" s="38" t="str">
        <x:v>Sin dato</x:v>
      </x:c>
      <x:c r="Q1612" s="38" t="n">
        <x:f>IF('Impacto local'!H8="","",'Impacto local'!H8)</x:f>
        <x:v>2</x:v>
      </x:c>
      <x:c r="R1612" s="57" t="n">
        <x:f>IF(Q1612="","",INDEX(Vulnerabilidad!$C$6:$C$17,Q1612))</x:f>
        <x:v>0</x:v>
      </x:c>
      <x:c r="S1612" s="55" t="n">
        <x:f>IF(AND(ISNUMBER(J1612),ISNUMBER(R1612),R1612&gt;=0,R1612&lt;=1),J1612*R1612,"n.a.")</x:f>
        <x:v>0</x:v>
      </x:c>
      <x:c r="T1612" s="38" t="str">
        <x:f>IF(ISNUMBER(S1612),"Calculado ilustrativo","Faltan datos / parámetros inválidos")</x:f>
        <x:v>Calculado ilustrativo</x:v>
      </x:c>
    </x:row>
    <x:row r="1613">
      <x:c r="A1613" s="38" t="str">
        <x:v>R01608</x:v>
      </x:c>
      <x:c r="B1613" s="38" t="str">
        <x:f>'Reparto provincial'!B541</x:f>
        <x:v>C14</x:v>
      </x:c>
      <x:c r="C1613" s="38" t="str">
        <x:f>'Reparto provincial'!C541</x:f>
        <x:v>Pan American Life Insurande de Panamá, S.A.</x:v>
      </x:c>
      <x:c r="D1613" s="38" t="str">
        <x:f>'Reparto provincial'!D541</x:f>
        <x:v>Industrial</x:v>
      </x:c>
      <x:c r="E1613" s="38" t="str">
        <x:f>'Reparto provincial'!E541</x:f>
        <x:v>Colón</x:v>
      </x:c>
      <x:c r="F1613" s="38" t="str">
        <x:f>Ubicaciones!A8</x:f>
        <x:v>L03</x:v>
      </x:c>
      <x:c r="G1613" s="38" t="str">
        <x:v>P3</x:v>
      </x:c>
      <x:c r="H1613" s="55" t="n">
        <x:f>IF(AND(ISNUMBER('Reparto provincial'!J541),ABS(Construccion!G14-1)&lt;0.0000001,MIN(Construccion!D14:F14)&gt;=0,MAX(Construccion!D14:F14)&lt;=1),ROUND('Reparto provincial'!J541*ROUND(SUM(Construccion!$D$14:F14),12),0)-ROUND('Reparto provincial'!J541*ROUND(SUM(Construccion!$D$14:E14),12),0),"n.a.")</x:f>
        <x:v>0</x:v>
      </x:c>
      <x:c r="I1613" s="55" t="n">
        <x:f>'Reparto provincial'!N541</x:f>
        <x:v>0</x:v>
      </x:c>
      <x:c r="J1613" s="55" t="n">
        <x:f>IF(AND(ISNUMBER(H1613),ISNUMBER(I1613)),H1613*I1613,"n.a.")</x:f>
        <x:v>0</x:v>
      </x:c>
      <x:c r="K1613" s="56" t="n">
        <x:f>Ubicaciones!D8</x:f>
        <x:v>9.36</x:v>
      </x:c>
      <x:c r="L1613" s="56" t="n">
        <x:f>Ubicaciones!E8</x:f>
        <x:v>-79.9</x:v>
      </x:c>
      <x:c r="M1613" s="38" t="str">
        <x:f>Vulnerabilidad!B24</x:f>
        <x:v>Liviana / madera</x:v>
      </x:c>
      <x:c r="N1613" s="38" t="str">
        <x:f>Vulnerabilidad!C24</x:f>
        <x:v>Madera / livianas</x:v>
      </x:c>
      <x:c r="O1613" s="38" t="str">
        <x:f>Vulnerabilidad!D24</x:f>
        <x:v>Metal</x:v>
      </x:c>
      <x:c r="P1613" s="38" t="str">
        <x:v>Sin dato</x:v>
      </x:c>
      <x:c r="Q1613" s="38" t="n">
        <x:f>IF('Impacto local'!H8="","",'Impacto local'!H8)</x:f>
        <x:v>2</x:v>
      </x:c>
      <x:c r="R1613" s="57" t="n">
        <x:f>IF(Q1613="","",INDEX(Vulnerabilidad!$D$6:$D$17,Q1613))</x:f>
        <x:v>0</x:v>
      </x:c>
      <x:c r="S1613" s="55" t="n">
        <x:f>IF(AND(ISNUMBER(J1613),ISNUMBER(R1613),R1613&gt;=0,R1613&lt;=1),J1613*R1613,"n.a.")</x:f>
        <x:v>0</x:v>
      </x:c>
      <x:c r="T1613" s="38" t="str">
        <x:f>IF(ISNUMBER(S1613),"Calculado ilustrativo","Faltan datos / parámetros inválidos")</x:f>
        <x:v>Calculado ilustrativo</x:v>
      </x:c>
    </x:row>
    <x:row r="1614">
      <x:c r="A1614" s="38" t="str">
        <x:v>R01609</x:v>
      </x:c>
      <x:c r="B1614" s="38" t="str">
        <x:f>'Reparto provincial'!B542</x:f>
        <x:v>C14</x:v>
      </x:c>
      <x:c r="C1614" s="38" t="str">
        <x:f>'Reparto provincial'!C542</x:f>
        <x:v>Pan American Life Insurande de Panamá, S.A.</x:v>
      </x:c>
      <x:c r="D1614" s="38" t="str">
        <x:f>'Reparto provincial'!D542</x:f>
        <x:v>Industrial</x:v>
      </x:c>
      <x:c r="E1614" s="38" t="str">
        <x:f>'Reparto provincial'!E542</x:f>
        <x:v>Chiriquí</x:v>
      </x:c>
      <x:c r="F1614" s="38" t="str">
        <x:f>Ubicaciones!A9</x:f>
        <x:v>L04</x:v>
      </x:c>
      <x:c r="G1614" s="38" t="str">
        <x:v>P1</x:v>
      </x:c>
      <x:c r="H1614" s="55" t="n">
        <x:f>IF(AND(ISNUMBER('Reparto provincial'!J542),ABS(Construccion!G17-1)&lt;0.0000001,MIN(Construccion!D17:F17)&gt;=0,MAX(Construccion!D17:F17)&lt;=1),ROUND('Reparto provincial'!J542*ROUND(SUM(Construccion!$D$17:D17),12),0)-0,"n.a.")</x:f>
        <x:v>0</x:v>
      </x:c>
      <x:c r="I1614" s="55" t="n">
        <x:f>'Reparto provincial'!N542</x:f>
        <x:v>0</x:v>
      </x:c>
      <x:c r="J1614" s="55" t="n">
        <x:f>IF(AND(ISNUMBER(H1614),ISNUMBER(I1614)),H1614*I1614,"n.a.")</x:f>
        <x:v>0</x:v>
      </x:c>
      <x:c r="K1614" s="56" t="n">
        <x:f>Ubicaciones!D9</x:f>
        <x:v>8.43</x:v>
      </x:c>
      <x:c r="L1614" s="56" t="n">
        <x:f>Ubicaciones!E9</x:f>
        <x:v>-82.43</x:v>
      </x:c>
      <x:c r="M1614" s="38" t="str">
        <x:f>Vulnerabilidad!B22</x:f>
        <x:v>Hormigón armado</x:v>
      </x:c>
      <x:c r="N1614" s="38" t="str">
        <x:f>Vulnerabilidad!C22</x:f>
        <x:v>Mampostería de relleno</x:v>
      </x:c>
      <x:c r="O1614" s="38" t="str">
        <x:f>Vulnerabilidad!D22</x:f>
        <x:v>Losa de hormigón</x:v>
      </x:c>
      <x:c r="P1614" s="38" t="str">
        <x:v>Sin dato</x:v>
      </x:c>
      <x:c r="Q1614" s="38" t="n">
        <x:f>IF('Impacto local'!H9="","",'Impacto local'!H9)</x:f>
        <x:v>4</x:v>
      </x:c>
      <x:c r="R1614" s="57" t="n">
        <x:f>IF(Q1614="","",INDEX(Vulnerabilidad!$B$6:$B$17,Q1614))</x:f>
        <x:v>0</x:v>
      </x:c>
      <x:c r="S1614" s="55" t="n">
        <x:f>IF(AND(ISNUMBER(J1614),ISNUMBER(R1614),R1614&gt;=0,R1614&lt;=1),J1614*R1614,"n.a.")</x:f>
        <x:v>0</x:v>
      </x:c>
      <x:c r="T1614" s="38" t="str">
        <x:f>IF(ISNUMBER(S1614),"Calculado ilustrativo","Faltan datos / parámetros inválidos")</x:f>
        <x:v>Calculado ilustrativo</x:v>
      </x:c>
    </x:row>
    <x:row r="1615">
      <x:c r="A1615" s="38" t="str">
        <x:v>R01610</x:v>
      </x:c>
      <x:c r="B1615" s="38" t="str">
        <x:f>'Reparto provincial'!B542</x:f>
        <x:v>C14</x:v>
      </x:c>
      <x:c r="C1615" s="38" t="str">
        <x:f>'Reparto provincial'!C542</x:f>
        <x:v>Pan American Life Insurande de Panamá, S.A.</x:v>
      </x:c>
      <x:c r="D1615" s="38" t="str">
        <x:f>'Reparto provincial'!D542</x:f>
        <x:v>Industrial</x:v>
      </x:c>
      <x:c r="E1615" s="38" t="str">
        <x:f>'Reparto provincial'!E542</x:f>
        <x:v>Chiriquí</x:v>
      </x:c>
      <x:c r="F1615" s="38" t="str">
        <x:f>Ubicaciones!A9</x:f>
        <x:v>L04</x:v>
      </x:c>
      <x:c r="G1615" s="38" t="str">
        <x:v>P2</x:v>
      </x:c>
      <x:c r="H1615" s="55" t="n">
        <x:f>IF(AND(ISNUMBER('Reparto provincial'!J542),ABS(Construccion!G17-1)&lt;0.0000001,MIN(Construccion!D17:F17)&gt;=0,MAX(Construccion!D17:F17)&lt;=1),ROUND('Reparto provincial'!J542*ROUND(SUM(Construccion!$D$17:E17),12),0)-ROUND('Reparto provincial'!J542*ROUND(SUM(Construccion!$D$17:D17),12),0),"n.a.")</x:f>
        <x:v>0</x:v>
      </x:c>
      <x:c r="I1615" s="55" t="n">
        <x:f>'Reparto provincial'!N542</x:f>
        <x:v>0</x:v>
      </x:c>
      <x:c r="J1615" s="55" t="n">
        <x:f>IF(AND(ISNUMBER(H1615),ISNUMBER(I1615)),H1615*I1615,"n.a.")</x:f>
        <x:v>0</x:v>
      </x:c>
      <x:c r="K1615" s="56" t="n">
        <x:f>Ubicaciones!D9</x:f>
        <x:v>8.43</x:v>
      </x:c>
      <x:c r="L1615" s="56" t="n">
        <x:f>Ubicaciones!E9</x:f>
        <x:v>-82.43</x:v>
      </x:c>
      <x:c r="M1615" s="38" t="str">
        <x:f>Vulnerabilidad!B23</x:f>
        <x:v>Mampostería sin refuerzo</x:v>
      </x:c>
      <x:c r="N1615" s="38" t="str">
        <x:f>Vulnerabilidad!C23</x:f>
        <x:v>Bloque / ladrillo</x:v>
      </x:c>
      <x:c r="O1615" s="38" t="str">
        <x:f>Vulnerabilidad!D23</x:f>
        <x:v>Metal</x:v>
      </x:c>
      <x:c r="P1615" s="38" t="str">
        <x:v>Sin dato</x:v>
      </x:c>
      <x:c r="Q1615" s="38" t="n">
        <x:f>IF('Impacto local'!H9="","",'Impacto local'!H9)</x:f>
        <x:v>4</x:v>
      </x:c>
      <x:c r="R1615" s="57" t="n">
        <x:f>IF(Q1615="","",INDEX(Vulnerabilidad!$C$6:$C$17,Q1615))</x:f>
        <x:v>0.001</x:v>
      </x:c>
      <x:c r="S1615" s="55" t="n">
        <x:f>IF(AND(ISNUMBER(J1615),ISNUMBER(R1615),R1615&gt;=0,R1615&lt;=1),J1615*R1615,"n.a.")</x:f>
        <x:v>0</x:v>
      </x:c>
      <x:c r="T1615" s="38" t="str">
        <x:f>IF(ISNUMBER(S1615),"Calculado ilustrativo","Faltan datos / parámetros inválidos")</x:f>
        <x:v>Calculado ilustrativo</x:v>
      </x:c>
    </x:row>
    <x:row r="1616">
      <x:c r="A1616" s="38" t="str">
        <x:v>R01611</x:v>
      </x:c>
      <x:c r="B1616" s="38" t="str">
        <x:f>'Reparto provincial'!B542</x:f>
        <x:v>C14</x:v>
      </x:c>
      <x:c r="C1616" s="38" t="str">
        <x:f>'Reparto provincial'!C542</x:f>
        <x:v>Pan American Life Insurande de Panamá, S.A.</x:v>
      </x:c>
      <x:c r="D1616" s="38" t="str">
        <x:f>'Reparto provincial'!D542</x:f>
        <x:v>Industrial</x:v>
      </x:c>
      <x:c r="E1616" s="38" t="str">
        <x:f>'Reparto provincial'!E542</x:f>
        <x:v>Chiriquí</x:v>
      </x:c>
      <x:c r="F1616" s="38" t="str">
        <x:f>Ubicaciones!A9</x:f>
        <x:v>L04</x:v>
      </x:c>
      <x:c r="G1616" s="38" t="str">
        <x:v>P3</x:v>
      </x:c>
      <x:c r="H1616" s="55" t="n">
        <x:f>IF(AND(ISNUMBER('Reparto provincial'!J542),ABS(Construccion!G17-1)&lt;0.0000001,MIN(Construccion!D17:F17)&gt;=0,MAX(Construccion!D17:F17)&lt;=1),ROUND('Reparto provincial'!J542*ROUND(SUM(Construccion!$D$17:F17),12),0)-ROUND('Reparto provincial'!J542*ROUND(SUM(Construccion!$D$17:E17),12),0),"n.a.")</x:f>
        <x:v>0</x:v>
      </x:c>
      <x:c r="I1616" s="55" t="n">
        <x:f>'Reparto provincial'!N542</x:f>
        <x:v>0</x:v>
      </x:c>
      <x:c r="J1616" s="55" t="n">
        <x:f>IF(AND(ISNUMBER(H1616),ISNUMBER(I1616)),H1616*I1616,"n.a.")</x:f>
        <x:v>0</x:v>
      </x:c>
      <x:c r="K1616" s="56" t="n">
        <x:f>Ubicaciones!D9</x:f>
        <x:v>8.43</x:v>
      </x:c>
      <x:c r="L1616" s="56" t="n">
        <x:f>Ubicaciones!E9</x:f>
        <x:v>-82.43</x:v>
      </x:c>
      <x:c r="M1616" s="38" t="str">
        <x:f>Vulnerabilidad!B24</x:f>
        <x:v>Liviana / madera</x:v>
      </x:c>
      <x:c r="N1616" s="38" t="str">
        <x:f>Vulnerabilidad!C24</x:f>
        <x:v>Madera / livianas</x:v>
      </x:c>
      <x:c r="O1616" s="38" t="str">
        <x:f>Vulnerabilidad!D24</x:f>
        <x:v>Metal</x:v>
      </x:c>
      <x:c r="P1616" s="38" t="str">
        <x:v>Sin dato</x:v>
      </x:c>
      <x:c r="Q1616" s="38" t="n">
        <x:f>IF('Impacto local'!H9="","",'Impacto local'!H9)</x:f>
        <x:v>4</x:v>
      </x:c>
      <x:c r="R1616" s="57" t="n">
        <x:f>IF(Q1616="","",INDEX(Vulnerabilidad!$D$6:$D$17,Q1616))</x:f>
        <x:v>0.002</x:v>
      </x:c>
      <x:c r="S1616" s="55" t="n">
        <x:f>IF(AND(ISNUMBER(J1616),ISNUMBER(R1616),R1616&gt;=0,R1616&lt;=1),J1616*R1616,"n.a.")</x:f>
        <x:v>0</x:v>
      </x:c>
      <x:c r="T1616" s="38" t="str">
        <x:f>IF(ISNUMBER(S1616),"Calculado ilustrativo","Faltan datos / parámetros inválidos")</x:f>
        <x:v>Calculado ilustrativo</x:v>
      </x:c>
    </x:row>
    <x:row r="1617">
      <x:c r="A1617" s="38" t="str">
        <x:v>R01612</x:v>
      </x:c>
      <x:c r="B1617" s="38" t="str">
        <x:f>'Reparto provincial'!B543</x:f>
        <x:v>C14</x:v>
      </x:c>
      <x:c r="C1617" s="38" t="str">
        <x:f>'Reparto provincial'!C543</x:f>
        <x:v>Pan American Life Insurande de Panamá, S.A.</x:v>
      </x:c>
      <x:c r="D1617" s="38" t="str">
        <x:f>'Reparto provincial'!D543</x:f>
        <x:v>Industrial</x:v>
      </x:c>
      <x:c r="E1617" s="38" t="str">
        <x:f>'Reparto provincial'!E543</x:f>
        <x:v>Darién</x:v>
      </x:c>
      <x:c r="F1617" s="38" t="str">
        <x:f>Ubicaciones!A10</x:f>
        <x:v>L05</x:v>
      </x:c>
      <x:c r="G1617" s="38" t="str">
        <x:v>P1</x:v>
      </x:c>
      <x:c r="H1617" s="55" t="n">
        <x:f>IF(AND(ISNUMBER('Reparto provincial'!J543),ABS(Construccion!G20-1)&lt;0.0000001,MIN(Construccion!D20:F20)&gt;=0,MAX(Construccion!D20:F20)&lt;=1),ROUND('Reparto provincial'!J543*ROUND(SUM(Construccion!$D$20:D20),12),0)-0,"n.a.")</x:f>
        <x:v>0</x:v>
      </x:c>
      <x:c r="I1617" s="55" t="n">
        <x:f>'Reparto provincial'!N543</x:f>
        <x:v>0</x:v>
      </x:c>
      <x:c r="J1617" s="55" t="n">
        <x:f>IF(AND(ISNUMBER(H1617),ISNUMBER(I1617)),H1617*I1617,"n.a.")</x:f>
        <x:v>0</x:v>
      </x:c>
      <x:c r="K1617" s="56" t="n">
        <x:f>Ubicaciones!D10</x:f>
        <x:v>8.4</x:v>
      </x:c>
      <x:c r="L1617" s="56" t="n">
        <x:f>Ubicaciones!E10</x:f>
        <x:v>-78.15</x:v>
      </x:c>
      <x:c r="M1617" s="38" t="str">
        <x:f>Vulnerabilidad!B22</x:f>
        <x:v>Hormigón armado</x:v>
      </x:c>
      <x:c r="N1617" s="38" t="str">
        <x:f>Vulnerabilidad!C22</x:f>
        <x:v>Mampostería de relleno</x:v>
      </x:c>
      <x:c r="O1617" s="38" t="str">
        <x:f>Vulnerabilidad!D22</x:f>
        <x:v>Losa de hormigón</x:v>
      </x:c>
      <x:c r="P1617" s="38" t="str">
        <x:v>Sin dato</x:v>
      </x:c>
      <x:c r="Q1617" s="38" t="n">
        <x:f>IF('Impacto local'!H10="","",'Impacto local'!H10)</x:f>
        <x:v>2</x:v>
      </x:c>
      <x:c r="R1617" s="57" t="n">
        <x:f>IF(Q1617="","",INDEX(Vulnerabilidad!$B$6:$B$17,Q1617))</x:f>
        <x:v>0</x:v>
      </x:c>
      <x:c r="S1617" s="55" t="n">
        <x:f>IF(AND(ISNUMBER(J1617),ISNUMBER(R1617),R1617&gt;=0,R1617&lt;=1),J1617*R1617,"n.a.")</x:f>
        <x:v>0</x:v>
      </x:c>
      <x:c r="T1617" s="38" t="str">
        <x:f>IF(ISNUMBER(S1617),"Calculado ilustrativo","Faltan datos / parámetros inválidos")</x:f>
        <x:v>Calculado ilustrativo</x:v>
      </x:c>
    </x:row>
    <x:row r="1618">
      <x:c r="A1618" s="38" t="str">
        <x:v>R01613</x:v>
      </x:c>
      <x:c r="B1618" s="38" t="str">
        <x:f>'Reparto provincial'!B543</x:f>
        <x:v>C14</x:v>
      </x:c>
      <x:c r="C1618" s="38" t="str">
        <x:f>'Reparto provincial'!C543</x:f>
        <x:v>Pan American Life Insurande de Panamá, S.A.</x:v>
      </x:c>
      <x:c r="D1618" s="38" t="str">
        <x:f>'Reparto provincial'!D543</x:f>
        <x:v>Industrial</x:v>
      </x:c>
      <x:c r="E1618" s="38" t="str">
        <x:f>'Reparto provincial'!E543</x:f>
        <x:v>Darién</x:v>
      </x:c>
      <x:c r="F1618" s="38" t="str">
        <x:f>Ubicaciones!A10</x:f>
        <x:v>L05</x:v>
      </x:c>
      <x:c r="G1618" s="38" t="str">
        <x:v>P2</x:v>
      </x:c>
      <x:c r="H1618" s="55" t="n">
        <x:f>IF(AND(ISNUMBER('Reparto provincial'!J543),ABS(Construccion!G20-1)&lt;0.0000001,MIN(Construccion!D20:F20)&gt;=0,MAX(Construccion!D20:F20)&lt;=1),ROUND('Reparto provincial'!J543*ROUND(SUM(Construccion!$D$20:E20),12),0)-ROUND('Reparto provincial'!J543*ROUND(SUM(Construccion!$D$20:D20),12),0),"n.a.")</x:f>
        <x:v>0</x:v>
      </x:c>
      <x:c r="I1618" s="55" t="n">
        <x:f>'Reparto provincial'!N543</x:f>
        <x:v>0</x:v>
      </x:c>
      <x:c r="J1618" s="55" t="n">
        <x:f>IF(AND(ISNUMBER(H1618),ISNUMBER(I1618)),H1618*I1618,"n.a.")</x:f>
        <x:v>0</x:v>
      </x:c>
      <x:c r="K1618" s="56" t="n">
        <x:f>Ubicaciones!D10</x:f>
        <x:v>8.4</x:v>
      </x:c>
      <x:c r="L1618" s="56" t="n">
        <x:f>Ubicaciones!E10</x:f>
        <x:v>-78.15</x:v>
      </x:c>
      <x:c r="M1618" s="38" t="str">
        <x:f>Vulnerabilidad!B23</x:f>
        <x:v>Mampostería sin refuerzo</x:v>
      </x:c>
      <x:c r="N1618" s="38" t="str">
        <x:f>Vulnerabilidad!C23</x:f>
        <x:v>Bloque / ladrillo</x:v>
      </x:c>
      <x:c r="O1618" s="38" t="str">
        <x:f>Vulnerabilidad!D23</x:f>
        <x:v>Metal</x:v>
      </x:c>
      <x:c r="P1618" s="38" t="str">
        <x:v>Sin dato</x:v>
      </x:c>
      <x:c r="Q1618" s="38" t="n">
        <x:f>IF('Impacto local'!H10="","",'Impacto local'!H10)</x:f>
        <x:v>2</x:v>
      </x:c>
      <x:c r="R1618" s="57" t="n">
        <x:f>IF(Q1618="","",INDEX(Vulnerabilidad!$C$6:$C$17,Q1618))</x:f>
        <x:v>0</x:v>
      </x:c>
      <x:c r="S1618" s="55" t="n">
        <x:f>IF(AND(ISNUMBER(J1618),ISNUMBER(R1618),R1618&gt;=0,R1618&lt;=1),J1618*R1618,"n.a.")</x:f>
        <x:v>0</x:v>
      </x:c>
      <x:c r="T1618" s="38" t="str">
        <x:f>IF(ISNUMBER(S1618),"Calculado ilustrativo","Faltan datos / parámetros inválidos")</x:f>
        <x:v>Calculado ilustrativo</x:v>
      </x:c>
    </x:row>
    <x:row r="1619">
      <x:c r="A1619" s="38" t="str">
        <x:v>R01614</x:v>
      </x:c>
      <x:c r="B1619" s="38" t="str">
        <x:f>'Reparto provincial'!B543</x:f>
        <x:v>C14</x:v>
      </x:c>
      <x:c r="C1619" s="38" t="str">
        <x:f>'Reparto provincial'!C543</x:f>
        <x:v>Pan American Life Insurande de Panamá, S.A.</x:v>
      </x:c>
      <x:c r="D1619" s="38" t="str">
        <x:f>'Reparto provincial'!D543</x:f>
        <x:v>Industrial</x:v>
      </x:c>
      <x:c r="E1619" s="38" t="str">
        <x:f>'Reparto provincial'!E543</x:f>
        <x:v>Darién</x:v>
      </x:c>
      <x:c r="F1619" s="38" t="str">
        <x:f>Ubicaciones!A10</x:f>
        <x:v>L05</x:v>
      </x:c>
      <x:c r="G1619" s="38" t="str">
        <x:v>P3</x:v>
      </x:c>
      <x:c r="H1619" s="55" t="n">
        <x:f>IF(AND(ISNUMBER('Reparto provincial'!J543),ABS(Construccion!G20-1)&lt;0.0000001,MIN(Construccion!D20:F20)&gt;=0,MAX(Construccion!D20:F20)&lt;=1),ROUND('Reparto provincial'!J543*ROUND(SUM(Construccion!$D$20:F20),12),0)-ROUND('Reparto provincial'!J543*ROUND(SUM(Construccion!$D$20:E20),12),0),"n.a.")</x:f>
        <x:v>0</x:v>
      </x:c>
      <x:c r="I1619" s="55" t="n">
        <x:f>'Reparto provincial'!N543</x:f>
        <x:v>0</x:v>
      </x:c>
      <x:c r="J1619" s="55" t="n">
        <x:f>IF(AND(ISNUMBER(H1619),ISNUMBER(I1619)),H1619*I1619,"n.a.")</x:f>
        <x:v>0</x:v>
      </x:c>
      <x:c r="K1619" s="56" t="n">
        <x:f>Ubicaciones!D10</x:f>
        <x:v>8.4</x:v>
      </x:c>
      <x:c r="L1619" s="56" t="n">
        <x:f>Ubicaciones!E10</x:f>
        <x:v>-78.15</x:v>
      </x:c>
      <x:c r="M1619" s="38" t="str">
        <x:f>Vulnerabilidad!B24</x:f>
        <x:v>Liviana / madera</x:v>
      </x:c>
      <x:c r="N1619" s="38" t="str">
        <x:f>Vulnerabilidad!C24</x:f>
        <x:v>Madera / livianas</x:v>
      </x:c>
      <x:c r="O1619" s="38" t="str">
        <x:f>Vulnerabilidad!D24</x:f>
        <x:v>Metal</x:v>
      </x:c>
      <x:c r="P1619" s="38" t="str">
        <x:v>Sin dato</x:v>
      </x:c>
      <x:c r="Q1619" s="38" t="n">
        <x:f>IF('Impacto local'!H10="","",'Impacto local'!H10)</x:f>
        <x:v>2</x:v>
      </x:c>
      <x:c r="R1619" s="57" t="n">
        <x:f>IF(Q1619="","",INDEX(Vulnerabilidad!$D$6:$D$17,Q1619))</x:f>
        <x:v>0</x:v>
      </x:c>
      <x:c r="S1619" s="55" t="n">
        <x:f>IF(AND(ISNUMBER(J1619),ISNUMBER(R1619),R1619&gt;=0,R1619&lt;=1),J1619*R1619,"n.a.")</x:f>
        <x:v>0</x:v>
      </x:c>
      <x:c r="T1619" s="38" t="str">
        <x:f>IF(ISNUMBER(S1619),"Calculado ilustrativo","Faltan datos / parámetros inválidos")</x:f>
        <x:v>Calculado ilustrativo</x:v>
      </x:c>
    </x:row>
    <x:row r="1620">
      <x:c r="A1620" s="38" t="str">
        <x:v>R01615</x:v>
      </x:c>
      <x:c r="B1620" s="38" t="str">
        <x:f>'Reparto provincial'!B544</x:f>
        <x:v>C14</x:v>
      </x:c>
      <x:c r="C1620" s="38" t="str">
        <x:f>'Reparto provincial'!C544</x:f>
        <x:v>Pan American Life Insurande de Panamá, S.A.</x:v>
      </x:c>
      <x:c r="D1620" s="38" t="str">
        <x:f>'Reparto provincial'!D544</x:f>
        <x:v>Industrial</x:v>
      </x:c>
      <x:c r="E1620" s="38" t="str">
        <x:f>'Reparto provincial'!E544</x:f>
        <x:v>Herrera</x:v>
      </x:c>
      <x:c r="F1620" s="38" t="str">
        <x:f>Ubicaciones!A11</x:f>
        <x:v>L06</x:v>
      </x:c>
      <x:c r="G1620" s="38" t="str">
        <x:v>P1</x:v>
      </x:c>
      <x:c r="H1620" s="55" t="n">
        <x:f>IF(AND(ISNUMBER('Reparto provincial'!J544),ABS(Construccion!G23-1)&lt;0.0000001,MIN(Construccion!D23:F23)&gt;=0,MAX(Construccion!D23:F23)&lt;=1),ROUND('Reparto provincial'!J544*ROUND(SUM(Construccion!$D$23:D23),12),0)-0,"n.a.")</x:f>
        <x:v>0</x:v>
      </x:c>
      <x:c r="I1620" s="55" t="n">
        <x:f>'Reparto provincial'!N544</x:f>
        <x:v>0</x:v>
      </x:c>
      <x:c r="J1620" s="55" t="n">
        <x:f>IF(AND(ISNUMBER(H1620),ISNUMBER(I1620)),H1620*I1620,"n.a.")</x:f>
        <x:v>0</x:v>
      </x:c>
      <x:c r="K1620" s="56" t="n">
        <x:f>Ubicaciones!D11</x:f>
        <x:v>7.96</x:v>
      </x:c>
      <x:c r="L1620" s="56" t="n">
        <x:f>Ubicaciones!E11</x:f>
        <x:v>-80.43</x:v>
      </x:c>
      <x:c r="M1620" s="38" t="str">
        <x:f>Vulnerabilidad!B22</x:f>
        <x:v>Hormigón armado</x:v>
      </x:c>
      <x:c r="N1620" s="38" t="str">
        <x:f>Vulnerabilidad!C22</x:f>
        <x:v>Mampostería de relleno</x:v>
      </x:c>
      <x:c r="O1620" s="38" t="str">
        <x:f>Vulnerabilidad!D22</x:f>
        <x:v>Losa de hormigón</x:v>
      </x:c>
      <x:c r="P1620" s="38" t="str">
        <x:v>Sin dato</x:v>
      </x:c>
      <x:c r="Q1620" s="38" t="n">
        <x:f>IF('Impacto local'!H11="","",'Impacto local'!H11)</x:f>
        <x:v>3</x:v>
      </x:c>
      <x:c r="R1620" s="57" t="n">
        <x:f>IF(Q1620="","",INDEX(Vulnerabilidad!$B$6:$B$17,Q1620))</x:f>
        <x:v>0</x:v>
      </x:c>
      <x:c r="S1620" s="55" t="n">
        <x:f>IF(AND(ISNUMBER(J1620),ISNUMBER(R1620),R1620&gt;=0,R1620&lt;=1),J1620*R1620,"n.a.")</x:f>
        <x:v>0</x:v>
      </x:c>
      <x:c r="T1620" s="38" t="str">
        <x:f>IF(ISNUMBER(S1620),"Calculado ilustrativo","Faltan datos / parámetros inválidos")</x:f>
        <x:v>Calculado ilustrativo</x:v>
      </x:c>
    </x:row>
    <x:row r="1621">
      <x:c r="A1621" s="38" t="str">
        <x:v>R01616</x:v>
      </x:c>
      <x:c r="B1621" s="38" t="str">
        <x:f>'Reparto provincial'!B544</x:f>
        <x:v>C14</x:v>
      </x:c>
      <x:c r="C1621" s="38" t="str">
        <x:f>'Reparto provincial'!C544</x:f>
        <x:v>Pan American Life Insurande de Panamá, S.A.</x:v>
      </x:c>
      <x:c r="D1621" s="38" t="str">
        <x:f>'Reparto provincial'!D544</x:f>
        <x:v>Industrial</x:v>
      </x:c>
      <x:c r="E1621" s="38" t="str">
        <x:f>'Reparto provincial'!E544</x:f>
        <x:v>Herrera</x:v>
      </x:c>
      <x:c r="F1621" s="38" t="str">
        <x:f>Ubicaciones!A11</x:f>
        <x:v>L06</x:v>
      </x:c>
      <x:c r="G1621" s="38" t="str">
        <x:v>P2</x:v>
      </x:c>
      <x:c r="H1621" s="55" t="n">
        <x:f>IF(AND(ISNUMBER('Reparto provincial'!J544),ABS(Construccion!G23-1)&lt;0.0000001,MIN(Construccion!D23:F23)&gt;=0,MAX(Construccion!D23:F23)&lt;=1),ROUND('Reparto provincial'!J544*ROUND(SUM(Construccion!$D$23:E23),12),0)-ROUND('Reparto provincial'!J544*ROUND(SUM(Construccion!$D$23:D23),12),0),"n.a.")</x:f>
        <x:v>0</x:v>
      </x:c>
      <x:c r="I1621" s="55" t="n">
        <x:f>'Reparto provincial'!N544</x:f>
        <x:v>0</x:v>
      </x:c>
      <x:c r="J1621" s="55" t="n">
        <x:f>IF(AND(ISNUMBER(H1621),ISNUMBER(I1621)),H1621*I1621,"n.a.")</x:f>
        <x:v>0</x:v>
      </x:c>
      <x:c r="K1621" s="56" t="n">
        <x:f>Ubicaciones!D11</x:f>
        <x:v>7.96</x:v>
      </x:c>
      <x:c r="L1621" s="56" t="n">
        <x:f>Ubicaciones!E11</x:f>
        <x:v>-80.43</x:v>
      </x:c>
      <x:c r="M1621" s="38" t="str">
        <x:f>Vulnerabilidad!B23</x:f>
        <x:v>Mampostería sin refuerzo</x:v>
      </x:c>
      <x:c r="N1621" s="38" t="str">
        <x:f>Vulnerabilidad!C23</x:f>
        <x:v>Bloque / ladrillo</x:v>
      </x:c>
      <x:c r="O1621" s="38" t="str">
        <x:f>Vulnerabilidad!D23</x:f>
        <x:v>Metal</x:v>
      </x:c>
      <x:c r="P1621" s="38" t="str">
        <x:v>Sin dato</x:v>
      </x:c>
      <x:c r="Q1621" s="38" t="n">
        <x:f>IF('Impacto local'!H11="","",'Impacto local'!H11)</x:f>
        <x:v>3</x:v>
      </x:c>
      <x:c r="R1621" s="57" t="n">
        <x:f>IF(Q1621="","",INDEX(Vulnerabilidad!$C$6:$C$17,Q1621))</x:f>
        <x:v>0</x:v>
      </x:c>
      <x:c r="S1621" s="55" t="n">
        <x:f>IF(AND(ISNUMBER(J1621),ISNUMBER(R1621),R1621&gt;=0,R1621&lt;=1),J1621*R1621,"n.a.")</x:f>
        <x:v>0</x:v>
      </x:c>
      <x:c r="T1621" s="38" t="str">
        <x:f>IF(ISNUMBER(S1621),"Calculado ilustrativo","Faltan datos / parámetros inválidos")</x:f>
        <x:v>Calculado ilustrativo</x:v>
      </x:c>
    </x:row>
    <x:row r="1622">
      <x:c r="A1622" s="38" t="str">
        <x:v>R01617</x:v>
      </x:c>
      <x:c r="B1622" s="38" t="str">
        <x:f>'Reparto provincial'!B544</x:f>
        <x:v>C14</x:v>
      </x:c>
      <x:c r="C1622" s="38" t="str">
        <x:f>'Reparto provincial'!C544</x:f>
        <x:v>Pan American Life Insurande de Panamá, S.A.</x:v>
      </x:c>
      <x:c r="D1622" s="38" t="str">
        <x:f>'Reparto provincial'!D544</x:f>
        <x:v>Industrial</x:v>
      </x:c>
      <x:c r="E1622" s="38" t="str">
        <x:f>'Reparto provincial'!E544</x:f>
        <x:v>Herrera</x:v>
      </x:c>
      <x:c r="F1622" s="38" t="str">
        <x:f>Ubicaciones!A11</x:f>
        <x:v>L06</x:v>
      </x:c>
      <x:c r="G1622" s="38" t="str">
        <x:v>P3</x:v>
      </x:c>
      <x:c r="H1622" s="55" t="n">
        <x:f>IF(AND(ISNUMBER('Reparto provincial'!J544),ABS(Construccion!G23-1)&lt;0.0000001,MIN(Construccion!D23:F23)&gt;=0,MAX(Construccion!D23:F23)&lt;=1),ROUND('Reparto provincial'!J544*ROUND(SUM(Construccion!$D$23:F23),12),0)-ROUND('Reparto provincial'!J544*ROUND(SUM(Construccion!$D$23:E23),12),0),"n.a.")</x:f>
        <x:v>0</x:v>
      </x:c>
      <x:c r="I1622" s="55" t="n">
        <x:f>'Reparto provincial'!N544</x:f>
        <x:v>0</x:v>
      </x:c>
      <x:c r="J1622" s="55" t="n">
        <x:f>IF(AND(ISNUMBER(H1622),ISNUMBER(I1622)),H1622*I1622,"n.a.")</x:f>
        <x:v>0</x:v>
      </x:c>
      <x:c r="K1622" s="56" t="n">
        <x:f>Ubicaciones!D11</x:f>
        <x:v>7.96</x:v>
      </x:c>
      <x:c r="L1622" s="56" t="n">
        <x:f>Ubicaciones!E11</x:f>
        <x:v>-80.43</x:v>
      </x:c>
      <x:c r="M1622" s="38" t="str">
        <x:f>Vulnerabilidad!B24</x:f>
        <x:v>Liviana / madera</x:v>
      </x:c>
      <x:c r="N1622" s="38" t="str">
        <x:f>Vulnerabilidad!C24</x:f>
        <x:v>Madera / livianas</x:v>
      </x:c>
      <x:c r="O1622" s="38" t="str">
        <x:f>Vulnerabilidad!D24</x:f>
        <x:v>Metal</x:v>
      </x:c>
      <x:c r="P1622" s="38" t="str">
        <x:v>Sin dato</x:v>
      </x:c>
      <x:c r="Q1622" s="38" t="n">
        <x:f>IF('Impacto local'!H11="","",'Impacto local'!H11)</x:f>
        <x:v>3</x:v>
      </x:c>
      <x:c r="R1622" s="57" t="n">
        <x:f>IF(Q1622="","",INDEX(Vulnerabilidad!$D$6:$D$17,Q1622))</x:f>
        <x:v>0</x:v>
      </x:c>
      <x:c r="S1622" s="55" t="n">
        <x:f>IF(AND(ISNUMBER(J1622),ISNUMBER(R1622),R1622&gt;=0,R1622&lt;=1),J1622*R1622,"n.a.")</x:f>
        <x:v>0</x:v>
      </x:c>
      <x:c r="T1622" s="38" t="str">
        <x:f>IF(ISNUMBER(S1622),"Calculado ilustrativo","Faltan datos / parámetros inválidos")</x:f>
        <x:v>Calculado ilustrativo</x:v>
      </x:c>
    </x:row>
    <x:row r="1623">
      <x:c r="A1623" s="38" t="str">
        <x:v>R01618</x:v>
      </x:c>
      <x:c r="B1623" s="38" t="str">
        <x:f>'Reparto provincial'!B545</x:f>
        <x:v>C14</x:v>
      </x:c>
      <x:c r="C1623" s="38" t="str">
        <x:f>'Reparto provincial'!C545</x:f>
        <x:v>Pan American Life Insurande de Panamá, S.A.</x:v>
      </x:c>
      <x:c r="D1623" s="38" t="str">
        <x:f>'Reparto provincial'!D545</x:f>
        <x:v>Industrial</x:v>
      </x:c>
      <x:c r="E1623" s="38" t="str">
        <x:f>'Reparto provincial'!E545</x:f>
        <x:v>Los Santos</x:v>
      </x:c>
      <x:c r="F1623" s="38" t="str">
        <x:f>Ubicaciones!A12</x:f>
        <x:v>L07</x:v>
      </x:c>
      <x:c r="G1623" s="38" t="str">
        <x:v>P1</x:v>
      </x:c>
      <x:c r="H1623" s="55" t="n">
        <x:f>IF(AND(ISNUMBER('Reparto provincial'!J545),ABS(Construccion!G26-1)&lt;0.0000001,MIN(Construccion!D26:F26)&gt;=0,MAX(Construccion!D26:F26)&lt;=1),ROUND('Reparto provincial'!J545*ROUND(SUM(Construccion!$D$26:D26),12),0)-0,"n.a.")</x:f>
        <x:v>0</x:v>
      </x:c>
      <x:c r="I1623" s="55" t="n">
        <x:f>'Reparto provincial'!N545</x:f>
        <x:v>0</x:v>
      </x:c>
      <x:c r="J1623" s="55" t="n">
        <x:f>IF(AND(ISNUMBER(H1623),ISNUMBER(I1623)),H1623*I1623,"n.a.")</x:f>
        <x:v>0</x:v>
      </x:c>
      <x:c r="K1623" s="56" t="n">
        <x:f>Ubicaciones!D12</x:f>
        <x:v>7.77</x:v>
      </x:c>
      <x:c r="L1623" s="56" t="n">
        <x:f>Ubicaciones!E12</x:f>
        <x:v>-80.28</x:v>
      </x:c>
      <x:c r="M1623" s="38" t="str">
        <x:f>Vulnerabilidad!B22</x:f>
        <x:v>Hormigón armado</x:v>
      </x:c>
      <x:c r="N1623" s="38" t="str">
        <x:f>Vulnerabilidad!C22</x:f>
        <x:v>Mampostería de relleno</x:v>
      </x:c>
      <x:c r="O1623" s="38" t="str">
        <x:f>Vulnerabilidad!D22</x:f>
        <x:v>Losa de hormigón</x:v>
      </x:c>
      <x:c r="P1623" s="38" t="str">
        <x:v>Sin dato</x:v>
      </x:c>
      <x:c r="Q1623" s="38" t="n">
        <x:f>IF('Impacto local'!H12="","",'Impacto local'!H12)</x:f>
        <x:v>2</x:v>
      </x:c>
      <x:c r="R1623" s="57" t="n">
        <x:f>IF(Q1623="","",INDEX(Vulnerabilidad!$B$6:$B$17,Q1623))</x:f>
        <x:v>0</x:v>
      </x:c>
      <x:c r="S1623" s="55" t="n">
        <x:f>IF(AND(ISNUMBER(J1623),ISNUMBER(R1623),R1623&gt;=0,R1623&lt;=1),J1623*R1623,"n.a.")</x:f>
        <x:v>0</x:v>
      </x:c>
      <x:c r="T1623" s="38" t="str">
        <x:f>IF(ISNUMBER(S1623),"Calculado ilustrativo","Faltan datos / parámetros inválidos")</x:f>
        <x:v>Calculado ilustrativo</x:v>
      </x:c>
    </x:row>
    <x:row r="1624">
      <x:c r="A1624" s="38" t="str">
        <x:v>R01619</x:v>
      </x:c>
      <x:c r="B1624" s="38" t="str">
        <x:f>'Reparto provincial'!B545</x:f>
        <x:v>C14</x:v>
      </x:c>
      <x:c r="C1624" s="38" t="str">
        <x:f>'Reparto provincial'!C545</x:f>
        <x:v>Pan American Life Insurande de Panamá, S.A.</x:v>
      </x:c>
      <x:c r="D1624" s="38" t="str">
        <x:f>'Reparto provincial'!D545</x:f>
        <x:v>Industrial</x:v>
      </x:c>
      <x:c r="E1624" s="38" t="str">
        <x:f>'Reparto provincial'!E545</x:f>
        <x:v>Los Santos</x:v>
      </x:c>
      <x:c r="F1624" s="38" t="str">
        <x:f>Ubicaciones!A12</x:f>
        <x:v>L07</x:v>
      </x:c>
      <x:c r="G1624" s="38" t="str">
        <x:v>P2</x:v>
      </x:c>
      <x:c r="H1624" s="55" t="n">
        <x:f>IF(AND(ISNUMBER('Reparto provincial'!J545),ABS(Construccion!G26-1)&lt;0.0000001,MIN(Construccion!D26:F26)&gt;=0,MAX(Construccion!D26:F26)&lt;=1),ROUND('Reparto provincial'!J545*ROUND(SUM(Construccion!$D$26:E26),12),0)-ROUND('Reparto provincial'!J545*ROUND(SUM(Construccion!$D$26:D26),12),0),"n.a.")</x:f>
        <x:v>0</x:v>
      </x:c>
      <x:c r="I1624" s="55" t="n">
        <x:f>'Reparto provincial'!N545</x:f>
        <x:v>0</x:v>
      </x:c>
      <x:c r="J1624" s="55" t="n">
        <x:f>IF(AND(ISNUMBER(H1624),ISNUMBER(I1624)),H1624*I1624,"n.a.")</x:f>
        <x:v>0</x:v>
      </x:c>
      <x:c r="K1624" s="56" t="n">
        <x:f>Ubicaciones!D12</x:f>
        <x:v>7.77</x:v>
      </x:c>
      <x:c r="L1624" s="56" t="n">
        <x:f>Ubicaciones!E12</x:f>
        <x:v>-80.28</x:v>
      </x:c>
      <x:c r="M1624" s="38" t="str">
        <x:f>Vulnerabilidad!B23</x:f>
        <x:v>Mampostería sin refuerzo</x:v>
      </x:c>
      <x:c r="N1624" s="38" t="str">
        <x:f>Vulnerabilidad!C23</x:f>
        <x:v>Bloque / ladrillo</x:v>
      </x:c>
      <x:c r="O1624" s="38" t="str">
        <x:f>Vulnerabilidad!D23</x:f>
        <x:v>Metal</x:v>
      </x:c>
      <x:c r="P1624" s="38" t="str">
        <x:v>Sin dato</x:v>
      </x:c>
      <x:c r="Q1624" s="38" t="n">
        <x:f>IF('Impacto local'!H12="","",'Impacto local'!H12)</x:f>
        <x:v>2</x:v>
      </x:c>
      <x:c r="R1624" s="57" t="n">
        <x:f>IF(Q1624="","",INDEX(Vulnerabilidad!$C$6:$C$17,Q1624))</x:f>
        <x:v>0</x:v>
      </x:c>
      <x:c r="S1624" s="55" t="n">
        <x:f>IF(AND(ISNUMBER(J1624),ISNUMBER(R1624),R1624&gt;=0,R1624&lt;=1),J1624*R1624,"n.a.")</x:f>
        <x:v>0</x:v>
      </x:c>
      <x:c r="T1624" s="38" t="str">
        <x:f>IF(ISNUMBER(S1624),"Calculado ilustrativo","Faltan datos / parámetros inválidos")</x:f>
        <x:v>Calculado ilustrativo</x:v>
      </x:c>
    </x:row>
    <x:row r="1625">
      <x:c r="A1625" s="38" t="str">
        <x:v>R01620</x:v>
      </x:c>
      <x:c r="B1625" s="38" t="str">
        <x:f>'Reparto provincial'!B545</x:f>
        <x:v>C14</x:v>
      </x:c>
      <x:c r="C1625" s="38" t="str">
        <x:f>'Reparto provincial'!C545</x:f>
        <x:v>Pan American Life Insurande de Panamá, S.A.</x:v>
      </x:c>
      <x:c r="D1625" s="38" t="str">
        <x:f>'Reparto provincial'!D545</x:f>
        <x:v>Industrial</x:v>
      </x:c>
      <x:c r="E1625" s="38" t="str">
        <x:f>'Reparto provincial'!E545</x:f>
        <x:v>Los Santos</x:v>
      </x:c>
      <x:c r="F1625" s="38" t="str">
        <x:f>Ubicaciones!A12</x:f>
        <x:v>L07</x:v>
      </x:c>
      <x:c r="G1625" s="38" t="str">
        <x:v>P3</x:v>
      </x:c>
      <x:c r="H1625" s="55" t="n">
        <x:f>IF(AND(ISNUMBER('Reparto provincial'!J545),ABS(Construccion!G26-1)&lt;0.0000001,MIN(Construccion!D26:F26)&gt;=0,MAX(Construccion!D26:F26)&lt;=1),ROUND('Reparto provincial'!J545*ROUND(SUM(Construccion!$D$26:F26),12),0)-ROUND('Reparto provincial'!J545*ROUND(SUM(Construccion!$D$26:E26),12),0),"n.a.")</x:f>
        <x:v>0</x:v>
      </x:c>
      <x:c r="I1625" s="55" t="n">
        <x:f>'Reparto provincial'!N545</x:f>
        <x:v>0</x:v>
      </x:c>
      <x:c r="J1625" s="55" t="n">
        <x:f>IF(AND(ISNUMBER(H1625),ISNUMBER(I1625)),H1625*I1625,"n.a.")</x:f>
        <x:v>0</x:v>
      </x:c>
      <x:c r="K1625" s="56" t="n">
        <x:f>Ubicaciones!D12</x:f>
        <x:v>7.77</x:v>
      </x:c>
      <x:c r="L1625" s="56" t="n">
        <x:f>Ubicaciones!E12</x:f>
        <x:v>-80.28</x:v>
      </x:c>
      <x:c r="M1625" s="38" t="str">
        <x:f>Vulnerabilidad!B24</x:f>
        <x:v>Liviana / madera</x:v>
      </x:c>
      <x:c r="N1625" s="38" t="str">
        <x:f>Vulnerabilidad!C24</x:f>
        <x:v>Madera / livianas</x:v>
      </x:c>
      <x:c r="O1625" s="38" t="str">
        <x:f>Vulnerabilidad!D24</x:f>
        <x:v>Metal</x:v>
      </x:c>
      <x:c r="P1625" s="38" t="str">
        <x:v>Sin dato</x:v>
      </x:c>
      <x:c r="Q1625" s="38" t="n">
        <x:f>IF('Impacto local'!H12="","",'Impacto local'!H12)</x:f>
        <x:v>2</x:v>
      </x:c>
      <x:c r="R1625" s="57" t="n">
        <x:f>IF(Q1625="","",INDEX(Vulnerabilidad!$D$6:$D$17,Q1625))</x:f>
        <x:v>0</x:v>
      </x:c>
      <x:c r="S1625" s="55" t="n">
        <x:f>IF(AND(ISNUMBER(J1625),ISNUMBER(R1625),R1625&gt;=0,R1625&lt;=1),J1625*R1625,"n.a.")</x:f>
        <x:v>0</x:v>
      </x:c>
      <x:c r="T1625" s="38" t="str">
        <x:f>IF(ISNUMBER(S1625),"Calculado ilustrativo","Faltan datos / parámetros inválidos")</x:f>
        <x:v>Calculado ilustrativo</x:v>
      </x:c>
    </x:row>
    <x:row r="1626">
      <x:c r="A1626" s="38" t="str">
        <x:v>R01621</x:v>
      </x:c>
      <x:c r="B1626" s="38" t="str">
        <x:f>'Reparto provincial'!B546</x:f>
        <x:v>C14</x:v>
      </x:c>
      <x:c r="C1626" s="38" t="str">
        <x:f>'Reparto provincial'!C546</x:f>
        <x:v>Pan American Life Insurande de Panamá, S.A.</x:v>
      </x:c>
      <x:c r="D1626" s="38" t="str">
        <x:f>'Reparto provincial'!D546</x:f>
        <x:v>Industrial</x:v>
      </x:c>
      <x:c r="E1626" s="38" t="str">
        <x:f>'Reparto provincial'!E546</x:f>
        <x:v>Panamá</x:v>
      </x:c>
      <x:c r="F1626" s="38" t="str">
        <x:f>Ubicaciones!A13</x:f>
        <x:v>L08</x:v>
      </x:c>
      <x:c r="G1626" s="38" t="str">
        <x:v>P1</x:v>
      </x:c>
      <x:c r="H1626" s="55" t="n">
        <x:f>IF(AND(ISNUMBER('Reparto provincial'!J546),ABS(Construccion!G29-1)&lt;0.0000001,MIN(Construccion!D29:F29)&gt;=0,MAX(Construccion!D29:F29)&lt;=1),ROUND('Reparto provincial'!J546*ROUND(SUM(Construccion!$D$29:D29),12),0)-0,"n.a.")</x:f>
        <x:v>0</x:v>
      </x:c>
      <x:c r="I1626" s="55" t="n">
        <x:f>'Reparto provincial'!N546</x:f>
        <x:v>0</x:v>
      </x:c>
      <x:c r="J1626" s="55" t="n">
        <x:f>IF(AND(ISNUMBER(H1626),ISNUMBER(I1626)),H1626*I1626,"n.a.")</x:f>
        <x:v>0</x:v>
      </x:c>
      <x:c r="K1626" s="56" t="n">
        <x:f>Ubicaciones!D13</x:f>
        <x:v>8.98</x:v>
      </x:c>
      <x:c r="L1626" s="56" t="n">
        <x:f>Ubicaciones!E13</x:f>
        <x:v>-79.52</x:v>
      </x:c>
      <x:c r="M1626" s="38" t="str">
        <x:f>Vulnerabilidad!B22</x:f>
        <x:v>Hormigón armado</x:v>
      </x:c>
      <x:c r="N1626" s="38" t="str">
        <x:f>Vulnerabilidad!C22</x:f>
        <x:v>Mampostería de relleno</x:v>
      </x:c>
      <x:c r="O1626" s="38" t="str">
        <x:f>Vulnerabilidad!D22</x:f>
        <x:v>Losa de hormigón</x:v>
      </x:c>
      <x:c r="P1626" s="38" t="str">
        <x:v>Sin dato</x:v>
      </x:c>
      <x:c r="Q1626" s="38" t="n">
        <x:f>IF('Impacto local'!H13="","",'Impacto local'!H13)</x:f>
        <x:v>2</x:v>
      </x:c>
      <x:c r="R1626" s="57" t="n">
        <x:f>IF(Q1626="","",INDEX(Vulnerabilidad!$B$6:$B$17,Q1626))</x:f>
        <x:v>0</x:v>
      </x:c>
      <x:c r="S1626" s="55" t="n">
        <x:f>IF(AND(ISNUMBER(J1626),ISNUMBER(R1626),R1626&gt;=0,R1626&lt;=1),J1626*R1626,"n.a.")</x:f>
        <x:v>0</x:v>
      </x:c>
      <x:c r="T1626" s="38" t="str">
        <x:f>IF(ISNUMBER(S1626),"Calculado ilustrativo","Faltan datos / parámetros inválidos")</x:f>
        <x:v>Calculado ilustrativo</x:v>
      </x:c>
    </x:row>
    <x:row r="1627">
      <x:c r="A1627" s="38" t="str">
        <x:v>R01622</x:v>
      </x:c>
      <x:c r="B1627" s="38" t="str">
        <x:f>'Reparto provincial'!B546</x:f>
        <x:v>C14</x:v>
      </x:c>
      <x:c r="C1627" s="38" t="str">
        <x:f>'Reparto provincial'!C546</x:f>
        <x:v>Pan American Life Insurande de Panamá, S.A.</x:v>
      </x:c>
      <x:c r="D1627" s="38" t="str">
        <x:f>'Reparto provincial'!D546</x:f>
        <x:v>Industrial</x:v>
      </x:c>
      <x:c r="E1627" s="38" t="str">
        <x:f>'Reparto provincial'!E546</x:f>
        <x:v>Panamá</x:v>
      </x:c>
      <x:c r="F1627" s="38" t="str">
        <x:f>Ubicaciones!A13</x:f>
        <x:v>L08</x:v>
      </x:c>
      <x:c r="G1627" s="38" t="str">
        <x:v>P2</x:v>
      </x:c>
      <x:c r="H1627" s="55" t="n">
        <x:f>IF(AND(ISNUMBER('Reparto provincial'!J546),ABS(Construccion!G29-1)&lt;0.0000001,MIN(Construccion!D29:F29)&gt;=0,MAX(Construccion!D29:F29)&lt;=1),ROUND('Reparto provincial'!J546*ROUND(SUM(Construccion!$D$29:E29),12),0)-ROUND('Reparto provincial'!J546*ROUND(SUM(Construccion!$D$29:D29),12),0),"n.a.")</x:f>
        <x:v>0</x:v>
      </x:c>
      <x:c r="I1627" s="55" t="n">
        <x:f>'Reparto provincial'!N546</x:f>
        <x:v>0</x:v>
      </x:c>
      <x:c r="J1627" s="55" t="n">
        <x:f>IF(AND(ISNUMBER(H1627),ISNUMBER(I1627)),H1627*I1627,"n.a.")</x:f>
        <x:v>0</x:v>
      </x:c>
      <x:c r="K1627" s="56" t="n">
        <x:f>Ubicaciones!D13</x:f>
        <x:v>8.98</x:v>
      </x:c>
      <x:c r="L1627" s="56" t="n">
        <x:f>Ubicaciones!E13</x:f>
        <x:v>-79.52</x:v>
      </x:c>
      <x:c r="M1627" s="38" t="str">
        <x:f>Vulnerabilidad!B23</x:f>
        <x:v>Mampostería sin refuerzo</x:v>
      </x:c>
      <x:c r="N1627" s="38" t="str">
        <x:f>Vulnerabilidad!C23</x:f>
        <x:v>Bloque / ladrillo</x:v>
      </x:c>
      <x:c r="O1627" s="38" t="str">
        <x:f>Vulnerabilidad!D23</x:f>
        <x:v>Metal</x:v>
      </x:c>
      <x:c r="P1627" s="38" t="str">
        <x:v>Sin dato</x:v>
      </x:c>
      <x:c r="Q1627" s="38" t="n">
        <x:f>IF('Impacto local'!H13="","",'Impacto local'!H13)</x:f>
        <x:v>2</x:v>
      </x:c>
      <x:c r="R1627" s="57" t="n">
        <x:f>IF(Q1627="","",INDEX(Vulnerabilidad!$C$6:$C$17,Q1627))</x:f>
        <x:v>0</x:v>
      </x:c>
      <x:c r="S1627" s="55" t="n">
        <x:f>IF(AND(ISNUMBER(J1627),ISNUMBER(R1627),R1627&gt;=0,R1627&lt;=1),J1627*R1627,"n.a.")</x:f>
        <x:v>0</x:v>
      </x:c>
      <x:c r="T1627" s="38" t="str">
        <x:f>IF(ISNUMBER(S1627),"Calculado ilustrativo","Faltan datos / parámetros inválidos")</x:f>
        <x:v>Calculado ilustrativo</x:v>
      </x:c>
    </x:row>
    <x:row r="1628">
      <x:c r="A1628" s="38" t="str">
        <x:v>R01623</x:v>
      </x:c>
      <x:c r="B1628" s="38" t="str">
        <x:f>'Reparto provincial'!B546</x:f>
        <x:v>C14</x:v>
      </x:c>
      <x:c r="C1628" s="38" t="str">
        <x:f>'Reparto provincial'!C546</x:f>
        <x:v>Pan American Life Insurande de Panamá, S.A.</x:v>
      </x:c>
      <x:c r="D1628" s="38" t="str">
        <x:f>'Reparto provincial'!D546</x:f>
        <x:v>Industrial</x:v>
      </x:c>
      <x:c r="E1628" s="38" t="str">
        <x:f>'Reparto provincial'!E546</x:f>
        <x:v>Panamá</x:v>
      </x:c>
      <x:c r="F1628" s="38" t="str">
        <x:f>Ubicaciones!A13</x:f>
        <x:v>L08</x:v>
      </x:c>
      <x:c r="G1628" s="38" t="str">
        <x:v>P3</x:v>
      </x:c>
      <x:c r="H1628" s="55" t="n">
        <x:f>IF(AND(ISNUMBER('Reparto provincial'!J546),ABS(Construccion!G29-1)&lt;0.0000001,MIN(Construccion!D29:F29)&gt;=0,MAX(Construccion!D29:F29)&lt;=1),ROUND('Reparto provincial'!J546*ROUND(SUM(Construccion!$D$29:F29),12),0)-ROUND('Reparto provincial'!J546*ROUND(SUM(Construccion!$D$29:E29),12),0),"n.a.")</x:f>
        <x:v>0</x:v>
      </x:c>
      <x:c r="I1628" s="55" t="n">
        <x:f>'Reparto provincial'!N546</x:f>
        <x:v>0</x:v>
      </x:c>
      <x:c r="J1628" s="55" t="n">
        <x:f>IF(AND(ISNUMBER(H1628),ISNUMBER(I1628)),H1628*I1628,"n.a.")</x:f>
        <x:v>0</x:v>
      </x:c>
      <x:c r="K1628" s="56" t="n">
        <x:f>Ubicaciones!D13</x:f>
        <x:v>8.98</x:v>
      </x:c>
      <x:c r="L1628" s="56" t="n">
        <x:f>Ubicaciones!E13</x:f>
        <x:v>-79.52</x:v>
      </x:c>
      <x:c r="M1628" s="38" t="str">
        <x:f>Vulnerabilidad!B24</x:f>
        <x:v>Liviana / madera</x:v>
      </x:c>
      <x:c r="N1628" s="38" t="str">
        <x:f>Vulnerabilidad!C24</x:f>
        <x:v>Madera / livianas</x:v>
      </x:c>
      <x:c r="O1628" s="38" t="str">
        <x:f>Vulnerabilidad!D24</x:f>
        <x:v>Metal</x:v>
      </x:c>
      <x:c r="P1628" s="38" t="str">
        <x:v>Sin dato</x:v>
      </x:c>
      <x:c r="Q1628" s="38" t="n">
        <x:f>IF('Impacto local'!H13="","",'Impacto local'!H13)</x:f>
        <x:v>2</x:v>
      </x:c>
      <x:c r="R1628" s="57" t="n">
        <x:f>IF(Q1628="","",INDEX(Vulnerabilidad!$D$6:$D$17,Q1628))</x:f>
        <x:v>0</x:v>
      </x:c>
      <x:c r="S1628" s="55" t="n">
        <x:f>IF(AND(ISNUMBER(J1628),ISNUMBER(R1628),R1628&gt;=0,R1628&lt;=1),J1628*R1628,"n.a.")</x:f>
        <x:v>0</x:v>
      </x:c>
      <x:c r="T1628" s="38" t="str">
        <x:f>IF(ISNUMBER(S1628),"Calculado ilustrativo","Faltan datos / parámetros inválidos")</x:f>
        <x:v>Calculado ilustrativo</x:v>
      </x:c>
    </x:row>
    <x:row r="1629">
      <x:c r="A1629" s="38" t="str">
        <x:v>R01624</x:v>
      </x:c>
      <x:c r="B1629" s="38" t="str">
        <x:f>'Reparto provincial'!B547</x:f>
        <x:v>C14</x:v>
      </x:c>
      <x:c r="C1629" s="38" t="str">
        <x:f>'Reparto provincial'!C547</x:f>
        <x:v>Pan American Life Insurande de Panamá, S.A.</x:v>
      </x:c>
      <x:c r="D1629" s="38" t="str">
        <x:f>'Reparto provincial'!D547</x:f>
        <x:v>Industrial</x:v>
      </x:c>
      <x:c r="E1629" s="38" t="str">
        <x:f>'Reparto provincial'!E547</x:f>
        <x:v>Veraguas</x:v>
      </x:c>
      <x:c r="F1629" s="38" t="str">
        <x:f>Ubicaciones!A14</x:f>
        <x:v>L09</x:v>
      </x:c>
      <x:c r="G1629" s="38" t="str">
        <x:v>P1</x:v>
      </x:c>
      <x:c r="H1629" s="55" t="n">
        <x:f>IF(AND(ISNUMBER('Reparto provincial'!J547),ABS(Construccion!G32-1)&lt;0.0000001,MIN(Construccion!D32:F32)&gt;=0,MAX(Construccion!D32:F32)&lt;=1),ROUND('Reparto provincial'!J547*ROUND(SUM(Construccion!$D$32:D32),12),0)-0,"n.a.")</x:f>
        <x:v>0</x:v>
      </x:c>
      <x:c r="I1629" s="55" t="n">
        <x:f>'Reparto provincial'!N547</x:f>
        <x:v>0</x:v>
      </x:c>
      <x:c r="J1629" s="55" t="n">
        <x:f>IF(AND(ISNUMBER(H1629),ISNUMBER(I1629)),H1629*I1629,"n.a.")</x:f>
        <x:v>0</x:v>
      </x:c>
      <x:c r="K1629" s="56" t="n">
        <x:f>Ubicaciones!D14</x:f>
        <x:v>8.1</x:v>
      </x:c>
      <x:c r="L1629" s="56" t="n">
        <x:f>Ubicaciones!E14</x:f>
        <x:v>-80.97</x:v>
      </x:c>
      <x:c r="M1629" s="38" t="str">
        <x:f>Vulnerabilidad!B22</x:f>
        <x:v>Hormigón armado</x:v>
      </x:c>
      <x:c r="N1629" s="38" t="str">
        <x:f>Vulnerabilidad!C22</x:f>
        <x:v>Mampostería de relleno</x:v>
      </x:c>
      <x:c r="O1629" s="38" t="str">
        <x:f>Vulnerabilidad!D22</x:f>
        <x:v>Losa de hormigón</x:v>
      </x:c>
      <x:c r="P1629" s="38" t="str">
        <x:v>Sin dato</x:v>
      </x:c>
      <x:c r="Q1629" s="38" t="n">
        <x:f>IF('Impacto local'!H14="","",'Impacto local'!H14)</x:f>
        <x:v>3</x:v>
      </x:c>
      <x:c r="R1629" s="57" t="n">
        <x:f>IF(Q1629="","",INDEX(Vulnerabilidad!$B$6:$B$17,Q1629))</x:f>
        <x:v>0</x:v>
      </x:c>
      <x:c r="S1629" s="55" t="n">
        <x:f>IF(AND(ISNUMBER(J1629),ISNUMBER(R1629),R1629&gt;=0,R1629&lt;=1),J1629*R1629,"n.a.")</x:f>
        <x:v>0</x:v>
      </x:c>
      <x:c r="T1629" s="38" t="str">
        <x:f>IF(ISNUMBER(S1629),"Calculado ilustrativo","Faltan datos / parámetros inválidos")</x:f>
        <x:v>Calculado ilustrativo</x:v>
      </x:c>
    </x:row>
    <x:row r="1630">
      <x:c r="A1630" s="38" t="str">
        <x:v>R01625</x:v>
      </x:c>
      <x:c r="B1630" s="38" t="str">
        <x:f>'Reparto provincial'!B547</x:f>
        <x:v>C14</x:v>
      </x:c>
      <x:c r="C1630" s="38" t="str">
        <x:f>'Reparto provincial'!C547</x:f>
        <x:v>Pan American Life Insurande de Panamá, S.A.</x:v>
      </x:c>
      <x:c r="D1630" s="38" t="str">
        <x:f>'Reparto provincial'!D547</x:f>
        <x:v>Industrial</x:v>
      </x:c>
      <x:c r="E1630" s="38" t="str">
        <x:f>'Reparto provincial'!E547</x:f>
        <x:v>Veraguas</x:v>
      </x:c>
      <x:c r="F1630" s="38" t="str">
        <x:f>Ubicaciones!A14</x:f>
        <x:v>L09</x:v>
      </x:c>
      <x:c r="G1630" s="38" t="str">
        <x:v>P2</x:v>
      </x:c>
      <x:c r="H1630" s="55" t="n">
        <x:f>IF(AND(ISNUMBER('Reparto provincial'!J547),ABS(Construccion!G32-1)&lt;0.0000001,MIN(Construccion!D32:F32)&gt;=0,MAX(Construccion!D32:F32)&lt;=1),ROUND('Reparto provincial'!J547*ROUND(SUM(Construccion!$D$32:E32),12),0)-ROUND('Reparto provincial'!J547*ROUND(SUM(Construccion!$D$32:D32),12),0),"n.a.")</x:f>
        <x:v>0</x:v>
      </x:c>
      <x:c r="I1630" s="55" t="n">
        <x:f>'Reparto provincial'!N547</x:f>
        <x:v>0</x:v>
      </x:c>
      <x:c r="J1630" s="55" t="n">
        <x:f>IF(AND(ISNUMBER(H1630),ISNUMBER(I1630)),H1630*I1630,"n.a.")</x:f>
        <x:v>0</x:v>
      </x:c>
      <x:c r="K1630" s="56" t="n">
        <x:f>Ubicaciones!D14</x:f>
        <x:v>8.1</x:v>
      </x:c>
      <x:c r="L1630" s="56" t="n">
        <x:f>Ubicaciones!E14</x:f>
        <x:v>-80.97</x:v>
      </x:c>
      <x:c r="M1630" s="38" t="str">
        <x:f>Vulnerabilidad!B23</x:f>
        <x:v>Mampostería sin refuerzo</x:v>
      </x:c>
      <x:c r="N1630" s="38" t="str">
        <x:f>Vulnerabilidad!C23</x:f>
        <x:v>Bloque / ladrillo</x:v>
      </x:c>
      <x:c r="O1630" s="38" t="str">
        <x:f>Vulnerabilidad!D23</x:f>
        <x:v>Metal</x:v>
      </x:c>
      <x:c r="P1630" s="38" t="str">
        <x:v>Sin dato</x:v>
      </x:c>
      <x:c r="Q1630" s="38" t="n">
        <x:f>IF('Impacto local'!H14="","",'Impacto local'!H14)</x:f>
        <x:v>3</x:v>
      </x:c>
      <x:c r="R1630" s="57" t="n">
        <x:f>IF(Q1630="","",INDEX(Vulnerabilidad!$C$6:$C$17,Q1630))</x:f>
        <x:v>0</x:v>
      </x:c>
      <x:c r="S1630" s="55" t="n">
        <x:f>IF(AND(ISNUMBER(J1630),ISNUMBER(R1630),R1630&gt;=0,R1630&lt;=1),J1630*R1630,"n.a.")</x:f>
        <x:v>0</x:v>
      </x:c>
      <x:c r="T1630" s="38" t="str">
        <x:f>IF(ISNUMBER(S1630),"Calculado ilustrativo","Faltan datos / parámetros inválidos")</x:f>
        <x:v>Calculado ilustrativo</x:v>
      </x:c>
    </x:row>
    <x:row r="1631">
      <x:c r="A1631" s="38" t="str">
        <x:v>R01626</x:v>
      </x:c>
      <x:c r="B1631" s="38" t="str">
        <x:f>'Reparto provincial'!B547</x:f>
        <x:v>C14</x:v>
      </x:c>
      <x:c r="C1631" s="38" t="str">
        <x:f>'Reparto provincial'!C547</x:f>
        <x:v>Pan American Life Insurande de Panamá, S.A.</x:v>
      </x:c>
      <x:c r="D1631" s="38" t="str">
        <x:f>'Reparto provincial'!D547</x:f>
        <x:v>Industrial</x:v>
      </x:c>
      <x:c r="E1631" s="38" t="str">
        <x:f>'Reparto provincial'!E547</x:f>
        <x:v>Veraguas</x:v>
      </x:c>
      <x:c r="F1631" s="38" t="str">
        <x:f>Ubicaciones!A14</x:f>
        <x:v>L09</x:v>
      </x:c>
      <x:c r="G1631" s="38" t="str">
        <x:v>P3</x:v>
      </x:c>
      <x:c r="H1631" s="55" t="n">
        <x:f>IF(AND(ISNUMBER('Reparto provincial'!J547),ABS(Construccion!G32-1)&lt;0.0000001,MIN(Construccion!D32:F32)&gt;=0,MAX(Construccion!D32:F32)&lt;=1),ROUND('Reparto provincial'!J547*ROUND(SUM(Construccion!$D$32:F32),12),0)-ROUND('Reparto provincial'!J547*ROUND(SUM(Construccion!$D$32:E32),12),0),"n.a.")</x:f>
        <x:v>0</x:v>
      </x:c>
      <x:c r="I1631" s="55" t="n">
        <x:f>'Reparto provincial'!N547</x:f>
        <x:v>0</x:v>
      </x:c>
      <x:c r="J1631" s="55" t="n">
        <x:f>IF(AND(ISNUMBER(H1631),ISNUMBER(I1631)),H1631*I1631,"n.a.")</x:f>
        <x:v>0</x:v>
      </x:c>
      <x:c r="K1631" s="56" t="n">
        <x:f>Ubicaciones!D14</x:f>
        <x:v>8.1</x:v>
      </x:c>
      <x:c r="L1631" s="56" t="n">
        <x:f>Ubicaciones!E14</x:f>
        <x:v>-80.97</x:v>
      </x:c>
      <x:c r="M1631" s="38" t="str">
        <x:f>Vulnerabilidad!B24</x:f>
        <x:v>Liviana / madera</x:v>
      </x:c>
      <x:c r="N1631" s="38" t="str">
        <x:f>Vulnerabilidad!C24</x:f>
        <x:v>Madera / livianas</x:v>
      </x:c>
      <x:c r="O1631" s="38" t="str">
        <x:f>Vulnerabilidad!D24</x:f>
        <x:v>Metal</x:v>
      </x:c>
      <x:c r="P1631" s="38" t="str">
        <x:v>Sin dato</x:v>
      </x:c>
      <x:c r="Q1631" s="38" t="n">
        <x:f>IF('Impacto local'!H14="","",'Impacto local'!H14)</x:f>
        <x:v>3</x:v>
      </x:c>
      <x:c r="R1631" s="57" t="n">
        <x:f>IF(Q1631="","",INDEX(Vulnerabilidad!$D$6:$D$17,Q1631))</x:f>
        <x:v>0</x:v>
      </x:c>
      <x:c r="S1631" s="55" t="n">
        <x:f>IF(AND(ISNUMBER(J1631),ISNUMBER(R1631),R1631&gt;=0,R1631&lt;=1),J1631*R1631,"n.a.")</x:f>
        <x:v>0</x:v>
      </x:c>
      <x:c r="T1631" s="38" t="str">
        <x:f>IF(ISNUMBER(S1631),"Calculado ilustrativo","Faltan datos / parámetros inválidos")</x:f>
        <x:v>Calculado ilustrativo</x:v>
      </x:c>
    </x:row>
    <x:row r="1632">
      <x:c r="A1632" s="38" t="str">
        <x:v>R01627</x:v>
      </x:c>
      <x:c r="B1632" s="38" t="str">
        <x:f>'Reparto provincial'!B548</x:f>
        <x:v>C14</x:v>
      </x:c>
      <x:c r="C1632" s="38" t="str">
        <x:f>'Reparto provincial'!C548</x:f>
        <x:v>Pan American Life Insurande de Panamá, S.A.</x:v>
      </x:c>
      <x:c r="D1632" s="38" t="str">
        <x:f>'Reparto provincial'!D548</x:f>
        <x:v>Industrial</x:v>
      </x:c>
      <x:c r="E1632" s="38" t="str">
        <x:f>'Reparto provincial'!E548</x:f>
        <x:v>Guna Yala</x:v>
      </x:c>
      <x:c r="F1632" s="38" t="str">
        <x:f>Ubicaciones!A15</x:f>
        <x:v>L10</x:v>
      </x:c>
      <x:c r="G1632" s="38" t="str">
        <x:v>P1</x:v>
      </x:c>
      <x:c r="H1632" s="55" t="n">
        <x:f>IF(AND(ISNUMBER('Reparto provincial'!J548),ABS(Construccion!G35-1)&lt;0.0000001,MIN(Construccion!D35:F35)&gt;=0,MAX(Construccion!D35:F35)&lt;=1),ROUND('Reparto provincial'!J548*ROUND(SUM(Construccion!$D$35:D35),12),0)-0,"n.a.")</x:f>
        <x:v>0</x:v>
      </x:c>
      <x:c r="I1632" s="55" t="n">
        <x:f>'Reparto provincial'!N548</x:f>
        <x:v>0</x:v>
      </x:c>
      <x:c r="J1632" s="55" t="n">
        <x:f>IF(AND(ISNUMBER(H1632),ISNUMBER(I1632)),H1632*I1632,"n.a.")</x:f>
        <x:v>0</x:v>
      </x:c>
      <x:c r="K1632" s="56" t="n">
        <x:f>Ubicaciones!D15</x:f>
        <x:v>9.45</x:v>
      </x:c>
      <x:c r="L1632" s="56" t="n">
        <x:f>Ubicaciones!E15</x:f>
        <x:v>-78.97</x:v>
      </x:c>
      <x:c r="M1632" s="38" t="str">
        <x:f>Vulnerabilidad!B22</x:f>
        <x:v>Hormigón armado</x:v>
      </x:c>
      <x:c r="N1632" s="38" t="str">
        <x:f>Vulnerabilidad!C22</x:f>
        <x:v>Mampostería de relleno</x:v>
      </x:c>
      <x:c r="O1632" s="38" t="str">
        <x:f>Vulnerabilidad!D22</x:f>
        <x:v>Losa de hormigón</x:v>
      </x:c>
      <x:c r="P1632" s="38" t="str">
        <x:v>Sin dato</x:v>
      </x:c>
      <x:c r="Q1632" s="38" t="n">
        <x:f>IF('Impacto local'!H15="","",'Impacto local'!H15)</x:f>
        <x:v>2</x:v>
      </x:c>
      <x:c r="R1632" s="57" t="n">
        <x:f>IF(Q1632="","",INDEX(Vulnerabilidad!$B$6:$B$17,Q1632))</x:f>
        <x:v>0</x:v>
      </x:c>
      <x:c r="S1632" s="55" t="n">
        <x:f>IF(AND(ISNUMBER(J1632),ISNUMBER(R1632),R1632&gt;=0,R1632&lt;=1),J1632*R1632,"n.a.")</x:f>
        <x:v>0</x:v>
      </x:c>
      <x:c r="T1632" s="38" t="str">
        <x:f>IF(ISNUMBER(S1632),"Calculado ilustrativo","Faltan datos / parámetros inválidos")</x:f>
        <x:v>Calculado ilustrativo</x:v>
      </x:c>
    </x:row>
    <x:row r="1633">
      <x:c r="A1633" s="38" t="str">
        <x:v>R01628</x:v>
      </x:c>
      <x:c r="B1633" s="38" t="str">
        <x:f>'Reparto provincial'!B548</x:f>
        <x:v>C14</x:v>
      </x:c>
      <x:c r="C1633" s="38" t="str">
        <x:f>'Reparto provincial'!C548</x:f>
        <x:v>Pan American Life Insurande de Panamá, S.A.</x:v>
      </x:c>
      <x:c r="D1633" s="38" t="str">
        <x:f>'Reparto provincial'!D548</x:f>
        <x:v>Industrial</x:v>
      </x:c>
      <x:c r="E1633" s="38" t="str">
        <x:f>'Reparto provincial'!E548</x:f>
        <x:v>Guna Yala</x:v>
      </x:c>
      <x:c r="F1633" s="38" t="str">
        <x:f>Ubicaciones!A15</x:f>
        <x:v>L10</x:v>
      </x:c>
      <x:c r="G1633" s="38" t="str">
        <x:v>P2</x:v>
      </x:c>
      <x:c r="H1633" s="55" t="n">
        <x:f>IF(AND(ISNUMBER('Reparto provincial'!J548),ABS(Construccion!G35-1)&lt;0.0000001,MIN(Construccion!D35:F35)&gt;=0,MAX(Construccion!D35:F35)&lt;=1),ROUND('Reparto provincial'!J548*ROUND(SUM(Construccion!$D$35:E35),12),0)-ROUND('Reparto provincial'!J548*ROUND(SUM(Construccion!$D$35:D35),12),0),"n.a.")</x:f>
        <x:v>0</x:v>
      </x:c>
      <x:c r="I1633" s="55" t="n">
        <x:f>'Reparto provincial'!N548</x:f>
        <x:v>0</x:v>
      </x:c>
      <x:c r="J1633" s="55" t="n">
        <x:f>IF(AND(ISNUMBER(H1633),ISNUMBER(I1633)),H1633*I1633,"n.a.")</x:f>
        <x:v>0</x:v>
      </x:c>
      <x:c r="K1633" s="56" t="n">
        <x:f>Ubicaciones!D15</x:f>
        <x:v>9.45</x:v>
      </x:c>
      <x:c r="L1633" s="56" t="n">
        <x:f>Ubicaciones!E15</x:f>
        <x:v>-78.97</x:v>
      </x:c>
      <x:c r="M1633" s="38" t="str">
        <x:f>Vulnerabilidad!B23</x:f>
        <x:v>Mampostería sin refuerzo</x:v>
      </x:c>
      <x:c r="N1633" s="38" t="str">
        <x:f>Vulnerabilidad!C23</x:f>
        <x:v>Bloque / ladrillo</x:v>
      </x:c>
      <x:c r="O1633" s="38" t="str">
        <x:f>Vulnerabilidad!D23</x:f>
        <x:v>Metal</x:v>
      </x:c>
      <x:c r="P1633" s="38" t="str">
        <x:v>Sin dato</x:v>
      </x:c>
      <x:c r="Q1633" s="38" t="n">
        <x:f>IF('Impacto local'!H15="","",'Impacto local'!H15)</x:f>
        <x:v>2</x:v>
      </x:c>
      <x:c r="R1633" s="57" t="n">
        <x:f>IF(Q1633="","",INDEX(Vulnerabilidad!$C$6:$C$17,Q1633))</x:f>
        <x:v>0</x:v>
      </x:c>
      <x:c r="S1633" s="55" t="n">
        <x:f>IF(AND(ISNUMBER(J1633),ISNUMBER(R1633),R1633&gt;=0,R1633&lt;=1),J1633*R1633,"n.a.")</x:f>
        <x:v>0</x:v>
      </x:c>
      <x:c r="T1633" s="38" t="str">
        <x:f>IF(ISNUMBER(S1633),"Calculado ilustrativo","Faltan datos / parámetros inválidos")</x:f>
        <x:v>Calculado ilustrativo</x:v>
      </x:c>
    </x:row>
    <x:row r="1634">
      <x:c r="A1634" s="38" t="str">
        <x:v>R01629</x:v>
      </x:c>
      <x:c r="B1634" s="38" t="str">
        <x:f>'Reparto provincial'!B548</x:f>
        <x:v>C14</x:v>
      </x:c>
      <x:c r="C1634" s="38" t="str">
        <x:f>'Reparto provincial'!C548</x:f>
        <x:v>Pan American Life Insurande de Panamá, S.A.</x:v>
      </x:c>
      <x:c r="D1634" s="38" t="str">
        <x:f>'Reparto provincial'!D548</x:f>
        <x:v>Industrial</x:v>
      </x:c>
      <x:c r="E1634" s="38" t="str">
        <x:f>'Reparto provincial'!E548</x:f>
        <x:v>Guna Yala</x:v>
      </x:c>
      <x:c r="F1634" s="38" t="str">
        <x:f>Ubicaciones!A15</x:f>
        <x:v>L10</x:v>
      </x:c>
      <x:c r="G1634" s="38" t="str">
        <x:v>P3</x:v>
      </x:c>
      <x:c r="H1634" s="55" t="n">
        <x:f>IF(AND(ISNUMBER('Reparto provincial'!J548),ABS(Construccion!G35-1)&lt;0.0000001,MIN(Construccion!D35:F35)&gt;=0,MAX(Construccion!D35:F35)&lt;=1),ROUND('Reparto provincial'!J548*ROUND(SUM(Construccion!$D$35:F35),12),0)-ROUND('Reparto provincial'!J548*ROUND(SUM(Construccion!$D$35:E35),12),0),"n.a.")</x:f>
        <x:v>0</x:v>
      </x:c>
      <x:c r="I1634" s="55" t="n">
        <x:f>'Reparto provincial'!N548</x:f>
        <x:v>0</x:v>
      </x:c>
      <x:c r="J1634" s="55" t="n">
        <x:f>IF(AND(ISNUMBER(H1634),ISNUMBER(I1634)),H1634*I1634,"n.a.")</x:f>
        <x:v>0</x:v>
      </x:c>
      <x:c r="K1634" s="56" t="n">
        <x:f>Ubicaciones!D15</x:f>
        <x:v>9.45</x:v>
      </x:c>
      <x:c r="L1634" s="56" t="n">
        <x:f>Ubicaciones!E15</x:f>
        <x:v>-78.97</x:v>
      </x:c>
      <x:c r="M1634" s="38" t="str">
        <x:f>Vulnerabilidad!B24</x:f>
        <x:v>Liviana / madera</x:v>
      </x:c>
      <x:c r="N1634" s="38" t="str">
        <x:f>Vulnerabilidad!C24</x:f>
        <x:v>Madera / livianas</x:v>
      </x:c>
      <x:c r="O1634" s="38" t="str">
        <x:f>Vulnerabilidad!D24</x:f>
        <x:v>Metal</x:v>
      </x:c>
      <x:c r="P1634" s="38" t="str">
        <x:v>Sin dato</x:v>
      </x:c>
      <x:c r="Q1634" s="38" t="n">
        <x:f>IF('Impacto local'!H15="","",'Impacto local'!H15)</x:f>
        <x:v>2</x:v>
      </x:c>
      <x:c r="R1634" s="57" t="n">
        <x:f>IF(Q1634="","",INDEX(Vulnerabilidad!$D$6:$D$17,Q1634))</x:f>
        <x:v>0</x:v>
      </x:c>
      <x:c r="S1634" s="55" t="n">
        <x:f>IF(AND(ISNUMBER(J1634),ISNUMBER(R1634),R1634&gt;=0,R1634&lt;=1),J1634*R1634,"n.a.")</x:f>
        <x:v>0</x:v>
      </x:c>
      <x:c r="T1634" s="38" t="str">
        <x:f>IF(ISNUMBER(S1634),"Calculado ilustrativo","Faltan datos / parámetros inválidos")</x:f>
        <x:v>Calculado ilustrativo</x:v>
      </x:c>
    </x:row>
    <x:row r="1635">
      <x:c r="A1635" s="38" t="str">
        <x:v>R01630</x:v>
      </x:c>
      <x:c r="B1635" s="38" t="str">
        <x:f>'Reparto provincial'!B549</x:f>
        <x:v>C14</x:v>
      </x:c>
      <x:c r="C1635" s="38" t="str">
        <x:f>'Reparto provincial'!C549</x:f>
        <x:v>Pan American Life Insurande de Panamá, S.A.</x:v>
      </x:c>
      <x:c r="D1635" s="38" t="str">
        <x:f>'Reparto provincial'!D549</x:f>
        <x:v>Industrial</x:v>
      </x:c>
      <x:c r="E1635" s="38" t="str">
        <x:f>'Reparto provincial'!E549</x:f>
        <x:v>Emberá-Wounaan</x:v>
      </x:c>
      <x:c r="F1635" s="38" t="str">
        <x:f>Ubicaciones!A16</x:f>
        <x:v>L11</x:v>
      </x:c>
      <x:c r="G1635" s="38" t="str">
        <x:v>P1</x:v>
      </x:c>
      <x:c r="H1635" s="55" t="n">
        <x:f>IF(AND(ISNUMBER('Reparto provincial'!J549),ABS(Construccion!G38-1)&lt;0.0000001,MIN(Construccion!D38:F38)&gt;=0,MAX(Construccion!D38:F38)&lt;=1),ROUND('Reparto provincial'!J549*ROUND(SUM(Construccion!$D$38:D38),12),0)-0,"n.a.")</x:f>
        <x:v>0</x:v>
      </x:c>
      <x:c r="I1635" s="55" t="n">
        <x:f>'Reparto provincial'!N549</x:f>
        <x:v>0</x:v>
      </x:c>
      <x:c r="J1635" s="55" t="n">
        <x:f>IF(AND(ISNUMBER(H1635),ISNUMBER(I1635)),H1635*I1635,"n.a.")</x:f>
        <x:v>0</x:v>
      </x:c>
      <x:c r="K1635" s="56" t="n">
        <x:f>Ubicaciones!D16</x:f>
        <x:v>8.25</x:v>
      </x:c>
      <x:c r="L1635" s="56" t="n">
        <x:f>Ubicaciones!E16</x:f>
        <x:v>-77.72</x:v>
      </x:c>
      <x:c r="M1635" s="38" t="str">
        <x:f>Vulnerabilidad!B22</x:f>
        <x:v>Hormigón armado</x:v>
      </x:c>
      <x:c r="N1635" s="38" t="str">
        <x:f>Vulnerabilidad!C22</x:f>
        <x:v>Mampostería de relleno</x:v>
      </x:c>
      <x:c r="O1635" s="38" t="str">
        <x:f>Vulnerabilidad!D22</x:f>
        <x:v>Losa de hormigón</x:v>
      </x:c>
      <x:c r="P1635" s="38" t="str">
        <x:v>Sin dato</x:v>
      </x:c>
      <x:c r="Q1635" s="38" t="n">
        <x:f>IF('Impacto local'!H16="","",'Impacto local'!H16)</x:f>
        <x:v>2</x:v>
      </x:c>
      <x:c r="R1635" s="57" t="n">
        <x:f>IF(Q1635="","",INDEX(Vulnerabilidad!$B$6:$B$17,Q1635))</x:f>
        <x:v>0</x:v>
      </x:c>
      <x:c r="S1635" s="55" t="n">
        <x:f>IF(AND(ISNUMBER(J1635),ISNUMBER(R1635),R1635&gt;=0,R1635&lt;=1),J1635*R1635,"n.a.")</x:f>
        <x:v>0</x:v>
      </x:c>
      <x:c r="T1635" s="38" t="str">
        <x:f>IF(ISNUMBER(S1635),"Calculado ilustrativo","Faltan datos / parámetros inválidos")</x:f>
        <x:v>Calculado ilustrativo</x:v>
      </x:c>
    </x:row>
    <x:row r="1636">
      <x:c r="A1636" s="38" t="str">
        <x:v>R01631</x:v>
      </x:c>
      <x:c r="B1636" s="38" t="str">
        <x:f>'Reparto provincial'!B549</x:f>
        <x:v>C14</x:v>
      </x:c>
      <x:c r="C1636" s="38" t="str">
        <x:f>'Reparto provincial'!C549</x:f>
        <x:v>Pan American Life Insurande de Panamá, S.A.</x:v>
      </x:c>
      <x:c r="D1636" s="38" t="str">
        <x:f>'Reparto provincial'!D549</x:f>
        <x:v>Industrial</x:v>
      </x:c>
      <x:c r="E1636" s="38" t="str">
        <x:f>'Reparto provincial'!E549</x:f>
        <x:v>Emberá-Wounaan</x:v>
      </x:c>
      <x:c r="F1636" s="38" t="str">
        <x:f>Ubicaciones!A16</x:f>
        <x:v>L11</x:v>
      </x:c>
      <x:c r="G1636" s="38" t="str">
        <x:v>P2</x:v>
      </x:c>
      <x:c r="H1636" s="55" t="n">
        <x:f>IF(AND(ISNUMBER('Reparto provincial'!J549),ABS(Construccion!G38-1)&lt;0.0000001,MIN(Construccion!D38:F38)&gt;=0,MAX(Construccion!D38:F38)&lt;=1),ROUND('Reparto provincial'!J549*ROUND(SUM(Construccion!$D$38:E38),12),0)-ROUND('Reparto provincial'!J549*ROUND(SUM(Construccion!$D$38:D38),12),0),"n.a.")</x:f>
        <x:v>0</x:v>
      </x:c>
      <x:c r="I1636" s="55" t="n">
        <x:f>'Reparto provincial'!N549</x:f>
        <x:v>0</x:v>
      </x:c>
      <x:c r="J1636" s="55" t="n">
        <x:f>IF(AND(ISNUMBER(H1636),ISNUMBER(I1636)),H1636*I1636,"n.a.")</x:f>
        <x:v>0</x:v>
      </x:c>
      <x:c r="K1636" s="56" t="n">
        <x:f>Ubicaciones!D16</x:f>
        <x:v>8.25</x:v>
      </x:c>
      <x:c r="L1636" s="56" t="n">
        <x:f>Ubicaciones!E16</x:f>
        <x:v>-77.72</x:v>
      </x:c>
      <x:c r="M1636" s="38" t="str">
        <x:f>Vulnerabilidad!B23</x:f>
        <x:v>Mampostería sin refuerzo</x:v>
      </x:c>
      <x:c r="N1636" s="38" t="str">
        <x:f>Vulnerabilidad!C23</x:f>
        <x:v>Bloque / ladrillo</x:v>
      </x:c>
      <x:c r="O1636" s="38" t="str">
        <x:f>Vulnerabilidad!D23</x:f>
        <x:v>Metal</x:v>
      </x:c>
      <x:c r="P1636" s="38" t="str">
        <x:v>Sin dato</x:v>
      </x:c>
      <x:c r="Q1636" s="38" t="n">
        <x:f>IF('Impacto local'!H16="","",'Impacto local'!H16)</x:f>
        <x:v>2</x:v>
      </x:c>
      <x:c r="R1636" s="57" t="n">
        <x:f>IF(Q1636="","",INDEX(Vulnerabilidad!$C$6:$C$17,Q1636))</x:f>
        <x:v>0</x:v>
      </x:c>
      <x:c r="S1636" s="55" t="n">
        <x:f>IF(AND(ISNUMBER(J1636),ISNUMBER(R1636),R1636&gt;=0,R1636&lt;=1),J1636*R1636,"n.a.")</x:f>
        <x:v>0</x:v>
      </x:c>
      <x:c r="T1636" s="38" t="str">
        <x:f>IF(ISNUMBER(S1636),"Calculado ilustrativo","Faltan datos / parámetros inválidos")</x:f>
        <x:v>Calculado ilustrativo</x:v>
      </x:c>
    </x:row>
    <x:row r="1637">
      <x:c r="A1637" s="38" t="str">
        <x:v>R01632</x:v>
      </x:c>
      <x:c r="B1637" s="38" t="str">
        <x:f>'Reparto provincial'!B549</x:f>
        <x:v>C14</x:v>
      </x:c>
      <x:c r="C1637" s="38" t="str">
        <x:f>'Reparto provincial'!C549</x:f>
        <x:v>Pan American Life Insurande de Panamá, S.A.</x:v>
      </x:c>
      <x:c r="D1637" s="38" t="str">
        <x:f>'Reparto provincial'!D549</x:f>
        <x:v>Industrial</x:v>
      </x:c>
      <x:c r="E1637" s="38" t="str">
        <x:f>'Reparto provincial'!E549</x:f>
        <x:v>Emberá-Wounaan</x:v>
      </x:c>
      <x:c r="F1637" s="38" t="str">
        <x:f>Ubicaciones!A16</x:f>
        <x:v>L11</x:v>
      </x:c>
      <x:c r="G1637" s="38" t="str">
        <x:v>P3</x:v>
      </x:c>
      <x:c r="H1637" s="55" t="n">
        <x:f>IF(AND(ISNUMBER('Reparto provincial'!J549),ABS(Construccion!G38-1)&lt;0.0000001,MIN(Construccion!D38:F38)&gt;=0,MAX(Construccion!D38:F38)&lt;=1),ROUND('Reparto provincial'!J549*ROUND(SUM(Construccion!$D$38:F38),12),0)-ROUND('Reparto provincial'!J549*ROUND(SUM(Construccion!$D$38:E38),12),0),"n.a.")</x:f>
        <x:v>0</x:v>
      </x:c>
      <x:c r="I1637" s="55" t="n">
        <x:f>'Reparto provincial'!N549</x:f>
        <x:v>0</x:v>
      </x:c>
      <x:c r="J1637" s="55" t="n">
        <x:f>IF(AND(ISNUMBER(H1637),ISNUMBER(I1637)),H1637*I1637,"n.a.")</x:f>
        <x:v>0</x:v>
      </x:c>
      <x:c r="K1637" s="56" t="n">
        <x:f>Ubicaciones!D16</x:f>
        <x:v>8.25</x:v>
      </x:c>
      <x:c r="L1637" s="56" t="n">
        <x:f>Ubicaciones!E16</x:f>
        <x:v>-77.72</x:v>
      </x:c>
      <x:c r="M1637" s="38" t="str">
        <x:f>Vulnerabilidad!B24</x:f>
        <x:v>Liviana / madera</x:v>
      </x:c>
      <x:c r="N1637" s="38" t="str">
        <x:f>Vulnerabilidad!C24</x:f>
        <x:v>Madera / livianas</x:v>
      </x:c>
      <x:c r="O1637" s="38" t="str">
        <x:f>Vulnerabilidad!D24</x:f>
        <x:v>Metal</x:v>
      </x:c>
      <x:c r="P1637" s="38" t="str">
        <x:v>Sin dato</x:v>
      </x:c>
      <x:c r="Q1637" s="38" t="n">
        <x:f>IF('Impacto local'!H16="","",'Impacto local'!H16)</x:f>
        <x:v>2</x:v>
      </x:c>
      <x:c r="R1637" s="57" t="n">
        <x:f>IF(Q1637="","",INDEX(Vulnerabilidad!$D$6:$D$17,Q1637))</x:f>
        <x:v>0</x:v>
      </x:c>
      <x:c r="S1637" s="55" t="n">
        <x:f>IF(AND(ISNUMBER(J1637),ISNUMBER(R1637),R1637&gt;=0,R1637&lt;=1),J1637*R1637,"n.a.")</x:f>
        <x:v>0</x:v>
      </x:c>
      <x:c r="T1637" s="38" t="str">
        <x:f>IF(ISNUMBER(S1637),"Calculado ilustrativo","Faltan datos / parámetros inválidos")</x:f>
        <x:v>Calculado ilustrativo</x:v>
      </x:c>
    </x:row>
    <x:row r="1638">
      <x:c r="A1638" s="38" t="str">
        <x:v>R01633</x:v>
      </x:c>
      <x:c r="B1638" s="38" t="str">
        <x:f>'Reparto provincial'!B550</x:f>
        <x:v>C14</x:v>
      </x:c>
      <x:c r="C1638" s="38" t="str">
        <x:f>'Reparto provincial'!C550</x:f>
        <x:v>Pan American Life Insurande de Panamá, S.A.</x:v>
      </x:c>
      <x:c r="D1638" s="38" t="str">
        <x:f>'Reparto provincial'!D550</x:f>
        <x:v>Industrial</x:v>
      </x:c>
      <x:c r="E1638" s="38" t="str">
        <x:f>'Reparto provincial'!E550</x:f>
        <x:v>Ngäbe-Buglé</x:v>
      </x:c>
      <x:c r="F1638" s="38" t="str">
        <x:f>Ubicaciones!A17</x:f>
        <x:v>L12</x:v>
      </x:c>
      <x:c r="G1638" s="38" t="str">
        <x:v>P1</x:v>
      </x:c>
      <x:c r="H1638" s="55" t="n">
        <x:f>IF(AND(ISNUMBER('Reparto provincial'!J550),ABS(Construccion!G41-1)&lt;0.0000001,MIN(Construccion!D41:F41)&gt;=0,MAX(Construccion!D41:F41)&lt;=1),ROUND('Reparto provincial'!J550*ROUND(SUM(Construccion!$D$41:D41),12),0)-0,"n.a.")</x:f>
        <x:v>0</x:v>
      </x:c>
      <x:c r="I1638" s="55" t="n">
        <x:f>'Reparto provincial'!N550</x:f>
        <x:v>0</x:v>
      </x:c>
      <x:c r="J1638" s="55" t="n">
        <x:f>IF(AND(ISNUMBER(H1638),ISNUMBER(I1638)),H1638*I1638,"n.a.")</x:f>
        <x:v>0</x:v>
      </x:c>
      <x:c r="K1638" s="56" t="n">
        <x:f>Ubicaciones!D17</x:f>
        <x:v>8.53</x:v>
      </x:c>
      <x:c r="L1638" s="56" t="n">
        <x:f>Ubicaciones!E17</x:f>
        <x:v>-81.7</x:v>
      </x:c>
      <x:c r="M1638" s="38" t="str">
        <x:f>Vulnerabilidad!B22</x:f>
        <x:v>Hormigón armado</x:v>
      </x:c>
      <x:c r="N1638" s="38" t="str">
        <x:f>Vulnerabilidad!C22</x:f>
        <x:v>Mampostería de relleno</x:v>
      </x:c>
      <x:c r="O1638" s="38" t="str">
        <x:f>Vulnerabilidad!D22</x:f>
        <x:v>Losa de hormigón</x:v>
      </x:c>
      <x:c r="P1638" s="38" t="str">
        <x:v>Sin dato</x:v>
      </x:c>
      <x:c r="Q1638" s="38" t="n">
        <x:f>IF('Impacto local'!H17="","",'Impacto local'!H17)</x:f>
        <x:v>3</x:v>
      </x:c>
      <x:c r="R1638" s="57" t="n">
        <x:f>IF(Q1638="","",INDEX(Vulnerabilidad!$B$6:$B$17,Q1638))</x:f>
        <x:v>0</x:v>
      </x:c>
      <x:c r="S1638" s="55" t="n">
        <x:f>IF(AND(ISNUMBER(J1638),ISNUMBER(R1638),R1638&gt;=0,R1638&lt;=1),J1638*R1638,"n.a.")</x:f>
        <x:v>0</x:v>
      </x:c>
      <x:c r="T1638" s="38" t="str">
        <x:f>IF(ISNUMBER(S1638),"Calculado ilustrativo","Faltan datos / parámetros inválidos")</x:f>
        <x:v>Calculado ilustrativo</x:v>
      </x:c>
    </x:row>
    <x:row r="1639">
      <x:c r="A1639" s="38" t="str">
        <x:v>R01634</x:v>
      </x:c>
      <x:c r="B1639" s="38" t="str">
        <x:f>'Reparto provincial'!B550</x:f>
        <x:v>C14</x:v>
      </x:c>
      <x:c r="C1639" s="38" t="str">
        <x:f>'Reparto provincial'!C550</x:f>
        <x:v>Pan American Life Insurande de Panamá, S.A.</x:v>
      </x:c>
      <x:c r="D1639" s="38" t="str">
        <x:f>'Reparto provincial'!D550</x:f>
        <x:v>Industrial</x:v>
      </x:c>
      <x:c r="E1639" s="38" t="str">
        <x:f>'Reparto provincial'!E550</x:f>
        <x:v>Ngäbe-Buglé</x:v>
      </x:c>
      <x:c r="F1639" s="38" t="str">
        <x:f>Ubicaciones!A17</x:f>
        <x:v>L12</x:v>
      </x:c>
      <x:c r="G1639" s="38" t="str">
        <x:v>P2</x:v>
      </x:c>
      <x:c r="H1639" s="55" t="n">
        <x:f>IF(AND(ISNUMBER('Reparto provincial'!J550),ABS(Construccion!G41-1)&lt;0.0000001,MIN(Construccion!D41:F41)&gt;=0,MAX(Construccion!D41:F41)&lt;=1),ROUND('Reparto provincial'!J550*ROUND(SUM(Construccion!$D$41:E41),12),0)-ROUND('Reparto provincial'!J550*ROUND(SUM(Construccion!$D$41:D41),12),0),"n.a.")</x:f>
        <x:v>0</x:v>
      </x:c>
      <x:c r="I1639" s="55" t="n">
        <x:f>'Reparto provincial'!N550</x:f>
        <x:v>0</x:v>
      </x:c>
      <x:c r="J1639" s="55" t="n">
        <x:f>IF(AND(ISNUMBER(H1639),ISNUMBER(I1639)),H1639*I1639,"n.a.")</x:f>
        <x:v>0</x:v>
      </x:c>
      <x:c r="K1639" s="56" t="n">
        <x:f>Ubicaciones!D17</x:f>
        <x:v>8.53</x:v>
      </x:c>
      <x:c r="L1639" s="56" t="n">
        <x:f>Ubicaciones!E17</x:f>
        <x:v>-81.7</x:v>
      </x:c>
      <x:c r="M1639" s="38" t="str">
        <x:f>Vulnerabilidad!B23</x:f>
        <x:v>Mampostería sin refuerzo</x:v>
      </x:c>
      <x:c r="N1639" s="38" t="str">
        <x:f>Vulnerabilidad!C23</x:f>
        <x:v>Bloque / ladrillo</x:v>
      </x:c>
      <x:c r="O1639" s="38" t="str">
        <x:f>Vulnerabilidad!D23</x:f>
        <x:v>Metal</x:v>
      </x:c>
      <x:c r="P1639" s="38" t="str">
        <x:v>Sin dato</x:v>
      </x:c>
      <x:c r="Q1639" s="38" t="n">
        <x:f>IF('Impacto local'!H17="","",'Impacto local'!H17)</x:f>
        <x:v>3</x:v>
      </x:c>
      <x:c r="R1639" s="57" t="n">
        <x:f>IF(Q1639="","",INDEX(Vulnerabilidad!$C$6:$C$17,Q1639))</x:f>
        <x:v>0</x:v>
      </x:c>
      <x:c r="S1639" s="55" t="n">
        <x:f>IF(AND(ISNUMBER(J1639),ISNUMBER(R1639),R1639&gt;=0,R1639&lt;=1),J1639*R1639,"n.a.")</x:f>
        <x:v>0</x:v>
      </x:c>
      <x:c r="T1639" s="38" t="str">
        <x:f>IF(ISNUMBER(S1639),"Calculado ilustrativo","Faltan datos / parámetros inválidos")</x:f>
        <x:v>Calculado ilustrativo</x:v>
      </x:c>
    </x:row>
    <x:row r="1640">
      <x:c r="A1640" s="38" t="str">
        <x:v>R01635</x:v>
      </x:c>
      <x:c r="B1640" s="38" t="str">
        <x:f>'Reparto provincial'!B550</x:f>
        <x:v>C14</x:v>
      </x:c>
      <x:c r="C1640" s="38" t="str">
        <x:f>'Reparto provincial'!C550</x:f>
        <x:v>Pan American Life Insurande de Panamá, S.A.</x:v>
      </x:c>
      <x:c r="D1640" s="38" t="str">
        <x:f>'Reparto provincial'!D550</x:f>
        <x:v>Industrial</x:v>
      </x:c>
      <x:c r="E1640" s="38" t="str">
        <x:f>'Reparto provincial'!E550</x:f>
        <x:v>Ngäbe-Buglé</x:v>
      </x:c>
      <x:c r="F1640" s="38" t="str">
        <x:f>Ubicaciones!A17</x:f>
        <x:v>L12</x:v>
      </x:c>
      <x:c r="G1640" s="38" t="str">
        <x:v>P3</x:v>
      </x:c>
      <x:c r="H1640" s="55" t="n">
        <x:f>IF(AND(ISNUMBER('Reparto provincial'!J550),ABS(Construccion!G41-1)&lt;0.0000001,MIN(Construccion!D41:F41)&gt;=0,MAX(Construccion!D41:F41)&lt;=1),ROUND('Reparto provincial'!J550*ROUND(SUM(Construccion!$D$41:F41),12),0)-ROUND('Reparto provincial'!J550*ROUND(SUM(Construccion!$D$41:E41),12),0),"n.a.")</x:f>
        <x:v>0</x:v>
      </x:c>
      <x:c r="I1640" s="55" t="n">
        <x:f>'Reparto provincial'!N550</x:f>
        <x:v>0</x:v>
      </x:c>
      <x:c r="J1640" s="55" t="n">
        <x:f>IF(AND(ISNUMBER(H1640),ISNUMBER(I1640)),H1640*I1640,"n.a.")</x:f>
        <x:v>0</x:v>
      </x:c>
      <x:c r="K1640" s="56" t="n">
        <x:f>Ubicaciones!D17</x:f>
        <x:v>8.53</x:v>
      </x:c>
      <x:c r="L1640" s="56" t="n">
        <x:f>Ubicaciones!E17</x:f>
        <x:v>-81.7</x:v>
      </x:c>
      <x:c r="M1640" s="38" t="str">
        <x:f>Vulnerabilidad!B24</x:f>
        <x:v>Liviana / madera</x:v>
      </x:c>
      <x:c r="N1640" s="38" t="str">
        <x:f>Vulnerabilidad!C24</x:f>
        <x:v>Madera / livianas</x:v>
      </x:c>
      <x:c r="O1640" s="38" t="str">
        <x:f>Vulnerabilidad!D24</x:f>
        <x:v>Metal</x:v>
      </x:c>
      <x:c r="P1640" s="38" t="str">
        <x:v>Sin dato</x:v>
      </x:c>
      <x:c r="Q1640" s="38" t="n">
        <x:f>IF('Impacto local'!H17="","",'Impacto local'!H17)</x:f>
        <x:v>3</x:v>
      </x:c>
      <x:c r="R1640" s="57" t="n">
        <x:f>IF(Q1640="","",INDEX(Vulnerabilidad!$D$6:$D$17,Q1640))</x:f>
        <x:v>0</x:v>
      </x:c>
      <x:c r="S1640" s="55" t="n">
        <x:f>IF(AND(ISNUMBER(J1640),ISNUMBER(R1640),R1640&gt;=0,R1640&lt;=1),J1640*R1640,"n.a.")</x:f>
        <x:v>0</x:v>
      </x:c>
      <x:c r="T1640" s="38" t="str">
        <x:f>IF(ISNUMBER(S1640),"Calculado ilustrativo","Faltan datos / parámetros inválidos")</x:f>
        <x:v>Calculado ilustrativo</x:v>
      </x:c>
    </x:row>
    <x:row r="1641">
      <x:c r="A1641" s="38" t="str">
        <x:v>R01636</x:v>
      </x:c>
      <x:c r="B1641" s="38" t="str">
        <x:f>'Reparto provincial'!B551</x:f>
        <x:v>C14</x:v>
      </x:c>
      <x:c r="C1641" s="38" t="str">
        <x:f>'Reparto provincial'!C551</x:f>
        <x:v>Pan American Life Insurande de Panamá, S.A.</x:v>
      </x:c>
      <x:c r="D1641" s="38" t="str">
        <x:f>'Reparto provincial'!D551</x:f>
        <x:v>Industrial</x:v>
      </x:c>
      <x:c r="E1641" s="38" t="str">
        <x:f>'Reparto provincial'!E551</x:f>
        <x:v>Panamá Oeste</x:v>
      </x:c>
      <x:c r="F1641" s="38" t="str">
        <x:f>Ubicaciones!A18</x:f>
        <x:v>L13</x:v>
      </x:c>
      <x:c r="G1641" s="38" t="str">
        <x:v>P1</x:v>
      </x:c>
      <x:c r="H1641" s="55" t="n">
        <x:f>IF(AND(ISNUMBER('Reparto provincial'!J551),ABS(Construccion!G44-1)&lt;0.0000001,MIN(Construccion!D44:F44)&gt;=0,MAX(Construccion!D44:F44)&lt;=1),ROUND('Reparto provincial'!J551*ROUND(SUM(Construccion!$D$44:D44),12),0)-0,"n.a.")</x:f>
        <x:v>0</x:v>
      </x:c>
      <x:c r="I1641" s="55" t="n">
        <x:f>'Reparto provincial'!N551</x:f>
        <x:v>0</x:v>
      </x:c>
      <x:c r="J1641" s="55" t="n">
        <x:f>IF(AND(ISNUMBER(H1641),ISNUMBER(I1641)),H1641*I1641,"n.a.")</x:f>
        <x:v>0</x:v>
      </x:c>
      <x:c r="K1641" s="56" t="n">
        <x:f>Ubicaciones!D18</x:f>
        <x:v>8.88</x:v>
      </x:c>
      <x:c r="L1641" s="56" t="n">
        <x:f>Ubicaciones!E18</x:f>
        <x:v>-79.78</x:v>
      </x:c>
      <x:c r="M1641" s="38" t="str">
        <x:f>Vulnerabilidad!B22</x:f>
        <x:v>Hormigón armado</x:v>
      </x:c>
      <x:c r="N1641" s="38" t="str">
        <x:f>Vulnerabilidad!C22</x:f>
        <x:v>Mampostería de relleno</x:v>
      </x:c>
      <x:c r="O1641" s="38" t="str">
        <x:f>Vulnerabilidad!D22</x:f>
        <x:v>Losa de hormigón</x:v>
      </x:c>
      <x:c r="P1641" s="38" t="str">
        <x:v>Sin dato</x:v>
      </x:c>
      <x:c r="Q1641" s="38" t="n">
        <x:f>IF('Impacto local'!H18="","",'Impacto local'!H18)</x:f>
        <x:v>2</x:v>
      </x:c>
      <x:c r="R1641" s="57" t="n">
        <x:f>IF(Q1641="","",INDEX(Vulnerabilidad!$B$6:$B$17,Q1641))</x:f>
        <x:v>0</x:v>
      </x:c>
      <x:c r="S1641" s="55" t="n">
        <x:f>IF(AND(ISNUMBER(J1641),ISNUMBER(R1641),R1641&gt;=0,R1641&lt;=1),J1641*R1641,"n.a.")</x:f>
        <x:v>0</x:v>
      </x:c>
      <x:c r="T1641" s="38" t="str">
        <x:f>IF(ISNUMBER(S1641),"Calculado ilustrativo","Faltan datos / parámetros inválidos")</x:f>
        <x:v>Calculado ilustrativo</x:v>
      </x:c>
    </x:row>
    <x:row r="1642">
      <x:c r="A1642" s="38" t="str">
        <x:v>R01637</x:v>
      </x:c>
      <x:c r="B1642" s="38" t="str">
        <x:f>'Reparto provincial'!B551</x:f>
        <x:v>C14</x:v>
      </x:c>
      <x:c r="C1642" s="38" t="str">
        <x:f>'Reparto provincial'!C551</x:f>
        <x:v>Pan American Life Insurande de Panamá, S.A.</x:v>
      </x:c>
      <x:c r="D1642" s="38" t="str">
        <x:f>'Reparto provincial'!D551</x:f>
        <x:v>Industrial</x:v>
      </x:c>
      <x:c r="E1642" s="38" t="str">
        <x:f>'Reparto provincial'!E551</x:f>
        <x:v>Panamá Oeste</x:v>
      </x:c>
      <x:c r="F1642" s="38" t="str">
        <x:f>Ubicaciones!A18</x:f>
        <x:v>L13</x:v>
      </x:c>
      <x:c r="G1642" s="38" t="str">
        <x:v>P2</x:v>
      </x:c>
      <x:c r="H1642" s="55" t="n">
        <x:f>IF(AND(ISNUMBER('Reparto provincial'!J551),ABS(Construccion!G44-1)&lt;0.0000001,MIN(Construccion!D44:F44)&gt;=0,MAX(Construccion!D44:F44)&lt;=1),ROUND('Reparto provincial'!J551*ROUND(SUM(Construccion!$D$44:E44),12),0)-ROUND('Reparto provincial'!J551*ROUND(SUM(Construccion!$D$44:D44),12),0),"n.a.")</x:f>
        <x:v>0</x:v>
      </x:c>
      <x:c r="I1642" s="55" t="n">
        <x:f>'Reparto provincial'!N551</x:f>
        <x:v>0</x:v>
      </x:c>
      <x:c r="J1642" s="55" t="n">
        <x:f>IF(AND(ISNUMBER(H1642),ISNUMBER(I1642)),H1642*I1642,"n.a.")</x:f>
        <x:v>0</x:v>
      </x:c>
      <x:c r="K1642" s="56" t="n">
        <x:f>Ubicaciones!D18</x:f>
        <x:v>8.88</x:v>
      </x:c>
      <x:c r="L1642" s="56" t="n">
        <x:f>Ubicaciones!E18</x:f>
        <x:v>-79.78</x:v>
      </x:c>
      <x:c r="M1642" s="38" t="str">
        <x:f>Vulnerabilidad!B23</x:f>
        <x:v>Mampostería sin refuerzo</x:v>
      </x:c>
      <x:c r="N1642" s="38" t="str">
        <x:f>Vulnerabilidad!C23</x:f>
        <x:v>Bloque / ladrillo</x:v>
      </x:c>
      <x:c r="O1642" s="38" t="str">
        <x:f>Vulnerabilidad!D23</x:f>
        <x:v>Metal</x:v>
      </x:c>
      <x:c r="P1642" s="38" t="str">
        <x:v>Sin dato</x:v>
      </x:c>
      <x:c r="Q1642" s="38" t="n">
        <x:f>IF('Impacto local'!H18="","",'Impacto local'!H18)</x:f>
        <x:v>2</x:v>
      </x:c>
      <x:c r="R1642" s="57" t="n">
        <x:f>IF(Q1642="","",INDEX(Vulnerabilidad!$C$6:$C$17,Q1642))</x:f>
        <x:v>0</x:v>
      </x:c>
      <x:c r="S1642" s="55" t="n">
        <x:f>IF(AND(ISNUMBER(J1642),ISNUMBER(R1642),R1642&gt;=0,R1642&lt;=1),J1642*R1642,"n.a.")</x:f>
        <x:v>0</x:v>
      </x:c>
      <x:c r="T1642" s="38" t="str">
        <x:f>IF(ISNUMBER(S1642),"Calculado ilustrativo","Faltan datos / parámetros inválidos")</x:f>
        <x:v>Calculado ilustrativo</x:v>
      </x:c>
    </x:row>
    <x:row r="1643">
      <x:c r="A1643" s="38" t="str">
        <x:v>R01638</x:v>
      </x:c>
      <x:c r="B1643" s="38" t="str">
        <x:f>'Reparto provincial'!B551</x:f>
        <x:v>C14</x:v>
      </x:c>
      <x:c r="C1643" s="38" t="str">
        <x:f>'Reparto provincial'!C551</x:f>
        <x:v>Pan American Life Insurande de Panamá, S.A.</x:v>
      </x:c>
      <x:c r="D1643" s="38" t="str">
        <x:f>'Reparto provincial'!D551</x:f>
        <x:v>Industrial</x:v>
      </x:c>
      <x:c r="E1643" s="38" t="str">
        <x:f>'Reparto provincial'!E551</x:f>
        <x:v>Panamá Oeste</x:v>
      </x:c>
      <x:c r="F1643" s="38" t="str">
        <x:f>Ubicaciones!A18</x:f>
        <x:v>L13</x:v>
      </x:c>
      <x:c r="G1643" s="38" t="str">
        <x:v>P3</x:v>
      </x:c>
      <x:c r="H1643" s="55" t="n">
        <x:f>IF(AND(ISNUMBER('Reparto provincial'!J551),ABS(Construccion!G44-1)&lt;0.0000001,MIN(Construccion!D44:F44)&gt;=0,MAX(Construccion!D44:F44)&lt;=1),ROUND('Reparto provincial'!J551*ROUND(SUM(Construccion!$D$44:F44),12),0)-ROUND('Reparto provincial'!J551*ROUND(SUM(Construccion!$D$44:E44),12),0),"n.a.")</x:f>
        <x:v>0</x:v>
      </x:c>
      <x:c r="I1643" s="55" t="n">
        <x:f>'Reparto provincial'!N551</x:f>
        <x:v>0</x:v>
      </x:c>
      <x:c r="J1643" s="55" t="n">
        <x:f>IF(AND(ISNUMBER(H1643),ISNUMBER(I1643)),H1643*I1643,"n.a.")</x:f>
        <x:v>0</x:v>
      </x:c>
      <x:c r="K1643" s="56" t="n">
        <x:f>Ubicaciones!D18</x:f>
        <x:v>8.88</x:v>
      </x:c>
      <x:c r="L1643" s="56" t="n">
        <x:f>Ubicaciones!E18</x:f>
        <x:v>-79.78</x:v>
      </x:c>
      <x:c r="M1643" s="38" t="str">
        <x:f>Vulnerabilidad!B24</x:f>
        <x:v>Liviana / madera</x:v>
      </x:c>
      <x:c r="N1643" s="38" t="str">
        <x:f>Vulnerabilidad!C24</x:f>
        <x:v>Madera / livianas</x:v>
      </x:c>
      <x:c r="O1643" s="38" t="str">
        <x:f>Vulnerabilidad!D24</x:f>
        <x:v>Metal</x:v>
      </x:c>
      <x:c r="P1643" s="38" t="str">
        <x:v>Sin dato</x:v>
      </x:c>
      <x:c r="Q1643" s="38" t="n">
        <x:f>IF('Impacto local'!H18="","",'Impacto local'!H18)</x:f>
        <x:v>2</x:v>
      </x:c>
      <x:c r="R1643" s="57" t="n">
        <x:f>IF(Q1643="","",INDEX(Vulnerabilidad!$D$6:$D$17,Q1643))</x:f>
        <x:v>0</x:v>
      </x:c>
      <x:c r="S1643" s="55" t="n">
        <x:f>IF(AND(ISNUMBER(J1643),ISNUMBER(R1643),R1643&gt;=0,R1643&lt;=1),J1643*R1643,"n.a.")</x:f>
        <x:v>0</x:v>
      </x:c>
      <x:c r="T1643" s="38" t="str">
        <x:f>IF(ISNUMBER(S1643),"Calculado ilustrativo","Faltan datos / parámetros inválidos")</x:f>
        <x:v>Calculado ilustrativo</x:v>
      </x:c>
    </x:row>
    <x:row r="1644">
      <x:c r="A1644" s="38" t="str">
        <x:v>R01639</x:v>
      </x:c>
      <x:c r="B1644" s="38" t="str">
        <x:f>'Reparto provincial'!B552</x:f>
        <x:v>C15</x:v>
      </x:c>
      <x:c r="C1644" s="38" t="str">
        <x:f>'Reparto provincial'!C552</x:f>
        <x:v>SAGICOR Panamá, S. A.</x:v>
      </x:c>
      <x:c r="D1644" s="38" t="str">
        <x:f>'Reparto provincial'!D552</x:f>
        <x:v>Residencial</x:v>
      </x:c>
      <x:c r="E1644" s="38" t="str">
        <x:f>'Reparto provincial'!E552</x:f>
        <x:v>Bocas del Toro</x:v>
      </x:c>
      <x:c r="F1644" s="38" t="str">
        <x:f>Ubicaciones!A6</x:f>
        <x:v>L01</x:v>
      </x:c>
      <x:c r="G1644" s="38" t="str">
        <x:v>P1</x:v>
      </x:c>
      <x:c r="H1644" s="55" t="n">
        <x:f>IF(AND(ISNUMBER('Reparto provincial'!J552),ABS(Construccion!G6-1)&lt;0.0000001,MIN(Construccion!D6:F6)&gt;=0,MAX(Construccion!D6:F6)&lt;=1),ROUND('Reparto provincial'!J552*ROUND(SUM(Construccion!$D$6:D6),12),0)-0,"n.a.")</x:f>
        <x:v>0</x:v>
      </x:c>
      <x:c r="I1644" s="55" t="n">
        <x:f>'Reparto provincial'!N552</x:f>
        <x:v>0</x:v>
      </x:c>
      <x:c r="J1644" s="55" t="n">
        <x:f>IF(AND(ISNUMBER(H1644),ISNUMBER(I1644)),H1644*I1644,"n.a.")</x:f>
        <x:v>0</x:v>
      </x:c>
      <x:c r="K1644" s="56" t="n">
        <x:f>Ubicaciones!D6</x:f>
        <x:v>9.34</x:v>
      </x:c>
      <x:c r="L1644" s="56" t="n">
        <x:f>Ubicaciones!E6</x:f>
        <x:v>-82.25</x:v>
      </x:c>
      <x:c r="M1644" s="38" t="str">
        <x:f>Vulnerabilidad!B22</x:f>
        <x:v>Hormigón armado</x:v>
      </x:c>
      <x:c r="N1644" s="38" t="str">
        <x:f>Vulnerabilidad!C22</x:f>
        <x:v>Mampostería de relleno</x:v>
      </x:c>
      <x:c r="O1644" s="38" t="str">
        <x:f>Vulnerabilidad!D22</x:f>
        <x:v>Losa de hormigón</x:v>
      </x:c>
      <x:c r="P1644" s="38" t="str">
        <x:v>Sin dato</x:v>
      </x:c>
      <x:c r="Q1644" s="38" t="n">
        <x:f>IF('Impacto local'!H6="","",'Impacto local'!H6)</x:f>
        <x:v>3</x:v>
      </x:c>
      <x:c r="R1644" s="57" t="n">
        <x:f>IF(Q1644="","",INDEX(Vulnerabilidad!$B$6:$B$17,Q1644))</x:f>
        <x:v>0</x:v>
      </x:c>
      <x:c r="S1644" s="55" t="n">
        <x:f>IF(AND(ISNUMBER(J1644),ISNUMBER(R1644),R1644&gt;=0,R1644&lt;=1),J1644*R1644,"n.a.")</x:f>
        <x:v>0</x:v>
      </x:c>
      <x:c r="T1644" s="38" t="str">
        <x:f>IF(ISNUMBER(S1644),"Calculado ilustrativo","Faltan datos / parámetros inválidos")</x:f>
        <x:v>Calculado ilustrativo</x:v>
      </x:c>
    </x:row>
    <x:row r="1645">
      <x:c r="A1645" s="38" t="str">
        <x:v>R01640</x:v>
      </x:c>
      <x:c r="B1645" s="38" t="str">
        <x:f>'Reparto provincial'!B552</x:f>
        <x:v>C15</x:v>
      </x:c>
      <x:c r="C1645" s="38" t="str">
        <x:f>'Reparto provincial'!C552</x:f>
        <x:v>SAGICOR Panamá, S. A.</x:v>
      </x:c>
      <x:c r="D1645" s="38" t="str">
        <x:f>'Reparto provincial'!D552</x:f>
        <x:v>Residencial</x:v>
      </x:c>
      <x:c r="E1645" s="38" t="str">
        <x:f>'Reparto provincial'!E552</x:f>
        <x:v>Bocas del Toro</x:v>
      </x:c>
      <x:c r="F1645" s="38" t="str">
        <x:f>Ubicaciones!A6</x:f>
        <x:v>L01</x:v>
      </x:c>
      <x:c r="G1645" s="38" t="str">
        <x:v>P2</x:v>
      </x:c>
      <x:c r="H1645" s="55" t="n">
        <x:f>IF(AND(ISNUMBER('Reparto provincial'!J552),ABS(Construccion!G6-1)&lt;0.0000001,MIN(Construccion!D6:F6)&gt;=0,MAX(Construccion!D6:F6)&lt;=1),ROUND('Reparto provincial'!J552*ROUND(SUM(Construccion!$D$6:E6),12),0)-ROUND('Reparto provincial'!J552*ROUND(SUM(Construccion!$D$6:D6),12),0),"n.a.")</x:f>
        <x:v>0</x:v>
      </x:c>
      <x:c r="I1645" s="55" t="n">
        <x:f>'Reparto provincial'!N552</x:f>
        <x:v>0</x:v>
      </x:c>
      <x:c r="J1645" s="55" t="n">
        <x:f>IF(AND(ISNUMBER(H1645),ISNUMBER(I1645)),H1645*I1645,"n.a.")</x:f>
        <x:v>0</x:v>
      </x:c>
      <x:c r="K1645" s="56" t="n">
        <x:f>Ubicaciones!D6</x:f>
        <x:v>9.34</x:v>
      </x:c>
      <x:c r="L1645" s="56" t="n">
        <x:f>Ubicaciones!E6</x:f>
        <x:v>-82.25</x:v>
      </x:c>
      <x:c r="M1645" s="38" t="str">
        <x:f>Vulnerabilidad!B23</x:f>
        <x:v>Mampostería sin refuerzo</x:v>
      </x:c>
      <x:c r="N1645" s="38" t="str">
        <x:f>Vulnerabilidad!C23</x:f>
        <x:v>Bloque / ladrillo</x:v>
      </x:c>
      <x:c r="O1645" s="38" t="str">
        <x:f>Vulnerabilidad!D23</x:f>
        <x:v>Metal</x:v>
      </x:c>
      <x:c r="P1645" s="38" t="str">
        <x:v>Sin dato</x:v>
      </x:c>
      <x:c r="Q1645" s="38" t="n">
        <x:f>IF('Impacto local'!H6="","",'Impacto local'!H6)</x:f>
        <x:v>3</x:v>
      </x:c>
      <x:c r="R1645" s="57" t="n">
        <x:f>IF(Q1645="","",INDEX(Vulnerabilidad!$C$6:$C$17,Q1645))</x:f>
        <x:v>0</x:v>
      </x:c>
      <x:c r="S1645" s="55" t="n">
        <x:f>IF(AND(ISNUMBER(J1645),ISNUMBER(R1645),R1645&gt;=0,R1645&lt;=1),J1645*R1645,"n.a.")</x:f>
        <x:v>0</x:v>
      </x:c>
      <x:c r="T1645" s="38" t="str">
        <x:f>IF(ISNUMBER(S1645),"Calculado ilustrativo","Faltan datos / parámetros inválidos")</x:f>
        <x:v>Calculado ilustrativo</x:v>
      </x:c>
    </x:row>
    <x:row r="1646">
      <x:c r="A1646" s="38" t="str">
        <x:v>R01641</x:v>
      </x:c>
      <x:c r="B1646" s="38" t="str">
        <x:f>'Reparto provincial'!B552</x:f>
        <x:v>C15</x:v>
      </x:c>
      <x:c r="C1646" s="38" t="str">
        <x:f>'Reparto provincial'!C552</x:f>
        <x:v>SAGICOR Panamá, S. A.</x:v>
      </x:c>
      <x:c r="D1646" s="38" t="str">
        <x:f>'Reparto provincial'!D552</x:f>
        <x:v>Residencial</x:v>
      </x:c>
      <x:c r="E1646" s="38" t="str">
        <x:f>'Reparto provincial'!E552</x:f>
        <x:v>Bocas del Toro</x:v>
      </x:c>
      <x:c r="F1646" s="38" t="str">
        <x:f>Ubicaciones!A6</x:f>
        <x:v>L01</x:v>
      </x:c>
      <x:c r="G1646" s="38" t="str">
        <x:v>P3</x:v>
      </x:c>
      <x:c r="H1646" s="55" t="n">
        <x:f>IF(AND(ISNUMBER('Reparto provincial'!J552),ABS(Construccion!G6-1)&lt;0.0000001,MIN(Construccion!D6:F6)&gt;=0,MAX(Construccion!D6:F6)&lt;=1),ROUND('Reparto provincial'!J552*ROUND(SUM(Construccion!$D$6:F6),12),0)-ROUND('Reparto provincial'!J552*ROUND(SUM(Construccion!$D$6:E6),12),0),"n.a.")</x:f>
        <x:v>0</x:v>
      </x:c>
      <x:c r="I1646" s="55" t="n">
        <x:f>'Reparto provincial'!N552</x:f>
        <x:v>0</x:v>
      </x:c>
      <x:c r="J1646" s="55" t="n">
        <x:f>IF(AND(ISNUMBER(H1646),ISNUMBER(I1646)),H1646*I1646,"n.a.")</x:f>
        <x:v>0</x:v>
      </x:c>
      <x:c r="K1646" s="56" t="n">
        <x:f>Ubicaciones!D6</x:f>
        <x:v>9.34</x:v>
      </x:c>
      <x:c r="L1646" s="56" t="n">
        <x:f>Ubicaciones!E6</x:f>
        <x:v>-82.25</x:v>
      </x:c>
      <x:c r="M1646" s="38" t="str">
        <x:f>Vulnerabilidad!B24</x:f>
        <x:v>Liviana / madera</x:v>
      </x:c>
      <x:c r="N1646" s="38" t="str">
        <x:f>Vulnerabilidad!C24</x:f>
        <x:v>Madera / livianas</x:v>
      </x:c>
      <x:c r="O1646" s="38" t="str">
        <x:f>Vulnerabilidad!D24</x:f>
        <x:v>Metal</x:v>
      </x:c>
      <x:c r="P1646" s="38" t="str">
        <x:v>Sin dato</x:v>
      </x:c>
      <x:c r="Q1646" s="38" t="n">
        <x:f>IF('Impacto local'!H6="","",'Impacto local'!H6)</x:f>
        <x:v>3</x:v>
      </x:c>
      <x:c r="R1646" s="57" t="n">
        <x:f>IF(Q1646="","",INDEX(Vulnerabilidad!$D$6:$D$17,Q1646))</x:f>
        <x:v>0</x:v>
      </x:c>
      <x:c r="S1646" s="55" t="n">
        <x:f>IF(AND(ISNUMBER(J1646),ISNUMBER(R1646),R1646&gt;=0,R1646&lt;=1),J1646*R1646,"n.a.")</x:f>
        <x:v>0</x:v>
      </x:c>
      <x:c r="T1646" s="38" t="str">
        <x:f>IF(ISNUMBER(S1646),"Calculado ilustrativo","Faltan datos / parámetros inválidos")</x:f>
        <x:v>Calculado ilustrativo</x:v>
      </x:c>
    </x:row>
    <x:row r="1647">
      <x:c r="A1647" s="38" t="str">
        <x:v>R01642</x:v>
      </x:c>
      <x:c r="B1647" s="38" t="str">
        <x:f>'Reparto provincial'!B553</x:f>
        <x:v>C15</x:v>
      </x:c>
      <x:c r="C1647" s="38" t="str">
        <x:f>'Reparto provincial'!C553</x:f>
        <x:v>SAGICOR Panamá, S. A.</x:v>
      </x:c>
      <x:c r="D1647" s="38" t="str">
        <x:f>'Reparto provincial'!D553</x:f>
        <x:v>Residencial</x:v>
      </x:c>
      <x:c r="E1647" s="38" t="str">
        <x:f>'Reparto provincial'!E553</x:f>
        <x:v>Coclé</x:v>
      </x:c>
      <x:c r="F1647" s="38" t="str">
        <x:f>Ubicaciones!A7</x:f>
        <x:v>L02</x:v>
      </x:c>
      <x:c r="G1647" s="38" t="str">
        <x:v>P1</x:v>
      </x:c>
      <x:c r="H1647" s="55" t="n">
        <x:f>IF(AND(ISNUMBER('Reparto provincial'!J553),ABS(Construccion!G9-1)&lt;0.0000001,MIN(Construccion!D9:F9)&gt;=0,MAX(Construccion!D9:F9)&lt;=1),ROUND('Reparto provincial'!J553*ROUND(SUM(Construccion!$D$9:D9),12),0)-0,"n.a.")</x:f>
        <x:v>0</x:v>
      </x:c>
      <x:c r="I1647" s="55" t="n">
        <x:f>'Reparto provincial'!N553</x:f>
        <x:v>0</x:v>
      </x:c>
      <x:c r="J1647" s="55" t="n">
        <x:f>IF(AND(ISNUMBER(H1647),ISNUMBER(I1647)),H1647*I1647,"n.a.")</x:f>
        <x:v>0</x:v>
      </x:c>
      <x:c r="K1647" s="56" t="n">
        <x:f>Ubicaciones!D7</x:f>
        <x:v>8.52</x:v>
      </x:c>
      <x:c r="L1647" s="56" t="n">
        <x:f>Ubicaciones!E7</x:f>
        <x:v>-80.36</x:v>
      </x:c>
      <x:c r="M1647" s="38" t="str">
        <x:f>Vulnerabilidad!B22</x:f>
        <x:v>Hormigón armado</x:v>
      </x:c>
      <x:c r="N1647" s="38" t="str">
        <x:f>Vulnerabilidad!C22</x:f>
        <x:v>Mampostería de relleno</x:v>
      </x:c>
      <x:c r="O1647" s="38" t="str">
        <x:f>Vulnerabilidad!D22</x:f>
        <x:v>Losa de hormigón</x:v>
      </x:c>
      <x:c r="P1647" s="38" t="str">
        <x:v>Sin dato</x:v>
      </x:c>
      <x:c r="Q1647" s="38" t="n">
        <x:f>IF('Impacto local'!H7="","",'Impacto local'!H7)</x:f>
        <x:v>2</x:v>
      </x:c>
      <x:c r="R1647" s="57" t="n">
        <x:f>IF(Q1647="","",INDEX(Vulnerabilidad!$B$6:$B$17,Q1647))</x:f>
        <x:v>0</x:v>
      </x:c>
      <x:c r="S1647" s="55" t="n">
        <x:f>IF(AND(ISNUMBER(J1647),ISNUMBER(R1647),R1647&gt;=0,R1647&lt;=1),J1647*R1647,"n.a.")</x:f>
        <x:v>0</x:v>
      </x:c>
      <x:c r="T1647" s="38" t="str">
        <x:f>IF(ISNUMBER(S1647),"Calculado ilustrativo","Faltan datos / parámetros inválidos")</x:f>
        <x:v>Calculado ilustrativo</x:v>
      </x:c>
    </x:row>
    <x:row r="1648">
      <x:c r="A1648" s="38" t="str">
        <x:v>R01643</x:v>
      </x:c>
      <x:c r="B1648" s="38" t="str">
        <x:f>'Reparto provincial'!B553</x:f>
        <x:v>C15</x:v>
      </x:c>
      <x:c r="C1648" s="38" t="str">
        <x:f>'Reparto provincial'!C553</x:f>
        <x:v>SAGICOR Panamá, S. A.</x:v>
      </x:c>
      <x:c r="D1648" s="38" t="str">
        <x:f>'Reparto provincial'!D553</x:f>
        <x:v>Residencial</x:v>
      </x:c>
      <x:c r="E1648" s="38" t="str">
        <x:f>'Reparto provincial'!E553</x:f>
        <x:v>Coclé</x:v>
      </x:c>
      <x:c r="F1648" s="38" t="str">
        <x:f>Ubicaciones!A7</x:f>
        <x:v>L02</x:v>
      </x:c>
      <x:c r="G1648" s="38" t="str">
        <x:v>P2</x:v>
      </x:c>
      <x:c r="H1648" s="55" t="n">
        <x:f>IF(AND(ISNUMBER('Reparto provincial'!J553),ABS(Construccion!G9-1)&lt;0.0000001,MIN(Construccion!D9:F9)&gt;=0,MAX(Construccion!D9:F9)&lt;=1),ROUND('Reparto provincial'!J553*ROUND(SUM(Construccion!$D$9:E9),12),0)-ROUND('Reparto provincial'!J553*ROUND(SUM(Construccion!$D$9:D9),12),0),"n.a.")</x:f>
        <x:v>0</x:v>
      </x:c>
      <x:c r="I1648" s="55" t="n">
        <x:f>'Reparto provincial'!N553</x:f>
        <x:v>0</x:v>
      </x:c>
      <x:c r="J1648" s="55" t="n">
        <x:f>IF(AND(ISNUMBER(H1648),ISNUMBER(I1648)),H1648*I1648,"n.a.")</x:f>
        <x:v>0</x:v>
      </x:c>
      <x:c r="K1648" s="56" t="n">
        <x:f>Ubicaciones!D7</x:f>
        <x:v>8.52</x:v>
      </x:c>
      <x:c r="L1648" s="56" t="n">
        <x:f>Ubicaciones!E7</x:f>
        <x:v>-80.36</x:v>
      </x:c>
      <x:c r="M1648" s="38" t="str">
        <x:f>Vulnerabilidad!B23</x:f>
        <x:v>Mampostería sin refuerzo</x:v>
      </x:c>
      <x:c r="N1648" s="38" t="str">
        <x:f>Vulnerabilidad!C23</x:f>
        <x:v>Bloque / ladrillo</x:v>
      </x:c>
      <x:c r="O1648" s="38" t="str">
        <x:f>Vulnerabilidad!D23</x:f>
        <x:v>Metal</x:v>
      </x:c>
      <x:c r="P1648" s="38" t="str">
        <x:v>Sin dato</x:v>
      </x:c>
      <x:c r="Q1648" s="38" t="n">
        <x:f>IF('Impacto local'!H7="","",'Impacto local'!H7)</x:f>
        <x:v>2</x:v>
      </x:c>
      <x:c r="R1648" s="57" t="n">
        <x:f>IF(Q1648="","",INDEX(Vulnerabilidad!$C$6:$C$17,Q1648))</x:f>
        <x:v>0</x:v>
      </x:c>
      <x:c r="S1648" s="55" t="n">
        <x:f>IF(AND(ISNUMBER(J1648),ISNUMBER(R1648),R1648&gt;=0,R1648&lt;=1),J1648*R1648,"n.a.")</x:f>
        <x:v>0</x:v>
      </x:c>
      <x:c r="T1648" s="38" t="str">
        <x:f>IF(ISNUMBER(S1648),"Calculado ilustrativo","Faltan datos / parámetros inválidos")</x:f>
        <x:v>Calculado ilustrativo</x:v>
      </x:c>
    </x:row>
    <x:row r="1649">
      <x:c r="A1649" s="38" t="str">
        <x:v>R01644</x:v>
      </x:c>
      <x:c r="B1649" s="38" t="str">
        <x:f>'Reparto provincial'!B553</x:f>
        <x:v>C15</x:v>
      </x:c>
      <x:c r="C1649" s="38" t="str">
        <x:f>'Reparto provincial'!C553</x:f>
        <x:v>SAGICOR Panamá, S. A.</x:v>
      </x:c>
      <x:c r="D1649" s="38" t="str">
        <x:f>'Reparto provincial'!D553</x:f>
        <x:v>Residencial</x:v>
      </x:c>
      <x:c r="E1649" s="38" t="str">
        <x:f>'Reparto provincial'!E553</x:f>
        <x:v>Coclé</x:v>
      </x:c>
      <x:c r="F1649" s="38" t="str">
        <x:f>Ubicaciones!A7</x:f>
        <x:v>L02</x:v>
      </x:c>
      <x:c r="G1649" s="38" t="str">
        <x:v>P3</x:v>
      </x:c>
      <x:c r="H1649" s="55" t="n">
        <x:f>IF(AND(ISNUMBER('Reparto provincial'!J553),ABS(Construccion!G9-1)&lt;0.0000001,MIN(Construccion!D9:F9)&gt;=0,MAX(Construccion!D9:F9)&lt;=1),ROUND('Reparto provincial'!J553*ROUND(SUM(Construccion!$D$9:F9),12),0)-ROUND('Reparto provincial'!J553*ROUND(SUM(Construccion!$D$9:E9),12),0),"n.a.")</x:f>
        <x:v>0</x:v>
      </x:c>
      <x:c r="I1649" s="55" t="n">
        <x:f>'Reparto provincial'!N553</x:f>
        <x:v>0</x:v>
      </x:c>
      <x:c r="J1649" s="55" t="n">
        <x:f>IF(AND(ISNUMBER(H1649),ISNUMBER(I1649)),H1649*I1649,"n.a.")</x:f>
        <x:v>0</x:v>
      </x:c>
      <x:c r="K1649" s="56" t="n">
        <x:f>Ubicaciones!D7</x:f>
        <x:v>8.52</x:v>
      </x:c>
      <x:c r="L1649" s="56" t="n">
        <x:f>Ubicaciones!E7</x:f>
        <x:v>-80.36</x:v>
      </x:c>
      <x:c r="M1649" s="38" t="str">
        <x:f>Vulnerabilidad!B24</x:f>
        <x:v>Liviana / madera</x:v>
      </x:c>
      <x:c r="N1649" s="38" t="str">
        <x:f>Vulnerabilidad!C24</x:f>
        <x:v>Madera / livianas</x:v>
      </x:c>
      <x:c r="O1649" s="38" t="str">
        <x:f>Vulnerabilidad!D24</x:f>
        <x:v>Metal</x:v>
      </x:c>
      <x:c r="P1649" s="38" t="str">
        <x:v>Sin dato</x:v>
      </x:c>
      <x:c r="Q1649" s="38" t="n">
        <x:f>IF('Impacto local'!H7="","",'Impacto local'!H7)</x:f>
        <x:v>2</x:v>
      </x:c>
      <x:c r="R1649" s="57" t="n">
        <x:f>IF(Q1649="","",INDEX(Vulnerabilidad!$D$6:$D$17,Q1649))</x:f>
        <x:v>0</x:v>
      </x:c>
      <x:c r="S1649" s="55" t="n">
        <x:f>IF(AND(ISNUMBER(J1649),ISNUMBER(R1649),R1649&gt;=0,R1649&lt;=1),J1649*R1649,"n.a.")</x:f>
        <x:v>0</x:v>
      </x:c>
      <x:c r="T1649" s="38" t="str">
        <x:f>IF(ISNUMBER(S1649),"Calculado ilustrativo","Faltan datos / parámetros inválidos")</x:f>
        <x:v>Calculado ilustrativo</x:v>
      </x:c>
    </x:row>
    <x:row r="1650">
      <x:c r="A1650" s="38" t="str">
        <x:v>R01645</x:v>
      </x:c>
      <x:c r="B1650" s="38" t="str">
        <x:f>'Reparto provincial'!B554</x:f>
        <x:v>C15</x:v>
      </x:c>
      <x:c r="C1650" s="38" t="str">
        <x:f>'Reparto provincial'!C554</x:f>
        <x:v>SAGICOR Panamá, S. A.</x:v>
      </x:c>
      <x:c r="D1650" s="38" t="str">
        <x:f>'Reparto provincial'!D554</x:f>
        <x:v>Residencial</x:v>
      </x:c>
      <x:c r="E1650" s="38" t="str">
        <x:f>'Reparto provincial'!E554</x:f>
        <x:v>Colón</x:v>
      </x:c>
      <x:c r="F1650" s="38" t="str">
        <x:f>Ubicaciones!A8</x:f>
        <x:v>L03</x:v>
      </x:c>
      <x:c r="G1650" s="38" t="str">
        <x:v>P1</x:v>
      </x:c>
      <x:c r="H1650" s="55" t="n">
        <x:f>IF(AND(ISNUMBER('Reparto provincial'!J554),ABS(Construccion!G12-1)&lt;0.0000001,MIN(Construccion!D12:F12)&gt;=0,MAX(Construccion!D12:F12)&lt;=1),ROUND('Reparto provincial'!J554*ROUND(SUM(Construccion!$D$12:D12),12),0)-0,"n.a.")</x:f>
        <x:v>0</x:v>
      </x:c>
      <x:c r="I1650" s="55" t="n">
        <x:f>'Reparto provincial'!N554</x:f>
        <x:v>0</x:v>
      </x:c>
      <x:c r="J1650" s="55" t="n">
        <x:f>IF(AND(ISNUMBER(H1650),ISNUMBER(I1650)),H1650*I1650,"n.a.")</x:f>
        <x:v>0</x:v>
      </x:c>
      <x:c r="K1650" s="56" t="n">
        <x:f>Ubicaciones!D8</x:f>
        <x:v>9.36</x:v>
      </x:c>
      <x:c r="L1650" s="56" t="n">
        <x:f>Ubicaciones!E8</x:f>
        <x:v>-79.9</x:v>
      </x:c>
      <x:c r="M1650" s="38" t="str">
        <x:f>Vulnerabilidad!B22</x:f>
        <x:v>Hormigón armado</x:v>
      </x:c>
      <x:c r="N1650" s="38" t="str">
        <x:f>Vulnerabilidad!C22</x:f>
        <x:v>Mampostería de relleno</x:v>
      </x:c>
      <x:c r="O1650" s="38" t="str">
        <x:f>Vulnerabilidad!D22</x:f>
        <x:v>Losa de hormigón</x:v>
      </x:c>
      <x:c r="P1650" s="38" t="str">
        <x:v>Sin dato</x:v>
      </x:c>
      <x:c r="Q1650" s="38" t="n">
        <x:f>IF('Impacto local'!H8="","",'Impacto local'!H8)</x:f>
        <x:v>2</x:v>
      </x:c>
      <x:c r="R1650" s="57" t="n">
        <x:f>IF(Q1650="","",INDEX(Vulnerabilidad!$B$6:$B$17,Q1650))</x:f>
        <x:v>0</x:v>
      </x:c>
      <x:c r="S1650" s="55" t="n">
        <x:f>IF(AND(ISNUMBER(J1650),ISNUMBER(R1650),R1650&gt;=0,R1650&lt;=1),J1650*R1650,"n.a.")</x:f>
        <x:v>0</x:v>
      </x:c>
      <x:c r="T1650" s="38" t="str">
        <x:f>IF(ISNUMBER(S1650),"Calculado ilustrativo","Faltan datos / parámetros inválidos")</x:f>
        <x:v>Calculado ilustrativo</x:v>
      </x:c>
    </x:row>
    <x:row r="1651">
      <x:c r="A1651" s="38" t="str">
        <x:v>R01646</x:v>
      </x:c>
      <x:c r="B1651" s="38" t="str">
        <x:f>'Reparto provincial'!B554</x:f>
        <x:v>C15</x:v>
      </x:c>
      <x:c r="C1651" s="38" t="str">
        <x:f>'Reparto provincial'!C554</x:f>
        <x:v>SAGICOR Panamá, S. A.</x:v>
      </x:c>
      <x:c r="D1651" s="38" t="str">
        <x:f>'Reparto provincial'!D554</x:f>
        <x:v>Residencial</x:v>
      </x:c>
      <x:c r="E1651" s="38" t="str">
        <x:f>'Reparto provincial'!E554</x:f>
        <x:v>Colón</x:v>
      </x:c>
      <x:c r="F1651" s="38" t="str">
        <x:f>Ubicaciones!A8</x:f>
        <x:v>L03</x:v>
      </x:c>
      <x:c r="G1651" s="38" t="str">
        <x:v>P2</x:v>
      </x:c>
      <x:c r="H1651" s="55" t="n">
        <x:f>IF(AND(ISNUMBER('Reparto provincial'!J554),ABS(Construccion!G12-1)&lt;0.0000001,MIN(Construccion!D12:F12)&gt;=0,MAX(Construccion!D12:F12)&lt;=1),ROUND('Reparto provincial'!J554*ROUND(SUM(Construccion!$D$12:E12),12),0)-ROUND('Reparto provincial'!J554*ROUND(SUM(Construccion!$D$12:D12),12),0),"n.a.")</x:f>
        <x:v>0</x:v>
      </x:c>
      <x:c r="I1651" s="55" t="n">
        <x:f>'Reparto provincial'!N554</x:f>
        <x:v>0</x:v>
      </x:c>
      <x:c r="J1651" s="55" t="n">
        <x:f>IF(AND(ISNUMBER(H1651),ISNUMBER(I1651)),H1651*I1651,"n.a.")</x:f>
        <x:v>0</x:v>
      </x:c>
      <x:c r="K1651" s="56" t="n">
        <x:f>Ubicaciones!D8</x:f>
        <x:v>9.36</x:v>
      </x:c>
      <x:c r="L1651" s="56" t="n">
        <x:f>Ubicaciones!E8</x:f>
        <x:v>-79.9</x:v>
      </x:c>
      <x:c r="M1651" s="38" t="str">
        <x:f>Vulnerabilidad!B23</x:f>
        <x:v>Mampostería sin refuerzo</x:v>
      </x:c>
      <x:c r="N1651" s="38" t="str">
        <x:f>Vulnerabilidad!C23</x:f>
        <x:v>Bloque / ladrillo</x:v>
      </x:c>
      <x:c r="O1651" s="38" t="str">
        <x:f>Vulnerabilidad!D23</x:f>
        <x:v>Metal</x:v>
      </x:c>
      <x:c r="P1651" s="38" t="str">
        <x:v>Sin dato</x:v>
      </x:c>
      <x:c r="Q1651" s="38" t="n">
        <x:f>IF('Impacto local'!H8="","",'Impacto local'!H8)</x:f>
        <x:v>2</x:v>
      </x:c>
      <x:c r="R1651" s="57" t="n">
        <x:f>IF(Q1651="","",INDEX(Vulnerabilidad!$C$6:$C$17,Q1651))</x:f>
        <x:v>0</x:v>
      </x:c>
      <x:c r="S1651" s="55" t="n">
        <x:f>IF(AND(ISNUMBER(J1651),ISNUMBER(R1651),R1651&gt;=0,R1651&lt;=1),J1651*R1651,"n.a.")</x:f>
        <x:v>0</x:v>
      </x:c>
      <x:c r="T1651" s="38" t="str">
        <x:f>IF(ISNUMBER(S1651),"Calculado ilustrativo","Faltan datos / parámetros inválidos")</x:f>
        <x:v>Calculado ilustrativo</x:v>
      </x:c>
    </x:row>
    <x:row r="1652">
      <x:c r="A1652" s="38" t="str">
        <x:v>R01647</x:v>
      </x:c>
      <x:c r="B1652" s="38" t="str">
        <x:f>'Reparto provincial'!B554</x:f>
        <x:v>C15</x:v>
      </x:c>
      <x:c r="C1652" s="38" t="str">
        <x:f>'Reparto provincial'!C554</x:f>
        <x:v>SAGICOR Panamá, S. A.</x:v>
      </x:c>
      <x:c r="D1652" s="38" t="str">
        <x:f>'Reparto provincial'!D554</x:f>
        <x:v>Residencial</x:v>
      </x:c>
      <x:c r="E1652" s="38" t="str">
        <x:f>'Reparto provincial'!E554</x:f>
        <x:v>Colón</x:v>
      </x:c>
      <x:c r="F1652" s="38" t="str">
        <x:f>Ubicaciones!A8</x:f>
        <x:v>L03</x:v>
      </x:c>
      <x:c r="G1652" s="38" t="str">
        <x:v>P3</x:v>
      </x:c>
      <x:c r="H1652" s="55" t="n">
        <x:f>IF(AND(ISNUMBER('Reparto provincial'!J554),ABS(Construccion!G12-1)&lt;0.0000001,MIN(Construccion!D12:F12)&gt;=0,MAX(Construccion!D12:F12)&lt;=1),ROUND('Reparto provincial'!J554*ROUND(SUM(Construccion!$D$12:F12),12),0)-ROUND('Reparto provincial'!J554*ROUND(SUM(Construccion!$D$12:E12),12),0),"n.a.")</x:f>
        <x:v>0</x:v>
      </x:c>
      <x:c r="I1652" s="55" t="n">
        <x:f>'Reparto provincial'!N554</x:f>
        <x:v>0</x:v>
      </x:c>
      <x:c r="J1652" s="55" t="n">
        <x:f>IF(AND(ISNUMBER(H1652),ISNUMBER(I1652)),H1652*I1652,"n.a.")</x:f>
        <x:v>0</x:v>
      </x:c>
      <x:c r="K1652" s="56" t="n">
        <x:f>Ubicaciones!D8</x:f>
        <x:v>9.36</x:v>
      </x:c>
      <x:c r="L1652" s="56" t="n">
        <x:f>Ubicaciones!E8</x:f>
        <x:v>-79.9</x:v>
      </x:c>
      <x:c r="M1652" s="38" t="str">
        <x:f>Vulnerabilidad!B24</x:f>
        <x:v>Liviana / madera</x:v>
      </x:c>
      <x:c r="N1652" s="38" t="str">
        <x:f>Vulnerabilidad!C24</x:f>
        <x:v>Madera / livianas</x:v>
      </x:c>
      <x:c r="O1652" s="38" t="str">
        <x:f>Vulnerabilidad!D24</x:f>
        <x:v>Metal</x:v>
      </x:c>
      <x:c r="P1652" s="38" t="str">
        <x:v>Sin dato</x:v>
      </x:c>
      <x:c r="Q1652" s="38" t="n">
        <x:f>IF('Impacto local'!H8="","",'Impacto local'!H8)</x:f>
        <x:v>2</x:v>
      </x:c>
      <x:c r="R1652" s="57" t="n">
        <x:f>IF(Q1652="","",INDEX(Vulnerabilidad!$D$6:$D$17,Q1652))</x:f>
        <x:v>0</x:v>
      </x:c>
      <x:c r="S1652" s="55" t="n">
        <x:f>IF(AND(ISNUMBER(J1652),ISNUMBER(R1652),R1652&gt;=0,R1652&lt;=1),J1652*R1652,"n.a.")</x:f>
        <x:v>0</x:v>
      </x:c>
      <x:c r="T1652" s="38" t="str">
        <x:f>IF(ISNUMBER(S1652),"Calculado ilustrativo","Faltan datos / parámetros inválidos")</x:f>
        <x:v>Calculado ilustrativo</x:v>
      </x:c>
    </x:row>
    <x:row r="1653">
      <x:c r="A1653" s="38" t="str">
        <x:v>R01648</x:v>
      </x:c>
      <x:c r="B1653" s="38" t="str">
        <x:f>'Reparto provincial'!B555</x:f>
        <x:v>C15</x:v>
      </x:c>
      <x:c r="C1653" s="38" t="str">
        <x:f>'Reparto provincial'!C555</x:f>
        <x:v>SAGICOR Panamá, S. A.</x:v>
      </x:c>
      <x:c r="D1653" s="38" t="str">
        <x:f>'Reparto provincial'!D555</x:f>
        <x:v>Residencial</x:v>
      </x:c>
      <x:c r="E1653" s="38" t="str">
        <x:f>'Reparto provincial'!E555</x:f>
        <x:v>Chiriquí</x:v>
      </x:c>
      <x:c r="F1653" s="38" t="str">
        <x:f>Ubicaciones!A9</x:f>
        <x:v>L04</x:v>
      </x:c>
      <x:c r="G1653" s="38" t="str">
        <x:v>P1</x:v>
      </x:c>
      <x:c r="H1653" s="55" t="n">
        <x:f>IF(AND(ISNUMBER('Reparto provincial'!J555),ABS(Construccion!G15-1)&lt;0.0000001,MIN(Construccion!D15:F15)&gt;=0,MAX(Construccion!D15:F15)&lt;=1),ROUND('Reparto provincial'!J555*ROUND(SUM(Construccion!$D$15:D15),12),0)-0,"n.a.")</x:f>
        <x:v>0</x:v>
      </x:c>
      <x:c r="I1653" s="55" t="n">
        <x:f>'Reparto provincial'!N555</x:f>
        <x:v>0</x:v>
      </x:c>
      <x:c r="J1653" s="55" t="n">
        <x:f>IF(AND(ISNUMBER(H1653),ISNUMBER(I1653)),H1653*I1653,"n.a.")</x:f>
        <x:v>0</x:v>
      </x:c>
      <x:c r="K1653" s="56" t="n">
        <x:f>Ubicaciones!D9</x:f>
        <x:v>8.43</x:v>
      </x:c>
      <x:c r="L1653" s="56" t="n">
        <x:f>Ubicaciones!E9</x:f>
        <x:v>-82.43</x:v>
      </x:c>
      <x:c r="M1653" s="38" t="str">
        <x:f>Vulnerabilidad!B22</x:f>
        <x:v>Hormigón armado</x:v>
      </x:c>
      <x:c r="N1653" s="38" t="str">
        <x:f>Vulnerabilidad!C22</x:f>
        <x:v>Mampostería de relleno</x:v>
      </x:c>
      <x:c r="O1653" s="38" t="str">
        <x:f>Vulnerabilidad!D22</x:f>
        <x:v>Losa de hormigón</x:v>
      </x:c>
      <x:c r="P1653" s="38" t="str">
        <x:v>Sin dato</x:v>
      </x:c>
      <x:c r="Q1653" s="38" t="n">
        <x:f>IF('Impacto local'!H9="","",'Impacto local'!H9)</x:f>
        <x:v>4</x:v>
      </x:c>
      <x:c r="R1653" s="57" t="n">
        <x:f>IF(Q1653="","",INDEX(Vulnerabilidad!$B$6:$B$17,Q1653))</x:f>
        <x:v>0</x:v>
      </x:c>
      <x:c r="S1653" s="55" t="n">
        <x:f>IF(AND(ISNUMBER(J1653),ISNUMBER(R1653),R1653&gt;=0,R1653&lt;=1),J1653*R1653,"n.a.")</x:f>
        <x:v>0</x:v>
      </x:c>
      <x:c r="T1653" s="38" t="str">
        <x:f>IF(ISNUMBER(S1653),"Calculado ilustrativo","Faltan datos / parámetros inválidos")</x:f>
        <x:v>Calculado ilustrativo</x:v>
      </x:c>
    </x:row>
    <x:row r="1654">
      <x:c r="A1654" s="38" t="str">
        <x:v>R01649</x:v>
      </x:c>
      <x:c r="B1654" s="38" t="str">
        <x:f>'Reparto provincial'!B555</x:f>
        <x:v>C15</x:v>
      </x:c>
      <x:c r="C1654" s="38" t="str">
        <x:f>'Reparto provincial'!C555</x:f>
        <x:v>SAGICOR Panamá, S. A.</x:v>
      </x:c>
      <x:c r="D1654" s="38" t="str">
        <x:f>'Reparto provincial'!D555</x:f>
        <x:v>Residencial</x:v>
      </x:c>
      <x:c r="E1654" s="38" t="str">
        <x:f>'Reparto provincial'!E555</x:f>
        <x:v>Chiriquí</x:v>
      </x:c>
      <x:c r="F1654" s="38" t="str">
        <x:f>Ubicaciones!A9</x:f>
        <x:v>L04</x:v>
      </x:c>
      <x:c r="G1654" s="38" t="str">
        <x:v>P2</x:v>
      </x:c>
      <x:c r="H1654" s="55" t="n">
        <x:f>IF(AND(ISNUMBER('Reparto provincial'!J555),ABS(Construccion!G15-1)&lt;0.0000001,MIN(Construccion!D15:F15)&gt;=0,MAX(Construccion!D15:F15)&lt;=1),ROUND('Reparto provincial'!J555*ROUND(SUM(Construccion!$D$15:E15),12),0)-ROUND('Reparto provincial'!J555*ROUND(SUM(Construccion!$D$15:D15),12),0),"n.a.")</x:f>
        <x:v>0</x:v>
      </x:c>
      <x:c r="I1654" s="55" t="n">
        <x:f>'Reparto provincial'!N555</x:f>
        <x:v>0</x:v>
      </x:c>
      <x:c r="J1654" s="55" t="n">
        <x:f>IF(AND(ISNUMBER(H1654),ISNUMBER(I1654)),H1654*I1654,"n.a.")</x:f>
        <x:v>0</x:v>
      </x:c>
      <x:c r="K1654" s="56" t="n">
        <x:f>Ubicaciones!D9</x:f>
        <x:v>8.43</x:v>
      </x:c>
      <x:c r="L1654" s="56" t="n">
        <x:f>Ubicaciones!E9</x:f>
        <x:v>-82.43</x:v>
      </x:c>
      <x:c r="M1654" s="38" t="str">
        <x:f>Vulnerabilidad!B23</x:f>
        <x:v>Mampostería sin refuerzo</x:v>
      </x:c>
      <x:c r="N1654" s="38" t="str">
        <x:f>Vulnerabilidad!C23</x:f>
        <x:v>Bloque / ladrillo</x:v>
      </x:c>
      <x:c r="O1654" s="38" t="str">
        <x:f>Vulnerabilidad!D23</x:f>
        <x:v>Metal</x:v>
      </x:c>
      <x:c r="P1654" s="38" t="str">
        <x:v>Sin dato</x:v>
      </x:c>
      <x:c r="Q1654" s="38" t="n">
        <x:f>IF('Impacto local'!H9="","",'Impacto local'!H9)</x:f>
        <x:v>4</x:v>
      </x:c>
      <x:c r="R1654" s="57" t="n">
        <x:f>IF(Q1654="","",INDEX(Vulnerabilidad!$C$6:$C$17,Q1654))</x:f>
        <x:v>0.001</x:v>
      </x:c>
      <x:c r="S1654" s="55" t="n">
        <x:f>IF(AND(ISNUMBER(J1654),ISNUMBER(R1654),R1654&gt;=0,R1654&lt;=1),J1654*R1654,"n.a.")</x:f>
        <x:v>0</x:v>
      </x:c>
      <x:c r="T1654" s="38" t="str">
        <x:f>IF(ISNUMBER(S1654),"Calculado ilustrativo","Faltan datos / parámetros inválidos")</x:f>
        <x:v>Calculado ilustrativo</x:v>
      </x:c>
    </x:row>
    <x:row r="1655">
      <x:c r="A1655" s="38" t="str">
        <x:v>R01650</x:v>
      </x:c>
      <x:c r="B1655" s="38" t="str">
        <x:f>'Reparto provincial'!B555</x:f>
        <x:v>C15</x:v>
      </x:c>
      <x:c r="C1655" s="38" t="str">
        <x:f>'Reparto provincial'!C555</x:f>
        <x:v>SAGICOR Panamá, S. A.</x:v>
      </x:c>
      <x:c r="D1655" s="38" t="str">
        <x:f>'Reparto provincial'!D555</x:f>
        <x:v>Residencial</x:v>
      </x:c>
      <x:c r="E1655" s="38" t="str">
        <x:f>'Reparto provincial'!E555</x:f>
        <x:v>Chiriquí</x:v>
      </x:c>
      <x:c r="F1655" s="38" t="str">
        <x:f>Ubicaciones!A9</x:f>
        <x:v>L04</x:v>
      </x:c>
      <x:c r="G1655" s="38" t="str">
        <x:v>P3</x:v>
      </x:c>
      <x:c r="H1655" s="55" t="n">
        <x:f>IF(AND(ISNUMBER('Reparto provincial'!J555),ABS(Construccion!G15-1)&lt;0.0000001,MIN(Construccion!D15:F15)&gt;=0,MAX(Construccion!D15:F15)&lt;=1),ROUND('Reparto provincial'!J555*ROUND(SUM(Construccion!$D$15:F15),12),0)-ROUND('Reparto provincial'!J555*ROUND(SUM(Construccion!$D$15:E15),12),0),"n.a.")</x:f>
        <x:v>0</x:v>
      </x:c>
      <x:c r="I1655" s="55" t="n">
        <x:f>'Reparto provincial'!N555</x:f>
        <x:v>0</x:v>
      </x:c>
      <x:c r="J1655" s="55" t="n">
        <x:f>IF(AND(ISNUMBER(H1655),ISNUMBER(I1655)),H1655*I1655,"n.a.")</x:f>
        <x:v>0</x:v>
      </x:c>
      <x:c r="K1655" s="56" t="n">
        <x:f>Ubicaciones!D9</x:f>
        <x:v>8.43</x:v>
      </x:c>
      <x:c r="L1655" s="56" t="n">
        <x:f>Ubicaciones!E9</x:f>
        <x:v>-82.43</x:v>
      </x:c>
      <x:c r="M1655" s="38" t="str">
        <x:f>Vulnerabilidad!B24</x:f>
        <x:v>Liviana / madera</x:v>
      </x:c>
      <x:c r="N1655" s="38" t="str">
        <x:f>Vulnerabilidad!C24</x:f>
        <x:v>Madera / livianas</x:v>
      </x:c>
      <x:c r="O1655" s="38" t="str">
        <x:f>Vulnerabilidad!D24</x:f>
        <x:v>Metal</x:v>
      </x:c>
      <x:c r="P1655" s="38" t="str">
        <x:v>Sin dato</x:v>
      </x:c>
      <x:c r="Q1655" s="38" t="n">
        <x:f>IF('Impacto local'!H9="","",'Impacto local'!H9)</x:f>
        <x:v>4</x:v>
      </x:c>
      <x:c r="R1655" s="57" t="n">
        <x:f>IF(Q1655="","",INDEX(Vulnerabilidad!$D$6:$D$17,Q1655))</x:f>
        <x:v>0.002</x:v>
      </x:c>
      <x:c r="S1655" s="55" t="n">
        <x:f>IF(AND(ISNUMBER(J1655),ISNUMBER(R1655),R1655&gt;=0,R1655&lt;=1),J1655*R1655,"n.a.")</x:f>
        <x:v>0</x:v>
      </x:c>
      <x:c r="T1655" s="38" t="str">
        <x:f>IF(ISNUMBER(S1655),"Calculado ilustrativo","Faltan datos / parámetros inválidos")</x:f>
        <x:v>Calculado ilustrativo</x:v>
      </x:c>
    </x:row>
    <x:row r="1656">
      <x:c r="A1656" s="38" t="str">
        <x:v>R01651</x:v>
      </x:c>
      <x:c r="B1656" s="38" t="str">
        <x:f>'Reparto provincial'!B556</x:f>
        <x:v>C15</x:v>
      </x:c>
      <x:c r="C1656" s="38" t="str">
        <x:f>'Reparto provincial'!C556</x:f>
        <x:v>SAGICOR Panamá, S. A.</x:v>
      </x:c>
      <x:c r="D1656" s="38" t="str">
        <x:f>'Reparto provincial'!D556</x:f>
        <x:v>Residencial</x:v>
      </x:c>
      <x:c r="E1656" s="38" t="str">
        <x:f>'Reparto provincial'!E556</x:f>
        <x:v>Darién</x:v>
      </x:c>
      <x:c r="F1656" s="38" t="str">
        <x:f>Ubicaciones!A10</x:f>
        <x:v>L05</x:v>
      </x:c>
      <x:c r="G1656" s="38" t="str">
        <x:v>P1</x:v>
      </x:c>
      <x:c r="H1656" s="55" t="n">
        <x:f>IF(AND(ISNUMBER('Reparto provincial'!J556),ABS(Construccion!G18-1)&lt;0.0000001,MIN(Construccion!D18:F18)&gt;=0,MAX(Construccion!D18:F18)&lt;=1),ROUND('Reparto provincial'!J556*ROUND(SUM(Construccion!$D$18:D18),12),0)-0,"n.a.")</x:f>
        <x:v>0</x:v>
      </x:c>
      <x:c r="I1656" s="55" t="n">
        <x:f>'Reparto provincial'!N556</x:f>
        <x:v>0</x:v>
      </x:c>
      <x:c r="J1656" s="55" t="n">
        <x:f>IF(AND(ISNUMBER(H1656),ISNUMBER(I1656)),H1656*I1656,"n.a.")</x:f>
        <x:v>0</x:v>
      </x:c>
      <x:c r="K1656" s="56" t="n">
        <x:f>Ubicaciones!D10</x:f>
        <x:v>8.4</x:v>
      </x:c>
      <x:c r="L1656" s="56" t="n">
        <x:f>Ubicaciones!E10</x:f>
        <x:v>-78.15</x:v>
      </x:c>
      <x:c r="M1656" s="38" t="str">
        <x:f>Vulnerabilidad!B22</x:f>
        <x:v>Hormigón armado</x:v>
      </x:c>
      <x:c r="N1656" s="38" t="str">
        <x:f>Vulnerabilidad!C22</x:f>
        <x:v>Mampostería de relleno</x:v>
      </x:c>
      <x:c r="O1656" s="38" t="str">
        <x:f>Vulnerabilidad!D22</x:f>
        <x:v>Losa de hormigón</x:v>
      </x:c>
      <x:c r="P1656" s="38" t="str">
        <x:v>Sin dato</x:v>
      </x:c>
      <x:c r="Q1656" s="38" t="n">
        <x:f>IF('Impacto local'!H10="","",'Impacto local'!H10)</x:f>
        <x:v>2</x:v>
      </x:c>
      <x:c r="R1656" s="57" t="n">
        <x:f>IF(Q1656="","",INDEX(Vulnerabilidad!$B$6:$B$17,Q1656))</x:f>
        <x:v>0</x:v>
      </x:c>
      <x:c r="S1656" s="55" t="n">
        <x:f>IF(AND(ISNUMBER(J1656),ISNUMBER(R1656),R1656&gt;=0,R1656&lt;=1),J1656*R1656,"n.a.")</x:f>
        <x:v>0</x:v>
      </x:c>
      <x:c r="T1656" s="38" t="str">
        <x:f>IF(ISNUMBER(S1656),"Calculado ilustrativo","Faltan datos / parámetros inválidos")</x:f>
        <x:v>Calculado ilustrativo</x:v>
      </x:c>
    </x:row>
    <x:row r="1657">
      <x:c r="A1657" s="38" t="str">
        <x:v>R01652</x:v>
      </x:c>
      <x:c r="B1657" s="38" t="str">
        <x:f>'Reparto provincial'!B556</x:f>
        <x:v>C15</x:v>
      </x:c>
      <x:c r="C1657" s="38" t="str">
        <x:f>'Reparto provincial'!C556</x:f>
        <x:v>SAGICOR Panamá, S. A.</x:v>
      </x:c>
      <x:c r="D1657" s="38" t="str">
        <x:f>'Reparto provincial'!D556</x:f>
        <x:v>Residencial</x:v>
      </x:c>
      <x:c r="E1657" s="38" t="str">
        <x:f>'Reparto provincial'!E556</x:f>
        <x:v>Darién</x:v>
      </x:c>
      <x:c r="F1657" s="38" t="str">
        <x:f>Ubicaciones!A10</x:f>
        <x:v>L05</x:v>
      </x:c>
      <x:c r="G1657" s="38" t="str">
        <x:v>P2</x:v>
      </x:c>
      <x:c r="H1657" s="55" t="n">
        <x:f>IF(AND(ISNUMBER('Reparto provincial'!J556),ABS(Construccion!G18-1)&lt;0.0000001,MIN(Construccion!D18:F18)&gt;=0,MAX(Construccion!D18:F18)&lt;=1),ROUND('Reparto provincial'!J556*ROUND(SUM(Construccion!$D$18:E18),12),0)-ROUND('Reparto provincial'!J556*ROUND(SUM(Construccion!$D$18:D18),12),0),"n.a.")</x:f>
        <x:v>0</x:v>
      </x:c>
      <x:c r="I1657" s="55" t="n">
        <x:f>'Reparto provincial'!N556</x:f>
        <x:v>0</x:v>
      </x:c>
      <x:c r="J1657" s="55" t="n">
        <x:f>IF(AND(ISNUMBER(H1657),ISNUMBER(I1657)),H1657*I1657,"n.a.")</x:f>
        <x:v>0</x:v>
      </x:c>
      <x:c r="K1657" s="56" t="n">
        <x:f>Ubicaciones!D10</x:f>
        <x:v>8.4</x:v>
      </x:c>
      <x:c r="L1657" s="56" t="n">
        <x:f>Ubicaciones!E10</x:f>
        <x:v>-78.15</x:v>
      </x:c>
      <x:c r="M1657" s="38" t="str">
        <x:f>Vulnerabilidad!B23</x:f>
        <x:v>Mampostería sin refuerzo</x:v>
      </x:c>
      <x:c r="N1657" s="38" t="str">
        <x:f>Vulnerabilidad!C23</x:f>
        <x:v>Bloque / ladrillo</x:v>
      </x:c>
      <x:c r="O1657" s="38" t="str">
        <x:f>Vulnerabilidad!D23</x:f>
        <x:v>Metal</x:v>
      </x:c>
      <x:c r="P1657" s="38" t="str">
        <x:v>Sin dato</x:v>
      </x:c>
      <x:c r="Q1657" s="38" t="n">
        <x:f>IF('Impacto local'!H10="","",'Impacto local'!H10)</x:f>
        <x:v>2</x:v>
      </x:c>
      <x:c r="R1657" s="57" t="n">
        <x:f>IF(Q1657="","",INDEX(Vulnerabilidad!$C$6:$C$17,Q1657))</x:f>
        <x:v>0</x:v>
      </x:c>
      <x:c r="S1657" s="55" t="n">
        <x:f>IF(AND(ISNUMBER(J1657),ISNUMBER(R1657),R1657&gt;=0,R1657&lt;=1),J1657*R1657,"n.a.")</x:f>
        <x:v>0</x:v>
      </x:c>
      <x:c r="T1657" s="38" t="str">
        <x:f>IF(ISNUMBER(S1657),"Calculado ilustrativo","Faltan datos / parámetros inválidos")</x:f>
        <x:v>Calculado ilustrativo</x:v>
      </x:c>
    </x:row>
    <x:row r="1658">
      <x:c r="A1658" s="38" t="str">
        <x:v>R01653</x:v>
      </x:c>
      <x:c r="B1658" s="38" t="str">
        <x:f>'Reparto provincial'!B556</x:f>
        <x:v>C15</x:v>
      </x:c>
      <x:c r="C1658" s="38" t="str">
        <x:f>'Reparto provincial'!C556</x:f>
        <x:v>SAGICOR Panamá, S. A.</x:v>
      </x:c>
      <x:c r="D1658" s="38" t="str">
        <x:f>'Reparto provincial'!D556</x:f>
        <x:v>Residencial</x:v>
      </x:c>
      <x:c r="E1658" s="38" t="str">
        <x:f>'Reparto provincial'!E556</x:f>
        <x:v>Darién</x:v>
      </x:c>
      <x:c r="F1658" s="38" t="str">
        <x:f>Ubicaciones!A10</x:f>
        <x:v>L05</x:v>
      </x:c>
      <x:c r="G1658" s="38" t="str">
        <x:v>P3</x:v>
      </x:c>
      <x:c r="H1658" s="55" t="n">
        <x:f>IF(AND(ISNUMBER('Reparto provincial'!J556),ABS(Construccion!G18-1)&lt;0.0000001,MIN(Construccion!D18:F18)&gt;=0,MAX(Construccion!D18:F18)&lt;=1),ROUND('Reparto provincial'!J556*ROUND(SUM(Construccion!$D$18:F18),12),0)-ROUND('Reparto provincial'!J556*ROUND(SUM(Construccion!$D$18:E18),12),0),"n.a.")</x:f>
        <x:v>0</x:v>
      </x:c>
      <x:c r="I1658" s="55" t="n">
        <x:f>'Reparto provincial'!N556</x:f>
        <x:v>0</x:v>
      </x:c>
      <x:c r="J1658" s="55" t="n">
        <x:f>IF(AND(ISNUMBER(H1658),ISNUMBER(I1658)),H1658*I1658,"n.a.")</x:f>
        <x:v>0</x:v>
      </x:c>
      <x:c r="K1658" s="56" t="n">
        <x:f>Ubicaciones!D10</x:f>
        <x:v>8.4</x:v>
      </x:c>
      <x:c r="L1658" s="56" t="n">
        <x:f>Ubicaciones!E10</x:f>
        <x:v>-78.15</x:v>
      </x:c>
      <x:c r="M1658" s="38" t="str">
        <x:f>Vulnerabilidad!B24</x:f>
        <x:v>Liviana / madera</x:v>
      </x:c>
      <x:c r="N1658" s="38" t="str">
        <x:f>Vulnerabilidad!C24</x:f>
        <x:v>Madera / livianas</x:v>
      </x:c>
      <x:c r="O1658" s="38" t="str">
        <x:f>Vulnerabilidad!D24</x:f>
        <x:v>Metal</x:v>
      </x:c>
      <x:c r="P1658" s="38" t="str">
        <x:v>Sin dato</x:v>
      </x:c>
      <x:c r="Q1658" s="38" t="n">
        <x:f>IF('Impacto local'!H10="","",'Impacto local'!H10)</x:f>
        <x:v>2</x:v>
      </x:c>
      <x:c r="R1658" s="57" t="n">
        <x:f>IF(Q1658="","",INDEX(Vulnerabilidad!$D$6:$D$17,Q1658))</x:f>
        <x:v>0</x:v>
      </x:c>
      <x:c r="S1658" s="55" t="n">
        <x:f>IF(AND(ISNUMBER(J1658),ISNUMBER(R1658),R1658&gt;=0,R1658&lt;=1),J1658*R1658,"n.a.")</x:f>
        <x:v>0</x:v>
      </x:c>
      <x:c r="T1658" s="38" t="str">
        <x:f>IF(ISNUMBER(S1658),"Calculado ilustrativo","Faltan datos / parámetros inválidos")</x:f>
        <x:v>Calculado ilustrativo</x:v>
      </x:c>
    </x:row>
    <x:row r="1659">
      <x:c r="A1659" s="38" t="str">
        <x:v>R01654</x:v>
      </x:c>
      <x:c r="B1659" s="38" t="str">
        <x:f>'Reparto provincial'!B557</x:f>
        <x:v>C15</x:v>
      </x:c>
      <x:c r="C1659" s="38" t="str">
        <x:f>'Reparto provincial'!C557</x:f>
        <x:v>SAGICOR Panamá, S. A.</x:v>
      </x:c>
      <x:c r="D1659" s="38" t="str">
        <x:f>'Reparto provincial'!D557</x:f>
        <x:v>Residencial</x:v>
      </x:c>
      <x:c r="E1659" s="38" t="str">
        <x:f>'Reparto provincial'!E557</x:f>
        <x:v>Herrera</x:v>
      </x:c>
      <x:c r="F1659" s="38" t="str">
        <x:f>Ubicaciones!A11</x:f>
        <x:v>L06</x:v>
      </x:c>
      <x:c r="G1659" s="38" t="str">
        <x:v>P1</x:v>
      </x:c>
      <x:c r="H1659" s="55" t="n">
        <x:f>IF(AND(ISNUMBER('Reparto provincial'!J557),ABS(Construccion!G21-1)&lt;0.0000001,MIN(Construccion!D21:F21)&gt;=0,MAX(Construccion!D21:F21)&lt;=1),ROUND('Reparto provincial'!J557*ROUND(SUM(Construccion!$D$21:D21),12),0)-0,"n.a.")</x:f>
        <x:v>0</x:v>
      </x:c>
      <x:c r="I1659" s="55" t="n">
        <x:f>'Reparto provincial'!N557</x:f>
        <x:v>0</x:v>
      </x:c>
      <x:c r="J1659" s="55" t="n">
        <x:f>IF(AND(ISNUMBER(H1659),ISNUMBER(I1659)),H1659*I1659,"n.a.")</x:f>
        <x:v>0</x:v>
      </x:c>
      <x:c r="K1659" s="56" t="n">
        <x:f>Ubicaciones!D11</x:f>
        <x:v>7.96</x:v>
      </x:c>
      <x:c r="L1659" s="56" t="n">
        <x:f>Ubicaciones!E11</x:f>
        <x:v>-80.43</x:v>
      </x:c>
      <x:c r="M1659" s="38" t="str">
        <x:f>Vulnerabilidad!B22</x:f>
        <x:v>Hormigón armado</x:v>
      </x:c>
      <x:c r="N1659" s="38" t="str">
        <x:f>Vulnerabilidad!C22</x:f>
        <x:v>Mampostería de relleno</x:v>
      </x:c>
      <x:c r="O1659" s="38" t="str">
        <x:f>Vulnerabilidad!D22</x:f>
        <x:v>Losa de hormigón</x:v>
      </x:c>
      <x:c r="P1659" s="38" t="str">
        <x:v>Sin dato</x:v>
      </x:c>
      <x:c r="Q1659" s="38" t="n">
        <x:f>IF('Impacto local'!H11="","",'Impacto local'!H11)</x:f>
        <x:v>3</x:v>
      </x:c>
      <x:c r="R1659" s="57" t="n">
        <x:f>IF(Q1659="","",INDEX(Vulnerabilidad!$B$6:$B$17,Q1659))</x:f>
        <x:v>0</x:v>
      </x:c>
      <x:c r="S1659" s="55" t="n">
        <x:f>IF(AND(ISNUMBER(J1659),ISNUMBER(R1659),R1659&gt;=0,R1659&lt;=1),J1659*R1659,"n.a.")</x:f>
        <x:v>0</x:v>
      </x:c>
      <x:c r="T1659" s="38" t="str">
        <x:f>IF(ISNUMBER(S1659),"Calculado ilustrativo","Faltan datos / parámetros inválidos")</x:f>
        <x:v>Calculado ilustrativo</x:v>
      </x:c>
    </x:row>
    <x:row r="1660">
      <x:c r="A1660" s="38" t="str">
        <x:v>R01655</x:v>
      </x:c>
      <x:c r="B1660" s="38" t="str">
        <x:f>'Reparto provincial'!B557</x:f>
        <x:v>C15</x:v>
      </x:c>
      <x:c r="C1660" s="38" t="str">
        <x:f>'Reparto provincial'!C557</x:f>
        <x:v>SAGICOR Panamá, S. A.</x:v>
      </x:c>
      <x:c r="D1660" s="38" t="str">
        <x:f>'Reparto provincial'!D557</x:f>
        <x:v>Residencial</x:v>
      </x:c>
      <x:c r="E1660" s="38" t="str">
        <x:f>'Reparto provincial'!E557</x:f>
        <x:v>Herrera</x:v>
      </x:c>
      <x:c r="F1660" s="38" t="str">
        <x:f>Ubicaciones!A11</x:f>
        <x:v>L06</x:v>
      </x:c>
      <x:c r="G1660" s="38" t="str">
        <x:v>P2</x:v>
      </x:c>
      <x:c r="H1660" s="55" t="n">
        <x:f>IF(AND(ISNUMBER('Reparto provincial'!J557),ABS(Construccion!G21-1)&lt;0.0000001,MIN(Construccion!D21:F21)&gt;=0,MAX(Construccion!D21:F21)&lt;=1),ROUND('Reparto provincial'!J557*ROUND(SUM(Construccion!$D$21:E21),12),0)-ROUND('Reparto provincial'!J557*ROUND(SUM(Construccion!$D$21:D21),12),0),"n.a.")</x:f>
        <x:v>0</x:v>
      </x:c>
      <x:c r="I1660" s="55" t="n">
        <x:f>'Reparto provincial'!N557</x:f>
        <x:v>0</x:v>
      </x:c>
      <x:c r="J1660" s="55" t="n">
        <x:f>IF(AND(ISNUMBER(H1660),ISNUMBER(I1660)),H1660*I1660,"n.a.")</x:f>
        <x:v>0</x:v>
      </x:c>
      <x:c r="K1660" s="56" t="n">
        <x:f>Ubicaciones!D11</x:f>
        <x:v>7.96</x:v>
      </x:c>
      <x:c r="L1660" s="56" t="n">
        <x:f>Ubicaciones!E11</x:f>
        <x:v>-80.43</x:v>
      </x:c>
      <x:c r="M1660" s="38" t="str">
        <x:f>Vulnerabilidad!B23</x:f>
        <x:v>Mampostería sin refuerzo</x:v>
      </x:c>
      <x:c r="N1660" s="38" t="str">
        <x:f>Vulnerabilidad!C23</x:f>
        <x:v>Bloque / ladrillo</x:v>
      </x:c>
      <x:c r="O1660" s="38" t="str">
        <x:f>Vulnerabilidad!D23</x:f>
        <x:v>Metal</x:v>
      </x:c>
      <x:c r="P1660" s="38" t="str">
        <x:v>Sin dato</x:v>
      </x:c>
      <x:c r="Q1660" s="38" t="n">
        <x:f>IF('Impacto local'!H11="","",'Impacto local'!H11)</x:f>
        <x:v>3</x:v>
      </x:c>
      <x:c r="R1660" s="57" t="n">
        <x:f>IF(Q1660="","",INDEX(Vulnerabilidad!$C$6:$C$17,Q1660))</x:f>
        <x:v>0</x:v>
      </x:c>
      <x:c r="S1660" s="55" t="n">
        <x:f>IF(AND(ISNUMBER(J1660),ISNUMBER(R1660),R1660&gt;=0,R1660&lt;=1),J1660*R1660,"n.a.")</x:f>
        <x:v>0</x:v>
      </x:c>
      <x:c r="T1660" s="38" t="str">
        <x:f>IF(ISNUMBER(S1660),"Calculado ilustrativo","Faltan datos / parámetros inválidos")</x:f>
        <x:v>Calculado ilustrativo</x:v>
      </x:c>
    </x:row>
    <x:row r="1661">
      <x:c r="A1661" s="38" t="str">
        <x:v>R01656</x:v>
      </x:c>
      <x:c r="B1661" s="38" t="str">
        <x:f>'Reparto provincial'!B557</x:f>
        <x:v>C15</x:v>
      </x:c>
      <x:c r="C1661" s="38" t="str">
        <x:f>'Reparto provincial'!C557</x:f>
        <x:v>SAGICOR Panamá, S. A.</x:v>
      </x:c>
      <x:c r="D1661" s="38" t="str">
        <x:f>'Reparto provincial'!D557</x:f>
        <x:v>Residencial</x:v>
      </x:c>
      <x:c r="E1661" s="38" t="str">
        <x:f>'Reparto provincial'!E557</x:f>
        <x:v>Herrera</x:v>
      </x:c>
      <x:c r="F1661" s="38" t="str">
        <x:f>Ubicaciones!A11</x:f>
        <x:v>L06</x:v>
      </x:c>
      <x:c r="G1661" s="38" t="str">
        <x:v>P3</x:v>
      </x:c>
      <x:c r="H1661" s="55" t="n">
        <x:f>IF(AND(ISNUMBER('Reparto provincial'!J557),ABS(Construccion!G21-1)&lt;0.0000001,MIN(Construccion!D21:F21)&gt;=0,MAX(Construccion!D21:F21)&lt;=1),ROUND('Reparto provincial'!J557*ROUND(SUM(Construccion!$D$21:F21),12),0)-ROUND('Reparto provincial'!J557*ROUND(SUM(Construccion!$D$21:E21),12),0),"n.a.")</x:f>
        <x:v>0</x:v>
      </x:c>
      <x:c r="I1661" s="55" t="n">
        <x:f>'Reparto provincial'!N557</x:f>
        <x:v>0</x:v>
      </x:c>
      <x:c r="J1661" s="55" t="n">
        <x:f>IF(AND(ISNUMBER(H1661),ISNUMBER(I1661)),H1661*I1661,"n.a.")</x:f>
        <x:v>0</x:v>
      </x:c>
      <x:c r="K1661" s="56" t="n">
        <x:f>Ubicaciones!D11</x:f>
        <x:v>7.96</x:v>
      </x:c>
      <x:c r="L1661" s="56" t="n">
        <x:f>Ubicaciones!E11</x:f>
        <x:v>-80.43</x:v>
      </x:c>
      <x:c r="M1661" s="38" t="str">
        <x:f>Vulnerabilidad!B24</x:f>
        <x:v>Liviana / madera</x:v>
      </x:c>
      <x:c r="N1661" s="38" t="str">
        <x:f>Vulnerabilidad!C24</x:f>
        <x:v>Madera / livianas</x:v>
      </x:c>
      <x:c r="O1661" s="38" t="str">
        <x:f>Vulnerabilidad!D24</x:f>
        <x:v>Metal</x:v>
      </x:c>
      <x:c r="P1661" s="38" t="str">
        <x:v>Sin dato</x:v>
      </x:c>
      <x:c r="Q1661" s="38" t="n">
        <x:f>IF('Impacto local'!H11="","",'Impacto local'!H11)</x:f>
        <x:v>3</x:v>
      </x:c>
      <x:c r="R1661" s="57" t="n">
        <x:f>IF(Q1661="","",INDEX(Vulnerabilidad!$D$6:$D$17,Q1661))</x:f>
        <x:v>0</x:v>
      </x:c>
      <x:c r="S1661" s="55" t="n">
        <x:f>IF(AND(ISNUMBER(J1661),ISNUMBER(R1661),R1661&gt;=0,R1661&lt;=1),J1661*R1661,"n.a.")</x:f>
        <x:v>0</x:v>
      </x:c>
      <x:c r="T1661" s="38" t="str">
        <x:f>IF(ISNUMBER(S1661),"Calculado ilustrativo","Faltan datos / parámetros inválidos")</x:f>
        <x:v>Calculado ilustrativo</x:v>
      </x:c>
    </x:row>
    <x:row r="1662">
      <x:c r="A1662" s="38" t="str">
        <x:v>R01657</x:v>
      </x:c>
      <x:c r="B1662" s="38" t="str">
        <x:f>'Reparto provincial'!B558</x:f>
        <x:v>C15</x:v>
      </x:c>
      <x:c r="C1662" s="38" t="str">
        <x:f>'Reparto provincial'!C558</x:f>
        <x:v>SAGICOR Panamá, S. A.</x:v>
      </x:c>
      <x:c r="D1662" s="38" t="str">
        <x:f>'Reparto provincial'!D558</x:f>
        <x:v>Residencial</x:v>
      </x:c>
      <x:c r="E1662" s="38" t="str">
        <x:f>'Reparto provincial'!E558</x:f>
        <x:v>Los Santos</x:v>
      </x:c>
      <x:c r="F1662" s="38" t="str">
        <x:f>Ubicaciones!A12</x:f>
        <x:v>L07</x:v>
      </x:c>
      <x:c r="G1662" s="38" t="str">
        <x:v>P1</x:v>
      </x:c>
      <x:c r="H1662" s="55" t="n">
        <x:f>IF(AND(ISNUMBER('Reparto provincial'!J558),ABS(Construccion!G24-1)&lt;0.0000001,MIN(Construccion!D24:F24)&gt;=0,MAX(Construccion!D24:F24)&lt;=1),ROUND('Reparto provincial'!J558*ROUND(SUM(Construccion!$D$24:D24),12),0)-0,"n.a.")</x:f>
        <x:v>0</x:v>
      </x:c>
      <x:c r="I1662" s="55" t="n">
        <x:f>'Reparto provincial'!N558</x:f>
        <x:v>0</x:v>
      </x:c>
      <x:c r="J1662" s="55" t="n">
        <x:f>IF(AND(ISNUMBER(H1662),ISNUMBER(I1662)),H1662*I1662,"n.a.")</x:f>
        <x:v>0</x:v>
      </x:c>
      <x:c r="K1662" s="56" t="n">
        <x:f>Ubicaciones!D12</x:f>
        <x:v>7.77</x:v>
      </x:c>
      <x:c r="L1662" s="56" t="n">
        <x:f>Ubicaciones!E12</x:f>
        <x:v>-80.28</x:v>
      </x:c>
      <x:c r="M1662" s="38" t="str">
        <x:f>Vulnerabilidad!B22</x:f>
        <x:v>Hormigón armado</x:v>
      </x:c>
      <x:c r="N1662" s="38" t="str">
        <x:f>Vulnerabilidad!C22</x:f>
        <x:v>Mampostería de relleno</x:v>
      </x:c>
      <x:c r="O1662" s="38" t="str">
        <x:f>Vulnerabilidad!D22</x:f>
        <x:v>Losa de hormigón</x:v>
      </x:c>
      <x:c r="P1662" s="38" t="str">
        <x:v>Sin dato</x:v>
      </x:c>
      <x:c r="Q1662" s="38" t="n">
        <x:f>IF('Impacto local'!H12="","",'Impacto local'!H12)</x:f>
        <x:v>2</x:v>
      </x:c>
      <x:c r="R1662" s="57" t="n">
        <x:f>IF(Q1662="","",INDEX(Vulnerabilidad!$B$6:$B$17,Q1662))</x:f>
        <x:v>0</x:v>
      </x:c>
      <x:c r="S1662" s="55" t="n">
        <x:f>IF(AND(ISNUMBER(J1662),ISNUMBER(R1662),R1662&gt;=0,R1662&lt;=1),J1662*R1662,"n.a.")</x:f>
        <x:v>0</x:v>
      </x:c>
      <x:c r="T1662" s="38" t="str">
        <x:f>IF(ISNUMBER(S1662),"Calculado ilustrativo","Faltan datos / parámetros inválidos")</x:f>
        <x:v>Calculado ilustrativo</x:v>
      </x:c>
    </x:row>
    <x:row r="1663">
      <x:c r="A1663" s="38" t="str">
        <x:v>R01658</x:v>
      </x:c>
      <x:c r="B1663" s="38" t="str">
        <x:f>'Reparto provincial'!B558</x:f>
        <x:v>C15</x:v>
      </x:c>
      <x:c r="C1663" s="38" t="str">
        <x:f>'Reparto provincial'!C558</x:f>
        <x:v>SAGICOR Panamá, S. A.</x:v>
      </x:c>
      <x:c r="D1663" s="38" t="str">
        <x:f>'Reparto provincial'!D558</x:f>
        <x:v>Residencial</x:v>
      </x:c>
      <x:c r="E1663" s="38" t="str">
        <x:f>'Reparto provincial'!E558</x:f>
        <x:v>Los Santos</x:v>
      </x:c>
      <x:c r="F1663" s="38" t="str">
        <x:f>Ubicaciones!A12</x:f>
        <x:v>L07</x:v>
      </x:c>
      <x:c r="G1663" s="38" t="str">
        <x:v>P2</x:v>
      </x:c>
      <x:c r="H1663" s="55" t="n">
        <x:f>IF(AND(ISNUMBER('Reparto provincial'!J558),ABS(Construccion!G24-1)&lt;0.0000001,MIN(Construccion!D24:F24)&gt;=0,MAX(Construccion!D24:F24)&lt;=1),ROUND('Reparto provincial'!J558*ROUND(SUM(Construccion!$D$24:E24),12),0)-ROUND('Reparto provincial'!J558*ROUND(SUM(Construccion!$D$24:D24),12),0),"n.a.")</x:f>
        <x:v>0</x:v>
      </x:c>
      <x:c r="I1663" s="55" t="n">
        <x:f>'Reparto provincial'!N558</x:f>
        <x:v>0</x:v>
      </x:c>
      <x:c r="J1663" s="55" t="n">
        <x:f>IF(AND(ISNUMBER(H1663),ISNUMBER(I1663)),H1663*I1663,"n.a.")</x:f>
        <x:v>0</x:v>
      </x:c>
      <x:c r="K1663" s="56" t="n">
        <x:f>Ubicaciones!D12</x:f>
        <x:v>7.77</x:v>
      </x:c>
      <x:c r="L1663" s="56" t="n">
        <x:f>Ubicaciones!E12</x:f>
        <x:v>-80.28</x:v>
      </x:c>
      <x:c r="M1663" s="38" t="str">
        <x:f>Vulnerabilidad!B23</x:f>
        <x:v>Mampostería sin refuerzo</x:v>
      </x:c>
      <x:c r="N1663" s="38" t="str">
        <x:f>Vulnerabilidad!C23</x:f>
        <x:v>Bloque / ladrillo</x:v>
      </x:c>
      <x:c r="O1663" s="38" t="str">
        <x:f>Vulnerabilidad!D23</x:f>
        <x:v>Metal</x:v>
      </x:c>
      <x:c r="P1663" s="38" t="str">
        <x:v>Sin dato</x:v>
      </x:c>
      <x:c r="Q1663" s="38" t="n">
        <x:f>IF('Impacto local'!H12="","",'Impacto local'!H12)</x:f>
        <x:v>2</x:v>
      </x:c>
      <x:c r="R1663" s="57" t="n">
        <x:f>IF(Q1663="","",INDEX(Vulnerabilidad!$C$6:$C$17,Q1663))</x:f>
        <x:v>0</x:v>
      </x:c>
      <x:c r="S1663" s="55" t="n">
        <x:f>IF(AND(ISNUMBER(J1663),ISNUMBER(R1663),R1663&gt;=0,R1663&lt;=1),J1663*R1663,"n.a.")</x:f>
        <x:v>0</x:v>
      </x:c>
      <x:c r="T1663" s="38" t="str">
        <x:f>IF(ISNUMBER(S1663),"Calculado ilustrativo","Faltan datos / parámetros inválidos")</x:f>
        <x:v>Calculado ilustrativo</x:v>
      </x:c>
    </x:row>
    <x:row r="1664">
      <x:c r="A1664" s="38" t="str">
        <x:v>R01659</x:v>
      </x:c>
      <x:c r="B1664" s="38" t="str">
        <x:f>'Reparto provincial'!B558</x:f>
        <x:v>C15</x:v>
      </x:c>
      <x:c r="C1664" s="38" t="str">
        <x:f>'Reparto provincial'!C558</x:f>
        <x:v>SAGICOR Panamá, S. A.</x:v>
      </x:c>
      <x:c r="D1664" s="38" t="str">
        <x:f>'Reparto provincial'!D558</x:f>
        <x:v>Residencial</x:v>
      </x:c>
      <x:c r="E1664" s="38" t="str">
        <x:f>'Reparto provincial'!E558</x:f>
        <x:v>Los Santos</x:v>
      </x:c>
      <x:c r="F1664" s="38" t="str">
        <x:f>Ubicaciones!A12</x:f>
        <x:v>L07</x:v>
      </x:c>
      <x:c r="G1664" s="38" t="str">
        <x:v>P3</x:v>
      </x:c>
      <x:c r="H1664" s="55" t="n">
        <x:f>IF(AND(ISNUMBER('Reparto provincial'!J558),ABS(Construccion!G24-1)&lt;0.0000001,MIN(Construccion!D24:F24)&gt;=0,MAX(Construccion!D24:F24)&lt;=1),ROUND('Reparto provincial'!J558*ROUND(SUM(Construccion!$D$24:F24),12),0)-ROUND('Reparto provincial'!J558*ROUND(SUM(Construccion!$D$24:E24),12),0),"n.a.")</x:f>
        <x:v>0</x:v>
      </x:c>
      <x:c r="I1664" s="55" t="n">
        <x:f>'Reparto provincial'!N558</x:f>
        <x:v>0</x:v>
      </x:c>
      <x:c r="J1664" s="55" t="n">
        <x:f>IF(AND(ISNUMBER(H1664),ISNUMBER(I1664)),H1664*I1664,"n.a.")</x:f>
        <x:v>0</x:v>
      </x:c>
      <x:c r="K1664" s="56" t="n">
        <x:f>Ubicaciones!D12</x:f>
        <x:v>7.77</x:v>
      </x:c>
      <x:c r="L1664" s="56" t="n">
        <x:f>Ubicaciones!E12</x:f>
        <x:v>-80.28</x:v>
      </x:c>
      <x:c r="M1664" s="38" t="str">
        <x:f>Vulnerabilidad!B24</x:f>
        <x:v>Liviana / madera</x:v>
      </x:c>
      <x:c r="N1664" s="38" t="str">
        <x:f>Vulnerabilidad!C24</x:f>
        <x:v>Madera / livianas</x:v>
      </x:c>
      <x:c r="O1664" s="38" t="str">
        <x:f>Vulnerabilidad!D24</x:f>
        <x:v>Metal</x:v>
      </x:c>
      <x:c r="P1664" s="38" t="str">
        <x:v>Sin dato</x:v>
      </x:c>
      <x:c r="Q1664" s="38" t="n">
        <x:f>IF('Impacto local'!H12="","",'Impacto local'!H12)</x:f>
        <x:v>2</x:v>
      </x:c>
      <x:c r="R1664" s="57" t="n">
        <x:f>IF(Q1664="","",INDEX(Vulnerabilidad!$D$6:$D$17,Q1664))</x:f>
        <x:v>0</x:v>
      </x:c>
      <x:c r="S1664" s="55" t="n">
        <x:f>IF(AND(ISNUMBER(J1664),ISNUMBER(R1664),R1664&gt;=0,R1664&lt;=1),J1664*R1664,"n.a.")</x:f>
        <x:v>0</x:v>
      </x:c>
      <x:c r="T1664" s="38" t="str">
        <x:f>IF(ISNUMBER(S1664),"Calculado ilustrativo","Faltan datos / parámetros inválidos")</x:f>
        <x:v>Calculado ilustrativo</x:v>
      </x:c>
    </x:row>
    <x:row r="1665">
      <x:c r="A1665" s="38" t="str">
        <x:v>R01660</x:v>
      </x:c>
      <x:c r="B1665" s="38" t="str">
        <x:f>'Reparto provincial'!B559</x:f>
        <x:v>C15</x:v>
      </x:c>
      <x:c r="C1665" s="38" t="str">
        <x:f>'Reparto provincial'!C559</x:f>
        <x:v>SAGICOR Panamá, S. A.</x:v>
      </x:c>
      <x:c r="D1665" s="38" t="str">
        <x:f>'Reparto provincial'!D559</x:f>
        <x:v>Residencial</x:v>
      </x:c>
      <x:c r="E1665" s="38" t="str">
        <x:f>'Reparto provincial'!E559</x:f>
        <x:v>Panamá</x:v>
      </x:c>
      <x:c r="F1665" s="38" t="str">
        <x:f>Ubicaciones!A13</x:f>
        <x:v>L08</x:v>
      </x:c>
      <x:c r="G1665" s="38" t="str">
        <x:v>P1</x:v>
      </x:c>
      <x:c r="H1665" s="55" t="n">
        <x:f>IF(AND(ISNUMBER('Reparto provincial'!J559),ABS(Construccion!G27-1)&lt;0.0000001,MIN(Construccion!D27:F27)&gt;=0,MAX(Construccion!D27:F27)&lt;=1),ROUND('Reparto provincial'!J559*ROUND(SUM(Construccion!$D$27:D27),12),0)-0,"n.a.")</x:f>
        <x:v>0</x:v>
      </x:c>
      <x:c r="I1665" s="55" t="n">
        <x:f>'Reparto provincial'!N559</x:f>
        <x:v>0</x:v>
      </x:c>
      <x:c r="J1665" s="55" t="n">
        <x:f>IF(AND(ISNUMBER(H1665),ISNUMBER(I1665)),H1665*I1665,"n.a.")</x:f>
        <x:v>0</x:v>
      </x:c>
      <x:c r="K1665" s="56" t="n">
        <x:f>Ubicaciones!D13</x:f>
        <x:v>8.98</x:v>
      </x:c>
      <x:c r="L1665" s="56" t="n">
        <x:f>Ubicaciones!E13</x:f>
        <x:v>-79.52</x:v>
      </x:c>
      <x:c r="M1665" s="38" t="str">
        <x:f>Vulnerabilidad!B22</x:f>
        <x:v>Hormigón armado</x:v>
      </x:c>
      <x:c r="N1665" s="38" t="str">
        <x:f>Vulnerabilidad!C22</x:f>
        <x:v>Mampostería de relleno</x:v>
      </x:c>
      <x:c r="O1665" s="38" t="str">
        <x:f>Vulnerabilidad!D22</x:f>
        <x:v>Losa de hormigón</x:v>
      </x:c>
      <x:c r="P1665" s="38" t="str">
        <x:v>Sin dato</x:v>
      </x:c>
      <x:c r="Q1665" s="38" t="n">
        <x:f>IF('Impacto local'!H13="","",'Impacto local'!H13)</x:f>
        <x:v>2</x:v>
      </x:c>
      <x:c r="R1665" s="57" t="n">
        <x:f>IF(Q1665="","",INDEX(Vulnerabilidad!$B$6:$B$17,Q1665))</x:f>
        <x:v>0</x:v>
      </x:c>
      <x:c r="S1665" s="55" t="n">
        <x:f>IF(AND(ISNUMBER(J1665),ISNUMBER(R1665),R1665&gt;=0,R1665&lt;=1),J1665*R1665,"n.a.")</x:f>
        <x:v>0</x:v>
      </x:c>
      <x:c r="T1665" s="38" t="str">
        <x:f>IF(ISNUMBER(S1665),"Calculado ilustrativo","Faltan datos / parámetros inválidos")</x:f>
        <x:v>Calculado ilustrativo</x:v>
      </x:c>
    </x:row>
    <x:row r="1666">
      <x:c r="A1666" s="38" t="str">
        <x:v>R01661</x:v>
      </x:c>
      <x:c r="B1666" s="38" t="str">
        <x:f>'Reparto provincial'!B559</x:f>
        <x:v>C15</x:v>
      </x:c>
      <x:c r="C1666" s="38" t="str">
        <x:f>'Reparto provincial'!C559</x:f>
        <x:v>SAGICOR Panamá, S. A.</x:v>
      </x:c>
      <x:c r="D1666" s="38" t="str">
        <x:f>'Reparto provincial'!D559</x:f>
        <x:v>Residencial</x:v>
      </x:c>
      <x:c r="E1666" s="38" t="str">
        <x:f>'Reparto provincial'!E559</x:f>
        <x:v>Panamá</x:v>
      </x:c>
      <x:c r="F1666" s="38" t="str">
        <x:f>Ubicaciones!A13</x:f>
        <x:v>L08</x:v>
      </x:c>
      <x:c r="G1666" s="38" t="str">
        <x:v>P2</x:v>
      </x:c>
      <x:c r="H1666" s="55" t="n">
        <x:f>IF(AND(ISNUMBER('Reparto provincial'!J559),ABS(Construccion!G27-1)&lt;0.0000001,MIN(Construccion!D27:F27)&gt;=0,MAX(Construccion!D27:F27)&lt;=1),ROUND('Reparto provincial'!J559*ROUND(SUM(Construccion!$D$27:E27),12),0)-ROUND('Reparto provincial'!J559*ROUND(SUM(Construccion!$D$27:D27),12),0),"n.a.")</x:f>
        <x:v>0</x:v>
      </x:c>
      <x:c r="I1666" s="55" t="n">
        <x:f>'Reparto provincial'!N559</x:f>
        <x:v>0</x:v>
      </x:c>
      <x:c r="J1666" s="55" t="n">
        <x:f>IF(AND(ISNUMBER(H1666),ISNUMBER(I1666)),H1666*I1666,"n.a.")</x:f>
        <x:v>0</x:v>
      </x:c>
      <x:c r="K1666" s="56" t="n">
        <x:f>Ubicaciones!D13</x:f>
        <x:v>8.98</x:v>
      </x:c>
      <x:c r="L1666" s="56" t="n">
        <x:f>Ubicaciones!E13</x:f>
        <x:v>-79.52</x:v>
      </x:c>
      <x:c r="M1666" s="38" t="str">
        <x:f>Vulnerabilidad!B23</x:f>
        <x:v>Mampostería sin refuerzo</x:v>
      </x:c>
      <x:c r="N1666" s="38" t="str">
        <x:f>Vulnerabilidad!C23</x:f>
        <x:v>Bloque / ladrillo</x:v>
      </x:c>
      <x:c r="O1666" s="38" t="str">
        <x:f>Vulnerabilidad!D23</x:f>
        <x:v>Metal</x:v>
      </x:c>
      <x:c r="P1666" s="38" t="str">
        <x:v>Sin dato</x:v>
      </x:c>
      <x:c r="Q1666" s="38" t="n">
        <x:f>IF('Impacto local'!H13="","",'Impacto local'!H13)</x:f>
        <x:v>2</x:v>
      </x:c>
      <x:c r="R1666" s="57" t="n">
        <x:f>IF(Q1666="","",INDEX(Vulnerabilidad!$C$6:$C$17,Q1666))</x:f>
        <x:v>0</x:v>
      </x:c>
      <x:c r="S1666" s="55" t="n">
        <x:f>IF(AND(ISNUMBER(J1666),ISNUMBER(R1666),R1666&gt;=0,R1666&lt;=1),J1666*R1666,"n.a.")</x:f>
        <x:v>0</x:v>
      </x:c>
      <x:c r="T1666" s="38" t="str">
        <x:f>IF(ISNUMBER(S1666),"Calculado ilustrativo","Faltan datos / parámetros inválidos")</x:f>
        <x:v>Calculado ilustrativo</x:v>
      </x:c>
    </x:row>
    <x:row r="1667">
      <x:c r="A1667" s="38" t="str">
        <x:v>R01662</x:v>
      </x:c>
      <x:c r="B1667" s="38" t="str">
        <x:f>'Reparto provincial'!B559</x:f>
        <x:v>C15</x:v>
      </x:c>
      <x:c r="C1667" s="38" t="str">
        <x:f>'Reparto provincial'!C559</x:f>
        <x:v>SAGICOR Panamá, S. A.</x:v>
      </x:c>
      <x:c r="D1667" s="38" t="str">
        <x:f>'Reparto provincial'!D559</x:f>
        <x:v>Residencial</x:v>
      </x:c>
      <x:c r="E1667" s="38" t="str">
        <x:f>'Reparto provincial'!E559</x:f>
        <x:v>Panamá</x:v>
      </x:c>
      <x:c r="F1667" s="38" t="str">
        <x:f>Ubicaciones!A13</x:f>
        <x:v>L08</x:v>
      </x:c>
      <x:c r="G1667" s="38" t="str">
        <x:v>P3</x:v>
      </x:c>
      <x:c r="H1667" s="55" t="n">
        <x:f>IF(AND(ISNUMBER('Reparto provincial'!J559),ABS(Construccion!G27-1)&lt;0.0000001,MIN(Construccion!D27:F27)&gt;=0,MAX(Construccion!D27:F27)&lt;=1),ROUND('Reparto provincial'!J559*ROUND(SUM(Construccion!$D$27:F27),12),0)-ROUND('Reparto provincial'!J559*ROUND(SUM(Construccion!$D$27:E27),12),0),"n.a.")</x:f>
        <x:v>0</x:v>
      </x:c>
      <x:c r="I1667" s="55" t="n">
        <x:f>'Reparto provincial'!N559</x:f>
        <x:v>0</x:v>
      </x:c>
      <x:c r="J1667" s="55" t="n">
        <x:f>IF(AND(ISNUMBER(H1667),ISNUMBER(I1667)),H1667*I1667,"n.a.")</x:f>
        <x:v>0</x:v>
      </x:c>
      <x:c r="K1667" s="56" t="n">
        <x:f>Ubicaciones!D13</x:f>
        <x:v>8.98</x:v>
      </x:c>
      <x:c r="L1667" s="56" t="n">
        <x:f>Ubicaciones!E13</x:f>
        <x:v>-79.52</x:v>
      </x:c>
      <x:c r="M1667" s="38" t="str">
        <x:f>Vulnerabilidad!B24</x:f>
        <x:v>Liviana / madera</x:v>
      </x:c>
      <x:c r="N1667" s="38" t="str">
        <x:f>Vulnerabilidad!C24</x:f>
        <x:v>Madera / livianas</x:v>
      </x:c>
      <x:c r="O1667" s="38" t="str">
        <x:f>Vulnerabilidad!D24</x:f>
        <x:v>Metal</x:v>
      </x:c>
      <x:c r="P1667" s="38" t="str">
        <x:v>Sin dato</x:v>
      </x:c>
      <x:c r="Q1667" s="38" t="n">
        <x:f>IF('Impacto local'!H13="","",'Impacto local'!H13)</x:f>
        <x:v>2</x:v>
      </x:c>
      <x:c r="R1667" s="57" t="n">
        <x:f>IF(Q1667="","",INDEX(Vulnerabilidad!$D$6:$D$17,Q1667))</x:f>
        <x:v>0</x:v>
      </x:c>
      <x:c r="S1667" s="55" t="n">
        <x:f>IF(AND(ISNUMBER(J1667),ISNUMBER(R1667),R1667&gt;=0,R1667&lt;=1),J1667*R1667,"n.a.")</x:f>
        <x:v>0</x:v>
      </x:c>
      <x:c r="T1667" s="38" t="str">
        <x:f>IF(ISNUMBER(S1667),"Calculado ilustrativo","Faltan datos / parámetros inválidos")</x:f>
        <x:v>Calculado ilustrativo</x:v>
      </x:c>
    </x:row>
    <x:row r="1668">
      <x:c r="A1668" s="38" t="str">
        <x:v>R01663</x:v>
      </x:c>
      <x:c r="B1668" s="38" t="str">
        <x:f>'Reparto provincial'!B560</x:f>
        <x:v>C15</x:v>
      </x:c>
      <x:c r="C1668" s="38" t="str">
        <x:f>'Reparto provincial'!C560</x:f>
        <x:v>SAGICOR Panamá, S. A.</x:v>
      </x:c>
      <x:c r="D1668" s="38" t="str">
        <x:f>'Reparto provincial'!D560</x:f>
        <x:v>Residencial</x:v>
      </x:c>
      <x:c r="E1668" s="38" t="str">
        <x:f>'Reparto provincial'!E560</x:f>
        <x:v>Veraguas</x:v>
      </x:c>
      <x:c r="F1668" s="38" t="str">
        <x:f>Ubicaciones!A14</x:f>
        <x:v>L09</x:v>
      </x:c>
      <x:c r="G1668" s="38" t="str">
        <x:v>P1</x:v>
      </x:c>
      <x:c r="H1668" s="55" t="n">
        <x:f>IF(AND(ISNUMBER('Reparto provincial'!J560),ABS(Construccion!G30-1)&lt;0.0000001,MIN(Construccion!D30:F30)&gt;=0,MAX(Construccion!D30:F30)&lt;=1),ROUND('Reparto provincial'!J560*ROUND(SUM(Construccion!$D$30:D30),12),0)-0,"n.a.")</x:f>
        <x:v>0</x:v>
      </x:c>
      <x:c r="I1668" s="55" t="n">
        <x:f>'Reparto provincial'!N560</x:f>
        <x:v>0</x:v>
      </x:c>
      <x:c r="J1668" s="55" t="n">
        <x:f>IF(AND(ISNUMBER(H1668),ISNUMBER(I1668)),H1668*I1668,"n.a.")</x:f>
        <x:v>0</x:v>
      </x:c>
      <x:c r="K1668" s="56" t="n">
        <x:f>Ubicaciones!D14</x:f>
        <x:v>8.1</x:v>
      </x:c>
      <x:c r="L1668" s="56" t="n">
        <x:f>Ubicaciones!E14</x:f>
        <x:v>-80.97</x:v>
      </x:c>
      <x:c r="M1668" s="38" t="str">
        <x:f>Vulnerabilidad!B22</x:f>
        <x:v>Hormigón armado</x:v>
      </x:c>
      <x:c r="N1668" s="38" t="str">
        <x:f>Vulnerabilidad!C22</x:f>
        <x:v>Mampostería de relleno</x:v>
      </x:c>
      <x:c r="O1668" s="38" t="str">
        <x:f>Vulnerabilidad!D22</x:f>
        <x:v>Losa de hormigón</x:v>
      </x:c>
      <x:c r="P1668" s="38" t="str">
        <x:v>Sin dato</x:v>
      </x:c>
      <x:c r="Q1668" s="38" t="n">
        <x:f>IF('Impacto local'!H14="","",'Impacto local'!H14)</x:f>
        <x:v>3</x:v>
      </x:c>
      <x:c r="R1668" s="57" t="n">
        <x:f>IF(Q1668="","",INDEX(Vulnerabilidad!$B$6:$B$17,Q1668))</x:f>
        <x:v>0</x:v>
      </x:c>
      <x:c r="S1668" s="55" t="n">
        <x:f>IF(AND(ISNUMBER(J1668),ISNUMBER(R1668),R1668&gt;=0,R1668&lt;=1),J1668*R1668,"n.a.")</x:f>
        <x:v>0</x:v>
      </x:c>
      <x:c r="T1668" s="38" t="str">
        <x:f>IF(ISNUMBER(S1668),"Calculado ilustrativo","Faltan datos / parámetros inválidos")</x:f>
        <x:v>Calculado ilustrativo</x:v>
      </x:c>
    </x:row>
    <x:row r="1669">
      <x:c r="A1669" s="38" t="str">
        <x:v>R01664</x:v>
      </x:c>
      <x:c r="B1669" s="38" t="str">
        <x:f>'Reparto provincial'!B560</x:f>
        <x:v>C15</x:v>
      </x:c>
      <x:c r="C1669" s="38" t="str">
        <x:f>'Reparto provincial'!C560</x:f>
        <x:v>SAGICOR Panamá, S. A.</x:v>
      </x:c>
      <x:c r="D1669" s="38" t="str">
        <x:f>'Reparto provincial'!D560</x:f>
        <x:v>Residencial</x:v>
      </x:c>
      <x:c r="E1669" s="38" t="str">
        <x:f>'Reparto provincial'!E560</x:f>
        <x:v>Veraguas</x:v>
      </x:c>
      <x:c r="F1669" s="38" t="str">
        <x:f>Ubicaciones!A14</x:f>
        <x:v>L09</x:v>
      </x:c>
      <x:c r="G1669" s="38" t="str">
        <x:v>P2</x:v>
      </x:c>
      <x:c r="H1669" s="55" t="n">
        <x:f>IF(AND(ISNUMBER('Reparto provincial'!J560),ABS(Construccion!G30-1)&lt;0.0000001,MIN(Construccion!D30:F30)&gt;=0,MAX(Construccion!D30:F30)&lt;=1),ROUND('Reparto provincial'!J560*ROUND(SUM(Construccion!$D$30:E30),12),0)-ROUND('Reparto provincial'!J560*ROUND(SUM(Construccion!$D$30:D30),12),0),"n.a.")</x:f>
        <x:v>0</x:v>
      </x:c>
      <x:c r="I1669" s="55" t="n">
        <x:f>'Reparto provincial'!N560</x:f>
        <x:v>0</x:v>
      </x:c>
      <x:c r="J1669" s="55" t="n">
        <x:f>IF(AND(ISNUMBER(H1669),ISNUMBER(I1669)),H1669*I1669,"n.a.")</x:f>
        <x:v>0</x:v>
      </x:c>
      <x:c r="K1669" s="56" t="n">
        <x:f>Ubicaciones!D14</x:f>
        <x:v>8.1</x:v>
      </x:c>
      <x:c r="L1669" s="56" t="n">
        <x:f>Ubicaciones!E14</x:f>
        <x:v>-80.97</x:v>
      </x:c>
      <x:c r="M1669" s="38" t="str">
        <x:f>Vulnerabilidad!B23</x:f>
        <x:v>Mampostería sin refuerzo</x:v>
      </x:c>
      <x:c r="N1669" s="38" t="str">
        <x:f>Vulnerabilidad!C23</x:f>
        <x:v>Bloque / ladrillo</x:v>
      </x:c>
      <x:c r="O1669" s="38" t="str">
        <x:f>Vulnerabilidad!D23</x:f>
        <x:v>Metal</x:v>
      </x:c>
      <x:c r="P1669" s="38" t="str">
        <x:v>Sin dato</x:v>
      </x:c>
      <x:c r="Q1669" s="38" t="n">
        <x:f>IF('Impacto local'!H14="","",'Impacto local'!H14)</x:f>
        <x:v>3</x:v>
      </x:c>
      <x:c r="R1669" s="57" t="n">
        <x:f>IF(Q1669="","",INDEX(Vulnerabilidad!$C$6:$C$17,Q1669))</x:f>
        <x:v>0</x:v>
      </x:c>
      <x:c r="S1669" s="55" t="n">
        <x:f>IF(AND(ISNUMBER(J1669),ISNUMBER(R1669),R1669&gt;=0,R1669&lt;=1),J1669*R1669,"n.a.")</x:f>
        <x:v>0</x:v>
      </x:c>
      <x:c r="T1669" s="38" t="str">
        <x:f>IF(ISNUMBER(S1669),"Calculado ilustrativo","Faltan datos / parámetros inválidos")</x:f>
        <x:v>Calculado ilustrativo</x:v>
      </x:c>
    </x:row>
    <x:row r="1670">
      <x:c r="A1670" s="38" t="str">
        <x:v>R01665</x:v>
      </x:c>
      <x:c r="B1670" s="38" t="str">
        <x:f>'Reparto provincial'!B560</x:f>
        <x:v>C15</x:v>
      </x:c>
      <x:c r="C1670" s="38" t="str">
        <x:f>'Reparto provincial'!C560</x:f>
        <x:v>SAGICOR Panamá, S. A.</x:v>
      </x:c>
      <x:c r="D1670" s="38" t="str">
        <x:f>'Reparto provincial'!D560</x:f>
        <x:v>Residencial</x:v>
      </x:c>
      <x:c r="E1670" s="38" t="str">
        <x:f>'Reparto provincial'!E560</x:f>
        <x:v>Veraguas</x:v>
      </x:c>
      <x:c r="F1670" s="38" t="str">
        <x:f>Ubicaciones!A14</x:f>
        <x:v>L09</x:v>
      </x:c>
      <x:c r="G1670" s="38" t="str">
        <x:v>P3</x:v>
      </x:c>
      <x:c r="H1670" s="55" t="n">
        <x:f>IF(AND(ISNUMBER('Reparto provincial'!J560),ABS(Construccion!G30-1)&lt;0.0000001,MIN(Construccion!D30:F30)&gt;=0,MAX(Construccion!D30:F30)&lt;=1),ROUND('Reparto provincial'!J560*ROUND(SUM(Construccion!$D$30:F30),12),0)-ROUND('Reparto provincial'!J560*ROUND(SUM(Construccion!$D$30:E30),12),0),"n.a.")</x:f>
        <x:v>0</x:v>
      </x:c>
      <x:c r="I1670" s="55" t="n">
        <x:f>'Reparto provincial'!N560</x:f>
        <x:v>0</x:v>
      </x:c>
      <x:c r="J1670" s="55" t="n">
        <x:f>IF(AND(ISNUMBER(H1670),ISNUMBER(I1670)),H1670*I1670,"n.a.")</x:f>
        <x:v>0</x:v>
      </x:c>
      <x:c r="K1670" s="56" t="n">
        <x:f>Ubicaciones!D14</x:f>
        <x:v>8.1</x:v>
      </x:c>
      <x:c r="L1670" s="56" t="n">
        <x:f>Ubicaciones!E14</x:f>
        <x:v>-80.97</x:v>
      </x:c>
      <x:c r="M1670" s="38" t="str">
        <x:f>Vulnerabilidad!B24</x:f>
        <x:v>Liviana / madera</x:v>
      </x:c>
      <x:c r="N1670" s="38" t="str">
        <x:f>Vulnerabilidad!C24</x:f>
        <x:v>Madera / livianas</x:v>
      </x:c>
      <x:c r="O1670" s="38" t="str">
        <x:f>Vulnerabilidad!D24</x:f>
        <x:v>Metal</x:v>
      </x:c>
      <x:c r="P1670" s="38" t="str">
        <x:v>Sin dato</x:v>
      </x:c>
      <x:c r="Q1670" s="38" t="n">
        <x:f>IF('Impacto local'!H14="","",'Impacto local'!H14)</x:f>
        <x:v>3</x:v>
      </x:c>
      <x:c r="R1670" s="57" t="n">
        <x:f>IF(Q1670="","",INDEX(Vulnerabilidad!$D$6:$D$17,Q1670))</x:f>
        <x:v>0</x:v>
      </x:c>
      <x:c r="S1670" s="55" t="n">
        <x:f>IF(AND(ISNUMBER(J1670),ISNUMBER(R1670),R1670&gt;=0,R1670&lt;=1),J1670*R1670,"n.a.")</x:f>
        <x:v>0</x:v>
      </x:c>
      <x:c r="T1670" s="38" t="str">
        <x:f>IF(ISNUMBER(S1670),"Calculado ilustrativo","Faltan datos / parámetros inválidos")</x:f>
        <x:v>Calculado ilustrativo</x:v>
      </x:c>
    </x:row>
    <x:row r="1671">
      <x:c r="A1671" s="38" t="str">
        <x:v>R01666</x:v>
      </x:c>
      <x:c r="B1671" s="38" t="str">
        <x:f>'Reparto provincial'!B561</x:f>
        <x:v>C15</x:v>
      </x:c>
      <x:c r="C1671" s="38" t="str">
        <x:f>'Reparto provincial'!C561</x:f>
        <x:v>SAGICOR Panamá, S. A.</x:v>
      </x:c>
      <x:c r="D1671" s="38" t="str">
        <x:f>'Reparto provincial'!D561</x:f>
        <x:v>Residencial</x:v>
      </x:c>
      <x:c r="E1671" s="38" t="str">
        <x:f>'Reparto provincial'!E561</x:f>
        <x:v>Guna Yala</x:v>
      </x:c>
      <x:c r="F1671" s="38" t="str">
        <x:f>Ubicaciones!A15</x:f>
        <x:v>L10</x:v>
      </x:c>
      <x:c r="G1671" s="38" t="str">
        <x:v>P1</x:v>
      </x:c>
      <x:c r="H1671" s="55" t="n">
        <x:f>IF(AND(ISNUMBER('Reparto provincial'!J561),ABS(Construccion!G33-1)&lt;0.0000001,MIN(Construccion!D33:F33)&gt;=0,MAX(Construccion!D33:F33)&lt;=1),ROUND('Reparto provincial'!J561*ROUND(SUM(Construccion!$D$33:D33),12),0)-0,"n.a.")</x:f>
        <x:v>0</x:v>
      </x:c>
      <x:c r="I1671" s="55" t="n">
        <x:f>'Reparto provincial'!N561</x:f>
        <x:v>0</x:v>
      </x:c>
      <x:c r="J1671" s="55" t="n">
        <x:f>IF(AND(ISNUMBER(H1671),ISNUMBER(I1671)),H1671*I1671,"n.a.")</x:f>
        <x:v>0</x:v>
      </x:c>
      <x:c r="K1671" s="56" t="n">
        <x:f>Ubicaciones!D15</x:f>
        <x:v>9.45</x:v>
      </x:c>
      <x:c r="L1671" s="56" t="n">
        <x:f>Ubicaciones!E15</x:f>
        <x:v>-78.97</x:v>
      </x:c>
      <x:c r="M1671" s="38" t="str">
        <x:f>Vulnerabilidad!B22</x:f>
        <x:v>Hormigón armado</x:v>
      </x:c>
      <x:c r="N1671" s="38" t="str">
        <x:f>Vulnerabilidad!C22</x:f>
        <x:v>Mampostería de relleno</x:v>
      </x:c>
      <x:c r="O1671" s="38" t="str">
        <x:f>Vulnerabilidad!D22</x:f>
        <x:v>Losa de hormigón</x:v>
      </x:c>
      <x:c r="P1671" s="38" t="str">
        <x:v>Sin dato</x:v>
      </x:c>
      <x:c r="Q1671" s="38" t="n">
        <x:f>IF('Impacto local'!H15="","",'Impacto local'!H15)</x:f>
        <x:v>2</x:v>
      </x:c>
      <x:c r="R1671" s="57" t="n">
        <x:f>IF(Q1671="","",INDEX(Vulnerabilidad!$B$6:$B$17,Q1671))</x:f>
        <x:v>0</x:v>
      </x:c>
      <x:c r="S1671" s="55" t="n">
        <x:f>IF(AND(ISNUMBER(J1671),ISNUMBER(R1671),R1671&gt;=0,R1671&lt;=1),J1671*R1671,"n.a.")</x:f>
        <x:v>0</x:v>
      </x:c>
      <x:c r="T1671" s="38" t="str">
        <x:f>IF(ISNUMBER(S1671),"Calculado ilustrativo","Faltan datos / parámetros inválidos")</x:f>
        <x:v>Calculado ilustrativo</x:v>
      </x:c>
    </x:row>
    <x:row r="1672">
      <x:c r="A1672" s="38" t="str">
        <x:v>R01667</x:v>
      </x:c>
      <x:c r="B1672" s="38" t="str">
        <x:f>'Reparto provincial'!B561</x:f>
        <x:v>C15</x:v>
      </x:c>
      <x:c r="C1672" s="38" t="str">
        <x:f>'Reparto provincial'!C561</x:f>
        <x:v>SAGICOR Panamá, S. A.</x:v>
      </x:c>
      <x:c r="D1672" s="38" t="str">
        <x:f>'Reparto provincial'!D561</x:f>
        <x:v>Residencial</x:v>
      </x:c>
      <x:c r="E1672" s="38" t="str">
        <x:f>'Reparto provincial'!E561</x:f>
        <x:v>Guna Yala</x:v>
      </x:c>
      <x:c r="F1672" s="38" t="str">
        <x:f>Ubicaciones!A15</x:f>
        <x:v>L10</x:v>
      </x:c>
      <x:c r="G1672" s="38" t="str">
        <x:v>P2</x:v>
      </x:c>
      <x:c r="H1672" s="55" t="n">
        <x:f>IF(AND(ISNUMBER('Reparto provincial'!J561),ABS(Construccion!G33-1)&lt;0.0000001,MIN(Construccion!D33:F33)&gt;=0,MAX(Construccion!D33:F33)&lt;=1),ROUND('Reparto provincial'!J561*ROUND(SUM(Construccion!$D$33:E33),12),0)-ROUND('Reparto provincial'!J561*ROUND(SUM(Construccion!$D$33:D33),12),0),"n.a.")</x:f>
        <x:v>0</x:v>
      </x:c>
      <x:c r="I1672" s="55" t="n">
        <x:f>'Reparto provincial'!N561</x:f>
        <x:v>0</x:v>
      </x:c>
      <x:c r="J1672" s="55" t="n">
        <x:f>IF(AND(ISNUMBER(H1672),ISNUMBER(I1672)),H1672*I1672,"n.a.")</x:f>
        <x:v>0</x:v>
      </x:c>
      <x:c r="K1672" s="56" t="n">
        <x:f>Ubicaciones!D15</x:f>
        <x:v>9.45</x:v>
      </x:c>
      <x:c r="L1672" s="56" t="n">
        <x:f>Ubicaciones!E15</x:f>
        <x:v>-78.97</x:v>
      </x:c>
      <x:c r="M1672" s="38" t="str">
        <x:f>Vulnerabilidad!B23</x:f>
        <x:v>Mampostería sin refuerzo</x:v>
      </x:c>
      <x:c r="N1672" s="38" t="str">
        <x:f>Vulnerabilidad!C23</x:f>
        <x:v>Bloque / ladrillo</x:v>
      </x:c>
      <x:c r="O1672" s="38" t="str">
        <x:f>Vulnerabilidad!D23</x:f>
        <x:v>Metal</x:v>
      </x:c>
      <x:c r="P1672" s="38" t="str">
        <x:v>Sin dato</x:v>
      </x:c>
      <x:c r="Q1672" s="38" t="n">
        <x:f>IF('Impacto local'!H15="","",'Impacto local'!H15)</x:f>
        <x:v>2</x:v>
      </x:c>
      <x:c r="R1672" s="57" t="n">
        <x:f>IF(Q1672="","",INDEX(Vulnerabilidad!$C$6:$C$17,Q1672))</x:f>
        <x:v>0</x:v>
      </x:c>
      <x:c r="S1672" s="55" t="n">
        <x:f>IF(AND(ISNUMBER(J1672),ISNUMBER(R1672),R1672&gt;=0,R1672&lt;=1),J1672*R1672,"n.a.")</x:f>
        <x:v>0</x:v>
      </x:c>
      <x:c r="T1672" s="38" t="str">
        <x:f>IF(ISNUMBER(S1672),"Calculado ilustrativo","Faltan datos / parámetros inválidos")</x:f>
        <x:v>Calculado ilustrativo</x:v>
      </x:c>
    </x:row>
    <x:row r="1673">
      <x:c r="A1673" s="38" t="str">
        <x:v>R01668</x:v>
      </x:c>
      <x:c r="B1673" s="38" t="str">
        <x:f>'Reparto provincial'!B561</x:f>
        <x:v>C15</x:v>
      </x:c>
      <x:c r="C1673" s="38" t="str">
        <x:f>'Reparto provincial'!C561</x:f>
        <x:v>SAGICOR Panamá, S. A.</x:v>
      </x:c>
      <x:c r="D1673" s="38" t="str">
        <x:f>'Reparto provincial'!D561</x:f>
        <x:v>Residencial</x:v>
      </x:c>
      <x:c r="E1673" s="38" t="str">
        <x:f>'Reparto provincial'!E561</x:f>
        <x:v>Guna Yala</x:v>
      </x:c>
      <x:c r="F1673" s="38" t="str">
        <x:f>Ubicaciones!A15</x:f>
        <x:v>L10</x:v>
      </x:c>
      <x:c r="G1673" s="38" t="str">
        <x:v>P3</x:v>
      </x:c>
      <x:c r="H1673" s="55" t="n">
        <x:f>IF(AND(ISNUMBER('Reparto provincial'!J561),ABS(Construccion!G33-1)&lt;0.0000001,MIN(Construccion!D33:F33)&gt;=0,MAX(Construccion!D33:F33)&lt;=1),ROUND('Reparto provincial'!J561*ROUND(SUM(Construccion!$D$33:F33),12),0)-ROUND('Reparto provincial'!J561*ROUND(SUM(Construccion!$D$33:E33),12),0),"n.a.")</x:f>
        <x:v>0</x:v>
      </x:c>
      <x:c r="I1673" s="55" t="n">
        <x:f>'Reparto provincial'!N561</x:f>
        <x:v>0</x:v>
      </x:c>
      <x:c r="J1673" s="55" t="n">
        <x:f>IF(AND(ISNUMBER(H1673),ISNUMBER(I1673)),H1673*I1673,"n.a.")</x:f>
        <x:v>0</x:v>
      </x:c>
      <x:c r="K1673" s="56" t="n">
        <x:f>Ubicaciones!D15</x:f>
        <x:v>9.45</x:v>
      </x:c>
      <x:c r="L1673" s="56" t="n">
        <x:f>Ubicaciones!E15</x:f>
        <x:v>-78.97</x:v>
      </x:c>
      <x:c r="M1673" s="38" t="str">
        <x:f>Vulnerabilidad!B24</x:f>
        <x:v>Liviana / madera</x:v>
      </x:c>
      <x:c r="N1673" s="38" t="str">
        <x:f>Vulnerabilidad!C24</x:f>
        <x:v>Madera / livianas</x:v>
      </x:c>
      <x:c r="O1673" s="38" t="str">
        <x:f>Vulnerabilidad!D24</x:f>
        <x:v>Metal</x:v>
      </x:c>
      <x:c r="P1673" s="38" t="str">
        <x:v>Sin dato</x:v>
      </x:c>
      <x:c r="Q1673" s="38" t="n">
        <x:f>IF('Impacto local'!H15="","",'Impacto local'!H15)</x:f>
        <x:v>2</x:v>
      </x:c>
      <x:c r="R1673" s="57" t="n">
        <x:f>IF(Q1673="","",INDEX(Vulnerabilidad!$D$6:$D$17,Q1673))</x:f>
        <x:v>0</x:v>
      </x:c>
      <x:c r="S1673" s="55" t="n">
        <x:f>IF(AND(ISNUMBER(J1673),ISNUMBER(R1673),R1673&gt;=0,R1673&lt;=1),J1673*R1673,"n.a.")</x:f>
        <x:v>0</x:v>
      </x:c>
      <x:c r="T1673" s="38" t="str">
        <x:f>IF(ISNUMBER(S1673),"Calculado ilustrativo","Faltan datos / parámetros inválidos")</x:f>
        <x:v>Calculado ilustrativo</x:v>
      </x:c>
    </x:row>
    <x:row r="1674">
      <x:c r="A1674" s="38" t="str">
        <x:v>R01669</x:v>
      </x:c>
      <x:c r="B1674" s="38" t="str">
        <x:f>'Reparto provincial'!B562</x:f>
        <x:v>C15</x:v>
      </x:c>
      <x:c r="C1674" s="38" t="str">
        <x:f>'Reparto provincial'!C562</x:f>
        <x:v>SAGICOR Panamá, S. A.</x:v>
      </x:c>
      <x:c r="D1674" s="38" t="str">
        <x:f>'Reparto provincial'!D562</x:f>
        <x:v>Residencial</x:v>
      </x:c>
      <x:c r="E1674" s="38" t="str">
        <x:f>'Reparto provincial'!E562</x:f>
        <x:v>Emberá-Wounaan</x:v>
      </x:c>
      <x:c r="F1674" s="38" t="str">
        <x:f>Ubicaciones!A16</x:f>
        <x:v>L11</x:v>
      </x:c>
      <x:c r="G1674" s="38" t="str">
        <x:v>P1</x:v>
      </x:c>
      <x:c r="H1674" s="55" t="n">
        <x:f>IF(AND(ISNUMBER('Reparto provincial'!J562),ABS(Construccion!G36-1)&lt;0.0000001,MIN(Construccion!D36:F36)&gt;=0,MAX(Construccion!D36:F36)&lt;=1),ROUND('Reparto provincial'!J562*ROUND(SUM(Construccion!$D$36:D36),12),0)-0,"n.a.")</x:f>
        <x:v>0</x:v>
      </x:c>
      <x:c r="I1674" s="55" t="n">
        <x:f>'Reparto provincial'!N562</x:f>
        <x:v>0</x:v>
      </x:c>
      <x:c r="J1674" s="55" t="n">
        <x:f>IF(AND(ISNUMBER(H1674),ISNUMBER(I1674)),H1674*I1674,"n.a.")</x:f>
        <x:v>0</x:v>
      </x:c>
      <x:c r="K1674" s="56" t="n">
        <x:f>Ubicaciones!D16</x:f>
        <x:v>8.25</x:v>
      </x:c>
      <x:c r="L1674" s="56" t="n">
        <x:f>Ubicaciones!E16</x:f>
        <x:v>-77.72</x:v>
      </x:c>
      <x:c r="M1674" s="38" t="str">
        <x:f>Vulnerabilidad!B22</x:f>
        <x:v>Hormigón armado</x:v>
      </x:c>
      <x:c r="N1674" s="38" t="str">
        <x:f>Vulnerabilidad!C22</x:f>
        <x:v>Mampostería de relleno</x:v>
      </x:c>
      <x:c r="O1674" s="38" t="str">
        <x:f>Vulnerabilidad!D22</x:f>
        <x:v>Losa de hormigón</x:v>
      </x:c>
      <x:c r="P1674" s="38" t="str">
        <x:v>Sin dato</x:v>
      </x:c>
      <x:c r="Q1674" s="38" t="n">
        <x:f>IF('Impacto local'!H16="","",'Impacto local'!H16)</x:f>
        <x:v>2</x:v>
      </x:c>
      <x:c r="R1674" s="57" t="n">
        <x:f>IF(Q1674="","",INDEX(Vulnerabilidad!$B$6:$B$17,Q1674))</x:f>
        <x:v>0</x:v>
      </x:c>
      <x:c r="S1674" s="55" t="n">
        <x:f>IF(AND(ISNUMBER(J1674),ISNUMBER(R1674),R1674&gt;=0,R1674&lt;=1),J1674*R1674,"n.a.")</x:f>
        <x:v>0</x:v>
      </x:c>
      <x:c r="T1674" s="38" t="str">
        <x:f>IF(ISNUMBER(S1674),"Calculado ilustrativo","Faltan datos / parámetros inválidos")</x:f>
        <x:v>Calculado ilustrativo</x:v>
      </x:c>
    </x:row>
    <x:row r="1675">
      <x:c r="A1675" s="38" t="str">
        <x:v>R01670</x:v>
      </x:c>
      <x:c r="B1675" s="38" t="str">
        <x:f>'Reparto provincial'!B562</x:f>
        <x:v>C15</x:v>
      </x:c>
      <x:c r="C1675" s="38" t="str">
        <x:f>'Reparto provincial'!C562</x:f>
        <x:v>SAGICOR Panamá, S. A.</x:v>
      </x:c>
      <x:c r="D1675" s="38" t="str">
        <x:f>'Reparto provincial'!D562</x:f>
        <x:v>Residencial</x:v>
      </x:c>
      <x:c r="E1675" s="38" t="str">
        <x:f>'Reparto provincial'!E562</x:f>
        <x:v>Emberá-Wounaan</x:v>
      </x:c>
      <x:c r="F1675" s="38" t="str">
        <x:f>Ubicaciones!A16</x:f>
        <x:v>L11</x:v>
      </x:c>
      <x:c r="G1675" s="38" t="str">
        <x:v>P2</x:v>
      </x:c>
      <x:c r="H1675" s="55" t="n">
        <x:f>IF(AND(ISNUMBER('Reparto provincial'!J562),ABS(Construccion!G36-1)&lt;0.0000001,MIN(Construccion!D36:F36)&gt;=0,MAX(Construccion!D36:F36)&lt;=1),ROUND('Reparto provincial'!J562*ROUND(SUM(Construccion!$D$36:E36),12),0)-ROUND('Reparto provincial'!J562*ROUND(SUM(Construccion!$D$36:D36),12),0),"n.a.")</x:f>
        <x:v>0</x:v>
      </x:c>
      <x:c r="I1675" s="55" t="n">
        <x:f>'Reparto provincial'!N562</x:f>
        <x:v>0</x:v>
      </x:c>
      <x:c r="J1675" s="55" t="n">
        <x:f>IF(AND(ISNUMBER(H1675),ISNUMBER(I1675)),H1675*I1675,"n.a.")</x:f>
        <x:v>0</x:v>
      </x:c>
      <x:c r="K1675" s="56" t="n">
        <x:f>Ubicaciones!D16</x:f>
        <x:v>8.25</x:v>
      </x:c>
      <x:c r="L1675" s="56" t="n">
        <x:f>Ubicaciones!E16</x:f>
        <x:v>-77.72</x:v>
      </x:c>
      <x:c r="M1675" s="38" t="str">
        <x:f>Vulnerabilidad!B23</x:f>
        <x:v>Mampostería sin refuerzo</x:v>
      </x:c>
      <x:c r="N1675" s="38" t="str">
        <x:f>Vulnerabilidad!C23</x:f>
        <x:v>Bloque / ladrillo</x:v>
      </x:c>
      <x:c r="O1675" s="38" t="str">
        <x:f>Vulnerabilidad!D23</x:f>
        <x:v>Metal</x:v>
      </x:c>
      <x:c r="P1675" s="38" t="str">
        <x:v>Sin dato</x:v>
      </x:c>
      <x:c r="Q1675" s="38" t="n">
        <x:f>IF('Impacto local'!H16="","",'Impacto local'!H16)</x:f>
        <x:v>2</x:v>
      </x:c>
      <x:c r="R1675" s="57" t="n">
        <x:f>IF(Q1675="","",INDEX(Vulnerabilidad!$C$6:$C$17,Q1675))</x:f>
        <x:v>0</x:v>
      </x:c>
      <x:c r="S1675" s="55" t="n">
        <x:f>IF(AND(ISNUMBER(J1675),ISNUMBER(R1675),R1675&gt;=0,R1675&lt;=1),J1675*R1675,"n.a.")</x:f>
        <x:v>0</x:v>
      </x:c>
      <x:c r="T1675" s="38" t="str">
        <x:f>IF(ISNUMBER(S1675),"Calculado ilustrativo","Faltan datos / parámetros inválidos")</x:f>
        <x:v>Calculado ilustrativo</x:v>
      </x:c>
    </x:row>
    <x:row r="1676">
      <x:c r="A1676" s="38" t="str">
        <x:v>R01671</x:v>
      </x:c>
      <x:c r="B1676" s="38" t="str">
        <x:f>'Reparto provincial'!B562</x:f>
        <x:v>C15</x:v>
      </x:c>
      <x:c r="C1676" s="38" t="str">
        <x:f>'Reparto provincial'!C562</x:f>
        <x:v>SAGICOR Panamá, S. A.</x:v>
      </x:c>
      <x:c r="D1676" s="38" t="str">
        <x:f>'Reparto provincial'!D562</x:f>
        <x:v>Residencial</x:v>
      </x:c>
      <x:c r="E1676" s="38" t="str">
        <x:f>'Reparto provincial'!E562</x:f>
        <x:v>Emberá-Wounaan</x:v>
      </x:c>
      <x:c r="F1676" s="38" t="str">
        <x:f>Ubicaciones!A16</x:f>
        <x:v>L11</x:v>
      </x:c>
      <x:c r="G1676" s="38" t="str">
        <x:v>P3</x:v>
      </x:c>
      <x:c r="H1676" s="55" t="n">
        <x:f>IF(AND(ISNUMBER('Reparto provincial'!J562),ABS(Construccion!G36-1)&lt;0.0000001,MIN(Construccion!D36:F36)&gt;=0,MAX(Construccion!D36:F36)&lt;=1),ROUND('Reparto provincial'!J562*ROUND(SUM(Construccion!$D$36:F36),12),0)-ROUND('Reparto provincial'!J562*ROUND(SUM(Construccion!$D$36:E36),12),0),"n.a.")</x:f>
        <x:v>0</x:v>
      </x:c>
      <x:c r="I1676" s="55" t="n">
        <x:f>'Reparto provincial'!N562</x:f>
        <x:v>0</x:v>
      </x:c>
      <x:c r="J1676" s="55" t="n">
        <x:f>IF(AND(ISNUMBER(H1676),ISNUMBER(I1676)),H1676*I1676,"n.a.")</x:f>
        <x:v>0</x:v>
      </x:c>
      <x:c r="K1676" s="56" t="n">
        <x:f>Ubicaciones!D16</x:f>
        <x:v>8.25</x:v>
      </x:c>
      <x:c r="L1676" s="56" t="n">
        <x:f>Ubicaciones!E16</x:f>
        <x:v>-77.72</x:v>
      </x:c>
      <x:c r="M1676" s="38" t="str">
        <x:f>Vulnerabilidad!B24</x:f>
        <x:v>Liviana / madera</x:v>
      </x:c>
      <x:c r="N1676" s="38" t="str">
        <x:f>Vulnerabilidad!C24</x:f>
        <x:v>Madera / livianas</x:v>
      </x:c>
      <x:c r="O1676" s="38" t="str">
        <x:f>Vulnerabilidad!D24</x:f>
        <x:v>Metal</x:v>
      </x:c>
      <x:c r="P1676" s="38" t="str">
        <x:v>Sin dato</x:v>
      </x:c>
      <x:c r="Q1676" s="38" t="n">
        <x:f>IF('Impacto local'!H16="","",'Impacto local'!H16)</x:f>
        <x:v>2</x:v>
      </x:c>
      <x:c r="R1676" s="57" t="n">
        <x:f>IF(Q1676="","",INDEX(Vulnerabilidad!$D$6:$D$17,Q1676))</x:f>
        <x:v>0</x:v>
      </x:c>
      <x:c r="S1676" s="55" t="n">
        <x:f>IF(AND(ISNUMBER(J1676),ISNUMBER(R1676),R1676&gt;=0,R1676&lt;=1),J1676*R1676,"n.a.")</x:f>
        <x:v>0</x:v>
      </x:c>
      <x:c r="T1676" s="38" t="str">
        <x:f>IF(ISNUMBER(S1676),"Calculado ilustrativo","Faltan datos / parámetros inválidos")</x:f>
        <x:v>Calculado ilustrativo</x:v>
      </x:c>
    </x:row>
    <x:row r="1677">
      <x:c r="A1677" s="38" t="str">
        <x:v>R01672</x:v>
      </x:c>
      <x:c r="B1677" s="38" t="str">
        <x:f>'Reparto provincial'!B563</x:f>
        <x:v>C15</x:v>
      </x:c>
      <x:c r="C1677" s="38" t="str">
        <x:f>'Reparto provincial'!C563</x:f>
        <x:v>SAGICOR Panamá, S. A.</x:v>
      </x:c>
      <x:c r="D1677" s="38" t="str">
        <x:f>'Reparto provincial'!D563</x:f>
        <x:v>Residencial</x:v>
      </x:c>
      <x:c r="E1677" s="38" t="str">
        <x:f>'Reparto provincial'!E563</x:f>
        <x:v>Ngäbe-Buglé</x:v>
      </x:c>
      <x:c r="F1677" s="38" t="str">
        <x:f>Ubicaciones!A17</x:f>
        <x:v>L12</x:v>
      </x:c>
      <x:c r="G1677" s="38" t="str">
        <x:v>P1</x:v>
      </x:c>
      <x:c r="H1677" s="55" t="n">
        <x:f>IF(AND(ISNUMBER('Reparto provincial'!J563),ABS(Construccion!G39-1)&lt;0.0000001,MIN(Construccion!D39:F39)&gt;=0,MAX(Construccion!D39:F39)&lt;=1),ROUND('Reparto provincial'!J563*ROUND(SUM(Construccion!$D$39:D39),12),0)-0,"n.a.")</x:f>
        <x:v>0</x:v>
      </x:c>
      <x:c r="I1677" s="55" t="n">
        <x:f>'Reparto provincial'!N563</x:f>
        <x:v>0</x:v>
      </x:c>
      <x:c r="J1677" s="55" t="n">
        <x:f>IF(AND(ISNUMBER(H1677),ISNUMBER(I1677)),H1677*I1677,"n.a.")</x:f>
        <x:v>0</x:v>
      </x:c>
      <x:c r="K1677" s="56" t="n">
        <x:f>Ubicaciones!D17</x:f>
        <x:v>8.53</x:v>
      </x:c>
      <x:c r="L1677" s="56" t="n">
        <x:f>Ubicaciones!E17</x:f>
        <x:v>-81.7</x:v>
      </x:c>
      <x:c r="M1677" s="38" t="str">
        <x:f>Vulnerabilidad!B22</x:f>
        <x:v>Hormigón armado</x:v>
      </x:c>
      <x:c r="N1677" s="38" t="str">
        <x:f>Vulnerabilidad!C22</x:f>
        <x:v>Mampostería de relleno</x:v>
      </x:c>
      <x:c r="O1677" s="38" t="str">
        <x:f>Vulnerabilidad!D22</x:f>
        <x:v>Losa de hormigón</x:v>
      </x:c>
      <x:c r="P1677" s="38" t="str">
        <x:v>Sin dato</x:v>
      </x:c>
      <x:c r="Q1677" s="38" t="n">
        <x:f>IF('Impacto local'!H17="","",'Impacto local'!H17)</x:f>
        <x:v>3</x:v>
      </x:c>
      <x:c r="R1677" s="57" t="n">
        <x:f>IF(Q1677="","",INDEX(Vulnerabilidad!$B$6:$B$17,Q1677))</x:f>
        <x:v>0</x:v>
      </x:c>
      <x:c r="S1677" s="55" t="n">
        <x:f>IF(AND(ISNUMBER(J1677),ISNUMBER(R1677),R1677&gt;=0,R1677&lt;=1),J1677*R1677,"n.a.")</x:f>
        <x:v>0</x:v>
      </x:c>
      <x:c r="T1677" s="38" t="str">
        <x:f>IF(ISNUMBER(S1677),"Calculado ilustrativo","Faltan datos / parámetros inválidos")</x:f>
        <x:v>Calculado ilustrativo</x:v>
      </x:c>
    </x:row>
    <x:row r="1678">
      <x:c r="A1678" s="38" t="str">
        <x:v>R01673</x:v>
      </x:c>
      <x:c r="B1678" s="38" t="str">
        <x:f>'Reparto provincial'!B563</x:f>
        <x:v>C15</x:v>
      </x:c>
      <x:c r="C1678" s="38" t="str">
        <x:f>'Reparto provincial'!C563</x:f>
        <x:v>SAGICOR Panamá, S. A.</x:v>
      </x:c>
      <x:c r="D1678" s="38" t="str">
        <x:f>'Reparto provincial'!D563</x:f>
        <x:v>Residencial</x:v>
      </x:c>
      <x:c r="E1678" s="38" t="str">
        <x:f>'Reparto provincial'!E563</x:f>
        <x:v>Ngäbe-Buglé</x:v>
      </x:c>
      <x:c r="F1678" s="38" t="str">
        <x:f>Ubicaciones!A17</x:f>
        <x:v>L12</x:v>
      </x:c>
      <x:c r="G1678" s="38" t="str">
        <x:v>P2</x:v>
      </x:c>
      <x:c r="H1678" s="55" t="n">
        <x:f>IF(AND(ISNUMBER('Reparto provincial'!J563),ABS(Construccion!G39-1)&lt;0.0000001,MIN(Construccion!D39:F39)&gt;=0,MAX(Construccion!D39:F39)&lt;=1),ROUND('Reparto provincial'!J563*ROUND(SUM(Construccion!$D$39:E39),12),0)-ROUND('Reparto provincial'!J563*ROUND(SUM(Construccion!$D$39:D39),12),0),"n.a.")</x:f>
        <x:v>0</x:v>
      </x:c>
      <x:c r="I1678" s="55" t="n">
        <x:f>'Reparto provincial'!N563</x:f>
        <x:v>0</x:v>
      </x:c>
      <x:c r="J1678" s="55" t="n">
        <x:f>IF(AND(ISNUMBER(H1678),ISNUMBER(I1678)),H1678*I1678,"n.a.")</x:f>
        <x:v>0</x:v>
      </x:c>
      <x:c r="K1678" s="56" t="n">
        <x:f>Ubicaciones!D17</x:f>
        <x:v>8.53</x:v>
      </x:c>
      <x:c r="L1678" s="56" t="n">
        <x:f>Ubicaciones!E17</x:f>
        <x:v>-81.7</x:v>
      </x:c>
      <x:c r="M1678" s="38" t="str">
        <x:f>Vulnerabilidad!B23</x:f>
        <x:v>Mampostería sin refuerzo</x:v>
      </x:c>
      <x:c r="N1678" s="38" t="str">
        <x:f>Vulnerabilidad!C23</x:f>
        <x:v>Bloque / ladrillo</x:v>
      </x:c>
      <x:c r="O1678" s="38" t="str">
        <x:f>Vulnerabilidad!D23</x:f>
        <x:v>Metal</x:v>
      </x:c>
      <x:c r="P1678" s="38" t="str">
        <x:v>Sin dato</x:v>
      </x:c>
      <x:c r="Q1678" s="38" t="n">
        <x:f>IF('Impacto local'!H17="","",'Impacto local'!H17)</x:f>
        <x:v>3</x:v>
      </x:c>
      <x:c r="R1678" s="57" t="n">
        <x:f>IF(Q1678="","",INDEX(Vulnerabilidad!$C$6:$C$17,Q1678))</x:f>
        <x:v>0</x:v>
      </x:c>
      <x:c r="S1678" s="55" t="n">
        <x:f>IF(AND(ISNUMBER(J1678),ISNUMBER(R1678),R1678&gt;=0,R1678&lt;=1),J1678*R1678,"n.a.")</x:f>
        <x:v>0</x:v>
      </x:c>
      <x:c r="T1678" s="38" t="str">
        <x:f>IF(ISNUMBER(S1678),"Calculado ilustrativo","Faltan datos / parámetros inválidos")</x:f>
        <x:v>Calculado ilustrativo</x:v>
      </x:c>
    </x:row>
    <x:row r="1679">
      <x:c r="A1679" s="38" t="str">
        <x:v>R01674</x:v>
      </x:c>
      <x:c r="B1679" s="38" t="str">
        <x:f>'Reparto provincial'!B563</x:f>
        <x:v>C15</x:v>
      </x:c>
      <x:c r="C1679" s="38" t="str">
        <x:f>'Reparto provincial'!C563</x:f>
        <x:v>SAGICOR Panamá, S. A.</x:v>
      </x:c>
      <x:c r="D1679" s="38" t="str">
        <x:f>'Reparto provincial'!D563</x:f>
        <x:v>Residencial</x:v>
      </x:c>
      <x:c r="E1679" s="38" t="str">
        <x:f>'Reparto provincial'!E563</x:f>
        <x:v>Ngäbe-Buglé</x:v>
      </x:c>
      <x:c r="F1679" s="38" t="str">
        <x:f>Ubicaciones!A17</x:f>
        <x:v>L12</x:v>
      </x:c>
      <x:c r="G1679" s="38" t="str">
        <x:v>P3</x:v>
      </x:c>
      <x:c r="H1679" s="55" t="n">
        <x:f>IF(AND(ISNUMBER('Reparto provincial'!J563),ABS(Construccion!G39-1)&lt;0.0000001,MIN(Construccion!D39:F39)&gt;=0,MAX(Construccion!D39:F39)&lt;=1),ROUND('Reparto provincial'!J563*ROUND(SUM(Construccion!$D$39:F39),12),0)-ROUND('Reparto provincial'!J563*ROUND(SUM(Construccion!$D$39:E39),12),0),"n.a.")</x:f>
        <x:v>0</x:v>
      </x:c>
      <x:c r="I1679" s="55" t="n">
        <x:f>'Reparto provincial'!N563</x:f>
        <x:v>0</x:v>
      </x:c>
      <x:c r="J1679" s="55" t="n">
        <x:f>IF(AND(ISNUMBER(H1679),ISNUMBER(I1679)),H1679*I1679,"n.a.")</x:f>
        <x:v>0</x:v>
      </x:c>
      <x:c r="K1679" s="56" t="n">
        <x:f>Ubicaciones!D17</x:f>
        <x:v>8.53</x:v>
      </x:c>
      <x:c r="L1679" s="56" t="n">
        <x:f>Ubicaciones!E17</x:f>
        <x:v>-81.7</x:v>
      </x:c>
      <x:c r="M1679" s="38" t="str">
        <x:f>Vulnerabilidad!B24</x:f>
        <x:v>Liviana / madera</x:v>
      </x:c>
      <x:c r="N1679" s="38" t="str">
        <x:f>Vulnerabilidad!C24</x:f>
        <x:v>Madera / livianas</x:v>
      </x:c>
      <x:c r="O1679" s="38" t="str">
        <x:f>Vulnerabilidad!D24</x:f>
        <x:v>Metal</x:v>
      </x:c>
      <x:c r="P1679" s="38" t="str">
        <x:v>Sin dato</x:v>
      </x:c>
      <x:c r="Q1679" s="38" t="n">
        <x:f>IF('Impacto local'!H17="","",'Impacto local'!H17)</x:f>
        <x:v>3</x:v>
      </x:c>
      <x:c r="R1679" s="57" t="n">
        <x:f>IF(Q1679="","",INDEX(Vulnerabilidad!$D$6:$D$17,Q1679))</x:f>
        <x:v>0</x:v>
      </x:c>
      <x:c r="S1679" s="55" t="n">
        <x:f>IF(AND(ISNUMBER(J1679),ISNUMBER(R1679),R1679&gt;=0,R1679&lt;=1),J1679*R1679,"n.a.")</x:f>
        <x:v>0</x:v>
      </x:c>
      <x:c r="T1679" s="38" t="str">
        <x:f>IF(ISNUMBER(S1679),"Calculado ilustrativo","Faltan datos / parámetros inválidos")</x:f>
        <x:v>Calculado ilustrativo</x:v>
      </x:c>
    </x:row>
    <x:row r="1680">
      <x:c r="A1680" s="38" t="str">
        <x:v>R01675</x:v>
      </x:c>
      <x:c r="B1680" s="38" t="str">
        <x:f>'Reparto provincial'!B564</x:f>
        <x:v>C15</x:v>
      </x:c>
      <x:c r="C1680" s="38" t="str">
        <x:f>'Reparto provincial'!C564</x:f>
        <x:v>SAGICOR Panamá, S. A.</x:v>
      </x:c>
      <x:c r="D1680" s="38" t="str">
        <x:f>'Reparto provincial'!D564</x:f>
        <x:v>Residencial</x:v>
      </x:c>
      <x:c r="E1680" s="38" t="str">
        <x:f>'Reparto provincial'!E564</x:f>
        <x:v>Panamá Oeste</x:v>
      </x:c>
      <x:c r="F1680" s="38" t="str">
        <x:f>Ubicaciones!A18</x:f>
        <x:v>L13</x:v>
      </x:c>
      <x:c r="G1680" s="38" t="str">
        <x:v>P1</x:v>
      </x:c>
      <x:c r="H1680" s="55" t="n">
        <x:f>IF(AND(ISNUMBER('Reparto provincial'!J564),ABS(Construccion!G42-1)&lt;0.0000001,MIN(Construccion!D42:F42)&gt;=0,MAX(Construccion!D42:F42)&lt;=1),ROUND('Reparto provincial'!J564*ROUND(SUM(Construccion!$D$42:D42),12),0)-0,"n.a.")</x:f>
        <x:v>0</x:v>
      </x:c>
      <x:c r="I1680" s="55" t="n">
        <x:f>'Reparto provincial'!N564</x:f>
        <x:v>0</x:v>
      </x:c>
      <x:c r="J1680" s="55" t="n">
        <x:f>IF(AND(ISNUMBER(H1680),ISNUMBER(I1680)),H1680*I1680,"n.a.")</x:f>
        <x:v>0</x:v>
      </x:c>
      <x:c r="K1680" s="56" t="n">
        <x:f>Ubicaciones!D18</x:f>
        <x:v>8.88</x:v>
      </x:c>
      <x:c r="L1680" s="56" t="n">
        <x:f>Ubicaciones!E18</x:f>
        <x:v>-79.78</x:v>
      </x:c>
      <x:c r="M1680" s="38" t="str">
        <x:f>Vulnerabilidad!B22</x:f>
        <x:v>Hormigón armado</x:v>
      </x:c>
      <x:c r="N1680" s="38" t="str">
        <x:f>Vulnerabilidad!C22</x:f>
        <x:v>Mampostería de relleno</x:v>
      </x:c>
      <x:c r="O1680" s="38" t="str">
        <x:f>Vulnerabilidad!D22</x:f>
        <x:v>Losa de hormigón</x:v>
      </x:c>
      <x:c r="P1680" s="38" t="str">
        <x:v>Sin dato</x:v>
      </x:c>
      <x:c r="Q1680" s="38" t="n">
        <x:f>IF('Impacto local'!H18="","",'Impacto local'!H18)</x:f>
        <x:v>2</x:v>
      </x:c>
      <x:c r="R1680" s="57" t="n">
        <x:f>IF(Q1680="","",INDEX(Vulnerabilidad!$B$6:$B$17,Q1680))</x:f>
        <x:v>0</x:v>
      </x:c>
      <x:c r="S1680" s="55" t="n">
        <x:f>IF(AND(ISNUMBER(J1680),ISNUMBER(R1680),R1680&gt;=0,R1680&lt;=1),J1680*R1680,"n.a.")</x:f>
        <x:v>0</x:v>
      </x:c>
      <x:c r="T1680" s="38" t="str">
        <x:f>IF(ISNUMBER(S1680),"Calculado ilustrativo","Faltan datos / parámetros inválidos")</x:f>
        <x:v>Calculado ilustrativo</x:v>
      </x:c>
    </x:row>
    <x:row r="1681">
      <x:c r="A1681" s="38" t="str">
        <x:v>R01676</x:v>
      </x:c>
      <x:c r="B1681" s="38" t="str">
        <x:f>'Reparto provincial'!B564</x:f>
        <x:v>C15</x:v>
      </x:c>
      <x:c r="C1681" s="38" t="str">
        <x:f>'Reparto provincial'!C564</x:f>
        <x:v>SAGICOR Panamá, S. A.</x:v>
      </x:c>
      <x:c r="D1681" s="38" t="str">
        <x:f>'Reparto provincial'!D564</x:f>
        <x:v>Residencial</x:v>
      </x:c>
      <x:c r="E1681" s="38" t="str">
        <x:f>'Reparto provincial'!E564</x:f>
        <x:v>Panamá Oeste</x:v>
      </x:c>
      <x:c r="F1681" s="38" t="str">
        <x:f>Ubicaciones!A18</x:f>
        <x:v>L13</x:v>
      </x:c>
      <x:c r="G1681" s="38" t="str">
        <x:v>P2</x:v>
      </x:c>
      <x:c r="H1681" s="55" t="n">
        <x:f>IF(AND(ISNUMBER('Reparto provincial'!J564),ABS(Construccion!G42-1)&lt;0.0000001,MIN(Construccion!D42:F42)&gt;=0,MAX(Construccion!D42:F42)&lt;=1),ROUND('Reparto provincial'!J564*ROUND(SUM(Construccion!$D$42:E42),12),0)-ROUND('Reparto provincial'!J564*ROUND(SUM(Construccion!$D$42:D42),12),0),"n.a.")</x:f>
        <x:v>0</x:v>
      </x:c>
      <x:c r="I1681" s="55" t="n">
        <x:f>'Reparto provincial'!N564</x:f>
        <x:v>0</x:v>
      </x:c>
      <x:c r="J1681" s="55" t="n">
        <x:f>IF(AND(ISNUMBER(H1681),ISNUMBER(I1681)),H1681*I1681,"n.a.")</x:f>
        <x:v>0</x:v>
      </x:c>
      <x:c r="K1681" s="56" t="n">
        <x:f>Ubicaciones!D18</x:f>
        <x:v>8.88</x:v>
      </x:c>
      <x:c r="L1681" s="56" t="n">
        <x:f>Ubicaciones!E18</x:f>
        <x:v>-79.78</x:v>
      </x:c>
      <x:c r="M1681" s="38" t="str">
        <x:f>Vulnerabilidad!B23</x:f>
        <x:v>Mampostería sin refuerzo</x:v>
      </x:c>
      <x:c r="N1681" s="38" t="str">
        <x:f>Vulnerabilidad!C23</x:f>
        <x:v>Bloque / ladrillo</x:v>
      </x:c>
      <x:c r="O1681" s="38" t="str">
        <x:f>Vulnerabilidad!D23</x:f>
        <x:v>Metal</x:v>
      </x:c>
      <x:c r="P1681" s="38" t="str">
        <x:v>Sin dato</x:v>
      </x:c>
      <x:c r="Q1681" s="38" t="n">
        <x:f>IF('Impacto local'!H18="","",'Impacto local'!H18)</x:f>
        <x:v>2</x:v>
      </x:c>
      <x:c r="R1681" s="57" t="n">
        <x:f>IF(Q1681="","",INDEX(Vulnerabilidad!$C$6:$C$17,Q1681))</x:f>
        <x:v>0</x:v>
      </x:c>
      <x:c r="S1681" s="55" t="n">
        <x:f>IF(AND(ISNUMBER(J1681),ISNUMBER(R1681),R1681&gt;=0,R1681&lt;=1),J1681*R1681,"n.a.")</x:f>
        <x:v>0</x:v>
      </x:c>
      <x:c r="T1681" s="38" t="str">
        <x:f>IF(ISNUMBER(S1681),"Calculado ilustrativo","Faltan datos / parámetros inválidos")</x:f>
        <x:v>Calculado ilustrativo</x:v>
      </x:c>
    </x:row>
    <x:row r="1682">
      <x:c r="A1682" s="38" t="str">
        <x:v>R01677</x:v>
      </x:c>
      <x:c r="B1682" s="38" t="str">
        <x:f>'Reparto provincial'!B564</x:f>
        <x:v>C15</x:v>
      </x:c>
      <x:c r="C1682" s="38" t="str">
        <x:f>'Reparto provincial'!C564</x:f>
        <x:v>SAGICOR Panamá, S. A.</x:v>
      </x:c>
      <x:c r="D1682" s="38" t="str">
        <x:f>'Reparto provincial'!D564</x:f>
        <x:v>Residencial</x:v>
      </x:c>
      <x:c r="E1682" s="38" t="str">
        <x:f>'Reparto provincial'!E564</x:f>
        <x:v>Panamá Oeste</x:v>
      </x:c>
      <x:c r="F1682" s="38" t="str">
        <x:f>Ubicaciones!A18</x:f>
        <x:v>L13</x:v>
      </x:c>
      <x:c r="G1682" s="38" t="str">
        <x:v>P3</x:v>
      </x:c>
      <x:c r="H1682" s="55" t="n">
        <x:f>IF(AND(ISNUMBER('Reparto provincial'!J564),ABS(Construccion!G42-1)&lt;0.0000001,MIN(Construccion!D42:F42)&gt;=0,MAX(Construccion!D42:F42)&lt;=1),ROUND('Reparto provincial'!J564*ROUND(SUM(Construccion!$D$42:F42),12),0)-ROUND('Reparto provincial'!J564*ROUND(SUM(Construccion!$D$42:E42),12),0),"n.a.")</x:f>
        <x:v>0</x:v>
      </x:c>
      <x:c r="I1682" s="55" t="n">
        <x:f>'Reparto provincial'!N564</x:f>
        <x:v>0</x:v>
      </x:c>
      <x:c r="J1682" s="55" t="n">
        <x:f>IF(AND(ISNUMBER(H1682),ISNUMBER(I1682)),H1682*I1682,"n.a.")</x:f>
        <x:v>0</x:v>
      </x:c>
      <x:c r="K1682" s="56" t="n">
        <x:f>Ubicaciones!D18</x:f>
        <x:v>8.88</x:v>
      </x:c>
      <x:c r="L1682" s="56" t="n">
        <x:f>Ubicaciones!E18</x:f>
        <x:v>-79.78</x:v>
      </x:c>
      <x:c r="M1682" s="38" t="str">
        <x:f>Vulnerabilidad!B24</x:f>
        <x:v>Liviana / madera</x:v>
      </x:c>
      <x:c r="N1682" s="38" t="str">
        <x:f>Vulnerabilidad!C24</x:f>
        <x:v>Madera / livianas</x:v>
      </x:c>
      <x:c r="O1682" s="38" t="str">
        <x:f>Vulnerabilidad!D24</x:f>
        <x:v>Metal</x:v>
      </x:c>
      <x:c r="P1682" s="38" t="str">
        <x:v>Sin dato</x:v>
      </x:c>
      <x:c r="Q1682" s="38" t="n">
        <x:f>IF('Impacto local'!H18="","",'Impacto local'!H18)</x:f>
        <x:v>2</x:v>
      </x:c>
      <x:c r="R1682" s="57" t="n">
        <x:f>IF(Q1682="","",INDEX(Vulnerabilidad!$D$6:$D$17,Q1682))</x:f>
        <x:v>0</x:v>
      </x:c>
      <x:c r="S1682" s="55" t="n">
        <x:f>IF(AND(ISNUMBER(J1682),ISNUMBER(R1682),R1682&gt;=0,R1682&lt;=1),J1682*R1682,"n.a.")</x:f>
        <x:v>0</x:v>
      </x:c>
      <x:c r="T1682" s="38" t="str">
        <x:f>IF(ISNUMBER(S1682),"Calculado ilustrativo","Faltan datos / parámetros inválidos")</x:f>
        <x:v>Calculado ilustrativo</x:v>
      </x:c>
    </x:row>
    <x:row r="1683">
      <x:c r="A1683" s="38" t="str">
        <x:v>R01678</x:v>
      </x:c>
      <x:c r="B1683" s="38" t="str">
        <x:f>'Reparto provincial'!B565</x:f>
        <x:v>C15</x:v>
      </x:c>
      <x:c r="C1683" s="38" t="str">
        <x:f>'Reparto provincial'!C565</x:f>
        <x:v>SAGICOR Panamá, S. A.</x:v>
      </x:c>
      <x:c r="D1683" s="38" t="str">
        <x:f>'Reparto provincial'!D565</x:f>
        <x:v>Comercial</x:v>
      </x:c>
      <x:c r="E1683" s="38" t="str">
        <x:f>'Reparto provincial'!E565</x:f>
        <x:v>Bocas del Toro</x:v>
      </x:c>
      <x:c r="F1683" s="38" t="str">
        <x:f>Ubicaciones!A6</x:f>
        <x:v>L01</x:v>
      </x:c>
      <x:c r="G1683" s="38" t="str">
        <x:v>P1</x:v>
      </x:c>
      <x:c r="H1683" s="55" t="n">
        <x:f>IF(AND(ISNUMBER('Reparto provincial'!J565),ABS(Construccion!G7-1)&lt;0.0000001,MIN(Construccion!D7:F7)&gt;=0,MAX(Construccion!D7:F7)&lt;=1),ROUND('Reparto provincial'!J565*ROUND(SUM(Construccion!$D$7:D7),12),0)-0,"n.a.")</x:f>
        <x:v>0</x:v>
      </x:c>
      <x:c r="I1683" s="55" t="n">
        <x:f>'Reparto provincial'!N565</x:f>
        <x:v>0</x:v>
      </x:c>
      <x:c r="J1683" s="55" t="n">
        <x:f>IF(AND(ISNUMBER(H1683),ISNUMBER(I1683)),H1683*I1683,"n.a.")</x:f>
        <x:v>0</x:v>
      </x:c>
      <x:c r="K1683" s="56" t="n">
        <x:f>Ubicaciones!D6</x:f>
        <x:v>9.34</x:v>
      </x:c>
      <x:c r="L1683" s="56" t="n">
        <x:f>Ubicaciones!E6</x:f>
        <x:v>-82.25</x:v>
      </x:c>
      <x:c r="M1683" s="38" t="str">
        <x:f>Vulnerabilidad!B22</x:f>
        <x:v>Hormigón armado</x:v>
      </x:c>
      <x:c r="N1683" s="38" t="str">
        <x:f>Vulnerabilidad!C22</x:f>
        <x:v>Mampostería de relleno</x:v>
      </x:c>
      <x:c r="O1683" s="38" t="str">
        <x:f>Vulnerabilidad!D22</x:f>
        <x:v>Losa de hormigón</x:v>
      </x:c>
      <x:c r="P1683" s="38" t="str">
        <x:v>Sin dato</x:v>
      </x:c>
      <x:c r="Q1683" s="38" t="n">
        <x:f>IF('Impacto local'!H6="","",'Impacto local'!H6)</x:f>
        <x:v>3</x:v>
      </x:c>
      <x:c r="R1683" s="57" t="n">
        <x:f>IF(Q1683="","",INDEX(Vulnerabilidad!$B$6:$B$17,Q1683))</x:f>
        <x:v>0</x:v>
      </x:c>
      <x:c r="S1683" s="55" t="n">
        <x:f>IF(AND(ISNUMBER(J1683),ISNUMBER(R1683),R1683&gt;=0,R1683&lt;=1),J1683*R1683,"n.a.")</x:f>
        <x:v>0</x:v>
      </x:c>
      <x:c r="T1683" s="38" t="str">
        <x:f>IF(ISNUMBER(S1683),"Calculado ilustrativo","Faltan datos / parámetros inválidos")</x:f>
        <x:v>Calculado ilustrativo</x:v>
      </x:c>
    </x:row>
    <x:row r="1684">
      <x:c r="A1684" s="38" t="str">
        <x:v>R01679</x:v>
      </x:c>
      <x:c r="B1684" s="38" t="str">
        <x:f>'Reparto provincial'!B565</x:f>
        <x:v>C15</x:v>
      </x:c>
      <x:c r="C1684" s="38" t="str">
        <x:f>'Reparto provincial'!C565</x:f>
        <x:v>SAGICOR Panamá, S. A.</x:v>
      </x:c>
      <x:c r="D1684" s="38" t="str">
        <x:f>'Reparto provincial'!D565</x:f>
        <x:v>Comercial</x:v>
      </x:c>
      <x:c r="E1684" s="38" t="str">
        <x:f>'Reparto provincial'!E565</x:f>
        <x:v>Bocas del Toro</x:v>
      </x:c>
      <x:c r="F1684" s="38" t="str">
        <x:f>Ubicaciones!A6</x:f>
        <x:v>L01</x:v>
      </x:c>
      <x:c r="G1684" s="38" t="str">
        <x:v>P2</x:v>
      </x:c>
      <x:c r="H1684" s="55" t="n">
        <x:f>IF(AND(ISNUMBER('Reparto provincial'!J565),ABS(Construccion!G7-1)&lt;0.0000001,MIN(Construccion!D7:F7)&gt;=0,MAX(Construccion!D7:F7)&lt;=1),ROUND('Reparto provincial'!J565*ROUND(SUM(Construccion!$D$7:E7),12),0)-ROUND('Reparto provincial'!J565*ROUND(SUM(Construccion!$D$7:D7),12),0),"n.a.")</x:f>
        <x:v>0</x:v>
      </x:c>
      <x:c r="I1684" s="55" t="n">
        <x:f>'Reparto provincial'!N565</x:f>
        <x:v>0</x:v>
      </x:c>
      <x:c r="J1684" s="55" t="n">
        <x:f>IF(AND(ISNUMBER(H1684),ISNUMBER(I1684)),H1684*I1684,"n.a.")</x:f>
        <x:v>0</x:v>
      </x:c>
      <x:c r="K1684" s="56" t="n">
        <x:f>Ubicaciones!D6</x:f>
        <x:v>9.34</x:v>
      </x:c>
      <x:c r="L1684" s="56" t="n">
        <x:f>Ubicaciones!E6</x:f>
        <x:v>-82.25</x:v>
      </x:c>
      <x:c r="M1684" s="38" t="str">
        <x:f>Vulnerabilidad!B23</x:f>
        <x:v>Mampostería sin refuerzo</x:v>
      </x:c>
      <x:c r="N1684" s="38" t="str">
        <x:f>Vulnerabilidad!C23</x:f>
        <x:v>Bloque / ladrillo</x:v>
      </x:c>
      <x:c r="O1684" s="38" t="str">
        <x:f>Vulnerabilidad!D23</x:f>
        <x:v>Metal</x:v>
      </x:c>
      <x:c r="P1684" s="38" t="str">
        <x:v>Sin dato</x:v>
      </x:c>
      <x:c r="Q1684" s="38" t="n">
        <x:f>IF('Impacto local'!H6="","",'Impacto local'!H6)</x:f>
        <x:v>3</x:v>
      </x:c>
      <x:c r="R1684" s="57" t="n">
        <x:f>IF(Q1684="","",INDEX(Vulnerabilidad!$C$6:$C$17,Q1684))</x:f>
        <x:v>0</x:v>
      </x:c>
      <x:c r="S1684" s="55" t="n">
        <x:f>IF(AND(ISNUMBER(J1684),ISNUMBER(R1684),R1684&gt;=0,R1684&lt;=1),J1684*R1684,"n.a.")</x:f>
        <x:v>0</x:v>
      </x:c>
      <x:c r="T1684" s="38" t="str">
        <x:f>IF(ISNUMBER(S1684),"Calculado ilustrativo","Faltan datos / parámetros inválidos")</x:f>
        <x:v>Calculado ilustrativo</x:v>
      </x:c>
    </x:row>
    <x:row r="1685">
      <x:c r="A1685" s="38" t="str">
        <x:v>R01680</x:v>
      </x:c>
      <x:c r="B1685" s="38" t="str">
        <x:f>'Reparto provincial'!B565</x:f>
        <x:v>C15</x:v>
      </x:c>
      <x:c r="C1685" s="38" t="str">
        <x:f>'Reparto provincial'!C565</x:f>
        <x:v>SAGICOR Panamá, S. A.</x:v>
      </x:c>
      <x:c r="D1685" s="38" t="str">
        <x:f>'Reparto provincial'!D565</x:f>
        <x:v>Comercial</x:v>
      </x:c>
      <x:c r="E1685" s="38" t="str">
        <x:f>'Reparto provincial'!E565</x:f>
        <x:v>Bocas del Toro</x:v>
      </x:c>
      <x:c r="F1685" s="38" t="str">
        <x:f>Ubicaciones!A6</x:f>
        <x:v>L01</x:v>
      </x:c>
      <x:c r="G1685" s="38" t="str">
        <x:v>P3</x:v>
      </x:c>
      <x:c r="H1685" s="55" t="n">
        <x:f>IF(AND(ISNUMBER('Reparto provincial'!J565),ABS(Construccion!G7-1)&lt;0.0000001,MIN(Construccion!D7:F7)&gt;=0,MAX(Construccion!D7:F7)&lt;=1),ROUND('Reparto provincial'!J565*ROUND(SUM(Construccion!$D$7:F7),12),0)-ROUND('Reparto provincial'!J565*ROUND(SUM(Construccion!$D$7:E7),12),0),"n.a.")</x:f>
        <x:v>0</x:v>
      </x:c>
      <x:c r="I1685" s="55" t="n">
        <x:f>'Reparto provincial'!N565</x:f>
        <x:v>0</x:v>
      </x:c>
      <x:c r="J1685" s="55" t="n">
        <x:f>IF(AND(ISNUMBER(H1685),ISNUMBER(I1685)),H1685*I1685,"n.a.")</x:f>
        <x:v>0</x:v>
      </x:c>
      <x:c r="K1685" s="56" t="n">
        <x:f>Ubicaciones!D6</x:f>
        <x:v>9.34</x:v>
      </x:c>
      <x:c r="L1685" s="56" t="n">
        <x:f>Ubicaciones!E6</x:f>
        <x:v>-82.25</x:v>
      </x:c>
      <x:c r="M1685" s="38" t="str">
        <x:f>Vulnerabilidad!B24</x:f>
        <x:v>Liviana / madera</x:v>
      </x:c>
      <x:c r="N1685" s="38" t="str">
        <x:f>Vulnerabilidad!C24</x:f>
        <x:v>Madera / livianas</x:v>
      </x:c>
      <x:c r="O1685" s="38" t="str">
        <x:f>Vulnerabilidad!D24</x:f>
        <x:v>Metal</x:v>
      </x:c>
      <x:c r="P1685" s="38" t="str">
        <x:v>Sin dato</x:v>
      </x:c>
      <x:c r="Q1685" s="38" t="n">
        <x:f>IF('Impacto local'!H6="","",'Impacto local'!H6)</x:f>
        <x:v>3</x:v>
      </x:c>
      <x:c r="R1685" s="57" t="n">
        <x:f>IF(Q1685="","",INDEX(Vulnerabilidad!$D$6:$D$17,Q1685))</x:f>
        <x:v>0</x:v>
      </x:c>
      <x:c r="S1685" s="55" t="n">
        <x:f>IF(AND(ISNUMBER(J1685),ISNUMBER(R1685),R1685&gt;=0,R1685&lt;=1),J1685*R1685,"n.a.")</x:f>
        <x:v>0</x:v>
      </x:c>
      <x:c r="T1685" s="38" t="str">
        <x:f>IF(ISNUMBER(S1685),"Calculado ilustrativo","Faltan datos / parámetros inválidos")</x:f>
        <x:v>Calculado ilustrativo</x:v>
      </x:c>
    </x:row>
    <x:row r="1686">
      <x:c r="A1686" s="38" t="str">
        <x:v>R01681</x:v>
      </x:c>
      <x:c r="B1686" s="38" t="str">
        <x:f>'Reparto provincial'!B566</x:f>
        <x:v>C15</x:v>
      </x:c>
      <x:c r="C1686" s="38" t="str">
        <x:f>'Reparto provincial'!C566</x:f>
        <x:v>SAGICOR Panamá, S. A.</x:v>
      </x:c>
      <x:c r="D1686" s="38" t="str">
        <x:f>'Reparto provincial'!D566</x:f>
        <x:v>Comercial</x:v>
      </x:c>
      <x:c r="E1686" s="38" t="str">
        <x:f>'Reparto provincial'!E566</x:f>
        <x:v>Coclé</x:v>
      </x:c>
      <x:c r="F1686" s="38" t="str">
        <x:f>Ubicaciones!A7</x:f>
        <x:v>L02</x:v>
      </x:c>
      <x:c r="G1686" s="38" t="str">
        <x:v>P1</x:v>
      </x:c>
      <x:c r="H1686" s="55" t="n">
        <x:f>IF(AND(ISNUMBER('Reparto provincial'!J566),ABS(Construccion!G10-1)&lt;0.0000001,MIN(Construccion!D10:F10)&gt;=0,MAX(Construccion!D10:F10)&lt;=1),ROUND('Reparto provincial'!J566*ROUND(SUM(Construccion!$D$10:D10),12),0)-0,"n.a.")</x:f>
        <x:v>0</x:v>
      </x:c>
      <x:c r="I1686" s="55" t="n">
        <x:f>'Reparto provincial'!N566</x:f>
        <x:v>0</x:v>
      </x:c>
      <x:c r="J1686" s="55" t="n">
        <x:f>IF(AND(ISNUMBER(H1686),ISNUMBER(I1686)),H1686*I1686,"n.a.")</x:f>
        <x:v>0</x:v>
      </x:c>
      <x:c r="K1686" s="56" t="n">
        <x:f>Ubicaciones!D7</x:f>
        <x:v>8.52</x:v>
      </x:c>
      <x:c r="L1686" s="56" t="n">
        <x:f>Ubicaciones!E7</x:f>
        <x:v>-80.36</x:v>
      </x:c>
      <x:c r="M1686" s="38" t="str">
        <x:f>Vulnerabilidad!B22</x:f>
        <x:v>Hormigón armado</x:v>
      </x:c>
      <x:c r="N1686" s="38" t="str">
        <x:f>Vulnerabilidad!C22</x:f>
        <x:v>Mampostería de relleno</x:v>
      </x:c>
      <x:c r="O1686" s="38" t="str">
        <x:f>Vulnerabilidad!D22</x:f>
        <x:v>Losa de hormigón</x:v>
      </x:c>
      <x:c r="P1686" s="38" t="str">
        <x:v>Sin dato</x:v>
      </x:c>
      <x:c r="Q1686" s="38" t="n">
        <x:f>IF('Impacto local'!H7="","",'Impacto local'!H7)</x:f>
        <x:v>2</x:v>
      </x:c>
      <x:c r="R1686" s="57" t="n">
        <x:f>IF(Q1686="","",INDEX(Vulnerabilidad!$B$6:$B$17,Q1686))</x:f>
        <x:v>0</x:v>
      </x:c>
      <x:c r="S1686" s="55" t="n">
        <x:f>IF(AND(ISNUMBER(J1686),ISNUMBER(R1686),R1686&gt;=0,R1686&lt;=1),J1686*R1686,"n.a.")</x:f>
        <x:v>0</x:v>
      </x:c>
      <x:c r="T1686" s="38" t="str">
        <x:f>IF(ISNUMBER(S1686),"Calculado ilustrativo","Faltan datos / parámetros inválidos")</x:f>
        <x:v>Calculado ilustrativo</x:v>
      </x:c>
    </x:row>
    <x:row r="1687">
      <x:c r="A1687" s="38" t="str">
        <x:v>R01682</x:v>
      </x:c>
      <x:c r="B1687" s="38" t="str">
        <x:f>'Reparto provincial'!B566</x:f>
        <x:v>C15</x:v>
      </x:c>
      <x:c r="C1687" s="38" t="str">
        <x:f>'Reparto provincial'!C566</x:f>
        <x:v>SAGICOR Panamá, S. A.</x:v>
      </x:c>
      <x:c r="D1687" s="38" t="str">
        <x:f>'Reparto provincial'!D566</x:f>
        <x:v>Comercial</x:v>
      </x:c>
      <x:c r="E1687" s="38" t="str">
        <x:f>'Reparto provincial'!E566</x:f>
        <x:v>Coclé</x:v>
      </x:c>
      <x:c r="F1687" s="38" t="str">
        <x:f>Ubicaciones!A7</x:f>
        <x:v>L02</x:v>
      </x:c>
      <x:c r="G1687" s="38" t="str">
        <x:v>P2</x:v>
      </x:c>
      <x:c r="H1687" s="55" t="n">
        <x:f>IF(AND(ISNUMBER('Reparto provincial'!J566),ABS(Construccion!G10-1)&lt;0.0000001,MIN(Construccion!D10:F10)&gt;=0,MAX(Construccion!D10:F10)&lt;=1),ROUND('Reparto provincial'!J566*ROUND(SUM(Construccion!$D$10:E10),12),0)-ROUND('Reparto provincial'!J566*ROUND(SUM(Construccion!$D$10:D10),12),0),"n.a.")</x:f>
        <x:v>0</x:v>
      </x:c>
      <x:c r="I1687" s="55" t="n">
        <x:f>'Reparto provincial'!N566</x:f>
        <x:v>0</x:v>
      </x:c>
      <x:c r="J1687" s="55" t="n">
        <x:f>IF(AND(ISNUMBER(H1687),ISNUMBER(I1687)),H1687*I1687,"n.a.")</x:f>
        <x:v>0</x:v>
      </x:c>
      <x:c r="K1687" s="56" t="n">
        <x:f>Ubicaciones!D7</x:f>
        <x:v>8.52</x:v>
      </x:c>
      <x:c r="L1687" s="56" t="n">
        <x:f>Ubicaciones!E7</x:f>
        <x:v>-80.36</x:v>
      </x:c>
      <x:c r="M1687" s="38" t="str">
        <x:f>Vulnerabilidad!B23</x:f>
        <x:v>Mampostería sin refuerzo</x:v>
      </x:c>
      <x:c r="N1687" s="38" t="str">
        <x:f>Vulnerabilidad!C23</x:f>
        <x:v>Bloque / ladrillo</x:v>
      </x:c>
      <x:c r="O1687" s="38" t="str">
        <x:f>Vulnerabilidad!D23</x:f>
        <x:v>Metal</x:v>
      </x:c>
      <x:c r="P1687" s="38" t="str">
        <x:v>Sin dato</x:v>
      </x:c>
      <x:c r="Q1687" s="38" t="n">
        <x:f>IF('Impacto local'!H7="","",'Impacto local'!H7)</x:f>
        <x:v>2</x:v>
      </x:c>
      <x:c r="R1687" s="57" t="n">
        <x:f>IF(Q1687="","",INDEX(Vulnerabilidad!$C$6:$C$17,Q1687))</x:f>
        <x:v>0</x:v>
      </x:c>
      <x:c r="S1687" s="55" t="n">
        <x:f>IF(AND(ISNUMBER(J1687),ISNUMBER(R1687),R1687&gt;=0,R1687&lt;=1),J1687*R1687,"n.a.")</x:f>
        <x:v>0</x:v>
      </x:c>
      <x:c r="T1687" s="38" t="str">
        <x:f>IF(ISNUMBER(S1687),"Calculado ilustrativo","Faltan datos / parámetros inválidos")</x:f>
        <x:v>Calculado ilustrativo</x:v>
      </x:c>
    </x:row>
    <x:row r="1688">
      <x:c r="A1688" s="38" t="str">
        <x:v>R01683</x:v>
      </x:c>
      <x:c r="B1688" s="38" t="str">
        <x:f>'Reparto provincial'!B566</x:f>
        <x:v>C15</x:v>
      </x:c>
      <x:c r="C1688" s="38" t="str">
        <x:f>'Reparto provincial'!C566</x:f>
        <x:v>SAGICOR Panamá, S. A.</x:v>
      </x:c>
      <x:c r="D1688" s="38" t="str">
        <x:f>'Reparto provincial'!D566</x:f>
        <x:v>Comercial</x:v>
      </x:c>
      <x:c r="E1688" s="38" t="str">
        <x:f>'Reparto provincial'!E566</x:f>
        <x:v>Coclé</x:v>
      </x:c>
      <x:c r="F1688" s="38" t="str">
        <x:f>Ubicaciones!A7</x:f>
        <x:v>L02</x:v>
      </x:c>
      <x:c r="G1688" s="38" t="str">
        <x:v>P3</x:v>
      </x:c>
      <x:c r="H1688" s="55" t="n">
        <x:f>IF(AND(ISNUMBER('Reparto provincial'!J566),ABS(Construccion!G10-1)&lt;0.0000001,MIN(Construccion!D10:F10)&gt;=0,MAX(Construccion!D10:F10)&lt;=1),ROUND('Reparto provincial'!J566*ROUND(SUM(Construccion!$D$10:F10),12),0)-ROUND('Reparto provincial'!J566*ROUND(SUM(Construccion!$D$10:E10),12),0),"n.a.")</x:f>
        <x:v>0</x:v>
      </x:c>
      <x:c r="I1688" s="55" t="n">
        <x:f>'Reparto provincial'!N566</x:f>
        <x:v>0</x:v>
      </x:c>
      <x:c r="J1688" s="55" t="n">
        <x:f>IF(AND(ISNUMBER(H1688),ISNUMBER(I1688)),H1688*I1688,"n.a.")</x:f>
        <x:v>0</x:v>
      </x:c>
      <x:c r="K1688" s="56" t="n">
        <x:f>Ubicaciones!D7</x:f>
        <x:v>8.52</x:v>
      </x:c>
      <x:c r="L1688" s="56" t="n">
        <x:f>Ubicaciones!E7</x:f>
        <x:v>-80.36</x:v>
      </x:c>
      <x:c r="M1688" s="38" t="str">
        <x:f>Vulnerabilidad!B24</x:f>
        <x:v>Liviana / madera</x:v>
      </x:c>
      <x:c r="N1688" s="38" t="str">
        <x:f>Vulnerabilidad!C24</x:f>
        <x:v>Madera / livianas</x:v>
      </x:c>
      <x:c r="O1688" s="38" t="str">
        <x:f>Vulnerabilidad!D24</x:f>
        <x:v>Metal</x:v>
      </x:c>
      <x:c r="P1688" s="38" t="str">
        <x:v>Sin dato</x:v>
      </x:c>
      <x:c r="Q1688" s="38" t="n">
        <x:f>IF('Impacto local'!H7="","",'Impacto local'!H7)</x:f>
        <x:v>2</x:v>
      </x:c>
      <x:c r="R1688" s="57" t="n">
        <x:f>IF(Q1688="","",INDEX(Vulnerabilidad!$D$6:$D$17,Q1688))</x:f>
        <x:v>0</x:v>
      </x:c>
      <x:c r="S1688" s="55" t="n">
        <x:f>IF(AND(ISNUMBER(J1688),ISNUMBER(R1688),R1688&gt;=0,R1688&lt;=1),J1688*R1688,"n.a.")</x:f>
        <x:v>0</x:v>
      </x:c>
      <x:c r="T1688" s="38" t="str">
        <x:f>IF(ISNUMBER(S1688),"Calculado ilustrativo","Faltan datos / parámetros inválidos")</x:f>
        <x:v>Calculado ilustrativo</x:v>
      </x:c>
    </x:row>
    <x:row r="1689">
      <x:c r="A1689" s="38" t="str">
        <x:v>R01684</x:v>
      </x:c>
      <x:c r="B1689" s="38" t="str">
        <x:f>'Reparto provincial'!B567</x:f>
        <x:v>C15</x:v>
      </x:c>
      <x:c r="C1689" s="38" t="str">
        <x:f>'Reparto provincial'!C567</x:f>
        <x:v>SAGICOR Panamá, S. A.</x:v>
      </x:c>
      <x:c r="D1689" s="38" t="str">
        <x:f>'Reparto provincial'!D567</x:f>
        <x:v>Comercial</x:v>
      </x:c>
      <x:c r="E1689" s="38" t="str">
        <x:f>'Reparto provincial'!E567</x:f>
        <x:v>Colón</x:v>
      </x:c>
      <x:c r="F1689" s="38" t="str">
        <x:f>Ubicaciones!A8</x:f>
        <x:v>L03</x:v>
      </x:c>
      <x:c r="G1689" s="38" t="str">
        <x:v>P1</x:v>
      </x:c>
      <x:c r="H1689" s="55" t="n">
        <x:f>IF(AND(ISNUMBER('Reparto provincial'!J567),ABS(Construccion!G13-1)&lt;0.0000001,MIN(Construccion!D13:F13)&gt;=0,MAX(Construccion!D13:F13)&lt;=1),ROUND('Reparto provincial'!J567*ROUND(SUM(Construccion!$D$13:D13),12),0)-0,"n.a.")</x:f>
        <x:v>0</x:v>
      </x:c>
      <x:c r="I1689" s="55" t="n">
        <x:f>'Reparto provincial'!N567</x:f>
        <x:v>0</x:v>
      </x:c>
      <x:c r="J1689" s="55" t="n">
        <x:f>IF(AND(ISNUMBER(H1689),ISNUMBER(I1689)),H1689*I1689,"n.a.")</x:f>
        <x:v>0</x:v>
      </x:c>
      <x:c r="K1689" s="56" t="n">
        <x:f>Ubicaciones!D8</x:f>
        <x:v>9.36</x:v>
      </x:c>
      <x:c r="L1689" s="56" t="n">
        <x:f>Ubicaciones!E8</x:f>
        <x:v>-79.9</x:v>
      </x:c>
      <x:c r="M1689" s="38" t="str">
        <x:f>Vulnerabilidad!B22</x:f>
        <x:v>Hormigón armado</x:v>
      </x:c>
      <x:c r="N1689" s="38" t="str">
        <x:f>Vulnerabilidad!C22</x:f>
        <x:v>Mampostería de relleno</x:v>
      </x:c>
      <x:c r="O1689" s="38" t="str">
        <x:f>Vulnerabilidad!D22</x:f>
        <x:v>Losa de hormigón</x:v>
      </x:c>
      <x:c r="P1689" s="38" t="str">
        <x:v>Sin dato</x:v>
      </x:c>
      <x:c r="Q1689" s="38" t="n">
        <x:f>IF('Impacto local'!H8="","",'Impacto local'!H8)</x:f>
        <x:v>2</x:v>
      </x:c>
      <x:c r="R1689" s="57" t="n">
        <x:f>IF(Q1689="","",INDEX(Vulnerabilidad!$B$6:$B$17,Q1689))</x:f>
        <x:v>0</x:v>
      </x:c>
      <x:c r="S1689" s="55" t="n">
        <x:f>IF(AND(ISNUMBER(J1689),ISNUMBER(R1689),R1689&gt;=0,R1689&lt;=1),J1689*R1689,"n.a.")</x:f>
        <x:v>0</x:v>
      </x:c>
      <x:c r="T1689" s="38" t="str">
        <x:f>IF(ISNUMBER(S1689),"Calculado ilustrativo","Faltan datos / parámetros inválidos")</x:f>
        <x:v>Calculado ilustrativo</x:v>
      </x:c>
    </x:row>
    <x:row r="1690">
      <x:c r="A1690" s="38" t="str">
        <x:v>R01685</x:v>
      </x:c>
      <x:c r="B1690" s="38" t="str">
        <x:f>'Reparto provincial'!B567</x:f>
        <x:v>C15</x:v>
      </x:c>
      <x:c r="C1690" s="38" t="str">
        <x:f>'Reparto provincial'!C567</x:f>
        <x:v>SAGICOR Panamá, S. A.</x:v>
      </x:c>
      <x:c r="D1690" s="38" t="str">
        <x:f>'Reparto provincial'!D567</x:f>
        <x:v>Comercial</x:v>
      </x:c>
      <x:c r="E1690" s="38" t="str">
        <x:f>'Reparto provincial'!E567</x:f>
        <x:v>Colón</x:v>
      </x:c>
      <x:c r="F1690" s="38" t="str">
        <x:f>Ubicaciones!A8</x:f>
        <x:v>L03</x:v>
      </x:c>
      <x:c r="G1690" s="38" t="str">
        <x:v>P2</x:v>
      </x:c>
      <x:c r="H1690" s="55" t="n">
        <x:f>IF(AND(ISNUMBER('Reparto provincial'!J567),ABS(Construccion!G13-1)&lt;0.0000001,MIN(Construccion!D13:F13)&gt;=0,MAX(Construccion!D13:F13)&lt;=1),ROUND('Reparto provincial'!J567*ROUND(SUM(Construccion!$D$13:E13),12),0)-ROUND('Reparto provincial'!J567*ROUND(SUM(Construccion!$D$13:D13),12),0),"n.a.")</x:f>
        <x:v>0</x:v>
      </x:c>
      <x:c r="I1690" s="55" t="n">
        <x:f>'Reparto provincial'!N567</x:f>
        <x:v>0</x:v>
      </x:c>
      <x:c r="J1690" s="55" t="n">
        <x:f>IF(AND(ISNUMBER(H1690),ISNUMBER(I1690)),H1690*I1690,"n.a.")</x:f>
        <x:v>0</x:v>
      </x:c>
      <x:c r="K1690" s="56" t="n">
        <x:f>Ubicaciones!D8</x:f>
        <x:v>9.36</x:v>
      </x:c>
      <x:c r="L1690" s="56" t="n">
        <x:f>Ubicaciones!E8</x:f>
        <x:v>-79.9</x:v>
      </x:c>
      <x:c r="M1690" s="38" t="str">
        <x:f>Vulnerabilidad!B23</x:f>
        <x:v>Mampostería sin refuerzo</x:v>
      </x:c>
      <x:c r="N1690" s="38" t="str">
        <x:f>Vulnerabilidad!C23</x:f>
        <x:v>Bloque / ladrillo</x:v>
      </x:c>
      <x:c r="O1690" s="38" t="str">
        <x:f>Vulnerabilidad!D23</x:f>
        <x:v>Metal</x:v>
      </x:c>
      <x:c r="P1690" s="38" t="str">
        <x:v>Sin dato</x:v>
      </x:c>
      <x:c r="Q1690" s="38" t="n">
        <x:f>IF('Impacto local'!H8="","",'Impacto local'!H8)</x:f>
        <x:v>2</x:v>
      </x:c>
      <x:c r="R1690" s="57" t="n">
        <x:f>IF(Q1690="","",INDEX(Vulnerabilidad!$C$6:$C$17,Q1690))</x:f>
        <x:v>0</x:v>
      </x:c>
      <x:c r="S1690" s="55" t="n">
        <x:f>IF(AND(ISNUMBER(J1690),ISNUMBER(R1690),R1690&gt;=0,R1690&lt;=1),J1690*R1690,"n.a.")</x:f>
        <x:v>0</x:v>
      </x:c>
      <x:c r="T1690" s="38" t="str">
        <x:f>IF(ISNUMBER(S1690),"Calculado ilustrativo","Faltan datos / parámetros inválidos")</x:f>
        <x:v>Calculado ilustrativo</x:v>
      </x:c>
    </x:row>
    <x:row r="1691">
      <x:c r="A1691" s="38" t="str">
        <x:v>R01686</x:v>
      </x:c>
      <x:c r="B1691" s="38" t="str">
        <x:f>'Reparto provincial'!B567</x:f>
        <x:v>C15</x:v>
      </x:c>
      <x:c r="C1691" s="38" t="str">
        <x:f>'Reparto provincial'!C567</x:f>
        <x:v>SAGICOR Panamá, S. A.</x:v>
      </x:c>
      <x:c r="D1691" s="38" t="str">
        <x:f>'Reparto provincial'!D567</x:f>
        <x:v>Comercial</x:v>
      </x:c>
      <x:c r="E1691" s="38" t="str">
        <x:f>'Reparto provincial'!E567</x:f>
        <x:v>Colón</x:v>
      </x:c>
      <x:c r="F1691" s="38" t="str">
        <x:f>Ubicaciones!A8</x:f>
        <x:v>L03</x:v>
      </x:c>
      <x:c r="G1691" s="38" t="str">
        <x:v>P3</x:v>
      </x:c>
      <x:c r="H1691" s="55" t="n">
        <x:f>IF(AND(ISNUMBER('Reparto provincial'!J567),ABS(Construccion!G13-1)&lt;0.0000001,MIN(Construccion!D13:F13)&gt;=0,MAX(Construccion!D13:F13)&lt;=1),ROUND('Reparto provincial'!J567*ROUND(SUM(Construccion!$D$13:F13),12),0)-ROUND('Reparto provincial'!J567*ROUND(SUM(Construccion!$D$13:E13),12),0),"n.a.")</x:f>
        <x:v>0</x:v>
      </x:c>
      <x:c r="I1691" s="55" t="n">
        <x:f>'Reparto provincial'!N567</x:f>
        <x:v>0</x:v>
      </x:c>
      <x:c r="J1691" s="55" t="n">
        <x:f>IF(AND(ISNUMBER(H1691),ISNUMBER(I1691)),H1691*I1691,"n.a.")</x:f>
        <x:v>0</x:v>
      </x:c>
      <x:c r="K1691" s="56" t="n">
        <x:f>Ubicaciones!D8</x:f>
        <x:v>9.36</x:v>
      </x:c>
      <x:c r="L1691" s="56" t="n">
        <x:f>Ubicaciones!E8</x:f>
        <x:v>-79.9</x:v>
      </x:c>
      <x:c r="M1691" s="38" t="str">
        <x:f>Vulnerabilidad!B24</x:f>
        <x:v>Liviana / madera</x:v>
      </x:c>
      <x:c r="N1691" s="38" t="str">
        <x:f>Vulnerabilidad!C24</x:f>
        <x:v>Madera / livianas</x:v>
      </x:c>
      <x:c r="O1691" s="38" t="str">
        <x:f>Vulnerabilidad!D24</x:f>
        <x:v>Metal</x:v>
      </x:c>
      <x:c r="P1691" s="38" t="str">
        <x:v>Sin dato</x:v>
      </x:c>
      <x:c r="Q1691" s="38" t="n">
        <x:f>IF('Impacto local'!H8="","",'Impacto local'!H8)</x:f>
        <x:v>2</x:v>
      </x:c>
      <x:c r="R1691" s="57" t="n">
        <x:f>IF(Q1691="","",INDEX(Vulnerabilidad!$D$6:$D$17,Q1691))</x:f>
        <x:v>0</x:v>
      </x:c>
      <x:c r="S1691" s="55" t="n">
        <x:f>IF(AND(ISNUMBER(J1691),ISNUMBER(R1691),R1691&gt;=0,R1691&lt;=1),J1691*R1691,"n.a.")</x:f>
        <x:v>0</x:v>
      </x:c>
      <x:c r="T1691" s="38" t="str">
        <x:f>IF(ISNUMBER(S1691),"Calculado ilustrativo","Faltan datos / parámetros inválidos")</x:f>
        <x:v>Calculado ilustrativo</x:v>
      </x:c>
    </x:row>
    <x:row r="1692">
      <x:c r="A1692" s="38" t="str">
        <x:v>R01687</x:v>
      </x:c>
      <x:c r="B1692" s="38" t="str">
        <x:f>'Reparto provincial'!B568</x:f>
        <x:v>C15</x:v>
      </x:c>
      <x:c r="C1692" s="38" t="str">
        <x:f>'Reparto provincial'!C568</x:f>
        <x:v>SAGICOR Panamá, S. A.</x:v>
      </x:c>
      <x:c r="D1692" s="38" t="str">
        <x:f>'Reparto provincial'!D568</x:f>
        <x:v>Comercial</x:v>
      </x:c>
      <x:c r="E1692" s="38" t="str">
        <x:f>'Reparto provincial'!E568</x:f>
        <x:v>Chiriquí</x:v>
      </x:c>
      <x:c r="F1692" s="38" t="str">
        <x:f>Ubicaciones!A9</x:f>
        <x:v>L04</x:v>
      </x:c>
      <x:c r="G1692" s="38" t="str">
        <x:v>P1</x:v>
      </x:c>
      <x:c r="H1692" s="55" t="n">
        <x:f>IF(AND(ISNUMBER('Reparto provincial'!J568),ABS(Construccion!G16-1)&lt;0.0000001,MIN(Construccion!D16:F16)&gt;=0,MAX(Construccion!D16:F16)&lt;=1),ROUND('Reparto provincial'!J568*ROUND(SUM(Construccion!$D$16:D16),12),0)-0,"n.a.")</x:f>
        <x:v>0</x:v>
      </x:c>
      <x:c r="I1692" s="55" t="n">
        <x:f>'Reparto provincial'!N568</x:f>
        <x:v>0</x:v>
      </x:c>
      <x:c r="J1692" s="55" t="n">
        <x:f>IF(AND(ISNUMBER(H1692),ISNUMBER(I1692)),H1692*I1692,"n.a.")</x:f>
        <x:v>0</x:v>
      </x:c>
      <x:c r="K1692" s="56" t="n">
        <x:f>Ubicaciones!D9</x:f>
        <x:v>8.43</x:v>
      </x:c>
      <x:c r="L1692" s="56" t="n">
        <x:f>Ubicaciones!E9</x:f>
        <x:v>-82.43</x:v>
      </x:c>
      <x:c r="M1692" s="38" t="str">
        <x:f>Vulnerabilidad!B22</x:f>
        <x:v>Hormigón armado</x:v>
      </x:c>
      <x:c r="N1692" s="38" t="str">
        <x:f>Vulnerabilidad!C22</x:f>
        <x:v>Mampostería de relleno</x:v>
      </x:c>
      <x:c r="O1692" s="38" t="str">
        <x:f>Vulnerabilidad!D22</x:f>
        <x:v>Losa de hormigón</x:v>
      </x:c>
      <x:c r="P1692" s="38" t="str">
        <x:v>Sin dato</x:v>
      </x:c>
      <x:c r="Q1692" s="38" t="n">
        <x:f>IF('Impacto local'!H9="","",'Impacto local'!H9)</x:f>
        <x:v>4</x:v>
      </x:c>
      <x:c r="R1692" s="57" t="n">
        <x:f>IF(Q1692="","",INDEX(Vulnerabilidad!$B$6:$B$17,Q1692))</x:f>
        <x:v>0</x:v>
      </x:c>
      <x:c r="S1692" s="55" t="n">
        <x:f>IF(AND(ISNUMBER(J1692),ISNUMBER(R1692),R1692&gt;=0,R1692&lt;=1),J1692*R1692,"n.a.")</x:f>
        <x:v>0</x:v>
      </x:c>
      <x:c r="T1692" s="38" t="str">
        <x:f>IF(ISNUMBER(S1692),"Calculado ilustrativo","Faltan datos / parámetros inválidos")</x:f>
        <x:v>Calculado ilustrativo</x:v>
      </x:c>
    </x:row>
    <x:row r="1693">
      <x:c r="A1693" s="38" t="str">
        <x:v>R01688</x:v>
      </x:c>
      <x:c r="B1693" s="38" t="str">
        <x:f>'Reparto provincial'!B568</x:f>
        <x:v>C15</x:v>
      </x:c>
      <x:c r="C1693" s="38" t="str">
        <x:f>'Reparto provincial'!C568</x:f>
        <x:v>SAGICOR Panamá, S. A.</x:v>
      </x:c>
      <x:c r="D1693" s="38" t="str">
        <x:f>'Reparto provincial'!D568</x:f>
        <x:v>Comercial</x:v>
      </x:c>
      <x:c r="E1693" s="38" t="str">
        <x:f>'Reparto provincial'!E568</x:f>
        <x:v>Chiriquí</x:v>
      </x:c>
      <x:c r="F1693" s="38" t="str">
        <x:f>Ubicaciones!A9</x:f>
        <x:v>L04</x:v>
      </x:c>
      <x:c r="G1693" s="38" t="str">
        <x:v>P2</x:v>
      </x:c>
      <x:c r="H1693" s="55" t="n">
        <x:f>IF(AND(ISNUMBER('Reparto provincial'!J568),ABS(Construccion!G16-1)&lt;0.0000001,MIN(Construccion!D16:F16)&gt;=0,MAX(Construccion!D16:F16)&lt;=1),ROUND('Reparto provincial'!J568*ROUND(SUM(Construccion!$D$16:E16),12),0)-ROUND('Reparto provincial'!J568*ROUND(SUM(Construccion!$D$16:D16),12),0),"n.a.")</x:f>
        <x:v>0</x:v>
      </x:c>
      <x:c r="I1693" s="55" t="n">
        <x:f>'Reparto provincial'!N568</x:f>
        <x:v>0</x:v>
      </x:c>
      <x:c r="J1693" s="55" t="n">
        <x:f>IF(AND(ISNUMBER(H1693),ISNUMBER(I1693)),H1693*I1693,"n.a.")</x:f>
        <x:v>0</x:v>
      </x:c>
      <x:c r="K1693" s="56" t="n">
        <x:f>Ubicaciones!D9</x:f>
        <x:v>8.43</x:v>
      </x:c>
      <x:c r="L1693" s="56" t="n">
        <x:f>Ubicaciones!E9</x:f>
        <x:v>-82.43</x:v>
      </x:c>
      <x:c r="M1693" s="38" t="str">
        <x:f>Vulnerabilidad!B23</x:f>
        <x:v>Mampostería sin refuerzo</x:v>
      </x:c>
      <x:c r="N1693" s="38" t="str">
        <x:f>Vulnerabilidad!C23</x:f>
        <x:v>Bloque / ladrillo</x:v>
      </x:c>
      <x:c r="O1693" s="38" t="str">
        <x:f>Vulnerabilidad!D23</x:f>
        <x:v>Metal</x:v>
      </x:c>
      <x:c r="P1693" s="38" t="str">
        <x:v>Sin dato</x:v>
      </x:c>
      <x:c r="Q1693" s="38" t="n">
        <x:f>IF('Impacto local'!H9="","",'Impacto local'!H9)</x:f>
        <x:v>4</x:v>
      </x:c>
      <x:c r="R1693" s="57" t="n">
        <x:f>IF(Q1693="","",INDEX(Vulnerabilidad!$C$6:$C$17,Q1693))</x:f>
        <x:v>0.001</x:v>
      </x:c>
      <x:c r="S1693" s="55" t="n">
        <x:f>IF(AND(ISNUMBER(J1693),ISNUMBER(R1693),R1693&gt;=0,R1693&lt;=1),J1693*R1693,"n.a.")</x:f>
        <x:v>0</x:v>
      </x:c>
      <x:c r="T1693" s="38" t="str">
        <x:f>IF(ISNUMBER(S1693),"Calculado ilustrativo","Faltan datos / parámetros inválidos")</x:f>
        <x:v>Calculado ilustrativo</x:v>
      </x:c>
    </x:row>
    <x:row r="1694">
      <x:c r="A1694" s="38" t="str">
        <x:v>R01689</x:v>
      </x:c>
      <x:c r="B1694" s="38" t="str">
        <x:f>'Reparto provincial'!B568</x:f>
        <x:v>C15</x:v>
      </x:c>
      <x:c r="C1694" s="38" t="str">
        <x:f>'Reparto provincial'!C568</x:f>
        <x:v>SAGICOR Panamá, S. A.</x:v>
      </x:c>
      <x:c r="D1694" s="38" t="str">
        <x:f>'Reparto provincial'!D568</x:f>
        <x:v>Comercial</x:v>
      </x:c>
      <x:c r="E1694" s="38" t="str">
        <x:f>'Reparto provincial'!E568</x:f>
        <x:v>Chiriquí</x:v>
      </x:c>
      <x:c r="F1694" s="38" t="str">
        <x:f>Ubicaciones!A9</x:f>
        <x:v>L04</x:v>
      </x:c>
      <x:c r="G1694" s="38" t="str">
        <x:v>P3</x:v>
      </x:c>
      <x:c r="H1694" s="55" t="n">
        <x:f>IF(AND(ISNUMBER('Reparto provincial'!J568),ABS(Construccion!G16-1)&lt;0.0000001,MIN(Construccion!D16:F16)&gt;=0,MAX(Construccion!D16:F16)&lt;=1),ROUND('Reparto provincial'!J568*ROUND(SUM(Construccion!$D$16:F16),12),0)-ROUND('Reparto provincial'!J568*ROUND(SUM(Construccion!$D$16:E16),12),0),"n.a.")</x:f>
        <x:v>0</x:v>
      </x:c>
      <x:c r="I1694" s="55" t="n">
        <x:f>'Reparto provincial'!N568</x:f>
        <x:v>0</x:v>
      </x:c>
      <x:c r="J1694" s="55" t="n">
        <x:f>IF(AND(ISNUMBER(H1694),ISNUMBER(I1694)),H1694*I1694,"n.a.")</x:f>
        <x:v>0</x:v>
      </x:c>
      <x:c r="K1694" s="56" t="n">
        <x:f>Ubicaciones!D9</x:f>
        <x:v>8.43</x:v>
      </x:c>
      <x:c r="L1694" s="56" t="n">
        <x:f>Ubicaciones!E9</x:f>
        <x:v>-82.43</x:v>
      </x:c>
      <x:c r="M1694" s="38" t="str">
        <x:f>Vulnerabilidad!B24</x:f>
        <x:v>Liviana / madera</x:v>
      </x:c>
      <x:c r="N1694" s="38" t="str">
        <x:f>Vulnerabilidad!C24</x:f>
        <x:v>Madera / livianas</x:v>
      </x:c>
      <x:c r="O1694" s="38" t="str">
        <x:f>Vulnerabilidad!D24</x:f>
        <x:v>Metal</x:v>
      </x:c>
      <x:c r="P1694" s="38" t="str">
        <x:v>Sin dato</x:v>
      </x:c>
      <x:c r="Q1694" s="38" t="n">
        <x:f>IF('Impacto local'!H9="","",'Impacto local'!H9)</x:f>
        <x:v>4</x:v>
      </x:c>
      <x:c r="R1694" s="57" t="n">
        <x:f>IF(Q1694="","",INDEX(Vulnerabilidad!$D$6:$D$17,Q1694))</x:f>
        <x:v>0.002</x:v>
      </x:c>
      <x:c r="S1694" s="55" t="n">
        <x:f>IF(AND(ISNUMBER(J1694),ISNUMBER(R1694),R1694&gt;=0,R1694&lt;=1),J1694*R1694,"n.a.")</x:f>
        <x:v>0</x:v>
      </x:c>
      <x:c r="T1694" s="38" t="str">
        <x:f>IF(ISNUMBER(S1694),"Calculado ilustrativo","Faltan datos / parámetros inválidos")</x:f>
        <x:v>Calculado ilustrativo</x:v>
      </x:c>
    </x:row>
    <x:row r="1695">
      <x:c r="A1695" s="38" t="str">
        <x:v>R01690</x:v>
      </x:c>
      <x:c r="B1695" s="38" t="str">
        <x:f>'Reparto provincial'!B569</x:f>
        <x:v>C15</x:v>
      </x:c>
      <x:c r="C1695" s="38" t="str">
        <x:f>'Reparto provincial'!C569</x:f>
        <x:v>SAGICOR Panamá, S. A.</x:v>
      </x:c>
      <x:c r="D1695" s="38" t="str">
        <x:f>'Reparto provincial'!D569</x:f>
        <x:v>Comercial</x:v>
      </x:c>
      <x:c r="E1695" s="38" t="str">
        <x:f>'Reparto provincial'!E569</x:f>
        <x:v>Darién</x:v>
      </x:c>
      <x:c r="F1695" s="38" t="str">
        <x:f>Ubicaciones!A10</x:f>
        <x:v>L05</x:v>
      </x:c>
      <x:c r="G1695" s="38" t="str">
        <x:v>P1</x:v>
      </x:c>
      <x:c r="H1695" s="55" t="n">
        <x:f>IF(AND(ISNUMBER('Reparto provincial'!J569),ABS(Construccion!G19-1)&lt;0.0000001,MIN(Construccion!D19:F19)&gt;=0,MAX(Construccion!D19:F19)&lt;=1),ROUND('Reparto provincial'!J569*ROUND(SUM(Construccion!$D$19:D19),12),0)-0,"n.a.")</x:f>
        <x:v>0</x:v>
      </x:c>
      <x:c r="I1695" s="55" t="n">
        <x:f>'Reparto provincial'!N569</x:f>
        <x:v>0</x:v>
      </x:c>
      <x:c r="J1695" s="55" t="n">
        <x:f>IF(AND(ISNUMBER(H1695),ISNUMBER(I1695)),H1695*I1695,"n.a.")</x:f>
        <x:v>0</x:v>
      </x:c>
      <x:c r="K1695" s="56" t="n">
        <x:f>Ubicaciones!D10</x:f>
        <x:v>8.4</x:v>
      </x:c>
      <x:c r="L1695" s="56" t="n">
        <x:f>Ubicaciones!E10</x:f>
        <x:v>-78.15</x:v>
      </x:c>
      <x:c r="M1695" s="38" t="str">
        <x:f>Vulnerabilidad!B22</x:f>
        <x:v>Hormigón armado</x:v>
      </x:c>
      <x:c r="N1695" s="38" t="str">
        <x:f>Vulnerabilidad!C22</x:f>
        <x:v>Mampostería de relleno</x:v>
      </x:c>
      <x:c r="O1695" s="38" t="str">
        <x:f>Vulnerabilidad!D22</x:f>
        <x:v>Losa de hormigón</x:v>
      </x:c>
      <x:c r="P1695" s="38" t="str">
        <x:v>Sin dato</x:v>
      </x:c>
      <x:c r="Q1695" s="38" t="n">
        <x:f>IF('Impacto local'!H10="","",'Impacto local'!H10)</x:f>
        <x:v>2</x:v>
      </x:c>
      <x:c r="R1695" s="57" t="n">
        <x:f>IF(Q1695="","",INDEX(Vulnerabilidad!$B$6:$B$17,Q1695))</x:f>
        <x:v>0</x:v>
      </x:c>
      <x:c r="S1695" s="55" t="n">
        <x:f>IF(AND(ISNUMBER(J1695),ISNUMBER(R1695),R1695&gt;=0,R1695&lt;=1),J1695*R1695,"n.a.")</x:f>
        <x:v>0</x:v>
      </x:c>
      <x:c r="T1695" s="38" t="str">
        <x:f>IF(ISNUMBER(S1695),"Calculado ilustrativo","Faltan datos / parámetros inválidos")</x:f>
        <x:v>Calculado ilustrativo</x:v>
      </x:c>
    </x:row>
    <x:row r="1696">
      <x:c r="A1696" s="38" t="str">
        <x:v>R01691</x:v>
      </x:c>
      <x:c r="B1696" s="38" t="str">
        <x:f>'Reparto provincial'!B569</x:f>
        <x:v>C15</x:v>
      </x:c>
      <x:c r="C1696" s="38" t="str">
        <x:f>'Reparto provincial'!C569</x:f>
        <x:v>SAGICOR Panamá, S. A.</x:v>
      </x:c>
      <x:c r="D1696" s="38" t="str">
        <x:f>'Reparto provincial'!D569</x:f>
        <x:v>Comercial</x:v>
      </x:c>
      <x:c r="E1696" s="38" t="str">
        <x:f>'Reparto provincial'!E569</x:f>
        <x:v>Darién</x:v>
      </x:c>
      <x:c r="F1696" s="38" t="str">
        <x:f>Ubicaciones!A10</x:f>
        <x:v>L05</x:v>
      </x:c>
      <x:c r="G1696" s="38" t="str">
        <x:v>P2</x:v>
      </x:c>
      <x:c r="H1696" s="55" t="n">
        <x:f>IF(AND(ISNUMBER('Reparto provincial'!J569),ABS(Construccion!G19-1)&lt;0.0000001,MIN(Construccion!D19:F19)&gt;=0,MAX(Construccion!D19:F19)&lt;=1),ROUND('Reparto provincial'!J569*ROUND(SUM(Construccion!$D$19:E19),12),0)-ROUND('Reparto provincial'!J569*ROUND(SUM(Construccion!$D$19:D19),12),0),"n.a.")</x:f>
        <x:v>0</x:v>
      </x:c>
      <x:c r="I1696" s="55" t="n">
        <x:f>'Reparto provincial'!N569</x:f>
        <x:v>0</x:v>
      </x:c>
      <x:c r="J1696" s="55" t="n">
        <x:f>IF(AND(ISNUMBER(H1696),ISNUMBER(I1696)),H1696*I1696,"n.a.")</x:f>
        <x:v>0</x:v>
      </x:c>
      <x:c r="K1696" s="56" t="n">
        <x:f>Ubicaciones!D10</x:f>
        <x:v>8.4</x:v>
      </x:c>
      <x:c r="L1696" s="56" t="n">
        <x:f>Ubicaciones!E10</x:f>
        <x:v>-78.15</x:v>
      </x:c>
      <x:c r="M1696" s="38" t="str">
        <x:f>Vulnerabilidad!B23</x:f>
        <x:v>Mampostería sin refuerzo</x:v>
      </x:c>
      <x:c r="N1696" s="38" t="str">
        <x:f>Vulnerabilidad!C23</x:f>
        <x:v>Bloque / ladrillo</x:v>
      </x:c>
      <x:c r="O1696" s="38" t="str">
        <x:f>Vulnerabilidad!D23</x:f>
        <x:v>Metal</x:v>
      </x:c>
      <x:c r="P1696" s="38" t="str">
        <x:v>Sin dato</x:v>
      </x:c>
      <x:c r="Q1696" s="38" t="n">
        <x:f>IF('Impacto local'!H10="","",'Impacto local'!H10)</x:f>
        <x:v>2</x:v>
      </x:c>
      <x:c r="R1696" s="57" t="n">
        <x:f>IF(Q1696="","",INDEX(Vulnerabilidad!$C$6:$C$17,Q1696))</x:f>
        <x:v>0</x:v>
      </x:c>
      <x:c r="S1696" s="55" t="n">
        <x:f>IF(AND(ISNUMBER(J1696),ISNUMBER(R1696),R1696&gt;=0,R1696&lt;=1),J1696*R1696,"n.a.")</x:f>
        <x:v>0</x:v>
      </x:c>
      <x:c r="T1696" s="38" t="str">
        <x:f>IF(ISNUMBER(S1696),"Calculado ilustrativo","Faltan datos / parámetros inválidos")</x:f>
        <x:v>Calculado ilustrativo</x:v>
      </x:c>
    </x:row>
    <x:row r="1697">
      <x:c r="A1697" s="38" t="str">
        <x:v>R01692</x:v>
      </x:c>
      <x:c r="B1697" s="38" t="str">
        <x:f>'Reparto provincial'!B569</x:f>
        <x:v>C15</x:v>
      </x:c>
      <x:c r="C1697" s="38" t="str">
        <x:f>'Reparto provincial'!C569</x:f>
        <x:v>SAGICOR Panamá, S. A.</x:v>
      </x:c>
      <x:c r="D1697" s="38" t="str">
        <x:f>'Reparto provincial'!D569</x:f>
        <x:v>Comercial</x:v>
      </x:c>
      <x:c r="E1697" s="38" t="str">
        <x:f>'Reparto provincial'!E569</x:f>
        <x:v>Darién</x:v>
      </x:c>
      <x:c r="F1697" s="38" t="str">
        <x:f>Ubicaciones!A10</x:f>
        <x:v>L05</x:v>
      </x:c>
      <x:c r="G1697" s="38" t="str">
        <x:v>P3</x:v>
      </x:c>
      <x:c r="H1697" s="55" t="n">
        <x:f>IF(AND(ISNUMBER('Reparto provincial'!J569),ABS(Construccion!G19-1)&lt;0.0000001,MIN(Construccion!D19:F19)&gt;=0,MAX(Construccion!D19:F19)&lt;=1),ROUND('Reparto provincial'!J569*ROUND(SUM(Construccion!$D$19:F19),12),0)-ROUND('Reparto provincial'!J569*ROUND(SUM(Construccion!$D$19:E19),12),0),"n.a.")</x:f>
        <x:v>0</x:v>
      </x:c>
      <x:c r="I1697" s="55" t="n">
        <x:f>'Reparto provincial'!N569</x:f>
        <x:v>0</x:v>
      </x:c>
      <x:c r="J1697" s="55" t="n">
        <x:f>IF(AND(ISNUMBER(H1697),ISNUMBER(I1697)),H1697*I1697,"n.a.")</x:f>
        <x:v>0</x:v>
      </x:c>
      <x:c r="K1697" s="56" t="n">
        <x:f>Ubicaciones!D10</x:f>
        <x:v>8.4</x:v>
      </x:c>
      <x:c r="L1697" s="56" t="n">
        <x:f>Ubicaciones!E10</x:f>
        <x:v>-78.15</x:v>
      </x:c>
      <x:c r="M1697" s="38" t="str">
        <x:f>Vulnerabilidad!B24</x:f>
        <x:v>Liviana / madera</x:v>
      </x:c>
      <x:c r="N1697" s="38" t="str">
        <x:f>Vulnerabilidad!C24</x:f>
        <x:v>Madera / livianas</x:v>
      </x:c>
      <x:c r="O1697" s="38" t="str">
        <x:f>Vulnerabilidad!D24</x:f>
        <x:v>Metal</x:v>
      </x:c>
      <x:c r="P1697" s="38" t="str">
        <x:v>Sin dato</x:v>
      </x:c>
      <x:c r="Q1697" s="38" t="n">
        <x:f>IF('Impacto local'!H10="","",'Impacto local'!H10)</x:f>
        <x:v>2</x:v>
      </x:c>
      <x:c r="R1697" s="57" t="n">
        <x:f>IF(Q1697="","",INDEX(Vulnerabilidad!$D$6:$D$17,Q1697))</x:f>
        <x:v>0</x:v>
      </x:c>
      <x:c r="S1697" s="55" t="n">
        <x:f>IF(AND(ISNUMBER(J1697),ISNUMBER(R1697),R1697&gt;=0,R1697&lt;=1),J1697*R1697,"n.a.")</x:f>
        <x:v>0</x:v>
      </x:c>
      <x:c r="T1697" s="38" t="str">
        <x:f>IF(ISNUMBER(S1697),"Calculado ilustrativo","Faltan datos / parámetros inválidos")</x:f>
        <x:v>Calculado ilustrativo</x:v>
      </x:c>
    </x:row>
    <x:row r="1698">
      <x:c r="A1698" s="38" t="str">
        <x:v>R01693</x:v>
      </x:c>
      <x:c r="B1698" s="38" t="str">
        <x:f>'Reparto provincial'!B570</x:f>
        <x:v>C15</x:v>
      </x:c>
      <x:c r="C1698" s="38" t="str">
        <x:f>'Reparto provincial'!C570</x:f>
        <x:v>SAGICOR Panamá, S. A.</x:v>
      </x:c>
      <x:c r="D1698" s="38" t="str">
        <x:f>'Reparto provincial'!D570</x:f>
        <x:v>Comercial</x:v>
      </x:c>
      <x:c r="E1698" s="38" t="str">
        <x:f>'Reparto provincial'!E570</x:f>
        <x:v>Herrera</x:v>
      </x:c>
      <x:c r="F1698" s="38" t="str">
        <x:f>Ubicaciones!A11</x:f>
        <x:v>L06</x:v>
      </x:c>
      <x:c r="G1698" s="38" t="str">
        <x:v>P1</x:v>
      </x:c>
      <x:c r="H1698" s="55" t="n">
        <x:f>IF(AND(ISNUMBER('Reparto provincial'!J570),ABS(Construccion!G22-1)&lt;0.0000001,MIN(Construccion!D22:F22)&gt;=0,MAX(Construccion!D22:F22)&lt;=1),ROUND('Reparto provincial'!J570*ROUND(SUM(Construccion!$D$22:D22),12),0)-0,"n.a.")</x:f>
        <x:v>0</x:v>
      </x:c>
      <x:c r="I1698" s="55" t="n">
        <x:f>'Reparto provincial'!N570</x:f>
        <x:v>0</x:v>
      </x:c>
      <x:c r="J1698" s="55" t="n">
        <x:f>IF(AND(ISNUMBER(H1698),ISNUMBER(I1698)),H1698*I1698,"n.a.")</x:f>
        <x:v>0</x:v>
      </x:c>
      <x:c r="K1698" s="56" t="n">
        <x:f>Ubicaciones!D11</x:f>
        <x:v>7.96</x:v>
      </x:c>
      <x:c r="L1698" s="56" t="n">
        <x:f>Ubicaciones!E11</x:f>
        <x:v>-80.43</x:v>
      </x:c>
      <x:c r="M1698" s="38" t="str">
        <x:f>Vulnerabilidad!B22</x:f>
        <x:v>Hormigón armado</x:v>
      </x:c>
      <x:c r="N1698" s="38" t="str">
        <x:f>Vulnerabilidad!C22</x:f>
        <x:v>Mampostería de relleno</x:v>
      </x:c>
      <x:c r="O1698" s="38" t="str">
        <x:f>Vulnerabilidad!D22</x:f>
        <x:v>Losa de hormigón</x:v>
      </x:c>
      <x:c r="P1698" s="38" t="str">
        <x:v>Sin dato</x:v>
      </x:c>
      <x:c r="Q1698" s="38" t="n">
        <x:f>IF('Impacto local'!H11="","",'Impacto local'!H11)</x:f>
        <x:v>3</x:v>
      </x:c>
      <x:c r="R1698" s="57" t="n">
        <x:f>IF(Q1698="","",INDEX(Vulnerabilidad!$B$6:$B$17,Q1698))</x:f>
        <x:v>0</x:v>
      </x:c>
      <x:c r="S1698" s="55" t="n">
        <x:f>IF(AND(ISNUMBER(J1698),ISNUMBER(R1698),R1698&gt;=0,R1698&lt;=1),J1698*R1698,"n.a.")</x:f>
        <x:v>0</x:v>
      </x:c>
      <x:c r="T1698" s="38" t="str">
        <x:f>IF(ISNUMBER(S1698),"Calculado ilustrativo","Faltan datos / parámetros inválidos")</x:f>
        <x:v>Calculado ilustrativo</x:v>
      </x:c>
    </x:row>
    <x:row r="1699">
      <x:c r="A1699" s="38" t="str">
        <x:v>R01694</x:v>
      </x:c>
      <x:c r="B1699" s="38" t="str">
        <x:f>'Reparto provincial'!B570</x:f>
        <x:v>C15</x:v>
      </x:c>
      <x:c r="C1699" s="38" t="str">
        <x:f>'Reparto provincial'!C570</x:f>
        <x:v>SAGICOR Panamá, S. A.</x:v>
      </x:c>
      <x:c r="D1699" s="38" t="str">
        <x:f>'Reparto provincial'!D570</x:f>
        <x:v>Comercial</x:v>
      </x:c>
      <x:c r="E1699" s="38" t="str">
        <x:f>'Reparto provincial'!E570</x:f>
        <x:v>Herrera</x:v>
      </x:c>
      <x:c r="F1699" s="38" t="str">
        <x:f>Ubicaciones!A11</x:f>
        <x:v>L06</x:v>
      </x:c>
      <x:c r="G1699" s="38" t="str">
        <x:v>P2</x:v>
      </x:c>
      <x:c r="H1699" s="55" t="n">
        <x:f>IF(AND(ISNUMBER('Reparto provincial'!J570),ABS(Construccion!G22-1)&lt;0.0000001,MIN(Construccion!D22:F22)&gt;=0,MAX(Construccion!D22:F22)&lt;=1),ROUND('Reparto provincial'!J570*ROUND(SUM(Construccion!$D$22:E22),12),0)-ROUND('Reparto provincial'!J570*ROUND(SUM(Construccion!$D$22:D22),12),0),"n.a.")</x:f>
        <x:v>0</x:v>
      </x:c>
      <x:c r="I1699" s="55" t="n">
        <x:f>'Reparto provincial'!N570</x:f>
        <x:v>0</x:v>
      </x:c>
      <x:c r="J1699" s="55" t="n">
        <x:f>IF(AND(ISNUMBER(H1699),ISNUMBER(I1699)),H1699*I1699,"n.a.")</x:f>
        <x:v>0</x:v>
      </x:c>
      <x:c r="K1699" s="56" t="n">
        <x:f>Ubicaciones!D11</x:f>
        <x:v>7.96</x:v>
      </x:c>
      <x:c r="L1699" s="56" t="n">
        <x:f>Ubicaciones!E11</x:f>
        <x:v>-80.43</x:v>
      </x:c>
      <x:c r="M1699" s="38" t="str">
        <x:f>Vulnerabilidad!B23</x:f>
        <x:v>Mampostería sin refuerzo</x:v>
      </x:c>
      <x:c r="N1699" s="38" t="str">
        <x:f>Vulnerabilidad!C23</x:f>
        <x:v>Bloque / ladrillo</x:v>
      </x:c>
      <x:c r="O1699" s="38" t="str">
        <x:f>Vulnerabilidad!D23</x:f>
        <x:v>Metal</x:v>
      </x:c>
      <x:c r="P1699" s="38" t="str">
        <x:v>Sin dato</x:v>
      </x:c>
      <x:c r="Q1699" s="38" t="n">
        <x:f>IF('Impacto local'!H11="","",'Impacto local'!H11)</x:f>
        <x:v>3</x:v>
      </x:c>
      <x:c r="R1699" s="57" t="n">
        <x:f>IF(Q1699="","",INDEX(Vulnerabilidad!$C$6:$C$17,Q1699))</x:f>
        <x:v>0</x:v>
      </x:c>
      <x:c r="S1699" s="55" t="n">
        <x:f>IF(AND(ISNUMBER(J1699),ISNUMBER(R1699),R1699&gt;=0,R1699&lt;=1),J1699*R1699,"n.a.")</x:f>
        <x:v>0</x:v>
      </x:c>
      <x:c r="T1699" s="38" t="str">
        <x:f>IF(ISNUMBER(S1699),"Calculado ilustrativo","Faltan datos / parámetros inválidos")</x:f>
        <x:v>Calculado ilustrativo</x:v>
      </x:c>
    </x:row>
    <x:row r="1700">
      <x:c r="A1700" s="38" t="str">
        <x:v>R01695</x:v>
      </x:c>
      <x:c r="B1700" s="38" t="str">
        <x:f>'Reparto provincial'!B570</x:f>
        <x:v>C15</x:v>
      </x:c>
      <x:c r="C1700" s="38" t="str">
        <x:f>'Reparto provincial'!C570</x:f>
        <x:v>SAGICOR Panamá, S. A.</x:v>
      </x:c>
      <x:c r="D1700" s="38" t="str">
        <x:f>'Reparto provincial'!D570</x:f>
        <x:v>Comercial</x:v>
      </x:c>
      <x:c r="E1700" s="38" t="str">
        <x:f>'Reparto provincial'!E570</x:f>
        <x:v>Herrera</x:v>
      </x:c>
      <x:c r="F1700" s="38" t="str">
        <x:f>Ubicaciones!A11</x:f>
        <x:v>L06</x:v>
      </x:c>
      <x:c r="G1700" s="38" t="str">
        <x:v>P3</x:v>
      </x:c>
      <x:c r="H1700" s="55" t="n">
        <x:f>IF(AND(ISNUMBER('Reparto provincial'!J570),ABS(Construccion!G22-1)&lt;0.0000001,MIN(Construccion!D22:F22)&gt;=0,MAX(Construccion!D22:F22)&lt;=1),ROUND('Reparto provincial'!J570*ROUND(SUM(Construccion!$D$22:F22),12),0)-ROUND('Reparto provincial'!J570*ROUND(SUM(Construccion!$D$22:E22),12),0),"n.a.")</x:f>
        <x:v>0</x:v>
      </x:c>
      <x:c r="I1700" s="55" t="n">
        <x:f>'Reparto provincial'!N570</x:f>
        <x:v>0</x:v>
      </x:c>
      <x:c r="J1700" s="55" t="n">
        <x:f>IF(AND(ISNUMBER(H1700),ISNUMBER(I1700)),H1700*I1700,"n.a.")</x:f>
        <x:v>0</x:v>
      </x:c>
      <x:c r="K1700" s="56" t="n">
        <x:f>Ubicaciones!D11</x:f>
        <x:v>7.96</x:v>
      </x:c>
      <x:c r="L1700" s="56" t="n">
        <x:f>Ubicaciones!E11</x:f>
        <x:v>-80.43</x:v>
      </x:c>
      <x:c r="M1700" s="38" t="str">
        <x:f>Vulnerabilidad!B24</x:f>
        <x:v>Liviana / madera</x:v>
      </x:c>
      <x:c r="N1700" s="38" t="str">
        <x:f>Vulnerabilidad!C24</x:f>
        <x:v>Madera / livianas</x:v>
      </x:c>
      <x:c r="O1700" s="38" t="str">
        <x:f>Vulnerabilidad!D24</x:f>
        <x:v>Metal</x:v>
      </x:c>
      <x:c r="P1700" s="38" t="str">
        <x:v>Sin dato</x:v>
      </x:c>
      <x:c r="Q1700" s="38" t="n">
        <x:f>IF('Impacto local'!H11="","",'Impacto local'!H11)</x:f>
        <x:v>3</x:v>
      </x:c>
      <x:c r="R1700" s="57" t="n">
        <x:f>IF(Q1700="","",INDEX(Vulnerabilidad!$D$6:$D$17,Q1700))</x:f>
        <x:v>0</x:v>
      </x:c>
      <x:c r="S1700" s="55" t="n">
        <x:f>IF(AND(ISNUMBER(J1700),ISNUMBER(R1700),R1700&gt;=0,R1700&lt;=1),J1700*R1700,"n.a.")</x:f>
        <x:v>0</x:v>
      </x:c>
      <x:c r="T1700" s="38" t="str">
        <x:f>IF(ISNUMBER(S1700),"Calculado ilustrativo","Faltan datos / parámetros inválidos")</x:f>
        <x:v>Calculado ilustrativo</x:v>
      </x:c>
    </x:row>
    <x:row r="1701">
      <x:c r="A1701" s="38" t="str">
        <x:v>R01696</x:v>
      </x:c>
      <x:c r="B1701" s="38" t="str">
        <x:f>'Reparto provincial'!B571</x:f>
        <x:v>C15</x:v>
      </x:c>
      <x:c r="C1701" s="38" t="str">
        <x:f>'Reparto provincial'!C571</x:f>
        <x:v>SAGICOR Panamá, S. A.</x:v>
      </x:c>
      <x:c r="D1701" s="38" t="str">
        <x:f>'Reparto provincial'!D571</x:f>
        <x:v>Comercial</x:v>
      </x:c>
      <x:c r="E1701" s="38" t="str">
        <x:f>'Reparto provincial'!E571</x:f>
        <x:v>Los Santos</x:v>
      </x:c>
      <x:c r="F1701" s="38" t="str">
        <x:f>Ubicaciones!A12</x:f>
        <x:v>L07</x:v>
      </x:c>
      <x:c r="G1701" s="38" t="str">
        <x:v>P1</x:v>
      </x:c>
      <x:c r="H1701" s="55" t="n">
        <x:f>IF(AND(ISNUMBER('Reparto provincial'!J571),ABS(Construccion!G25-1)&lt;0.0000001,MIN(Construccion!D25:F25)&gt;=0,MAX(Construccion!D25:F25)&lt;=1),ROUND('Reparto provincial'!J571*ROUND(SUM(Construccion!$D$25:D25),12),0)-0,"n.a.")</x:f>
        <x:v>0</x:v>
      </x:c>
      <x:c r="I1701" s="55" t="n">
        <x:f>'Reparto provincial'!N571</x:f>
        <x:v>0</x:v>
      </x:c>
      <x:c r="J1701" s="55" t="n">
        <x:f>IF(AND(ISNUMBER(H1701),ISNUMBER(I1701)),H1701*I1701,"n.a.")</x:f>
        <x:v>0</x:v>
      </x:c>
      <x:c r="K1701" s="56" t="n">
        <x:f>Ubicaciones!D12</x:f>
        <x:v>7.77</x:v>
      </x:c>
      <x:c r="L1701" s="56" t="n">
        <x:f>Ubicaciones!E12</x:f>
        <x:v>-80.28</x:v>
      </x:c>
      <x:c r="M1701" s="38" t="str">
        <x:f>Vulnerabilidad!B22</x:f>
        <x:v>Hormigón armado</x:v>
      </x:c>
      <x:c r="N1701" s="38" t="str">
        <x:f>Vulnerabilidad!C22</x:f>
        <x:v>Mampostería de relleno</x:v>
      </x:c>
      <x:c r="O1701" s="38" t="str">
        <x:f>Vulnerabilidad!D22</x:f>
        <x:v>Losa de hormigón</x:v>
      </x:c>
      <x:c r="P1701" s="38" t="str">
        <x:v>Sin dato</x:v>
      </x:c>
      <x:c r="Q1701" s="38" t="n">
        <x:f>IF('Impacto local'!H12="","",'Impacto local'!H12)</x:f>
        <x:v>2</x:v>
      </x:c>
      <x:c r="R1701" s="57" t="n">
        <x:f>IF(Q1701="","",INDEX(Vulnerabilidad!$B$6:$B$17,Q1701))</x:f>
        <x:v>0</x:v>
      </x:c>
      <x:c r="S1701" s="55" t="n">
        <x:f>IF(AND(ISNUMBER(J1701),ISNUMBER(R1701),R1701&gt;=0,R1701&lt;=1),J1701*R1701,"n.a.")</x:f>
        <x:v>0</x:v>
      </x:c>
      <x:c r="T1701" s="38" t="str">
        <x:f>IF(ISNUMBER(S1701),"Calculado ilustrativo","Faltan datos / parámetros inválidos")</x:f>
        <x:v>Calculado ilustrativo</x:v>
      </x:c>
    </x:row>
    <x:row r="1702">
      <x:c r="A1702" s="38" t="str">
        <x:v>R01697</x:v>
      </x:c>
      <x:c r="B1702" s="38" t="str">
        <x:f>'Reparto provincial'!B571</x:f>
        <x:v>C15</x:v>
      </x:c>
      <x:c r="C1702" s="38" t="str">
        <x:f>'Reparto provincial'!C571</x:f>
        <x:v>SAGICOR Panamá, S. A.</x:v>
      </x:c>
      <x:c r="D1702" s="38" t="str">
        <x:f>'Reparto provincial'!D571</x:f>
        <x:v>Comercial</x:v>
      </x:c>
      <x:c r="E1702" s="38" t="str">
        <x:f>'Reparto provincial'!E571</x:f>
        <x:v>Los Santos</x:v>
      </x:c>
      <x:c r="F1702" s="38" t="str">
        <x:f>Ubicaciones!A12</x:f>
        <x:v>L07</x:v>
      </x:c>
      <x:c r="G1702" s="38" t="str">
        <x:v>P2</x:v>
      </x:c>
      <x:c r="H1702" s="55" t="n">
        <x:f>IF(AND(ISNUMBER('Reparto provincial'!J571),ABS(Construccion!G25-1)&lt;0.0000001,MIN(Construccion!D25:F25)&gt;=0,MAX(Construccion!D25:F25)&lt;=1),ROUND('Reparto provincial'!J571*ROUND(SUM(Construccion!$D$25:E25),12),0)-ROUND('Reparto provincial'!J571*ROUND(SUM(Construccion!$D$25:D25),12),0),"n.a.")</x:f>
        <x:v>0</x:v>
      </x:c>
      <x:c r="I1702" s="55" t="n">
        <x:f>'Reparto provincial'!N571</x:f>
        <x:v>0</x:v>
      </x:c>
      <x:c r="J1702" s="55" t="n">
        <x:f>IF(AND(ISNUMBER(H1702),ISNUMBER(I1702)),H1702*I1702,"n.a.")</x:f>
        <x:v>0</x:v>
      </x:c>
      <x:c r="K1702" s="56" t="n">
        <x:f>Ubicaciones!D12</x:f>
        <x:v>7.77</x:v>
      </x:c>
      <x:c r="L1702" s="56" t="n">
        <x:f>Ubicaciones!E12</x:f>
        <x:v>-80.28</x:v>
      </x:c>
      <x:c r="M1702" s="38" t="str">
        <x:f>Vulnerabilidad!B23</x:f>
        <x:v>Mampostería sin refuerzo</x:v>
      </x:c>
      <x:c r="N1702" s="38" t="str">
        <x:f>Vulnerabilidad!C23</x:f>
        <x:v>Bloque / ladrillo</x:v>
      </x:c>
      <x:c r="O1702" s="38" t="str">
        <x:f>Vulnerabilidad!D23</x:f>
        <x:v>Metal</x:v>
      </x:c>
      <x:c r="P1702" s="38" t="str">
        <x:v>Sin dato</x:v>
      </x:c>
      <x:c r="Q1702" s="38" t="n">
        <x:f>IF('Impacto local'!H12="","",'Impacto local'!H12)</x:f>
        <x:v>2</x:v>
      </x:c>
      <x:c r="R1702" s="57" t="n">
        <x:f>IF(Q1702="","",INDEX(Vulnerabilidad!$C$6:$C$17,Q1702))</x:f>
        <x:v>0</x:v>
      </x:c>
      <x:c r="S1702" s="55" t="n">
        <x:f>IF(AND(ISNUMBER(J1702),ISNUMBER(R1702),R1702&gt;=0,R1702&lt;=1),J1702*R1702,"n.a.")</x:f>
        <x:v>0</x:v>
      </x:c>
      <x:c r="T1702" s="38" t="str">
        <x:f>IF(ISNUMBER(S1702),"Calculado ilustrativo","Faltan datos / parámetros inválidos")</x:f>
        <x:v>Calculado ilustrativo</x:v>
      </x:c>
    </x:row>
    <x:row r="1703">
      <x:c r="A1703" s="38" t="str">
        <x:v>R01698</x:v>
      </x:c>
      <x:c r="B1703" s="38" t="str">
        <x:f>'Reparto provincial'!B571</x:f>
        <x:v>C15</x:v>
      </x:c>
      <x:c r="C1703" s="38" t="str">
        <x:f>'Reparto provincial'!C571</x:f>
        <x:v>SAGICOR Panamá, S. A.</x:v>
      </x:c>
      <x:c r="D1703" s="38" t="str">
        <x:f>'Reparto provincial'!D571</x:f>
        <x:v>Comercial</x:v>
      </x:c>
      <x:c r="E1703" s="38" t="str">
        <x:f>'Reparto provincial'!E571</x:f>
        <x:v>Los Santos</x:v>
      </x:c>
      <x:c r="F1703" s="38" t="str">
        <x:f>Ubicaciones!A12</x:f>
        <x:v>L07</x:v>
      </x:c>
      <x:c r="G1703" s="38" t="str">
        <x:v>P3</x:v>
      </x:c>
      <x:c r="H1703" s="55" t="n">
        <x:f>IF(AND(ISNUMBER('Reparto provincial'!J571),ABS(Construccion!G25-1)&lt;0.0000001,MIN(Construccion!D25:F25)&gt;=0,MAX(Construccion!D25:F25)&lt;=1),ROUND('Reparto provincial'!J571*ROUND(SUM(Construccion!$D$25:F25),12),0)-ROUND('Reparto provincial'!J571*ROUND(SUM(Construccion!$D$25:E25),12),0),"n.a.")</x:f>
        <x:v>0</x:v>
      </x:c>
      <x:c r="I1703" s="55" t="n">
        <x:f>'Reparto provincial'!N571</x:f>
        <x:v>0</x:v>
      </x:c>
      <x:c r="J1703" s="55" t="n">
        <x:f>IF(AND(ISNUMBER(H1703),ISNUMBER(I1703)),H1703*I1703,"n.a.")</x:f>
        <x:v>0</x:v>
      </x:c>
      <x:c r="K1703" s="56" t="n">
        <x:f>Ubicaciones!D12</x:f>
        <x:v>7.77</x:v>
      </x:c>
      <x:c r="L1703" s="56" t="n">
        <x:f>Ubicaciones!E12</x:f>
        <x:v>-80.28</x:v>
      </x:c>
      <x:c r="M1703" s="38" t="str">
        <x:f>Vulnerabilidad!B24</x:f>
        <x:v>Liviana / madera</x:v>
      </x:c>
      <x:c r="N1703" s="38" t="str">
        <x:f>Vulnerabilidad!C24</x:f>
        <x:v>Madera / livianas</x:v>
      </x:c>
      <x:c r="O1703" s="38" t="str">
        <x:f>Vulnerabilidad!D24</x:f>
        <x:v>Metal</x:v>
      </x:c>
      <x:c r="P1703" s="38" t="str">
        <x:v>Sin dato</x:v>
      </x:c>
      <x:c r="Q1703" s="38" t="n">
        <x:f>IF('Impacto local'!H12="","",'Impacto local'!H12)</x:f>
        <x:v>2</x:v>
      </x:c>
      <x:c r="R1703" s="57" t="n">
        <x:f>IF(Q1703="","",INDEX(Vulnerabilidad!$D$6:$D$17,Q1703))</x:f>
        <x:v>0</x:v>
      </x:c>
      <x:c r="S1703" s="55" t="n">
        <x:f>IF(AND(ISNUMBER(J1703),ISNUMBER(R1703),R1703&gt;=0,R1703&lt;=1),J1703*R1703,"n.a.")</x:f>
        <x:v>0</x:v>
      </x:c>
      <x:c r="T1703" s="38" t="str">
        <x:f>IF(ISNUMBER(S1703),"Calculado ilustrativo","Faltan datos / parámetros inválidos")</x:f>
        <x:v>Calculado ilustrativo</x:v>
      </x:c>
    </x:row>
    <x:row r="1704">
      <x:c r="A1704" s="38" t="str">
        <x:v>R01699</x:v>
      </x:c>
      <x:c r="B1704" s="38" t="str">
        <x:f>'Reparto provincial'!B572</x:f>
        <x:v>C15</x:v>
      </x:c>
      <x:c r="C1704" s="38" t="str">
        <x:f>'Reparto provincial'!C572</x:f>
        <x:v>SAGICOR Panamá, S. A.</x:v>
      </x:c>
      <x:c r="D1704" s="38" t="str">
        <x:f>'Reparto provincial'!D572</x:f>
        <x:v>Comercial</x:v>
      </x:c>
      <x:c r="E1704" s="38" t="str">
        <x:f>'Reparto provincial'!E572</x:f>
        <x:v>Panamá</x:v>
      </x:c>
      <x:c r="F1704" s="38" t="str">
        <x:f>Ubicaciones!A13</x:f>
        <x:v>L08</x:v>
      </x:c>
      <x:c r="G1704" s="38" t="str">
        <x:v>P1</x:v>
      </x:c>
      <x:c r="H1704" s="55" t="n">
        <x:f>IF(AND(ISNUMBER('Reparto provincial'!J572),ABS(Construccion!G28-1)&lt;0.0000001,MIN(Construccion!D28:F28)&gt;=0,MAX(Construccion!D28:F28)&lt;=1),ROUND('Reparto provincial'!J572*ROUND(SUM(Construccion!$D$28:D28),12),0)-0,"n.a.")</x:f>
        <x:v>0</x:v>
      </x:c>
      <x:c r="I1704" s="55" t="n">
        <x:f>'Reparto provincial'!N572</x:f>
        <x:v>0</x:v>
      </x:c>
      <x:c r="J1704" s="55" t="n">
        <x:f>IF(AND(ISNUMBER(H1704),ISNUMBER(I1704)),H1704*I1704,"n.a.")</x:f>
        <x:v>0</x:v>
      </x:c>
      <x:c r="K1704" s="56" t="n">
        <x:f>Ubicaciones!D13</x:f>
        <x:v>8.98</x:v>
      </x:c>
      <x:c r="L1704" s="56" t="n">
        <x:f>Ubicaciones!E13</x:f>
        <x:v>-79.52</x:v>
      </x:c>
      <x:c r="M1704" s="38" t="str">
        <x:f>Vulnerabilidad!B22</x:f>
        <x:v>Hormigón armado</x:v>
      </x:c>
      <x:c r="N1704" s="38" t="str">
        <x:f>Vulnerabilidad!C22</x:f>
        <x:v>Mampostería de relleno</x:v>
      </x:c>
      <x:c r="O1704" s="38" t="str">
        <x:f>Vulnerabilidad!D22</x:f>
        <x:v>Losa de hormigón</x:v>
      </x:c>
      <x:c r="P1704" s="38" t="str">
        <x:v>Sin dato</x:v>
      </x:c>
      <x:c r="Q1704" s="38" t="n">
        <x:f>IF('Impacto local'!H13="","",'Impacto local'!H13)</x:f>
        <x:v>2</x:v>
      </x:c>
      <x:c r="R1704" s="57" t="n">
        <x:f>IF(Q1704="","",INDEX(Vulnerabilidad!$B$6:$B$17,Q1704))</x:f>
        <x:v>0</x:v>
      </x:c>
      <x:c r="S1704" s="55" t="n">
        <x:f>IF(AND(ISNUMBER(J1704),ISNUMBER(R1704),R1704&gt;=0,R1704&lt;=1),J1704*R1704,"n.a.")</x:f>
        <x:v>0</x:v>
      </x:c>
      <x:c r="T1704" s="38" t="str">
        <x:f>IF(ISNUMBER(S1704),"Calculado ilustrativo","Faltan datos / parámetros inválidos")</x:f>
        <x:v>Calculado ilustrativo</x:v>
      </x:c>
    </x:row>
    <x:row r="1705">
      <x:c r="A1705" s="38" t="str">
        <x:v>R01700</x:v>
      </x:c>
      <x:c r="B1705" s="38" t="str">
        <x:f>'Reparto provincial'!B572</x:f>
        <x:v>C15</x:v>
      </x:c>
      <x:c r="C1705" s="38" t="str">
        <x:f>'Reparto provincial'!C572</x:f>
        <x:v>SAGICOR Panamá, S. A.</x:v>
      </x:c>
      <x:c r="D1705" s="38" t="str">
        <x:f>'Reparto provincial'!D572</x:f>
        <x:v>Comercial</x:v>
      </x:c>
      <x:c r="E1705" s="38" t="str">
        <x:f>'Reparto provincial'!E572</x:f>
        <x:v>Panamá</x:v>
      </x:c>
      <x:c r="F1705" s="38" t="str">
        <x:f>Ubicaciones!A13</x:f>
        <x:v>L08</x:v>
      </x:c>
      <x:c r="G1705" s="38" t="str">
        <x:v>P2</x:v>
      </x:c>
      <x:c r="H1705" s="55" t="n">
        <x:f>IF(AND(ISNUMBER('Reparto provincial'!J572),ABS(Construccion!G28-1)&lt;0.0000001,MIN(Construccion!D28:F28)&gt;=0,MAX(Construccion!D28:F28)&lt;=1),ROUND('Reparto provincial'!J572*ROUND(SUM(Construccion!$D$28:E28),12),0)-ROUND('Reparto provincial'!J572*ROUND(SUM(Construccion!$D$28:D28),12),0),"n.a.")</x:f>
        <x:v>0</x:v>
      </x:c>
      <x:c r="I1705" s="55" t="n">
        <x:f>'Reparto provincial'!N572</x:f>
        <x:v>0</x:v>
      </x:c>
      <x:c r="J1705" s="55" t="n">
        <x:f>IF(AND(ISNUMBER(H1705),ISNUMBER(I1705)),H1705*I1705,"n.a.")</x:f>
        <x:v>0</x:v>
      </x:c>
      <x:c r="K1705" s="56" t="n">
        <x:f>Ubicaciones!D13</x:f>
        <x:v>8.98</x:v>
      </x:c>
      <x:c r="L1705" s="56" t="n">
        <x:f>Ubicaciones!E13</x:f>
        <x:v>-79.52</x:v>
      </x:c>
      <x:c r="M1705" s="38" t="str">
        <x:f>Vulnerabilidad!B23</x:f>
        <x:v>Mampostería sin refuerzo</x:v>
      </x:c>
      <x:c r="N1705" s="38" t="str">
        <x:f>Vulnerabilidad!C23</x:f>
        <x:v>Bloque / ladrillo</x:v>
      </x:c>
      <x:c r="O1705" s="38" t="str">
        <x:f>Vulnerabilidad!D23</x:f>
        <x:v>Metal</x:v>
      </x:c>
      <x:c r="P1705" s="38" t="str">
        <x:v>Sin dato</x:v>
      </x:c>
      <x:c r="Q1705" s="38" t="n">
        <x:f>IF('Impacto local'!H13="","",'Impacto local'!H13)</x:f>
        <x:v>2</x:v>
      </x:c>
      <x:c r="R1705" s="57" t="n">
        <x:f>IF(Q1705="","",INDEX(Vulnerabilidad!$C$6:$C$17,Q1705))</x:f>
        <x:v>0</x:v>
      </x:c>
      <x:c r="S1705" s="55" t="n">
        <x:f>IF(AND(ISNUMBER(J1705),ISNUMBER(R1705),R1705&gt;=0,R1705&lt;=1),J1705*R1705,"n.a.")</x:f>
        <x:v>0</x:v>
      </x:c>
      <x:c r="T1705" s="38" t="str">
        <x:f>IF(ISNUMBER(S1705),"Calculado ilustrativo","Faltan datos / parámetros inválidos")</x:f>
        <x:v>Calculado ilustrativo</x:v>
      </x:c>
    </x:row>
    <x:row r="1706">
      <x:c r="A1706" s="38" t="str">
        <x:v>R01701</x:v>
      </x:c>
      <x:c r="B1706" s="38" t="str">
        <x:f>'Reparto provincial'!B572</x:f>
        <x:v>C15</x:v>
      </x:c>
      <x:c r="C1706" s="38" t="str">
        <x:f>'Reparto provincial'!C572</x:f>
        <x:v>SAGICOR Panamá, S. A.</x:v>
      </x:c>
      <x:c r="D1706" s="38" t="str">
        <x:f>'Reparto provincial'!D572</x:f>
        <x:v>Comercial</x:v>
      </x:c>
      <x:c r="E1706" s="38" t="str">
        <x:f>'Reparto provincial'!E572</x:f>
        <x:v>Panamá</x:v>
      </x:c>
      <x:c r="F1706" s="38" t="str">
        <x:f>Ubicaciones!A13</x:f>
        <x:v>L08</x:v>
      </x:c>
      <x:c r="G1706" s="38" t="str">
        <x:v>P3</x:v>
      </x:c>
      <x:c r="H1706" s="55" t="n">
        <x:f>IF(AND(ISNUMBER('Reparto provincial'!J572),ABS(Construccion!G28-1)&lt;0.0000001,MIN(Construccion!D28:F28)&gt;=0,MAX(Construccion!D28:F28)&lt;=1),ROUND('Reparto provincial'!J572*ROUND(SUM(Construccion!$D$28:F28),12),0)-ROUND('Reparto provincial'!J572*ROUND(SUM(Construccion!$D$28:E28),12),0),"n.a.")</x:f>
        <x:v>0</x:v>
      </x:c>
      <x:c r="I1706" s="55" t="n">
        <x:f>'Reparto provincial'!N572</x:f>
        <x:v>0</x:v>
      </x:c>
      <x:c r="J1706" s="55" t="n">
        <x:f>IF(AND(ISNUMBER(H1706),ISNUMBER(I1706)),H1706*I1706,"n.a.")</x:f>
        <x:v>0</x:v>
      </x:c>
      <x:c r="K1706" s="56" t="n">
        <x:f>Ubicaciones!D13</x:f>
        <x:v>8.98</x:v>
      </x:c>
      <x:c r="L1706" s="56" t="n">
        <x:f>Ubicaciones!E13</x:f>
        <x:v>-79.52</x:v>
      </x:c>
      <x:c r="M1706" s="38" t="str">
        <x:f>Vulnerabilidad!B24</x:f>
        <x:v>Liviana / madera</x:v>
      </x:c>
      <x:c r="N1706" s="38" t="str">
        <x:f>Vulnerabilidad!C24</x:f>
        <x:v>Madera / livianas</x:v>
      </x:c>
      <x:c r="O1706" s="38" t="str">
        <x:f>Vulnerabilidad!D24</x:f>
        <x:v>Metal</x:v>
      </x:c>
      <x:c r="P1706" s="38" t="str">
        <x:v>Sin dato</x:v>
      </x:c>
      <x:c r="Q1706" s="38" t="n">
        <x:f>IF('Impacto local'!H13="","",'Impacto local'!H13)</x:f>
        <x:v>2</x:v>
      </x:c>
      <x:c r="R1706" s="57" t="n">
        <x:f>IF(Q1706="","",INDEX(Vulnerabilidad!$D$6:$D$17,Q1706))</x:f>
        <x:v>0</x:v>
      </x:c>
      <x:c r="S1706" s="55" t="n">
        <x:f>IF(AND(ISNUMBER(J1706),ISNUMBER(R1706),R1706&gt;=0,R1706&lt;=1),J1706*R1706,"n.a.")</x:f>
        <x:v>0</x:v>
      </x:c>
      <x:c r="T1706" s="38" t="str">
        <x:f>IF(ISNUMBER(S1706),"Calculado ilustrativo","Faltan datos / parámetros inválidos")</x:f>
        <x:v>Calculado ilustrativo</x:v>
      </x:c>
    </x:row>
    <x:row r="1707">
      <x:c r="A1707" s="38" t="str">
        <x:v>R01702</x:v>
      </x:c>
      <x:c r="B1707" s="38" t="str">
        <x:f>'Reparto provincial'!B573</x:f>
        <x:v>C15</x:v>
      </x:c>
      <x:c r="C1707" s="38" t="str">
        <x:f>'Reparto provincial'!C573</x:f>
        <x:v>SAGICOR Panamá, S. A.</x:v>
      </x:c>
      <x:c r="D1707" s="38" t="str">
        <x:f>'Reparto provincial'!D573</x:f>
        <x:v>Comercial</x:v>
      </x:c>
      <x:c r="E1707" s="38" t="str">
        <x:f>'Reparto provincial'!E573</x:f>
        <x:v>Veraguas</x:v>
      </x:c>
      <x:c r="F1707" s="38" t="str">
        <x:f>Ubicaciones!A14</x:f>
        <x:v>L09</x:v>
      </x:c>
      <x:c r="G1707" s="38" t="str">
        <x:v>P1</x:v>
      </x:c>
      <x:c r="H1707" s="55" t="n">
        <x:f>IF(AND(ISNUMBER('Reparto provincial'!J573),ABS(Construccion!G31-1)&lt;0.0000001,MIN(Construccion!D31:F31)&gt;=0,MAX(Construccion!D31:F31)&lt;=1),ROUND('Reparto provincial'!J573*ROUND(SUM(Construccion!$D$31:D31),12),0)-0,"n.a.")</x:f>
        <x:v>0</x:v>
      </x:c>
      <x:c r="I1707" s="55" t="n">
        <x:f>'Reparto provincial'!N573</x:f>
        <x:v>0</x:v>
      </x:c>
      <x:c r="J1707" s="55" t="n">
        <x:f>IF(AND(ISNUMBER(H1707),ISNUMBER(I1707)),H1707*I1707,"n.a.")</x:f>
        <x:v>0</x:v>
      </x:c>
      <x:c r="K1707" s="56" t="n">
        <x:f>Ubicaciones!D14</x:f>
        <x:v>8.1</x:v>
      </x:c>
      <x:c r="L1707" s="56" t="n">
        <x:f>Ubicaciones!E14</x:f>
        <x:v>-80.97</x:v>
      </x:c>
      <x:c r="M1707" s="38" t="str">
        <x:f>Vulnerabilidad!B22</x:f>
        <x:v>Hormigón armado</x:v>
      </x:c>
      <x:c r="N1707" s="38" t="str">
        <x:f>Vulnerabilidad!C22</x:f>
        <x:v>Mampostería de relleno</x:v>
      </x:c>
      <x:c r="O1707" s="38" t="str">
        <x:f>Vulnerabilidad!D22</x:f>
        <x:v>Losa de hormigón</x:v>
      </x:c>
      <x:c r="P1707" s="38" t="str">
        <x:v>Sin dato</x:v>
      </x:c>
      <x:c r="Q1707" s="38" t="n">
        <x:f>IF('Impacto local'!H14="","",'Impacto local'!H14)</x:f>
        <x:v>3</x:v>
      </x:c>
      <x:c r="R1707" s="57" t="n">
        <x:f>IF(Q1707="","",INDEX(Vulnerabilidad!$B$6:$B$17,Q1707))</x:f>
        <x:v>0</x:v>
      </x:c>
      <x:c r="S1707" s="55" t="n">
        <x:f>IF(AND(ISNUMBER(J1707),ISNUMBER(R1707),R1707&gt;=0,R1707&lt;=1),J1707*R1707,"n.a.")</x:f>
        <x:v>0</x:v>
      </x:c>
      <x:c r="T1707" s="38" t="str">
        <x:f>IF(ISNUMBER(S1707),"Calculado ilustrativo","Faltan datos / parámetros inválidos")</x:f>
        <x:v>Calculado ilustrativo</x:v>
      </x:c>
    </x:row>
    <x:row r="1708">
      <x:c r="A1708" s="38" t="str">
        <x:v>R01703</x:v>
      </x:c>
      <x:c r="B1708" s="38" t="str">
        <x:f>'Reparto provincial'!B573</x:f>
        <x:v>C15</x:v>
      </x:c>
      <x:c r="C1708" s="38" t="str">
        <x:f>'Reparto provincial'!C573</x:f>
        <x:v>SAGICOR Panamá, S. A.</x:v>
      </x:c>
      <x:c r="D1708" s="38" t="str">
        <x:f>'Reparto provincial'!D573</x:f>
        <x:v>Comercial</x:v>
      </x:c>
      <x:c r="E1708" s="38" t="str">
        <x:f>'Reparto provincial'!E573</x:f>
        <x:v>Veraguas</x:v>
      </x:c>
      <x:c r="F1708" s="38" t="str">
        <x:f>Ubicaciones!A14</x:f>
        <x:v>L09</x:v>
      </x:c>
      <x:c r="G1708" s="38" t="str">
        <x:v>P2</x:v>
      </x:c>
      <x:c r="H1708" s="55" t="n">
        <x:f>IF(AND(ISNUMBER('Reparto provincial'!J573),ABS(Construccion!G31-1)&lt;0.0000001,MIN(Construccion!D31:F31)&gt;=0,MAX(Construccion!D31:F31)&lt;=1),ROUND('Reparto provincial'!J573*ROUND(SUM(Construccion!$D$31:E31),12),0)-ROUND('Reparto provincial'!J573*ROUND(SUM(Construccion!$D$31:D31),12),0),"n.a.")</x:f>
        <x:v>0</x:v>
      </x:c>
      <x:c r="I1708" s="55" t="n">
        <x:f>'Reparto provincial'!N573</x:f>
        <x:v>0</x:v>
      </x:c>
      <x:c r="J1708" s="55" t="n">
        <x:f>IF(AND(ISNUMBER(H1708),ISNUMBER(I1708)),H1708*I1708,"n.a.")</x:f>
        <x:v>0</x:v>
      </x:c>
      <x:c r="K1708" s="56" t="n">
        <x:f>Ubicaciones!D14</x:f>
        <x:v>8.1</x:v>
      </x:c>
      <x:c r="L1708" s="56" t="n">
        <x:f>Ubicaciones!E14</x:f>
        <x:v>-80.97</x:v>
      </x:c>
      <x:c r="M1708" s="38" t="str">
        <x:f>Vulnerabilidad!B23</x:f>
        <x:v>Mampostería sin refuerzo</x:v>
      </x:c>
      <x:c r="N1708" s="38" t="str">
        <x:f>Vulnerabilidad!C23</x:f>
        <x:v>Bloque / ladrillo</x:v>
      </x:c>
      <x:c r="O1708" s="38" t="str">
        <x:f>Vulnerabilidad!D23</x:f>
        <x:v>Metal</x:v>
      </x:c>
      <x:c r="P1708" s="38" t="str">
        <x:v>Sin dato</x:v>
      </x:c>
      <x:c r="Q1708" s="38" t="n">
        <x:f>IF('Impacto local'!H14="","",'Impacto local'!H14)</x:f>
        <x:v>3</x:v>
      </x:c>
      <x:c r="R1708" s="57" t="n">
        <x:f>IF(Q1708="","",INDEX(Vulnerabilidad!$C$6:$C$17,Q1708))</x:f>
        <x:v>0</x:v>
      </x:c>
      <x:c r="S1708" s="55" t="n">
        <x:f>IF(AND(ISNUMBER(J1708),ISNUMBER(R1708),R1708&gt;=0,R1708&lt;=1),J1708*R1708,"n.a.")</x:f>
        <x:v>0</x:v>
      </x:c>
      <x:c r="T1708" s="38" t="str">
        <x:f>IF(ISNUMBER(S1708),"Calculado ilustrativo","Faltan datos / parámetros inválidos")</x:f>
        <x:v>Calculado ilustrativo</x:v>
      </x:c>
    </x:row>
    <x:row r="1709">
      <x:c r="A1709" s="38" t="str">
        <x:v>R01704</x:v>
      </x:c>
      <x:c r="B1709" s="38" t="str">
        <x:f>'Reparto provincial'!B573</x:f>
        <x:v>C15</x:v>
      </x:c>
      <x:c r="C1709" s="38" t="str">
        <x:f>'Reparto provincial'!C573</x:f>
        <x:v>SAGICOR Panamá, S. A.</x:v>
      </x:c>
      <x:c r="D1709" s="38" t="str">
        <x:f>'Reparto provincial'!D573</x:f>
        <x:v>Comercial</x:v>
      </x:c>
      <x:c r="E1709" s="38" t="str">
        <x:f>'Reparto provincial'!E573</x:f>
        <x:v>Veraguas</x:v>
      </x:c>
      <x:c r="F1709" s="38" t="str">
        <x:f>Ubicaciones!A14</x:f>
        <x:v>L09</x:v>
      </x:c>
      <x:c r="G1709" s="38" t="str">
        <x:v>P3</x:v>
      </x:c>
      <x:c r="H1709" s="55" t="n">
        <x:f>IF(AND(ISNUMBER('Reparto provincial'!J573),ABS(Construccion!G31-1)&lt;0.0000001,MIN(Construccion!D31:F31)&gt;=0,MAX(Construccion!D31:F31)&lt;=1),ROUND('Reparto provincial'!J573*ROUND(SUM(Construccion!$D$31:F31),12),0)-ROUND('Reparto provincial'!J573*ROUND(SUM(Construccion!$D$31:E31),12),0),"n.a.")</x:f>
        <x:v>0</x:v>
      </x:c>
      <x:c r="I1709" s="55" t="n">
        <x:f>'Reparto provincial'!N573</x:f>
        <x:v>0</x:v>
      </x:c>
      <x:c r="J1709" s="55" t="n">
        <x:f>IF(AND(ISNUMBER(H1709),ISNUMBER(I1709)),H1709*I1709,"n.a.")</x:f>
        <x:v>0</x:v>
      </x:c>
      <x:c r="K1709" s="56" t="n">
        <x:f>Ubicaciones!D14</x:f>
        <x:v>8.1</x:v>
      </x:c>
      <x:c r="L1709" s="56" t="n">
        <x:f>Ubicaciones!E14</x:f>
        <x:v>-80.97</x:v>
      </x:c>
      <x:c r="M1709" s="38" t="str">
        <x:f>Vulnerabilidad!B24</x:f>
        <x:v>Liviana / madera</x:v>
      </x:c>
      <x:c r="N1709" s="38" t="str">
        <x:f>Vulnerabilidad!C24</x:f>
        <x:v>Madera / livianas</x:v>
      </x:c>
      <x:c r="O1709" s="38" t="str">
        <x:f>Vulnerabilidad!D24</x:f>
        <x:v>Metal</x:v>
      </x:c>
      <x:c r="P1709" s="38" t="str">
        <x:v>Sin dato</x:v>
      </x:c>
      <x:c r="Q1709" s="38" t="n">
        <x:f>IF('Impacto local'!H14="","",'Impacto local'!H14)</x:f>
        <x:v>3</x:v>
      </x:c>
      <x:c r="R1709" s="57" t="n">
        <x:f>IF(Q1709="","",INDEX(Vulnerabilidad!$D$6:$D$17,Q1709))</x:f>
        <x:v>0</x:v>
      </x:c>
      <x:c r="S1709" s="55" t="n">
        <x:f>IF(AND(ISNUMBER(J1709),ISNUMBER(R1709),R1709&gt;=0,R1709&lt;=1),J1709*R1709,"n.a.")</x:f>
        <x:v>0</x:v>
      </x:c>
      <x:c r="T1709" s="38" t="str">
        <x:f>IF(ISNUMBER(S1709),"Calculado ilustrativo","Faltan datos / parámetros inválidos")</x:f>
        <x:v>Calculado ilustrativo</x:v>
      </x:c>
    </x:row>
    <x:row r="1710">
      <x:c r="A1710" s="38" t="str">
        <x:v>R01705</x:v>
      </x:c>
      <x:c r="B1710" s="38" t="str">
        <x:f>'Reparto provincial'!B574</x:f>
        <x:v>C15</x:v>
      </x:c>
      <x:c r="C1710" s="38" t="str">
        <x:f>'Reparto provincial'!C574</x:f>
        <x:v>SAGICOR Panamá, S. A.</x:v>
      </x:c>
      <x:c r="D1710" s="38" t="str">
        <x:f>'Reparto provincial'!D574</x:f>
        <x:v>Comercial</x:v>
      </x:c>
      <x:c r="E1710" s="38" t="str">
        <x:f>'Reparto provincial'!E574</x:f>
        <x:v>Guna Yala</x:v>
      </x:c>
      <x:c r="F1710" s="38" t="str">
        <x:f>Ubicaciones!A15</x:f>
        <x:v>L10</x:v>
      </x:c>
      <x:c r="G1710" s="38" t="str">
        <x:v>P1</x:v>
      </x:c>
      <x:c r="H1710" s="55" t="n">
        <x:f>IF(AND(ISNUMBER('Reparto provincial'!J574),ABS(Construccion!G34-1)&lt;0.0000001,MIN(Construccion!D34:F34)&gt;=0,MAX(Construccion!D34:F34)&lt;=1),ROUND('Reparto provincial'!J574*ROUND(SUM(Construccion!$D$34:D34),12),0)-0,"n.a.")</x:f>
        <x:v>0</x:v>
      </x:c>
      <x:c r="I1710" s="55" t="n">
        <x:f>'Reparto provincial'!N574</x:f>
        <x:v>0</x:v>
      </x:c>
      <x:c r="J1710" s="55" t="n">
        <x:f>IF(AND(ISNUMBER(H1710),ISNUMBER(I1710)),H1710*I1710,"n.a.")</x:f>
        <x:v>0</x:v>
      </x:c>
      <x:c r="K1710" s="56" t="n">
        <x:f>Ubicaciones!D15</x:f>
        <x:v>9.45</x:v>
      </x:c>
      <x:c r="L1710" s="56" t="n">
        <x:f>Ubicaciones!E15</x:f>
        <x:v>-78.97</x:v>
      </x:c>
      <x:c r="M1710" s="38" t="str">
        <x:f>Vulnerabilidad!B22</x:f>
        <x:v>Hormigón armado</x:v>
      </x:c>
      <x:c r="N1710" s="38" t="str">
        <x:f>Vulnerabilidad!C22</x:f>
        <x:v>Mampostería de relleno</x:v>
      </x:c>
      <x:c r="O1710" s="38" t="str">
        <x:f>Vulnerabilidad!D22</x:f>
        <x:v>Losa de hormigón</x:v>
      </x:c>
      <x:c r="P1710" s="38" t="str">
        <x:v>Sin dato</x:v>
      </x:c>
      <x:c r="Q1710" s="38" t="n">
        <x:f>IF('Impacto local'!H15="","",'Impacto local'!H15)</x:f>
        <x:v>2</x:v>
      </x:c>
      <x:c r="R1710" s="57" t="n">
        <x:f>IF(Q1710="","",INDEX(Vulnerabilidad!$B$6:$B$17,Q1710))</x:f>
        <x:v>0</x:v>
      </x:c>
      <x:c r="S1710" s="55" t="n">
        <x:f>IF(AND(ISNUMBER(J1710),ISNUMBER(R1710),R1710&gt;=0,R1710&lt;=1),J1710*R1710,"n.a.")</x:f>
        <x:v>0</x:v>
      </x:c>
      <x:c r="T1710" s="38" t="str">
        <x:f>IF(ISNUMBER(S1710),"Calculado ilustrativo","Faltan datos / parámetros inválidos")</x:f>
        <x:v>Calculado ilustrativo</x:v>
      </x:c>
    </x:row>
    <x:row r="1711">
      <x:c r="A1711" s="38" t="str">
        <x:v>R01706</x:v>
      </x:c>
      <x:c r="B1711" s="38" t="str">
        <x:f>'Reparto provincial'!B574</x:f>
        <x:v>C15</x:v>
      </x:c>
      <x:c r="C1711" s="38" t="str">
        <x:f>'Reparto provincial'!C574</x:f>
        <x:v>SAGICOR Panamá, S. A.</x:v>
      </x:c>
      <x:c r="D1711" s="38" t="str">
        <x:f>'Reparto provincial'!D574</x:f>
        <x:v>Comercial</x:v>
      </x:c>
      <x:c r="E1711" s="38" t="str">
        <x:f>'Reparto provincial'!E574</x:f>
        <x:v>Guna Yala</x:v>
      </x:c>
      <x:c r="F1711" s="38" t="str">
        <x:f>Ubicaciones!A15</x:f>
        <x:v>L10</x:v>
      </x:c>
      <x:c r="G1711" s="38" t="str">
        <x:v>P2</x:v>
      </x:c>
      <x:c r="H1711" s="55" t="n">
        <x:f>IF(AND(ISNUMBER('Reparto provincial'!J574),ABS(Construccion!G34-1)&lt;0.0000001,MIN(Construccion!D34:F34)&gt;=0,MAX(Construccion!D34:F34)&lt;=1),ROUND('Reparto provincial'!J574*ROUND(SUM(Construccion!$D$34:E34),12),0)-ROUND('Reparto provincial'!J574*ROUND(SUM(Construccion!$D$34:D34),12),0),"n.a.")</x:f>
        <x:v>0</x:v>
      </x:c>
      <x:c r="I1711" s="55" t="n">
        <x:f>'Reparto provincial'!N574</x:f>
        <x:v>0</x:v>
      </x:c>
      <x:c r="J1711" s="55" t="n">
        <x:f>IF(AND(ISNUMBER(H1711),ISNUMBER(I1711)),H1711*I1711,"n.a.")</x:f>
        <x:v>0</x:v>
      </x:c>
      <x:c r="K1711" s="56" t="n">
        <x:f>Ubicaciones!D15</x:f>
        <x:v>9.45</x:v>
      </x:c>
      <x:c r="L1711" s="56" t="n">
        <x:f>Ubicaciones!E15</x:f>
        <x:v>-78.97</x:v>
      </x:c>
      <x:c r="M1711" s="38" t="str">
        <x:f>Vulnerabilidad!B23</x:f>
        <x:v>Mampostería sin refuerzo</x:v>
      </x:c>
      <x:c r="N1711" s="38" t="str">
        <x:f>Vulnerabilidad!C23</x:f>
        <x:v>Bloque / ladrillo</x:v>
      </x:c>
      <x:c r="O1711" s="38" t="str">
        <x:f>Vulnerabilidad!D23</x:f>
        <x:v>Metal</x:v>
      </x:c>
      <x:c r="P1711" s="38" t="str">
        <x:v>Sin dato</x:v>
      </x:c>
      <x:c r="Q1711" s="38" t="n">
        <x:f>IF('Impacto local'!H15="","",'Impacto local'!H15)</x:f>
        <x:v>2</x:v>
      </x:c>
      <x:c r="R1711" s="57" t="n">
        <x:f>IF(Q1711="","",INDEX(Vulnerabilidad!$C$6:$C$17,Q1711))</x:f>
        <x:v>0</x:v>
      </x:c>
      <x:c r="S1711" s="55" t="n">
        <x:f>IF(AND(ISNUMBER(J1711),ISNUMBER(R1711),R1711&gt;=0,R1711&lt;=1),J1711*R1711,"n.a.")</x:f>
        <x:v>0</x:v>
      </x:c>
      <x:c r="T1711" s="38" t="str">
        <x:f>IF(ISNUMBER(S1711),"Calculado ilustrativo","Faltan datos / parámetros inválidos")</x:f>
        <x:v>Calculado ilustrativo</x:v>
      </x:c>
    </x:row>
    <x:row r="1712">
      <x:c r="A1712" s="38" t="str">
        <x:v>R01707</x:v>
      </x:c>
      <x:c r="B1712" s="38" t="str">
        <x:f>'Reparto provincial'!B574</x:f>
        <x:v>C15</x:v>
      </x:c>
      <x:c r="C1712" s="38" t="str">
        <x:f>'Reparto provincial'!C574</x:f>
        <x:v>SAGICOR Panamá, S. A.</x:v>
      </x:c>
      <x:c r="D1712" s="38" t="str">
        <x:f>'Reparto provincial'!D574</x:f>
        <x:v>Comercial</x:v>
      </x:c>
      <x:c r="E1712" s="38" t="str">
        <x:f>'Reparto provincial'!E574</x:f>
        <x:v>Guna Yala</x:v>
      </x:c>
      <x:c r="F1712" s="38" t="str">
        <x:f>Ubicaciones!A15</x:f>
        <x:v>L10</x:v>
      </x:c>
      <x:c r="G1712" s="38" t="str">
        <x:v>P3</x:v>
      </x:c>
      <x:c r="H1712" s="55" t="n">
        <x:f>IF(AND(ISNUMBER('Reparto provincial'!J574),ABS(Construccion!G34-1)&lt;0.0000001,MIN(Construccion!D34:F34)&gt;=0,MAX(Construccion!D34:F34)&lt;=1),ROUND('Reparto provincial'!J574*ROUND(SUM(Construccion!$D$34:F34),12),0)-ROUND('Reparto provincial'!J574*ROUND(SUM(Construccion!$D$34:E34),12),0),"n.a.")</x:f>
        <x:v>0</x:v>
      </x:c>
      <x:c r="I1712" s="55" t="n">
        <x:f>'Reparto provincial'!N574</x:f>
        <x:v>0</x:v>
      </x:c>
      <x:c r="J1712" s="55" t="n">
        <x:f>IF(AND(ISNUMBER(H1712),ISNUMBER(I1712)),H1712*I1712,"n.a.")</x:f>
        <x:v>0</x:v>
      </x:c>
      <x:c r="K1712" s="56" t="n">
        <x:f>Ubicaciones!D15</x:f>
        <x:v>9.45</x:v>
      </x:c>
      <x:c r="L1712" s="56" t="n">
        <x:f>Ubicaciones!E15</x:f>
        <x:v>-78.97</x:v>
      </x:c>
      <x:c r="M1712" s="38" t="str">
        <x:f>Vulnerabilidad!B24</x:f>
        <x:v>Liviana / madera</x:v>
      </x:c>
      <x:c r="N1712" s="38" t="str">
        <x:f>Vulnerabilidad!C24</x:f>
        <x:v>Madera / livianas</x:v>
      </x:c>
      <x:c r="O1712" s="38" t="str">
        <x:f>Vulnerabilidad!D24</x:f>
        <x:v>Metal</x:v>
      </x:c>
      <x:c r="P1712" s="38" t="str">
        <x:v>Sin dato</x:v>
      </x:c>
      <x:c r="Q1712" s="38" t="n">
        <x:f>IF('Impacto local'!H15="","",'Impacto local'!H15)</x:f>
        <x:v>2</x:v>
      </x:c>
      <x:c r="R1712" s="57" t="n">
        <x:f>IF(Q1712="","",INDEX(Vulnerabilidad!$D$6:$D$17,Q1712))</x:f>
        <x:v>0</x:v>
      </x:c>
      <x:c r="S1712" s="55" t="n">
        <x:f>IF(AND(ISNUMBER(J1712),ISNUMBER(R1712),R1712&gt;=0,R1712&lt;=1),J1712*R1712,"n.a.")</x:f>
        <x:v>0</x:v>
      </x:c>
      <x:c r="T1712" s="38" t="str">
        <x:f>IF(ISNUMBER(S1712),"Calculado ilustrativo","Faltan datos / parámetros inválidos")</x:f>
        <x:v>Calculado ilustrativo</x:v>
      </x:c>
    </x:row>
    <x:row r="1713">
      <x:c r="A1713" s="38" t="str">
        <x:v>R01708</x:v>
      </x:c>
      <x:c r="B1713" s="38" t="str">
        <x:f>'Reparto provincial'!B575</x:f>
        <x:v>C15</x:v>
      </x:c>
      <x:c r="C1713" s="38" t="str">
        <x:f>'Reparto provincial'!C575</x:f>
        <x:v>SAGICOR Panamá, S. A.</x:v>
      </x:c>
      <x:c r="D1713" s="38" t="str">
        <x:f>'Reparto provincial'!D575</x:f>
        <x:v>Comercial</x:v>
      </x:c>
      <x:c r="E1713" s="38" t="str">
        <x:f>'Reparto provincial'!E575</x:f>
        <x:v>Emberá-Wounaan</x:v>
      </x:c>
      <x:c r="F1713" s="38" t="str">
        <x:f>Ubicaciones!A16</x:f>
        <x:v>L11</x:v>
      </x:c>
      <x:c r="G1713" s="38" t="str">
        <x:v>P1</x:v>
      </x:c>
      <x:c r="H1713" s="55" t="n">
        <x:f>IF(AND(ISNUMBER('Reparto provincial'!J575),ABS(Construccion!G37-1)&lt;0.0000001,MIN(Construccion!D37:F37)&gt;=0,MAX(Construccion!D37:F37)&lt;=1),ROUND('Reparto provincial'!J575*ROUND(SUM(Construccion!$D$37:D37),12),0)-0,"n.a.")</x:f>
        <x:v>0</x:v>
      </x:c>
      <x:c r="I1713" s="55" t="n">
        <x:f>'Reparto provincial'!N575</x:f>
        <x:v>0</x:v>
      </x:c>
      <x:c r="J1713" s="55" t="n">
        <x:f>IF(AND(ISNUMBER(H1713),ISNUMBER(I1713)),H1713*I1713,"n.a.")</x:f>
        <x:v>0</x:v>
      </x:c>
      <x:c r="K1713" s="56" t="n">
        <x:f>Ubicaciones!D16</x:f>
        <x:v>8.25</x:v>
      </x:c>
      <x:c r="L1713" s="56" t="n">
        <x:f>Ubicaciones!E16</x:f>
        <x:v>-77.72</x:v>
      </x:c>
      <x:c r="M1713" s="38" t="str">
        <x:f>Vulnerabilidad!B22</x:f>
        <x:v>Hormigón armado</x:v>
      </x:c>
      <x:c r="N1713" s="38" t="str">
        <x:f>Vulnerabilidad!C22</x:f>
        <x:v>Mampostería de relleno</x:v>
      </x:c>
      <x:c r="O1713" s="38" t="str">
        <x:f>Vulnerabilidad!D22</x:f>
        <x:v>Losa de hormigón</x:v>
      </x:c>
      <x:c r="P1713" s="38" t="str">
        <x:v>Sin dato</x:v>
      </x:c>
      <x:c r="Q1713" s="38" t="n">
        <x:f>IF('Impacto local'!H16="","",'Impacto local'!H16)</x:f>
        <x:v>2</x:v>
      </x:c>
      <x:c r="R1713" s="57" t="n">
        <x:f>IF(Q1713="","",INDEX(Vulnerabilidad!$B$6:$B$17,Q1713))</x:f>
        <x:v>0</x:v>
      </x:c>
      <x:c r="S1713" s="55" t="n">
        <x:f>IF(AND(ISNUMBER(J1713),ISNUMBER(R1713),R1713&gt;=0,R1713&lt;=1),J1713*R1713,"n.a.")</x:f>
        <x:v>0</x:v>
      </x:c>
      <x:c r="T1713" s="38" t="str">
        <x:f>IF(ISNUMBER(S1713),"Calculado ilustrativo","Faltan datos / parámetros inválidos")</x:f>
        <x:v>Calculado ilustrativo</x:v>
      </x:c>
    </x:row>
    <x:row r="1714">
      <x:c r="A1714" s="38" t="str">
        <x:v>R01709</x:v>
      </x:c>
      <x:c r="B1714" s="38" t="str">
        <x:f>'Reparto provincial'!B575</x:f>
        <x:v>C15</x:v>
      </x:c>
      <x:c r="C1714" s="38" t="str">
        <x:f>'Reparto provincial'!C575</x:f>
        <x:v>SAGICOR Panamá, S. A.</x:v>
      </x:c>
      <x:c r="D1714" s="38" t="str">
        <x:f>'Reparto provincial'!D575</x:f>
        <x:v>Comercial</x:v>
      </x:c>
      <x:c r="E1714" s="38" t="str">
        <x:f>'Reparto provincial'!E575</x:f>
        <x:v>Emberá-Wounaan</x:v>
      </x:c>
      <x:c r="F1714" s="38" t="str">
        <x:f>Ubicaciones!A16</x:f>
        <x:v>L11</x:v>
      </x:c>
      <x:c r="G1714" s="38" t="str">
        <x:v>P2</x:v>
      </x:c>
      <x:c r="H1714" s="55" t="n">
        <x:f>IF(AND(ISNUMBER('Reparto provincial'!J575),ABS(Construccion!G37-1)&lt;0.0000001,MIN(Construccion!D37:F37)&gt;=0,MAX(Construccion!D37:F37)&lt;=1),ROUND('Reparto provincial'!J575*ROUND(SUM(Construccion!$D$37:E37),12),0)-ROUND('Reparto provincial'!J575*ROUND(SUM(Construccion!$D$37:D37),12),0),"n.a.")</x:f>
        <x:v>0</x:v>
      </x:c>
      <x:c r="I1714" s="55" t="n">
        <x:f>'Reparto provincial'!N575</x:f>
        <x:v>0</x:v>
      </x:c>
      <x:c r="J1714" s="55" t="n">
        <x:f>IF(AND(ISNUMBER(H1714),ISNUMBER(I1714)),H1714*I1714,"n.a.")</x:f>
        <x:v>0</x:v>
      </x:c>
      <x:c r="K1714" s="56" t="n">
        <x:f>Ubicaciones!D16</x:f>
        <x:v>8.25</x:v>
      </x:c>
      <x:c r="L1714" s="56" t="n">
        <x:f>Ubicaciones!E16</x:f>
        <x:v>-77.72</x:v>
      </x:c>
      <x:c r="M1714" s="38" t="str">
        <x:f>Vulnerabilidad!B23</x:f>
        <x:v>Mampostería sin refuerzo</x:v>
      </x:c>
      <x:c r="N1714" s="38" t="str">
        <x:f>Vulnerabilidad!C23</x:f>
        <x:v>Bloque / ladrillo</x:v>
      </x:c>
      <x:c r="O1714" s="38" t="str">
        <x:f>Vulnerabilidad!D23</x:f>
        <x:v>Metal</x:v>
      </x:c>
      <x:c r="P1714" s="38" t="str">
        <x:v>Sin dato</x:v>
      </x:c>
      <x:c r="Q1714" s="38" t="n">
        <x:f>IF('Impacto local'!H16="","",'Impacto local'!H16)</x:f>
        <x:v>2</x:v>
      </x:c>
      <x:c r="R1714" s="57" t="n">
        <x:f>IF(Q1714="","",INDEX(Vulnerabilidad!$C$6:$C$17,Q1714))</x:f>
        <x:v>0</x:v>
      </x:c>
      <x:c r="S1714" s="55" t="n">
        <x:f>IF(AND(ISNUMBER(J1714),ISNUMBER(R1714),R1714&gt;=0,R1714&lt;=1),J1714*R1714,"n.a.")</x:f>
        <x:v>0</x:v>
      </x:c>
      <x:c r="T1714" s="38" t="str">
        <x:f>IF(ISNUMBER(S1714),"Calculado ilustrativo","Faltan datos / parámetros inválidos")</x:f>
        <x:v>Calculado ilustrativo</x:v>
      </x:c>
    </x:row>
    <x:row r="1715">
      <x:c r="A1715" s="38" t="str">
        <x:v>R01710</x:v>
      </x:c>
      <x:c r="B1715" s="38" t="str">
        <x:f>'Reparto provincial'!B575</x:f>
        <x:v>C15</x:v>
      </x:c>
      <x:c r="C1715" s="38" t="str">
        <x:f>'Reparto provincial'!C575</x:f>
        <x:v>SAGICOR Panamá, S. A.</x:v>
      </x:c>
      <x:c r="D1715" s="38" t="str">
        <x:f>'Reparto provincial'!D575</x:f>
        <x:v>Comercial</x:v>
      </x:c>
      <x:c r="E1715" s="38" t="str">
        <x:f>'Reparto provincial'!E575</x:f>
        <x:v>Emberá-Wounaan</x:v>
      </x:c>
      <x:c r="F1715" s="38" t="str">
        <x:f>Ubicaciones!A16</x:f>
        <x:v>L11</x:v>
      </x:c>
      <x:c r="G1715" s="38" t="str">
        <x:v>P3</x:v>
      </x:c>
      <x:c r="H1715" s="55" t="n">
        <x:f>IF(AND(ISNUMBER('Reparto provincial'!J575),ABS(Construccion!G37-1)&lt;0.0000001,MIN(Construccion!D37:F37)&gt;=0,MAX(Construccion!D37:F37)&lt;=1),ROUND('Reparto provincial'!J575*ROUND(SUM(Construccion!$D$37:F37),12),0)-ROUND('Reparto provincial'!J575*ROUND(SUM(Construccion!$D$37:E37),12),0),"n.a.")</x:f>
        <x:v>0</x:v>
      </x:c>
      <x:c r="I1715" s="55" t="n">
        <x:f>'Reparto provincial'!N575</x:f>
        <x:v>0</x:v>
      </x:c>
      <x:c r="J1715" s="55" t="n">
        <x:f>IF(AND(ISNUMBER(H1715),ISNUMBER(I1715)),H1715*I1715,"n.a.")</x:f>
        <x:v>0</x:v>
      </x:c>
      <x:c r="K1715" s="56" t="n">
        <x:f>Ubicaciones!D16</x:f>
        <x:v>8.25</x:v>
      </x:c>
      <x:c r="L1715" s="56" t="n">
        <x:f>Ubicaciones!E16</x:f>
        <x:v>-77.72</x:v>
      </x:c>
      <x:c r="M1715" s="38" t="str">
        <x:f>Vulnerabilidad!B24</x:f>
        <x:v>Liviana / madera</x:v>
      </x:c>
      <x:c r="N1715" s="38" t="str">
        <x:f>Vulnerabilidad!C24</x:f>
        <x:v>Madera / livianas</x:v>
      </x:c>
      <x:c r="O1715" s="38" t="str">
        <x:f>Vulnerabilidad!D24</x:f>
        <x:v>Metal</x:v>
      </x:c>
      <x:c r="P1715" s="38" t="str">
        <x:v>Sin dato</x:v>
      </x:c>
      <x:c r="Q1715" s="38" t="n">
        <x:f>IF('Impacto local'!H16="","",'Impacto local'!H16)</x:f>
        <x:v>2</x:v>
      </x:c>
      <x:c r="R1715" s="57" t="n">
        <x:f>IF(Q1715="","",INDEX(Vulnerabilidad!$D$6:$D$17,Q1715))</x:f>
        <x:v>0</x:v>
      </x:c>
      <x:c r="S1715" s="55" t="n">
        <x:f>IF(AND(ISNUMBER(J1715),ISNUMBER(R1715),R1715&gt;=0,R1715&lt;=1),J1715*R1715,"n.a.")</x:f>
        <x:v>0</x:v>
      </x:c>
      <x:c r="T1715" s="38" t="str">
        <x:f>IF(ISNUMBER(S1715),"Calculado ilustrativo","Faltan datos / parámetros inválidos")</x:f>
        <x:v>Calculado ilustrativo</x:v>
      </x:c>
    </x:row>
    <x:row r="1716">
      <x:c r="A1716" s="38" t="str">
        <x:v>R01711</x:v>
      </x:c>
      <x:c r="B1716" s="38" t="str">
        <x:f>'Reparto provincial'!B576</x:f>
        <x:v>C15</x:v>
      </x:c>
      <x:c r="C1716" s="38" t="str">
        <x:f>'Reparto provincial'!C576</x:f>
        <x:v>SAGICOR Panamá, S. A.</x:v>
      </x:c>
      <x:c r="D1716" s="38" t="str">
        <x:f>'Reparto provincial'!D576</x:f>
        <x:v>Comercial</x:v>
      </x:c>
      <x:c r="E1716" s="38" t="str">
        <x:f>'Reparto provincial'!E576</x:f>
        <x:v>Ngäbe-Buglé</x:v>
      </x:c>
      <x:c r="F1716" s="38" t="str">
        <x:f>Ubicaciones!A17</x:f>
        <x:v>L12</x:v>
      </x:c>
      <x:c r="G1716" s="38" t="str">
        <x:v>P1</x:v>
      </x:c>
      <x:c r="H1716" s="55" t="n">
        <x:f>IF(AND(ISNUMBER('Reparto provincial'!J576),ABS(Construccion!G40-1)&lt;0.0000001,MIN(Construccion!D40:F40)&gt;=0,MAX(Construccion!D40:F40)&lt;=1),ROUND('Reparto provincial'!J576*ROUND(SUM(Construccion!$D$40:D40),12),0)-0,"n.a.")</x:f>
        <x:v>0</x:v>
      </x:c>
      <x:c r="I1716" s="55" t="n">
        <x:f>'Reparto provincial'!N576</x:f>
        <x:v>0</x:v>
      </x:c>
      <x:c r="J1716" s="55" t="n">
        <x:f>IF(AND(ISNUMBER(H1716),ISNUMBER(I1716)),H1716*I1716,"n.a.")</x:f>
        <x:v>0</x:v>
      </x:c>
      <x:c r="K1716" s="56" t="n">
        <x:f>Ubicaciones!D17</x:f>
        <x:v>8.53</x:v>
      </x:c>
      <x:c r="L1716" s="56" t="n">
        <x:f>Ubicaciones!E17</x:f>
        <x:v>-81.7</x:v>
      </x:c>
      <x:c r="M1716" s="38" t="str">
        <x:f>Vulnerabilidad!B22</x:f>
        <x:v>Hormigón armado</x:v>
      </x:c>
      <x:c r="N1716" s="38" t="str">
        <x:f>Vulnerabilidad!C22</x:f>
        <x:v>Mampostería de relleno</x:v>
      </x:c>
      <x:c r="O1716" s="38" t="str">
        <x:f>Vulnerabilidad!D22</x:f>
        <x:v>Losa de hormigón</x:v>
      </x:c>
      <x:c r="P1716" s="38" t="str">
        <x:v>Sin dato</x:v>
      </x:c>
      <x:c r="Q1716" s="38" t="n">
        <x:f>IF('Impacto local'!H17="","",'Impacto local'!H17)</x:f>
        <x:v>3</x:v>
      </x:c>
      <x:c r="R1716" s="57" t="n">
        <x:f>IF(Q1716="","",INDEX(Vulnerabilidad!$B$6:$B$17,Q1716))</x:f>
        <x:v>0</x:v>
      </x:c>
      <x:c r="S1716" s="55" t="n">
        <x:f>IF(AND(ISNUMBER(J1716),ISNUMBER(R1716),R1716&gt;=0,R1716&lt;=1),J1716*R1716,"n.a.")</x:f>
        <x:v>0</x:v>
      </x:c>
      <x:c r="T1716" s="38" t="str">
        <x:f>IF(ISNUMBER(S1716),"Calculado ilustrativo","Faltan datos / parámetros inválidos")</x:f>
        <x:v>Calculado ilustrativo</x:v>
      </x:c>
    </x:row>
    <x:row r="1717">
      <x:c r="A1717" s="38" t="str">
        <x:v>R01712</x:v>
      </x:c>
      <x:c r="B1717" s="38" t="str">
        <x:f>'Reparto provincial'!B576</x:f>
        <x:v>C15</x:v>
      </x:c>
      <x:c r="C1717" s="38" t="str">
        <x:f>'Reparto provincial'!C576</x:f>
        <x:v>SAGICOR Panamá, S. A.</x:v>
      </x:c>
      <x:c r="D1717" s="38" t="str">
        <x:f>'Reparto provincial'!D576</x:f>
        <x:v>Comercial</x:v>
      </x:c>
      <x:c r="E1717" s="38" t="str">
        <x:f>'Reparto provincial'!E576</x:f>
        <x:v>Ngäbe-Buglé</x:v>
      </x:c>
      <x:c r="F1717" s="38" t="str">
        <x:f>Ubicaciones!A17</x:f>
        <x:v>L12</x:v>
      </x:c>
      <x:c r="G1717" s="38" t="str">
        <x:v>P2</x:v>
      </x:c>
      <x:c r="H1717" s="55" t="n">
        <x:f>IF(AND(ISNUMBER('Reparto provincial'!J576),ABS(Construccion!G40-1)&lt;0.0000001,MIN(Construccion!D40:F40)&gt;=0,MAX(Construccion!D40:F40)&lt;=1),ROUND('Reparto provincial'!J576*ROUND(SUM(Construccion!$D$40:E40),12),0)-ROUND('Reparto provincial'!J576*ROUND(SUM(Construccion!$D$40:D40),12),0),"n.a.")</x:f>
        <x:v>0</x:v>
      </x:c>
      <x:c r="I1717" s="55" t="n">
        <x:f>'Reparto provincial'!N576</x:f>
        <x:v>0</x:v>
      </x:c>
      <x:c r="J1717" s="55" t="n">
        <x:f>IF(AND(ISNUMBER(H1717),ISNUMBER(I1717)),H1717*I1717,"n.a.")</x:f>
        <x:v>0</x:v>
      </x:c>
      <x:c r="K1717" s="56" t="n">
        <x:f>Ubicaciones!D17</x:f>
        <x:v>8.53</x:v>
      </x:c>
      <x:c r="L1717" s="56" t="n">
        <x:f>Ubicaciones!E17</x:f>
        <x:v>-81.7</x:v>
      </x:c>
      <x:c r="M1717" s="38" t="str">
        <x:f>Vulnerabilidad!B23</x:f>
        <x:v>Mampostería sin refuerzo</x:v>
      </x:c>
      <x:c r="N1717" s="38" t="str">
        <x:f>Vulnerabilidad!C23</x:f>
        <x:v>Bloque / ladrillo</x:v>
      </x:c>
      <x:c r="O1717" s="38" t="str">
        <x:f>Vulnerabilidad!D23</x:f>
        <x:v>Metal</x:v>
      </x:c>
      <x:c r="P1717" s="38" t="str">
        <x:v>Sin dato</x:v>
      </x:c>
      <x:c r="Q1717" s="38" t="n">
        <x:f>IF('Impacto local'!H17="","",'Impacto local'!H17)</x:f>
        <x:v>3</x:v>
      </x:c>
      <x:c r="R1717" s="57" t="n">
        <x:f>IF(Q1717="","",INDEX(Vulnerabilidad!$C$6:$C$17,Q1717))</x:f>
        <x:v>0</x:v>
      </x:c>
      <x:c r="S1717" s="55" t="n">
        <x:f>IF(AND(ISNUMBER(J1717),ISNUMBER(R1717),R1717&gt;=0,R1717&lt;=1),J1717*R1717,"n.a.")</x:f>
        <x:v>0</x:v>
      </x:c>
      <x:c r="T1717" s="38" t="str">
        <x:f>IF(ISNUMBER(S1717),"Calculado ilustrativo","Faltan datos / parámetros inválidos")</x:f>
        <x:v>Calculado ilustrativo</x:v>
      </x:c>
    </x:row>
    <x:row r="1718">
      <x:c r="A1718" s="38" t="str">
        <x:v>R01713</x:v>
      </x:c>
      <x:c r="B1718" s="38" t="str">
        <x:f>'Reparto provincial'!B576</x:f>
        <x:v>C15</x:v>
      </x:c>
      <x:c r="C1718" s="38" t="str">
        <x:f>'Reparto provincial'!C576</x:f>
        <x:v>SAGICOR Panamá, S. A.</x:v>
      </x:c>
      <x:c r="D1718" s="38" t="str">
        <x:f>'Reparto provincial'!D576</x:f>
        <x:v>Comercial</x:v>
      </x:c>
      <x:c r="E1718" s="38" t="str">
        <x:f>'Reparto provincial'!E576</x:f>
        <x:v>Ngäbe-Buglé</x:v>
      </x:c>
      <x:c r="F1718" s="38" t="str">
        <x:f>Ubicaciones!A17</x:f>
        <x:v>L12</x:v>
      </x:c>
      <x:c r="G1718" s="38" t="str">
        <x:v>P3</x:v>
      </x:c>
      <x:c r="H1718" s="55" t="n">
        <x:f>IF(AND(ISNUMBER('Reparto provincial'!J576),ABS(Construccion!G40-1)&lt;0.0000001,MIN(Construccion!D40:F40)&gt;=0,MAX(Construccion!D40:F40)&lt;=1),ROUND('Reparto provincial'!J576*ROUND(SUM(Construccion!$D$40:F40),12),0)-ROUND('Reparto provincial'!J576*ROUND(SUM(Construccion!$D$40:E40),12),0),"n.a.")</x:f>
        <x:v>0</x:v>
      </x:c>
      <x:c r="I1718" s="55" t="n">
        <x:f>'Reparto provincial'!N576</x:f>
        <x:v>0</x:v>
      </x:c>
      <x:c r="J1718" s="55" t="n">
        <x:f>IF(AND(ISNUMBER(H1718),ISNUMBER(I1718)),H1718*I1718,"n.a.")</x:f>
        <x:v>0</x:v>
      </x:c>
      <x:c r="K1718" s="56" t="n">
        <x:f>Ubicaciones!D17</x:f>
        <x:v>8.53</x:v>
      </x:c>
      <x:c r="L1718" s="56" t="n">
        <x:f>Ubicaciones!E17</x:f>
        <x:v>-81.7</x:v>
      </x:c>
      <x:c r="M1718" s="38" t="str">
        <x:f>Vulnerabilidad!B24</x:f>
        <x:v>Liviana / madera</x:v>
      </x:c>
      <x:c r="N1718" s="38" t="str">
        <x:f>Vulnerabilidad!C24</x:f>
        <x:v>Madera / livianas</x:v>
      </x:c>
      <x:c r="O1718" s="38" t="str">
        <x:f>Vulnerabilidad!D24</x:f>
        <x:v>Metal</x:v>
      </x:c>
      <x:c r="P1718" s="38" t="str">
        <x:v>Sin dato</x:v>
      </x:c>
      <x:c r="Q1718" s="38" t="n">
        <x:f>IF('Impacto local'!H17="","",'Impacto local'!H17)</x:f>
        <x:v>3</x:v>
      </x:c>
      <x:c r="R1718" s="57" t="n">
        <x:f>IF(Q1718="","",INDEX(Vulnerabilidad!$D$6:$D$17,Q1718))</x:f>
        <x:v>0</x:v>
      </x:c>
      <x:c r="S1718" s="55" t="n">
        <x:f>IF(AND(ISNUMBER(J1718),ISNUMBER(R1718),R1718&gt;=0,R1718&lt;=1),J1718*R1718,"n.a.")</x:f>
        <x:v>0</x:v>
      </x:c>
      <x:c r="T1718" s="38" t="str">
        <x:f>IF(ISNUMBER(S1718),"Calculado ilustrativo","Faltan datos / parámetros inválidos")</x:f>
        <x:v>Calculado ilustrativo</x:v>
      </x:c>
    </x:row>
    <x:row r="1719">
      <x:c r="A1719" s="38" t="str">
        <x:v>R01714</x:v>
      </x:c>
      <x:c r="B1719" s="38" t="str">
        <x:f>'Reparto provincial'!B577</x:f>
        <x:v>C15</x:v>
      </x:c>
      <x:c r="C1719" s="38" t="str">
        <x:f>'Reparto provincial'!C577</x:f>
        <x:v>SAGICOR Panamá, S. A.</x:v>
      </x:c>
      <x:c r="D1719" s="38" t="str">
        <x:f>'Reparto provincial'!D577</x:f>
        <x:v>Comercial</x:v>
      </x:c>
      <x:c r="E1719" s="38" t="str">
        <x:f>'Reparto provincial'!E577</x:f>
        <x:v>Panamá Oeste</x:v>
      </x:c>
      <x:c r="F1719" s="38" t="str">
        <x:f>Ubicaciones!A18</x:f>
        <x:v>L13</x:v>
      </x:c>
      <x:c r="G1719" s="38" t="str">
        <x:v>P1</x:v>
      </x:c>
      <x:c r="H1719" s="55" t="n">
        <x:f>IF(AND(ISNUMBER('Reparto provincial'!J577),ABS(Construccion!G43-1)&lt;0.0000001,MIN(Construccion!D43:F43)&gt;=0,MAX(Construccion!D43:F43)&lt;=1),ROUND('Reparto provincial'!J577*ROUND(SUM(Construccion!$D$43:D43),12),0)-0,"n.a.")</x:f>
        <x:v>0</x:v>
      </x:c>
      <x:c r="I1719" s="55" t="n">
        <x:f>'Reparto provincial'!N577</x:f>
        <x:v>0</x:v>
      </x:c>
      <x:c r="J1719" s="55" t="n">
        <x:f>IF(AND(ISNUMBER(H1719),ISNUMBER(I1719)),H1719*I1719,"n.a.")</x:f>
        <x:v>0</x:v>
      </x:c>
      <x:c r="K1719" s="56" t="n">
        <x:f>Ubicaciones!D18</x:f>
        <x:v>8.88</x:v>
      </x:c>
      <x:c r="L1719" s="56" t="n">
        <x:f>Ubicaciones!E18</x:f>
        <x:v>-79.78</x:v>
      </x:c>
      <x:c r="M1719" s="38" t="str">
        <x:f>Vulnerabilidad!B22</x:f>
        <x:v>Hormigón armado</x:v>
      </x:c>
      <x:c r="N1719" s="38" t="str">
        <x:f>Vulnerabilidad!C22</x:f>
        <x:v>Mampostería de relleno</x:v>
      </x:c>
      <x:c r="O1719" s="38" t="str">
        <x:f>Vulnerabilidad!D22</x:f>
        <x:v>Losa de hormigón</x:v>
      </x:c>
      <x:c r="P1719" s="38" t="str">
        <x:v>Sin dato</x:v>
      </x:c>
      <x:c r="Q1719" s="38" t="n">
        <x:f>IF('Impacto local'!H18="","",'Impacto local'!H18)</x:f>
        <x:v>2</x:v>
      </x:c>
      <x:c r="R1719" s="57" t="n">
        <x:f>IF(Q1719="","",INDEX(Vulnerabilidad!$B$6:$B$17,Q1719))</x:f>
        <x:v>0</x:v>
      </x:c>
      <x:c r="S1719" s="55" t="n">
        <x:f>IF(AND(ISNUMBER(J1719),ISNUMBER(R1719),R1719&gt;=0,R1719&lt;=1),J1719*R1719,"n.a.")</x:f>
        <x:v>0</x:v>
      </x:c>
      <x:c r="T1719" s="38" t="str">
        <x:f>IF(ISNUMBER(S1719),"Calculado ilustrativo","Faltan datos / parámetros inválidos")</x:f>
        <x:v>Calculado ilustrativo</x:v>
      </x:c>
    </x:row>
    <x:row r="1720">
      <x:c r="A1720" s="38" t="str">
        <x:v>R01715</x:v>
      </x:c>
      <x:c r="B1720" s="38" t="str">
        <x:f>'Reparto provincial'!B577</x:f>
        <x:v>C15</x:v>
      </x:c>
      <x:c r="C1720" s="38" t="str">
        <x:f>'Reparto provincial'!C577</x:f>
        <x:v>SAGICOR Panamá, S. A.</x:v>
      </x:c>
      <x:c r="D1720" s="38" t="str">
        <x:f>'Reparto provincial'!D577</x:f>
        <x:v>Comercial</x:v>
      </x:c>
      <x:c r="E1720" s="38" t="str">
        <x:f>'Reparto provincial'!E577</x:f>
        <x:v>Panamá Oeste</x:v>
      </x:c>
      <x:c r="F1720" s="38" t="str">
        <x:f>Ubicaciones!A18</x:f>
        <x:v>L13</x:v>
      </x:c>
      <x:c r="G1720" s="38" t="str">
        <x:v>P2</x:v>
      </x:c>
      <x:c r="H1720" s="55" t="n">
        <x:f>IF(AND(ISNUMBER('Reparto provincial'!J577),ABS(Construccion!G43-1)&lt;0.0000001,MIN(Construccion!D43:F43)&gt;=0,MAX(Construccion!D43:F43)&lt;=1),ROUND('Reparto provincial'!J577*ROUND(SUM(Construccion!$D$43:E43),12),0)-ROUND('Reparto provincial'!J577*ROUND(SUM(Construccion!$D$43:D43),12),0),"n.a.")</x:f>
        <x:v>0</x:v>
      </x:c>
      <x:c r="I1720" s="55" t="n">
        <x:f>'Reparto provincial'!N577</x:f>
        <x:v>0</x:v>
      </x:c>
      <x:c r="J1720" s="55" t="n">
        <x:f>IF(AND(ISNUMBER(H1720),ISNUMBER(I1720)),H1720*I1720,"n.a.")</x:f>
        <x:v>0</x:v>
      </x:c>
      <x:c r="K1720" s="56" t="n">
        <x:f>Ubicaciones!D18</x:f>
        <x:v>8.88</x:v>
      </x:c>
      <x:c r="L1720" s="56" t="n">
        <x:f>Ubicaciones!E18</x:f>
        <x:v>-79.78</x:v>
      </x:c>
      <x:c r="M1720" s="38" t="str">
        <x:f>Vulnerabilidad!B23</x:f>
        <x:v>Mampostería sin refuerzo</x:v>
      </x:c>
      <x:c r="N1720" s="38" t="str">
        <x:f>Vulnerabilidad!C23</x:f>
        <x:v>Bloque / ladrillo</x:v>
      </x:c>
      <x:c r="O1720" s="38" t="str">
        <x:f>Vulnerabilidad!D23</x:f>
        <x:v>Metal</x:v>
      </x:c>
      <x:c r="P1720" s="38" t="str">
        <x:v>Sin dato</x:v>
      </x:c>
      <x:c r="Q1720" s="38" t="n">
        <x:f>IF('Impacto local'!H18="","",'Impacto local'!H18)</x:f>
        <x:v>2</x:v>
      </x:c>
      <x:c r="R1720" s="57" t="n">
        <x:f>IF(Q1720="","",INDEX(Vulnerabilidad!$C$6:$C$17,Q1720))</x:f>
        <x:v>0</x:v>
      </x:c>
      <x:c r="S1720" s="55" t="n">
        <x:f>IF(AND(ISNUMBER(J1720),ISNUMBER(R1720),R1720&gt;=0,R1720&lt;=1),J1720*R1720,"n.a.")</x:f>
        <x:v>0</x:v>
      </x:c>
      <x:c r="T1720" s="38" t="str">
        <x:f>IF(ISNUMBER(S1720),"Calculado ilustrativo","Faltan datos / parámetros inválidos")</x:f>
        <x:v>Calculado ilustrativo</x:v>
      </x:c>
    </x:row>
    <x:row r="1721">
      <x:c r="A1721" s="38" t="str">
        <x:v>R01716</x:v>
      </x:c>
      <x:c r="B1721" s="38" t="str">
        <x:f>'Reparto provincial'!B577</x:f>
        <x:v>C15</x:v>
      </x:c>
      <x:c r="C1721" s="38" t="str">
        <x:f>'Reparto provincial'!C577</x:f>
        <x:v>SAGICOR Panamá, S. A.</x:v>
      </x:c>
      <x:c r="D1721" s="38" t="str">
        <x:f>'Reparto provincial'!D577</x:f>
        <x:v>Comercial</x:v>
      </x:c>
      <x:c r="E1721" s="38" t="str">
        <x:f>'Reparto provincial'!E577</x:f>
        <x:v>Panamá Oeste</x:v>
      </x:c>
      <x:c r="F1721" s="38" t="str">
        <x:f>Ubicaciones!A18</x:f>
        <x:v>L13</x:v>
      </x:c>
      <x:c r="G1721" s="38" t="str">
        <x:v>P3</x:v>
      </x:c>
      <x:c r="H1721" s="55" t="n">
        <x:f>IF(AND(ISNUMBER('Reparto provincial'!J577),ABS(Construccion!G43-1)&lt;0.0000001,MIN(Construccion!D43:F43)&gt;=0,MAX(Construccion!D43:F43)&lt;=1),ROUND('Reparto provincial'!J577*ROUND(SUM(Construccion!$D$43:F43),12),0)-ROUND('Reparto provincial'!J577*ROUND(SUM(Construccion!$D$43:E43),12),0),"n.a.")</x:f>
        <x:v>0</x:v>
      </x:c>
      <x:c r="I1721" s="55" t="n">
        <x:f>'Reparto provincial'!N577</x:f>
        <x:v>0</x:v>
      </x:c>
      <x:c r="J1721" s="55" t="n">
        <x:f>IF(AND(ISNUMBER(H1721),ISNUMBER(I1721)),H1721*I1721,"n.a.")</x:f>
        <x:v>0</x:v>
      </x:c>
      <x:c r="K1721" s="56" t="n">
        <x:f>Ubicaciones!D18</x:f>
        <x:v>8.88</x:v>
      </x:c>
      <x:c r="L1721" s="56" t="n">
        <x:f>Ubicaciones!E18</x:f>
        <x:v>-79.78</x:v>
      </x:c>
      <x:c r="M1721" s="38" t="str">
        <x:f>Vulnerabilidad!B24</x:f>
        <x:v>Liviana / madera</x:v>
      </x:c>
      <x:c r="N1721" s="38" t="str">
        <x:f>Vulnerabilidad!C24</x:f>
        <x:v>Madera / livianas</x:v>
      </x:c>
      <x:c r="O1721" s="38" t="str">
        <x:f>Vulnerabilidad!D24</x:f>
        <x:v>Metal</x:v>
      </x:c>
      <x:c r="P1721" s="38" t="str">
        <x:v>Sin dato</x:v>
      </x:c>
      <x:c r="Q1721" s="38" t="n">
        <x:f>IF('Impacto local'!H18="","",'Impacto local'!H18)</x:f>
        <x:v>2</x:v>
      </x:c>
      <x:c r="R1721" s="57" t="n">
        <x:f>IF(Q1721="","",INDEX(Vulnerabilidad!$D$6:$D$17,Q1721))</x:f>
        <x:v>0</x:v>
      </x:c>
      <x:c r="S1721" s="55" t="n">
        <x:f>IF(AND(ISNUMBER(J1721),ISNUMBER(R1721),R1721&gt;=0,R1721&lt;=1),J1721*R1721,"n.a.")</x:f>
        <x:v>0</x:v>
      </x:c>
      <x:c r="T1721" s="38" t="str">
        <x:f>IF(ISNUMBER(S1721),"Calculado ilustrativo","Faltan datos / parámetros inválidos")</x:f>
        <x:v>Calculado ilustrativo</x:v>
      </x:c>
    </x:row>
    <x:row r="1722">
      <x:c r="A1722" s="38" t="str">
        <x:v>R01717</x:v>
      </x:c>
      <x:c r="B1722" s="38" t="str">
        <x:f>'Reparto provincial'!B578</x:f>
        <x:v>C15</x:v>
      </x:c>
      <x:c r="C1722" s="38" t="str">
        <x:f>'Reparto provincial'!C578</x:f>
        <x:v>SAGICOR Panamá, S. A.</x:v>
      </x:c>
      <x:c r="D1722" s="38" t="str">
        <x:f>'Reparto provincial'!D578</x:f>
        <x:v>Industrial</x:v>
      </x:c>
      <x:c r="E1722" s="38" t="str">
        <x:f>'Reparto provincial'!E578</x:f>
        <x:v>Bocas del Toro</x:v>
      </x:c>
      <x:c r="F1722" s="38" t="str">
        <x:f>Ubicaciones!A6</x:f>
        <x:v>L01</x:v>
      </x:c>
      <x:c r="G1722" s="38" t="str">
        <x:v>P1</x:v>
      </x:c>
      <x:c r="H1722" s="55" t="n">
        <x:f>IF(AND(ISNUMBER('Reparto provincial'!J578),ABS(Construccion!G8-1)&lt;0.0000001,MIN(Construccion!D8:F8)&gt;=0,MAX(Construccion!D8:F8)&lt;=1),ROUND('Reparto provincial'!J578*ROUND(SUM(Construccion!$D$8:D8),12),0)-0,"n.a.")</x:f>
        <x:v>0</x:v>
      </x:c>
      <x:c r="I1722" s="55" t="n">
        <x:f>'Reparto provincial'!N578</x:f>
        <x:v>0</x:v>
      </x:c>
      <x:c r="J1722" s="55" t="n">
        <x:f>IF(AND(ISNUMBER(H1722),ISNUMBER(I1722)),H1722*I1722,"n.a.")</x:f>
        <x:v>0</x:v>
      </x:c>
      <x:c r="K1722" s="56" t="n">
        <x:f>Ubicaciones!D6</x:f>
        <x:v>9.34</x:v>
      </x:c>
      <x:c r="L1722" s="56" t="n">
        <x:f>Ubicaciones!E6</x:f>
        <x:v>-82.25</x:v>
      </x:c>
      <x:c r="M1722" s="38" t="str">
        <x:f>Vulnerabilidad!B22</x:f>
        <x:v>Hormigón armado</x:v>
      </x:c>
      <x:c r="N1722" s="38" t="str">
        <x:f>Vulnerabilidad!C22</x:f>
        <x:v>Mampostería de relleno</x:v>
      </x:c>
      <x:c r="O1722" s="38" t="str">
        <x:f>Vulnerabilidad!D22</x:f>
        <x:v>Losa de hormigón</x:v>
      </x:c>
      <x:c r="P1722" s="38" t="str">
        <x:v>Sin dato</x:v>
      </x:c>
      <x:c r="Q1722" s="38" t="n">
        <x:f>IF('Impacto local'!H6="","",'Impacto local'!H6)</x:f>
        <x:v>3</x:v>
      </x:c>
      <x:c r="R1722" s="57" t="n">
        <x:f>IF(Q1722="","",INDEX(Vulnerabilidad!$B$6:$B$17,Q1722))</x:f>
        <x:v>0</x:v>
      </x:c>
      <x:c r="S1722" s="55" t="n">
        <x:f>IF(AND(ISNUMBER(J1722),ISNUMBER(R1722),R1722&gt;=0,R1722&lt;=1),J1722*R1722,"n.a.")</x:f>
        <x:v>0</x:v>
      </x:c>
      <x:c r="T1722" s="38" t="str">
        <x:f>IF(ISNUMBER(S1722),"Calculado ilustrativo","Faltan datos / parámetros inválidos")</x:f>
        <x:v>Calculado ilustrativo</x:v>
      </x:c>
    </x:row>
    <x:row r="1723">
      <x:c r="A1723" s="38" t="str">
        <x:v>R01718</x:v>
      </x:c>
      <x:c r="B1723" s="38" t="str">
        <x:f>'Reparto provincial'!B578</x:f>
        <x:v>C15</x:v>
      </x:c>
      <x:c r="C1723" s="38" t="str">
        <x:f>'Reparto provincial'!C578</x:f>
        <x:v>SAGICOR Panamá, S. A.</x:v>
      </x:c>
      <x:c r="D1723" s="38" t="str">
        <x:f>'Reparto provincial'!D578</x:f>
        <x:v>Industrial</x:v>
      </x:c>
      <x:c r="E1723" s="38" t="str">
        <x:f>'Reparto provincial'!E578</x:f>
        <x:v>Bocas del Toro</x:v>
      </x:c>
      <x:c r="F1723" s="38" t="str">
        <x:f>Ubicaciones!A6</x:f>
        <x:v>L01</x:v>
      </x:c>
      <x:c r="G1723" s="38" t="str">
        <x:v>P2</x:v>
      </x:c>
      <x:c r="H1723" s="55" t="n">
        <x:f>IF(AND(ISNUMBER('Reparto provincial'!J578),ABS(Construccion!G8-1)&lt;0.0000001,MIN(Construccion!D8:F8)&gt;=0,MAX(Construccion!D8:F8)&lt;=1),ROUND('Reparto provincial'!J578*ROUND(SUM(Construccion!$D$8:E8),12),0)-ROUND('Reparto provincial'!J578*ROUND(SUM(Construccion!$D$8:D8),12),0),"n.a.")</x:f>
        <x:v>0</x:v>
      </x:c>
      <x:c r="I1723" s="55" t="n">
        <x:f>'Reparto provincial'!N578</x:f>
        <x:v>0</x:v>
      </x:c>
      <x:c r="J1723" s="55" t="n">
        <x:f>IF(AND(ISNUMBER(H1723),ISNUMBER(I1723)),H1723*I1723,"n.a.")</x:f>
        <x:v>0</x:v>
      </x:c>
      <x:c r="K1723" s="56" t="n">
        <x:f>Ubicaciones!D6</x:f>
        <x:v>9.34</x:v>
      </x:c>
      <x:c r="L1723" s="56" t="n">
        <x:f>Ubicaciones!E6</x:f>
        <x:v>-82.25</x:v>
      </x:c>
      <x:c r="M1723" s="38" t="str">
        <x:f>Vulnerabilidad!B23</x:f>
        <x:v>Mampostería sin refuerzo</x:v>
      </x:c>
      <x:c r="N1723" s="38" t="str">
        <x:f>Vulnerabilidad!C23</x:f>
        <x:v>Bloque / ladrillo</x:v>
      </x:c>
      <x:c r="O1723" s="38" t="str">
        <x:f>Vulnerabilidad!D23</x:f>
        <x:v>Metal</x:v>
      </x:c>
      <x:c r="P1723" s="38" t="str">
        <x:v>Sin dato</x:v>
      </x:c>
      <x:c r="Q1723" s="38" t="n">
        <x:f>IF('Impacto local'!H6="","",'Impacto local'!H6)</x:f>
        <x:v>3</x:v>
      </x:c>
      <x:c r="R1723" s="57" t="n">
        <x:f>IF(Q1723="","",INDEX(Vulnerabilidad!$C$6:$C$17,Q1723))</x:f>
        <x:v>0</x:v>
      </x:c>
      <x:c r="S1723" s="55" t="n">
        <x:f>IF(AND(ISNUMBER(J1723),ISNUMBER(R1723),R1723&gt;=0,R1723&lt;=1),J1723*R1723,"n.a.")</x:f>
        <x:v>0</x:v>
      </x:c>
      <x:c r="T1723" s="38" t="str">
        <x:f>IF(ISNUMBER(S1723),"Calculado ilustrativo","Faltan datos / parámetros inválidos")</x:f>
        <x:v>Calculado ilustrativo</x:v>
      </x:c>
    </x:row>
    <x:row r="1724">
      <x:c r="A1724" s="38" t="str">
        <x:v>R01719</x:v>
      </x:c>
      <x:c r="B1724" s="38" t="str">
        <x:f>'Reparto provincial'!B578</x:f>
        <x:v>C15</x:v>
      </x:c>
      <x:c r="C1724" s="38" t="str">
        <x:f>'Reparto provincial'!C578</x:f>
        <x:v>SAGICOR Panamá, S. A.</x:v>
      </x:c>
      <x:c r="D1724" s="38" t="str">
        <x:f>'Reparto provincial'!D578</x:f>
        <x:v>Industrial</x:v>
      </x:c>
      <x:c r="E1724" s="38" t="str">
        <x:f>'Reparto provincial'!E578</x:f>
        <x:v>Bocas del Toro</x:v>
      </x:c>
      <x:c r="F1724" s="38" t="str">
        <x:f>Ubicaciones!A6</x:f>
        <x:v>L01</x:v>
      </x:c>
      <x:c r="G1724" s="38" t="str">
        <x:v>P3</x:v>
      </x:c>
      <x:c r="H1724" s="55" t="n">
        <x:f>IF(AND(ISNUMBER('Reparto provincial'!J578),ABS(Construccion!G8-1)&lt;0.0000001,MIN(Construccion!D8:F8)&gt;=0,MAX(Construccion!D8:F8)&lt;=1),ROUND('Reparto provincial'!J578*ROUND(SUM(Construccion!$D$8:F8),12),0)-ROUND('Reparto provincial'!J578*ROUND(SUM(Construccion!$D$8:E8),12),0),"n.a.")</x:f>
        <x:v>0</x:v>
      </x:c>
      <x:c r="I1724" s="55" t="n">
        <x:f>'Reparto provincial'!N578</x:f>
        <x:v>0</x:v>
      </x:c>
      <x:c r="J1724" s="55" t="n">
        <x:f>IF(AND(ISNUMBER(H1724),ISNUMBER(I1724)),H1724*I1724,"n.a.")</x:f>
        <x:v>0</x:v>
      </x:c>
      <x:c r="K1724" s="56" t="n">
        <x:f>Ubicaciones!D6</x:f>
        <x:v>9.34</x:v>
      </x:c>
      <x:c r="L1724" s="56" t="n">
        <x:f>Ubicaciones!E6</x:f>
        <x:v>-82.25</x:v>
      </x:c>
      <x:c r="M1724" s="38" t="str">
        <x:f>Vulnerabilidad!B24</x:f>
        <x:v>Liviana / madera</x:v>
      </x:c>
      <x:c r="N1724" s="38" t="str">
        <x:f>Vulnerabilidad!C24</x:f>
        <x:v>Madera / livianas</x:v>
      </x:c>
      <x:c r="O1724" s="38" t="str">
        <x:f>Vulnerabilidad!D24</x:f>
        <x:v>Metal</x:v>
      </x:c>
      <x:c r="P1724" s="38" t="str">
        <x:v>Sin dato</x:v>
      </x:c>
      <x:c r="Q1724" s="38" t="n">
        <x:f>IF('Impacto local'!H6="","",'Impacto local'!H6)</x:f>
        <x:v>3</x:v>
      </x:c>
      <x:c r="R1724" s="57" t="n">
        <x:f>IF(Q1724="","",INDEX(Vulnerabilidad!$D$6:$D$17,Q1724))</x:f>
        <x:v>0</x:v>
      </x:c>
      <x:c r="S1724" s="55" t="n">
        <x:f>IF(AND(ISNUMBER(J1724),ISNUMBER(R1724),R1724&gt;=0,R1724&lt;=1),J1724*R1724,"n.a.")</x:f>
        <x:v>0</x:v>
      </x:c>
      <x:c r="T1724" s="38" t="str">
        <x:f>IF(ISNUMBER(S1724),"Calculado ilustrativo","Faltan datos / parámetros inválidos")</x:f>
        <x:v>Calculado ilustrativo</x:v>
      </x:c>
    </x:row>
    <x:row r="1725">
      <x:c r="A1725" s="38" t="str">
        <x:v>R01720</x:v>
      </x:c>
      <x:c r="B1725" s="38" t="str">
        <x:f>'Reparto provincial'!B579</x:f>
        <x:v>C15</x:v>
      </x:c>
      <x:c r="C1725" s="38" t="str">
        <x:f>'Reparto provincial'!C579</x:f>
        <x:v>SAGICOR Panamá, S. A.</x:v>
      </x:c>
      <x:c r="D1725" s="38" t="str">
        <x:f>'Reparto provincial'!D579</x:f>
        <x:v>Industrial</x:v>
      </x:c>
      <x:c r="E1725" s="38" t="str">
        <x:f>'Reparto provincial'!E579</x:f>
        <x:v>Coclé</x:v>
      </x:c>
      <x:c r="F1725" s="38" t="str">
        <x:f>Ubicaciones!A7</x:f>
        <x:v>L02</x:v>
      </x:c>
      <x:c r="G1725" s="38" t="str">
        <x:v>P1</x:v>
      </x:c>
      <x:c r="H1725" s="55" t="n">
        <x:f>IF(AND(ISNUMBER('Reparto provincial'!J579),ABS(Construccion!G11-1)&lt;0.0000001,MIN(Construccion!D11:F11)&gt;=0,MAX(Construccion!D11:F11)&lt;=1),ROUND('Reparto provincial'!J579*ROUND(SUM(Construccion!$D$11:D11),12),0)-0,"n.a.")</x:f>
        <x:v>0</x:v>
      </x:c>
      <x:c r="I1725" s="55" t="n">
        <x:f>'Reparto provincial'!N579</x:f>
        <x:v>0</x:v>
      </x:c>
      <x:c r="J1725" s="55" t="n">
        <x:f>IF(AND(ISNUMBER(H1725),ISNUMBER(I1725)),H1725*I1725,"n.a.")</x:f>
        <x:v>0</x:v>
      </x:c>
      <x:c r="K1725" s="56" t="n">
        <x:f>Ubicaciones!D7</x:f>
        <x:v>8.52</x:v>
      </x:c>
      <x:c r="L1725" s="56" t="n">
        <x:f>Ubicaciones!E7</x:f>
        <x:v>-80.36</x:v>
      </x:c>
      <x:c r="M1725" s="38" t="str">
        <x:f>Vulnerabilidad!B22</x:f>
        <x:v>Hormigón armado</x:v>
      </x:c>
      <x:c r="N1725" s="38" t="str">
        <x:f>Vulnerabilidad!C22</x:f>
        <x:v>Mampostería de relleno</x:v>
      </x:c>
      <x:c r="O1725" s="38" t="str">
        <x:f>Vulnerabilidad!D22</x:f>
        <x:v>Losa de hormigón</x:v>
      </x:c>
      <x:c r="P1725" s="38" t="str">
        <x:v>Sin dato</x:v>
      </x:c>
      <x:c r="Q1725" s="38" t="n">
        <x:f>IF('Impacto local'!H7="","",'Impacto local'!H7)</x:f>
        <x:v>2</x:v>
      </x:c>
      <x:c r="R1725" s="57" t="n">
        <x:f>IF(Q1725="","",INDEX(Vulnerabilidad!$B$6:$B$17,Q1725))</x:f>
        <x:v>0</x:v>
      </x:c>
      <x:c r="S1725" s="55" t="n">
        <x:f>IF(AND(ISNUMBER(J1725),ISNUMBER(R1725),R1725&gt;=0,R1725&lt;=1),J1725*R1725,"n.a.")</x:f>
        <x:v>0</x:v>
      </x:c>
      <x:c r="T1725" s="38" t="str">
        <x:f>IF(ISNUMBER(S1725),"Calculado ilustrativo","Faltan datos / parámetros inválidos")</x:f>
        <x:v>Calculado ilustrativo</x:v>
      </x:c>
    </x:row>
    <x:row r="1726">
      <x:c r="A1726" s="38" t="str">
        <x:v>R01721</x:v>
      </x:c>
      <x:c r="B1726" s="38" t="str">
        <x:f>'Reparto provincial'!B579</x:f>
        <x:v>C15</x:v>
      </x:c>
      <x:c r="C1726" s="38" t="str">
        <x:f>'Reparto provincial'!C579</x:f>
        <x:v>SAGICOR Panamá, S. A.</x:v>
      </x:c>
      <x:c r="D1726" s="38" t="str">
        <x:f>'Reparto provincial'!D579</x:f>
        <x:v>Industrial</x:v>
      </x:c>
      <x:c r="E1726" s="38" t="str">
        <x:f>'Reparto provincial'!E579</x:f>
        <x:v>Coclé</x:v>
      </x:c>
      <x:c r="F1726" s="38" t="str">
        <x:f>Ubicaciones!A7</x:f>
        <x:v>L02</x:v>
      </x:c>
      <x:c r="G1726" s="38" t="str">
        <x:v>P2</x:v>
      </x:c>
      <x:c r="H1726" s="55" t="n">
        <x:f>IF(AND(ISNUMBER('Reparto provincial'!J579),ABS(Construccion!G11-1)&lt;0.0000001,MIN(Construccion!D11:F11)&gt;=0,MAX(Construccion!D11:F11)&lt;=1),ROUND('Reparto provincial'!J579*ROUND(SUM(Construccion!$D$11:E11),12),0)-ROUND('Reparto provincial'!J579*ROUND(SUM(Construccion!$D$11:D11),12),0),"n.a.")</x:f>
        <x:v>0</x:v>
      </x:c>
      <x:c r="I1726" s="55" t="n">
        <x:f>'Reparto provincial'!N579</x:f>
        <x:v>0</x:v>
      </x:c>
      <x:c r="J1726" s="55" t="n">
        <x:f>IF(AND(ISNUMBER(H1726),ISNUMBER(I1726)),H1726*I1726,"n.a.")</x:f>
        <x:v>0</x:v>
      </x:c>
      <x:c r="K1726" s="56" t="n">
        <x:f>Ubicaciones!D7</x:f>
        <x:v>8.52</x:v>
      </x:c>
      <x:c r="L1726" s="56" t="n">
        <x:f>Ubicaciones!E7</x:f>
        <x:v>-80.36</x:v>
      </x:c>
      <x:c r="M1726" s="38" t="str">
        <x:f>Vulnerabilidad!B23</x:f>
        <x:v>Mampostería sin refuerzo</x:v>
      </x:c>
      <x:c r="N1726" s="38" t="str">
        <x:f>Vulnerabilidad!C23</x:f>
        <x:v>Bloque / ladrillo</x:v>
      </x:c>
      <x:c r="O1726" s="38" t="str">
        <x:f>Vulnerabilidad!D23</x:f>
        <x:v>Metal</x:v>
      </x:c>
      <x:c r="P1726" s="38" t="str">
        <x:v>Sin dato</x:v>
      </x:c>
      <x:c r="Q1726" s="38" t="n">
        <x:f>IF('Impacto local'!H7="","",'Impacto local'!H7)</x:f>
        <x:v>2</x:v>
      </x:c>
      <x:c r="R1726" s="57" t="n">
        <x:f>IF(Q1726="","",INDEX(Vulnerabilidad!$C$6:$C$17,Q1726))</x:f>
        <x:v>0</x:v>
      </x:c>
      <x:c r="S1726" s="55" t="n">
        <x:f>IF(AND(ISNUMBER(J1726),ISNUMBER(R1726),R1726&gt;=0,R1726&lt;=1),J1726*R1726,"n.a.")</x:f>
        <x:v>0</x:v>
      </x:c>
      <x:c r="T1726" s="38" t="str">
        <x:f>IF(ISNUMBER(S1726),"Calculado ilustrativo","Faltan datos / parámetros inválidos")</x:f>
        <x:v>Calculado ilustrativo</x:v>
      </x:c>
    </x:row>
    <x:row r="1727">
      <x:c r="A1727" s="38" t="str">
        <x:v>R01722</x:v>
      </x:c>
      <x:c r="B1727" s="38" t="str">
        <x:f>'Reparto provincial'!B579</x:f>
        <x:v>C15</x:v>
      </x:c>
      <x:c r="C1727" s="38" t="str">
        <x:f>'Reparto provincial'!C579</x:f>
        <x:v>SAGICOR Panamá, S. A.</x:v>
      </x:c>
      <x:c r="D1727" s="38" t="str">
        <x:f>'Reparto provincial'!D579</x:f>
        <x:v>Industrial</x:v>
      </x:c>
      <x:c r="E1727" s="38" t="str">
        <x:f>'Reparto provincial'!E579</x:f>
        <x:v>Coclé</x:v>
      </x:c>
      <x:c r="F1727" s="38" t="str">
        <x:f>Ubicaciones!A7</x:f>
        <x:v>L02</x:v>
      </x:c>
      <x:c r="G1727" s="38" t="str">
        <x:v>P3</x:v>
      </x:c>
      <x:c r="H1727" s="55" t="n">
        <x:f>IF(AND(ISNUMBER('Reparto provincial'!J579),ABS(Construccion!G11-1)&lt;0.0000001,MIN(Construccion!D11:F11)&gt;=0,MAX(Construccion!D11:F11)&lt;=1),ROUND('Reparto provincial'!J579*ROUND(SUM(Construccion!$D$11:F11),12),0)-ROUND('Reparto provincial'!J579*ROUND(SUM(Construccion!$D$11:E11),12),0),"n.a.")</x:f>
        <x:v>0</x:v>
      </x:c>
      <x:c r="I1727" s="55" t="n">
        <x:f>'Reparto provincial'!N579</x:f>
        <x:v>0</x:v>
      </x:c>
      <x:c r="J1727" s="55" t="n">
        <x:f>IF(AND(ISNUMBER(H1727),ISNUMBER(I1727)),H1727*I1727,"n.a.")</x:f>
        <x:v>0</x:v>
      </x:c>
      <x:c r="K1727" s="56" t="n">
        <x:f>Ubicaciones!D7</x:f>
        <x:v>8.52</x:v>
      </x:c>
      <x:c r="L1727" s="56" t="n">
        <x:f>Ubicaciones!E7</x:f>
        <x:v>-80.36</x:v>
      </x:c>
      <x:c r="M1727" s="38" t="str">
        <x:f>Vulnerabilidad!B24</x:f>
        <x:v>Liviana / madera</x:v>
      </x:c>
      <x:c r="N1727" s="38" t="str">
        <x:f>Vulnerabilidad!C24</x:f>
        <x:v>Madera / livianas</x:v>
      </x:c>
      <x:c r="O1727" s="38" t="str">
        <x:f>Vulnerabilidad!D24</x:f>
        <x:v>Metal</x:v>
      </x:c>
      <x:c r="P1727" s="38" t="str">
        <x:v>Sin dato</x:v>
      </x:c>
      <x:c r="Q1727" s="38" t="n">
        <x:f>IF('Impacto local'!H7="","",'Impacto local'!H7)</x:f>
        <x:v>2</x:v>
      </x:c>
      <x:c r="R1727" s="57" t="n">
        <x:f>IF(Q1727="","",INDEX(Vulnerabilidad!$D$6:$D$17,Q1727))</x:f>
        <x:v>0</x:v>
      </x:c>
      <x:c r="S1727" s="55" t="n">
        <x:f>IF(AND(ISNUMBER(J1727),ISNUMBER(R1727),R1727&gt;=0,R1727&lt;=1),J1727*R1727,"n.a.")</x:f>
        <x:v>0</x:v>
      </x:c>
      <x:c r="T1727" s="38" t="str">
        <x:f>IF(ISNUMBER(S1727),"Calculado ilustrativo","Faltan datos / parámetros inválidos")</x:f>
        <x:v>Calculado ilustrativo</x:v>
      </x:c>
    </x:row>
    <x:row r="1728">
      <x:c r="A1728" s="38" t="str">
        <x:v>R01723</x:v>
      </x:c>
      <x:c r="B1728" s="38" t="str">
        <x:f>'Reparto provincial'!B580</x:f>
        <x:v>C15</x:v>
      </x:c>
      <x:c r="C1728" s="38" t="str">
        <x:f>'Reparto provincial'!C580</x:f>
        <x:v>SAGICOR Panamá, S. A.</x:v>
      </x:c>
      <x:c r="D1728" s="38" t="str">
        <x:f>'Reparto provincial'!D580</x:f>
        <x:v>Industrial</x:v>
      </x:c>
      <x:c r="E1728" s="38" t="str">
        <x:f>'Reparto provincial'!E580</x:f>
        <x:v>Colón</x:v>
      </x:c>
      <x:c r="F1728" s="38" t="str">
        <x:f>Ubicaciones!A8</x:f>
        <x:v>L03</x:v>
      </x:c>
      <x:c r="G1728" s="38" t="str">
        <x:v>P1</x:v>
      </x:c>
      <x:c r="H1728" s="55" t="n">
        <x:f>IF(AND(ISNUMBER('Reparto provincial'!J580),ABS(Construccion!G14-1)&lt;0.0000001,MIN(Construccion!D14:F14)&gt;=0,MAX(Construccion!D14:F14)&lt;=1),ROUND('Reparto provincial'!J580*ROUND(SUM(Construccion!$D$14:D14),12),0)-0,"n.a.")</x:f>
        <x:v>0</x:v>
      </x:c>
      <x:c r="I1728" s="55" t="n">
        <x:f>'Reparto provincial'!N580</x:f>
        <x:v>0</x:v>
      </x:c>
      <x:c r="J1728" s="55" t="n">
        <x:f>IF(AND(ISNUMBER(H1728),ISNUMBER(I1728)),H1728*I1728,"n.a.")</x:f>
        <x:v>0</x:v>
      </x:c>
      <x:c r="K1728" s="56" t="n">
        <x:f>Ubicaciones!D8</x:f>
        <x:v>9.36</x:v>
      </x:c>
      <x:c r="L1728" s="56" t="n">
        <x:f>Ubicaciones!E8</x:f>
        <x:v>-79.9</x:v>
      </x:c>
      <x:c r="M1728" s="38" t="str">
        <x:f>Vulnerabilidad!B22</x:f>
        <x:v>Hormigón armado</x:v>
      </x:c>
      <x:c r="N1728" s="38" t="str">
        <x:f>Vulnerabilidad!C22</x:f>
        <x:v>Mampostería de relleno</x:v>
      </x:c>
      <x:c r="O1728" s="38" t="str">
        <x:f>Vulnerabilidad!D22</x:f>
        <x:v>Losa de hormigón</x:v>
      </x:c>
      <x:c r="P1728" s="38" t="str">
        <x:v>Sin dato</x:v>
      </x:c>
      <x:c r="Q1728" s="38" t="n">
        <x:f>IF('Impacto local'!H8="","",'Impacto local'!H8)</x:f>
        <x:v>2</x:v>
      </x:c>
      <x:c r="R1728" s="57" t="n">
        <x:f>IF(Q1728="","",INDEX(Vulnerabilidad!$B$6:$B$17,Q1728))</x:f>
        <x:v>0</x:v>
      </x:c>
      <x:c r="S1728" s="55" t="n">
        <x:f>IF(AND(ISNUMBER(J1728),ISNUMBER(R1728),R1728&gt;=0,R1728&lt;=1),J1728*R1728,"n.a.")</x:f>
        <x:v>0</x:v>
      </x:c>
      <x:c r="T1728" s="38" t="str">
        <x:f>IF(ISNUMBER(S1728),"Calculado ilustrativo","Faltan datos / parámetros inválidos")</x:f>
        <x:v>Calculado ilustrativo</x:v>
      </x:c>
    </x:row>
    <x:row r="1729">
      <x:c r="A1729" s="38" t="str">
        <x:v>R01724</x:v>
      </x:c>
      <x:c r="B1729" s="38" t="str">
        <x:f>'Reparto provincial'!B580</x:f>
        <x:v>C15</x:v>
      </x:c>
      <x:c r="C1729" s="38" t="str">
        <x:f>'Reparto provincial'!C580</x:f>
        <x:v>SAGICOR Panamá, S. A.</x:v>
      </x:c>
      <x:c r="D1729" s="38" t="str">
        <x:f>'Reparto provincial'!D580</x:f>
        <x:v>Industrial</x:v>
      </x:c>
      <x:c r="E1729" s="38" t="str">
        <x:f>'Reparto provincial'!E580</x:f>
        <x:v>Colón</x:v>
      </x:c>
      <x:c r="F1729" s="38" t="str">
        <x:f>Ubicaciones!A8</x:f>
        <x:v>L03</x:v>
      </x:c>
      <x:c r="G1729" s="38" t="str">
        <x:v>P2</x:v>
      </x:c>
      <x:c r="H1729" s="55" t="n">
        <x:f>IF(AND(ISNUMBER('Reparto provincial'!J580),ABS(Construccion!G14-1)&lt;0.0000001,MIN(Construccion!D14:F14)&gt;=0,MAX(Construccion!D14:F14)&lt;=1),ROUND('Reparto provincial'!J580*ROUND(SUM(Construccion!$D$14:E14),12),0)-ROUND('Reparto provincial'!J580*ROUND(SUM(Construccion!$D$14:D14),12),0),"n.a.")</x:f>
        <x:v>0</x:v>
      </x:c>
      <x:c r="I1729" s="55" t="n">
        <x:f>'Reparto provincial'!N580</x:f>
        <x:v>0</x:v>
      </x:c>
      <x:c r="J1729" s="55" t="n">
        <x:f>IF(AND(ISNUMBER(H1729),ISNUMBER(I1729)),H1729*I1729,"n.a.")</x:f>
        <x:v>0</x:v>
      </x:c>
      <x:c r="K1729" s="56" t="n">
        <x:f>Ubicaciones!D8</x:f>
        <x:v>9.36</x:v>
      </x:c>
      <x:c r="L1729" s="56" t="n">
        <x:f>Ubicaciones!E8</x:f>
        <x:v>-79.9</x:v>
      </x:c>
      <x:c r="M1729" s="38" t="str">
        <x:f>Vulnerabilidad!B23</x:f>
        <x:v>Mampostería sin refuerzo</x:v>
      </x:c>
      <x:c r="N1729" s="38" t="str">
        <x:f>Vulnerabilidad!C23</x:f>
        <x:v>Bloque / ladrillo</x:v>
      </x:c>
      <x:c r="O1729" s="38" t="str">
        <x:f>Vulnerabilidad!D23</x:f>
        <x:v>Metal</x:v>
      </x:c>
      <x:c r="P1729" s="38" t="str">
        <x:v>Sin dato</x:v>
      </x:c>
      <x:c r="Q1729" s="38" t="n">
        <x:f>IF('Impacto local'!H8="","",'Impacto local'!H8)</x:f>
        <x:v>2</x:v>
      </x:c>
      <x:c r="R1729" s="57" t="n">
        <x:f>IF(Q1729="","",INDEX(Vulnerabilidad!$C$6:$C$17,Q1729))</x:f>
        <x:v>0</x:v>
      </x:c>
      <x:c r="S1729" s="55" t="n">
        <x:f>IF(AND(ISNUMBER(J1729),ISNUMBER(R1729),R1729&gt;=0,R1729&lt;=1),J1729*R1729,"n.a.")</x:f>
        <x:v>0</x:v>
      </x:c>
      <x:c r="T1729" s="38" t="str">
        <x:f>IF(ISNUMBER(S1729),"Calculado ilustrativo","Faltan datos / parámetros inválidos")</x:f>
        <x:v>Calculado ilustrativo</x:v>
      </x:c>
    </x:row>
    <x:row r="1730">
      <x:c r="A1730" s="38" t="str">
        <x:v>R01725</x:v>
      </x:c>
      <x:c r="B1730" s="38" t="str">
        <x:f>'Reparto provincial'!B580</x:f>
        <x:v>C15</x:v>
      </x:c>
      <x:c r="C1730" s="38" t="str">
        <x:f>'Reparto provincial'!C580</x:f>
        <x:v>SAGICOR Panamá, S. A.</x:v>
      </x:c>
      <x:c r="D1730" s="38" t="str">
        <x:f>'Reparto provincial'!D580</x:f>
        <x:v>Industrial</x:v>
      </x:c>
      <x:c r="E1730" s="38" t="str">
        <x:f>'Reparto provincial'!E580</x:f>
        <x:v>Colón</x:v>
      </x:c>
      <x:c r="F1730" s="38" t="str">
        <x:f>Ubicaciones!A8</x:f>
        <x:v>L03</x:v>
      </x:c>
      <x:c r="G1730" s="38" t="str">
        <x:v>P3</x:v>
      </x:c>
      <x:c r="H1730" s="55" t="n">
        <x:f>IF(AND(ISNUMBER('Reparto provincial'!J580),ABS(Construccion!G14-1)&lt;0.0000001,MIN(Construccion!D14:F14)&gt;=0,MAX(Construccion!D14:F14)&lt;=1),ROUND('Reparto provincial'!J580*ROUND(SUM(Construccion!$D$14:F14),12),0)-ROUND('Reparto provincial'!J580*ROUND(SUM(Construccion!$D$14:E14),12),0),"n.a.")</x:f>
        <x:v>0</x:v>
      </x:c>
      <x:c r="I1730" s="55" t="n">
        <x:f>'Reparto provincial'!N580</x:f>
        <x:v>0</x:v>
      </x:c>
      <x:c r="J1730" s="55" t="n">
        <x:f>IF(AND(ISNUMBER(H1730),ISNUMBER(I1730)),H1730*I1730,"n.a.")</x:f>
        <x:v>0</x:v>
      </x:c>
      <x:c r="K1730" s="56" t="n">
        <x:f>Ubicaciones!D8</x:f>
        <x:v>9.36</x:v>
      </x:c>
      <x:c r="L1730" s="56" t="n">
        <x:f>Ubicaciones!E8</x:f>
        <x:v>-79.9</x:v>
      </x:c>
      <x:c r="M1730" s="38" t="str">
        <x:f>Vulnerabilidad!B24</x:f>
        <x:v>Liviana / madera</x:v>
      </x:c>
      <x:c r="N1730" s="38" t="str">
        <x:f>Vulnerabilidad!C24</x:f>
        <x:v>Madera / livianas</x:v>
      </x:c>
      <x:c r="O1730" s="38" t="str">
        <x:f>Vulnerabilidad!D24</x:f>
        <x:v>Metal</x:v>
      </x:c>
      <x:c r="P1730" s="38" t="str">
        <x:v>Sin dato</x:v>
      </x:c>
      <x:c r="Q1730" s="38" t="n">
        <x:f>IF('Impacto local'!H8="","",'Impacto local'!H8)</x:f>
        <x:v>2</x:v>
      </x:c>
      <x:c r="R1730" s="57" t="n">
        <x:f>IF(Q1730="","",INDEX(Vulnerabilidad!$D$6:$D$17,Q1730))</x:f>
        <x:v>0</x:v>
      </x:c>
      <x:c r="S1730" s="55" t="n">
        <x:f>IF(AND(ISNUMBER(J1730),ISNUMBER(R1730),R1730&gt;=0,R1730&lt;=1),J1730*R1730,"n.a.")</x:f>
        <x:v>0</x:v>
      </x:c>
      <x:c r="T1730" s="38" t="str">
        <x:f>IF(ISNUMBER(S1730),"Calculado ilustrativo","Faltan datos / parámetros inválidos")</x:f>
        <x:v>Calculado ilustrativo</x:v>
      </x:c>
    </x:row>
    <x:row r="1731">
      <x:c r="A1731" s="38" t="str">
        <x:v>R01726</x:v>
      </x:c>
      <x:c r="B1731" s="38" t="str">
        <x:f>'Reparto provincial'!B581</x:f>
        <x:v>C15</x:v>
      </x:c>
      <x:c r="C1731" s="38" t="str">
        <x:f>'Reparto provincial'!C581</x:f>
        <x:v>SAGICOR Panamá, S. A.</x:v>
      </x:c>
      <x:c r="D1731" s="38" t="str">
        <x:f>'Reparto provincial'!D581</x:f>
        <x:v>Industrial</x:v>
      </x:c>
      <x:c r="E1731" s="38" t="str">
        <x:f>'Reparto provincial'!E581</x:f>
        <x:v>Chiriquí</x:v>
      </x:c>
      <x:c r="F1731" s="38" t="str">
        <x:f>Ubicaciones!A9</x:f>
        <x:v>L04</x:v>
      </x:c>
      <x:c r="G1731" s="38" t="str">
        <x:v>P1</x:v>
      </x:c>
      <x:c r="H1731" s="55" t="n">
        <x:f>IF(AND(ISNUMBER('Reparto provincial'!J581),ABS(Construccion!G17-1)&lt;0.0000001,MIN(Construccion!D17:F17)&gt;=0,MAX(Construccion!D17:F17)&lt;=1),ROUND('Reparto provincial'!J581*ROUND(SUM(Construccion!$D$17:D17),12),0)-0,"n.a.")</x:f>
        <x:v>0</x:v>
      </x:c>
      <x:c r="I1731" s="55" t="n">
        <x:f>'Reparto provincial'!N581</x:f>
        <x:v>0</x:v>
      </x:c>
      <x:c r="J1731" s="55" t="n">
        <x:f>IF(AND(ISNUMBER(H1731),ISNUMBER(I1731)),H1731*I1731,"n.a.")</x:f>
        <x:v>0</x:v>
      </x:c>
      <x:c r="K1731" s="56" t="n">
        <x:f>Ubicaciones!D9</x:f>
        <x:v>8.43</x:v>
      </x:c>
      <x:c r="L1731" s="56" t="n">
        <x:f>Ubicaciones!E9</x:f>
        <x:v>-82.43</x:v>
      </x:c>
      <x:c r="M1731" s="38" t="str">
        <x:f>Vulnerabilidad!B22</x:f>
        <x:v>Hormigón armado</x:v>
      </x:c>
      <x:c r="N1731" s="38" t="str">
        <x:f>Vulnerabilidad!C22</x:f>
        <x:v>Mampostería de relleno</x:v>
      </x:c>
      <x:c r="O1731" s="38" t="str">
        <x:f>Vulnerabilidad!D22</x:f>
        <x:v>Losa de hormigón</x:v>
      </x:c>
      <x:c r="P1731" s="38" t="str">
        <x:v>Sin dato</x:v>
      </x:c>
      <x:c r="Q1731" s="38" t="n">
        <x:f>IF('Impacto local'!H9="","",'Impacto local'!H9)</x:f>
        <x:v>4</x:v>
      </x:c>
      <x:c r="R1731" s="57" t="n">
        <x:f>IF(Q1731="","",INDEX(Vulnerabilidad!$B$6:$B$17,Q1731))</x:f>
        <x:v>0</x:v>
      </x:c>
      <x:c r="S1731" s="55" t="n">
        <x:f>IF(AND(ISNUMBER(J1731),ISNUMBER(R1731),R1731&gt;=0,R1731&lt;=1),J1731*R1731,"n.a.")</x:f>
        <x:v>0</x:v>
      </x:c>
      <x:c r="T1731" s="38" t="str">
        <x:f>IF(ISNUMBER(S1731),"Calculado ilustrativo","Faltan datos / parámetros inválidos")</x:f>
        <x:v>Calculado ilustrativo</x:v>
      </x:c>
    </x:row>
    <x:row r="1732">
      <x:c r="A1732" s="38" t="str">
        <x:v>R01727</x:v>
      </x:c>
      <x:c r="B1732" s="38" t="str">
        <x:f>'Reparto provincial'!B581</x:f>
        <x:v>C15</x:v>
      </x:c>
      <x:c r="C1732" s="38" t="str">
        <x:f>'Reparto provincial'!C581</x:f>
        <x:v>SAGICOR Panamá, S. A.</x:v>
      </x:c>
      <x:c r="D1732" s="38" t="str">
        <x:f>'Reparto provincial'!D581</x:f>
        <x:v>Industrial</x:v>
      </x:c>
      <x:c r="E1732" s="38" t="str">
        <x:f>'Reparto provincial'!E581</x:f>
        <x:v>Chiriquí</x:v>
      </x:c>
      <x:c r="F1732" s="38" t="str">
        <x:f>Ubicaciones!A9</x:f>
        <x:v>L04</x:v>
      </x:c>
      <x:c r="G1732" s="38" t="str">
        <x:v>P2</x:v>
      </x:c>
      <x:c r="H1732" s="55" t="n">
        <x:f>IF(AND(ISNUMBER('Reparto provincial'!J581),ABS(Construccion!G17-1)&lt;0.0000001,MIN(Construccion!D17:F17)&gt;=0,MAX(Construccion!D17:F17)&lt;=1),ROUND('Reparto provincial'!J581*ROUND(SUM(Construccion!$D$17:E17),12),0)-ROUND('Reparto provincial'!J581*ROUND(SUM(Construccion!$D$17:D17),12),0),"n.a.")</x:f>
        <x:v>0</x:v>
      </x:c>
      <x:c r="I1732" s="55" t="n">
        <x:f>'Reparto provincial'!N581</x:f>
        <x:v>0</x:v>
      </x:c>
      <x:c r="J1732" s="55" t="n">
        <x:f>IF(AND(ISNUMBER(H1732),ISNUMBER(I1732)),H1732*I1732,"n.a.")</x:f>
        <x:v>0</x:v>
      </x:c>
      <x:c r="K1732" s="56" t="n">
        <x:f>Ubicaciones!D9</x:f>
        <x:v>8.43</x:v>
      </x:c>
      <x:c r="L1732" s="56" t="n">
        <x:f>Ubicaciones!E9</x:f>
        <x:v>-82.43</x:v>
      </x:c>
      <x:c r="M1732" s="38" t="str">
        <x:f>Vulnerabilidad!B23</x:f>
        <x:v>Mampostería sin refuerzo</x:v>
      </x:c>
      <x:c r="N1732" s="38" t="str">
        <x:f>Vulnerabilidad!C23</x:f>
        <x:v>Bloque / ladrillo</x:v>
      </x:c>
      <x:c r="O1732" s="38" t="str">
        <x:f>Vulnerabilidad!D23</x:f>
        <x:v>Metal</x:v>
      </x:c>
      <x:c r="P1732" s="38" t="str">
        <x:v>Sin dato</x:v>
      </x:c>
      <x:c r="Q1732" s="38" t="n">
        <x:f>IF('Impacto local'!H9="","",'Impacto local'!H9)</x:f>
        <x:v>4</x:v>
      </x:c>
      <x:c r="R1732" s="57" t="n">
        <x:f>IF(Q1732="","",INDEX(Vulnerabilidad!$C$6:$C$17,Q1732))</x:f>
        <x:v>0.001</x:v>
      </x:c>
      <x:c r="S1732" s="55" t="n">
        <x:f>IF(AND(ISNUMBER(J1732),ISNUMBER(R1732),R1732&gt;=0,R1732&lt;=1),J1732*R1732,"n.a.")</x:f>
        <x:v>0</x:v>
      </x:c>
      <x:c r="T1732" s="38" t="str">
        <x:f>IF(ISNUMBER(S1732),"Calculado ilustrativo","Faltan datos / parámetros inválidos")</x:f>
        <x:v>Calculado ilustrativo</x:v>
      </x:c>
    </x:row>
    <x:row r="1733">
      <x:c r="A1733" s="38" t="str">
        <x:v>R01728</x:v>
      </x:c>
      <x:c r="B1733" s="38" t="str">
        <x:f>'Reparto provincial'!B581</x:f>
        <x:v>C15</x:v>
      </x:c>
      <x:c r="C1733" s="38" t="str">
        <x:f>'Reparto provincial'!C581</x:f>
        <x:v>SAGICOR Panamá, S. A.</x:v>
      </x:c>
      <x:c r="D1733" s="38" t="str">
        <x:f>'Reparto provincial'!D581</x:f>
        <x:v>Industrial</x:v>
      </x:c>
      <x:c r="E1733" s="38" t="str">
        <x:f>'Reparto provincial'!E581</x:f>
        <x:v>Chiriquí</x:v>
      </x:c>
      <x:c r="F1733" s="38" t="str">
        <x:f>Ubicaciones!A9</x:f>
        <x:v>L04</x:v>
      </x:c>
      <x:c r="G1733" s="38" t="str">
        <x:v>P3</x:v>
      </x:c>
      <x:c r="H1733" s="55" t="n">
        <x:f>IF(AND(ISNUMBER('Reparto provincial'!J581),ABS(Construccion!G17-1)&lt;0.0000001,MIN(Construccion!D17:F17)&gt;=0,MAX(Construccion!D17:F17)&lt;=1),ROUND('Reparto provincial'!J581*ROUND(SUM(Construccion!$D$17:F17),12),0)-ROUND('Reparto provincial'!J581*ROUND(SUM(Construccion!$D$17:E17),12),0),"n.a.")</x:f>
        <x:v>0</x:v>
      </x:c>
      <x:c r="I1733" s="55" t="n">
        <x:f>'Reparto provincial'!N581</x:f>
        <x:v>0</x:v>
      </x:c>
      <x:c r="J1733" s="55" t="n">
        <x:f>IF(AND(ISNUMBER(H1733),ISNUMBER(I1733)),H1733*I1733,"n.a.")</x:f>
        <x:v>0</x:v>
      </x:c>
      <x:c r="K1733" s="56" t="n">
        <x:f>Ubicaciones!D9</x:f>
        <x:v>8.43</x:v>
      </x:c>
      <x:c r="L1733" s="56" t="n">
        <x:f>Ubicaciones!E9</x:f>
        <x:v>-82.43</x:v>
      </x:c>
      <x:c r="M1733" s="38" t="str">
        <x:f>Vulnerabilidad!B24</x:f>
        <x:v>Liviana / madera</x:v>
      </x:c>
      <x:c r="N1733" s="38" t="str">
        <x:f>Vulnerabilidad!C24</x:f>
        <x:v>Madera / livianas</x:v>
      </x:c>
      <x:c r="O1733" s="38" t="str">
        <x:f>Vulnerabilidad!D24</x:f>
        <x:v>Metal</x:v>
      </x:c>
      <x:c r="P1733" s="38" t="str">
        <x:v>Sin dato</x:v>
      </x:c>
      <x:c r="Q1733" s="38" t="n">
        <x:f>IF('Impacto local'!H9="","",'Impacto local'!H9)</x:f>
        <x:v>4</x:v>
      </x:c>
      <x:c r="R1733" s="57" t="n">
        <x:f>IF(Q1733="","",INDEX(Vulnerabilidad!$D$6:$D$17,Q1733))</x:f>
        <x:v>0.002</x:v>
      </x:c>
      <x:c r="S1733" s="55" t="n">
        <x:f>IF(AND(ISNUMBER(J1733),ISNUMBER(R1733),R1733&gt;=0,R1733&lt;=1),J1733*R1733,"n.a.")</x:f>
        <x:v>0</x:v>
      </x:c>
      <x:c r="T1733" s="38" t="str">
        <x:f>IF(ISNUMBER(S1733),"Calculado ilustrativo","Faltan datos / parámetros inválidos")</x:f>
        <x:v>Calculado ilustrativo</x:v>
      </x:c>
    </x:row>
    <x:row r="1734">
      <x:c r="A1734" s="38" t="str">
        <x:v>R01729</x:v>
      </x:c>
      <x:c r="B1734" s="38" t="str">
        <x:f>'Reparto provincial'!B582</x:f>
        <x:v>C15</x:v>
      </x:c>
      <x:c r="C1734" s="38" t="str">
        <x:f>'Reparto provincial'!C582</x:f>
        <x:v>SAGICOR Panamá, S. A.</x:v>
      </x:c>
      <x:c r="D1734" s="38" t="str">
        <x:f>'Reparto provincial'!D582</x:f>
        <x:v>Industrial</x:v>
      </x:c>
      <x:c r="E1734" s="38" t="str">
        <x:f>'Reparto provincial'!E582</x:f>
        <x:v>Darién</x:v>
      </x:c>
      <x:c r="F1734" s="38" t="str">
        <x:f>Ubicaciones!A10</x:f>
        <x:v>L05</x:v>
      </x:c>
      <x:c r="G1734" s="38" t="str">
        <x:v>P1</x:v>
      </x:c>
      <x:c r="H1734" s="55" t="n">
        <x:f>IF(AND(ISNUMBER('Reparto provincial'!J582),ABS(Construccion!G20-1)&lt;0.0000001,MIN(Construccion!D20:F20)&gt;=0,MAX(Construccion!D20:F20)&lt;=1),ROUND('Reparto provincial'!J582*ROUND(SUM(Construccion!$D$20:D20),12),0)-0,"n.a.")</x:f>
        <x:v>0</x:v>
      </x:c>
      <x:c r="I1734" s="55" t="n">
        <x:f>'Reparto provincial'!N582</x:f>
        <x:v>0</x:v>
      </x:c>
      <x:c r="J1734" s="55" t="n">
        <x:f>IF(AND(ISNUMBER(H1734),ISNUMBER(I1734)),H1734*I1734,"n.a.")</x:f>
        <x:v>0</x:v>
      </x:c>
      <x:c r="K1734" s="56" t="n">
        <x:f>Ubicaciones!D10</x:f>
        <x:v>8.4</x:v>
      </x:c>
      <x:c r="L1734" s="56" t="n">
        <x:f>Ubicaciones!E10</x:f>
        <x:v>-78.15</x:v>
      </x:c>
      <x:c r="M1734" s="38" t="str">
        <x:f>Vulnerabilidad!B22</x:f>
        <x:v>Hormigón armado</x:v>
      </x:c>
      <x:c r="N1734" s="38" t="str">
        <x:f>Vulnerabilidad!C22</x:f>
        <x:v>Mampostería de relleno</x:v>
      </x:c>
      <x:c r="O1734" s="38" t="str">
        <x:f>Vulnerabilidad!D22</x:f>
        <x:v>Losa de hormigón</x:v>
      </x:c>
      <x:c r="P1734" s="38" t="str">
        <x:v>Sin dato</x:v>
      </x:c>
      <x:c r="Q1734" s="38" t="n">
        <x:f>IF('Impacto local'!H10="","",'Impacto local'!H10)</x:f>
        <x:v>2</x:v>
      </x:c>
      <x:c r="R1734" s="57" t="n">
        <x:f>IF(Q1734="","",INDEX(Vulnerabilidad!$B$6:$B$17,Q1734))</x:f>
        <x:v>0</x:v>
      </x:c>
      <x:c r="S1734" s="55" t="n">
        <x:f>IF(AND(ISNUMBER(J1734),ISNUMBER(R1734),R1734&gt;=0,R1734&lt;=1),J1734*R1734,"n.a.")</x:f>
        <x:v>0</x:v>
      </x:c>
      <x:c r="T1734" s="38" t="str">
        <x:f>IF(ISNUMBER(S1734),"Calculado ilustrativo","Faltan datos / parámetros inválidos")</x:f>
        <x:v>Calculado ilustrativo</x:v>
      </x:c>
    </x:row>
    <x:row r="1735">
      <x:c r="A1735" s="38" t="str">
        <x:v>R01730</x:v>
      </x:c>
      <x:c r="B1735" s="38" t="str">
        <x:f>'Reparto provincial'!B582</x:f>
        <x:v>C15</x:v>
      </x:c>
      <x:c r="C1735" s="38" t="str">
        <x:f>'Reparto provincial'!C582</x:f>
        <x:v>SAGICOR Panamá, S. A.</x:v>
      </x:c>
      <x:c r="D1735" s="38" t="str">
        <x:f>'Reparto provincial'!D582</x:f>
        <x:v>Industrial</x:v>
      </x:c>
      <x:c r="E1735" s="38" t="str">
        <x:f>'Reparto provincial'!E582</x:f>
        <x:v>Darién</x:v>
      </x:c>
      <x:c r="F1735" s="38" t="str">
        <x:f>Ubicaciones!A10</x:f>
        <x:v>L05</x:v>
      </x:c>
      <x:c r="G1735" s="38" t="str">
        <x:v>P2</x:v>
      </x:c>
      <x:c r="H1735" s="55" t="n">
        <x:f>IF(AND(ISNUMBER('Reparto provincial'!J582),ABS(Construccion!G20-1)&lt;0.0000001,MIN(Construccion!D20:F20)&gt;=0,MAX(Construccion!D20:F20)&lt;=1),ROUND('Reparto provincial'!J582*ROUND(SUM(Construccion!$D$20:E20),12),0)-ROUND('Reparto provincial'!J582*ROUND(SUM(Construccion!$D$20:D20),12),0),"n.a.")</x:f>
        <x:v>0</x:v>
      </x:c>
      <x:c r="I1735" s="55" t="n">
        <x:f>'Reparto provincial'!N582</x:f>
        <x:v>0</x:v>
      </x:c>
      <x:c r="J1735" s="55" t="n">
        <x:f>IF(AND(ISNUMBER(H1735),ISNUMBER(I1735)),H1735*I1735,"n.a.")</x:f>
        <x:v>0</x:v>
      </x:c>
      <x:c r="K1735" s="56" t="n">
        <x:f>Ubicaciones!D10</x:f>
        <x:v>8.4</x:v>
      </x:c>
      <x:c r="L1735" s="56" t="n">
        <x:f>Ubicaciones!E10</x:f>
        <x:v>-78.15</x:v>
      </x:c>
      <x:c r="M1735" s="38" t="str">
        <x:f>Vulnerabilidad!B23</x:f>
        <x:v>Mampostería sin refuerzo</x:v>
      </x:c>
      <x:c r="N1735" s="38" t="str">
        <x:f>Vulnerabilidad!C23</x:f>
        <x:v>Bloque / ladrillo</x:v>
      </x:c>
      <x:c r="O1735" s="38" t="str">
        <x:f>Vulnerabilidad!D23</x:f>
        <x:v>Metal</x:v>
      </x:c>
      <x:c r="P1735" s="38" t="str">
        <x:v>Sin dato</x:v>
      </x:c>
      <x:c r="Q1735" s="38" t="n">
        <x:f>IF('Impacto local'!H10="","",'Impacto local'!H10)</x:f>
        <x:v>2</x:v>
      </x:c>
      <x:c r="R1735" s="57" t="n">
        <x:f>IF(Q1735="","",INDEX(Vulnerabilidad!$C$6:$C$17,Q1735))</x:f>
        <x:v>0</x:v>
      </x:c>
      <x:c r="S1735" s="55" t="n">
        <x:f>IF(AND(ISNUMBER(J1735),ISNUMBER(R1735),R1735&gt;=0,R1735&lt;=1),J1735*R1735,"n.a.")</x:f>
        <x:v>0</x:v>
      </x:c>
      <x:c r="T1735" s="38" t="str">
        <x:f>IF(ISNUMBER(S1735),"Calculado ilustrativo","Faltan datos / parámetros inválidos")</x:f>
        <x:v>Calculado ilustrativo</x:v>
      </x:c>
    </x:row>
    <x:row r="1736">
      <x:c r="A1736" s="38" t="str">
        <x:v>R01731</x:v>
      </x:c>
      <x:c r="B1736" s="38" t="str">
        <x:f>'Reparto provincial'!B582</x:f>
        <x:v>C15</x:v>
      </x:c>
      <x:c r="C1736" s="38" t="str">
        <x:f>'Reparto provincial'!C582</x:f>
        <x:v>SAGICOR Panamá, S. A.</x:v>
      </x:c>
      <x:c r="D1736" s="38" t="str">
        <x:f>'Reparto provincial'!D582</x:f>
        <x:v>Industrial</x:v>
      </x:c>
      <x:c r="E1736" s="38" t="str">
        <x:f>'Reparto provincial'!E582</x:f>
        <x:v>Darién</x:v>
      </x:c>
      <x:c r="F1736" s="38" t="str">
        <x:f>Ubicaciones!A10</x:f>
        <x:v>L05</x:v>
      </x:c>
      <x:c r="G1736" s="38" t="str">
        <x:v>P3</x:v>
      </x:c>
      <x:c r="H1736" s="55" t="n">
        <x:f>IF(AND(ISNUMBER('Reparto provincial'!J582),ABS(Construccion!G20-1)&lt;0.0000001,MIN(Construccion!D20:F20)&gt;=0,MAX(Construccion!D20:F20)&lt;=1),ROUND('Reparto provincial'!J582*ROUND(SUM(Construccion!$D$20:F20),12),0)-ROUND('Reparto provincial'!J582*ROUND(SUM(Construccion!$D$20:E20),12),0),"n.a.")</x:f>
        <x:v>0</x:v>
      </x:c>
      <x:c r="I1736" s="55" t="n">
        <x:f>'Reparto provincial'!N582</x:f>
        <x:v>0</x:v>
      </x:c>
      <x:c r="J1736" s="55" t="n">
        <x:f>IF(AND(ISNUMBER(H1736),ISNUMBER(I1736)),H1736*I1736,"n.a.")</x:f>
        <x:v>0</x:v>
      </x:c>
      <x:c r="K1736" s="56" t="n">
        <x:f>Ubicaciones!D10</x:f>
        <x:v>8.4</x:v>
      </x:c>
      <x:c r="L1736" s="56" t="n">
        <x:f>Ubicaciones!E10</x:f>
        <x:v>-78.15</x:v>
      </x:c>
      <x:c r="M1736" s="38" t="str">
        <x:f>Vulnerabilidad!B24</x:f>
        <x:v>Liviana / madera</x:v>
      </x:c>
      <x:c r="N1736" s="38" t="str">
        <x:f>Vulnerabilidad!C24</x:f>
        <x:v>Madera / livianas</x:v>
      </x:c>
      <x:c r="O1736" s="38" t="str">
        <x:f>Vulnerabilidad!D24</x:f>
        <x:v>Metal</x:v>
      </x:c>
      <x:c r="P1736" s="38" t="str">
        <x:v>Sin dato</x:v>
      </x:c>
      <x:c r="Q1736" s="38" t="n">
        <x:f>IF('Impacto local'!H10="","",'Impacto local'!H10)</x:f>
        <x:v>2</x:v>
      </x:c>
      <x:c r="R1736" s="57" t="n">
        <x:f>IF(Q1736="","",INDEX(Vulnerabilidad!$D$6:$D$17,Q1736))</x:f>
        <x:v>0</x:v>
      </x:c>
      <x:c r="S1736" s="55" t="n">
        <x:f>IF(AND(ISNUMBER(J1736),ISNUMBER(R1736),R1736&gt;=0,R1736&lt;=1),J1736*R1736,"n.a.")</x:f>
        <x:v>0</x:v>
      </x:c>
      <x:c r="T1736" s="38" t="str">
        <x:f>IF(ISNUMBER(S1736),"Calculado ilustrativo","Faltan datos / parámetros inválidos")</x:f>
        <x:v>Calculado ilustrativo</x:v>
      </x:c>
    </x:row>
    <x:row r="1737">
      <x:c r="A1737" s="38" t="str">
        <x:v>R01732</x:v>
      </x:c>
      <x:c r="B1737" s="38" t="str">
        <x:f>'Reparto provincial'!B583</x:f>
        <x:v>C15</x:v>
      </x:c>
      <x:c r="C1737" s="38" t="str">
        <x:f>'Reparto provincial'!C583</x:f>
        <x:v>SAGICOR Panamá, S. A.</x:v>
      </x:c>
      <x:c r="D1737" s="38" t="str">
        <x:f>'Reparto provincial'!D583</x:f>
        <x:v>Industrial</x:v>
      </x:c>
      <x:c r="E1737" s="38" t="str">
        <x:f>'Reparto provincial'!E583</x:f>
        <x:v>Herrera</x:v>
      </x:c>
      <x:c r="F1737" s="38" t="str">
        <x:f>Ubicaciones!A11</x:f>
        <x:v>L06</x:v>
      </x:c>
      <x:c r="G1737" s="38" t="str">
        <x:v>P1</x:v>
      </x:c>
      <x:c r="H1737" s="55" t="n">
        <x:f>IF(AND(ISNUMBER('Reparto provincial'!J583),ABS(Construccion!G23-1)&lt;0.0000001,MIN(Construccion!D23:F23)&gt;=0,MAX(Construccion!D23:F23)&lt;=1),ROUND('Reparto provincial'!J583*ROUND(SUM(Construccion!$D$23:D23),12),0)-0,"n.a.")</x:f>
        <x:v>0</x:v>
      </x:c>
      <x:c r="I1737" s="55" t="n">
        <x:f>'Reparto provincial'!N583</x:f>
        <x:v>0</x:v>
      </x:c>
      <x:c r="J1737" s="55" t="n">
        <x:f>IF(AND(ISNUMBER(H1737),ISNUMBER(I1737)),H1737*I1737,"n.a.")</x:f>
        <x:v>0</x:v>
      </x:c>
      <x:c r="K1737" s="56" t="n">
        <x:f>Ubicaciones!D11</x:f>
        <x:v>7.96</x:v>
      </x:c>
      <x:c r="L1737" s="56" t="n">
        <x:f>Ubicaciones!E11</x:f>
        <x:v>-80.43</x:v>
      </x:c>
      <x:c r="M1737" s="38" t="str">
        <x:f>Vulnerabilidad!B22</x:f>
        <x:v>Hormigón armado</x:v>
      </x:c>
      <x:c r="N1737" s="38" t="str">
        <x:f>Vulnerabilidad!C22</x:f>
        <x:v>Mampostería de relleno</x:v>
      </x:c>
      <x:c r="O1737" s="38" t="str">
        <x:f>Vulnerabilidad!D22</x:f>
        <x:v>Losa de hormigón</x:v>
      </x:c>
      <x:c r="P1737" s="38" t="str">
        <x:v>Sin dato</x:v>
      </x:c>
      <x:c r="Q1737" s="38" t="n">
        <x:f>IF('Impacto local'!H11="","",'Impacto local'!H11)</x:f>
        <x:v>3</x:v>
      </x:c>
      <x:c r="R1737" s="57" t="n">
        <x:f>IF(Q1737="","",INDEX(Vulnerabilidad!$B$6:$B$17,Q1737))</x:f>
        <x:v>0</x:v>
      </x:c>
      <x:c r="S1737" s="55" t="n">
        <x:f>IF(AND(ISNUMBER(J1737),ISNUMBER(R1737),R1737&gt;=0,R1737&lt;=1),J1737*R1737,"n.a.")</x:f>
        <x:v>0</x:v>
      </x:c>
      <x:c r="T1737" s="38" t="str">
        <x:f>IF(ISNUMBER(S1737),"Calculado ilustrativo","Faltan datos / parámetros inválidos")</x:f>
        <x:v>Calculado ilustrativo</x:v>
      </x:c>
    </x:row>
    <x:row r="1738">
      <x:c r="A1738" s="38" t="str">
        <x:v>R01733</x:v>
      </x:c>
      <x:c r="B1738" s="38" t="str">
        <x:f>'Reparto provincial'!B583</x:f>
        <x:v>C15</x:v>
      </x:c>
      <x:c r="C1738" s="38" t="str">
        <x:f>'Reparto provincial'!C583</x:f>
        <x:v>SAGICOR Panamá, S. A.</x:v>
      </x:c>
      <x:c r="D1738" s="38" t="str">
        <x:f>'Reparto provincial'!D583</x:f>
        <x:v>Industrial</x:v>
      </x:c>
      <x:c r="E1738" s="38" t="str">
        <x:f>'Reparto provincial'!E583</x:f>
        <x:v>Herrera</x:v>
      </x:c>
      <x:c r="F1738" s="38" t="str">
        <x:f>Ubicaciones!A11</x:f>
        <x:v>L06</x:v>
      </x:c>
      <x:c r="G1738" s="38" t="str">
        <x:v>P2</x:v>
      </x:c>
      <x:c r="H1738" s="55" t="n">
        <x:f>IF(AND(ISNUMBER('Reparto provincial'!J583),ABS(Construccion!G23-1)&lt;0.0000001,MIN(Construccion!D23:F23)&gt;=0,MAX(Construccion!D23:F23)&lt;=1),ROUND('Reparto provincial'!J583*ROUND(SUM(Construccion!$D$23:E23),12),0)-ROUND('Reparto provincial'!J583*ROUND(SUM(Construccion!$D$23:D23),12),0),"n.a.")</x:f>
        <x:v>0</x:v>
      </x:c>
      <x:c r="I1738" s="55" t="n">
        <x:f>'Reparto provincial'!N583</x:f>
        <x:v>0</x:v>
      </x:c>
      <x:c r="J1738" s="55" t="n">
        <x:f>IF(AND(ISNUMBER(H1738),ISNUMBER(I1738)),H1738*I1738,"n.a.")</x:f>
        <x:v>0</x:v>
      </x:c>
      <x:c r="K1738" s="56" t="n">
        <x:f>Ubicaciones!D11</x:f>
        <x:v>7.96</x:v>
      </x:c>
      <x:c r="L1738" s="56" t="n">
        <x:f>Ubicaciones!E11</x:f>
        <x:v>-80.43</x:v>
      </x:c>
      <x:c r="M1738" s="38" t="str">
        <x:f>Vulnerabilidad!B23</x:f>
        <x:v>Mampostería sin refuerzo</x:v>
      </x:c>
      <x:c r="N1738" s="38" t="str">
        <x:f>Vulnerabilidad!C23</x:f>
        <x:v>Bloque / ladrillo</x:v>
      </x:c>
      <x:c r="O1738" s="38" t="str">
        <x:f>Vulnerabilidad!D23</x:f>
        <x:v>Metal</x:v>
      </x:c>
      <x:c r="P1738" s="38" t="str">
        <x:v>Sin dato</x:v>
      </x:c>
      <x:c r="Q1738" s="38" t="n">
        <x:f>IF('Impacto local'!H11="","",'Impacto local'!H11)</x:f>
        <x:v>3</x:v>
      </x:c>
      <x:c r="R1738" s="57" t="n">
        <x:f>IF(Q1738="","",INDEX(Vulnerabilidad!$C$6:$C$17,Q1738))</x:f>
        <x:v>0</x:v>
      </x:c>
      <x:c r="S1738" s="55" t="n">
        <x:f>IF(AND(ISNUMBER(J1738),ISNUMBER(R1738),R1738&gt;=0,R1738&lt;=1),J1738*R1738,"n.a.")</x:f>
        <x:v>0</x:v>
      </x:c>
      <x:c r="T1738" s="38" t="str">
        <x:f>IF(ISNUMBER(S1738),"Calculado ilustrativo","Faltan datos / parámetros inválidos")</x:f>
        <x:v>Calculado ilustrativo</x:v>
      </x:c>
    </x:row>
    <x:row r="1739">
      <x:c r="A1739" s="38" t="str">
        <x:v>R01734</x:v>
      </x:c>
      <x:c r="B1739" s="38" t="str">
        <x:f>'Reparto provincial'!B583</x:f>
        <x:v>C15</x:v>
      </x:c>
      <x:c r="C1739" s="38" t="str">
        <x:f>'Reparto provincial'!C583</x:f>
        <x:v>SAGICOR Panamá, S. A.</x:v>
      </x:c>
      <x:c r="D1739" s="38" t="str">
        <x:f>'Reparto provincial'!D583</x:f>
        <x:v>Industrial</x:v>
      </x:c>
      <x:c r="E1739" s="38" t="str">
        <x:f>'Reparto provincial'!E583</x:f>
        <x:v>Herrera</x:v>
      </x:c>
      <x:c r="F1739" s="38" t="str">
        <x:f>Ubicaciones!A11</x:f>
        <x:v>L06</x:v>
      </x:c>
      <x:c r="G1739" s="38" t="str">
        <x:v>P3</x:v>
      </x:c>
      <x:c r="H1739" s="55" t="n">
        <x:f>IF(AND(ISNUMBER('Reparto provincial'!J583),ABS(Construccion!G23-1)&lt;0.0000001,MIN(Construccion!D23:F23)&gt;=0,MAX(Construccion!D23:F23)&lt;=1),ROUND('Reparto provincial'!J583*ROUND(SUM(Construccion!$D$23:F23),12),0)-ROUND('Reparto provincial'!J583*ROUND(SUM(Construccion!$D$23:E23),12),0),"n.a.")</x:f>
        <x:v>0</x:v>
      </x:c>
      <x:c r="I1739" s="55" t="n">
        <x:f>'Reparto provincial'!N583</x:f>
        <x:v>0</x:v>
      </x:c>
      <x:c r="J1739" s="55" t="n">
        <x:f>IF(AND(ISNUMBER(H1739),ISNUMBER(I1739)),H1739*I1739,"n.a.")</x:f>
        <x:v>0</x:v>
      </x:c>
      <x:c r="K1739" s="56" t="n">
        <x:f>Ubicaciones!D11</x:f>
        <x:v>7.96</x:v>
      </x:c>
      <x:c r="L1739" s="56" t="n">
        <x:f>Ubicaciones!E11</x:f>
        <x:v>-80.43</x:v>
      </x:c>
      <x:c r="M1739" s="38" t="str">
        <x:f>Vulnerabilidad!B24</x:f>
        <x:v>Liviana / madera</x:v>
      </x:c>
      <x:c r="N1739" s="38" t="str">
        <x:f>Vulnerabilidad!C24</x:f>
        <x:v>Madera / livianas</x:v>
      </x:c>
      <x:c r="O1739" s="38" t="str">
        <x:f>Vulnerabilidad!D24</x:f>
        <x:v>Metal</x:v>
      </x:c>
      <x:c r="P1739" s="38" t="str">
        <x:v>Sin dato</x:v>
      </x:c>
      <x:c r="Q1739" s="38" t="n">
        <x:f>IF('Impacto local'!H11="","",'Impacto local'!H11)</x:f>
        <x:v>3</x:v>
      </x:c>
      <x:c r="R1739" s="57" t="n">
        <x:f>IF(Q1739="","",INDEX(Vulnerabilidad!$D$6:$D$17,Q1739))</x:f>
        <x:v>0</x:v>
      </x:c>
      <x:c r="S1739" s="55" t="n">
        <x:f>IF(AND(ISNUMBER(J1739),ISNUMBER(R1739),R1739&gt;=0,R1739&lt;=1),J1739*R1739,"n.a.")</x:f>
        <x:v>0</x:v>
      </x:c>
      <x:c r="T1739" s="38" t="str">
        <x:f>IF(ISNUMBER(S1739),"Calculado ilustrativo","Faltan datos / parámetros inválidos")</x:f>
        <x:v>Calculado ilustrativo</x:v>
      </x:c>
    </x:row>
    <x:row r="1740">
      <x:c r="A1740" s="38" t="str">
        <x:v>R01735</x:v>
      </x:c>
      <x:c r="B1740" s="38" t="str">
        <x:f>'Reparto provincial'!B584</x:f>
        <x:v>C15</x:v>
      </x:c>
      <x:c r="C1740" s="38" t="str">
        <x:f>'Reparto provincial'!C584</x:f>
        <x:v>SAGICOR Panamá, S. A.</x:v>
      </x:c>
      <x:c r="D1740" s="38" t="str">
        <x:f>'Reparto provincial'!D584</x:f>
        <x:v>Industrial</x:v>
      </x:c>
      <x:c r="E1740" s="38" t="str">
        <x:f>'Reparto provincial'!E584</x:f>
        <x:v>Los Santos</x:v>
      </x:c>
      <x:c r="F1740" s="38" t="str">
        <x:f>Ubicaciones!A12</x:f>
        <x:v>L07</x:v>
      </x:c>
      <x:c r="G1740" s="38" t="str">
        <x:v>P1</x:v>
      </x:c>
      <x:c r="H1740" s="55" t="n">
        <x:f>IF(AND(ISNUMBER('Reparto provincial'!J584),ABS(Construccion!G26-1)&lt;0.0000001,MIN(Construccion!D26:F26)&gt;=0,MAX(Construccion!D26:F26)&lt;=1),ROUND('Reparto provincial'!J584*ROUND(SUM(Construccion!$D$26:D26),12),0)-0,"n.a.")</x:f>
        <x:v>0</x:v>
      </x:c>
      <x:c r="I1740" s="55" t="n">
        <x:f>'Reparto provincial'!N584</x:f>
        <x:v>0</x:v>
      </x:c>
      <x:c r="J1740" s="55" t="n">
        <x:f>IF(AND(ISNUMBER(H1740),ISNUMBER(I1740)),H1740*I1740,"n.a.")</x:f>
        <x:v>0</x:v>
      </x:c>
      <x:c r="K1740" s="56" t="n">
        <x:f>Ubicaciones!D12</x:f>
        <x:v>7.77</x:v>
      </x:c>
      <x:c r="L1740" s="56" t="n">
        <x:f>Ubicaciones!E12</x:f>
        <x:v>-80.28</x:v>
      </x:c>
      <x:c r="M1740" s="38" t="str">
        <x:f>Vulnerabilidad!B22</x:f>
        <x:v>Hormigón armado</x:v>
      </x:c>
      <x:c r="N1740" s="38" t="str">
        <x:f>Vulnerabilidad!C22</x:f>
        <x:v>Mampostería de relleno</x:v>
      </x:c>
      <x:c r="O1740" s="38" t="str">
        <x:f>Vulnerabilidad!D22</x:f>
        <x:v>Losa de hormigón</x:v>
      </x:c>
      <x:c r="P1740" s="38" t="str">
        <x:v>Sin dato</x:v>
      </x:c>
      <x:c r="Q1740" s="38" t="n">
        <x:f>IF('Impacto local'!H12="","",'Impacto local'!H12)</x:f>
        <x:v>2</x:v>
      </x:c>
      <x:c r="R1740" s="57" t="n">
        <x:f>IF(Q1740="","",INDEX(Vulnerabilidad!$B$6:$B$17,Q1740))</x:f>
        <x:v>0</x:v>
      </x:c>
      <x:c r="S1740" s="55" t="n">
        <x:f>IF(AND(ISNUMBER(J1740),ISNUMBER(R1740),R1740&gt;=0,R1740&lt;=1),J1740*R1740,"n.a.")</x:f>
        <x:v>0</x:v>
      </x:c>
      <x:c r="T1740" s="38" t="str">
        <x:f>IF(ISNUMBER(S1740),"Calculado ilustrativo","Faltan datos / parámetros inválidos")</x:f>
        <x:v>Calculado ilustrativo</x:v>
      </x:c>
    </x:row>
    <x:row r="1741">
      <x:c r="A1741" s="38" t="str">
        <x:v>R01736</x:v>
      </x:c>
      <x:c r="B1741" s="38" t="str">
        <x:f>'Reparto provincial'!B584</x:f>
        <x:v>C15</x:v>
      </x:c>
      <x:c r="C1741" s="38" t="str">
        <x:f>'Reparto provincial'!C584</x:f>
        <x:v>SAGICOR Panamá, S. A.</x:v>
      </x:c>
      <x:c r="D1741" s="38" t="str">
        <x:f>'Reparto provincial'!D584</x:f>
        <x:v>Industrial</x:v>
      </x:c>
      <x:c r="E1741" s="38" t="str">
        <x:f>'Reparto provincial'!E584</x:f>
        <x:v>Los Santos</x:v>
      </x:c>
      <x:c r="F1741" s="38" t="str">
        <x:f>Ubicaciones!A12</x:f>
        <x:v>L07</x:v>
      </x:c>
      <x:c r="G1741" s="38" t="str">
        <x:v>P2</x:v>
      </x:c>
      <x:c r="H1741" s="55" t="n">
        <x:f>IF(AND(ISNUMBER('Reparto provincial'!J584),ABS(Construccion!G26-1)&lt;0.0000001,MIN(Construccion!D26:F26)&gt;=0,MAX(Construccion!D26:F26)&lt;=1),ROUND('Reparto provincial'!J584*ROUND(SUM(Construccion!$D$26:E26),12),0)-ROUND('Reparto provincial'!J584*ROUND(SUM(Construccion!$D$26:D26),12),0),"n.a.")</x:f>
        <x:v>0</x:v>
      </x:c>
      <x:c r="I1741" s="55" t="n">
        <x:f>'Reparto provincial'!N584</x:f>
        <x:v>0</x:v>
      </x:c>
      <x:c r="J1741" s="55" t="n">
        <x:f>IF(AND(ISNUMBER(H1741),ISNUMBER(I1741)),H1741*I1741,"n.a.")</x:f>
        <x:v>0</x:v>
      </x:c>
      <x:c r="K1741" s="56" t="n">
        <x:f>Ubicaciones!D12</x:f>
        <x:v>7.77</x:v>
      </x:c>
      <x:c r="L1741" s="56" t="n">
        <x:f>Ubicaciones!E12</x:f>
        <x:v>-80.28</x:v>
      </x:c>
      <x:c r="M1741" s="38" t="str">
        <x:f>Vulnerabilidad!B23</x:f>
        <x:v>Mampostería sin refuerzo</x:v>
      </x:c>
      <x:c r="N1741" s="38" t="str">
        <x:f>Vulnerabilidad!C23</x:f>
        <x:v>Bloque / ladrillo</x:v>
      </x:c>
      <x:c r="O1741" s="38" t="str">
        <x:f>Vulnerabilidad!D23</x:f>
        <x:v>Metal</x:v>
      </x:c>
      <x:c r="P1741" s="38" t="str">
        <x:v>Sin dato</x:v>
      </x:c>
      <x:c r="Q1741" s="38" t="n">
        <x:f>IF('Impacto local'!H12="","",'Impacto local'!H12)</x:f>
        <x:v>2</x:v>
      </x:c>
      <x:c r="R1741" s="57" t="n">
        <x:f>IF(Q1741="","",INDEX(Vulnerabilidad!$C$6:$C$17,Q1741))</x:f>
        <x:v>0</x:v>
      </x:c>
      <x:c r="S1741" s="55" t="n">
        <x:f>IF(AND(ISNUMBER(J1741),ISNUMBER(R1741),R1741&gt;=0,R1741&lt;=1),J1741*R1741,"n.a.")</x:f>
        <x:v>0</x:v>
      </x:c>
      <x:c r="T1741" s="38" t="str">
        <x:f>IF(ISNUMBER(S1741),"Calculado ilustrativo","Faltan datos / parámetros inválidos")</x:f>
        <x:v>Calculado ilustrativo</x:v>
      </x:c>
    </x:row>
    <x:row r="1742">
      <x:c r="A1742" s="38" t="str">
        <x:v>R01737</x:v>
      </x:c>
      <x:c r="B1742" s="38" t="str">
        <x:f>'Reparto provincial'!B584</x:f>
        <x:v>C15</x:v>
      </x:c>
      <x:c r="C1742" s="38" t="str">
        <x:f>'Reparto provincial'!C584</x:f>
        <x:v>SAGICOR Panamá, S. A.</x:v>
      </x:c>
      <x:c r="D1742" s="38" t="str">
        <x:f>'Reparto provincial'!D584</x:f>
        <x:v>Industrial</x:v>
      </x:c>
      <x:c r="E1742" s="38" t="str">
        <x:f>'Reparto provincial'!E584</x:f>
        <x:v>Los Santos</x:v>
      </x:c>
      <x:c r="F1742" s="38" t="str">
        <x:f>Ubicaciones!A12</x:f>
        <x:v>L07</x:v>
      </x:c>
      <x:c r="G1742" s="38" t="str">
        <x:v>P3</x:v>
      </x:c>
      <x:c r="H1742" s="55" t="n">
        <x:f>IF(AND(ISNUMBER('Reparto provincial'!J584),ABS(Construccion!G26-1)&lt;0.0000001,MIN(Construccion!D26:F26)&gt;=0,MAX(Construccion!D26:F26)&lt;=1),ROUND('Reparto provincial'!J584*ROUND(SUM(Construccion!$D$26:F26),12),0)-ROUND('Reparto provincial'!J584*ROUND(SUM(Construccion!$D$26:E26),12),0),"n.a.")</x:f>
        <x:v>0</x:v>
      </x:c>
      <x:c r="I1742" s="55" t="n">
        <x:f>'Reparto provincial'!N584</x:f>
        <x:v>0</x:v>
      </x:c>
      <x:c r="J1742" s="55" t="n">
        <x:f>IF(AND(ISNUMBER(H1742),ISNUMBER(I1742)),H1742*I1742,"n.a.")</x:f>
        <x:v>0</x:v>
      </x:c>
      <x:c r="K1742" s="56" t="n">
        <x:f>Ubicaciones!D12</x:f>
        <x:v>7.77</x:v>
      </x:c>
      <x:c r="L1742" s="56" t="n">
        <x:f>Ubicaciones!E12</x:f>
        <x:v>-80.28</x:v>
      </x:c>
      <x:c r="M1742" s="38" t="str">
        <x:f>Vulnerabilidad!B24</x:f>
        <x:v>Liviana / madera</x:v>
      </x:c>
      <x:c r="N1742" s="38" t="str">
        <x:f>Vulnerabilidad!C24</x:f>
        <x:v>Madera / livianas</x:v>
      </x:c>
      <x:c r="O1742" s="38" t="str">
        <x:f>Vulnerabilidad!D24</x:f>
        <x:v>Metal</x:v>
      </x:c>
      <x:c r="P1742" s="38" t="str">
        <x:v>Sin dato</x:v>
      </x:c>
      <x:c r="Q1742" s="38" t="n">
        <x:f>IF('Impacto local'!H12="","",'Impacto local'!H12)</x:f>
        <x:v>2</x:v>
      </x:c>
      <x:c r="R1742" s="57" t="n">
        <x:f>IF(Q1742="","",INDEX(Vulnerabilidad!$D$6:$D$17,Q1742))</x:f>
        <x:v>0</x:v>
      </x:c>
      <x:c r="S1742" s="55" t="n">
        <x:f>IF(AND(ISNUMBER(J1742),ISNUMBER(R1742),R1742&gt;=0,R1742&lt;=1),J1742*R1742,"n.a.")</x:f>
        <x:v>0</x:v>
      </x:c>
      <x:c r="T1742" s="38" t="str">
        <x:f>IF(ISNUMBER(S1742),"Calculado ilustrativo","Faltan datos / parámetros inválidos")</x:f>
        <x:v>Calculado ilustrativo</x:v>
      </x:c>
    </x:row>
    <x:row r="1743">
      <x:c r="A1743" s="38" t="str">
        <x:v>R01738</x:v>
      </x:c>
      <x:c r="B1743" s="38" t="str">
        <x:f>'Reparto provincial'!B585</x:f>
        <x:v>C15</x:v>
      </x:c>
      <x:c r="C1743" s="38" t="str">
        <x:f>'Reparto provincial'!C585</x:f>
        <x:v>SAGICOR Panamá, S. A.</x:v>
      </x:c>
      <x:c r="D1743" s="38" t="str">
        <x:f>'Reparto provincial'!D585</x:f>
        <x:v>Industrial</x:v>
      </x:c>
      <x:c r="E1743" s="38" t="str">
        <x:f>'Reparto provincial'!E585</x:f>
        <x:v>Panamá</x:v>
      </x:c>
      <x:c r="F1743" s="38" t="str">
        <x:f>Ubicaciones!A13</x:f>
        <x:v>L08</x:v>
      </x:c>
      <x:c r="G1743" s="38" t="str">
        <x:v>P1</x:v>
      </x:c>
      <x:c r="H1743" s="55" t="n">
        <x:f>IF(AND(ISNUMBER('Reparto provincial'!J585),ABS(Construccion!G29-1)&lt;0.0000001,MIN(Construccion!D29:F29)&gt;=0,MAX(Construccion!D29:F29)&lt;=1),ROUND('Reparto provincial'!J585*ROUND(SUM(Construccion!$D$29:D29),12),0)-0,"n.a.")</x:f>
        <x:v>0</x:v>
      </x:c>
      <x:c r="I1743" s="55" t="n">
        <x:f>'Reparto provincial'!N585</x:f>
        <x:v>0</x:v>
      </x:c>
      <x:c r="J1743" s="55" t="n">
        <x:f>IF(AND(ISNUMBER(H1743),ISNUMBER(I1743)),H1743*I1743,"n.a.")</x:f>
        <x:v>0</x:v>
      </x:c>
      <x:c r="K1743" s="56" t="n">
        <x:f>Ubicaciones!D13</x:f>
        <x:v>8.98</x:v>
      </x:c>
      <x:c r="L1743" s="56" t="n">
        <x:f>Ubicaciones!E13</x:f>
        <x:v>-79.52</x:v>
      </x:c>
      <x:c r="M1743" s="38" t="str">
        <x:f>Vulnerabilidad!B22</x:f>
        <x:v>Hormigón armado</x:v>
      </x:c>
      <x:c r="N1743" s="38" t="str">
        <x:f>Vulnerabilidad!C22</x:f>
        <x:v>Mampostería de relleno</x:v>
      </x:c>
      <x:c r="O1743" s="38" t="str">
        <x:f>Vulnerabilidad!D22</x:f>
        <x:v>Losa de hormigón</x:v>
      </x:c>
      <x:c r="P1743" s="38" t="str">
        <x:v>Sin dato</x:v>
      </x:c>
      <x:c r="Q1743" s="38" t="n">
        <x:f>IF('Impacto local'!H13="","",'Impacto local'!H13)</x:f>
        <x:v>2</x:v>
      </x:c>
      <x:c r="R1743" s="57" t="n">
        <x:f>IF(Q1743="","",INDEX(Vulnerabilidad!$B$6:$B$17,Q1743))</x:f>
        <x:v>0</x:v>
      </x:c>
      <x:c r="S1743" s="55" t="n">
        <x:f>IF(AND(ISNUMBER(J1743),ISNUMBER(R1743),R1743&gt;=0,R1743&lt;=1),J1743*R1743,"n.a.")</x:f>
        <x:v>0</x:v>
      </x:c>
      <x:c r="T1743" s="38" t="str">
        <x:f>IF(ISNUMBER(S1743),"Calculado ilustrativo","Faltan datos / parámetros inválidos")</x:f>
        <x:v>Calculado ilustrativo</x:v>
      </x:c>
    </x:row>
    <x:row r="1744">
      <x:c r="A1744" s="38" t="str">
        <x:v>R01739</x:v>
      </x:c>
      <x:c r="B1744" s="38" t="str">
        <x:f>'Reparto provincial'!B585</x:f>
        <x:v>C15</x:v>
      </x:c>
      <x:c r="C1744" s="38" t="str">
        <x:f>'Reparto provincial'!C585</x:f>
        <x:v>SAGICOR Panamá, S. A.</x:v>
      </x:c>
      <x:c r="D1744" s="38" t="str">
        <x:f>'Reparto provincial'!D585</x:f>
        <x:v>Industrial</x:v>
      </x:c>
      <x:c r="E1744" s="38" t="str">
        <x:f>'Reparto provincial'!E585</x:f>
        <x:v>Panamá</x:v>
      </x:c>
      <x:c r="F1744" s="38" t="str">
        <x:f>Ubicaciones!A13</x:f>
        <x:v>L08</x:v>
      </x:c>
      <x:c r="G1744" s="38" t="str">
        <x:v>P2</x:v>
      </x:c>
      <x:c r="H1744" s="55" t="n">
        <x:f>IF(AND(ISNUMBER('Reparto provincial'!J585),ABS(Construccion!G29-1)&lt;0.0000001,MIN(Construccion!D29:F29)&gt;=0,MAX(Construccion!D29:F29)&lt;=1),ROUND('Reparto provincial'!J585*ROUND(SUM(Construccion!$D$29:E29),12),0)-ROUND('Reparto provincial'!J585*ROUND(SUM(Construccion!$D$29:D29),12),0),"n.a.")</x:f>
        <x:v>0</x:v>
      </x:c>
      <x:c r="I1744" s="55" t="n">
        <x:f>'Reparto provincial'!N585</x:f>
        <x:v>0</x:v>
      </x:c>
      <x:c r="J1744" s="55" t="n">
        <x:f>IF(AND(ISNUMBER(H1744),ISNUMBER(I1744)),H1744*I1744,"n.a.")</x:f>
        <x:v>0</x:v>
      </x:c>
      <x:c r="K1744" s="56" t="n">
        <x:f>Ubicaciones!D13</x:f>
        <x:v>8.98</x:v>
      </x:c>
      <x:c r="L1744" s="56" t="n">
        <x:f>Ubicaciones!E13</x:f>
        <x:v>-79.52</x:v>
      </x:c>
      <x:c r="M1744" s="38" t="str">
        <x:f>Vulnerabilidad!B23</x:f>
        <x:v>Mampostería sin refuerzo</x:v>
      </x:c>
      <x:c r="N1744" s="38" t="str">
        <x:f>Vulnerabilidad!C23</x:f>
        <x:v>Bloque / ladrillo</x:v>
      </x:c>
      <x:c r="O1744" s="38" t="str">
        <x:f>Vulnerabilidad!D23</x:f>
        <x:v>Metal</x:v>
      </x:c>
      <x:c r="P1744" s="38" t="str">
        <x:v>Sin dato</x:v>
      </x:c>
      <x:c r="Q1744" s="38" t="n">
        <x:f>IF('Impacto local'!H13="","",'Impacto local'!H13)</x:f>
        <x:v>2</x:v>
      </x:c>
      <x:c r="R1744" s="57" t="n">
        <x:f>IF(Q1744="","",INDEX(Vulnerabilidad!$C$6:$C$17,Q1744))</x:f>
        <x:v>0</x:v>
      </x:c>
      <x:c r="S1744" s="55" t="n">
        <x:f>IF(AND(ISNUMBER(J1744),ISNUMBER(R1744),R1744&gt;=0,R1744&lt;=1),J1744*R1744,"n.a.")</x:f>
        <x:v>0</x:v>
      </x:c>
      <x:c r="T1744" s="38" t="str">
        <x:f>IF(ISNUMBER(S1744),"Calculado ilustrativo","Faltan datos / parámetros inválidos")</x:f>
        <x:v>Calculado ilustrativo</x:v>
      </x:c>
    </x:row>
    <x:row r="1745">
      <x:c r="A1745" s="38" t="str">
        <x:v>R01740</x:v>
      </x:c>
      <x:c r="B1745" s="38" t="str">
        <x:f>'Reparto provincial'!B585</x:f>
        <x:v>C15</x:v>
      </x:c>
      <x:c r="C1745" s="38" t="str">
        <x:f>'Reparto provincial'!C585</x:f>
        <x:v>SAGICOR Panamá, S. A.</x:v>
      </x:c>
      <x:c r="D1745" s="38" t="str">
        <x:f>'Reparto provincial'!D585</x:f>
        <x:v>Industrial</x:v>
      </x:c>
      <x:c r="E1745" s="38" t="str">
        <x:f>'Reparto provincial'!E585</x:f>
        <x:v>Panamá</x:v>
      </x:c>
      <x:c r="F1745" s="38" t="str">
        <x:f>Ubicaciones!A13</x:f>
        <x:v>L08</x:v>
      </x:c>
      <x:c r="G1745" s="38" t="str">
        <x:v>P3</x:v>
      </x:c>
      <x:c r="H1745" s="55" t="n">
        <x:f>IF(AND(ISNUMBER('Reparto provincial'!J585),ABS(Construccion!G29-1)&lt;0.0000001,MIN(Construccion!D29:F29)&gt;=0,MAX(Construccion!D29:F29)&lt;=1),ROUND('Reparto provincial'!J585*ROUND(SUM(Construccion!$D$29:F29),12),0)-ROUND('Reparto provincial'!J585*ROUND(SUM(Construccion!$D$29:E29),12),0),"n.a.")</x:f>
        <x:v>0</x:v>
      </x:c>
      <x:c r="I1745" s="55" t="n">
        <x:f>'Reparto provincial'!N585</x:f>
        <x:v>0</x:v>
      </x:c>
      <x:c r="J1745" s="55" t="n">
        <x:f>IF(AND(ISNUMBER(H1745),ISNUMBER(I1745)),H1745*I1745,"n.a.")</x:f>
        <x:v>0</x:v>
      </x:c>
      <x:c r="K1745" s="56" t="n">
        <x:f>Ubicaciones!D13</x:f>
        <x:v>8.98</x:v>
      </x:c>
      <x:c r="L1745" s="56" t="n">
        <x:f>Ubicaciones!E13</x:f>
        <x:v>-79.52</x:v>
      </x:c>
      <x:c r="M1745" s="38" t="str">
        <x:f>Vulnerabilidad!B24</x:f>
        <x:v>Liviana / madera</x:v>
      </x:c>
      <x:c r="N1745" s="38" t="str">
        <x:f>Vulnerabilidad!C24</x:f>
        <x:v>Madera / livianas</x:v>
      </x:c>
      <x:c r="O1745" s="38" t="str">
        <x:f>Vulnerabilidad!D24</x:f>
        <x:v>Metal</x:v>
      </x:c>
      <x:c r="P1745" s="38" t="str">
        <x:v>Sin dato</x:v>
      </x:c>
      <x:c r="Q1745" s="38" t="n">
        <x:f>IF('Impacto local'!H13="","",'Impacto local'!H13)</x:f>
        <x:v>2</x:v>
      </x:c>
      <x:c r="R1745" s="57" t="n">
        <x:f>IF(Q1745="","",INDEX(Vulnerabilidad!$D$6:$D$17,Q1745))</x:f>
        <x:v>0</x:v>
      </x:c>
      <x:c r="S1745" s="55" t="n">
        <x:f>IF(AND(ISNUMBER(J1745),ISNUMBER(R1745),R1745&gt;=0,R1745&lt;=1),J1745*R1745,"n.a.")</x:f>
        <x:v>0</x:v>
      </x:c>
      <x:c r="T1745" s="38" t="str">
        <x:f>IF(ISNUMBER(S1745),"Calculado ilustrativo","Faltan datos / parámetros inválidos")</x:f>
        <x:v>Calculado ilustrativo</x:v>
      </x:c>
    </x:row>
    <x:row r="1746">
      <x:c r="A1746" s="38" t="str">
        <x:v>R01741</x:v>
      </x:c>
      <x:c r="B1746" s="38" t="str">
        <x:f>'Reparto provincial'!B586</x:f>
        <x:v>C15</x:v>
      </x:c>
      <x:c r="C1746" s="38" t="str">
        <x:f>'Reparto provincial'!C586</x:f>
        <x:v>SAGICOR Panamá, S. A.</x:v>
      </x:c>
      <x:c r="D1746" s="38" t="str">
        <x:f>'Reparto provincial'!D586</x:f>
        <x:v>Industrial</x:v>
      </x:c>
      <x:c r="E1746" s="38" t="str">
        <x:f>'Reparto provincial'!E586</x:f>
        <x:v>Veraguas</x:v>
      </x:c>
      <x:c r="F1746" s="38" t="str">
        <x:f>Ubicaciones!A14</x:f>
        <x:v>L09</x:v>
      </x:c>
      <x:c r="G1746" s="38" t="str">
        <x:v>P1</x:v>
      </x:c>
      <x:c r="H1746" s="55" t="n">
        <x:f>IF(AND(ISNUMBER('Reparto provincial'!J586),ABS(Construccion!G32-1)&lt;0.0000001,MIN(Construccion!D32:F32)&gt;=0,MAX(Construccion!D32:F32)&lt;=1),ROUND('Reparto provincial'!J586*ROUND(SUM(Construccion!$D$32:D32),12),0)-0,"n.a.")</x:f>
        <x:v>0</x:v>
      </x:c>
      <x:c r="I1746" s="55" t="n">
        <x:f>'Reparto provincial'!N586</x:f>
        <x:v>0</x:v>
      </x:c>
      <x:c r="J1746" s="55" t="n">
        <x:f>IF(AND(ISNUMBER(H1746),ISNUMBER(I1746)),H1746*I1746,"n.a.")</x:f>
        <x:v>0</x:v>
      </x:c>
      <x:c r="K1746" s="56" t="n">
        <x:f>Ubicaciones!D14</x:f>
        <x:v>8.1</x:v>
      </x:c>
      <x:c r="L1746" s="56" t="n">
        <x:f>Ubicaciones!E14</x:f>
        <x:v>-80.97</x:v>
      </x:c>
      <x:c r="M1746" s="38" t="str">
        <x:f>Vulnerabilidad!B22</x:f>
        <x:v>Hormigón armado</x:v>
      </x:c>
      <x:c r="N1746" s="38" t="str">
        <x:f>Vulnerabilidad!C22</x:f>
        <x:v>Mampostería de relleno</x:v>
      </x:c>
      <x:c r="O1746" s="38" t="str">
        <x:f>Vulnerabilidad!D22</x:f>
        <x:v>Losa de hormigón</x:v>
      </x:c>
      <x:c r="P1746" s="38" t="str">
        <x:v>Sin dato</x:v>
      </x:c>
      <x:c r="Q1746" s="38" t="n">
        <x:f>IF('Impacto local'!H14="","",'Impacto local'!H14)</x:f>
        <x:v>3</x:v>
      </x:c>
      <x:c r="R1746" s="57" t="n">
        <x:f>IF(Q1746="","",INDEX(Vulnerabilidad!$B$6:$B$17,Q1746))</x:f>
        <x:v>0</x:v>
      </x:c>
      <x:c r="S1746" s="55" t="n">
        <x:f>IF(AND(ISNUMBER(J1746),ISNUMBER(R1746),R1746&gt;=0,R1746&lt;=1),J1746*R1746,"n.a.")</x:f>
        <x:v>0</x:v>
      </x:c>
      <x:c r="T1746" s="38" t="str">
        <x:f>IF(ISNUMBER(S1746),"Calculado ilustrativo","Faltan datos / parámetros inválidos")</x:f>
        <x:v>Calculado ilustrativo</x:v>
      </x:c>
    </x:row>
    <x:row r="1747">
      <x:c r="A1747" s="38" t="str">
        <x:v>R01742</x:v>
      </x:c>
      <x:c r="B1747" s="38" t="str">
        <x:f>'Reparto provincial'!B586</x:f>
        <x:v>C15</x:v>
      </x:c>
      <x:c r="C1747" s="38" t="str">
        <x:f>'Reparto provincial'!C586</x:f>
        <x:v>SAGICOR Panamá, S. A.</x:v>
      </x:c>
      <x:c r="D1747" s="38" t="str">
        <x:f>'Reparto provincial'!D586</x:f>
        <x:v>Industrial</x:v>
      </x:c>
      <x:c r="E1747" s="38" t="str">
        <x:f>'Reparto provincial'!E586</x:f>
        <x:v>Veraguas</x:v>
      </x:c>
      <x:c r="F1747" s="38" t="str">
        <x:f>Ubicaciones!A14</x:f>
        <x:v>L09</x:v>
      </x:c>
      <x:c r="G1747" s="38" t="str">
        <x:v>P2</x:v>
      </x:c>
      <x:c r="H1747" s="55" t="n">
        <x:f>IF(AND(ISNUMBER('Reparto provincial'!J586),ABS(Construccion!G32-1)&lt;0.0000001,MIN(Construccion!D32:F32)&gt;=0,MAX(Construccion!D32:F32)&lt;=1),ROUND('Reparto provincial'!J586*ROUND(SUM(Construccion!$D$32:E32),12),0)-ROUND('Reparto provincial'!J586*ROUND(SUM(Construccion!$D$32:D32),12),0),"n.a.")</x:f>
        <x:v>0</x:v>
      </x:c>
      <x:c r="I1747" s="55" t="n">
        <x:f>'Reparto provincial'!N586</x:f>
        <x:v>0</x:v>
      </x:c>
      <x:c r="J1747" s="55" t="n">
        <x:f>IF(AND(ISNUMBER(H1747),ISNUMBER(I1747)),H1747*I1747,"n.a.")</x:f>
        <x:v>0</x:v>
      </x:c>
      <x:c r="K1747" s="56" t="n">
        <x:f>Ubicaciones!D14</x:f>
        <x:v>8.1</x:v>
      </x:c>
      <x:c r="L1747" s="56" t="n">
        <x:f>Ubicaciones!E14</x:f>
        <x:v>-80.97</x:v>
      </x:c>
      <x:c r="M1747" s="38" t="str">
        <x:f>Vulnerabilidad!B23</x:f>
        <x:v>Mampostería sin refuerzo</x:v>
      </x:c>
      <x:c r="N1747" s="38" t="str">
        <x:f>Vulnerabilidad!C23</x:f>
        <x:v>Bloque / ladrillo</x:v>
      </x:c>
      <x:c r="O1747" s="38" t="str">
        <x:f>Vulnerabilidad!D23</x:f>
        <x:v>Metal</x:v>
      </x:c>
      <x:c r="P1747" s="38" t="str">
        <x:v>Sin dato</x:v>
      </x:c>
      <x:c r="Q1747" s="38" t="n">
        <x:f>IF('Impacto local'!H14="","",'Impacto local'!H14)</x:f>
        <x:v>3</x:v>
      </x:c>
      <x:c r="R1747" s="57" t="n">
        <x:f>IF(Q1747="","",INDEX(Vulnerabilidad!$C$6:$C$17,Q1747))</x:f>
        <x:v>0</x:v>
      </x:c>
      <x:c r="S1747" s="55" t="n">
        <x:f>IF(AND(ISNUMBER(J1747),ISNUMBER(R1747),R1747&gt;=0,R1747&lt;=1),J1747*R1747,"n.a.")</x:f>
        <x:v>0</x:v>
      </x:c>
      <x:c r="T1747" s="38" t="str">
        <x:f>IF(ISNUMBER(S1747),"Calculado ilustrativo","Faltan datos / parámetros inválidos")</x:f>
        <x:v>Calculado ilustrativo</x:v>
      </x:c>
    </x:row>
    <x:row r="1748">
      <x:c r="A1748" s="38" t="str">
        <x:v>R01743</x:v>
      </x:c>
      <x:c r="B1748" s="38" t="str">
        <x:f>'Reparto provincial'!B586</x:f>
        <x:v>C15</x:v>
      </x:c>
      <x:c r="C1748" s="38" t="str">
        <x:f>'Reparto provincial'!C586</x:f>
        <x:v>SAGICOR Panamá, S. A.</x:v>
      </x:c>
      <x:c r="D1748" s="38" t="str">
        <x:f>'Reparto provincial'!D586</x:f>
        <x:v>Industrial</x:v>
      </x:c>
      <x:c r="E1748" s="38" t="str">
        <x:f>'Reparto provincial'!E586</x:f>
        <x:v>Veraguas</x:v>
      </x:c>
      <x:c r="F1748" s="38" t="str">
        <x:f>Ubicaciones!A14</x:f>
        <x:v>L09</x:v>
      </x:c>
      <x:c r="G1748" s="38" t="str">
        <x:v>P3</x:v>
      </x:c>
      <x:c r="H1748" s="55" t="n">
        <x:f>IF(AND(ISNUMBER('Reparto provincial'!J586),ABS(Construccion!G32-1)&lt;0.0000001,MIN(Construccion!D32:F32)&gt;=0,MAX(Construccion!D32:F32)&lt;=1),ROUND('Reparto provincial'!J586*ROUND(SUM(Construccion!$D$32:F32),12),0)-ROUND('Reparto provincial'!J586*ROUND(SUM(Construccion!$D$32:E32),12),0),"n.a.")</x:f>
        <x:v>0</x:v>
      </x:c>
      <x:c r="I1748" s="55" t="n">
        <x:f>'Reparto provincial'!N586</x:f>
        <x:v>0</x:v>
      </x:c>
      <x:c r="J1748" s="55" t="n">
        <x:f>IF(AND(ISNUMBER(H1748),ISNUMBER(I1748)),H1748*I1748,"n.a.")</x:f>
        <x:v>0</x:v>
      </x:c>
      <x:c r="K1748" s="56" t="n">
        <x:f>Ubicaciones!D14</x:f>
        <x:v>8.1</x:v>
      </x:c>
      <x:c r="L1748" s="56" t="n">
        <x:f>Ubicaciones!E14</x:f>
        <x:v>-80.97</x:v>
      </x:c>
      <x:c r="M1748" s="38" t="str">
        <x:f>Vulnerabilidad!B24</x:f>
        <x:v>Liviana / madera</x:v>
      </x:c>
      <x:c r="N1748" s="38" t="str">
        <x:f>Vulnerabilidad!C24</x:f>
        <x:v>Madera / livianas</x:v>
      </x:c>
      <x:c r="O1748" s="38" t="str">
        <x:f>Vulnerabilidad!D24</x:f>
        <x:v>Metal</x:v>
      </x:c>
      <x:c r="P1748" s="38" t="str">
        <x:v>Sin dato</x:v>
      </x:c>
      <x:c r="Q1748" s="38" t="n">
        <x:f>IF('Impacto local'!H14="","",'Impacto local'!H14)</x:f>
        <x:v>3</x:v>
      </x:c>
      <x:c r="R1748" s="57" t="n">
        <x:f>IF(Q1748="","",INDEX(Vulnerabilidad!$D$6:$D$17,Q1748))</x:f>
        <x:v>0</x:v>
      </x:c>
      <x:c r="S1748" s="55" t="n">
        <x:f>IF(AND(ISNUMBER(J1748),ISNUMBER(R1748),R1748&gt;=0,R1748&lt;=1),J1748*R1748,"n.a.")</x:f>
        <x:v>0</x:v>
      </x:c>
      <x:c r="T1748" s="38" t="str">
        <x:f>IF(ISNUMBER(S1748),"Calculado ilustrativo","Faltan datos / parámetros inválidos")</x:f>
        <x:v>Calculado ilustrativo</x:v>
      </x:c>
    </x:row>
    <x:row r="1749">
      <x:c r="A1749" s="38" t="str">
        <x:v>R01744</x:v>
      </x:c>
      <x:c r="B1749" s="38" t="str">
        <x:f>'Reparto provincial'!B587</x:f>
        <x:v>C15</x:v>
      </x:c>
      <x:c r="C1749" s="38" t="str">
        <x:f>'Reparto provincial'!C587</x:f>
        <x:v>SAGICOR Panamá, S. A.</x:v>
      </x:c>
      <x:c r="D1749" s="38" t="str">
        <x:f>'Reparto provincial'!D587</x:f>
        <x:v>Industrial</x:v>
      </x:c>
      <x:c r="E1749" s="38" t="str">
        <x:f>'Reparto provincial'!E587</x:f>
        <x:v>Guna Yala</x:v>
      </x:c>
      <x:c r="F1749" s="38" t="str">
        <x:f>Ubicaciones!A15</x:f>
        <x:v>L10</x:v>
      </x:c>
      <x:c r="G1749" s="38" t="str">
        <x:v>P1</x:v>
      </x:c>
      <x:c r="H1749" s="55" t="n">
        <x:f>IF(AND(ISNUMBER('Reparto provincial'!J587),ABS(Construccion!G35-1)&lt;0.0000001,MIN(Construccion!D35:F35)&gt;=0,MAX(Construccion!D35:F35)&lt;=1),ROUND('Reparto provincial'!J587*ROUND(SUM(Construccion!$D$35:D35),12),0)-0,"n.a.")</x:f>
        <x:v>0</x:v>
      </x:c>
      <x:c r="I1749" s="55" t="n">
        <x:f>'Reparto provincial'!N587</x:f>
        <x:v>0</x:v>
      </x:c>
      <x:c r="J1749" s="55" t="n">
        <x:f>IF(AND(ISNUMBER(H1749),ISNUMBER(I1749)),H1749*I1749,"n.a.")</x:f>
        <x:v>0</x:v>
      </x:c>
      <x:c r="K1749" s="56" t="n">
        <x:f>Ubicaciones!D15</x:f>
        <x:v>9.45</x:v>
      </x:c>
      <x:c r="L1749" s="56" t="n">
        <x:f>Ubicaciones!E15</x:f>
        <x:v>-78.97</x:v>
      </x:c>
      <x:c r="M1749" s="38" t="str">
        <x:f>Vulnerabilidad!B22</x:f>
        <x:v>Hormigón armado</x:v>
      </x:c>
      <x:c r="N1749" s="38" t="str">
        <x:f>Vulnerabilidad!C22</x:f>
        <x:v>Mampostería de relleno</x:v>
      </x:c>
      <x:c r="O1749" s="38" t="str">
        <x:f>Vulnerabilidad!D22</x:f>
        <x:v>Losa de hormigón</x:v>
      </x:c>
      <x:c r="P1749" s="38" t="str">
        <x:v>Sin dato</x:v>
      </x:c>
      <x:c r="Q1749" s="38" t="n">
        <x:f>IF('Impacto local'!H15="","",'Impacto local'!H15)</x:f>
        <x:v>2</x:v>
      </x:c>
      <x:c r="R1749" s="57" t="n">
        <x:f>IF(Q1749="","",INDEX(Vulnerabilidad!$B$6:$B$17,Q1749))</x:f>
        <x:v>0</x:v>
      </x:c>
      <x:c r="S1749" s="55" t="n">
        <x:f>IF(AND(ISNUMBER(J1749),ISNUMBER(R1749),R1749&gt;=0,R1749&lt;=1),J1749*R1749,"n.a.")</x:f>
        <x:v>0</x:v>
      </x:c>
      <x:c r="T1749" s="38" t="str">
        <x:f>IF(ISNUMBER(S1749),"Calculado ilustrativo","Faltan datos / parámetros inválidos")</x:f>
        <x:v>Calculado ilustrativo</x:v>
      </x:c>
    </x:row>
    <x:row r="1750">
      <x:c r="A1750" s="38" t="str">
        <x:v>R01745</x:v>
      </x:c>
      <x:c r="B1750" s="38" t="str">
        <x:f>'Reparto provincial'!B587</x:f>
        <x:v>C15</x:v>
      </x:c>
      <x:c r="C1750" s="38" t="str">
        <x:f>'Reparto provincial'!C587</x:f>
        <x:v>SAGICOR Panamá, S. A.</x:v>
      </x:c>
      <x:c r="D1750" s="38" t="str">
        <x:f>'Reparto provincial'!D587</x:f>
        <x:v>Industrial</x:v>
      </x:c>
      <x:c r="E1750" s="38" t="str">
        <x:f>'Reparto provincial'!E587</x:f>
        <x:v>Guna Yala</x:v>
      </x:c>
      <x:c r="F1750" s="38" t="str">
        <x:f>Ubicaciones!A15</x:f>
        <x:v>L10</x:v>
      </x:c>
      <x:c r="G1750" s="38" t="str">
        <x:v>P2</x:v>
      </x:c>
      <x:c r="H1750" s="55" t="n">
        <x:f>IF(AND(ISNUMBER('Reparto provincial'!J587),ABS(Construccion!G35-1)&lt;0.0000001,MIN(Construccion!D35:F35)&gt;=0,MAX(Construccion!D35:F35)&lt;=1),ROUND('Reparto provincial'!J587*ROUND(SUM(Construccion!$D$35:E35),12),0)-ROUND('Reparto provincial'!J587*ROUND(SUM(Construccion!$D$35:D35),12),0),"n.a.")</x:f>
        <x:v>0</x:v>
      </x:c>
      <x:c r="I1750" s="55" t="n">
        <x:f>'Reparto provincial'!N587</x:f>
        <x:v>0</x:v>
      </x:c>
      <x:c r="J1750" s="55" t="n">
        <x:f>IF(AND(ISNUMBER(H1750),ISNUMBER(I1750)),H1750*I1750,"n.a.")</x:f>
        <x:v>0</x:v>
      </x:c>
      <x:c r="K1750" s="56" t="n">
        <x:f>Ubicaciones!D15</x:f>
        <x:v>9.45</x:v>
      </x:c>
      <x:c r="L1750" s="56" t="n">
        <x:f>Ubicaciones!E15</x:f>
        <x:v>-78.97</x:v>
      </x:c>
      <x:c r="M1750" s="38" t="str">
        <x:f>Vulnerabilidad!B23</x:f>
        <x:v>Mampostería sin refuerzo</x:v>
      </x:c>
      <x:c r="N1750" s="38" t="str">
        <x:f>Vulnerabilidad!C23</x:f>
        <x:v>Bloque / ladrillo</x:v>
      </x:c>
      <x:c r="O1750" s="38" t="str">
        <x:f>Vulnerabilidad!D23</x:f>
        <x:v>Metal</x:v>
      </x:c>
      <x:c r="P1750" s="38" t="str">
        <x:v>Sin dato</x:v>
      </x:c>
      <x:c r="Q1750" s="38" t="n">
        <x:f>IF('Impacto local'!H15="","",'Impacto local'!H15)</x:f>
        <x:v>2</x:v>
      </x:c>
      <x:c r="R1750" s="57" t="n">
        <x:f>IF(Q1750="","",INDEX(Vulnerabilidad!$C$6:$C$17,Q1750))</x:f>
        <x:v>0</x:v>
      </x:c>
      <x:c r="S1750" s="55" t="n">
        <x:f>IF(AND(ISNUMBER(J1750),ISNUMBER(R1750),R1750&gt;=0,R1750&lt;=1),J1750*R1750,"n.a.")</x:f>
        <x:v>0</x:v>
      </x:c>
      <x:c r="T1750" s="38" t="str">
        <x:f>IF(ISNUMBER(S1750),"Calculado ilustrativo","Faltan datos / parámetros inválidos")</x:f>
        <x:v>Calculado ilustrativo</x:v>
      </x:c>
    </x:row>
    <x:row r="1751">
      <x:c r="A1751" s="38" t="str">
        <x:v>R01746</x:v>
      </x:c>
      <x:c r="B1751" s="38" t="str">
        <x:f>'Reparto provincial'!B587</x:f>
        <x:v>C15</x:v>
      </x:c>
      <x:c r="C1751" s="38" t="str">
        <x:f>'Reparto provincial'!C587</x:f>
        <x:v>SAGICOR Panamá, S. A.</x:v>
      </x:c>
      <x:c r="D1751" s="38" t="str">
        <x:f>'Reparto provincial'!D587</x:f>
        <x:v>Industrial</x:v>
      </x:c>
      <x:c r="E1751" s="38" t="str">
        <x:f>'Reparto provincial'!E587</x:f>
        <x:v>Guna Yala</x:v>
      </x:c>
      <x:c r="F1751" s="38" t="str">
        <x:f>Ubicaciones!A15</x:f>
        <x:v>L10</x:v>
      </x:c>
      <x:c r="G1751" s="38" t="str">
        <x:v>P3</x:v>
      </x:c>
      <x:c r="H1751" s="55" t="n">
        <x:f>IF(AND(ISNUMBER('Reparto provincial'!J587),ABS(Construccion!G35-1)&lt;0.0000001,MIN(Construccion!D35:F35)&gt;=0,MAX(Construccion!D35:F35)&lt;=1),ROUND('Reparto provincial'!J587*ROUND(SUM(Construccion!$D$35:F35),12),0)-ROUND('Reparto provincial'!J587*ROUND(SUM(Construccion!$D$35:E35),12),0),"n.a.")</x:f>
        <x:v>0</x:v>
      </x:c>
      <x:c r="I1751" s="55" t="n">
        <x:f>'Reparto provincial'!N587</x:f>
        <x:v>0</x:v>
      </x:c>
      <x:c r="J1751" s="55" t="n">
        <x:f>IF(AND(ISNUMBER(H1751),ISNUMBER(I1751)),H1751*I1751,"n.a.")</x:f>
        <x:v>0</x:v>
      </x:c>
      <x:c r="K1751" s="56" t="n">
        <x:f>Ubicaciones!D15</x:f>
        <x:v>9.45</x:v>
      </x:c>
      <x:c r="L1751" s="56" t="n">
        <x:f>Ubicaciones!E15</x:f>
        <x:v>-78.97</x:v>
      </x:c>
      <x:c r="M1751" s="38" t="str">
        <x:f>Vulnerabilidad!B24</x:f>
        <x:v>Liviana / madera</x:v>
      </x:c>
      <x:c r="N1751" s="38" t="str">
        <x:f>Vulnerabilidad!C24</x:f>
        <x:v>Madera / livianas</x:v>
      </x:c>
      <x:c r="O1751" s="38" t="str">
        <x:f>Vulnerabilidad!D24</x:f>
        <x:v>Metal</x:v>
      </x:c>
      <x:c r="P1751" s="38" t="str">
        <x:v>Sin dato</x:v>
      </x:c>
      <x:c r="Q1751" s="38" t="n">
        <x:f>IF('Impacto local'!H15="","",'Impacto local'!H15)</x:f>
        <x:v>2</x:v>
      </x:c>
      <x:c r="R1751" s="57" t="n">
        <x:f>IF(Q1751="","",INDEX(Vulnerabilidad!$D$6:$D$17,Q1751))</x:f>
        <x:v>0</x:v>
      </x:c>
      <x:c r="S1751" s="55" t="n">
        <x:f>IF(AND(ISNUMBER(J1751),ISNUMBER(R1751),R1751&gt;=0,R1751&lt;=1),J1751*R1751,"n.a.")</x:f>
        <x:v>0</x:v>
      </x:c>
      <x:c r="T1751" s="38" t="str">
        <x:f>IF(ISNUMBER(S1751),"Calculado ilustrativo","Faltan datos / parámetros inválidos")</x:f>
        <x:v>Calculado ilustrativo</x:v>
      </x:c>
    </x:row>
    <x:row r="1752">
      <x:c r="A1752" s="38" t="str">
        <x:v>R01747</x:v>
      </x:c>
      <x:c r="B1752" s="38" t="str">
        <x:f>'Reparto provincial'!B588</x:f>
        <x:v>C15</x:v>
      </x:c>
      <x:c r="C1752" s="38" t="str">
        <x:f>'Reparto provincial'!C588</x:f>
        <x:v>SAGICOR Panamá, S. A.</x:v>
      </x:c>
      <x:c r="D1752" s="38" t="str">
        <x:f>'Reparto provincial'!D588</x:f>
        <x:v>Industrial</x:v>
      </x:c>
      <x:c r="E1752" s="38" t="str">
        <x:f>'Reparto provincial'!E588</x:f>
        <x:v>Emberá-Wounaan</x:v>
      </x:c>
      <x:c r="F1752" s="38" t="str">
        <x:f>Ubicaciones!A16</x:f>
        <x:v>L11</x:v>
      </x:c>
      <x:c r="G1752" s="38" t="str">
        <x:v>P1</x:v>
      </x:c>
      <x:c r="H1752" s="55" t="n">
        <x:f>IF(AND(ISNUMBER('Reparto provincial'!J588),ABS(Construccion!G38-1)&lt;0.0000001,MIN(Construccion!D38:F38)&gt;=0,MAX(Construccion!D38:F38)&lt;=1),ROUND('Reparto provincial'!J588*ROUND(SUM(Construccion!$D$38:D38),12),0)-0,"n.a.")</x:f>
        <x:v>0</x:v>
      </x:c>
      <x:c r="I1752" s="55" t="n">
        <x:f>'Reparto provincial'!N588</x:f>
        <x:v>0</x:v>
      </x:c>
      <x:c r="J1752" s="55" t="n">
        <x:f>IF(AND(ISNUMBER(H1752),ISNUMBER(I1752)),H1752*I1752,"n.a.")</x:f>
        <x:v>0</x:v>
      </x:c>
      <x:c r="K1752" s="56" t="n">
        <x:f>Ubicaciones!D16</x:f>
        <x:v>8.25</x:v>
      </x:c>
      <x:c r="L1752" s="56" t="n">
        <x:f>Ubicaciones!E16</x:f>
        <x:v>-77.72</x:v>
      </x:c>
      <x:c r="M1752" s="38" t="str">
        <x:f>Vulnerabilidad!B22</x:f>
        <x:v>Hormigón armado</x:v>
      </x:c>
      <x:c r="N1752" s="38" t="str">
        <x:f>Vulnerabilidad!C22</x:f>
        <x:v>Mampostería de relleno</x:v>
      </x:c>
      <x:c r="O1752" s="38" t="str">
        <x:f>Vulnerabilidad!D22</x:f>
        <x:v>Losa de hormigón</x:v>
      </x:c>
      <x:c r="P1752" s="38" t="str">
        <x:v>Sin dato</x:v>
      </x:c>
      <x:c r="Q1752" s="38" t="n">
        <x:f>IF('Impacto local'!H16="","",'Impacto local'!H16)</x:f>
        <x:v>2</x:v>
      </x:c>
      <x:c r="R1752" s="57" t="n">
        <x:f>IF(Q1752="","",INDEX(Vulnerabilidad!$B$6:$B$17,Q1752))</x:f>
        <x:v>0</x:v>
      </x:c>
      <x:c r="S1752" s="55" t="n">
        <x:f>IF(AND(ISNUMBER(J1752),ISNUMBER(R1752),R1752&gt;=0,R1752&lt;=1),J1752*R1752,"n.a.")</x:f>
        <x:v>0</x:v>
      </x:c>
      <x:c r="T1752" s="38" t="str">
        <x:f>IF(ISNUMBER(S1752),"Calculado ilustrativo","Faltan datos / parámetros inválidos")</x:f>
        <x:v>Calculado ilustrativo</x:v>
      </x:c>
    </x:row>
    <x:row r="1753">
      <x:c r="A1753" s="38" t="str">
        <x:v>R01748</x:v>
      </x:c>
      <x:c r="B1753" s="38" t="str">
        <x:f>'Reparto provincial'!B588</x:f>
        <x:v>C15</x:v>
      </x:c>
      <x:c r="C1753" s="38" t="str">
        <x:f>'Reparto provincial'!C588</x:f>
        <x:v>SAGICOR Panamá, S. A.</x:v>
      </x:c>
      <x:c r="D1753" s="38" t="str">
        <x:f>'Reparto provincial'!D588</x:f>
        <x:v>Industrial</x:v>
      </x:c>
      <x:c r="E1753" s="38" t="str">
        <x:f>'Reparto provincial'!E588</x:f>
        <x:v>Emberá-Wounaan</x:v>
      </x:c>
      <x:c r="F1753" s="38" t="str">
        <x:f>Ubicaciones!A16</x:f>
        <x:v>L11</x:v>
      </x:c>
      <x:c r="G1753" s="38" t="str">
        <x:v>P2</x:v>
      </x:c>
      <x:c r="H1753" s="55" t="n">
        <x:f>IF(AND(ISNUMBER('Reparto provincial'!J588),ABS(Construccion!G38-1)&lt;0.0000001,MIN(Construccion!D38:F38)&gt;=0,MAX(Construccion!D38:F38)&lt;=1),ROUND('Reparto provincial'!J588*ROUND(SUM(Construccion!$D$38:E38),12),0)-ROUND('Reparto provincial'!J588*ROUND(SUM(Construccion!$D$38:D38),12),0),"n.a.")</x:f>
        <x:v>0</x:v>
      </x:c>
      <x:c r="I1753" s="55" t="n">
        <x:f>'Reparto provincial'!N588</x:f>
        <x:v>0</x:v>
      </x:c>
      <x:c r="J1753" s="55" t="n">
        <x:f>IF(AND(ISNUMBER(H1753),ISNUMBER(I1753)),H1753*I1753,"n.a.")</x:f>
        <x:v>0</x:v>
      </x:c>
      <x:c r="K1753" s="56" t="n">
        <x:f>Ubicaciones!D16</x:f>
        <x:v>8.25</x:v>
      </x:c>
      <x:c r="L1753" s="56" t="n">
        <x:f>Ubicaciones!E16</x:f>
        <x:v>-77.72</x:v>
      </x:c>
      <x:c r="M1753" s="38" t="str">
        <x:f>Vulnerabilidad!B23</x:f>
        <x:v>Mampostería sin refuerzo</x:v>
      </x:c>
      <x:c r="N1753" s="38" t="str">
        <x:f>Vulnerabilidad!C23</x:f>
        <x:v>Bloque / ladrillo</x:v>
      </x:c>
      <x:c r="O1753" s="38" t="str">
        <x:f>Vulnerabilidad!D23</x:f>
        <x:v>Metal</x:v>
      </x:c>
      <x:c r="P1753" s="38" t="str">
        <x:v>Sin dato</x:v>
      </x:c>
      <x:c r="Q1753" s="38" t="n">
        <x:f>IF('Impacto local'!H16="","",'Impacto local'!H16)</x:f>
        <x:v>2</x:v>
      </x:c>
      <x:c r="R1753" s="57" t="n">
        <x:f>IF(Q1753="","",INDEX(Vulnerabilidad!$C$6:$C$17,Q1753))</x:f>
        <x:v>0</x:v>
      </x:c>
      <x:c r="S1753" s="55" t="n">
        <x:f>IF(AND(ISNUMBER(J1753),ISNUMBER(R1753),R1753&gt;=0,R1753&lt;=1),J1753*R1753,"n.a.")</x:f>
        <x:v>0</x:v>
      </x:c>
      <x:c r="T1753" s="38" t="str">
        <x:f>IF(ISNUMBER(S1753),"Calculado ilustrativo","Faltan datos / parámetros inválidos")</x:f>
        <x:v>Calculado ilustrativo</x:v>
      </x:c>
    </x:row>
    <x:row r="1754">
      <x:c r="A1754" s="38" t="str">
        <x:v>R01749</x:v>
      </x:c>
      <x:c r="B1754" s="38" t="str">
        <x:f>'Reparto provincial'!B588</x:f>
        <x:v>C15</x:v>
      </x:c>
      <x:c r="C1754" s="38" t="str">
        <x:f>'Reparto provincial'!C588</x:f>
        <x:v>SAGICOR Panamá, S. A.</x:v>
      </x:c>
      <x:c r="D1754" s="38" t="str">
        <x:f>'Reparto provincial'!D588</x:f>
        <x:v>Industrial</x:v>
      </x:c>
      <x:c r="E1754" s="38" t="str">
        <x:f>'Reparto provincial'!E588</x:f>
        <x:v>Emberá-Wounaan</x:v>
      </x:c>
      <x:c r="F1754" s="38" t="str">
        <x:f>Ubicaciones!A16</x:f>
        <x:v>L11</x:v>
      </x:c>
      <x:c r="G1754" s="38" t="str">
        <x:v>P3</x:v>
      </x:c>
      <x:c r="H1754" s="55" t="n">
        <x:f>IF(AND(ISNUMBER('Reparto provincial'!J588),ABS(Construccion!G38-1)&lt;0.0000001,MIN(Construccion!D38:F38)&gt;=0,MAX(Construccion!D38:F38)&lt;=1),ROUND('Reparto provincial'!J588*ROUND(SUM(Construccion!$D$38:F38),12),0)-ROUND('Reparto provincial'!J588*ROUND(SUM(Construccion!$D$38:E38),12),0),"n.a.")</x:f>
        <x:v>0</x:v>
      </x:c>
      <x:c r="I1754" s="55" t="n">
        <x:f>'Reparto provincial'!N588</x:f>
        <x:v>0</x:v>
      </x:c>
      <x:c r="J1754" s="55" t="n">
        <x:f>IF(AND(ISNUMBER(H1754),ISNUMBER(I1754)),H1754*I1754,"n.a.")</x:f>
        <x:v>0</x:v>
      </x:c>
      <x:c r="K1754" s="56" t="n">
        <x:f>Ubicaciones!D16</x:f>
        <x:v>8.25</x:v>
      </x:c>
      <x:c r="L1754" s="56" t="n">
        <x:f>Ubicaciones!E16</x:f>
        <x:v>-77.72</x:v>
      </x:c>
      <x:c r="M1754" s="38" t="str">
        <x:f>Vulnerabilidad!B24</x:f>
        <x:v>Liviana / madera</x:v>
      </x:c>
      <x:c r="N1754" s="38" t="str">
        <x:f>Vulnerabilidad!C24</x:f>
        <x:v>Madera / livianas</x:v>
      </x:c>
      <x:c r="O1754" s="38" t="str">
        <x:f>Vulnerabilidad!D24</x:f>
        <x:v>Metal</x:v>
      </x:c>
      <x:c r="P1754" s="38" t="str">
        <x:v>Sin dato</x:v>
      </x:c>
      <x:c r="Q1754" s="38" t="n">
        <x:f>IF('Impacto local'!H16="","",'Impacto local'!H16)</x:f>
        <x:v>2</x:v>
      </x:c>
      <x:c r="R1754" s="57" t="n">
        <x:f>IF(Q1754="","",INDEX(Vulnerabilidad!$D$6:$D$17,Q1754))</x:f>
        <x:v>0</x:v>
      </x:c>
      <x:c r="S1754" s="55" t="n">
        <x:f>IF(AND(ISNUMBER(J1754),ISNUMBER(R1754),R1754&gt;=0,R1754&lt;=1),J1754*R1754,"n.a.")</x:f>
        <x:v>0</x:v>
      </x:c>
      <x:c r="T1754" s="38" t="str">
        <x:f>IF(ISNUMBER(S1754),"Calculado ilustrativo","Faltan datos / parámetros inválidos")</x:f>
        <x:v>Calculado ilustrativo</x:v>
      </x:c>
    </x:row>
    <x:row r="1755">
      <x:c r="A1755" s="38" t="str">
        <x:v>R01750</x:v>
      </x:c>
      <x:c r="B1755" s="38" t="str">
        <x:f>'Reparto provincial'!B589</x:f>
        <x:v>C15</x:v>
      </x:c>
      <x:c r="C1755" s="38" t="str">
        <x:f>'Reparto provincial'!C589</x:f>
        <x:v>SAGICOR Panamá, S. A.</x:v>
      </x:c>
      <x:c r="D1755" s="38" t="str">
        <x:f>'Reparto provincial'!D589</x:f>
        <x:v>Industrial</x:v>
      </x:c>
      <x:c r="E1755" s="38" t="str">
        <x:f>'Reparto provincial'!E589</x:f>
        <x:v>Ngäbe-Buglé</x:v>
      </x:c>
      <x:c r="F1755" s="38" t="str">
        <x:f>Ubicaciones!A17</x:f>
        <x:v>L12</x:v>
      </x:c>
      <x:c r="G1755" s="38" t="str">
        <x:v>P1</x:v>
      </x:c>
      <x:c r="H1755" s="55" t="n">
        <x:f>IF(AND(ISNUMBER('Reparto provincial'!J589),ABS(Construccion!G41-1)&lt;0.0000001,MIN(Construccion!D41:F41)&gt;=0,MAX(Construccion!D41:F41)&lt;=1),ROUND('Reparto provincial'!J589*ROUND(SUM(Construccion!$D$41:D41),12),0)-0,"n.a.")</x:f>
        <x:v>0</x:v>
      </x:c>
      <x:c r="I1755" s="55" t="n">
        <x:f>'Reparto provincial'!N589</x:f>
        <x:v>0</x:v>
      </x:c>
      <x:c r="J1755" s="55" t="n">
        <x:f>IF(AND(ISNUMBER(H1755),ISNUMBER(I1755)),H1755*I1755,"n.a.")</x:f>
        <x:v>0</x:v>
      </x:c>
      <x:c r="K1755" s="56" t="n">
        <x:f>Ubicaciones!D17</x:f>
        <x:v>8.53</x:v>
      </x:c>
      <x:c r="L1755" s="56" t="n">
        <x:f>Ubicaciones!E17</x:f>
        <x:v>-81.7</x:v>
      </x:c>
      <x:c r="M1755" s="38" t="str">
        <x:f>Vulnerabilidad!B22</x:f>
        <x:v>Hormigón armado</x:v>
      </x:c>
      <x:c r="N1755" s="38" t="str">
        <x:f>Vulnerabilidad!C22</x:f>
        <x:v>Mampostería de relleno</x:v>
      </x:c>
      <x:c r="O1755" s="38" t="str">
        <x:f>Vulnerabilidad!D22</x:f>
        <x:v>Losa de hormigón</x:v>
      </x:c>
      <x:c r="P1755" s="38" t="str">
        <x:v>Sin dato</x:v>
      </x:c>
      <x:c r="Q1755" s="38" t="n">
        <x:f>IF('Impacto local'!H17="","",'Impacto local'!H17)</x:f>
        <x:v>3</x:v>
      </x:c>
      <x:c r="R1755" s="57" t="n">
        <x:f>IF(Q1755="","",INDEX(Vulnerabilidad!$B$6:$B$17,Q1755))</x:f>
        <x:v>0</x:v>
      </x:c>
      <x:c r="S1755" s="55" t="n">
        <x:f>IF(AND(ISNUMBER(J1755),ISNUMBER(R1755),R1755&gt;=0,R1755&lt;=1),J1755*R1755,"n.a.")</x:f>
        <x:v>0</x:v>
      </x:c>
      <x:c r="T1755" s="38" t="str">
        <x:f>IF(ISNUMBER(S1755),"Calculado ilustrativo","Faltan datos / parámetros inválidos")</x:f>
        <x:v>Calculado ilustrativo</x:v>
      </x:c>
    </x:row>
    <x:row r="1756">
      <x:c r="A1756" s="38" t="str">
        <x:v>R01751</x:v>
      </x:c>
      <x:c r="B1756" s="38" t="str">
        <x:f>'Reparto provincial'!B589</x:f>
        <x:v>C15</x:v>
      </x:c>
      <x:c r="C1756" s="38" t="str">
        <x:f>'Reparto provincial'!C589</x:f>
        <x:v>SAGICOR Panamá, S. A.</x:v>
      </x:c>
      <x:c r="D1756" s="38" t="str">
        <x:f>'Reparto provincial'!D589</x:f>
        <x:v>Industrial</x:v>
      </x:c>
      <x:c r="E1756" s="38" t="str">
        <x:f>'Reparto provincial'!E589</x:f>
        <x:v>Ngäbe-Buglé</x:v>
      </x:c>
      <x:c r="F1756" s="38" t="str">
        <x:f>Ubicaciones!A17</x:f>
        <x:v>L12</x:v>
      </x:c>
      <x:c r="G1756" s="38" t="str">
        <x:v>P2</x:v>
      </x:c>
      <x:c r="H1756" s="55" t="n">
        <x:f>IF(AND(ISNUMBER('Reparto provincial'!J589),ABS(Construccion!G41-1)&lt;0.0000001,MIN(Construccion!D41:F41)&gt;=0,MAX(Construccion!D41:F41)&lt;=1),ROUND('Reparto provincial'!J589*ROUND(SUM(Construccion!$D$41:E41),12),0)-ROUND('Reparto provincial'!J589*ROUND(SUM(Construccion!$D$41:D41),12),0),"n.a.")</x:f>
        <x:v>0</x:v>
      </x:c>
      <x:c r="I1756" s="55" t="n">
        <x:f>'Reparto provincial'!N589</x:f>
        <x:v>0</x:v>
      </x:c>
      <x:c r="J1756" s="55" t="n">
        <x:f>IF(AND(ISNUMBER(H1756),ISNUMBER(I1756)),H1756*I1756,"n.a.")</x:f>
        <x:v>0</x:v>
      </x:c>
      <x:c r="K1756" s="56" t="n">
        <x:f>Ubicaciones!D17</x:f>
        <x:v>8.53</x:v>
      </x:c>
      <x:c r="L1756" s="56" t="n">
        <x:f>Ubicaciones!E17</x:f>
        <x:v>-81.7</x:v>
      </x:c>
      <x:c r="M1756" s="38" t="str">
        <x:f>Vulnerabilidad!B23</x:f>
        <x:v>Mampostería sin refuerzo</x:v>
      </x:c>
      <x:c r="N1756" s="38" t="str">
        <x:f>Vulnerabilidad!C23</x:f>
        <x:v>Bloque / ladrillo</x:v>
      </x:c>
      <x:c r="O1756" s="38" t="str">
        <x:f>Vulnerabilidad!D23</x:f>
        <x:v>Metal</x:v>
      </x:c>
      <x:c r="P1756" s="38" t="str">
        <x:v>Sin dato</x:v>
      </x:c>
      <x:c r="Q1756" s="38" t="n">
        <x:f>IF('Impacto local'!H17="","",'Impacto local'!H17)</x:f>
        <x:v>3</x:v>
      </x:c>
      <x:c r="R1756" s="57" t="n">
        <x:f>IF(Q1756="","",INDEX(Vulnerabilidad!$C$6:$C$17,Q1756))</x:f>
        <x:v>0</x:v>
      </x:c>
      <x:c r="S1756" s="55" t="n">
        <x:f>IF(AND(ISNUMBER(J1756),ISNUMBER(R1756),R1756&gt;=0,R1756&lt;=1),J1756*R1756,"n.a.")</x:f>
        <x:v>0</x:v>
      </x:c>
      <x:c r="T1756" s="38" t="str">
        <x:f>IF(ISNUMBER(S1756),"Calculado ilustrativo","Faltan datos / parámetros inválidos")</x:f>
        <x:v>Calculado ilustrativo</x:v>
      </x:c>
    </x:row>
    <x:row r="1757">
      <x:c r="A1757" s="38" t="str">
        <x:v>R01752</x:v>
      </x:c>
      <x:c r="B1757" s="38" t="str">
        <x:f>'Reparto provincial'!B589</x:f>
        <x:v>C15</x:v>
      </x:c>
      <x:c r="C1757" s="38" t="str">
        <x:f>'Reparto provincial'!C589</x:f>
        <x:v>SAGICOR Panamá, S. A.</x:v>
      </x:c>
      <x:c r="D1757" s="38" t="str">
        <x:f>'Reparto provincial'!D589</x:f>
        <x:v>Industrial</x:v>
      </x:c>
      <x:c r="E1757" s="38" t="str">
        <x:f>'Reparto provincial'!E589</x:f>
        <x:v>Ngäbe-Buglé</x:v>
      </x:c>
      <x:c r="F1757" s="38" t="str">
        <x:f>Ubicaciones!A17</x:f>
        <x:v>L12</x:v>
      </x:c>
      <x:c r="G1757" s="38" t="str">
        <x:v>P3</x:v>
      </x:c>
      <x:c r="H1757" s="55" t="n">
        <x:f>IF(AND(ISNUMBER('Reparto provincial'!J589),ABS(Construccion!G41-1)&lt;0.0000001,MIN(Construccion!D41:F41)&gt;=0,MAX(Construccion!D41:F41)&lt;=1),ROUND('Reparto provincial'!J589*ROUND(SUM(Construccion!$D$41:F41),12),0)-ROUND('Reparto provincial'!J589*ROUND(SUM(Construccion!$D$41:E41),12),0),"n.a.")</x:f>
        <x:v>0</x:v>
      </x:c>
      <x:c r="I1757" s="55" t="n">
        <x:f>'Reparto provincial'!N589</x:f>
        <x:v>0</x:v>
      </x:c>
      <x:c r="J1757" s="55" t="n">
        <x:f>IF(AND(ISNUMBER(H1757),ISNUMBER(I1757)),H1757*I1757,"n.a.")</x:f>
        <x:v>0</x:v>
      </x:c>
      <x:c r="K1757" s="56" t="n">
        <x:f>Ubicaciones!D17</x:f>
        <x:v>8.53</x:v>
      </x:c>
      <x:c r="L1757" s="56" t="n">
        <x:f>Ubicaciones!E17</x:f>
        <x:v>-81.7</x:v>
      </x:c>
      <x:c r="M1757" s="38" t="str">
        <x:f>Vulnerabilidad!B24</x:f>
        <x:v>Liviana / madera</x:v>
      </x:c>
      <x:c r="N1757" s="38" t="str">
        <x:f>Vulnerabilidad!C24</x:f>
        <x:v>Madera / livianas</x:v>
      </x:c>
      <x:c r="O1757" s="38" t="str">
        <x:f>Vulnerabilidad!D24</x:f>
        <x:v>Metal</x:v>
      </x:c>
      <x:c r="P1757" s="38" t="str">
        <x:v>Sin dato</x:v>
      </x:c>
      <x:c r="Q1757" s="38" t="n">
        <x:f>IF('Impacto local'!H17="","",'Impacto local'!H17)</x:f>
        <x:v>3</x:v>
      </x:c>
      <x:c r="R1757" s="57" t="n">
        <x:f>IF(Q1757="","",INDEX(Vulnerabilidad!$D$6:$D$17,Q1757))</x:f>
        <x:v>0</x:v>
      </x:c>
      <x:c r="S1757" s="55" t="n">
        <x:f>IF(AND(ISNUMBER(J1757),ISNUMBER(R1757),R1757&gt;=0,R1757&lt;=1),J1757*R1757,"n.a.")</x:f>
        <x:v>0</x:v>
      </x:c>
      <x:c r="T1757" s="38" t="str">
        <x:f>IF(ISNUMBER(S1757),"Calculado ilustrativo","Faltan datos / parámetros inválidos")</x:f>
        <x:v>Calculado ilustrativo</x:v>
      </x:c>
    </x:row>
    <x:row r="1758">
      <x:c r="A1758" s="38" t="str">
        <x:v>R01753</x:v>
      </x:c>
      <x:c r="B1758" s="38" t="str">
        <x:f>'Reparto provincial'!B590</x:f>
        <x:v>C15</x:v>
      </x:c>
      <x:c r="C1758" s="38" t="str">
        <x:f>'Reparto provincial'!C590</x:f>
        <x:v>SAGICOR Panamá, S. A.</x:v>
      </x:c>
      <x:c r="D1758" s="38" t="str">
        <x:f>'Reparto provincial'!D590</x:f>
        <x:v>Industrial</x:v>
      </x:c>
      <x:c r="E1758" s="38" t="str">
        <x:f>'Reparto provincial'!E590</x:f>
        <x:v>Panamá Oeste</x:v>
      </x:c>
      <x:c r="F1758" s="38" t="str">
        <x:f>Ubicaciones!A18</x:f>
        <x:v>L13</x:v>
      </x:c>
      <x:c r="G1758" s="38" t="str">
        <x:v>P1</x:v>
      </x:c>
      <x:c r="H1758" s="55" t="n">
        <x:f>IF(AND(ISNUMBER('Reparto provincial'!J590),ABS(Construccion!G44-1)&lt;0.0000001,MIN(Construccion!D44:F44)&gt;=0,MAX(Construccion!D44:F44)&lt;=1),ROUND('Reparto provincial'!J590*ROUND(SUM(Construccion!$D$44:D44),12),0)-0,"n.a.")</x:f>
        <x:v>0</x:v>
      </x:c>
      <x:c r="I1758" s="55" t="n">
        <x:f>'Reparto provincial'!N590</x:f>
        <x:v>0</x:v>
      </x:c>
      <x:c r="J1758" s="55" t="n">
        <x:f>IF(AND(ISNUMBER(H1758),ISNUMBER(I1758)),H1758*I1758,"n.a.")</x:f>
        <x:v>0</x:v>
      </x:c>
      <x:c r="K1758" s="56" t="n">
        <x:f>Ubicaciones!D18</x:f>
        <x:v>8.88</x:v>
      </x:c>
      <x:c r="L1758" s="56" t="n">
        <x:f>Ubicaciones!E18</x:f>
        <x:v>-79.78</x:v>
      </x:c>
      <x:c r="M1758" s="38" t="str">
        <x:f>Vulnerabilidad!B22</x:f>
        <x:v>Hormigón armado</x:v>
      </x:c>
      <x:c r="N1758" s="38" t="str">
        <x:f>Vulnerabilidad!C22</x:f>
        <x:v>Mampostería de relleno</x:v>
      </x:c>
      <x:c r="O1758" s="38" t="str">
        <x:f>Vulnerabilidad!D22</x:f>
        <x:v>Losa de hormigón</x:v>
      </x:c>
      <x:c r="P1758" s="38" t="str">
        <x:v>Sin dato</x:v>
      </x:c>
      <x:c r="Q1758" s="38" t="n">
        <x:f>IF('Impacto local'!H18="","",'Impacto local'!H18)</x:f>
        <x:v>2</x:v>
      </x:c>
      <x:c r="R1758" s="57" t="n">
        <x:f>IF(Q1758="","",INDEX(Vulnerabilidad!$B$6:$B$17,Q1758))</x:f>
        <x:v>0</x:v>
      </x:c>
      <x:c r="S1758" s="55" t="n">
        <x:f>IF(AND(ISNUMBER(J1758),ISNUMBER(R1758),R1758&gt;=0,R1758&lt;=1),J1758*R1758,"n.a.")</x:f>
        <x:v>0</x:v>
      </x:c>
      <x:c r="T1758" s="38" t="str">
        <x:f>IF(ISNUMBER(S1758),"Calculado ilustrativo","Faltan datos / parámetros inválidos")</x:f>
        <x:v>Calculado ilustrativo</x:v>
      </x:c>
    </x:row>
    <x:row r="1759">
      <x:c r="A1759" s="38" t="str">
        <x:v>R01754</x:v>
      </x:c>
      <x:c r="B1759" s="38" t="str">
        <x:f>'Reparto provincial'!B590</x:f>
        <x:v>C15</x:v>
      </x:c>
      <x:c r="C1759" s="38" t="str">
        <x:f>'Reparto provincial'!C590</x:f>
        <x:v>SAGICOR Panamá, S. A.</x:v>
      </x:c>
      <x:c r="D1759" s="38" t="str">
        <x:f>'Reparto provincial'!D590</x:f>
        <x:v>Industrial</x:v>
      </x:c>
      <x:c r="E1759" s="38" t="str">
        <x:f>'Reparto provincial'!E590</x:f>
        <x:v>Panamá Oeste</x:v>
      </x:c>
      <x:c r="F1759" s="38" t="str">
        <x:f>Ubicaciones!A18</x:f>
        <x:v>L13</x:v>
      </x:c>
      <x:c r="G1759" s="38" t="str">
        <x:v>P2</x:v>
      </x:c>
      <x:c r="H1759" s="55" t="n">
        <x:f>IF(AND(ISNUMBER('Reparto provincial'!J590),ABS(Construccion!G44-1)&lt;0.0000001,MIN(Construccion!D44:F44)&gt;=0,MAX(Construccion!D44:F44)&lt;=1),ROUND('Reparto provincial'!J590*ROUND(SUM(Construccion!$D$44:E44),12),0)-ROUND('Reparto provincial'!J590*ROUND(SUM(Construccion!$D$44:D44),12),0),"n.a.")</x:f>
        <x:v>0</x:v>
      </x:c>
      <x:c r="I1759" s="55" t="n">
        <x:f>'Reparto provincial'!N590</x:f>
        <x:v>0</x:v>
      </x:c>
      <x:c r="J1759" s="55" t="n">
        <x:f>IF(AND(ISNUMBER(H1759),ISNUMBER(I1759)),H1759*I1759,"n.a.")</x:f>
        <x:v>0</x:v>
      </x:c>
      <x:c r="K1759" s="56" t="n">
        <x:f>Ubicaciones!D18</x:f>
        <x:v>8.88</x:v>
      </x:c>
      <x:c r="L1759" s="56" t="n">
        <x:f>Ubicaciones!E18</x:f>
        <x:v>-79.78</x:v>
      </x:c>
      <x:c r="M1759" s="38" t="str">
        <x:f>Vulnerabilidad!B23</x:f>
        <x:v>Mampostería sin refuerzo</x:v>
      </x:c>
      <x:c r="N1759" s="38" t="str">
        <x:f>Vulnerabilidad!C23</x:f>
        <x:v>Bloque / ladrillo</x:v>
      </x:c>
      <x:c r="O1759" s="38" t="str">
        <x:f>Vulnerabilidad!D23</x:f>
        <x:v>Metal</x:v>
      </x:c>
      <x:c r="P1759" s="38" t="str">
        <x:v>Sin dato</x:v>
      </x:c>
      <x:c r="Q1759" s="38" t="n">
        <x:f>IF('Impacto local'!H18="","",'Impacto local'!H18)</x:f>
        <x:v>2</x:v>
      </x:c>
      <x:c r="R1759" s="57" t="n">
        <x:f>IF(Q1759="","",INDEX(Vulnerabilidad!$C$6:$C$17,Q1759))</x:f>
        <x:v>0</x:v>
      </x:c>
      <x:c r="S1759" s="55" t="n">
        <x:f>IF(AND(ISNUMBER(J1759),ISNUMBER(R1759),R1759&gt;=0,R1759&lt;=1),J1759*R1759,"n.a.")</x:f>
        <x:v>0</x:v>
      </x:c>
      <x:c r="T1759" s="38" t="str">
        <x:f>IF(ISNUMBER(S1759),"Calculado ilustrativo","Faltan datos / parámetros inválidos")</x:f>
        <x:v>Calculado ilustrativo</x:v>
      </x:c>
    </x:row>
    <x:row r="1760">
      <x:c r="A1760" s="38" t="str">
        <x:v>R01755</x:v>
      </x:c>
      <x:c r="B1760" s="38" t="str">
        <x:f>'Reparto provincial'!B590</x:f>
        <x:v>C15</x:v>
      </x:c>
      <x:c r="C1760" s="38" t="str">
        <x:f>'Reparto provincial'!C590</x:f>
        <x:v>SAGICOR Panamá, S. A.</x:v>
      </x:c>
      <x:c r="D1760" s="38" t="str">
        <x:f>'Reparto provincial'!D590</x:f>
        <x:v>Industrial</x:v>
      </x:c>
      <x:c r="E1760" s="38" t="str">
        <x:f>'Reparto provincial'!E590</x:f>
        <x:v>Panamá Oeste</x:v>
      </x:c>
      <x:c r="F1760" s="38" t="str">
        <x:f>Ubicaciones!A18</x:f>
        <x:v>L13</x:v>
      </x:c>
      <x:c r="G1760" s="38" t="str">
        <x:v>P3</x:v>
      </x:c>
      <x:c r="H1760" s="55" t="n">
        <x:f>IF(AND(ISNUMBER('Reparto provincial'!J590),ABS(Construccion!G44-1)&lt;0.0000001,MIN(Construccion!D44:F44)&gt;=0,MAX(Construccion!D44:F44)&lt;=1),ROUND('Reparto provincial'!J590*ROUND(SUM(Construccion!$D$44:F44),12),0)-ROUND('Reparto provincial'!J590*ROUND(SUM(Construccion!$D$44:E44),12),0),"n.a.")</x:f>
        <x:v>0</x:v>
      </x:c>
      <x:c r="I1760" s="55" t="n">
        <x:f>'Reparto provincial'!N590</x:f>
        <x:v>0</x:v>
      </x:c>
      <x:c r="J1760" s="55" t="n">
        <x:f>IF(AND(ISNUMBER(H1760),ISNUMBER(I1760)),H1760*I1760,"n.a.")</x:f>
        <x:v>0</x:v>
      </x:c>
      <x:c r="K1760" s="56" t="n">
        <x:f>Ubicaciones!D18</x:f>
        <x:v>8.88</x:v>
      </x:c>
      <x:c r="L1760" s="56" t="n">
        <x:f>Ubicaciones!E18</x:f>
        <x:v>-79.78</x:v>
      </x:c>
      <x:c r="M1760" s="38" t="str">
        <x:f>Vulnerabilidad!B24</x:f>
        <x:v>Liviana / madera</x:v>
      </x:c>
      <x:c r="N1760" s="38" t="str">
        <x:f>Vulnerabilidad!C24</x:f>
        <x:v>Madera / livianas</x:v>
      </x:c>
      <x:c r="O1760" s="38" t="str">
        <x:f>Vulnerabilidad!D24</x:f>
        <x:v>Metal</x:v>
      </x:c>
      <x:c r="P1760" s="38" t="str">
        <x:v>Sin dato</x:v>
      </x:c>
      <x:c r="Q1760" s="38" t="n">
        <x:f>IF('Impacto local'!H18="","",'Impacto local'!H18)</x:f>
        <x:v>2</x:v>
      </x:c>
      <x:c r="R1760" s="57" t="n">
        <x:f>IF(Q1760="","",INDEX(Vulnerabilidad!$D$6:$D$17,Q1760))</x:f>
        <x:v>0</x:v>
      </x:c>
      <x:c r="S1760" s="55" t="n">
        <x:f>IF(AND(ISNUMBER(J1760),ISNUMBER(R1760),R1760&gt;=0,R1760&lt;=1),J1760*R1760,"n.a.")</x:f>
        <x:v>0</x:v>
      </x:c>
      <x:c r="T1760" s="38" t="str">
        <x:f>IF(ISNUMBER(S1760),"Calculado ilustrativo","Faltan datos / parámetros inválidos")</x:f>
        <x:v>Calculado ilustrativo</x:v>
      </x:c>
    </x:row>
    <x:row r="1761">
      <x:c r="A1761" s="38" t="str">
        <x:v>R01756</x:v>
      </x:c>
      <x:c r="B1761" s="38" t="str">
        <x:f>'Reparto provincial'!B591</x:f>
        <x:v>C16</x:v>
      </x:c>
      <x:c r="C1761" s="38" t="str">
        <x:f>'Reparto provincial'!C591</x:f>
        <x:v>Seguros FEDPA, S .A.</x:v>
      </x:c>
      <x:c r="D1761" s="38" t="str">
        <x:f>'Reparto provincial'!D591</x:f>
        <x:v>Residencial</x:v>
      </x:c>
      <x:c r="E1761" s="38" t="str">
        <x:f>'Reparto provincial'!E591</x:f>
        <x:v>Bocas del Toro</x:v>
      </x:c>
      <x:c r="F1761" s="38" t="str">
        <x:f>Ubicaciones!A6</x:f>
        <x:v>L01</x:v>
      </x:c>
      <x:c r="G1761" s="38" t="str">
        <x:v>P1</x:v>
      </x:c>
      <x:c r="H1761" s="55" t="n">
        <x:f>IF(AND(ISNUMBER('Reparto provincial'!J591),ABS(Construccion!G6-1)&lt;0.0000001,MIN(Construccion!D6:F6)&gt;=0,MAX(Construccion!D6:F6)&lt;=1),ROUND('Reparto provincial'!J591*ROUND(SUM(Construccion!$D$6:D6),12),0)-0,"n.a.")</x:f>
        <x:v>17</x:v>
      </x:c>
      <x:c r="I1761" s="55" t="n">
        <x:f>'Reparto provincial'!N591</x:f>
        <x:v>33883.14606741573</x:v>
      </x:c>
      <x:c r="J1761" s="55" t="n">
        <x:f>IF(AND(ISNUMBER(H1761),ISNUMBER(I1761)),H1761*I1761,"n.a.")</x:f>
        <x:v>576013.4831460674</x:v>
      </x:c>
      <x:c r="K1761" s="56" t="n">
        <x:f>Ubicaciones!D6</x:f>
        <x:v>9.34</x:v>
      </x:c>
      <x:c r="L1761" s="56" t="n">
        <x:f>Ubicaciones!E6</x:f>
        <x:v>-82.25</x:v>
      </x:c>
      <x:c r="M1761" s="38" t="str">
        <x:f>Vulnerabilidad!B22</x:f>
        <x:v>Hormigón armado</x:v>
      </x:c>
      <x:c r="N1761" s="38" t="str">
        <x:f>Vulnerabilidad!C22</x:f>
        <x:v>Mampostería de relleno</x:v>
      </x:c>
      <x:c r="O1761" s="38" t="str">
        <x:f>Vulnerabilidad!D22</x:f>
        <x:v>Losa de hormigón</x:v>
      </x:c>
      <x:c r="P1761" s="38" t="str">
        <x:v>Sin dato</x:v>
      </x:c>
      <x:c r="Q1761" s="38" t="n">
        <x:f>IF('Impacto local'!H6="","",'Impacto local'!H6)</x:f>
        <x:v>3</x:v>
      </x:c>
      <x:c r="R1761" s="57" t="n">
        <x:f>IF(Q1761="","",INDEX(Vulnerabilidad!$B$6:$B$17,Q1761))</x:f>
        <x:v>0</x:v>
      </x:c>
      <x:c r="S1761" s="55" t="n">
        <x:f>IF(AND(ISNUMBER(J1761),ISNUMBER(R1761),R1761&gt;=0,R1761&lt;=1),J1761*R1761,"n.a.")</x:f>
        <x:v>0</x:v>
      </x:c>
      <x:c r="T1761" s="38" t="str">
        <x:f>IF(ISNUMBER(S1761),"Calculado ilustrativo","Faltan datos / parámetros inválidos")</x:f>
        <x:v>Calculado ilustrativo</x:v>
      </x:c>
    </x:row>
    <x:row r="1762">
      <x:c r="A1762" s="38" t="str">
        <x:v>R01757</x:v>
      </x:c>
      <x:c r="B1762" s="38" t="str">
        <x:f>'Reparto provincial'!B591</x:f>
        <x:v>C16</x:v>
      </x:c>
      <x:c r="C1762" s="38" t="str">
        <x:f>'Reparto provincial'!C591</x:f>
        <x:v>Seguros FEDPA, S .A.</x:v>
      </x:c>
      <x:c r="D1762" s="38" t="str">
        <x:f>'Reparto provincial'!D591</x:f>
        <x:v>Residencial</x:v>
      </x:c>
      <x:c r="E1762" s="38" t="str">
        <x:f>'Reparto provincial'!E591</x:f>
        <x:v>Bocas del Toro</x:v>
      </x:c>
      <x:c r="F1762" s="38" t="str">
        <x:f>Ubicaciones!A6</x:f>
        <x:v>L01</x:v>
      </x:c>
      <x:c r="G1762" s="38" t="str">
        <x:v>P2</x:v>
      </x:c>
      <x:c r="H1762" s="55" t="n">
        <x:f>IF(AND(ISNUMBER('Reparto provincial'!J591),ABS(Construccion!G6-1)&lt;0.0000001,MIN(Construccion!D6:F6)&gt;=0,MAX(Construccion!D6:F6)&lt;=1),ROUND('Reparto provincial'!J591*ROUND(SUM(Construccion!$D$6:E6),12),0)-ROUND('Reparto provincial'!J591*ROUND(SUM(Construccion!$D$6:D6),12),0),"n.a.")</x:f>
        <x:v>9</x:v>
      </x:c>
      <x:c r="I1762" s="55" t="n">
        <x:f>'Reparto provincial'!N591</x:f>
        <x:v>33883.14606741573</x:v>
      </x:c>
      <x:c r="J1762" s="55" t="n">
        <x:f>IF(AND(ISNUMBER(H1762),ISNUMBER(I1762)),H1762*I1762,"n.a.")</x:f>
        <x:v>304948.31460674154</x:v>
      </x:c>
      <x:c r="K1762" s="56" t="n">
        <x:f>Ubicaciones!D6</x:f>
        <x:v>9.34</x:v>
      </x:c>
      <x:c r="L1762" s="56" t="n">
        <x:f>Ubicaciones!E6</x:f>
        <x:v>-82.25</x:v>
      </x:c>
      <x:c r="M1762" s="38" t="str">
        <x:f>Vulnerabilidad!B23</x:f>
        <x:v>Mampostería sin refuerzo</x:v>
      </x:c>
      <x:c r="N1762" s="38" t="str">
        <x:f>Vulnerabilidad!C23</x:f>
        <x:v>Bloque / ladrillo</x:v>
      </x:c>
      <x:c r="O1762" s="38" t="str">
        <x:f>Vulnerabilidad!D23</x:f>
        <x:v>Metal</x:v>
      </x:c>
      <x:c r="P1762" s="38" t="str">
        <x:v>Sin dato</x:v>
      </x:c>
      <x:c r="Q1762" s="38" t="n">
        <x:f>IF('Impacto local'!H6="","",'Impacto local'!H6)</x:f>
        <x:v>3</x:v>
      </x:c>
      <x:c r="R1762" s="57" t="n">
        <x:f>IF(Q1762="","",INDEX(Vulnerabilidad!$C$6:$C$17,Q1762))</x:f>
        <x:v>0</x:v>
      </x:c>
      <x:c r="S1762" s="55" t="n">
        <x:f>IF(AND(ISNUMBER(J1762),ISNUMBER(R1762),R1762&gt;=0,R1762&lt;=1),J1762*R1762,"n.a.")</x:f>
        <x:v>0</x:v>
      </x:c>
      <x:c r="T1762" s="38" t="str">
        <x:f>IF(ISNUMBER(S1762),"Calculado ilustrativo","Faltan datos / parámetros inválidos")</x:f>
        <x:v>Calculado ilustrativo</x:v>
      </x:c>
    </x:row>
    <x:row r="1763">
      <x:c r="A1763" s="38" t="str">
        <x:v>R01758</x:v>
      </x:c>
      <x:c r="B1763" s="38" t="str">
        <x:f>'Reparto provincial'!B591</x:f>
        <x:v>C16</x:v>
      </x:c>
      <x:c r="C1763" s="38" t="str">
        <x:f>'Reparto provincial'!C591</x:f>
        <x:v>Seguros FEDPA, S .A.</x:v>
      </x:c>
      <x:c r="D1763" s="38" t="str">
        <x:f>'Reparto provincial'!D591</x:f>
        <x:v>Residencial</x:v>
      </x:c>
      <x:c r="E1763" s="38" t="str">
        <x:f>'Reparto provincial'!E591</x:f>
        <x:v>Bocas del Toro</x:v>
      </x:c>
      <x:c r="F1763" s="38" t="str">
        <x:f>Ubicaciones!A6</x:f>
        <x:v>L01</x:v>
      </x:c>
      <x:c r="G1763" s="38" t="str">
        <x:v>P3</x:v>
      </x:c>
      <x:c r="H1763" s="55" t="n">
        <x:f>IF(AND(ISNUMBER('Reparto provincial'!J591),ABS(Construccion!G6-1)&lt;0.0000001,MIN(Construccion!D6:F6)&gt;=0,MAX(Construccion!D6:F6)&lt;=1),ROUND('Reparto provincial'!J591*ROUND(SUM(Construccion!$D$6:F6),12),0)-ROUND('Reparto provincial'!J591*ROUND(SUM(Construccion!$D$6:E6),12),0),"n.a.")</x:f>
        <x:v>3</x:v>
      </x:c>
      <x:c r="I1763" s="55" t="n">
        <x:f>'Reparto provincial'!N591</x:f>
        <x:v>33883.14606741573</x:v>
      </x:c>
      <x:c r="J1763" s="55" t="n">
        <x:f>IF(AND(ISNUMBER(H1763),ISNUMBER(I1763)),H1763*I1763,"n.a.")</x:f>
        <x:v>101649.43820224718</x:v>
      </x:c>
      <x:c r="K1763" s="56" t="n">
        <x:f>Ubicaciones!D6</x:f>
        <x:v>9.34</x:v>
      </x:c>
      <x:c r="L1763" s="56" t="n">
        <x:f>Ubicaciones!E6</x:f>
        <x:v>-82.25</x:v>
      </x:c>
      <x:c r="M1763" s="38" t="str">
        <x:f>Vulnerabilidad!B24</x:f>
        <x:v>Liviana / madera</x:v>
      </x:c>
      <x:c r="N1763" s="38" t="str">
        <x:f>Vulnerabilidad!C24</x:f>
        <x:v>Madera / livianas</x:v>
      </x:c>
      <x:c r="O1763" s="38" t="str">
        <x:f>Vulnerabilidad!D24</x:f>
        <x:v>Metal</x:v>
      </x:c>
      <x:c r="P1763" s="38" t="str">
        <x:v>Sin dato</x:v>
      </x:c>
      <x:c r="Q1763" s="38" t="n">
        <x:f>IF('Impacto local'!H6="","",'Impacto local'!H6)</x:f>
        <x:v>3</x:v>
      </x:c>
      <x:c r="R1763" s="57" t="n">
        <x:f>IF(Q1763="","",INDEX(Vulnerabilidad!$D$6:$D$17,Q1763))</x:f>
        <x:v>0</x:v>
      </x:c>
      <x:c r="S1763" s="55" t="n">
        <x:f>IF(AND(ISNUMBER(J1763),ISNUMBER(R1763),R1763&gt;=0,R1763&lt;=1),J1763*R1763,"n.a.")</x:f>
        <x:v>0</x:v>
      </x:c>
      <x:c r="T1763" s="38" t="str">
        <x:f>IF(ISNUMBER(S1763),"Calculado ilustrativo","Faltan datos / parámetros inválidos")</x:f>
        <x:v>Calculado ilustrativo</x:v>
      </x:c>
    </x:row>
    <x:row r="1764">
      <x:c r="A1764" s="38" t="str">
        <x:v>R01759</x:v>
      </x:c>
      <x:c r="B1764" s="38" t="str">
        <x:f>'Reparto provincial'!B592</x:f>
        <x:v>C16</x:v>
      </x:c>
      <x:c r="C1764" s="38" t="str">
        <x:f>'Reparto provincial'!C592</x:f>
        <x:v>Seguros FEDPA, S .A.</x:v>
      </x:c>
      <x:c r="D1764" s="38" t="str">
        <x:f>'Reparto provincial'!D592</x:f>
        <x:v>Residencial</x:v>
      </x:c>
      <x:c r="E1764" s="38" t="str">
        <x:f>'Reparto provincial'!E592</x:f>
        <x:v>Coclé</x:v>
      </x:c>
      <x:c r="F1764" s="38" t="str">
        <x:f>Ubicaciones!A7</x:f>
        <x:v>L02</x:v>
      </x:c>
      <x:c r="G1764" s="38" t="str">
        <x:v>P1</x:v>
      </x:c>
      <x:c r="H1764" s="55" t="n">
        <x:f>IF(AND(ISNUMBER('Reparto provincial'!J592),ABS(Construccion!G9-1)&lt;0.0000001,MIN(Construccion!D9:F9)&gt;=0,MAX(Construccion!D9:F9)&lt;=1),ROUND('Reparto provincial'!J592*ROUND(SUM(Construccion!$D$9:D9),12),0)-0,"n.a.")</x:f>
        <x:v>70</x:v>
      </x:c>
      <x:c r="I1764" s="55" t="n">
        <x:f>'Reparto provincial'!N592</x:f>
        <x:v>33883.14606741573</x:v>
      </x:c>
      <x:c r="J1764" s="55" t="n">
        <x:f>IF(AND(ISNUMBER(H1764),ISNUMBER(I1764)),H1764*I1764,"n.a.")</x:f>
        <x:v>2371820.224719101</x:v>
      </x:c>
      <x:c r="K1764" s="56" t="n">
        <x:f>Ubicaciones!D7</x:f>
        <x:v>8.52</x:v>
      </x:c>
      <x:c r="L1764" s="56" t="n">
        <x:f>Ubicaciones!E7</x:f>
        <x:v>-80.36</x:v>
      </x:c>
      <x:c r="M1764" s="38" t="str">
        <x:f>Vulnerabilidad!B22</x:f>
        <x:v>Hormigón armado</x:v>
      </x:c>
      <x:c r="N1764" s="38" t="str">
        <x:f>Vulnerabilidad!C22</x:f>
        <x:v>Mampostería de relleno</x:v>
      </x:c>
      <x:c r="O1764" s="38" t="str">
        <x:f>Vulnerabilidad!D22</x:f>
        <x:v>Losa de hormigón</x:v>
      </x:c>
      <x:c r="P1764" s="38" t="str">
        <x:v>Sin dato</x:v>
      </x:c>
      <x:c r="Q1764" s="38" t="n">
        <x:f>IF('Impacto local'!H7="","",'Impacto local'!H7)</x:f>
        <x:v>2</x:v>
      </x:c>
      <x:c r="R1764" s="57" t="n">
        <x:f>IF(Q1764="","",INDEX(Vulnerabilidad!$B$6:$B$17,Q1764))</x:f>
        <x:v>0</x:v>
      </x:c>
      <x:c r="S1764" s="55" t="n">
        <x:f>IF(AND(ISNUMBER(J1764),ISNUMBER(R1764),R1764&gt;=0,R1764&lt;=1),J1764*R1764,"n.a.")</x:f>
        <x:v>0</x:v>
      </x:c>
      <x:c r="T1764" s="38" t="str">
        <x:f>IF(ISNUMBER(S1764),"Calculado ilustrativo","Faltan datos / parámetros inválidos")</x:f>
        <x:v>Calculado ilustrativo</x:v>
      </x:c>
    </x:row>
    <x:row r="1765">
      <x:c r="A1765" s="38" t="str">
        <x:v>R01760</x:v>
      </x:c>
      <x:c r="B1765" s="38" t="str">
        <x:f>'Reparto provincial'!B592</x:f>
        <x:v>C16</x:v>
      </x:c>
      <x:c r="C1765" s="38" t="str">
        <x:f>'Reparto provincial'!C592</x:f>
        <x:v>Seguros FEDPA, S .A.</x:v>
      </x:c>
      <x:c r="D1765" s="38" t="str">
        <x:f>'Reparto provincial'!D592</x:f>
        <x:v>Residencial</x:v>
      </x:c>
      <x:c r="E1765" s="38" t="str">
        <x:f>'Reparto provincial'!E592</x:f>
        <x:v>Coclé</x:v>
      </x:c>
      <x:c r="F1765" s="38" t="str">
        <x:f>Ubicaciones!A7</x:f>
        <x:v>L02</x:v>
      </x:c>
      <x:c r="G1765" s="38" t="str">
        <x:v>P2</x:v>
      </x:c>
      <x:c r="H1765" s="55" t="n">
        <x:f>IF(AND(ISNUMBER('Reparto provincial'!J592),ABS(Construccion!G9-1)&lt;0.0000001,MIN(Construccion!D9:F9)&gt;=0,MAX(Construccion!D9:F9)&lt;=1),ROUND('Reparto provincial'!J592*ROUND(SUM(Construccion!$D$9:E9),12),0)-ROUND('Reparto provincial'!J592*ROUND(SUM(Construccion!$D$9:D9),12),0),"n.a.")</x:f>
        <x:v>35</x:v>
      </x:c>
      <x:c r="I1765" s="55" t="n">
        <x:f>'Reparto provincial'!N592</x:f>
        <x:v>33883.14606741573</x:v>
      </x:c>
      <x:c r="J1765" s="55" t="n">
        <x:f>IF(AND(ISNUMBER(H1765),ISNUMBER(I1765)),H1765*I1765,"n.a.")</x:f>
        <x:v>1185910.1123595505</x:v>
      </x:c>
      <x:c r="K1765" s="56" t="n">
        <x:f>Ubicaciones!D7</x:f>
        <x:v>8.52</x:v>
      </x:c>
      <x:c r="L1765" s="56" t="n">
        <x:f>Ubicaciones!E7</x:f>
        <x:v>-80.36</x:v>
      </x:c>
      <x:c r="M1765" s="38" t="str">
        <x:f>Vulnerabilidad!B23</x:f>
        <x:v>Mampostería sin refuerzo</x:v>
      </x:c>
      <x:c r="N1765" s="38" t="str">
        <x:f>Vulnerabilidad!C23</x:f>
        <x:v>Bloque / ladrillo</x:v>
      </x:c>
      <x:c r="O1765" s="38" t="str">
        <x:f>Vulnerabilidad!D23</x:f>
        <x:v>Metal</x:v>
      </x:c>
      <x:c r="P1765" s="38" t="str">
        <x:v>Sin dato</x:v>
      </x:c>
      <x:c r="Q1765" s="38" t="n">
        <x:f>IF('Impacto local'!H7="","",'Impacto local'!H7)</x:f>
        <x:v>2</x:v>
      </x:c>
      <x:c r="R1765" s="57" t="n">
        <x:f>IF(Q1765="","",INDEX(Vulnerabilidad!$C$6:$C$17,Q1765))</x:f>
        <x:v>0</x:v>
      </x:c>
      <x:c r="S1765" s="55" t="n">
        <x:f>IF(AND(ISNUMBER(J1765),ISNUMBER(R1765),R1765&gt;=0,R1765&lt;=1),J1765*R1765,"n.a.")</x:f>
        <x:v>0</x:v>
      </x:c>
      <x:c r="T1765" s="38" t="str">
        <x:f>IF(ISNUMBER(S1765),"Calculado ilustrativo","Faltan datos / parámetros inválidos")</x:f>
        <x:v>Calculado ilustrativo</x:v>
      </x:c>
    </x:row>
    <x:row r="1766">
      <x:c r="A1766" s="38" t="str">
        <x:v>R01761</x:v>
      </x:c>
      <x:c r="B1766" s="38" t="str">
        <x:f>'Reparto provincial'!B592</x:f>
        <x:v>C16</x:v>
      </x:c>
      <x:c r="C1766" s="38" t="str">
        <x:f>'Reparto provincial'!C592</x:f>
        <x:v>Seguros FEDPA, S .A.</x:v>
      </x:c>
      <x:c r="D1766" s="38" t="str">
        <x:f>'Reparto provincial'!D592</x:f>
        <x:v>Residencial</x:v>
      </x:c>
      <x:c r="E1766" s="38" t="str">
        <x:f>'Reparto provincial'!E592</x:f>
        <x:v>Coclé</x:v>
      </x:c>
      <x:c r="F1766" s="38" t="str">
        <x:f>Ubicaciones!A7</x:f>
        <x:v>L02</x:v>
      </x:c>
      <x:c r="G1766" s="38" t="str">
        <x:v>P3</x:v>
      </x:c>
      <x:c r="H1766" s="55" t="n">
        <x:f>IF(AND(ISNUMBER('Reparto provincial'!J592),ABS(Construccion!G9-1)&lt;0.0000001,MIN(Construccion!D9:F9)&gt;=0,MAX(Construccion!D9:F9)&lt;=1),ROUND('Reparto provincial'!J592*ROUND(SUM(Construccion!$D$9:F9),12),0)-ROUND('Reparto provincial'!J592*ROUND(SUM(Construccion!$D$9:E9),12),0),"n.a.")</x:f>
        <x:v>12</x:v>
      </x:c>
      <x:c r="I1766" s="55" t="n">
        <x:f>'Reparto provincial'!N592</x:f>
        <x:v>33883.14606741573</x:v>
      </x:c>
      <x:c r="J1766" s="55" t="n">
        <x:f>IF(AND(ISNUMBER(H1766),ISNUMBER(I1766)),H1766*I1766,"n.a.")</x:f>
        <x:v>406597.75280898873</x:v>
      </x:c>
      <x:c r="K1766" s="56" t="n">
        <x:f>Ubicaciones!D7</x:f>
        <x:v>8.52</x:v>
      </x:c>
      <x:c r="L1766" s="56" t="n">
        <x:f>Ubicaciones!E7</x:f>
        <x:v>-80.36</x:v>
      </x:c>
      <x:c r="M1766" s="38" t="str">
        <x:f>Vulnerabilidad!B24</x:f>
        <x:v>Liviana / madera</x:v>
      </x:c>
      <x:c r="N1766" s="38" t="str">
        <x:f>Vulnerabilidad!C24</x:f>
        <x:v>Madera / livianas</x:v>
      </x:c>
      <x:c r="O1766" s="38" t="str">
        <x:f>Vulnerabilidad!D24</x:f>
        <x:v>Metal</x:v>
      </x:c>
      <x:c r="P1766" s="38" t="str">
        <x:v>Sin dato</x:v>
      </x:c>
      <x:c r="Q1766" s="38" t="n">
        <x:f>IF('Impacto local'!H7="","",'Impacto local'!H7)</x:f>
        <x:v>2</x:v>
      </x:c>
      <x:c r="R1766" s="57" t="n">
        <x:f>IF(Q1766="","",INDEX(Vulnerabilidad!$D$6:$D$17,Q1766))</x:f>
        <x:v>0</x:v>
      </x:c>
      <x:c r="S1766" s="55" t="n">
        <x:f>IF(AND(ISNUMBER(J1766),ISNUMBER(R1766),R1766&gt;=0,R1766&lt;=1),J1766*R1766,"n.a.")</x:f>
        <x:v>0</x:v>
      </x:c>
      <x:c r="T1766" s="38" t="str">
        <x:f>IF(ISNUMBER(S1766),"Calculado ilustrativo","Faltan datos / parámetros inválidos")</x:f>
        <x:v>Calculado ilustrativo</x:v>
      </x:c>
    </x:row>
    <x:row r="1767">
      <x:c r="A1767" s="38" t="str">
        <x:v>R01762</x:v>
      </x:c>
      <x:c r="B1767" s="38" t="str">
        <x:f>'Reparto provincial'!B593</x:f>
        <x:v>C16</x:v>
      </x:c>
      <x:c r="C1767" s="38" t="str">
        <x:f>'Reparto provincial'!C593</x:f>
        <x:v>Seguros FEDPA, S .A.</x:v>
      </x:c>
      <x:c r="D1767" s="38" t="str">
        <x:f>'Reparto provincial'!D593</x:f>
        <x:v>Residencial</x:v>
      </x:c>
      <x:c r="E1767" s="38" t="str">
        <x:f>'Reparto provincial'!E593</x:f>
        <x:v>Colón</x:v>
      </x:c>
      <x:c r="F1767" s="38" t="str">
        <x:f>Ubicaciones!A8</x:f>
        <x:v>L03</x:v>
      </x:c>
      <x:c r="G1767" s="38" t="str">
        <x:v>P1</x:v>
      </x:c>
      <x:c r="H1767" s="55" t="n">
        <x:f>IF(AND(ISNUMBER('Reparto provincial'!J593),ABS(Construccion!G12-1)&lt;0.0000001,MIN(Construccion!D12:F12)&gt;=0,MAX(Construccion!D12:F12)&lt;=1),ROUND('Reparto provincial'!J593*ROUND(SUM(Construccion!$D$12:D12),12),0)-0,"n.a.")</x:f>
        <x:v>74</x:v>
      </x:c>
      <x:c r="I1767" s="55" t="n">
        <x:f>'Reparto provincial'!N593</x:f>
        <x:v>33883.14606741573</x:v>
      </x:c>
      <x:c r="J1767" s="55" t="n">
        <x:f>IF(AND(ISNUMBER(H1767),ISNUMBER(I1767)),H1767*I1767,"n.a.")</x:f>
        <x:v>2507352.808988764</x:v>
      </x:c>
      <x:c r="K1767" s="56" t="n">
        <x:f>Ubicaciones!D8</x:f>
        <x:v>9.36</x:v>
      </x:c>
      <x:c r="L1767" s="56" t="n">
        <x:f>Ubicaciones!E8</x:f>
        <x:v>-79.9</x:v>
      </x:c>
      <x:c r="M1767" s="38" t="str">
        <x:f>Vulnerabilidad!B22</x:f>
        <x:v>Hormigón armado</x:v>
      </x:c>
      <x:c r="N1767" s="38" t="str">
        <x:f>Vulnerabilidad!C22</x:f>
        <x:v>Mampostería de relleno</x:v>
      </x:c>
      <x:c r="O1767" s="38" t="str">
        <x:f>Vulnerabilidad!D22</x:f>
        <x:v>Losa de hormigón</x:v>
      </x:c>
      <x:c r="P1767" s="38" t="str">
        <x:v>Sin dato</x:v>
      </x:c>
      <x:c r="Q1767" s="38" t="n">
        <x:f>IF('Impacto local'!H8="","",'Impacto local'!H8)</x:f>
        <x:v>2</x:v>
      </x:c>
      <x:c r="R1767" s="57" t="n">
        <x:f>IF(Q1767="","",INDEX(Vulnerabilidad!$B$6:$B$17,Q1767))</x:f>
        <x:v>0</x:v>
      </x:c>
      <x:c r="S1767" s="55" t="n">
        <x:f>IF(AND(ISNUMBER(J1767),ISNUMBER(R1767),R1767&gt;=0,R1767&lt;=1),J1767*R1767,"n.a.")</x:f>
        <x:v>0</x:v>
      </x:c>
      <x:c r="T1767" s="38" t="str">
        <x:f>IF(ISNUMBER(S1767),"Calculado ilustrativo","Faltan datos / parámetros inválidos")</x:f>
        <x:v>Calculado ilustrativo</x:v>
      </x:c>
    </x:row>
    <x:row r="1768">
      <x:c r="A1768" s="38" t="str">
        <x:v>R01763</x:v>
      </x:c>
      <x:c r="B1768" s="38" t="str">
        <x:f>'Reparto provincial'!B593</x:f>
        <x:v>C16</x:v>
      </x:c>
      <x:c r="C1768" s="38" t="str">
        <x:f>'Reparto provincial'!C593</x:f>
        <x:v>Seguros FEDPA, S .A.</x:v>
      </x:c>
      <x:c r="D1768" s="38" t="str">
        <x:f>'Reparto provincial'!D593</x:f>
        <x:v>Residencial</x:v>
      </x:c>
      <x:c r="E1768" s="38" t="str">
        <x:f>'Reparto provincial'!E593</x:f>
        <x:v>Colón</x:v>
      </x:c>
      <x:c r="F1768" s="38" t="str">
        <x:f>Ubicaciones!A8</x:f>
        <x:v>L03</x:v>
      </x:c>
      <x:c r="G1768" s="38" t="str">
        <x:v>P2</x:v>
      </x:c>
      <x:c r="H1768" s="55" t="n">
        <x:f>IF(AND(ISNUMBER('Reparto provincial'!J593),ABS(Construccion!G12-1)&lt;0.0000001,MIN(Construccion!D12:F12)&gt;=0,MAX(Construccion!D12:F12)&lt;=1),ROUND('Reparto provincial'!J593*ROUND(SUM(Construccion!$D$12:E12),12),0)-ROUND('Reparto provincial'!J593*ROUND(SUM(Construccion!$D$12:D12),12),0),"n.a.")</x:f>
        <x:v>37</x:v>
      </x:c>
      <x:c r="I1768" s="55" t="n">
        <x:f>'Reparto provincial'!N593</x:f>
        <x:v>33883.14606741573</x:v>
      </x:c>
      <x:c r="J1768" s="55" t="n">
        <x:f>IF(AND(ISNUMBER(H1768),ISNUMBER(I1768)),H1768*I1768,"n.a.")</x:f>
        <x:v>1253676.404494382</x:v>
      </x:c>
      <x:c r="K1768" s="56" t="n">
        <x:f>Ubicaciones!D8</x:f>
        <x:v>9.36</x:v>
      </x:c>
      <x:c r="L1768" s="56" t="n">
        <x:f>Ubicaciones!E8</x:f>
        <x:v>-79.9</x:v>
      </x:c>
      <x:c r="M1768" s="38" t="str">
        <x:f>Vulnerabilidad!B23</x:f>
        <x:v>Mampostería sin refuerzo</x:v>
      </x:c>
      <x:c r="N1768" s="38" t="str">
        <x:f>Vulnerabilidad!C23</x:f>
        <x:v>Bloque / ladrillo</x:v>
      </x:c>
      <x:c r="O1768" s="38" t="str">
        <x:f>Vulnerabilidad!D23</x:f>
        <x:v>Metal</x:v>
      </x:c>
      <x:c r="P1768" s="38" t="str">
        <x:v>Sin dato</x:v>
      </x:c>
      <x:c r="Q1768" s="38" t="n">
        <x:f>IF('Impacto local'!H8="","",'Impacto local'!H8)</x:f>
        <x:v>2</x:v>
      </x:c>
      <x:c r="R1768" s="57" t="n">
        <x:f>IF(Q1768="","",INDEX(Vulnerabilidad!$C$6:$C$17,Q1768))</x:f>
        <x:v>0</x:v>
      </x:c>
      <x:c r="S1768" s="55" t="n">
        <x:f>IF(AND(ISNUMBER(J1768),ISNUMBER(R1768),R1768&gt;=0,R1768&lt;=1),J1768*R1768,"n.a.")</x:f>
        <x:v>0</x:v>
      </x:c>
      <x:c r="T1768" s="38" t="str">
        <x:f>IF(ISNUMBER(S1768),"Calculado ilustrativo","Faltan datos / parámetros inválidos")</x:f>
        <x:v>Calculado ilustrativo</x:v>
      </x:c>
    </x:row>
    <x:row r="1769">
      <x:c r="A1769" s="38" t="str">
        <x:v>R01764</x:v>
      </x:c>
      <x:c r="B1769" s="38" t="str">
        <x:f>'Reparto provincial'!B593</x:f>
        <x:v>C16</x:v>
      </x:c>
      <x:c r="C1769" s="38" t="str">
        <x:f>'Reparto provincial'!C593</x:f>
        <x:v>Seguros FEDPA, S .A.</x:v>
      </x:c>
      <x:c r="D1769" s="38" t="str">
        <x:f>'Reparto provincial'!D593</x:f>
        <x:v>Residencial</x:v>
      </x:c>
      <x:c r="E1769" s="38" t="str">
        <x:f>'Reparto provincial'!E593</x:f>
        <x:v>Colón</x:v>
      </x:c>
      <x:c r="F1769" s="38" t="str">
        <x:f>Ubicaciones!A8</x:f>
        <x:v>L03</x:v>
      </x:c>
      <x:c r="G1769" s="38" t="str">
        <x:v>P3</x:v>
      </x:c>
      <x:c r="H1769" s="55" t="n">
        <x:f>IF(AND(ISNUMBER('Reparto provincial'!J593),ABS(Construccion!G12-1)&lt;0.0000001,MIN(Construccion!D12:F12)&gt;=0,MAX(Construccion!D12:F12)&lt;=1),ROUND('Reparto provincial'!J593*ROUND(SUM(Construccion!$D$12:F12),12),0)-ROUND('Reparto provincial'!J593*ROUND(SUM(Construccion!$D$12:E12),12),0),"n.a.")</x:f>
        <x:v>12</x:v>
      </x:c>
      <x:c r="I1769" s="55" t="n">
        <x:f>'Reparto provincial'!N593</x:f>
        <x:v>33883.14606741573</x:v>
      </x:c>
      <x:c r="J1769" s="55" t="n">
        <x:f>IF(AND(ISNUMBER(H1769),ISNUMBER(I1769)),H1769*I1769,"n.a.")</x:f>
        <x:v>406597.75280898873</x:v>
      </x:c>
      <x:c r="K1769" s="56" t="n">
        <x:f>Ubicaciones!D8</x:f>
        <x:v>9.36</x:v>
      </x:c>
      <x:c r="L1769" s="56" t="n">
        <x:f>Ubicaciones!E8</x:f>
        <x:v>-79.9</x:v>
      </x:c>
      <x:c r="M1769" s="38" t="str">
        <x:f>Vulnerabilidad!B24</x:f>
        <x:v>Liviana / madera</x:v>
      </x:c>
      <x:c r="N1769" s="38" t="str">
        <x:f>Vulnerabilidad!C24</x:f>
        <x:v>Madera / livianas</x:v>
      </x:c>
      <x:c r="O1769" s="38" t="str">
        <x:f>Vulnerabilidad!D24</x:f>
        <x:v>Metal</x:v>
      </x:c>
      <x:c r="P1769" s="38" t="str">
        <x:v>Sin dato</x:v>
      </x:c>
      <x:c r="Q1769" s="38" t="n">
        <x:f>IF('Impacto local'!H8="","",'Impacto local'!H8)</x:f>
        <x:v>2</x:v>
      </x:c>
      <x:c r="R1769" s="57" t="n">
        <x:f>IF(Q1769="","",INDEX(Vulnerabilidad!$D$6:$D$17,Q1769))</x:f>
        <x:v>0</x:v>
      </x:c>
      <x:c r="S1769" s="55" t="n">
        <x:f>IF(AND(ISNUMBER(J1769),ISNUMBER(R1769),R1769&gt;=0,R1769&lt;=1),J1769*R1769,"n.a.")</x:f>
        <x:v>0</x:v>
      </x:c>
      <x:c r="T1769" s="38" t="str">
        <x:f>IF(ISNUMBER(S1769),"Calculado ilustrativo","Faltan datos / parámetros inválidos")</x:f>
        <x:v>Calculado ilustrativo</x:v>
      </x:c>
    </x:row>
    <x:row r="1770">
      <x:c r="A1770" s="38" t="str">
        <x:v>R01765</x:v>
      </x:c>
      <x:c r="B1770" s="38" t="str">
        <x:f>'Reparto provincial'!B594</x:f>
        <x:v>C16</x:v>
      </x:c>
      <x:c r="C1770" s="38" t="str">
        <x:f>'Reparto provincial'!C594</x:f>
        <x:v>Seguros FEDPA, S .A.</x:v>
      </x:c>
      <x:c r="D1770" s="38" t="str">
        <x:f>'Reparto provincial'!D594</x:f>
        <x:v>Residencial</x:v>
      </x:c>
      <x:c r="E1770" s="38" t="str">
        <x:f>'Reparto provincial'!E594</x:f>
        <x:v>Chiriquí</x:v>
      </x:c>
      <x:c r="F1770" s="38" t="str">
        <x:f>Ubicaciones!A9</x:f>
        <x:v>L04</x:v>
      </x:c>
      <x:c r="G1770" s="38" t="str">
        <x:v>P1</x:v>
      </x:c>
      <x:c r="H1770" s="55" t="n">
        <x:f>IF(AND(ISNUMBER('Reparto provincial'!J594),ABS(Construccion!G15-1)&lt;0.0000001,MIN(Construccion!D15:F15)&gt;=0,MAX(Construccion!D15:F15)&lt;=1),ROUND('Reparto provincial'!J594*ROUND(SUM(Construccion!$D$15:D15),12),0)-0,"n.a.")</x:f>
        <x:v>191</x:v>
      </x:c>
      <x:c r="I1770" s="55" t="n">
        <x:f>'Reparto provincial'!N594</x:f>
        <x:v>33883.14606741573</x:v>
      </x:c>
      <x:c r="J1770" s="55" t="n">
        <x:f>IF(AND(ISNUMBER(H1770),ISNUMBER(I1770)),H1770*I1770,"n.a.")</x:f>
        <x:v>6471680.898876404</x:v>
      </x:c>
      <x:c r="K1770" s="56" t="n">
        <x:f>Ubicaciones!D9</x:f>
        <x:v>8.43</x:v>
      </x:c>
      <x:c r="L1770" s="56" t="n">
        <x:f>Ubicaciones!E9</x:f>
        <x:v>-82.43</x:v>
      </x:c>
      <x:c r="M1770" s="38" t="str">
        <x:f>Vulnerabilidad!B22</x:f>
        <x:v>Hormigón armado</x:v>
      </x:c>
      <x:c r="N1770" s="38" t="str">
        <x:f>Vulnerabilidad!C22</x:f>
        <x:v>Mampostería de relleno</x:v>
      </x:c>
      <x:c r="O1770" s="38" t="str">
        <x:f>Vulnerabilidad!D22</x:f>
        <x:v>Losa de hormigón</x:v>
      </x:c>
      <x:c r="P1770" s="38" t="str">
        <x:v>Sin dato</x:v>
      </x:c>
      <x:c r="Q1770" s="38" t="n">
        <x:f>IF('Impacto local'!H9="","",'Impacto local'!H9)</x:f>
        <x:v>4</x:v>
      </x:c>
      <x:c r="R1770" s="57" t="n">
        <x:f>IF(Q1770="","",INDEX(Vulnerabilidad!$B$6:$B$17,Q1770))</x:f>
        <x:v>0</x:v>
      </x:c>
      <x:c r="S1770" s="55" t="n">
        <x:f>IF(AND(ISNUMBER(J1770),ISNUMBER(R1770),R1770&gt;=0,R1770&lt;=1),J1770*R1770,"n.a.")</x:f>
        <x:v>0</x:v>
      </x:c>
      <x:c r="T1770" s="38" t="str">
        <x:f>IF(ISNUMBER(S1770),"Calculado ilustrativo","Faltan datos / parámetros inválidos")</x:f>
        <x:v>Calculado ilustrativo</x:v>
      </x:c>
    </x:row>
    <x:row r="1771">
      <x:c r="A1771" s="38" t="str">
        <x:v>R01766</x:v>
      </x:c>
      <x:c r="B1771" s="38" t="str">
        <x:f>'Reparto provincial'!B594</x:f>
        <x:v>C16</x:v>
      </x:c>
      <x:c r="C1771" s="38" t="str">
        <x:f>'Reparto provincial'!C594</x:f>
        <x:v>Seguros FEDPA, S .A.</x:v>
      </x:c>
      <x:c r="D1771" s="38" t="str">
        <x:f>'Reparto provincial'!D594</x:f>
        <x:v>Residencial</x:v>
      </x:c>
      <x:c r="E1771" s="38" t="str">
        <x:f>'Reparto provincial'!E594</x:f>
        <x:v>Chiriquí</x:v>
      </x:c>
      <x:c r="F1771" s="38" t="str">
        <x:f>Ubicaciones!A9</x:f>
        <x:v>L04</x:v>
      </x:c>
      <x:c r="G1771" s="38" t="str">
        <x:v>P2</x:v>
      </x:c>
      <x:c r="H1771" s="55" t="n">
        <x:f>IF(AND(ISNUMBER('Reparto provincial'!J594),ABS(Construccion!G15-1)&lt;0.0000001,MIN(Construccion!D15:F15)&gt;=0,MAX(Construccion!D15:F15)&lt;=1),ROUND('Reparto provincial'!J594*ROUND(SUM(Construccion!$D$15:E15),12),0)-ROUND('Reparto provincial'!J594*ROUND(SUM(Construccion!$D$15:D15),12),0),"n.a.")</x:f>
        <x:v>96</x:v>
      </x:c>
      <x:c r="I1771" s="55" t="n">
        <x:f>'Reparto provincial'!N594</x:f>
        <x:v>33883.14606741573</x:v>
      </x:c>
      <x:c r="J1771" s="55" t="n">
        <x:f>IF(AND(ISNUMBER(H1771),ISNUMBER(I1771)),H1771*I1771,"n.a.")</x:f>
        <x:v>3252782.02247191</x:v>
      </x:c>
      <x:c r="K1771" s="56" t="n">
        <x:f>Ubicaciones!D9</x:f>
        <x:v>8.43</x:v>
      </x:c>
      <x:c r="L1771" s="56" t="n">
        <x:f>Ubicaciones!E9</x:f>
        <x:v>-82.43</x:v>
      </x:c>
      <x:c r="M1771" s="38" t="str">
        <x:f>Vulnerabilidad!B23</x:f>
        <x:v>Mampostería sin refuerzo</x:v>
      </x:c>
      <x:c r="N1771" s="38" t="str">
        <x:f>Vulnerabilidad!C23</x:f>
        <x:v>Bloque / ladrillo</x:v>
      </x:c>
      <x:c r="O1771" s="38" t="str">
        <x:f>Vulnerabilidad!D23</x:f>
        <x:v>Metal</x:v>
      </x:c>
      <x:c r="P1771" s="38" t="str">
        <x:v>Sin dato</x:v>
      </x:c>
      <x:c r="Q1771" s="38" t="n">
        <x:f>IF('Impacto local'!H9="","",'Impacto local'!H9)</x:f>
        <x:v>4</x:v>
      </x:c>
      <x:c r="R1771" s="57" t="n">
        <x:f>IF(Q1771="","",INDEX(Vulnerabilidad!$C$6:$C$17,Q1771))</x:f>
        <x:v>0.001</x:v>
      </x:c>
      <x:c r="S1771" s="55" t="n">
        <x:f>IF(AND(ISNUMBER(J1771),ISNUMBER(R1771),R1771&gt;=0,R1771&lt;=1),J1771*R1771,"n.a.")</x:f>
        <x:v>3252.78202247191</x:v>
      </x:c>
      <x:c r="T1771" s="38" t="str">
        <x:f>IF(ISNUMBER(S1771),"Calculado ilustrativo","Faltan datos / parámetros inválidos")</x:f>
        <x:v>Calculado ilustrativo</x:v>
      </x:c>
    </x:row>
    <x:row r="1772">
      <x:c r="A1772" s="38" t="str">
        <x:v>R01767</x:v>
      </x:c>
      <x:c r="B1772" s="38" t="str">
        <x:f>'Reparto provincial'!B594</x:f>
        <x:v>C16</x:v>
      </x:c>
      <x:c r="C1772" s="38" t="str">
        <x:f>'Reparto provincial'!C594</x:f>
        <x:v>Seguros FEDPA, S .A.</x:v>
      </x:c>
      <x:c r="D1772" s="38" t="str">
        <x:f>'Reparto provincial'!D594</x:f>
        <x:v>Residencial</x:v>
      </x:c>
      <x:c r="E1772" s="38" t="str">
        <x:f>'Reparto provincial'!E594</x:f>
        <x:v>Chiriquí</x:v>
      </x:c>
      <x:c r="F1772" s="38" t="str">
        <x:f>Ubicaciones!A9</x:f>
        <x:v>L04</x:v>
      </x:c>
      <x:c r="G1772" s="38" t="str">
        <x:v>P3</x:v>
      </x:c>
      <x:c r="H1772" s="55" t="n">
        <x:f>IF(AND(ISNUMBER('Reparto provincial'!J594),ABS(Construccion!G15-1)&lt;0.0000001,MIN(Construccion!D15:F15)&gt;=0,MAX(Construccion!D15:F15)&lt;=1),ROUND('Reparto provincial'!J594*ROUND(SUM(Construccion!$D$15:F15),12),0)-ROUND('Reparto provincial'!J594*ROUND(SUM(Construccion!$D$15:E15),12),0),"n.a.")</x:f>
        <x:v>32</x:v>
      </x:c>
      <x:c r="I1772" s="55" t="n">
        <x:f>'Reparto provincial'!N594</x:f>
        <x:v>33883.14606741573</x:v>
      </x:c>
      <x:c r="J1772" s="55" t="n">
        <x:f>IF(AND(ISNUMBER(H1772),ISNUMBER(I1772)),H1772*I1772,"n.a.")</x:f>
        <x:v>1084260.6741573033</x:v>
      </x:c>
      <x:c r="K1772" s="56" t="n">
        <x:f>Ubicaciones!D9</x:f>
        <x:v>8.43</x:v>
      </x:c>
      <x:c r="L1772" s="56" t="n">
        <x:f>Ubicaciones!E9</x:f>
        <x:v>-82.43</x:v>
      </x:c>
      <x:c r="M1772" s="38" t="str">
        <x:f>Vulnerabilidad!B24</x:f>
        <x:v>Liviana / madera</x:v>
      </x:c>
      <x:c r="N1772" s="38" t="str">
        <x:f>Vulnerabilidad!C24</x:f>
        <x:v>Madera / livianas</x:v>
      </x:c>
      <x:c r="O1772" s="38" t="str">
        <x:f>Vulnerabilidad!D24</x:f>
        <x:v>Metal</x:v>
      </x:c>
      <x:c r="P1772" s="38" t="str">
        <x:v>Sin dato</x:v>
      </x:c>
      <x:c r="Q1772" s="38" t="n">
        <x:f>IF('Impacto local'!H9="","",'Impacto local'!H9)</x:f>
        <x:v>4</x:v>
      </x:c>
      <x:c r="R1772" s="57" t="n">
        <x:f>IF(Q1772="","",INDEX(Vulnerabilidad!$D$6:$D$17,Q1772))</x:f>
        <x:v>0.002</x:v>
      </x:c>
      <x:c r="S1772" s="55" t="n">
        <x:f>IF(AND(ISNUMBER(J1772),ISNUMBER(R1772),R1772&gt;=0,R1772&lt;=1),J1772*R1772,"n.a.")</x:f>
        <x:v>2168.5213483146067</x:v>
      </x:c>
      <x:c r="T1772" s="38" t="str">
        <x:f>IF(ISNUMBER(S1772),"Calculado ilustrativo","Faltan datos / parámetros inválidos")</x:f>
        <x:v>Calculado ilustrativo</x:v>
      </x:c>
    </x:row>
    <x:row r="1773">
      <x:c r="A1773" s="38" t="str">
        <x:v>R01768</x:v>
      </x:c>
      <x:c r="B1773" s="38" t="str">
        <x:f>'Reparto provincial'!B595</x:f>
        <x:v>C16</x:v>
      </x:c>
      <x:c r="C1773" s="38" t="str">
        <x:f>'Reparto provincial'!C595</x:f>
        <x:v>Seguros FEDPA, S .A.</x:v>
      </x:c>
      <x:c r="D1773" s="38" t="str">
        <x:f>'Reparto provincial'!D595</x:f>
        <x:v>Residencial</x:v>
      </x:c>
      <x:c r="E1773" s="38" t="str">
        <x:f>'Reparto provincial'!E595</x:f>
        <x:v>Darién</x:v>
      </x:c>
      <x:c r="F1773" s="38" t="str">
        <x:f>Ubicaciones!A10</x:f>
        <x:v>L05</x:v>
      </x:c>
      <x:c r="G1773" s="38" t="str">
        <x:v>P1</x:v>
      </x:c>
      <x:c r="H1773" s="55" t="n">
        <x:f>IF(AND(ISNUMBER('Reparto provincial'!J595),ABS(Construccion!G18-1)&lt;0.0000001,MIN(Construccion!D18:F18)&gt;=0,MAX(Construccion!D18:F18)&lt;=1),ROUND('Reparto provincial'!J595*ROUND(SUM(Construccion!$D$18:D18),12),0)-0,"n.a.")</x:f>
        <x:v>0</x:v>
      </x:c>
      <x:c r="I1773" s="55" t="n">
        <x:f>'Reparto provincial'!N595</x:f>
        <x:v>33883.14606741573</x:v>
      </x:c>
      <x:c r="J1773" s="55" t="n">
        <x:f>IF(AND(ISNUMBER(H1773),ISNUMBER(I1773)),H1773*I1773,"n.a.")</x:f>
        <x:v>0</x:v>
      </x:c>
      <x:c r="K1773" s="56" t="n">
        <x:f>Ubicaciones!D10</x:f>
        <x:v>8.4</x:v>
      </x:c>
      <x:c r="L1773" s="56" t="n">
        <x:f>Ubicaciones!E10</x:f>
        <x:v>-78.15</x:v>
      </x:c>
      <x:c r="M1773" s="38" t="str">
        <x:f>Vulnerabilidad!B22</x:f>
        <x:v>Hormigón armado</x:v>
      </x:c>
      <x:c r="N1773" s="38" t="str">
        <x:f>Vulnerabilidad!C22</x:f>
        <x:v>Mampostería de relleno</x:v>
      </x:c>
      <x:c r="O1773" s="38" t="str">
        <x:f>Vulnerabilidad!D22</x:f>
        <x:v>Losa de hormigón</x:v>
      </x:c>
      <x:c r="P1773" s="38" t="str">
        <x:v>Sin dato</x:v>
      </x:c>
      <x:c r="Q1773" s="38" t="n">
        <x:f>IF('Impacto local'!H10="","",'Impacto local'!H10)</x:f>
        <x:v>2</x:v>
      </x:c>
      <x:c r="R1773" s="57" t="n">
        <x:f>IF(Q1773="","",INDEX(Vulnerabilidad!$B$6:$B$17,Q1773))</x:f>
        <x:v>0</x:v>
      </x:c>
      <x:c r="S1773" s="55" t="n">
        <x:f>IF(AND(ISNUMBER(J1773),ISNUMBER(R1773),R1773&gt;=0,R1773&lt;=1),J1773*R1773,"n.a.")</x:f>
        <x:v>0</x:v>
      </x:c>
      <x:c r="T1773" s="38" t="str">
        <x:f>IF(ISNUMBER(S1773),"Calculado ilustrativo","Faltan datos / parámetros inválidos")</x:f>
        <x:v>Calculado ilustrativo</x:v>
      </x:c>
    </x:row>
    <x:row r="1774">
      <x:c r="A1774" s="38" t="str">
        <x:v>R01769</x:v>
      </x:c>
      <x:c r="B1774" s="38" t="str">
        <x:f>'Reparto provincial'!B595</x:f>
        <x:v>C16</x:v>
      </x:c>
      <x:c r="C1774" s="38" t="str">
        <x:f>'Reparto provincial'!C595</x:f>
        <x:v>Seguros FEDPA, S .A.</x:v>
      </x:c>
      <x:c r="D1774" s="38" t="str">
        <x:f>'Reparto provincial'!D595</x:f>
        <x:v>Residencial</x:v>
      </x:c>
      <x:c r="E1774" s="38" t="str">
        <x:f>'Reparto provincial'!E595</x:f>
        <x:v>Darién</x:v>
      </x:c>
      <x:c r="F1774" s="38" t="str">
        <x:f>Ubicaciones!A10</x:f>
        <x:v>L05</x:v>
      </x:c>
      <x:c r="G1774" s="38" t="str">
        <x:v>P2</x:v>
      </x:c>
      <x:c r="H1774" s="55" t="n">
        <x:f>IF(AND(ISNUMBER('Reparto provincial'!J595),ABS(Construccion!G18-1)&lt;0.0000001,MIN(Construccion!D18:F18)&gt;=0,MAX(Construccion!D18:F18)&lt;=1),ROUND('Reparto provincial'!J595*ROUND(SUM(Construccion!$D$18:E18),12),0)-ROUND('Reparto provincial'!J595*ROUND(SUM(Construccion!$D$18:D18),12),0),"n.a.")</x:f>
        <x:v>0</x:v>
      </x:c>
      <x:c r="I1774" s="55" t="n">
        <x:f>'Reparto provincial'!N595</x:f>
        <x:v>33883.14606741573</x:v>
      </x:c>
      <x:c r="J1774" s="55" t="n">
        <x:f>IF(AND(ISNUMBER(H1774),ISNUMBER(I1774)),H1774*I1774,"n.a.")</x:f>
        <x:v>0</x:v>
      </x:c>
      <x:c r="K1774" s="56" t="n">
        <x:f>Ubicaciones!D10</x:f>
        <x:v>8.4</x:v>
      </x:c>
      <x:c r="L1774" s="56" t="n">
        <x:f>Ubicaciones!E10</x:f>
        <x:v>-78.15</x:v>
      </x:c>
      <x:c r="M1774" s="38" t="str">
        <x:f>Vulnerabilidad!B23</x:f>
        <x:v>Mampostería sin refuerzo</x:v>
      </x:c>
      <x:c r="N1774" s="38" t="str">
        <x:f>Vulnerabilidad!C23</x:f>
        <x:v>Bloque / ladrillo</x:v>
      </x:c>
      <x:c r="O1774" s="38" t="str">
        <x:f>Vulnerabilidad!D23</x:f>
        <x:v>Metal</x:v>
      </x:c>
      <x:c r="P1774" s="38" t="str">
        <x:v>Sin dato</x:v>
      </x:c>
      <x:c r="Q1774" s="38" t="n">
        <x:f>IF('Impacto local'!H10="","",'Impacto local'!H10)</x:f>
        <x:v>2</x:v>
      </x:c>
      <x:c r="R1774" s="57" t="n">
        <x:f>IF(Q1774="","",INDEX(Vulnerabilidad!$C$6:$C$17,Q1774))</x:f>
        <x:v>0</x:v>
      </x:c>
      <x:c r="S1774" s="55" t="n">
        <x:f>IF(AND(ISNUMBER(J1774),ISNUMBER(R1774),R1774&gt;=0,R1774&lt;=1),J1774*R1774,"n.a.")</x:f>
        <x:v>0</x:v>
      </x:c>
      <x:c r="T1774" s="38" t="str">
        <x:f>IF(ISNUMBER(S1774),"Calculado ilustrativo","Faltan datos / parámetros inválidos")</x:f>
        <x:v>Calculado ilustrativo</x:v>
      </x:c>
    </x:row>
    <x:row r="1775">
      <x:c r="A1775" s="38" t="str">
        <x:v>R01770</x:v>
      </x:c>
      <x:c r="B1775" s="38" t="str">
        <x:f>'Reparto provincial'!B595</x:f>
        <x:v>C16</x:v>
      </x:c>
      <x:c r="C1775" s="38" t="str">
        <x:f>'Reparto provincial'!C595</x:f>
        <x:v>Seguros FEDPA, S .A.</x:v>
      </x:c>
      <x:c r="D1775" s="38" t="str">
        <x:f>'Reparto provincial'!D595</x:f>
        <x:v>Residencial</x:v>
      </x:c>
      <x:c r="E1775" s="38" t="str">
        <x:f>'Reparto provincial'!E595</x:f>
        <x:v>Darién</x:v>
      </x:c>
      <x:c r="F1775" s="38" t="str">
        <x:f>Ubicaciones!A10</x:f>
        <x:v>L05</x:v>
      </x:c>
      <x:c r="G1775" s="38" t="str">
        <x:v>P3</x:v>
      </x:c>
      <x:c r="H1775" s="55" t="n">
        <x:f>IF(AND(ISNUMBER('Reparto provincial'!J595),ABS(Construccion!G18-1)&lt;0.0000001,MIN(Construccion!D18:F18)&gt;=0,MAX(Construccion!D18:F18)&lt;=1),ROUND('Reparto provincial'!J595*ROUND(SUM(Construccion!$D$18:F18),12),0)-ROUND('Reparto provincial'!J595*ROUND(SUM(Construccion!$D$18:E18),12),0),"n.a.")</x:f>
        <x:v>0</x:v>
      </x:c>
      <x:c r="I1775" s="55" t="n">
        <x:f>'Reparto provincial'!N595</x:f>
        <x:v>33883.14606741573</x:v>
      </x:c>
      <x:c r="J1775" s="55" t="n">
        <x:f>IF(AND(ISNUMBER(H1775),ISNUMBER(I1775)),H1775*I1775,"n.a.")</x:f>
        <x:v>0</x:v>
      </x:c>
      <x:c r="K1775" s="56" t="n">
        <x:f>Ubicaciones!D10</x:f>
        <x:v>8.4</x:v>
      </x:c>
      <x:c r="L1775" s="56" t="n">
        <x:f>Ubicaciones!E10</x:f>
        <x:v>-78.15</x:v>
      </x:c>
      <x:c r="M1775" s="38" t="str">
        <x:f>Vulnerabilidad!B24</x:f>
        <x:v>Liviana / madera</x:v>
      </x:c>
      <x:c r="N1775" s="38" t="str">
        <x:f>Vulnerabilidad!C24</x:f>
        <x:v>Madera / livianas</x:v>
      </x:c>
      <x:c r="O1775" s="38" t="str">
        <x:f>Vulnerabilidad!D24</x:f>
        <x:v>Metal</x:v>
      </x:c>
      <x:c r="P1775" s="38" t="str">
        <x:v>Sin dato</x:v>
      </x:c>
      <x:c r="Q1775" s="38" t="n">
        <x:f>IF('Impacto local'!H10="","",'Impacto local'!H10)</x:f>
        <x:v>2</x:v>
      </x:c>
      <x:c r="R1775" s="57" t="n">
        <x:f>IF(Q1775="","",INDEX(Vulnerabilidad!$D$6:$D$17,Q1775))</x:f>
        <x:v>0</x:v>
      </x:c>
      <x:c r="S1775" s="55" t="n">
        <x:f>IF(AND(ISNUMBER(J1775),ISNUMBER(R1775),R1775&gt;=0,R1775&lt;=1),J1775*R1775,"n.a.")</x:f>
        <x:v>0</x:v>
      </x:c>
      <x:c r="T1775" s="38" t="str">
        <x:f>IF(ISNUMBER(S1775),"Calculado ilustrativo","Faltan datos / parámetros inválidos")</x:f>
        <x:v>Calculado ilustrativo</x:v>
      </x:c>
    </x:row>
    <x:row r="1776">
      <x:c r="A1776" s="38" t="str">
        <x:v>R01771</x:v>
      </x:c>
      <x:c r="B1776" s="38" t="str">
        <x:f>'Reparto provincial'!B596</x:f>
        <x:v>C16</x:v>
      </x:c>
      <x:c r="C1776" s="38" t="str">
        <x:f>'Reparto provincial'!C596</x:f>
        <x:v>Seguros FEDPA, S .A.</x:v>
      </x:c>
      <x:c r="D1776" s="38" t="str">
        <x:f>'Reparto provincial'!D596</x:f>
        <x:v>Residencial</x:v>
      </x:c>
      <x:c r="E1776" s="38" t="str">
        <x:f>'Reparto provincial'!E596</x:f>
        <x:v>Herrera</x:v>
      </x:c>
      <x:c r="F1776" s="38" t="str">
        <x:f>Ubicaciones!A11</x:f>
        <x:v>L06</x:v>
      </x:c>
      <x:c r="G1776" s="38" t="str">
        <x:v>P1</x:v>
      </x:c>
      <x:c r="H1776" s="55" t="n">
        <x:f>IF(AND(ISNUMBER('Reparto provincial'!J596),ABS(Construccion!G21-1)&lt;0.0000001,MIN(Construccion!D21:F21)&gt;=0,MAX(Construccion!D21:F21)&lt;=1),ROUND('Reparto provincial'!J596*ROUND(SUM(Construccion!$D$21:D21),12),0)-0,"n.a.")</x:f>
        <x:v>105</x:v>
      </x:c>
      <x:c r="I1776" s="55" t="n">
        <x:f>'Reparto provincial'!N596</x:f>
        <x:v>33883.14606741573</x:v>
      </x:c>
      <x:c r="J1776" s="55" t="n">
        <x:f>IF(AND(ISNUMBER(H1776),ISNUMBER(I1776)),H1776*I1776,"n.a.")</x:f>
        <x:v>3557730.3370786514</x:v>
      </x:c>
      <x:c r="K1776" s="56" t="n">
        <x:f>Ubicaciones!D11</x:f>
        <x:v>7.96</x:v>
      </x:c>
      <x:c r="L1776" s="56" t="n">
        <x:f>Ubicaciones!E11</x:f>
        <x:v>-80.43</x:v>
      </x:c>
      <x:c r="M1776" s="38" t="str">
        <x:f>Vulnerabilidad!B22</x:f>
        <x:v>Hormigón armado</x:v>
      </x:c>
      <x:c r="N1776" s="38" t="str">
        <x:f>Vulnerabilidad!C22</x:f>
        <x:v>Mampostería de relleno</x:v>
      </x:c>
      <x:c r="O1776" s="38" t="str">
        <x:f>Vulnerabilidad!D22</x:f>
        <x:v>Losa de hormigón</x:v>
      </x:c>
      <x:c r="P1776" s="38" t="str">
        <x:v>Sin dato</x:v>
      </x:c>
      <x:c r="Q1776" s="38" t="n">
        <x:f>IF('Impacto local'!H11="","",'Impacto local'!H11)</x:f>
        <x:v>3</x:v>
      </x:c>
      <x:c r="R1776" s="57" t="n">
        <x:f>IF(Q1776="","",INDEX(Vulnerabilidad!$B$6:$B$17,Q1776))</x:f>
        <x:v>0</x:v>
      </x:c>
      <x:c r="S1776" s="55" t="n">
        <x:f>IF(AND(ISNUMBER(J1776),ISNUMBER(R1776),R1776&gt;=0,R1776&lt;=1),J1776*R1776,"n.a.")</x:f>
        <x:v>0</x:v>
      </x:c>
      <x:c r="T1776" s="38" t="str">
        <x:f>IF(ISNUMBER(S1776),"Calculado ilustrativo","Faltan datos / parámetros inválidos")</x:f>
        <x:v>Calculado ilustrativo</x:v>
      </x:c>
    </x:row>
    <x:row r="1777">
      <x:c r="A1777" s="38" t="str">
        <x:v>R01772</x:v>
      </x:c>
      <x:c r="B1777" s="38" t="str">
        <x:f>'Reparto provincial'!B596</x:f>
        <x:v>C16</x:v>
      </x:c>
      <x:c r="C1777" s="38" t="str">
        <x:f>'Reparto provincial'!C596</x:f>
        <x:v>Seguros FEDPA, S .A.</x:v>
      </x:c>
      <x:c r="D1777" s="38" t="str">
        <x:f>'Reparto provincial'!D596</x:f>
        <x:v>Residencial</x:v>
      </x:c>
      <x:c r="E1777" s="38" t="str">
        <x:f>'Reparto provincial'!E596</x:f>
        <x:v>Herrera</x:v>
      </x:c>
      <x:c r="F1777" s="38" t="str">
        <x:f>Ubicaciones!A11</x:f>
        <x:v>L06</x:v>
      </x:c>
      <x:c r="G1777" s="38" t="str">
        <x:v>P2</x:v>
      </x:c>
      <x:c r="H1777" s="55" t="n">
        <x:f>IF(AND(ISNUMBER('Reparto provincial'!J596),ABS(Construccion!G21-1)&lt;0.0000001,MIN(Construccion!D21:F21)&gt;=0,MAX(Construccion!D21:F21)&lt;=1),ROUND('Reparto provincial'!J596*ROUND(SUM(Construccion!$D$21:E21),12),0)-ROUND('Reparto provincial'!J596*ROUND(SUM(Construccion!$D$21:D21),12),0),"n.a.")</x:f>
        <x:v>53</x:v>
      </x:c>
      <x:c r="I1777" s="55" t="n">
        <x:f>'Reparto provincial'!N596</x:f>
        <x:v>33883.14606741573</x:v>
      </x:c>
      <x:c r="J1777" s="55" t="n">
        <x:f>IF(AND(ISNUMBER(H1777),ISNUMBER(I1777)),H1777*I1777,"n.a.")</x:f>
        <x:v>1795806.7415730336</x:v>
      </x:c>
      <x:c r="K1777" s="56" t="n">
        <x:f>Ubicaciones!D11</x:f>
        <x:v>7.96</x:v>
      </x:c>
      <x:c r="L1777" s="56" t="n">
        <x:f>Ubicaciones!E11</x:f>
        <x:v>-80.43</x:v>
      </x:c>
      <x:c r="M1777" s="38" t="str">
        <x:f>Vulnerabilidad!B23</x:f>
        <x:v>Mampostería sin refuerzo</x:v>
      </x:c>
      <x:c r="N1777" s="38" t="str">
        <x:f>Vulnerabilidad!C23</x:f>
        <x:v>Bloque / ladrillo</x:v>
      </x:c>
      <x:c r="O1777" s="38" t="str">
        <x:f>Vulnerabilidad!D23</x:f>
        <x:v>Metal</x:v>
      </x:c>
      <x:c r="P1777" s="38" t="str">
        <x:v>Sin dato</x:v>
      </x:c>
      <x:c r="Q1777" s="38" t="n">
        <x:f>IF('Impacto local'!H11="","",'Impacto local'!H11)</x:f>
        <x:v>3</x:v>
      </x:c>
      <x:c r="R1777" s="57" t="n">
        <x:f>IF(Q1777="","",INDEX(Vulnerabilidad!$C$6:$C$17,Q1777))</x:f>
        <x:v>0</x:v>
      </x:c>
      <x:c r="S1777" s="55" t="n">
        <x:f>IF(AND(ISNUMBER(J1777),ISNUMBER(R1777),R1777&gt;=0,R1777&lt;=1),J1777*R1777,"n.a.")</x:f>
        <x:v>0</x:v>
      </x:c>
      <x:c r="T1777" s="38" t="str">
        <x:f>IF(ISNUMBER(S1777),"Calculado ilustrativo","Faltan datos / parámetros inválidos")</x:f>
        <x:v>Calculado ilustrativo</x:v>
      </x:c>
    </x:row>
    <x:row r="1778">
      <x:c r="A1778" s="38" t="str">
        <x:v>R01773</x:v>
      </x:c>
      <x:c r="B1778" s="38" t="str">
        <x:f>'Reparto provincial'!B596</x:f>
        <x:v>C16</x:v>
      </x:c>
      <x:c r="C1778" s="38" t="str">
        <x:f>'Reparto provincial'!C596</x:f>
        <x:v>Seguros FEDPA, S .A.</x:v>
      </x:c>
      <x:c r="D1778" s="38" t="str">
        <x:f>'Reparto provincial'!D596</x:f>
        <x:v>Residencial</x:v>
      </x:c>
      <x:c r="E1778" s="38" t="str">
        <x:f>'Reparto provincial'!E596</x:f>
        <x:v>Herrera</x:v>
      </x:c>
      <x:c r="F1778" s="38" t="str">
        <x:f>Ubicaciones!A11</x:f>
        <x:v>L06</x:v>
      </x:c>
      <x:c r="G1778" s="38" t="str">
        <x:v>P3</x:v>
      </x:c>
      <x:c r="H1778" s="55" t="n">
        <x:f>IF(AND(ISNUMBER('Reparto provincial'!J596),ABS(Construccion!G21-1)&lt;0.0000001,MIN(Construccion!D21:F21)&gt;=0,MAX(Construccion!D21:F21)&lt;=1),ROUND('Reparto provincial'!J596*ROUND(SUM(Construccion!$D$21:F21),12),0)-ROUND('Reparto provincial'!J596*ROUND(SUM(Construccion!$D$21:E21),12),0),"n.a.")</x:f>
        <x:v>17</x:v>
      </x:c>
      <x:c r="I1778" s="55" t="n">
        <x:f>'Reparto provincial'!N596</x:f>
        <x:v>33883.14606741573</x:v>
      </x:c>
      <x:c r="J1778" s="55" t="n">
        <x:f>IF(AND(ISNUMBER(H1778),ISNUMBER(I1778)),H1778*I1778,"n.a.")</x:f>
        <x:v>576013.4831460674</x:v>
      </x:c>
      <x:c r="K1778" s="56" t="n">
        <x:f>Ubicaciones!D11</x:f>
        <x:v>7.96</x:v>
      </x:c>
      <x:c r="L1778" s="56" t="n">
        <x:f>Ubicaciones!E11</x:f>
        <x:v>-80.43</x:v>
      </x:c>
      <x:c r="M1778" s="38" t="str">
        <x:f>Vulnerabilidad!B24</x:f>
        <x:v>Liviana / madera</x:v>
      </x:c>
      <x:c r="N1778" s="38" t="str">
        <x:f>Vulnerabilidad!C24</x:f>
        <x:v>Madera / livianas</x:v>
      </x:c>
      <x:c r="O1778" s="38" t="str">
        <x:f>Vulnerabilidad!D24</x:f>
        <x:v>Metal</x:v>
      </x:c>
      <x:c r="P1778" s="38" t="str">
        <x:v>Sin dato</x:v>
      </x:c>
      <x:c r="Q1778" s="38" t="n">
        <x:f>IF('Impacto local'!H11="","",'Impacto local'!H11)</x:f>
        <x:v>3</x:v>
      </x:c>
      <x:c r="R1778" s="57" t="n">
        <x:f>IF(Q1778="","",INDEX(Vulnerabilidad!$D$6:$D$17,Q1778))</x:f>
        <x:v>0</x:v>
      </x:c>
      <x:c r="S1778" s="55" t="n">
        <x:f>IF(AND(ISNUMBER(J1778),ISNUMBER(R1778),R1778&gt;=0,R1778&lt;=1),J1778*R1778,"n.a.")</x:f>
        <x:v>0</x:v>
      </x:c>
      <x:c r="T1778" s="38" t="str">
        <x:f>IF(ISNUMBER(S1778),"Calculado ilustrativo","Faltan datos / parámetros inválidos")</x:f>
        <x:v>Calculado ilustrativo</x:v>
      </x:c>
    </x:row>
    <x:row r="1779">
      <x:c r="A1779" s="38" t="str">
        <x:v>R01774</x:v>
      </x:c>
      <x:c r="B1779" s="38" t="str">
        <x:f>'Reparto provincial'!B597</x:f>
        <x:v>C16</x:v>
      </x:c>
      <x:c r="C1779" s="38" t="str">
        <x:f>'Reparto provincial'!C597</x:f>
        <x:v>Seguros FEDPA, S .A.</x:v>
      </x:c>
      <x:c r="D1779" s="38" t="str">
        <x:f>'Reparto provincial'!D597</x:f>
        <x:v>Residencial</x:v>
      </x:c>
      <x:c r="E1779" s="38" t="str">
        <x:f>'Reparto provincial'!E597</x:f>
        <x:v>Los Santos</x:v>
      </x:c>
      <x:c r="F1779" s="38" t="str">
        <x:f>Ubicaciones!A12</x:f>
        <x:v>L07</x:v>
      </x:c>
      <x:c r="G1779" s="38" t="str">
        <x:v>P1</x:v>
      </x:c>
      <x:c r="H1779" s="55" t="n">
        <x:f>IF(AND(ISNUMBER('Reparto provincial'!J597),ABS(Construccion!G24-1)&lt;0.0000001,MIN(Construccion!D24:F24)&gt;=0,MAX(Construccion!D24:F24)&lt;=1),ROUND('Reparto provincial'!J597*ROUND(SUM(Construccion!$D$24:D24),12),0)-0,"n.a.")</x:f>
        <x:v>41</x:v>
      </x:c>
      <x:c r="I1779" s="55" t="n">
        <x:f>'Reparto provincial'!N597</x:f>
        <x:v>33883.14606741573</x:v>
      </x:c>
      <x:c r="J1779" s="55" t="n">
        <x:f>IF(AND(ISNUMBER(H1779),ISNUMBER(I1779)),H1779*I1779,"n.a.")</x:f>
        <x:v>1389208.9887640448</x:v>
      </x:c>
      <x:c r="K1779" s="56" t="n">
        <x:f>Ubicaciones!D12</x:f>
        <x:v>7.77</x:v>
      </x:c>
      <x:c r="L1779" s="56" t="n">
        <x:f>Ubicaciones!E12</x:f>
        <x:v>-80.28</x:v>
      </x:c>
      <x:c r="M1779" s="38" t="str">
        <x:f>Vulnerabilidad!B22</x:f>
        <x:v>Hormigón armado</x:v>
      </x:c>
      <x:c r="N1779" s="38" t="str">
        <x:f>Vulnerabilidad!C22</x:f>
        <x:v>Mampostería de relleno</x:v>
      </x:c>
      <x:c r="O1779" s="38" t="str">
        <x:f>Vulnerabilidad!D22</x:f>
        <x:v>Losa de hormigón</x:v>
      </x:c>
      <x:c r="P1779" s="38" t="str">
        <x:v>Sin dato</x:v>
      </x:c>
      <x:c r="Q1779" s="38" t="n">
        <x:f>IF('Impacto local'!H12="","",'Impacto local'!H12)</x:f>
        <x:v>2</x:v>
      </x:c>
      <x:c r="R1779" s="57" t="n">
        <x:f>IF(Q1779="","",INDEX(Vulnerabilidad!$B$6:$B$17,Q1779))</x:f>
        <x:v>0</x:v>
      </x:c>
      <x:c r="S1779" s="55" t="n">
        <x:f>IF(AND(ISNUMBER(J1779),ISNUMBER(R1779),R1779&gt;=0,R1779&lt;=1),J1779*R1779,"n.a.")</x:f>
        <x:v>0</x:v>
      </x:c>
      <x:c r="T1779" s="38" t="str">
        <x:f>IF(ISNUMBER(S1779),"Calculado ilustrativo","Faltan datos / parámetros inválidos")</x:f>
        <x:v>Calculado ilustrativo</x:v>
      </x:c>
    </x:row>
    <x:row r="1780">
      <x:c r="A1780" s="38" t="str">
        <x:v>R01775</x:v>
      </x:c>
      <x:c r="B1780" s="38" t="str">
        <x:f>'Reparto provincial'!B597</x:f>
        <x:v>C16</x:v>
      </x:c>
      <x:c r="C1780" s="38" t="str">
        <x:f>'Reparto provincial'!C597</x:f>
        <x:v>Seguros FEDPA, S .A.</x:v>
      </x:c>
      <x:c r="D1780" s="38" t="str">
        <x:f>'Reparto provincial'!D597</x:f>
        <x:v>Residencial</x:v>
      </x:c>
      <x:c r="E1780" s="38" t="str">
        <x:f>'Reparto provincial'!E597</x:f>
        <x:v>Los Santos</x:v>
      </x:c>
      <x:c r="F1780" s="38" t="str">
        <x:f>Ubicaciones!A12</x:f>
        <x:v>L07</x:v>
      </x:c>
      <x:c r="G1780" s="38" t="str">
        <x:v>P2</x:v>
      </x:c>
      <x:c r="H1780" s="55" t="n">
        <x:f>IF(AND(ISNUMBER('Reparto provincial'!J597),ABS(Construccion!G24-1)&lt;0.0000001,MIN(Construccion!D24:F24)&gt;=0,MAX(Construccion!D24:F24)&lt;=1),ROUND('Reparto provincial'!J597*ROUND(SUM(Construccion!$D$24:E24),12),0)-ROUND('Reparto provincial'!J597*ROUND(SUM(Construccion!$D$24:D24),12),0),"n.a.")</x:f>
        <x:v>21</x:v>
      </x:c>
      <x:c r="I1780" s="55" t="n">
        <x:f>'Reparto provincial'!N597</x:f>
        <x:v>33883.14606741573</x:v>
      </x:c>
      <x:c r="J1780" s="55" t="n">
        <x:f>IF(AND(ISNUMBER(H1780),ISNUMBER(I1780)),H1780*I1780,"n.a.")</x:f>
        <x:v>711546.0674157303</x:v>
      </x:c>
      <x:c r="K1780" s="56" t="n">
        <x:f>Ubicaciones!D12</x:f>
        <x:v>7.77</x:v>
      </x:c>
      <x:c r="L1780" s="56" t="n">
        <x:f>Ubicaciones!E12</x:f>
        <x:v>-80.28</x:v>
      </x:c>
      <x:c r="M1780" s="38" t="str">
        <x:f>Vulnerabilidad!B23</x:f>
        <x:v>Mampostería sin refuerzo</x:v>
      </x:c>
      <x:c r="N1780" s="38" t="str">
        <x:f>Vulnerabilidad!C23</x:f>
        <x:v>Bloque / ladrillo</x:v>
      </x:c>
      <x:c r="O1780" s="38" t="str">
        <x:f>Vulnerabilidad!D23</x:f>
        <x:v>Metal</x:v>
      </x:c>
      <x:c r="P1780" s="38" t="str">
        <x:v>Sin dato</x:v>
      </x:c>
      <x:c r="Q1780" s="38" t="n">
        <x:f>IF('Impacto local'!H12="","",'Impacto local'!H12)</x:f>
        <x:v>2</x:v>
      </x:c>
      <x:c r="R1780" s="57" t="n">
        <x:f>IF(Q1780="","",INDEX(Vulnerabilidad!$C$6:$C$17,Q1780))</x:f>
        <x:v>0</x:v>
      </x:c>
      <x:c r="S1780" s="55" t="n">
        <x:f>IF(AND(ISNUMBER(J1780),ISNUMBER(R1780),R1780&gt;=0,R1780&lt;=1),J1780*R1780,"n.a.")</x:f>
        <x:v>0</x:v>
      </x:c>
      <x:c r="T1780" s="38" t="str">
        <x:f>IF(ISNUMBER(S1780),"Calculado ilustrativo","Faltan datos / parámetros inválidos")</x:f>
        <x:v>Calculado ilustrativo</x:v>
      </x:c>
    </x:row>
    <x:row r="1781">
      <x:c r="A1781" s="38" t="str">
        <x:v>R01776</x:v>
      </x:c>
      <x:c r="B1781" s="38" t="str">
        <x:f>'Reparto provincial'!B597</x:f>
        <x:v>C16</x:v>
      </x:c>
      <x:c r="C1781" s="38" t="str">
        <x:f>'Reparto provincial'!C597</x:f>
        <x:v>Seguros FEDPA, S .A.</x:v>
      </x:c>
      <x:c r="D1781" s="38" t="str">
        <x:f>'Reparto provincial'!D597</x:f>
        <x:v>Residencial</x:v>
      </x:c>
      <x:c r="E1781" s="38" t="str">
        <x:f>'Reparto provincial'!E597</x:f>
        <x:v>Los Santos</x:v>
      </x:c>
      <x:c r="F1781" s="38" t="str">
        <x:f>Ubicaciones!A12</x:f>
        <x:v>L07</x:v>
      </x:c>
      <x:c r="G1781" s="38" t="str">
        <x:v>P3</x:v>
      </x:c>
      <x:c r="H1781" s="55" t="n">
        <x:f>IF(AND(ISNUMBER('Reparto provincial'!J597),ABS(Construccion!G24-1)&lt;0.0000001,MIN(Construccion!D24:F24)&gt;=0,MAX(Construccion!D24:F24)&lt;=1),ROUND('Reparto provincial'!J597*ROUND(SUM(Construccion!$D$24:F24),12),0)-ROUND('Reparto provincial'!J597*ROUND(SUM(Construccion!$D$24:E24),12),0),"n.a.")</x:f>
        <x:v>7</x:v>
      </x:c>
      <x:c r="I1781" s="55" t="n">
        <x:f>'Reparto provincial'!N597</x:f>
        <x:v>33883.14606741573</x:v>
      </x:c>
      <x:c r="J1781" s="55" t="n">
        <x:f>IF(AND(ISNUMBER(H1781),ISNUMBER(I1781)),H1781*I1781,"n.a.")</x:f>
        <x:v>237182.0224719101</x:v>
      </x:c>
      <x:c r="K1781" s="56" t="n">
        <x:f>Ubicaciones!D12</x:f>
        <x:v>7.77</x:v>
      </x:c>
      <x:c r="L1781" s="56" t="n">
        <x:f>Ubicaciones!E12</x:f>
        <x:v>-80.28</x:v>
      </x:c>
      <x:c r="M1781" s="38" t="str">
        <x:f>Vulnerabilidad!B24</x:f>
        <x:v>Liviana / madera</x:v>
      </x:c>
      <x:c r="N1781" s="38" t="str">
        <x:f>Vulnerabilidad!C24</x:f>
        <x:v>Madera / livianas</x:v>
      </x:c>
      <x:c r="O1781" s="38" t="str">
        <x:f>Vulnerabilidad!D24</x:f>
        <x:v>Metal</x:v>
      </x:c>
      <x:c r="P1781" s="38" t="str">
        <x:v>Sin dato</x:v>
      </x:c>
      <x:c r="Q1781" s="38" t="n">
        <x:f>IF('Impacto local'!H12="","",'Impacto local'!H12)</x:f>
        <x:v>2</x:v>
      </x:c>
      <x:c r="R1781" s="57" t="n">
        <x:f>IF(Q1781="","",INDEX(Vulnerabilidad!$D$6:$D$17,Q1781))</x:f>
        <x:v>0</x:v>
      </x:c>
      <x:c r="S1781" s="55" t="n">
        <x:f>IF(AND(ISNUMBER(J1781),ISNUMBER(R1781),R1781&gt;=0,R1781&lt;=1),J1781*R1781,"n.a.")</x:f>
        <x:v>0</x:v>
      </x:c>
      <x:c r="T1781" s="38" t="str">
        <x:f>IF(ISNUMBER(S1781),"Calculado ilustrativo","Faltan datos / parámetros inválidos")</x:f>
        <x:v>Calculado ilustrativo</x:v>
      </x:c>
    </x:row>
    <x:row r="1782">
      <x:c r="A1782" s="38" t="str">
        <x:v>R01777</x:v>
      </x:c>
      <x:c r="B1782" s="38" t="str">
        <x:f>'Reparto provincial'!B598</x:f>
        <x:v>C16</x:v>
      </x:c>
      <x:c r="C1782" s="38" t="str">
        <x:f>'Reparto provincial'!C598</x:f>
        <x:v>Seguros FEDPA, S .A.</x:v>
      </x:c>
      <x:c r="D1782" s="38" t="str">
        <x:f>'Reparto provincial'!D598</x:f>
        <x:v>Residencial</x:v>
      </x:c>
      <x:c r="E1782" s="38" t="str">
        <x:f>'Reparto provincial'!E598</x:f>
        <x:v>Panamá</x:v>
      </x:c>
      <x:c r="F1782" s="38" t="str">
        <x:f>Ubicaciones!A13</x:f>
        <x:v>L08</x:v>
      </x:c>
      <x:c r="G1782" s="38" t="str">
        <x:v>P1</x:v>
      </x:c>
      <x:c r="H1782" s="55" t="n">
        <x:f>IF(AND(ISNUMBER('Reparto provincial'!J598),ABS(Construccion!G27-1)&lt;0.0000001,MIN(Construccion!D27:F27)&gt;=0,MAX(Construccion!D27:F27)&lt;=1),ROUND('Reparto provincial'!J598*ROUND(SUM(Construccion!$D$27:D27),12),0)-0,"n.a.")</x:f>
        <x:v>666</x:v>
      </x:c>
      <x:c r="I1782" s="55" t="n">
        <x:f>'Reparto provincial'!N598</x:f>
        <x:v>33883.14606741573</x:v>
      </x:c>
      <x:c r="J1782" s="55" t="n">
        <x:f>IF(AND(ISNUMBER(H1782),ISNUMBER(I1782)),H1782*I1782,"n.a.")</x:f>
        <x:v>22566175.280898876</x:v>
      </x:c>
      <x:c r="K1782" s="56" t="n">
        <x:f>Ubicaciones!D13</x:f>
        <x:v>8.98</x:v>
      </x:c>
      <x:c r="L1782" s="56" t="n">
        <x:f>Ubicaciones!E13</x:f>
        <x:v>-79.52</x:v>
      </x:c>
      <x:c r="M1782" s="38" t="str">
        <x:f>Vulnerabilidad!B22</x:f>
        <x:v>Hormigón armado</x:v>
      </x:c>
      <x:c r="N1782" s="38" t="str">
        <x:f>Vulnerabilidad!C22</x:f>
        <x:v>Mampostería de relleno</x:v>
      </x:c>
      <x:c r="O1782" s="38" t="str">
        <x:f>Vulnerabilidad!D22</x:f>
        <x:v>Losa de hormigón</x:v>
      </x:c>
      <x:c r="P1782" s="38" t="str">
        <x:v>Sin dato</x:v>
      </x:c>
      <x:c r="Q1782" s="38" t="n">
        <x:f>IF('Impacto local'!H13="","",'Impacto local'!H13)</x:f>
        <x:v>2</x:v>
      </x:c>
      <x:c r="R1782" s="57" t="n">
        <x:f>IF(Q1782="","",INDEX(Vulnerabilidad!$B$6:$B$17,Q1782))</x:f>
        <x:v>0</x:v>
      </x:c>
      <x:c r="S1782" s="55" t="n">
        <x:f>IF(AND(ISNUMBER(J1782),ISNUMBER(R1782),R1782&gt;=0,R1782&lt;=1),J1782*R1782,"n.a.")</x:f>
        <x:v>0</x:v>
      </x:c>
      <x:c r="T1782" s="38" t="str">
        <x:f>IF(ISNUMBER(S1782),"Calculado ilustrativo","Faltan datos / parámetros inválidos")</x:f>
        <x:v>Calculado ilustrativo</x:v>
      </x:c>
    </x:row>
    <x:row r="1783">
      <x:c r="A1783" s="38" t="str">
        <x:v>R01778</x:v>
      </x:c>
      <x:c r="B1783" s="38" t="str">
        <x:f>'Reparto provincial'!B598</x:f>
        <x:v>C16</x:v>
      </x:c>
      <x:c r="C1783" s="38" t="str">
        <x:f>'Reparto provincial'!C598</x:f>
        <x:v>Seguros FEDPA, S .A.</x:v>
      </x:c>
      <x:c r="D1783" s="38" t="str">
        <x:f>'Reparto provincial'!D598</x:f>
        <x:v>Residencial</x:v>
      </x:c>
      <x:c r="E1783" s="38" t="str">
        <x:f>'Reparto provincial'!E598</x:f>
        <x:v>Panamá</x:v>
      </x:c>
      <x:c r="F1783" s="38" t="str">
        <x:f>Ubicaciones!A13</x:f>
        <x:v>L08</x:v>
      </x:c>
      <x:c r="G1783" s="38" t="str">
        <x:v>P2</x:v>
      </x:c>
      <x:c r="H1783" s="55" t="n">
        <x:f>IF(AND(ISNUMBER('Reparto provincial'!J598),ABS(Construccion!G27-1)&lt;0.0000001,MIN(Construccion!D27:F27)&gt;=0,MAX(Construccion!D27:F27)&lt;=1),ROUND('Reparto provincial'!J598*ROUND(SUM(Construccion!$D$27:E27),12),0)-ROUND('Reparto provincial'!J598*ROUND(SUM(Construccion!$D$27:D27),12),0),"n.a.")</x:f>
        <x:v>333</x:v>
      </x:c>
      <x:c r="I1783" s="55" t="n">
        <x:f>'Reparto provincial'!N598</x:f>
        <x:v>33883.14606741573</x:v>
      </x:c>
      <x:c r="J1783" s="55" t="n">
        <x:f>IF(AND(ISNUMBER(H1783),ISNUMBER(I1783)),H1783*I1783,"n.a.")</x:f>
        <x:v>11283087.640449438</x:v>
      </x:c>
      <x:c r="K1783" s="56" t="n">
        <x:f>Ubicaciones!D13</x:f>
        <x:v>8.98</x:v>
      </x:c>
      <x:c r="L1783" s="56" t="n">
        <x:f>Ubicaciones!E13</x:f>
        <x:v>-79.52</x:v>
      </x:c>
      <x:c r="M1783" s="38" t="str">
        <x:f>Vulnerabilidad!B23</x:f>
        <x:v>Mampostería sin refuerzo</x:v>
      </x:c>
      <x:c r="N1783" s="38" t="str">
        <x:f>Vulnerabilidad!C23</x:f>
        <x:v>Bloque / ladrillo</x:v>
      </x:c>
      <x:c r="O1783" s="38" t="str">
        <x:f>Vulnerabilidad!D23</x:f>
        <x:v>Metal</x:v>
      </x:c>
      <x:c r="P1783" s="38" t="str">
        <x:v>Sin dato</x:v>
      </x:c>
      <x:c r="Q1783" s="38" t="n">
        <x:f>IF('Impacto local'!H13="","",'Impacto local'!H13)</x:f>
        <x:v>2</x:v>
      </x:c>
      <x:c r="R1783" s="57" t="n">
        <x:f>IF(Q1783="","",INDEX(Vulnerabilidad!$C$6:$C$17,Q1783))</x:f>
        <x:v>0</x:v>
      </x:c>
      <x:c r="S1783" s="55" t="n">
        <x:f>IF(AND(ISNUMBER(J1783),ISNUMBER(R1783),R1783&gt;=0,R1783&lt;=1),J1783*R1783,"n.a.")</x:f>
        <x:v>0</x:v>
      </x:c>
      <x:c r="T1783" s="38" t="str">
        <x:f>IF(ISNUMBER(S1783),"Calculado ilustrativo","Faltan datos / parámetros inválidos")</x:f>
        <x:v>Calculado ilustrativo</x:v>
      </x:c>
    </x:row>
    <x:row r="1784">
      <x:c r="A1784" s="38" t="str">
        <x:v>R01779</x:v>
      </x:c>
      <x:c r="B1784" s="38" t="str">
        <x:f>'Reparto provincial'!B598</x:f>
        <x:v>C16</x:v>
      </x:c>
      <x:c r="C1784" s="38" t="str">
        <x:f>'Reparto provincial'!C598</x:f>
        <x:v>Seguros FEDPA, S .A.</x:v>
      </x:c>
      <x:c r="D1784" s="38" t="str">
        <x:f>'Reparto provincial'!D598</x:f>
        <x:v>Residencial</x:v>
      </x:c>
      <x:c r="E1784" s="38" t="str">
        <x:f>'Reparto provincial'!E598</x:f>
        <x:v>Panamá</x:v>
      </x:c>
      <x:c r="F1784" s="38" t="str">
        <x:f>Ubicaciones!A13</x:f>
        <x:v>L08</x:v>
      </x:c>
      <x:c r="G1784" s="38" t="str">
        <x:v>P3</x:v>
      </x:c>
      <x:c r="H1784" s="55" t="n">
        <x:f>IF(AND(ISNUMBER('Reparto provincial'!J598),ABS(Construccion!G27-1)&lt;0.0000001,MIN(Construccion!D27:F27)&gt;=0,MAX(Construccion!D27:F27)&lt;=1),ROUND('Reparto provincial'!J598*ROUND(SUM(Construccion!$D$27:F27),12),0)-ROUND('Reparto provincial'!J598*ROUND(SUM(Construccion!$D$27:E27),12),0),"n.a.")</x:f>
        <x:v>111</x:v>
      </x:c>
      <x:c r="I1784" s="55" t="n">
        <x:f>'Reparto provincial'!N598</x:f>
        <x:v>33883.14606741573</x:v>
      </x:c>
      <x:c r="J1784" s="55" t="n">
        <x:f>IF(AND(ISNUMBER(H1784),ISNUMBER(I1784)),H1784*I1784,"n.a.")</x:f>
        <x:v>3761029.213483146</x:v>
      </x:c>
      <x:c r="K1784" s="56" t="n">
        <x:f>Ubicaciones!D13</x:f>
        <x:v>8.98</x:v>
      </x:c>
      <x:c r="L1784" s="56" t="n">
        <x:f>Ubicaciones!E13</x:f>
        <x:v>-79.52</x:v>
      </x:c>
      <x:c r="M1784" s="38" t="str">
        <x:f>Vulnerabilidad!B24</x:f>
        <x:v>Liviana / madera</x:v>
      </x:c>
      <x:c r="N1784" s="38" t="str">
        <x:f>Vulnerabilidad!C24</x:f>
        <x:v>Madera / livianas</x:v>
      </x:c>
      <x:c r="O1784" s="38" t="str">
        <x:f>Vulnerabilidad!D24</x:f>
        <x:v>Metal</x:v>
      </x:c>
      <x:c r="P1784" s="38" t="str">
        <x:v>Sin dato</x:v>
      </x:c>
      <x:c r="Q1784" s="38" t="n">
        <x:f>IF('Impacto local'!H13="","",'Impacto local'!H13)</x:f>
        <x:v>2</x:v>
      </x:c>
      <x:c r="R1784" s="57" t="n">
        <x:f>IF(Q1784="","",INDEX(Vulnerabilidad!$D$6:$D$17,Q1784))</x:f>
        <x:v>0</x:v>
      </x:c>
      <x:c r="S1784" s="55" t="n">
        <x:f>IF(AND(ISNUMBER(J1784),ISNUMBER(R1784),R1784&gt;=0,R1784&lt;=1),J1784*R1784,"n.a.")</x:f>
        <x:v>0</x:v>
      </x:c>
      <x:c r="T1784" s="38" t="str">
        <x:f>IF(ISNUMBER(S1784),"Calculado ilustrativo","Faltan datos / parámetros inválidos")</x:f>
        <x:v>Calculado ilustrativo</x:v>
      </x:c>
    </x:row>
    <x:row r="1785">
      <x:c r="A1785" s="38" t="str">
        <x:v>R01780</x:v>
      </x:c>
      <x:c r="B1785" s="38" t="str">
        <x:f>'Reparto provincial'!B599</x:f>
        <x:v>C16</x:v>
      </x:c>
      <x:c r="C1785" s="38" t="str">
        <x:f>'Reparto provincial'!C599</x:f>
        <x:v>Seguros FEDPA, S .A.</x:v>
      </x:c>
      <x:c r="D1785" s="38" t="str">
        <x:f>'Reparto provincial'!D599</x:f>
        <x:v>Residencial</x:v>
      </x:c>
      <x:c r="E1785" s="38" t="str">
        <x:f>'Reparto provincial'!E599</x:f>
        <x:v>Veraguas</x:v>
      </x:c>
      <x:c r="F1785" s="38" t="str">
        <x:f>Ubicaciones!A14</x:f>
        <x:v>L09</x:v>
      </x:c>
      <x:c r="G1785" s="38" t="str">
        <x:v>P1</x:v>
      </x:c>
      <x:c r="H1785" s="55" t="n">
        <x:f>IF(AND(ISNUMBER('Reparto provincial'!J599),ABS(Construccion!G30-1)&lt;0.0000001,MIN(Construccion!D30:F30)&gt;=0,MAX(Construccion!D30:F30)&lt;=1),ROUND('Reparto provincial'!J599*ROUND(SUM(Construccion!$D$30:D30),12),0)-0,"n.a.")</x:f>
        <x:v>100</x:v>
      </x:c>
      <x:c r="I1785" s="55" t="n">
        <x:f>'Reparto provincial'!N599</x:f>
        <x:v>33883.14606741573</x:v>
      </x:c>
      <x:c r="J1785" s="55" t="n">
        <x:f>IF(AND(ISNUMBER(H1785),ISNUMBER(I1785)),H1785*I1785,"n.a.")</x:f>
        <x:v>3388314.6067415727</x:v>
      </x:c>
      <x:c r="K1785" s="56" t="n">
        <x:f>Ubicaciones!D14</x:f>
        <x:v>8.1</x:v>
      </x:c>
      <x:c r="L1785" s="56" t="n">
        <x:f>Ubicaciones!E14</x:f>
        <x:v>-80.97</x:v>
      </x:c>
      <x:c r="M1785" s="38" t="str">
        <x:f>Vulnerabilidad!B22</x:f>
        <x:v>Hormigón armado</x:v>
      </x:c>
      <x:c r="N1785" s="38" t="str">
        <x:f>Vulnerabilidad!C22</x:f>
        <x:v>Mampostería de relleno</x:v>
      </x:c>
      <x:c r="O1785" s="38" t="str">
        <x:f>Vulnerabilidad!D22</x:f>
        <x:v>Losa de hormigón</x:v>
      </x:c>
      <x:c r="P1785" s="38" t="str">
        <x:v>Sin dato</x:v>
      </x:c>
      <x:c r="Q1785" s="38" t="n">
        <x:f>IF('Impacto local'!H14="","",'Impacto local'!H14)</x:f>
        <x:v>3</x:v>
      </x:c>
      <x:c r="R1785" s="57" t="n">
        <x:f>IF(Q1785="","",INDEX(Vulnerabilidad!$B$6:$B$17,Q1785))</x:f>
        <x:v>0</x:v>
      </x:c>
      <x:c r="S1785" s="55" t="n">
        <x:f>IF(AND(ISNUMBER(J1785),ISNUMBER(R1785),R1785&gt;=0,R1785&lt;=1),J1785*R1785,"n.a.")</x:f>
        <x:v>0</x:v>
      </x:c>
      <x:c r="T1785" s="38" t="str">
        <x:f>IF(ISNUMBER(S1785),"Calculado ilustrativo","Faltan datos / parámetros inválidos")</x:f>
        <x:v>Calculado ilustrativo</x:v>
      </x:c>
    </x:row>
    <x:row r="1786">
      <x:c r="A1786" s="38" t="str">
        <x:v>R01781</x:v>
      </x:c>
      <x:c r="B1786" s="38" t="str">
        <x:f>'Reparto provincial'!B599</x:f>
        <x:v>C16</x:v>
      </x:c>
      <x:c r="C1786" s="38" t="str">
        <x:f>'Reparto provincial'!C599</x:f>
        <x:v>Seguros FEDPA, S .A.</x:v>
      </x:c>
      <x:c r="D1786" s="38" t="str">
        <x:f>'Reparto provincial'!D599</x:f>
        <x:v>Residencial</x:v>
      </x:c>
      <x:c r="E1786" s="38" t="str">
        <x:f>'Reparto provincial'!E599</x:f>
        <x:v>Veraguas</x:v>
      </x:c>
      <x:c r="F1786" s="38" t="str">
        <x:f>Ubicaciones!A14</x:f>
        <x:v>L09</x:v>
      </x:c>
      <x:c r="G1786" s="38" t="str">
        <x:v>P2</x:v>
      </x:c>
      <x:c r="H1786" s="55" t="n">
        <x:f>IF(AND(ISNUMBER('Reparto provincial'!J599),ABS(Construccion!G30-1)&lt;0.0000001,MIN(Construccion!D30:F30)&gt;=0,MAX(Construccion!D30:F30)&lt;=1),ROUND('Reparto provincial'!J599*ROUND(SUM(Construccion!$D$30:E30),12),0)-ROUND('Reparto provincial'!J599*ROUND(SUM(Construccion!$D$30:D30),12),0),"n.a.")</x:f>
        <x:v>49</x:v>
      </x:c>
      <x:c r="I1786" s="55" t="n">
        <x:f>'Reparto provincial'!N599</x:f>
        <x:v>33883.14606741573</x:v>
      </x:c>
      <x:c r="J1786" s="55" t="n">
        <x:f>IF(AND(ISNUMBER(H1786),ISNUMBER(I1786)),H1786*I1786,"n.a.")</x:f>
        <x:v>1660274.1573033708</x:v>
      </x:c>
      <x:c r="K1786" s="56" t="n">
        <x:f>Ubicaciones!D14</x:f>
        <x:v>8.1</x:v>
      </x:c>
      <x:c r="L1786" s="56" t="n">
        <x:f>Ubicaciones!E14</x:f>
        <x:v>-80.97</x:v>
      </x:c>
      <x:c r="M1786" s="38" t="str">
        <x:f>Vulnerabilidad!B23</x:f>
        <x:v>Mampostería sin refuerzo</x:v>
      </x:c>
      <x:c r="N1786" s="38" t="str">
        <x:f>Vulnerabilidad!C23</x:f>
        <x:v>Bloque / ladrillo</x:v>
      </x:c>
      <x:c r="O1786" s="38" t="str">
        <x:f>Vulnerabilidad!D23</x:f>
        <x:v>Metal</x:v>
      </x:c>
      <x:c r="P1786" s="38" t="str">
        <x:v>Sin dato</x:v>
      </x:c>
      <x:c r="Q1786" s="38" t="n">
        <x:f>IF('Impacto local'!H14="","",'Impacto local'!H14)</x:f>
        <x:v>3</x:v>
      </x:c>
      <x:c r="R1786" s="57" t="n">
        <x:f>IF(Q1786="","",INDEX(Vulnerabilidad!$C$6:$C$17,Q1786))</x:f>
        <x:v>0</x:v>
      </x:c>
      <x:c r="S1786" s="55" t="n">
        <x:f>IF(AND(ISNUMBER(J1786),ISNUMBER(R1786),R1786&gt;=0,R1786&lt;=1),J1786*R1786,"n.a.")</x:f>
        <x:v>0</x:v>
      </x:c>
      <x:c r="T1786" s="38" t="str">
        <x:f>IF(ISNUMBER(S1786),"Calculado ilustrativo","Faltan datos / parámetros inválidos")</x:f>
        <x:v>Calculado ilustrativo</x:v>
      </x:c>
    </x:row>
    <x:row r="1787">
      <x:c r="A1787" s="38" t="str">
        <x:v>R01782</x:v>
      </x:c>
      <x:c r="B1787" s="38" t="str">
        <x:f>'Reparto provincial'!B599</x:f>
        <x:v>C16</x:v>
      </x:c>
      <x:c r="C1787" s="38" t="str">
        <x:f>'Reparto provincial'!C599</x:f>
        <x:v>Seguros FEDPA, S .A.</x:v>
      </x:c>
      <x:c r="D1787" s="38" t="str">
        <x:f>'Reparto provincial'!D599</x:f>
        <x:v>Residencial</x:v>
      </x:c>
      <x:c r="E1787" s="38" t="str">
        <x:f>'Reparto provincial'!E599</x:f>
        <x:v>Veraguas</x:v>
      </x:c>
      <x:c r="F1787" s="38" t="str">
        <x:f>Ubicaciones!A14</x:f>
        <x:v>L09</x:v>
      </x:c>
      <x:c r="G1787" s="38" t="str">
        <x:v>P3</x:v>
      </x:c>
      <x:c r="H1787" s="55" t="n">
        <x:f>IF(AND(ISNUMBER('Reparto provincial'!J599),ABS(Construccion!G30-1)&lt;0.0000001,MIN(Construccion!D30:F30)&gt;=0,MAX(Construccion!D30:F30)&lt;=1),ROUND('Reparto provincial'!J599*ROUND(SUM(Construccion!$D$30:F30),12),0)-ROUND('Reparto provincial'!J599*ROUND(SUM(Construccion!$D$30:E30),12),0),"n.a.")</x:f>
        <x:v>17</x:v>
      </x:c>
      <x:c r="I1787" s="55" t="n">
        <x:f>'Reparto provincial'!N599</x:f>
        <x:v>33883.14606741573</x:v>
      </x:c>
      <x:c r="J1787" s="55" t="n">
        <x:f>IF(AND(ISNUMBER(H1787),ISNUMBER(I1787)),H1787*I1787,"n.a.")</x:f>
        <x:v>576013.4831460674</x:v>
      </x:c>
      <x:c r="K1787" s="56" t="n">
        <x:f>Ubicaciones!D14</x:f>
        <x:v>8.1</x:v>
      </x:c>
      <x:c r="L1787" s="56" t="n">
        <x:f>Ubicaciones!E14</x:f>
        <x:v>-80.97</x:v>
      </x:c>
      <x:c r="M1787" s="38" t="str">
        <x:f>Vulnerabilidad!B24</x:f>
        <x:v>Liviana / madera</x:v>
      </x:c>
      <x:c r="N1787" s="38" t="str">
        <x:f>Vulnerabilidad!C24</x:f>
        <x:v>Madera / livianas</x:v>
      </x:c>
      <x:c r="O1787" s="38" t="str">
        <x:f>Vulnerabilidad!D24</x:f>
        <x:v>Metal</x:v>
      </x:c>
      <x:c r="P1787" s="38" t="str">
        <x:v>Sin dato</x:v>
      </x:c>
      <x:c r="Q1787" s="38" t="n">
        <x:f>IF('Impacto local'!H14="","",'Impacto local'!H14)</x:f>
        <x:v>3</x:v>
      </x:c>
      <x:c r="R1787" s="57" t="n">
        <x:f>IF(Q1787="","",INDEX(Vulnerabilidad!$D$6:$D$17,Q1787))</x:f>
        <x:v>0</x:v>
      </x:c>
      <x:c r="S1787" s="55" t="n">
        <x:f>IF(AND(ISNUMBER(J1787),ISNUMBER(R1787),R1787&gt;=0,R1787&lt;=1),J1787*R1787,"n.a.")</x:f>
        <x:v>0</x:v>
      </x:c>
      <x:c r="T1787" s="38" t="str">
        <x:f>IF(ISNUMBER(S1787),"Calculado ilustrativo","Faltan datos / parámetros inválidos")</x:f>
        <x:v>Calculado ilustrativo</x:v>
      </x:c>
    </x:row>
    <x:row r="1788">
      <x:c r="A1788" s="38" t="str">
        <x:v>R01783</x:v>
      </x:c>
      <x:c r="B1788" s="38" t="str">
        <x:f>'Reparto provincial'!B600</x:f>
        <x:v>C16</x:v>
      </x:c>
      <x:c r="C1788" s="38" t="str">
        <x:f>'Reparto provincial'!C600</x:f>
        <x:v>Seguros FEDPA, S .A.</x:v>
      </x:c>
      <x:c r="D1788" s="38" t="str">
        <x:f>'Reparto provincial'!D600</x:f>
        <x:v>Residencial</x:v>
      </x:c>
      <x:c r="E1788" s="38" t="str">
        <x:f>'Reparto provincial'!E600</x:f>
        <x:v>Guna Yala</x:v>
      </x:c>
      <x:c r="F1788" s="38" t="str">
        <x:f>Ubicaciones!A15</x:f>
        <x:v>L10</x:v>
      </x:c>
      <x:c r="G1788" s="38" t="str">
        <x:v>P1</x:v>
      </x:c>
      <x:c r="H1788" s="55" t="n">
        <x:f>IF(AND(ISNUMBER('Reparto provincial'!J600),ABS(Construccion!G33-1)&lt;0.0000001,MIN(Construccion!D33:F33)&gt;=0,MAX(Construccion!D33:F33)&lt;=1),ROUND('Reparto provincial'!J600*ROUND(SUM(Construccion!$D$33:D33),12),0)-0,"n.a.")</x:f>
        <x:v>0</x:v>
      </x:c>
      <x:c r="I1788" s="55" t="n">
        <x:f>'Reparto provincial'!N600</x:f>
        <x:v>33883.14606741573</x:v>
      </x:c>
      <x:c r="J1788" s="55" t="n">
        <x:f>IF(AND(ISNUMBER(H1788),ISNUMBER(I1788)),H1788*I1788,"n.a.")</x:f>
        <x:v>0</x:v>
      </x:c>
      <x:c r="K1788" s="56" t="n">
        <x:f>Ubicaciones!D15</x:f>
        <x:v>9.45</x:v>
      </x:c>
      <x:c r="L1788" s="56" t="n">
        <x:f>Ubicaciones!E15</x:f>
        <x:v>-78.97</x:v>
      </x:c>
      <x:c r="M1788" s="38" t="str">
        <x:f>Vulnerabilidad!B22</x:f>
        <x:v>Hormigón armado</x:v>
      </x:c>
      <x:c r="N1788" s="38" t="str">
        <x:f>Vulnerabilidad!C22</x:f>
        <x:v>Mampostería de relleno</x:v>
      </x:c>
      <x:c r="O1788" s="38" t="str">
        <x:f>Vulnerabilidad!D22</x:f>
        <x:v>Losa de hormigón</x:v>
      </x:c>
      <x:c r="P1788" s="38" t="str">
        <x:v>Sin dato</x:v>
      </x:c>
      <x:c r="Q1788" s="38" t="n">
        <x:f>IF('Impacto local'!H15="","",'Impacto local'!H15)</x:f>
        <x:v>2</x:v>
      </x:c>
      <x:c r="R1788" s="57" t="n">
        <x:f>IF(Q1788="","",INDEX(Vulnerabilidad!$B$6:$B$17,Q1788))</x:f>
        <x:v>0</x:v>
      </x:c>
      <x:c r="S1788" s="55" t="n">
        <x:f>IF(AND(ISNUMBER(J1788),ISNUMBER(R1788),R1788&gt;=0,R1788&lt;=1),J1788*R1788,"n.a.")</x:f>
        <x:v>0</x:v>
      </x:c>
      <x:c r="T1788" s="38" t="str">
        <x:f>IF(ISNUMBER(S1788),"Calculado ilustrativo","Faltan datos / parámetros inválidos")</x:f>
        <x:v>Calculado ilustrativo</x:v>
      </x:c>
    </x:row>
    <x:row r="1789">
      <x:c r="A1789" s="38" t="str">
        <x:v>R01784</x:v>
      </x:c>
      <x:c r="B1789" s="38" t="str">
        <x:f>'Reparto provincial'!B600</x:f>
        <x:v>C16</x:v>
      </x:c>
      <x:c r="C1789" s="38" t="str">
        <x:f>'Reparto provincial'!C600</x:f>
        <x:v>Seguros FEDPA, S .A.</x:v>
      </x:c>
      <x:c r="D1789" s="38" t="str">
        <x:f>'Reparto provincial'!D600</x:f>
        <x:v>Residencial</x:v>
      </x:c>
      <x:c r="E1789" s="38" t="str">
        <x:f>'Reparto provincial'!E600</x:f>
        <x:v>Guna Yala</x:v>
      </x:c>
      <x:c r="F1789" s="38" t="str">
        <x:f>Ubicaciones!A15</x:f>
        <x:v>L10</x:v>
      </x:c>
      <x:c r="G1789" s="38" t="str">
        <x:v>P2</x:v>
      </x:c>
      <x:c r="H1789" s="55" t="n">
        <x:f>IF(AND(ISNUMBER('Reparto provincial'!J600),ABS(Construccion!G33-1)&lt;0.0000001,MIN(Construccion!D33:F33)&gt;=0,MAX(Construccion!D33:F33)&lt;=1),ROUND('Reparto provincial'!J600*ROUND(SUM(Construccion!$D$33:E33),12),0)-ROUND('Reparto provincial'!J600*ROUND(SUM(Construccion!$D$33:D33),12),0),"n.a.")</x:f>
        <x:v>0</x:v>
      </x:c>
      <x:c r="I1789" s="55" t="n">
        <x:f>'Reparto provincial'!N600</x:f>
        <x:v>33883.14606741573</x:v>
      </x:c>
      <x:c r="J1789" s="55" t="n">
        <x:f>IF(AND(ISNUMBER(H1789),ISNUMBER(I1789)),H1789*I1789,"n.a.")</x:f>
        <x:v>0</x:v>
      </x:c>
      <x:c r="K1789" s="56" t="n">
        <x:f>Ubicaciones!D15</x:f>
        <x:v>9.45</x:v>
      </x:c>
      <x:c r="L1789" s="56" t="n">
        <x:f>Ubicaciones!E15</x:f>
        <x:v>-78.97</x:v>
      </x:c>
      <x:c r="M1789" s="38" t="str">
        <x:f>Vulnerabilidad!B23</x:f>
        <x:v>Mampostería sin refuerzo</x:v>
      </x:c>
      <x:c r="N1789" s="38" t="str">
        <x:f>Vulnerabilidad!C23</x:f>
        <x:v>Bloque / ladrillo</x:v>
      </x:c>
      <x:c r="O1789" s="38" t="str">
        <x:f>Vulnerabilidad!D23</x:f>
        <x:v>Metal</x:v>
      </x:c>
      <x:c r="P1789" s="38" t="str">
        <x:v>Sin dato</x:v>
      </x:c>
      <x:c r="Q1789" s="38" t="n">
        <x:f>IF('Impacto local'!H15="","",'Impacto local'!H15)</x:f>
        <x:v>2</x:v>
      </x:c>
      <x:c r="R1789" s="57" t="n">
        <x:f>IF(Q1789="","",INDEX(Vulnerabilidad!$C$6:$C$17,Q1789))</x:f>
        <x:v>0</x:v>
      </x:c>
      <x:c r="S1789" s="55" t="n">
        <x:f>IF(AND(ISNUMBER(J1789),ISNUMBER(R1789),R1789&gt;=0,R1789&lt;=1),J1789*R1789,"n.a.")</x:f>
        <x:v>0</x:v>
      </x:c>
      <x:c r="T1789" s="38" t="str">
        <x:f>IF(ISNUMBER(S1789),"Calculado ilustrativo","Faltan datos / parámetros inválidos")</x:f>
        <x:v>Calculado ilustrativo</x:v>
      </x:c>
    </x:row>
    <x:row r="1790">
      <x:c r="A1790" s="38" t="str">
        <x:v>R01785</x:v>
      </x:c>
      <x:c r="B1790" s="38" t="str">
        <x:f>'Reparto provincial'!B600</x:f>
        <x:v>C16</x:v>
      </x:c>
      <x:c r="C1790" s="38" t="str">
        <x:f>'Reparto provincial'!C600</x:f>
        <x:v>Seguros FEDPA, S .A.</x:v>
      </x:c>
      <x:c r="D1790" s="38" t="str">
        <x:f>'Reparto provincial'!D600</x:f>
        <x:v>Residencial</x:v>
      </x:c>
      <x:c r="E1790" s="38" t="str">
        <x:f>'Reparto provincial'!E600</x:f>
        <x:v>Guna Yala</x:v>
      </x:c>
      <x:c r="F1790" s="38" t="str">
        <x:f>Ubicaciones!A15</x:f>
        <x:v>L10</x:v>
      </x:c>
      <x:c r="G1790" s="38" t="str">
        <x:v>P3</x:v>
      </x:c>
      <x:c r="H1790" s="55" t="n">
        <x:f>IF(AND(ISNUMBER('Reparto provincial'!J600),ABS(Construccion!G33-1)&lt;0.0000001,MIN(Construccion!D33:F33)&gt;=0,MAX(Construccion!D33:F33)&lt;=1),ROUND('Reparto provincial'!J600*ROUND(SUM(Construccion!$D$33:F33),12),0)-ROUND('Reparto provincial'!J600*ROUND(SUM(Construccion!$D$33:E33),12),0),"n.a.")</x:f>
        <x:v>0</x:v>
      </x:c>
      <x:c r="I1790" s="55" t="n">
        <x:f>'Reparto provincial'!N600</x:f>
        <x:v>33883.14606741573</x:v>
      </x:c>
      <x:c r="J1790" s="55" t="n">
        <x:f>IF(AND(ISNUMBER(H1790),ISNUMBER(I1790)),H1790*I1790,"n.a.")</x:f>
        <x:v>0</x:v>
      </x:c>
      <x:c r="K1790" s="56" t="n">
        <x:f>Ubicaciones!D15</x:f>
        <x:v>9.45</x:v>
      </x:c>
      <x:c r="L1790" s="56" t="n">
        <x:f>Ubicaciones!E15</x:f>
        <x:v>-78.97</x:v>
      </x:c>
      <x:c r="M1790" s="38" t="str">
        <x:f>Vulnerabilidad!B24</x:f>
        <x:v>Liviana / madera</x:v>
      </x:c>
      <x:c r="N1790" s="38" t="str">
        <x:f>Vulnerabilidad!C24</x:f>
        <x:v>Madera / livianas</x:v>
      </x:c>
      <x:c r="O1790" s="38" t="str">
        <x:f>Vulnerabilidad!D24</x:f>
        <x:v>Metal</x:v>
      </x:c>
      <x:c r="P1790" s="38" t="str">
        <x:v>Sin dato</x:v>
      </x:c>
      <x:c r="Q1790" s="38" t="n">
        <x:f>IF('Impacto local'!H15="","",'Impacto local'!H15)</x:f>
        <x:v>2</x:v>
      </x:c>
      <x:c r="R1790" s="57" t="n">
        <x:f>IF(Q1790="","",INDEX(Vulnerabilidad!$D$6:$D$17,Q1790))</x:f>
        <x:v>0</x:v>
      </x:c>
      <x:c r="S1790" s="55" t="n">
        <x:f>IF(AND(ISNUMBER(J1790),ISNUMBER(R1790),R1790&gt;=0,R1790&lt;=1),J1790*R1790,"n.a.")</x:f>
        <x:v>0</x:v>
      </x:c>
      <x:c r="T1790" s="38" t="str">
        <x:f>IF(ISNUMBER(S1790),"Calculado ilustrativo","Faltan datos / parámetros inválidos")</x:f>
        <x:v>Calculado ilustrativo</x:v>
      </x:c>
    </x:row>
    <x:row r="1791">
      <x:c r="A1791" s="38" t="str">
        <x:v>R01786</x:v>
      </x:c>
      <x:c r="B1791" s="38" t="str">
        <x:f>'Reparto provincial'!B601</x:f>
        <x:v>C16</x:v>
      </x:c>
      <x:c r="C1791" s="38" t="str">
        <x:f>'Reparto provincial'!C601</x:f>
        <x:v>Seguros FEDPA, S .A.</x:v>
      </x:c>
      <x:c r="D1791" s="38" t="str">
        <x:f>'Reparto provincial'!D601</x:f>
        <x:v>Residencial</x:v>
      </x:c>
      <x:c r="E1791" s="38" t="str">
        <x:f>'Reparto provincial'!E601</x:f>
        <x:v>Emberá-Wounaan</x:v>
      </x:c>
      <x:c r="F1791" s="38" t="str">
        <x:f>Ubicaciones!A16</x:f>
        <x:v>L11</x:v>
      </x:c>
      <x:c r="G1791" s="38" t="str">
        <x:v>P1</x:v>
      </x:c>
      <x:c r="H1791" s="55" t="n">
        <x:f>IF(AND(ISNUMBER('Reparto provincial'!J601),ABS(Construccion!G36-1)&lt;0.0000001,MIN(Construccion!D36:F36)&gt;=0,MAX(Construccion!D36:F36)&lt;=1),ROUND('Reparto provincial'!J601*ROUND(SUM(Construccion!$D$36:D36),12),0)-0,"n.a.")</x:f>
        <x:v>0</x:v>
      </x:c>
      <x:c r="I1791" s="55" t="n">
        <x:f>'Reparto provincial'!N601</x:f>
        <x:v>33883.14606741573</x:v>
      </x:c>
      <x:c r="J1791" s="55" t="n">
        <x:f>IF(AND(ISNUMBER(H1791),ISNUMBER(I1791)),H1791*I1791,"n.a.")</x:f>
        <x:v>0</x:v>
      </x:c>
      <x:c r="K1791" s="56" t="n">
        <x:f>Ubicaciones!D16</x:f>
        <x:v>8.25</x:v>
      </x:c>
      <x:c r="L1791" s="56" t="n">
        <x:f>Ubicaciones!E16</x:f>
        <x:v>-77.72</x:v>
      </x:c>
      <x:c r="M1791" s="38" t="str">
        <x:f>Vulnerabilidad!B22</x:f>
        <x:v>Hormigón armado</x:v>
      </x:c>
      <x:c r="N1791" s="38" t="str">
        <x:f>Vulnerabilidad!C22</x:f>
        <x:v>Mampostería de relleno</x:v>
      </x:c>
      <x:c r="O1791" s="38" t="str">
        <x:f>Vulnerabilidad!D22</x:f>
        <x:v>Losa de hormigón</x:v>
      </x:c>
      <x:c r="P1791" s="38" t="str">
        <x:v>Sin dato</x:v>
      </x:c>
      <x:c r="Q1791" s="38" t="n">
        <x:f>IF('Impacto local'!H16="","",'Impacto local'!H16)</x:f>
        <x:v>2</x:v>
      </x:c>
      <x:c r="R1791" s="57" t="n">
        <x:f>IF(Q1791="","",INDEX(Vulnerabilidad!$B$6:$B$17,Q1791))</x:f>
        <x:v>0</x:v>
      </x:c>
      <x:c r="S1791" s="55" t="n">
        <x:f>IF(AND(ISNUMBER(J1791),ISNUMBER(R1791),R1791&gt;=0,R1791&lt;=1),J1791*R1791,"n.a.")</x:f>
        <x:v>0</x:v>
      </x:c>
      <x:c r="T1791" s="38" t="str">
        <x:f>IF(ISNUMBER(S1791),"Calculado ilustrativo","Faltan datos / parámetros inválidos")</x:f>
        <x:v>Calculado ilustrativo</x:v>
      </x:c>
    </x:row>
    <x:row r="1792">
      <x:c r="A1792" s="38" t="str">
        <x:v>R01787</x:v>
      </x:c>
      <x:c r="B1792" s="38" t="str">
        <x:f>'Reparto provincial'!B601</x:f>
        <x:v>C16</x:v>
      </x:c>
      <x:c r="C1792" s="38" t="str">
        <x:f>'Reparto provincial'!C601</x:f>
        <x:v>Seguros FEDPA, S .A.</x:v>
      </x:c>
      <x:c r="D1792" s="38" t="str">
        <x:f>'Reparto provincial'!D601</x:f>
        <x:v>Residencial</x:v>
      </x:c>
      <x:c r="E1792" s="38" t="str">
        <x:f>'Reparto provincial'!E601</x:f>
        <x:v>Emberá-Wounaan</x:v>
      </x:c>
      <x:c r="F1792" s="38" t="str">
        <x:f>Ubicaciones!A16</x:f>
        <x:v>L11</x:v>
      </x:c>
      <x:c r="G1792" s="38" t="str">
        <x:v>P2</x:v>
      </x:c>
      <x:c r="H1792" s="55" t="n">
        <x:f>IF(AND(ISNUMBER('Reparto provincial'!J601),ABS(Construccion!G36-1)&lt;0.0000001,MIN(Construccion!D36:F36)&gt;=0,MAX(Construccion!D36:F36)&lt;=1),ROUND('Reparto provincial'!J601*ROUND(SUM(Construccion!$D$36:E36),12),0)-ROUND('Reparto provincial'!J601*ROUND(SUM(Construccion!$D$36:D36),12),0),"n.a.")</x:f>
        <x:v>0</x:v>
      </x:c>
      <x:c r="I1792" s="55" t="n">
        <x:f>'Reparto provincial'!N601</x:f>
        <x:v>33883.14606741573</x:v>
      </x:c>
      <x:c r="J1792" s="55" t="n">
        <x:f>IF(AND(ISNUMBER(H1792),ISNUMBER(I1792)),H1792*I1792,"n.a.")</x:f>
        <x:v>0</x:v>
      </x:c>
      <x:c r="K1792" s="56" t="n">
        <x:f>Ubicaciones!D16</x:f>
        <x:v>8.25</x:v>
      </x:c>
      <x:c r="L1792" s="56" t="n">
        <x:f>Ubicaciones!E16</x:f>
        <x:v>-77.72</x:v>
      </x:c>
      <x:c r="M1792" s="38" t="str">
        <x:f>Vulnerabilidad!B23</x:f>
        <x:v>Mampostería sin refuerzo</x:v>
      </x:c>
      <x:c r="N1792" s="38" t="str">
        <x:f>Vulnerabilidad!C23</x:f>
        <x:v>Bloque / ladrillo</x:v>
      </x:c>
      <x:c r="O1792" s="38" t="str">
        <x:f>Vulnerabilidad!D23</x:f>
        <x:v>Metal</x:v>
      </x:c>
      <x:c r="P1792" s="38" t="str">
        <x:v>Sin dato</x:v>
      </x:c>
      <x:c r="Q1792" s="38" t="n">
        <x:f>IF('Impacto local'!H16="","",'Impacto local'!H16)</x:f>
        <x:v>2</x:v>
      </x:c>
      <x:c r="R1792" s="57" t="n">
        <x:f>IF(Q1792="","",INDEX(Vulnerabilidad!$C$6:$C$17,Q1792))</x:f>
        <x:v>0</x:v>
      </x:c>
      <x:c r="S1792" s="55" t="n">
        <x:f>IF(AND(ISNUMBER(J1792),ISNUMBER(R1792),R1792&gt;=0,R1792&lt;=1),J1792*R1792,"n.a.")</x:f>
        <x:v>0</x:v>
      </x:c>
      <x:c r="T1792" s="38" t="str">
        <x:f>IF(ISNUMBER(S1792),"Calculado ilustrativo","Faltan datos / parámetros inválidos")</x:f>
        <x:v>Calculado ilustrativo</x:v>
      </x:c>
    </x:row>
    <x:row r="1793">
      <x:c r="A1793" s="38" t="str">
        <x:v>R01788</x:v>
      </x:c>
      <x:c r="B1793" s="38" t="str">
        <x:f>'Reparto provincial'!B601</x:f>
        <x:v>C16</x:v>
      </x:c>
      <x:c r="C1793" s="38" t="str">
        <x:f>'Reparto provincial'!C601</x:f>
        <x:v>Seguros FEDPA, S .A.</x:v>
      </x:c>
      <x:c r="D1793" s="38" t="str">
        <x:f>'Reparto provincial'!D601</x:f>
        <x:v>Residencial</x:v>
      </x:c>
      <x:c r="E1793" s="38" t="str">
        <x:f>'Reparto provincial'!E601</x:f>
        <x:v>Emberá-Wounaan</x:v>
      </x:c>
      <x:c r="F1793" s="38" t="str">
        <x:f>Ubicaciones!A16</x:f>
        <x:v>L11</x:v>
      </x:c>
      <x:c r="G1793" s="38" t="str">
        <x:v>P3</x:v>
      </x:c>
      <x:c r="H1793" s="55" t="n">
        <x:f>IF(AND(ISNUMBER('Reparto provincial'!J601),ABS(Construccion!G36-1)&lt;0.0000001,MIN(Construccion!D36:F36)&gt;=0,MAX(Construccion!D36:F36)&lt;=1),ROUND('Reparto provincial'!J601*ROUND(SUM(Construccion!$D$36:F36),12),0)-ROUND('Reparto provincial'!J601*ROUND(SUM(Construccion!$D$36:E36),12),0),"n.a.")</x:f>
        <x:v>0</x:v>
      </x:c>
      <x:c r="I1793" s="55" t="n">
        <x:f>'Reparto provincial'!N601</x:f>
        <x:v>33883.14606741573</x:v>
      </x:c>
      <x:c r="J1793" s="55" t="n">
        <x:f>IF(AND(ISNUMBER(H1793),ISNUMBER(I1793)),H1793*I1793,"n.a.")</x:f>
        <x:v>0</x:v>
      </x:c>
      <x:c r="K1793" s="56" t="n">
        <x:f>Ubicaciones!D16</x:f>
        <x:v>8.25</x:v>
      </x:c>
      <x:c r="L1793" s="56" t="n">
        <x:f>Ubicaciones!E16</x:f>
        <x:v>-77.72</x:v>
      </x:c>
      <x:c r="M1793" s="38" t="str">
        <x:f>Vulnerabilidad!B24</x:f>
        <x:v>Liviana / madera</x:v>
      </x:c>
      <x:c r="N1793" s="38" t="str">
        <x:f>Vulnerabilidad!C24</x:f>
        <x:v>Madera / livianas</x:v>
      </x:c>
      <x:c r="O1793" s="38" t="str">
        <x:f>Vulnerabilidad!D24</x:f>
        <x:v>Metal</x:v>
      </x:c>
      <x:c r="P1793" s="38" t="str">
        <x:v>Sin dato</x:v>
      </x:c>
      <x:c r="Q1793" s="38" t="n">
        <x:f>IF('Impacto local'!H16="","",'Impacto local'!H16)</x:f>
        <x:v>2</x:v>
      </x:c>
      <x:c r="R1793" s="57" t="n">
        <x:f>IF(Q1793="","",INDEX(Vulnerabilidad!$D$6:$D$17,Q1793))</x:f>
        <x:v>0</x:v>
      </x:c>
      <x:c r="S1793" s="55" t="n">
        <x:f>IF(AND(ISNUMBER(J1793),ISNUMBER(R1793),R1793&gt;=0,R1793&lt;=1),J1793*R1793,"n.a.")</x:f>
        <x:v>0</x:v>
      </x:c>
      <x:c r="T1793" s="38" t="str">
        <x:f>IF(ISNUMBER(S1793),"Calculado ilustrativo","Faltan datos / parámetros inválidos")</x:f>
        <x:v>Calculado ilustrativo</x:v>
      </x:c>
    </x:row>
    <x:row r="1794">
      <x:c r="A1794" s="38" t="str">
        <x:v>R01789</x:v>
      </x:c>
      <x:c r="B1794" s="38" t="str">
        <x:f>'Reparto provincial'!B602</x:f>
        <x:v>C16</x:v>
      </x:c>
      <x:c r="C1794" s="38" t="str">
        <x:f>'Reparto provincial'!C602</x:f>
        <x:v>Seguros FEDPA, S .A.</x:v>
      </x:c>
      <x:c r="D1794" s="38" t="str">
        <x:f>'Reparto provincial'!D602</x:f>
        <x:v>Residencial</x:v>
      </x:c>
      <x:c r="E1794" s="38" t="str">
        <x:f>'Reparto provincial'!E602</x:f>
        <x:v>Ngäbe-Buglé</x:v>
      </x:c>
      <x:c r="F1794" s="38" t="str">
        <x:f>Ubicaciones!A17</x:f>
        <x:v>L12</x:v>
      </x:c>
      <x:c r="G1794" s="38" t="str">
        <x:v>P1</x:v>
      </x:c>
      <x:c r="H1794" s="55" t="n">
        <x:f>IF(AND(ISNUMBER('Reparto provincial'!J602),ABS(Construccion!G39-1)&lt;0.0000001,MIN(Construccion!D39:F39)&gt;=0,MAX(Construccion!D39:F39)&lt;=1),ROUND('Reparto provincial'!J602*ROUND(SUM(Construccion!$D$39:D39),12),0)-0,"n.a.")</x:f>
        <x:v>0</x:v>
      </x:c>
      <x:c r="I1794" s="55" t="n">
        <x:f>'Reparto provincial'!N602</x:f>
        <x:v>33883.14606741573</x:v>
      </x:c>
      <x:c r="J1794" s="55" t="n">
        <x:f>IF(AND(ISNUMBER(H1794),ISNUMBER(I1794)),H1794*I1794,"n.a.")</x:f>
        <x:v>0</x:v>
      </x:c>
      <x:c r="K1794" s="56" t="n">
        <x:f>Ubicaciones!D17</x:f>
        <x:v>8.53</x:v>
      </x:c>
      <x:c r="L1794" s="56" t="n">
        <x:f>Ubicaciones!E17</x:f>
        <x:v>-81.7</x:v>
      </x:c>
      <x:c r="M1794" s="38" t="str">
        <x:f>Vulnerabilidad!B22</x:f>
        <x:v>Hormigón armado</x:v>
      </x:c>
      <x:c r="N1794" s="38" t="str">
        <x:f>Vulnerabilidad!C22</x:f>
        <x:v>Mampostería de relleno</x:v>
      </x:c>
      <x:c r="O1794" s="38" t="str">
        <x:f>Vulnerabilidad!D22</x:f>
        <x:v>Losa de hormigón</x:v>
      </x:c>
      <x:c r="P1794" s="38" t="str">
        <x:v>Sin dato</x:v>
      </x:c>
      <x:c r="Q1794" s="38" t="n">
        <x:f>IF('Impacto local'!H17="","",'Impacto local'!H17)</x:f>
        <x:v>3</x:v>
      </x:c>
      <x:c r="R1794" s="57" t="n">
        <x:f>IF(Q1794="","",INDEX(Vulnerabilidad!$B$6:$B$17,Q1794))</x:f>
        <x:v>0</x:v>
      </x:c>
      <x:c r="S1794" s="55" t="n">
        <x:f>IF(AND(ISNUMBER(J1794),ISNUMBER(R1794),R1794&gt;=0,R1794&lt;=1),J1794*R1794,"n.a.")</x:f>
        <x:v>0</x:v>
      </x:c>
      <x:c r="T1794" s="38" t="str">
        <x:f>IF(ISNUMBER(S1794),"Calculado ilustrativo","Faltan datos / parámetros inválidos")</x:f>
        <x:v>Calculado ilustrativo</x:v>
      </x:c>
    </x:row>
    <x:row r="1795">
      <x:c r="A1795" s="38" t="str">
        <x:v>R01790</x:v>
      </x:c>
      <x:c r="B1795" s="38" t="str">
        <x:f>'Reparto provincial'!B602</x:f>
        <x:v>C16</x:v>
      </x:c>
      <x:c r="C1795" s="38" t="str">
        <x:f>'Reparto provincial'!C602</x:f>
        <x:v>Seguros FEDPA, S .A.</x:v>
      </x:c>
      <x:c r="D1795" s="38" t="str">
        <x:f>'Reparto provincial'!D602</x:f>
        <x:v>Residencial</x:v>
      </x:c>
      <x:c r="E1795" s="38" t="str">
        <x:f>'Reparto provincial'!E602</x:f>
        <x:v>Ngäbe-Buglé</x:v>
      </x:c>
      <x:c r="F1795" s="38" t="str">
        <x:f>Ubicaciones!A17</x:f>
        <x:v>L12</x:v>
      </x:c>
      <x:c r="G1795" s="38" t="str">
        <x:v>P2</x:v>
      </x:c>
      <x:c r="H1795" s="55" t="n">
        <x:f>IF(AND(ISNUMBER('Reparto provincial'!J602),ABS(Construccion!G39-1)&lt;0.0000001,MIN(Construccion!D39:F39)&gt;=0,MAX(Construccion!D39:F39)&lt;=1),ROUND('Reparto provincial'!J602*ROUND(SUM(Construccion!$D$39:E39),12),0)-ROUND('Reparto provincial'!J602*ROUND(SUM(Construccion!$D$39:D39),12),0),"n.a.")</x:f>
        <x:v>0</x:v>
      </x:c>
      <x:c r="I1795" s="55" t="n">
        <x:f>'Reparto provincial'!N602</x:f>
        <x:v>33883.14606741573</x:v>
      </x:c>
      <x:c r="J1795" s="55" t="n">
        <x:f>IF(AND(ISNUMBER(H1795),ISNUMBER(I1795)),H1795*I1795,"n.a.")</x:f>
        <x:v>0</x:v>
      </x:c>
      <x:c r="K1795" s="56" t="n">
        <x:f>Ubicaciones!D17</x:f>
        <x:v>8.53</x:v>
      </x:c>
      <x:c r="L1795" s="56" t="n">
        <x:f>Ubicaciones!E17</x:f>
        <x:v>-81.7</x:v>
      </x:c>
      <x:c r="M1795" s="38" t="str">
        <x:f>Vulnerabilidad!B23</x:f>
        <x:v>Mampostería sin refuerzo</x:v>
      </x:c>
      <x:c r="N1795" s="38" t="str">
        <x:f>Vulnerabilidad!C23</x:f>
        <x:v>Bloque / ladrillo</x:v>
      </x:c>
      <x:c r="O1795" s="38" t="str">
        <x:f>Vulnerabilidad!D23</x:f>
        <x:v>Metal</x:v>
      </x:c>
      <x:c r="P1795" s="38" t="str">
        <x:v>Sin dato</x:v>
      </x:c>
      <x:c r="Q1795" s="38" t="n">
        <x:f>IF('Impacto local'!H17="","",'Impacto local'!H17)</x:f>
        <x:v>3</x:v>
      </x:c>
      <x:c r="R1795" s="57" t="n">
        <x:f>IF(Q1795="","",INDEX(Vulnerabilidad!$C$6:$C$17,Q1795))</x:f>
        <x:v>0</x:v>
      </x:c>
      <x:c r="S1795" s="55" t="n">
        <x:f>IF(AND(ISNUMBER(J1795),ISNUMBER(R1795),R1795&gt;=0,R1795&lt;=1),J1795*R1795,"n.a.")</x:f>
        <x:v>0</x:v>
      </x:c>
      <x:c r="T1795" s="38" t="str">
        <x:f>IF(ISNUMBER(S1795),"Calculado ilustrativo","Faltan datos / parámetros inválidos")</x:f>
        <x:v>Calculado ilustrativo</x:v>
      </x:c>
    </x:row>
    <x:row r="1796">
      <x:c r="A1796" s="38" t="str">
        <x:v>R01791</x:v>
      </x:c>
      <x:c r="B1796" s="38" t="str">
        <x:f>'Reparto provincial'!B602</x:f>
        <x:v>C16</x:v>
      </x:c>
      <x:c r="C1796" s="38" t="str">
        <x:f>'Reparto provincial'!C602</x:f>
        <x:v>Seguros FEDPA, S .A.</x:v>
      </x:c>
      <x:c r="D1796" s="38" t="str">
        <x:f>'Reparto provincial'!D602</x:f>
        <x:v>Residencial</x:v>
      </x:c>
      <x:c r="E1796" s="38" t="str">
        <x:f>'Reparto provincial'!E602</x:f>
        <x:v>Ngäbe-Buglé</x:v>
      </x:c>
      <x:c r="F1796" s="38" t="str">
        <x:f>Ubicaciones!A17</x:f>
        <x:v>L12</x:v>
      </x:c>
      <x:c r="G1796" s="38" t="str">
        <x:v>P3</x:v>
      </x:c>
      <x:c r="H1796" s="55" t="n">
        <x:f>IF(AND(ISNUMBER('Reparto provincial'!J602),ABS(Construccion!G39-1)&lt;0.0000001,MIN(Construccion!D39:F39)&gt;=0,MAX(Construccion!D39:F39)&lt;=1),ROUND('Reparto provincial'!J602*ROUND(SUM(Construccion!$D$39:F39),12),0)-ROUND('Reparto provincial'!J602*ROUND(SUM(Construccion!$D$39:E39),12),0),"n.a.")</x:f>
        <x:v>0</x:v>
      </x:c>
      <x:c r="I1796" s="55" t="n">
        <x:f>'Reparto provincial'!N602</x:f>
        <x:v>33883.14606741573</x:v>
      </x:c>
      <x:c r="J1796" s="55" t="n">
        <x:f>IF(AND(ISNUMBER(H1796),ISNUMBER(I1796)),H1796*I1796,"n.a.")</x:f>
        <x:v>0</x:v>
      </x:c>
      <x:c r="K1796" s="56" t="n">
        <x:f>Ubicaciones!D17</x:f>
        <x:v>8.53</x:v>
      </x:c>
      <x:c r="L1796" s="56" t="n">
        <x:f>Ubicaciones!E17</x:f>
        <x:v>-81.7</x:v>
      </x:c>
      <x:c r="M1796" s="38" t="str">
        <x:f>Vulnerabilidad!B24</x:f>
        <x:v>Liviana / madera</x:v>
      </x:c>
      <x:c r="N1796" s="38" t="str">
        <x:f>Vulnerabilidad!C24</x:f>
        <x:v>Madera / livianas</x:v>
      </x:c>
      <x:c r="O1796" s="38" t="str">
        <x:f>Vulnerabilidad!D24</x:f>
        <x:v>Metal</x:v>
      </x:c>
      <x:c r="P1796" s="38" t="str">
        <x:v>Sin dato</x:v>
      </x:c>
      <x:c r="Q1796" s="38" t="n">
        <x:f>IF('Impacto local'!H17="","",'Impacto local'!H17)</x:f>
        <x:v>3</x:v>
      </x:c>
      <x:c r="R1796" s="57" t="n">
        <x:f>IF(Q1796="","",INDEX(Vulnerabilidad!$D$6:$D$17,Q1796))</x:f>
        <x:v>0</x:v>
      </x:c>
      <x:c r="S1796" s="55" t="n">
        <x:f>IF(AND(ISNUMBER(J1796),ISNUMBER(R1796),R1796&gt;=0,R1796&lt;=1),J1796*R1796,"n.a.")</x:f>
        <x:v>0</x:v>
      </x:c>
      <x:c r="T1796" s="38" t="str">
        <x:f>IF(ISNUMBER(S1796),"Calculado ilustrativo","Faltan datos / parámetros inválidos")</x:f>
        <x:v>Calculado ilustrativo</x:v>
      </x:c>
    </x:row>
    <x:row r="1797">
      <x:c r="A1797" s="38" t="str">
        <x:v>R01792</x:v>
      </x:c>
      <x:c r="B1797" s="38" t="str">
        <x:f>'Reparto provincial'!B603</x:f>
        <x:v>C16</x:v>
      </x:c>
      <x:c r="C1797" s="38" t="str">
        <x:f>'Reparto provincial'!C603</x:f>
        <x:v>Seguros FEDPA, S .A.</x:v>
      </x:c>
      <x:c r="D1797" s="38" t="str">
        <x:f>'Reparto provincial'!D603</x:f>
        <x:v>Residencial</x:v>
      </x:c>
      <x:c r="E1797" s="38" t="str">
        <x:f>'Reparto provincial'!E603</x:f>
        <x:v>Panamá Oeste</x:v>
      </x:c>
      <x:c r="F1797" s="38" t="str">
        <x:f>Ubicaciones!A18</x:f>
        <x:v>L13</x:v>
      </x:c>
      <x:c r="G1797" s="38" t="str">
        <x:v>P1</x:v>
      </x:c>
      <x:c r="H1797" s="55" t="n">
        <x:f>IF(AND(ISNUMBER('Reparto provincial'!J603),ABS(Construccion!G42-1)&lt;0.0000001,MIN(Construccion!D42:F42)&gt;=0,MAX(Construccion!D42:F42)&lt;=1),ROUND('Reparto provincial'!J603*ROUND(SUM(Construccion!$D$42:D42),12),0)-0,"n.a.")</x:f>
        <x:v>230</x:v>
      </x:c>
      <x:c r="I1797" s="55" t="n">
        <x:f>'Reparto provincial'!N603</x:f>
        <x:v>33883.14606741573</x:v>
      </x:c>
      <x:c r="J1797" s="55" t="n">
        <x:f>IF(AND(ISNUMBER(H1797),ISNUMBER(I1797)),H1797*I1797,"n.a.")</x:f>
        <x:v>7793123.595505618</x:v>
      </x:c>
      <x:c r="K1797" s="56" t="n">
        <x:f>Ubicaciones!D18</x:f>
        <x:v>8.88</x:v>
      </x:c>
      <x:c r="L1797" s="56" t="n">
        <x:f>Ubicaciones!E18</x:f>
        <x:v>-79.78</x:v>
      </x:c>
      <x:c r="M1797" s="38" t="str">
        <x:f>Vulnerabilidad!B22</x:f>
        <x:v>Hormigón armado</x:v>
      </x:c>
      <x:c r="N1797" s="38" t="str">
        <x:f>Vulnerabilidad!C22</x:f>
        <x:v>Mampostería de relleno</x:v>
      </x:c>
      <x:c r="O1797" s="38" t="str">
        <x:f>Vulnerabilidad!D22</x:f>
        <x:v>Losa de hormigón</x:v>
      </x:c>
      <x:c r="P1797" s="38" t="str">
        <x:v>Sin dato</x:v>
      </x:c>
      <x:c r="Q1797" s="38" t="n">
        <x:f>IF('Impacto local'!H18="","",'Impacto local'!H18)</x:f>
        <x:v>2</x:v>
      </x:c>
      <x:c r="R1797" s="57" t="n">
        <x:f>IF(Q1797="","",INDEX(Vulnerabilidad!$B$6:$B$17,Q1797))</x:f>
        <x:v>0</x:v>
      </x:c>
      <x:c r="S1797" s="55" t="n">
        <x:f>IF(AND(ISNUMBER(J1797),ISNUMBER(R1797),R1797&gt;=0,R1797&lt;=1),J1797*R1797,"n.a.")</x:f>
        <x:v>0</x:v>
      </x:c>
      <x:c r="T1797" s="38" t="str">
        <x:f>IF(ISNUMBER(S1797),"Calculado ilustrativo","Faltan datos / parámetros inválidos")</x:f>
        <x:v>Calculado ilustrativo</x:v>
      </x:c>
    </x:row>
    <x:row r="1798">
      <x:c r="A1798" s="38" t="str">
        <x:v>R01793</x:v>
      </x:c>
      <x:c r="B1798" s="38" t="str">
        <x:f>'Reparto provincial'!B603</x:f>
        <x:v>C16</x:v>
      </x:c>
      <x:c r="C1798" s="38" t="str">
        <x:f>'Reparto provincial'!C603</x:f>
        <x:v>Seguros FEDPA, S .A.</x:v>
      </x:c>
      <x:c r="D1798" s="38" t="str">
        <x:f>'Reparto provincial'!D603</x:f>
        <x:v>Residencial</x:v>
      </x:c>
      <x:c r="E1798" s="38" t="str">
        <x:f>'Reparto provincial'!E603</x:f>
        <x:v>Panamá Oeste</x:v>
      </x:c>
      <x:c r="F1798" s="38" t="str">
        <x:f>Ubicaciones!A18</x:f>
        <x:v>L13</x:v>
      </x:c>
      <x:c r="G1798" s="38" t="str">
        <x:v>P2</x:v>
      </x:c>
      <x:c r="H1798" s="55" t="n">
        <x:f>IF(AND(ISNUMBER('Reparto provincial'!J603),ABS(Construccion!G42-1)&lt;0.0000001,MIN(Construccion!D42:F42)&gt;=0,MAX(Construccion!D42:F42)&lt;=1),ROUND('Reparto provincial'!J603*ROUND(SUM(Construccion!$D$42:E42),12),0)-ROUND('Reparto provincial'!J603*ROUND(SUM(Construccion!$D$42:D42),12),0),"n.a.")</x:f>
        <x:v>116</x:v>
      </x:c>
      <x:c r="I1798" s="55" t="n">
        <x:f>'Reparto provincial'!N603</x:f>
        <x:v>33883.14606741573</x:v>
      </x:c>
      <x:c r="J1798" s="55" t="n">
        <x:f>IF(AND(ISNUMBER(H1798),ISNUMBER(I1798)),H1798*I1798,"n.a.")</x:f>
        <x:v>3930444.9438202246</x:v>
      </x:c>
      <x:c r="K1798" s="56" t="n">
        <x:f>Ubicaciones!D18</x:f>
        <x:v>8.88</x:v>
      </x:c>
      <x:c r="L1798" s="56" t="n">
        <x:f>Ubicaciones!E18</x:f>
        <x:v>-79.78</x:v>
      </x:c>
      <x:c r="M1798" s="38" t="str">
        <x:f>Vulnerabilidad!B23</x:f>
        <x:v>Mampostería sin refuerzo</x:v>
      </x:c>
      <x:c r="N1798" s="38" t="str">
        <x:f>Vulnerabilidad!C23</x:f>
        <x:v>Bloque / ladrillo</x:v>
      </x:c>
      <x:c r="O1798" s="38" t="str">
        <x:f>Vulnerabilidad!D23</x:f>
        <x:v>Metal</x:v>
      </x:c>
      <x:c r="P1798" s="38" t="str">
        <x:v>Sin dato</x:v>
      </x:c>
      <x:c r="Q1798" s="38" t="n">
        <x:f>IF('Impacto local'!H18="","",'Impacto local'!H18)</x:f>
        <x:v>2</x:v>
      </x:c>
      <x:c r="R1798" s="57" t="n">
        <x:f>IF(Q1798="","",INDEX(Vulnerabilidad!$C$6:$C$17,Q1798))</x:f>
        <x:v>0</x:v>
      </x:c>
      <x:c r="S1798" s="55" t="n">
        <x:f>IF(AND(ISNUMBER(J1798),ISNUMBER(R1798),R1798&gt;=0,R1798&lt;=1),J1798*R1798,"n.a.")</x:f>
        <x:v>0</x:v>
      </x:c>
      <x:c r="T1798" s="38" t="str">
        <x:f>IF(ISNUMBER(S1798),"Calculado ilustrativo","Faltan datos / parámetros inválidos")</x:f>
        <x:v>Calculado ilustrativo</x:v>
      </x:c>
    </x:row>
    <x:row r="1799">
      <x:c r="A1799" s="38" t="str">
        <x:v>R01794</x:v>
      </x:c>
      <x:c r="B1799" s="38" t="str">
        <x:f>'Reparto provincial'!B603</x:f>
        <x:v>C16</x:v>
      </x:c>
      <x:c r="C1799" s="38" t="str">
        <x:f>'Reparto provincial'!C603</x:f>
        <x:v>Seguros FEDPA, S .A.</x:v>
      </x:c>
      <x:c r="D1799" s="38" t="str">
        <x:f>'Reparto provincial'!D603</x:f>
        <x:v>Residencial</x:v>
      </x:c>
      <x:c r="E1799" s="38" t="str">
        <x:f>'Reparto provincial'!E603</x:f>
        <x:v>Panamá Oeste</x:v>
      </x:c>
      <x:c r="F1799" s="38" t="str">
        <x:f>Ubicaciones!A18</x:f>
        <x:v>L13</x:v>
      </x:c>
      <x:c r="G1799" s="38" t="str">
        <x:v>P3</x:v>
      </x:c>
      <x:c r="H1799" s="55" t="n">
        <x:f>IF(AND(ISNUMBER('Reparto provincial'!J603),ABS(Construccion!G42-1)&lt;0.0000001,MIN(Construccion!D42:F42)&gt;=0,MAX(Construccion!D42:F42)&lt;=1),ROUND('Reparto provincial'!J603*ROUND(SUM(Construccion!$D$42:F42),12),0)-ROUND('Reparto provincial'!J603*ROUND(SUM(Construccion!$D$42:E42),12),0),"n.a.")</x:f>
        <x:v>38</x:v>
      </x:c>
      <x:c r="I1799" s="55" t="n">
        <x:f>'Reparto provincial'!N603</x:f>
        <x:v>33883.14606741573</x:v>
      </x:c>
      <x:c r="J1799" s="55" t="n">
        <x:f>IF(AND(ISNUMBER(H1799),ISNUMBER(I1799)),H1799*I1799,"n.a.")</x:f>
        <x:v>1287559.5505617976</x:v>
      </x:c>
      <x:c r="K1799" s="56" t="n">
        <x:f>Ubicaciones!D18</x:f>
        <x:v>8.88</x:v>
      </x:c>
      <x:c r="L1799" s="56" t="n">
        <x:f>Ubicaciones!E18</x:f>
        <x:v>-79.78</x:v>
      </x:c>
      <x:c r="M1799" s="38" t="str">
        <x:f>Vulnerabilidad!B24</x:f>
        <x:v>Liviana / madera</x:v>
      </x:c>
      <x:c r="N1799" s="38" t="str">
        <x:f>Vulnerabilidad!C24</x:f>
        <x:v>Madera / livianas</x:v>
      </x:c>
      <x:c r="O1799" s="38" t="str">
        <x:f>Vulnerabilidad!D24</x:f>
        <x:v>Metal</x:v>
      </x:c>
      <x:c r="P1799" s="38" t="str">
        <x:v>Sin dato</x:v>
      </x:c>
      <x:c r="Q1799" s="38" t="n">
        <x:f>IF('Impacto local'!H18="","",'Impacto local'!H18)</x:f>
        <x:v>2</x:v>
      </x:c>
      <x:c r="R1799" s="57" t="n">
        <x:f>IF(Q1799="","",INDEX(Vulnerabilidad!$D$6:$D$17,Q1799))</x:f>
        <x:v>0</x:v>
      </x:c>
      <x:c r="S1799" s="55" t="n">
        <x:f>IF(AND(ISNUMBER(J1799),ISNUMBER(R1799),R1799&gt;=0,R1799&lt;=1),J1799*R1799,"n.a.")</x:f>
        <x:v>0</x:v>
      </x:c>
      <x:c r="T1799" s="38" t="str">
        <x:f>IF(ISNUMBER(S1799),"Calculado ilustrativo","Faltan datos / parámetros inválidos")</x:f>
        <x:v>Calculado ilustrativo</x:v>
      </x:c>
    </x:row>
    <x:row r="1800">
      <x:c r="A1800" s="38" t="str">
        <x:v>R01795</x:v>
      </x:c>
      <x:c r="B1800" s="38" t="str">
        <x:f>'Reparto provincial'!B604</x:f>
        <x:v>C16</x:v>
      </x:c>
      <x:c r="C1800" s="38" t="str">
        <x:f>'Reparto provincial'!C604</x:f>
        <x:v>Seguros FEDPA, S .A.</x:v>
      </x:c>
      <x:c r="D1800" s="38" t="str">
        <x:f>'Reparto provincial'!D604</x:f>
        <x:v>Comercial</x:v>
      </x:c>
      <x:c r="E1800" s="38" t="str">
        <x:f>'Reparto provincial'!E604</x:f>
        <x:v>Bocas del Toro</x:v>
      </x:c>
      <x:c r="F1800" s="38" t="str">
        <x:f>Ubicaciones!A6</x:f>
        <x:v>L01</x:v>
      </x:c>
      <x:c r="G1800" s="38" t="str">
        <x:v>P1</x:v>
      </x:c>
      <x:c r="H1800" s="55" t="n">
        <x:f>IF(AND(ISNUMBER('Reparto provincial'!J604),ABS(Construccion!G7-1)&lt;0.0000001,MIN(Construccion!D7:F7)&gt;=0,MAX(Construccion!D7:F7)&lt;=1),ROUND('Reparto provincial'!J604*ROUND(SUM(Construccion!$D$7:D7),12),0)-0,"n.a.")</x:f>
        <x:v>0</x:v>
      </x:c>
      <x:c r="I1800" s="55" t="n">
        <x:f>'Reparto provincial'!N604</x:f>
        <x:v>0</x:v>
      </x:c>
      <x:c r="J1800" s="55" t="n">
        <x:f>IF(AND(ISNUMBER(H1800),ISNUMBER(I1800)),H1800*I1800,"n.a.")</x:f>
        <x:v>0</x:v>
      </x:c>
      <x:c r="K1800" s="56" t="n">
        <x:f>Ubicaciones!D6</x:f>
        <x:v>9.34</x:v>
      </x:c>
      <x:c r="L1800" s="56" t="n">
        <x:f>Ubicaciones!E6</x:f>
        <x:v>-82.25</x:v>
      </x:c>
      <x:c r="M1800" s="38" t="str">
        <x:f>Vulnerabilidad!B22</x:f>
        <x:v>Hormigón armado</x:v>
      </x:c>
      <x:c r="N1800" s="38" t="str">
        <x:f>Vulnerabilidad!C22</x:f>
        <x:v>Mampostería de relleno</x:v>
      </x:c>
      <x:c r="O1800" s="38" t="str">
        <x:f>Vulnerabilidad!D22</x:f>
        <x:v>Losa de hormigón</x:v>
      </x:c>
      <x:c r="P1800" s="38" t="str">
        <x:v>Sin dato</x:v>
      </x:c>
      <x:c r="Q1800" s="38" t="n">
        <x:f>IF('Impacto local'!H6="","",'Impacto local'!H6)</x:f>
        <x:v>3</x:v>
      </x:c>
      <x:c r="R1800" s="57" t="n">
        <x:f>IF(Q1800="","",INDEX(Vulnerabilidad!$B$6:$B$17,Q1800))</x:f>
        <x:v>0</x:v>
      </x:c>
      <x:c r="S1800" s="55" t="n">
        <x:f>IF(AND(ISNUMBER(J1800),ISNUMBER(R1800),R1800&gt;=0,R1800&lt;=1),J1800*R1800,"n.a.")</x:f>
        <x:v>0</x:v>
      </x:c>
      <x:c r="T1800" s="38" t="str">
        <x:f>IF(ISNUMBER(S1800),"Calculado ilustrativo","Faltan datos / parámetros inválidos")</x:f>
        <x:v>Calculado ilustrativo</x:v>
      </x:c>
    </x:row>
    <x:row r="1801">
      <x:c r="A1801" s="38" t="str">
        <x:v>R01796</x:v>
      </x:c>
      <x:c r="B1801" s="38" t="str">
        <x:f>'Reparto provincial'!B604</x:f>
        <x:v>C16</x:v>
      </x:c>
      <x:c r="C1801" s="38" t="str">
        <x:f>'Reparto provincial'!C604</x:f>
        <x:v>Seguros FEDPA, S .A.</x:v>
      </x:c>
      <x:c r="D1801" s="38" t="str">
        <x:f>'Reparto provincial'!D604</x:f>
        <x:v>Comercial</x:v>
      </x:c>
      <x:c r="E1801" s="38" t="str">
        <x:f>'Reparto provincial'!E604</x:f>
        <x:v>Bocas del Toro</x:v>
      </x:c>
      <x:c r="F1801" s="38" t="str">
        <x:f>Ubicaciones!A6</x:f>
        <x:v>L01</x:v>
      </x:c>
      <x:c r="G1801" s="38" t="str">
        <x:v>P2</x:v>
      </x:c>
      <x:c r="H1801" s="55" t="n">
        <x:f>IF(AND(ISNUMBER('Reparto provincial'!J604),ABS(Construccion!G7-1)&lt;0.0000001,MIN(Construccion!D7:F7)&gt;=0,MAX(Construccion!D7:F7)&lt;=1),ROUND('Reparto provincial'!J604*ROUND(SUM(Construccion!$D$7:E7),12),0)-ROUND('Reparto provincial'!J604*ROUND(SUM(Construccion!$D$7:D7),12),0),"n.a.")</x:f>
        <x:v>0</x:v>
      </x:c>
      <x:c r="I1801" s="55" t="n">
        <x:f>'Reparto provincial'!N604</x:f>
        <x:v>0</x:v>
      </x:c>
      <x:c r="J1801" s="55" t="n">
        <x:f>IF(AND(ISNUMBER(H1801),ISNUMBER(I1801)),H1801*I1801,"n.a.")</x:f>
        <x:v>0</x:v>
      </x:c>
      <x:c r="K1801" s="56" t="n">
        <x:f>Ubicaciones!D6</x:f>
        <x:v>9.34</x:v>
      </x:c>
      <x:c r="L1801" s="56" t="n">
        <x:f>Ubicaciones!E6</x:f>
        <x:v>-82.25</x:v>
      </x:c>
      <x:c r="M1801" s="38" t="str">
        <x:f>Vulnerabilidad!B23</x:f>
        <x:v>Mampostería sin refuerzo</x:v>
      </x:c>
      <x:c r="N1801" s="38" t="str">
        <x:f>Vulnerabilidad!C23</x:f>
        <x:v>Bloque / ladrillo</x:v>
      </x:c>
      <x:c r="O1801" s="38" t="str">
        <x:f>Vulnerabilidad!D23</x:f>
        <x:v>Metal</x:v>
      </x:c>
      <x:c r="P1801" s="38" t="str">
        <x:v>Sin dato</x:v>
      </x:c>
      <x:c r="Q1801" s="38" t="n">
        <x:f>IF('Impacto local'!H6="","",'Impacto local'!H6)</x:f>
        <x:v>3</x:v>
      </x:c>
      <x:c r="R1801" s="57" t="n">
        <x:f>IF(Q1801="","",INDEX(Vulnerabilidad!$C$6:$C$17,Q1801))</x:f>
        <x:v>0</x:v>
      </x:c>
      <x:c r="S1801" s="55" t="n">
        <x:f>IF(AND(ISNUMBER(J1801),ISNUMBER(R1801),R1801&gt;=0,R1801&lt;=1),J1801*R1801,"n.a.")</x:f>
        <x:v>0</x:v>
      </x:c>
      <x:c r="T1801" s="38" t="str">
        <x:f>IF(ISNUMBER(S1801),"Calculado ilustrativo","Faltan datos / parámetros inválidos")</x:f>
        <x:v>Calculado ilustrativo</x:v>
      </x:c>
    </x:row>
    <x:row r="1802">
      <x:c r="A1802" s="38" t="str">
        <x:v>R01797</x:v>
      </x:c>
      <x:c r="B1802" s="38" t="str">
        <x:f>'Reparto provincial'!B604</x:f>
        <x:v>C16</x:v>
      </x:c>
      <x:c r="C1802" s="38" t="str">
        <x:f>'Reparto provincial'!C604</x:f>
        <x:v>Seguros FEDPA, S .A.</x:v>
      </x:c>
      <x:c r="D1802" s="38" t="str">
        <x:f>'Reparto provincial'!D604</x:f>
        <x:v>Comercial</x:v>
      </x:c>
      <x:c r="E1802" s="38" t="str">
        <x:f>'Reparto provincial'!E604</x:f>
        <x:v>Bocas del Toro</x:v>
      </x:c>
      <x:c r="F1802" s="38" t="str">
        <x:f>Ubicaciones!A6</x:f>
        <x:v>L01</x:v>
      </x:c>
      <x:c r="G1802" s="38" t="str">
        <x:v>P3</x:v>
      </x:c>
      <x:c r="H1802" s="55" t="n">
        <x:f>IF(AND(ISNUMBER('Reparto provincial'!J604),ABS(Construccion!G7-1)&lt;0.0000001,MIN(Construccion!D7:F7)&gt;=0,MAX(Construccion!D7:F7)&lt;=1),ROUND('Reparto provincial'!J604*ROUND(SUM(Construccion!$D$7:F7),12),0)-ROUND('Reparto provincial'!J604*ROUND(SUM(Construccion!$D$7:E7),12),0),"n.a.")</x:f>
        <x:v>0</x:v>
      </x:c>
      <x:c r="I1802" s="55" t="n">
        <x:f>'Reparto provincial'!N604</x:f>
        <x:v>0</x:v>
      </x:c>
      <x:c r="J1802" s="55" t="n">
        <x:f>IF(AND(ISNUMBER(H1802),ISNUMBER(I1802)),H1802*I1802,"n.a.")</x:f>
        <x:v>0</x:v>
      </x:c>
      <x:c r="K1802" s="56" t="n">
        <x:f>Ubicaciones!D6</x:f>
        <x:v>9.34</x:v>
      </x:c>
      <x:c r="L1802" s="56" t="n">
        <x:f>Ubicaciones!E6</x:f>
        <x:v>-82.25</x:v>
      </x:c>
      <x:c r="M1802" s="38" t="str">
        <x:f>Vulnerabilidad!B24</x:f>
        <x:v>Liviana / madera</x:v>
      </x:c>
      <x:c r="N1802" s="38" t="str">
        <x:f>Vulnerabilidad!C24</x:f>
        <x:v>Madera / livianas</x:v>
      </x:c>
      <x:c r="O1802" s="38" t="str">
        <x:f>Vulnerabilidad!D24</x:f>
        <x:v>Metal</x:v>
      </x:c>
      <x:c r="P1802" s="38" t="str">
        <x:v>Sin dato</x:v>
      </x:c>
      <x:c r="Q1802" s="38" t="n">
        <x:f>IF('Impacto local'!H6="","",'Impacto local'!H6)</x:f>
        <x:v>3</x:v>
      </x:c>
      <x:c r="R1802" s="57" t="n">
        <x:f>IF(Q1802="","",INDEX(Vulnerabilidad!$D$6:$D$17,Q1802))</x:f>
        <x:v>0</x:v>
      </x:c>
      <x:c r="S1802" s="55" t="n">
        <x:f>IF(AND(ISNUMBER(J1802),ISNUMBER(R1802),R1802&gt;=0,R1802&lt;=1),J1802*R1802,"n.a.")</x:f>
        <x:v>0</x:v>
      </x:c>
      <x:c r="T1802" s="38" t="str">
        <x:f>IF(ISNUMBER(S1802),"Calculado ilustrativo","Faltan datos / parámetros inválidos")</x:f>
        <x:v>Calculado ilustrativo</x:v>
      </x:c>
    </x:row>
    <x:row r="1803">
      <x:c r="A1803" s="38" t="str">
        <x:v>R01798</x:v>
      </x:c>
      <x:c r="B1803" s="38" t="str">
        <x:f>'Reparto provincial'!B605</x:f>
        <x:v>C16</x:v>
      </x:c>
      <x:c r="C1803" s="38" t="str">
        <x:f>'Reparto provincial'!C605</x:f>
        <x:v>Seguros FEDPA, S .A.</x:v>
      </x:c>
      <x:c r="D1803" s="38" t="str">
        <x:f>'Reparto provincial'!D605</x:f>
        <x:v>Comercial</x:v>
      </x:c>
      <x:c r="E1803" s="38" t="str">
        <x:f>'Reparto provincial'!E605</x:f>
        <x:v>Coclé</x:v>
      </x:c>
      <x:c r="F1803" s="38" t="str">
        <x:f>Ubicaciones!A7</x:f>
        <x:v>L02</x:v>
      </x:c>
      <x:c r="G1803" s="38" t="str">
        <x:v>P1</x:v>
      </x:c>
      <x:c r="H1803" s="55" t="n">
        <x:f>IF(AND(ISNUMBER('Reparto provincial'!J605),ABS(Construccion!G10-1)&lt;0.0000001,MIN(Construccion!D10:F10)&gt;=0,MAX(Construccion!D10:F10)&lt;=1),ROUND('Reparto provincial'!J605*ROUND(SUM(Construccion!$D$10:D10),12),0)-0,"n.a.")</x:f>
        <x:v>0</x:v>
      </x:c>
      <x:c r="I1803" s="55" t="n">
        <x:f>'Reparto provincial'!N605</x:f>
        <x:v>0</x:v>
      </x:c>
      <x:c r="J1803" s="55" t="n">
        <x:f>IF(AND(ISNUMBER(H1803),ISNUMBER(I1803)),H1803*I1803,"n.a.")</x:f>
        <x:v>0</x:v>
      </x:c>
      <x:c r="K1803" s="56" t="n">
        <x:f>Ubicaciones!D7</x:f>
        <x:v>8.52</x:v>
      </x:c>
      <x:c r="L1803" s="56" t="n">
        <x:f>Ubicaciones!E7</x:f>
        <x:v>-80.36</x:v>
      </x:c>
      <x:c r="M1803" s="38" t="str">
        <x:f>Vulnerabilidad!B22</x:f>
        <x:v>Hormigón armado</x:v>
      </x:c>
      <x:c r="N1803" s="38" t="str">
        <x:f>Vulnerabilidad!C22</x:f>
        <x:v>Mampostería de relleno</x:v>
      </x:c>
      <x:c r="O1803" s="38" t="str">
        <x:f>Vulnerabilidad!D22</x:f>
        <x:v>Losa de hormigón</x:v>
      </x:c>
      <x:c r="P1803" s="38" t="str">
        <x:v>Sin dato</x:v>
      </x:c>
      <x:c r="Q1803" s="38" t="n">
        <x:f>IF('Impacto local'!H7="","",'Impacto local'!H7)</x:f>
        <x:v>2</x:v>
      </x:c>
      <x:c r="R1803" s="57" t="n">
        <x:f>IF(Q1803="","",INDEX(Vulnerabilidad!$B$6:$B$17,Q1803))</x:f>
        <x:v>0</x:v>
      </x:c>
      <x:c r="S1803" s="55" t="n">
        <x:f>IF(AND(ISNUMBER(J1803),ISNUMBER(R1803),R1803&gt;=0,R1803&lt;=1),J1803*R1803,"n.a.")</x:f>
        <x:v>0</x:v>
      </x:c>
      <x:c r="T1803" s="38" t="str">
        <x:f>IF(ISNUMBER(S1803),"Calculado ilustrativo","Faltan datos / parámetros inválidos")</x:f>
        <x:v>Calculado ilustrativo</x:v>
      </x:c>
    </x:row>
    <x:row r="1804">
      <x:c r="A1804" s="38" t="str">
        <x:v>R01799</x:v>
      </x:c>
      <x:c r="B1804" s="38" t="str">
        <x:f>'Reparto provincial'!B605</x:f>
        <x:v>C16</x:v>
      </x:c>
      <x:c r="C1804" s="38" t="str">
        <x:f>'Reparto provincial'!C605</x:f>
        <x:v>Seguros FEDPA, S .A.</x:v>
      </x:c>
      <x:c r="D1804" s="38" t="str">
        <x:f>'Reparto provincial'!D605</x:f>
        <x:v>Comercial</x:v>
      </x:c>
      <x:c r="E1804" s="38" t="str">
        <x:f>'Reparto provincial'!E605</x:f>
        <x:v>Coclé</x:v>
      </x:c>
      <x:c r="F1804" s="38" t="str">
        <x:f>Ubicaciones!A7</x:f>
        <x:v>L02</x:v>
      </x:c>
      <x:c r="G1804" s="38" t="str">
        <x:v>P2</x:v>
      </x:c>
      <x:c r="H1804" s="55" t="n">
        <x:f>IF(AND(ISNUMBER('Reparto provincial'!J605),ABS(Construccion!G10-1)&lt;0.0000001,MIN(Construccion!D10:F10)&gt;=0,MAX(Construccion!D10:F10)&lt;=1),ROUND('Reparto provincial'!J605*ROUND(SUM(Construccion!$D$10:E10),12),0)-ROUND('Reparto provincial'!J605*ROUND(SUM(Construccion!$D$10:D10),12),0),"n.a.")</x:f>
        <x:v>0</x:v>
      </x:c>
      <x:c r="I1804" s="55" t="n">
        <x:f>'Reparto provincial'!N605</x:f>
        <x:v>0</x:v>
      </x:c>
      <x:c r="J1804" s="55" t="n">
        <x:f>IF(AND(ISNUMBER(H1804),ISNUMBER(I1804)),H1804*I1804,"n.a.")</x:f>
        <x:v>0</x:v>
      </x:c>
      <x:c r="K1804" s="56" t="n">
        <x:f>Ubicaciones!D7</x:f>
        <x:v>8.52</x:v>
      </x:c>
      <x:c r="L1804" s="56" t="n">
        <x:f>Ubicaciones!E7</x:f>
        <x:v>-80.36</x:v>
      </x:c>
      <x:c r="M1804" s="38" t="str">
        <x:f>Vulnerabilidad!B23</x:f>
        <x:v>Mampostería sin refuerzo</x:v>
      </x:c>
      <x:c r="N1804" s="38" t="str">
        <x:f>Vulnerabilidad!C23</x:f>
        <x:v>Bloque / ladrillo</x:v>
      </x:c>
      <x:c r="O1804" s="38" t="str">
        <x:f>Vulnerabilidad!D23</x:f>
        <x:v>Metal</x:v>
      </x:c>
      <x:c r="P1804" s="38" t="str">
        <x:v>Sin dato</x:v>
      </x:c>
      <x:c r="Q1804" s="38" t="n">
        <x:f>IF('Impacto local'!H7="","",'Impacto local'!H7)</x:f>
        <x:v>2</x:v>
      </x:c>
      <x:c r="R1804" s="57" t="n">
        <x:f>IF(Q1804="","",INDEX(Vulnerabilidad!$C$6:$C$17,Q1804))</x:f>
        <x:v>0</x:v>
      </x:c>
      <x:c r="S1804" s="55" t="n">
        <x:f>IF(AND(ISNUMBER(J1804),ISNUMBER(R1804),R1804&gt;=0,R1804&lt;=1),J1804*R1804,"n.a.")</x:f>
        <x:v>0</x:v>
      </x:c>
      <x:c r="T1804" s="38" t="str">
        <x:f>IF(ISNUMBER(S1804),"Calculado ilustrativo","Faltan datos / parámetros inválidos")</x:f>
        <x:v>Calculado ilustrativo</x:v>
      </x:c>
    </x:row>
    <x:row r="1805">
      <x:c r="A1805" s="38" t="str">
        <x:v>R01800</x:v>
      </x:c>
      <x:c r="B1805" s="38" t="str">
        <x:f>'Reparto provincial'!B605</x:f>
        <x:v>C16</x:v>
      </x:c>
      <x:c r="C1805" s="38" t="str">
        <x:f>'Reparto provincial'!C605</x:f>
        <x:v>Seguros FEDPA, S .A.</x:v>
      </x:c>
      <x:c r="D1805" s="38" t="str">
        <x:f>'Reparto provincial'!D605</x:f>
        <x:v>Comercial</x:v>
      </x:c>
      <x:c r="E1805" s="38" t="str">
        <x:f>'Reparto provincial'!E605</x:f>
        <x:v>Coclé</x:v>
      </x:c>
      <x:c r="F1805" s="38" t="str">
        <x:f>Ubicaciones!A7</x:f>
        <x:v>L02</x:v>
      </x:c>
      <x:c r="G1805" s="38" t="str">
        <x:v>P3</x:v>
      </x:c>
      <x:c r="H1805" s="55" t="n">
        <x:f>IF(AND(ISNUMBER('Reparto provincial'!J605),ABS(Construccion!G10-1)&lt;0.0000001,MIN(Construccion!D10:F10)&gt;=0,MAX(Construccion!D10:F10)&lt;=1),ROUND('Reparto provincial'!J605*ROUND(SUM(Construccion!$D$10:F10),12),0)-ROUND('Reparto provincial'!J605*ROUND(SUM(Construccion!$D$10:E10),12),0),"n.a.")</x:f>
        <x:v>0</x:v>
      </x:c>
      <x:c r="I1805" s="55" t="n">
        <x:f>'Reparto provincial'!N605</x:f>
        <x:v>0</x:v>
      </x:c>
      <x:c r="J1805" s="55" t="n">
        <x:f>IF(AND(ISNUMBER(H1805),ISNUMBER(I1805)),H1805*I1805,"n.a.")</x:f>
        <x:v>0</x:v>
      </x:c>
      <x:c r="K1805" s="56" t="n">
        <x:f>Ubicaciones!D7</x:f>
        <x:v>8.52</x:v>
      </x:c>
      <x:c r="L1805" s="56" t="n">
        <x:f>Ubicaciones!E7</x:f>
        <x:v>-80.36</x:v>
      </x:c>
      <x:c r="M1805" s="38" t="str">
        <x:f>Vulnerabilidad!B24</x:f>
        <x:v>Liviana / madera</x:v>
      </x:c>
      <x:c r="N1805" s="38" t="str">
        <x:f>Vulnerabilidad!C24</x:f>
        <x:v>Madera / livianas</x:v>
      </x:c>
      <x:c r="O1805" s="38" t="str">
        <x:f>Vulnerabilidad!D24</x:f>
        <x:v>Metal</x:v>
      </x:c>
      <x:c r="P1805" s="38" t="str">
        <x:v>Sin dato</x:v>
      </x:c>
      <x:c r="Q1805" s="38" t="n">
        <x:f>IF('Impacto local'!H7="","",'Impacto local'!H7)</x:f>
        <x:v>2</x:v>
      </x:c>
      <x:c r="R1805" s="57" t="n">
        <x:f>IF(Q1805="","",INDEX(Vulnerabilidad!$D$6:$D$17,Q1805))</x:f>
        <x:v>0</x:v>
      </x:c>
      <x:c r="S1805" s="55" t="n">
        <x:f>IF(AND(ISNUMBER(J1805),ISNUMBER(R1805),R1805&gt;=0,R1805&lt;=1),J1805*R1805,"n.a.")</x:f>
        <x:v>0</x:v>
      </x:c>
      <x:c r="T1805" s="38" t="str">
        <x:f>IF(ISNUMBER(S1805),"Calculado ilustrativo","Faltan datos / parámetros inválidos")</x:f>
        <x:v>Calculado ilustrativo</x:v>
      </x:c>
    </x:row>
    <x:row r="1806">
      <x:c r="A1806" s="38" t="str">
        <x:v>R01801</x:v>
      </x:c>
      <x:c r="B1806" s="38" t="str">
        <x:f>'Reparto provincial'!B606</x:f>
        <x:v>C16</x:v>
      </x:c>
      <x:c r="C1806" s="38" t="str">
        <x:f>'Reparto provincial'!C606</x:f>
        <x:v>Seguros FEDPA, S .A.</x:v>
      </x:c>
      <x:c r="D1806" s="38" t="str">
        <x:f>'Reparto provincial'!D606</x:f>
        <x:v>Comercial</x:v>
      </x:c>
      <x:c r="E1806" s="38" t="str">
        <x:f>'Reparto provincial'!E606</x:f>
        <x:v>Colón</x:v>
      </x:c>
      <x:c r="F1806" s="38" t="str">
        <x:f>Ubicaciones!A8</x:f>
        <x:v>L03</x:v>
      </x:c>
      <x:c r="G1806" s="38" t="str">
        <x:v>P1</x:v>
      </x:c>
      <x:c r="H1806" s="55" t="n">
        <x:f>IF(AND(ISNUMBER('Reparto provincial'!J606),ABS(Construccion!G13-1)&lt;0.0000001,MIN(Construccion!D13:F13)&gt;=0,MAX(Construccion!D13:F13)&lt;=1),ROUND('Reparto provincial'!J606*ROUND(SUM(Construccion!$D$13:D13),12),0)-0,"n.a.")</x:f>
        <x:v>0</x:v>
      </x:c>
      <x:c r="I1806" s="55" t="n">
        <x:f>'Reparto provincial'!N606</x:f>
        <x:v>0</x:v>
      </x:c>
      <x:c r="J1806" s="55" t="n">
        <x:f>IF(AND(ISNUMBER(H1806),ISNUMBER(I1806)),H1806*I1806,"n.a.")</x:f>
        <x:v>0</x:v>
      </x:c>
      <x:c r="K1806" s="56" t="n">
        <x:f>Ubicaciones!D8</x:f>
        <x:v>9.36</x:v>
      </x:c>
      <x:c r="L1806" s="56" t="n">
        <x:f>Ubicaciones!E8</x:f>
        <x:v>-79.9</x:v>
      </x:c>
      <x:c r="M1806" s="38" t="str">
        <x:f>Vulnerabilidad!B22</x:f>
        <x:v>Hormigón armado</x:v>
      </x:c>
      <x:c r="N1806" s="38" t="str">
        <x:f>Vulnerabilidad!C22</x:f>
        <x:v>Mampostería de relleno</x:v>
      </x:c>
      <x:c r="O1806" s="38" t="str">
        <x:f>Vulnerabilidad!D22</x:f>
        <x:v>Losa de hormigón</x:v>
      </x:c>
      <x:c r="P1806" s="38" t="str">
        <x:v>Sin dato</x:v>
      </x:c>
      <x:c r="Q1806" s="38" t="n">
        <x:f>IF('Impacto local'!H8="","",'Impacto local'!H8)</x:f>
        <x:v>2</x:v>
      </x:c>
      <x:c r="R1806" s="57" t="n">
        <x:f>IF(Q1806="","",INDEX(Vulnerabilidad!$B$6:$B$17,Q1806))</x:f>
        <x:v>0</x:v>
      </x:c>
      <x:c r="S1806" s="55" t="n">
        <x:f>IF(AND(ISNUMBER(J1806),ISNUMBER(R1806),R1806&gt;=0,R1806&lt;=1),J1806*R1806,"n.a.")</x:f>
        <x:v>0</x:v>
      </x:c>
      <x:c r="T1806" s="38" t="str">
        <x:f>IF(ISNUMBER(S1806),"Calculado ilustrativo","Faltan datos / parámetros inválidos")</x:f>
        <x:v>Calculado ilustrativo</x:v>
      </x:c>
    </x:row>
    <x:row r="1807">
      <x:c r="A1807" s="38" t="str">
        <x:v>R01802</x:v>
      </x:c>
      <x:c r="B1807" s="38" t="str">
        <x:f>'Reparto provincial'!B606</x:f>
        <x:v>C16</x:v>
      </x:c>
      <x:c r="C1807" s="38" t="str">
        <x:f>'Reparto provincial'!C606</x:f>
        <x:v>Seguros FEDPA, S .A.</x:v>
      </x:c>
      <x:c r="D1807" s="38" t="str">
        <x:f>'Reparto provincial'!D606</x:f>
        <x:v>Comercial</x:v>
      </x:c>
      <x:c r="E1807" s="38" t="str">
        <x:f>'Reparto provincial'!E606</x:f>
        <x:v>Colón</x:v>
      </x:c>
      <x:c r="F1807" s="38" t="str">
        <x:f>Ubicaciones!A8</x:f>
        <x:v>L03</x:v>
      </x:c>
      <x:c r="G1807" s="38" t="str">
        <x:v>P2</x:v>
      </x:c>
      <x:c r="H1807" s="55" t="n">
        <x:f>IF(AND(ISNUMBER('Reparto provincial'!J606),ABS(Construccion!G13-1)&lt;0.0000001,MIN(Construccion!D13:F13)&gt;=0,MAX(Construccion!D13:F13)&lt;=1),ROUND('Reparto provincial'!J606*ROUND(SUM(Construccion!$D$13:E13),12),0)-ROUND('Reparto provincial'!J606*ROUND(SUM(Construccion!$D$13:D13),12),0),"n.a.")</x:f>
        <x:v>0</x:v>
      </x:c>
      <x:c r="I1807" s="55" t="n">
        <x:f>'Reparto provincial'!N606</x:f>
        <x:v>0</x:v>
      </x:c>
      <x:c r="J1807" s="55" t="n">
        <x:f>IF(AND(ISNUMBER(H1807),ISNUMBER(I1807)),H1807*I1807,"n.a.")</x:f>
        <x:v>0</x:v>
      </x:c>
      <x:c r="K1807" s="56" t="n">
        <x:f>Ubicaciones!D8</x:f>
        <x:v>9.36</x:v>
      </x:c>
      <x:c r="L1807" s="56" t="n">
        <x:f>Ubicaciones!E8</x:f>
        <x:v>-79.9</x:v>
      </x:c>
      <x:c r="M1807" s="38" t="str">
        <x:f>Vulnerabilidad!B23</x:f>
        <x:v>Mampostería sin refuerzo</x:v>
      </x:c>
      <x:c r="N1807" s="38" t="str">
        <x:f>Vulnerabilidad!C23</x:f>
        <x:v>Bloque / ladrillo</x:v>
      </x:c>
      <x:c r="O1807" s="38" t="str">
        <x:f>Vulnerabilidad!D23</x:f>
        <x:v>Metal</x:v>
      </x:c>
      <x:c r="P1807" s="38" t="str">
        <x:v>Sin dato</x:v>
      </x:c>
      <x:c r="Q1807" s="38" t="n">
        <x:f>IF('Impacto local'!H8="","",'Impacto local'!H8)</x:f>
        <x:v>2</x:v>
      </x:c>
      <x:c r="R1807" s="57" t="n">
        <x:f>IF(Q1807="","",INDEX(Vulnerabilidad!$C$6:$C$17,Q1807))</x:f>
        <x:v>0</x:v>
      </x:c>
      <x:c r="S1807" s="55" t="n">
        <x:f>IF(AND(ISNUMBER(J1807),ISNUMBER(R1807),R1807&gt;=0,R1807&lt;=1),J1807*R1807,"n.a.")</x:f>
        <x:v>0</x:v>
      </x:c>
      <x:c r="T1807" s="38" t="str">
        <x:f>IF(ISNUMBER(S1807),"Calculado ilustrativo","Faltan datos / parámetros inválidos")</x:f>
        <x:v>Calculado ilustrativo</x:v>
      </x:c>
    </x:row>
    <x:row r="1808">
      <x:c r="A1808" s="38" t="str">
        <x:v>R01803</x:v>
      </x:c>
      <x:c r="B1808" s="38" t="str">
        <x:f>'Reparto provincial'!B606</x:f>
        <x:v>C16</x:v>
      </x:c>
      <x:c r="C1808" s="38" t="str">
        <x:f>'Reparto provincial'!C606</x:f>
        <x:v>Seguros FEDPA, S .A.</x:v>
      </x:c>
      <x:c r="D1808" s="38" t="str">
        <x:f>'Reparto provincial'!D606</x:f>
        <x:v>Comercial</x:v>
      </x:c>
      <x:c r="E1808" s="38" t="str">
        <x:f>'Reparto provincial'!E606</x:f>
        <x:v>Colón</x:v>
      </x:c>
      <x:c r="F1808" s="38" t="str">
        <x:f>Ubicaciones!A8</x:f>
        <x:v>L03</x:v>
      </x:c>
      <x:c r="G1808" s="38" t="str">
        <x:v>P3</x:v>
      </x:c>
      <x:c r="H1808" s="55" t="n">
        <x:f>IF(AND(ISNUMBER('Reparto provincial'!J606),ABS(Construccion!G13-1)&lt;0.0000001,MIN(Construccion!D13:F13)&gt;=0,MAX(Construccion!D13:F13)&lt;=1),ROUND('Reparto provincial'!J606*ROUND(SUM(Construccion!$D$13:F13),12),0)-ROUND('Reparto provincial'!J606*ROUND(SUM(Construccion!$D$13:E13),12),0),"n.a.")</x:f>
        <x:v>0</x:v>
      </x:c>
      <x:c r="I1808" s="55" t="n">
        <x:f>'Reparto provincial'!N606</x:f>
        <x:v>0</x:v>
      </x:c>
      <x:c r="J1808" s="55" t="n">
        <x:f>IF(AND(ISNUMBER(H1808),ISNUMBER(I1808)),H1808*I1808,"n.a.")</x:f>
        <x:v>0</x:v>
      </x:c>
      <x:c r="K1808" s="56" t="n">
        <x:f>Ubicaciones!D8</x:f>
        <x:v>9.36</x:v>
      </x:c>
      <x:c r="L1808" s="56" t="n">
        <x:f>Ubicaciones!E8</x:f>
        <x:v>-79.9</x:v>
      </x:c>
      <x:c r="M1808" s="38" t="str">
        <x:f>Vulnerabilidad!B24</x:f>
        <x:v>Liviana / madera</x:v>
      </x:c>
      <x:c r="N1808" s="38" t="str">
        <x:f>Vulnerabilidad!C24</x:f>
        <x:v>Madera / livianas</x:v>
      </x:c>
      <x:c r="O1808" s="38" t="str">
        <x:f>Vulnerabilidad!D24</x:f>
        <x:v>Metal</x:v>
      </x:c>
      <x:c r="P1808" s="38" t="str">
        <x:v>Sin dato</x:v>
      </x:c>
      <x:c r="Q1808" s="38" t="n">
        <x:f>IF('Impacto local'!H8="","",'Impacto local'!H8)</x:f>
        <x:v>2</x:v>
      </x:c>
      <x:c r="R1808" s="57" t="n">
        <x:f>IF(Q1808="","",INDEX(Vulnerabilidad!$D$6:$D$17,Q1808))</x:f>
        <x:v>0</x:v>
      </x:c>
      <x:c r="S1808" s="55" t="n">
        <x:f>IF(AND(ISNUMBER(J1808),ISNUMBER(R1808),R1808&gt;=0,R1808&lt;=1),J1808*R1808,"n.a.")</x:f>
        <x:v>0</x:v>
      </x:c>
      <x:c r="T1808" s="38" t="str">
        <x:f>IF(ISNUMBER(S1808),"Calculado ilustrativo","Faltan datos / parámetros inválidos")</x:f>
        <x:v>Calculado ilustrativo</x:v>
      </x:c>
    </x:row>
    <x:row r="1809">
      <x:c r="A1809" s="38" t="str">
        <x:v>R01804</x:v>
      </x:c>
      <x:c r="B1809" s="38" t="str">
        <x:f>'Reparto provincial'!B607</x:f>
        <x:v>C16</x:v>
      </x:c>
      <x:c r="C1809" s="38" t="str">
        <x:f>'Reparto provincial'!C607</x:f>
        <x:v>Seguros FEDPA, S .A.</x:v>
      </x:c>
      <x:c r="D1809" s="38" t="str">
        <x:f>'Reparto provincial'!D607</x:f>
        <x:v>Comercial</x:v>
      </x:c>
      <x:c r="E1809" s="38" t="str">
        <x:f>'Reparto provincial'!E607</x:f>
        <x:v>Chiriquí</x:v>
      </x:c>
      <x:c r="F1809" s="38" t="str">
        <x:f>Ubicaciones!A9</x:f>
        <x:v>L04</x:v>
      </x:c>
      <x:c r="G1809" s="38" t="str">
        <x:v>P1</x:v>
      </x:c>
      <x:c r="H1809" s="55" t="n">
        <x:f>IF(AND(ISNUMBER('Reparto provincial'!J607),ABS(Construccion!G16-1)&lt;0.0000001,MIN(Construccion!D16:F16)&gt;=0,MAX(Construccion!D16:F16)&lt;=1),ROUND('Reparto provincial'!J607*ROUND(SUM(Construccion!$D$16:D16),12),0)-0,"n.a.")</x:f>
        <x:v>0</x:v>
      </x:c>
      <x:c r="I1809" s="55" t="n">
        <x:f>'Reparto provincial'!N607</x:f>
        <x:v>0</x:v>
      </x:c>
      <x:c r="J1809" s="55" t="n">
        <x:f>IF(AND(ISNUMBER(H1809),ISNUMBER(I1809)),H1809*I1809,"n.a.")</x:f>
        <x:v>0</x:v>
      </x:c>
      <x:c r="K1809" s="56" t="n">
        <x:f>Ubicaciones!D9</x:f>
        <x:v>8.43</x:v>
      </x:c>
      <x:c r="L1809" s="56" t="n">
        <x:f>Ubicaciones!E9</x:f>
        <x:v>-82.43</x:v>
      </x:c>
      <x:c r="M1809" s="38" t="str">
        <x:f>Vulnerabilidad!B22</x:f>
        <x:v>Hormigón armado</x:v>
      </x:c>
      <x:c r="N1809" s="38" t="str">
        <x:f>Vulnerabilidad!C22</x:f>
        <x:v>Mampostería de relleno</x:v>
      </x:c>
      <x:c r="O1809" s="38" t="str">
        <x:f>Vulnerabilidad!D22</x:f>
        <x:v>Losa de hormigón</x:v>
      </x:c>
      <x:c r="P1809" s="38" t="str">
        <x:v>Sin dato</x:v>
      </x:c>
      <x:c r="Q1809" s="38" t="n">
        <x:f>IF('Impacto local'!H9="","",'Impacto local'!H9)</x:f>
        <x:v>4</x:v>
      </x:c>
      <x:c r="R1809" s="57" t="n">
        <x:f>IF(Q1809="","",INDEX(Vulnerabilidad!$B$6:$B$17,Q1809))</x:f>
        <x:v>0</x:v>
      </x:c>
      <x:c r="S1809" s="55" t="n">
        <x:f>IF(AND(ISNUMBER(J1809),ISNUMBER(R1809),R1809&gt;=0,R1809&lt;=1),J1809*R1809,"n.a.")</x:f>
        <x:v>0</x:v>
      </x:c>
      <x:c r="T1809" s="38" t="str">
        <x:f>IF(ISNUMBER(S1809),"Calculado ilustrativo","Faltan datos / parámetros inválidos")</x:f>
        <x:v>Calculado ilustrativo</x:v>
      </x:c>
    </x:row>
    <x:row r="1810">
      <x:c r="A1810" s="38" t="str">
        <x:v>R01805</x:v>
      </x:c>
      <x:c r="B1810" s="38" t="str">
        <x:f>'Reparto provincial'!B607</x:f>
        <x:v>C16</x:v>
      </x:c>
      <x:c r="C1810" s="38" t="str">
        <x:f>'Reparto provincial'!C607</x:f>
        <x:v>Seguros FEDPA, S .A.</x:v>
      </x:c>
      <x:c r="D1810" s="38" t="str">
        <x:f>'Reparto provincial'!D607</x:f>
        <x:v>Comercial</x:v>
      </x:c>
      <x:c r="E1810" s="38" t="str">
        <x:f>'Reparto provincial'!E607</x:f>
        <x:v>Chiriquí</x:v>
      </x:c>
      <x:c r="F1810" s="38" t="str">
        <x:f>Ubicaciones!A9</x:f>
        <x:v>L04</x:v>
      </x:c>
      <x:c r="G1810" s="38" t="str">
        <x:v>P2</x:v>
      </x:c>
      <x:c r="H1810" s="55" t="n">
        <x:f>IF(AND(ISNUMBER('Reparto provincial'!J607),ABS(Construccion!G16-1)&lt;0.0000001,MIN(Construccion!D16:F16)&gt;=0,MAX(Construccion!D16:F16)&lt;=1),ROUND('Reparto provincial'!J607*ROUND(SUM(Construccion!$D$16:E16),12),0)-ROUND('Reparto provincial'!J607*ROUND(SUM(Construccion!$D$16:D16),12),0),"n.a.")</x:f>
        <x:v>0</x:v>
      </x:c>
      <x:c r="I1810" s="55" t="n">
        <x:f>'Reparto provincial'!N607</x:f>
        <x:v>0</x:v>
      </x:c>
      <x:c r="J1810" s="55" t="n">
        <x:f>IF(AND(ISNUMBER(H1810),ISNUMBER(I1810)),H1810*I1810,"n.a.")</x:f>
        <x:v>0</x:v>
      </x:c>
      <x:c r="K1810" s="56" t="n">
        <x:f>Ubicaciones!D9</x:f>
        <x:v>8.43</x:v>
      </x:c>
      <x:c r="L1810" s="56" t="n">
        <x:f>Ubicaciones!E9</x:f>
        <x:v>-82.43</x:v>
      </x:c>
      <x:c r="M1810" s="38" t="str">
        <x:f>Vulnerabilidad!B23</x:f>
        <x:v>Mampostería sin refuerzo</x:v>
      </x:c>
      <x:c r="N1810" s="38" t="str">
        <x:f>Vulnerabilidad!C23</x:f>
        <x:v>Bloque / ladrillo</x:v>
      </x:c>
      <x:c r="O1810" s="38" t="str">
        <x:f>Vulnerabilidad!D23</x:f>
        <x:v>Metal</x:v>
      </x:c>
      <x:c r="P1810" s="38" t="str">
        <x:v>Sin dato</x:v>
      </x:c>
      <x:c r="Q1810" s="38" t="n">
        <x:f>IF('Impacto local'!H9="","",'Impacto local'!H9)</x:f>
        <x:v>4</x:v>
      </x:c>
      <x:c r="R1810" s="57" t="n">
        <x:f>IF(Q1810="","",INDEX(Vulnerabilidad!$C$6:$C$17,Q1810))</x:f>
        <x:v>0.001</x:v>
      </x:c>
      <x:c r="S1810" s="55" t="n">
        <x:f>IF(AND(ISNUMBER(J1810),ISNUMBER(R1810),R1810&gt;=0,R1810&lt;=1),J1810*R1810,"n.a.")</x:f>
        <x:v>0</x:v>
      </x:c>
      <x:c r="T1810" s="38" t="str">
        <x:f>IF(ISNUMBER(S1810),"Calculado ilustrativo","Faltan datos / parámetros inválidos")</x:f>
        <x:v>Calculado ilustrativo</x:v>
      </x:c>
    </x:row>
    <x:row r="1811">
      <x:c r="A1811" s="38" t="str">
        <x:v>R01806</x:v>
      </x:c>
      <x:c r="B1811" s="38" t="str">
        <x:f>'Reparto provincial'!B607</x:f>
        <x:v>C16</x:v>
      </x:c>
      <x:c r="C1811" s="38" t="str">
        <x:f>'Reparto provincial'!C607</x:f>
        <x:v>Seguros FEDPA, S .A.</x:v>
      </x:c>
      <x:c r="D1811" s="38" t="str">
        <x:f>'Reparto provincial'!D607</x:f>
        <x:v>Comercial</x:v>
      </x:c>
      <x:c r="E1811" s="38" t="str">
        <x:f>'Reparto provincial'!E607</x:f>
        <x:v>Chiriquí</x:v>
      </x:c>
      <x:c r="F1811" s="38" t="str">
        <x:f>Ubicaciones!A9</x:f>
        <x:v>L04</x:v>
      </x:c>
      <x:c r="G1811" s="38" t="str">
        <x:v>P3</x:v>
      </x:c>
      <x:c r="H1811" s="55" t="n">
        <x:f>IF(AND(ISNUMBER('Reparto provincial'!J607),ABS(Construccion!G16-1)&lt;0.0000001,MIN(Construccion!D16:F16)&gt;=0,MAX(Construccion!D16:F16)&lt;=1),ROUND('Reparto provincial'!J607*ROUND(SUM(Construccion!$D$16:F16),12),0)-ROUND('Reparto provincial'!J607*ROUND(SUM(Construccion!$D$16:E16),12),0),"n.a.")</x:f>
        <x:v>0</x:v>
      </x:c>
      <x:c r="I1811" s="55" t="n">
        <x:f>'Reparto provincial'!N607</x:f>
        <x:v>0</x:v>
      </x:c>
      <x:c r="J1811" s="55" t="n">
        <x:f>IF(AND(ISNUMBER(H1811),ISNUMBER(I1811)),H1811*I1811,"n.a.")</x:f>
        <x:v>0</x:v>
      </x:c>
      <x:c r="K1811" s="56" t="n">
        <x:f>Ubicaciones!D9</x:f>
        <x:v>8.43</x:v>
      </x:c>
      <x:c r="L1811" s="56" t="n">
        <x:f>Ubicaciones!E9</x:f>
        <x:v>-82.43</x:v>
      </x:c>
      <x:c r="M1811" s="38" t="str">
        <x:f>Vulnerabilidad!B24</x:f>
        <x:v>Liviana / madera</x:v>
      </x:c>
      <x:c r="N1811" s="38" t="str">
        <x:f>Vulnerabilidad!C24</x:f>
        <x:v>Madera / livianas</x:v>
      </x:c>
      <x:c r="O1811" s="38" t="str">
        <x:f>Vulnerabilidad!D24</x:f>
        <x:v>Metal</x:v>
      </x:c>
      <x:c r="P1811" s="38" t="str">
        <x:v>Sin dato</x:v>
      </x:c>
      <x:c r="Q1811" s="38" t="n">
        <x:f>IF('Impacto local'!H9="","",'Impacto local'!H9)</x:f>
        <x:v>4</x:v>
      </x:c>
      <x:c r="R1811" s="57" t="n">
        <x:f>IF(Q1811="","",INDEX(Vulnerabilidad!$D$6:$D$17,Q1811))</x:f>
        <x:v>0.002</x:v>
      </x:c>
      <x:c r="S1811" s="55" t="n">
        <x:f>IF(AND(ISNUMBER(J1811),ISNUMBER(R1811),R1811&gt;=0,R1811&lt;=1),J1811*R1811,"n.a.")</x:f>
        <x:v>0</x:v>
      </x:c>
      <x:c r="T1811" s="38" t="str">
        <x:f>IF(ISNUMBER(S1811),"Calculado ilustrativo","Faltan datos / parámetros inválidos")</x:f>
        <x:v>Calculado ilustrativo</x:v>
      </x:c>
    </x:row>
    <x:row r="1812">
      <x:c r="A1812" s="38" t="str">
        <x:v>R01807</x:v>
      </x:c>
      <x:c r="B1812" s="38" t="str">
        <x:f>'Reparto provincial'!B608</x:f>
        <x:v>C16</x:v>
      </x:c>
      <x:c r="C1812" s="38" t="str">
        <x:f>'Reparto provincial'!C608</x:f>
        <x:v>Seguros FEDPA, S .A.</x:v>
      </x:c>
      <x:c r="D1812" s="38" t="str">
        <x:f>'Reparto provincial'!D608</x:f>
        <x:v>Comercial</x:v>
      </x:c>
      <x:c r="E1812" s="38" t="str">
        <x:f>'Reparto provincial'!E608</x:f>
        <x:v>Darién</x:v>
      </x:c>
      <x:c r="F1812" s="38" t="str">
        <x:f>Ubicaciones!A10</x:f>
        <x:v>L05</x:v>
      </x:c>
      <x:c r="G1812" s="38" t="str">
        <x:v>P1</x:v>
      </x:c>
      <x:c r="H1812" s="55" t="n">
        <x:f>IF(AND(ISNUMBER('Reparto provincial'!J608),ABS(Construccion!G19-1)&lt;0.0000001,MIN(Construccion!D19:F19)&gt;=0,MAX(Construccion!D19:F19)&lt;=1),ROUND('Reparto provincial'!J608*ROUND(SUM(Construccion!$D$19:D19),12),0)-0,"n.a.")</x:f>
        <x:v>0</x:v>
      </x:c>
      <x:c r="I1812" s="55" t="n">
        <x:f>'Reparto provincial'!N608</x:f>
        <x:v>0</x:v>
      </x:c>
      <x:c r="J1812" s="55" t="n">
        <x:f>IF(AND(ISNUMBER(H1812),ISNUMBER(I1812)),H1812*I1812,"n.a.")</x:f>
        <x:v>0</x:v>
      </x:c>
      <x:c r="K1812" s="56" t="n">
        <x:f>Ubicaciones!D10</x:f>
        <x:v>8.4</x:v>
      </x:c>
      <x:c r="L1812" s="56" t="n">
        <x:f>Ubicaciones!E10</x:f>
        <x:v>-78.15</x:v>
      </x:c>
      <x:c r="M1812" s="38" t="str">
        <x:f>Vulnerabilidad!B22</x:f>
        <x:v>Hormigón armado</x:v>
      </x:c>
      <x:c r="N1812" s="38" t="str">
        <x:f>Vulnerabilidad!C22</x:f>
        <x:v>Mampostería de relleno</x:v>
      </x:c>
      <x:c r="O1812" s="38" t="str">
        <x:f>Vulnerabilidad!D22</x:f>
        <x:v>Losa de hormigón</x:v>
      </x:c>
      <x:c r="P1812" s="38" t="str">
        <x:v>Sin dato</x:v>
      </x:c>
      <x:c r="Q1812" s="38" t="n">
        <x:f>IF('Impacto local'!H10="","",'Impacto local'!H10)</x:f>
        <x:v>2</x:v>
      </x:c>
      <x:c r="R1812" s="57" t="n">
        <x:f>IF(Q1812="","",INDEX(Vulnerabilidad!$B$6:$B$17,Q1812))</x:f>
        <x:v>0</x:v>
      </x:c>
      <x:c r="S1812" s="55" t="n">
        <x:f>IF(AND(ISNUMBER(J1812),ISNUMBER(R1812),R1812&gt;=0,R1812&lt;=1),J1812*R1812,"n.a.")</x:f>
        <x:v>0</x:v>
      </x:c>
      <x:c r="T1812" s="38" t="str">
        <x:f>IF(ISNUMBER(S1812),"Calculado ilustrativo","Faltan datos / parámetros inválidos")</x:f>
        <x:v>Calculado ilustrativo</x:v>
      </x:c>
    </x:row>
    <x:row r="1813">
      <x:c r="A1813" s="38" t="str">
        <x:v>R01808</x:v>
      </x:c>
      <x:c r="B1813" s="38" t="str">
        <x:f>'Reparto provincial'!B608</x:f>
        <x:v>C16</x:v>
      </x:c>
      <x:c r="C1813" s="38" t="str">
        <x:f>'Reparto provincial'!C608</x:f>
        <x:v>Seguros FEDPA, S .A.</x:v>
      </x:c>
      <x:c r="D1813" s="38" t="str">
        <x:f>'Reparto provincial'!D608</x:f>
        <x:v>Comercial</x:v>
      </x:c>
      <x:c r="E1813" s="38" t="str">
        <x:f>'Reparto provincial'!E608</x:f>
        <x:v>Darién</x:v>
      </x:c>
      <x:c r="F1813" s="38" t="str">
        <x:f>Ubicaciones!A10</x:f>
        <x:v>L05</x:v>
      </x:c>
      <x:c r="G1813" s="38" t="str">
        <x:v>P2</x:v>
      </x:c>
      <x:c r="H1813" s="55" t="n">
        <x:f>IF(AND(ISNUMBER('Reparto provincial'!J608),ABS(Construccion!G19-1)&lt;0.0000001,MIN(Construccion!D19:F19)&gt;=0,MAX(Construccion!D19:F19)&lt;=1),ROUND('Reparto provincial'!J608*ROUND(SUM(Construccion!$D$19:E19),12),0)-ROUND('Reparto provincial'!J608*ROUND(SUM(Construccion!$D$19:D19),12),0),"n.a.")</x:f>
        <x:v>0</x:v>
      </x:c>
      <x:c r="I1813" s="55" t="n">
        <x:f>'Reparto provincial'!N608</x:f>
        <x:v>0</x:v>
      </x:c>
      <x:c r="J1813" s="55" t="n">
        <x:f>IF(AND(ISNUMBER(H1813),ISNUMBER(I1813)),H1813*I1813,"n.a.")</x:f>
        <x:v>0</x:v>
      </x:c>
      <x:c r="K1813" s="56" t="n">
        <x:f>Ubicaciones!D10</x:f>
        <x:v>8.4</x:v>
      </x:c>
      <x:c r="L1813" s="56" t="n">
        <x:f>Ubicaciones!E10</x:f>
        <x:v>-78.15</x:v>
      </x:c>
      <x:c r="M1813" s="38" t="str">
        <x:f>Vulnerabilidad!B23</x:f>
        <x:v>Mampostería sin refuerzo</x:v>
      </x:c>
      <x:c r="N1813" s="38" t="str">
        <x:f>Vulnerabilidad!C23</x:f>
        <x:v>Bloque / ladrillo</x:v>
      </x:c>
      <x:c r="O1813" s="38" t="str">
        <x:f>Vulnerabilidad!D23</x:f>
        <x:v>Metal</x:v>
      </x:c>
      <x:c r="P1813" s="38" t="str">
        <x:v>Sin dato</x:v>
      </x:c>
      <x:c r="Q1813" s="38" t="n">
        <x:f>IF('Impacto local'!H10="","",'Impacto local'!H10)</x:f>
        <x:v>2</x:v>
      </x:c>
      <x:c r="R1813" s="57" t="n">
        <x:f>IF(Q1813="","",INDEX(Vulnerabilidad!$C$6:$C$17,Q1813))</x:f>
        <x:v>0</x:v>
      </x:c>
      <x:c r="S1813" s="55" t="n">
        <x:f>IF(AND(ISNUMBER(J1813),ISNUMBER(R1813),R1813&gt;=0,R1813&lt;=1),J1813*R1813,"n.a.")</x:f>
        <x:v>0</x:v>
      </x:c>
      <x:c r="T1813" s="38" t="str">
        <x:f>IF(ISNUMBER(S1813),"Calculado ilustrativo","Faltan datos / parámetros inválidos")</x:f>
        <x:v>Calculado ilustrativo</x:v>
      </x:c>
    </x:row>
    <x:row r="1814">
      <x:c r="A1814" s="38" t="str">
        <x:v>R01809</x:v>
      </x:c>
      <x:c r="B1814" s="38" t="str">
        <x:f>'Reparto provincial'!B608</x:f>
        <x:v>C16</x:v>
      </x:c>
      <x:c r="C1814" s="38" t="str">
        <x:f>'Reparto provincial'!C608</x:f>
        <x:v>Seguros FEDPA, S .A.</x:v>
      </x:c>
      <x:c r="D1814" s="38" t="str">
        <x:f>'Reparto provincial'!D608</x:f>
        <x:v>Comercial</x:v>
      </x:c>
      <x:c r="E1814" s="38" t="str">
        <x:f>'Reparto provincial'!E608</x:f>
        <x:v>Darién</x:v>
      </x:c>
      <x:c r="F1814" s="38" t="str">
        <x:f>Ubicaciones!A10</x:f>
        <x:v>L05</x:v>
      </x:c>
      <x:c r="G1814" s="38" t="str">
        <x:v>P3</x:v>
      </x:c>
      <x:c r="H1814" s="55" t="n">
        <x:f>IF(AND(ISNUMBER('Reparto provincial'!J608),ABS(Construccion!G19-1)&lt;0.0000001,MIN(Construccion!D19:F19)&gt;=0,MAX(Construccion!D19:F19)&lt;=1),ROUND('Reparto provincial'!J608*ROUND(SUM(Construccion!$D$19:F19),12),0)-ROUND('Reparto provincial'!J608*ROUND(SUM(Construccion!$D$19:E19),12),0),"n.a.")</x:f>
        <x:v>0</x:v>
      </x:c>
      <x:c r="I1814" s="55" t="n">
        <x:f>'Reparto provincial'!N608</x:f>
        <x:v>0</x:v>
      </x:c>
      <x:c r="J1814" s="55" t="n">
        <x:f>IF(AND(ISNUMBER(H1814),ISNUMBER(I1814)),H1814*I1814,"n.a.")</x:f>
        <x:v>0</x:v>
      </x:c>
      <x:c r="K1814" s="56" t="n">
        <x:f>Ubicaciones!D10</x:f>
        <x:v>8.4</x:v>
      </x:c>
      <x:c r="L1814" s="56" t="n">
        <x:f>Ubicaciones!E10</x:f>
        <x:v>-78.15</x:v>
      </x:c>
      <x:c r="M1814" s="38" t="str">
        <x:f>Vulnerabilidad!B24</x:f>
        <x:v>Liviana / madera</x:v>
      </x:c>
      <x:c r="N1814" s="38" t="str">
        <x:f>Vulnerabilidad!C24</x:f>
        <x:v>Madera / livianas</x:v>
      </x:c>
      <x:c r="O1814" s="38" t="str">
        <x:f>Vulnerabilidad!D24</x:f>
        <x:v>Metal</x:v>
      </x:c>
      <x:c r="P1814" s="38" t="str">
        <x:v>Sin dato</x:v>
      </x:c>
      <x:c r="Q1814" s="38" t="n">
        <x:f>IF('Impacto local'!H10="","",'Impacto local'!H10)</x:f>
        <x:v>2</x:v>
      </x:c>
      <x:c r="R1814" s="57" t="n">
        <x:f>IF(Q1814="","",INDEX(Vulnerabilidad!$D$6:$D$17,Q1814))</x:f>
        <x:v>0</x:v>
      </x:c>
      <x:c r="S1814" s="55" t="n">
        <x:f>IF(AND(ISNUMBER(J1814),ISNUMBER(R1814),R1814&gt;=0,R1814&lt;=1),J1814*R1814,"n.a.")</x:f>
        <x:v>0</x:v>
      </x:c>
      <x:c r="T1814" s="38" t="str">
        <x:f>IF(ISNUMBER(S1814),"Calculado ilustrativo","Faltan datos / parámetros inválidos")</x:f>
        <x:v>Calculado ilustrativo</x:v>
      </x:c>
    </x:row>
    <x:row r="1815">
      <x:c r="A1815" s="38" t="str">
        <x:v>R01810</x:v>
      </x:c>
      <x:c r="B1815" s="38" t="str">
        <x:f>'Reparto provincial'!B609</x:f>
        <x:v>C16</x:v>
      </x:c>
      <x:c r="C1815" s="38" t="str">
        <x:f>'Reparto provincial'!C609</x:f>
        <x:v>Seguros FEDPA, S .A.</x:v>
      </x:c>
      <x:c r="D1815" s="38" t="str">
        <x:f>'Reparto provincial'!D609</x:f>
        <x:v>Comercial</x:v>
      </x:c>
      <x:c r="E1815" s="38" t="str">
        <x:f>'Reparto provincial'!E609</x:f>
        <x:v>Herrera</x:v>
      </x:c>
      <x:c r="F1815" s="38" t="str">
        <x:f>Ubicaciones!A11</x:f>
        <x:v>L06</x:v>
      </x:c>
      <x:c r="G1815" s="38" t="str">
        <x:v>P1</x:v>
      </x:c>
      <x:c r="H1815" s="55" t="n">
        <x:f>IF(AND(ISNUMBER('Reparto provincial'!J609),ABS(Construccion!G22-1)&lt;0.0000001,MIN(Construccion!D22:F22)&gt;=0,MAX(Construccion!D22:F22)&lt;=1),ROUND('Reparto provincial'!J609*ROUND(SUM(Construccion!$D$22:D22),12),0)-0,"n.a.")</x:f>
        <x:v>0</x:v>
      </x:c>
      <x:c r="I1815" s="55" t="n">
        <x:f>'Reparto provincial'!N609</x:f>
        <x:v>0</x:v>
      </x:c>
      <x:c r="J1815" s="55" t="n">
        <x:f>IF(AND(ISNUMBER(H1815),ISNUMBER(I1815)),H1815*I1815,"n.a.")</x:f>
        <x:v>0</x:v>
      </x:c>
      <x:c r="K1815" s="56" t="n">
        <x:f>Ubicaciones!D11</x:f>
        <x:v>7.96</x:v>
      </x:c>
      <x:c r="L1815" s="56" t="n">
        <x:f>Ubicaciones!E11</x:f>
        <x:v>-80.43</x:v>
      </x:c>
      <x:c r="M1815" s="38" t="str">
        <x:f>Vulnerabilidad!B22</x:f>
        <x:v>Hormigón armado</x:v>
      </x:c>
      <x:c r="N1815" s="38" t="str">
        <x:f>Vulnerabilidad!C22</x:f>
        <x:v>Mampostería de relleno</x:v>
      </x:c>
      <x:c r="O1815" s="38" t="str">
        <x:f>Vulnerabilidad!D22</x:f>
        <x:v>Losa de hormigón</x:v>
      </x:c>
      <x:c r="P1815" s="38" t="str">
        <x:v>Sin dato</x:v>
      </x:c>
      <x:c r="Q1815" s="38" t="n">
        <x:f>IF('Impacto local'!H11="","",'Impacto local'!H11)</x:f>
        <x:v>3</x:v>
      </x:c>
      <x:c r="R1815" s="57" t="n">
        <x:f>IF(Q1815="","",INDEX(Vulnerabilidad!$B$6:$B$17,Q1815))</x:f>
        <x:v>0</x:v>
      </x:c>
      <x:c r="S1815" s="55" t="n">
        <x:f>IF(AND(ISNUMBER(J1815),ISNUMBER(R1815),R1815&gt;=0,R1815&lt;=1),J1815*R1815,"n.a.")</x:f>
        <x:v>0</x:v>
      </x:c>
      <x:c r="T1815" s="38" t="str">
        <x:f>IF(ISNUMBER(S1815),"Calculado ilustrativo","Faltan datos / parámetros inválidos")</x:f>
        <x:v>Calculado ilustrativo</x:v>
      </x:c>
    </x:row>
    <x:row r="1816">
      <x:c r="A1816" s="38" t="str">
        <x:v>R01811</x:v>
      </x:c>
      <x:c r="B1816" s="38" t="str">
        <x:f>'Reparto provincial'!B609</x:f>
        <x:v>C16</x:v>
      </x:c>
      <x:c r="C1816" s="38" t="str">
        <x:f>'Reparto provincial'!C609</x:f>
        <x:v>Seguros FEDPA, S .A.</x:v>
      </x:c>
      <x:c r="D1816" s="38" t="str">
        <x:f>'Reparto provincial'!D609</x:f>
        <x:v>Comercial</x:v>
      </x:c>
      <x:c r="E1816" s="38" t="str">
        <x:f>'Reparto provincial'!E609</x:f>
        <x:v>Herrera</x:v>
      </x:c>
      <x:c r="F1816" s="38" t="str">
        <x:f>Ubicaciones!A11</x:f>
        <x:v>L06</x:v>
      </x:c>
      <x:c r="G1816" s="38" t="str">
        <x:v>P2</x:v>
      </x:c>
      <x:c r="H1816" s="55" t="n">
        <x:f>IF(AND(ISNUMBER('Reparto provincial'!J609),ABS(Construccion!G22-1)&lt;0.0000001,MIN(Construccion!D22:F22)&gt;=0,MAX(Construccion!D22:F22)&lt;=1),ROUND('Reparto provincial'!J609*ROUND(SUM(Construccion!$D$22:E22),12),0)-ROUND('Reparto provincial'!J609*ROUND(SUM(Construccion!$D$22:D22),12),0),"n.a.")</x:f>
        <x:v>0</x:v>
      </x:c>
      <x:c r="I1816" s="55" t="n">
        <x:f>'Reparto provincial'!N609</x:f>
        <x:v>0</x:v>
      </x:c>
      <x:c r="J1816" s="55" t="n">
        <x:f>IF(AND(ISNUMBER(H1816),ISNUMBER(I1816)),H1816*I1816,"n.a.")</x:f>
        <x:v>0</x:v>
      </x:c>
      <x:c r="K1816" s="56" t="n">
        <x:f>Ubicaciones!D11</x:f>
        <x:v>7.96</x:v>
      </x:c>
      <x:c r="L1816" s="56" t="n">
        <x:f>Ubicaciones!E11</x:f>
        <x:v>-80.43</x:v>
      </x:c>
      <x:c r="M1816" s="38" t="str">
        <x:f>Vulnerabilidad!B23</x:f>
        <x:v>Mampostería sin refuerzo</x:v>
      </x:c>
      <x:c r="N1816" s="38" t="str">
        <x:f>Vulnerabilidad!C23</x:f>
        <x:v>Bloque / ladrillo</x:v>
      </x:c>
      <x:c r="O1816" s="38" t="str">
        <x:f>Vulnerabilidad!D23</x:f>
        <x:v>Metal</x:v>
      </x:c>
      <x:c r="P1816" s="38" t="str">
        <x:v>Sin dato</x:v>
      </x:c>
      <x:c r="Q1816" s="38" t="n">
        <x:f>IF('Impacto local'!H11="","",'Impacto local'!H11)</x:f>
        <x:v>3</x:v>
      </x:c>
      <x:c r="R1816" s="57" t="n">
        <x:f>IF(Q1816="","",INDEX(Vulnerabilidad!$C$6:$C$17,Q1816))</x:f>
        <x:v>0</x:v>
      </x:c>
      <x:c r="S1816" s="55" t="n">
        <x:f>IF(AND(ISNUMBER(J1816),ISNUMBER(R1816),R1816&gt;=0,R1816&lt;=1),J1816*R1816,"n.a.")</x:f>
        <x:v>0</x:v>
      </x:c>
      <x:c r="T1816" s="38" t="str">
        <x:f>IF(ISNUMBER(S1816),"Calculado ilustrativo","Faltan datos / parámetros inválidos")</x:f>
        <x:v>Calculado ilustrativo</x:v>
      </x:c>
    </x:row>
    <x:row r="1817">
      <x:c r="A1817" s="38" t="str">
        <x:v>R01812</x:v>
      </x:c>
      <x:c r="B1817" s="38" t="str">
        <x:f>'Reparto provincial'!B609</x:f>
        <x:v>C16</x:v>
      </x:c>
      <x:c r="C1817" s="38" t="str">
        <x:f>'Reparto provincial'!C609</x:f>
        <x:v>Seguros FEDPA, S .A.</x:v>
      </x:c>
      <x:c r="D1817" s="38" t="str">
        <x:f>'Reparto provincial'!D609</x:f>
        <x:v>Comercial</x:v>
      </x:c>
      <x:c r="E1817" s="38" t="str">
        <x:f>'Reparto provincial'!E609</x:f>
        <x:v>Herrera</x:v>
      </x:c>
      <x:c r="F1817" s="38" t="str">
        <x:f>Ubicaciones!A11</x:f>
        <x:v>L06</x:v>
      </x:c>
      <x:c r="G1817" s="38" t="str">
        <x:v>P3</x:v>
      </x:c>
      <x:c r="H1817" s="55" t="n">
        <x:f>IF(AND(ISNUMBER('Reparto provincial'!J609),ABS(Construccion!G22-1)&lt;0.0000001,MIN(Construccion!D22:F22)&gt;=0,MAX(Construccion!D22:F22)&lt;=1),ROUND('Reparto provincial'!J609*ROUND(SUM(Construccion!$D$22:F22),12),0)-ROUND('Reparto provincial'!J609*ROUND(SUM(Construccion!$D$22:E22),12),0),"n.a.")</x:f>
        <x:v>0</x:v>
      </x:c>
      <x:c r="I1817" s="55" t="n">
        <x:f>'Reparto provincial'!N609</x:f>
        <x:v>0</x:v>
      </x:c>
      <x:c r="J1817" s="55" t="n">
        <x:f>IF(AND(ISNUMBER(H1817),ISNUMBER(I1817)),H1817*I1817,"n.a.")</x:f>
        <x:v>0</x:v>
      </x:c>
      <x:c r="K1817" s="56" t="n">
        <x:f>Ubicaciones!D11</x:f>
        <x:v>7.96</x:v>
      </x:c>
      <x:c r="L1817" s="56" t="n">
        <x:f>Ubicaciones!E11</x:f>
        <x:v>-80.43</x:v>
      </x:c>
      <x:c r="M1817" s="38" t="str">
        <x:f>Vulnerabilidad!B24</x:f>
        <x:v>Liviana / madera</x:v>
      </x:c>
      <x:c r="N1817" s="38" t="str">
        <x:f>Vulnerabilidad!C24</x:f>
        <x:v>Madera / livianas</x:v>
      </x:c>
      <x:c r="O1817" s="38" t="str">
        <x:f>Vulnerabilidad!D24</x:f>
        <x:v>Metal</x:v>
      </x:c>
      <x:c r="P1817" s="38" t="str">
        <x:v>Sin dato</x:v>
      </x:c>
      <x:c r="Q1817" s="38" t="n">
        <x:f>IF('Impacto local'!H11="","",'Impacto local'!H11)</x:f>
        <x:v>3</x:v>
      </x:c>
      <x:c r="R1817" s="57" t="n">
        <x:f>IF(Q1817="","",INDEX(Vulnerabilidad!$D$6:$D$17,Q1817))</x:f>
        <x:v>0</x:v>
      </x:c>
      <x:c r="S1817" s="55" t="n">
        <x:f>IF(AND(ISNUMBER(J1817),ISNUMBER(R1817),R1817&gt;=0,R1817&lt;=1),J1817*R1817,"n.a.")</x:f>
        <x:v>0</x:v>
      </x:c>
      <x:c r="T1817" s="38" t="str">
        <x:f>IF(ISNUMBER(S1817),"Calculado ilustrativo","Faltan datos / parámetros inválidos")</x:f>
        <x:v>Calculado ilustrativo</x:v>
      </x:c>
    </x:row>
    <x:row r="1818">
      <x:c r="A1818" s="38" t="str">
        <x:v>R01813</x:v>
      </x:c>
      <x:c r="B1818" s="38" t="str">
        <x:f>'Reparto provincial'!B610</x:f>
        <x:v>C16</x:v>
      </x:c>
      <x:c r="C1818" s="38" t="str">
        <x:f>'Reparto provincial'!C610</x:f>
        <x:v>Seguros FEDPA, S .A.</x:v>
      </x:c>
      <x:c r="D1818" s="38" t="str">
        <x:f>'Reparto provincial'!D610</x:f>
        <x:v>Comercial</x:v>
      </x:c>
      <x:c r="E1818" s="38" t="str">
        <x:f>'Reparto provincial'!E610</x:f>
        <x:v>Los Santos</x:v>
      </x:c>
      <x:c r="F1818" s="38" t="str">
        <x:f>Ubicaciones!A12</x:f>
        <x:v>L07</x:v>
      </x:c>
      <x:c r="G1818" s="38" t="str">
        <x:v>P1</x:v>
      </x:c>
      <x:c r="H1818" s="55" t="n">
        <x:f>IF(AND(ISNUMBER('Reparto provincial'!J610),ABS(Construccion!G25-1)&lt;0.0000001,MIN(Construccion!D25:F25)&gt;=0,MAX(Construccion!D25:F25)&lt;=1),ROUND('Reparto provincial'!J610*ROUND(SUM(Construccion!$D$25:D25),12),0)-0,"n.a.")</x:f>
        <x:v>0</x:v>
      </x:c>
      <x:c r="I1818" s="55" t="n">
        <x:f>'Reparto provincial'!N610</x:f>
        <x:v>0</x:v>
      </x:c>
      <x:c r="J1818" s="55" t="n">
        <x:f>IF(AND(ISNUMBER(H1818),ISNUMBER(I1818)),H1818*I1818,"n.a.")</x:f>
        <x:v>0</x:v>
      </x:c>
      <x:c r="K1818" s="56" t="n">
        <x:f>Ubicaciones!D12</x:f>
        <x:v>7.77</x:v>
      </x:c>
      <x:c r="L1818" s="56" t="n">
        <x:f>Ubicaciones!E12</x:f>
        <x:v>-80.28</x:v>
      </x:c>
      <x:c r="M1818" s="38" t="str">
        <x:f>Vulnerabilidad!B22</x:f>
        <x:v>Hormigón armado</x:v>
      </x:c>
      <x:c r="N1818" s="38" t="str">
        <x:f>Vulnerabilidad!C22</x:f>
        <x:v>Mampostería de relleno</x:v>
      </x:c>
      <x:c r="O1818" s="38" t="str">
        <x:f>Vulnerabilidad!D22</x:f>
        <x:v>Losa de hormigón</x:v>
      </x:c>
      <x:c r="P1818" s="38" t="str">
        <x:v>Sin dato</x:v>
      </x:c>
      <x:c r="Q1818" s="38" t="n">
        <x:f>IF('Impacto local'!H12="","",'Impacto local'!H12)</x:f>
        <x:v>2</x:v>
      </x:c>
      <x:c r="R1818" s="57" t="n">
        <x:f>IF(Q1818="","",INDEX(Vulnerabilidad!$B$6:$B$17,Q1818))</x:f>
        <x:v>0</x:v>
      </x:c>
      <x:c r="S1818" s="55" t="n">
        <x:f>IF(AND(ISNUMBER(J1818),ISNUMBER(R1818),R1818&gt;=0,R1818&lt;=1),J1818*R1818,"n.a.")</x:f>
        <x:v>0</x:v>
      </x:c>
      <x:c r="T1818" s="38" t="str">
        <x:f>IF(ISNUMBER(S1818),"Calculado ilustrativo","Faltan datos / parámetros inválidos")</x:f>
        <x:v>Calculado ilustrativo</x:v>
      </x:c>
    </x:row>
    <x:row r="1819">
      <x:c r="A1819" s="38" t="str">
        <x:v>R01814</x:v>
      </x:c>
      <x:c r="B1819" s="38" t="str">
        <x:f>'Reparto provincial'!B610</x:f>
        <x:v>C16</x:v>
      </x:c>
      <x:c r="C1819" s="38" t="str">
        <x:f>'Reparto provincial'!C610</x:f>
        <x:v>Seguros FEDPA, S .A.</x:v>
      </x:c>
      <x:c r="D1819" s="38" t="str">
        <x:f>'Reparto provincial'!D610</x:f>
        <x:v>Comercial</x:v>
      </x:c>
      <x:c r="E1819" s="38" t="str">
        <x:f>'Reparto provincial'!E610</x:f>
        <x:v>Los Santos</x:v>
      </x:c>
      <x:c r="F1819" s="38" t="str">
        <x:f>Ubicaciones!A12</x:f>
        <x:v>L07</x:v>
      </x:c>
      <x:c r="G1819" s="38" t="str">
        <x:v>P2</x:v>
      </x:c>
      <x:c r="H1819" s="55" t="n">
        <x:f>IF(AND(ISNUMBER('Reparto provincial'!J610),ABS(Construccion!G25-1)&lt;0.0000001,MIN(Construccion!D25:F25)&gt;=0,MAX(Construccion!D25:F25)&lt;=1),ROUND('Reparto provincial'!J610*ROUND(SUM(Construccion!$D$25:E25),12),0)-ROUND('Reparto provincial'!J610*ROUND(SUM(Construccion!$D$25:D25),12),0),"n.a.")</x:f>
        <x:v>0</x:v>
      </x:c>
      <x:c r="I1819" s="55" t="n">
        <x:f>'Reparto provincial'!N610</x:f>
        <x:v>0</x:v>
      </x:c>
      <x:c r="J1819" s="55" t="n">
        <x:f>IF(AND(ISNUMBER(H1819),ISNUMBER(I1819)),H1819*I1819,"n.a.")</x:f>
        <x:v>0</x:v>
      </x:c>
      <x:c r="K1819" s="56" t="n">
        <x:f>Ubicaciones!D12</x:f>
        <x:v>7.77</x:v>
      </x:c>
      <x:c r="L1819" s="56" t="n">
        <x:f>Ubicaciones!E12</x:f>
        <x:v>-80.28</x:v>
      </x:c>
      <x:c r="M1819" s="38" t="str">
        <x:f>Vulnerabilidad!B23</x:f>
        <x:v>Mampostería sin refuerzo</x:v>
      </x:c>
      <x:c r="N1819" s="38" t="str">
        <x:f>Vulnerabilidad!C23</x:f>
        <x:v>Bloque / ladrillo</x:v>
      </x:c>
      <x:c r="O1819" s="38" t="str">
        <x:f>Vulnerabilidad!D23</x:f>
        <x:v>Metal</x:v>
      </x:c>
      <x:c r="P1819" s="38" t="str">
        <x:v>Sin dato</x:v>
      </x:c>
      <x:c r="Q1819" s="38" t="n">
        <x:f>IF('Impacto local'!H12="","",'Impacto local'!H12)</x:f>
        <x:v>2</x:v>
      </x:c>
      <x:c r="R1819" s="57" t="n">
        <x:f>IF(Q1819="","",INDEX(Vulnerabilidad!$C$6:$C$17,Q1819))</x:f>
        <x:v>0</x:v>
      </x:c>
      <x:c r="S1819" s="55" t="n">
        <x:f>IF(AND(ISNUMBER(J1819),ISNUMBER(R1819),R1819&gt;=0,R1819&lt;=1),J1819*R1819,"n.a.")</x:f>
        <x:v>0</x:v>
      </x:c>
      <x:c r="T1819" s="38" t="str">
        <x:f>IF(ISNUMBER(S1819),"Calculado ilustrativo","Faltan datos / parámetros inválidos")</x:f>
        <x:v>Calculado ilustrativo</x:v>
      </x:c>
    </x:row>
    <x:row r="1820">
      <x:c r="A1820" s="38" t="str">
        <x:v>R01815</x:v>
      </x:c>
      <x:c r="B1820" s="38" t="str">
        <x:f>'Reparto provincial'!B610</x:f>
        <x:v>C16</x:v>
      </x:c>
      <x:c r="C1820" s="38" t="str">
        <x:f>'Reparto provincial'!C610</x:f>
        <x:v>Seguros FEDPA, S .A.</x:v>
      </x:c>
      <x:c r="D1820" s="38" t="str">
        <x:f>'Reparto provincial'!D610</x:f>
        <x:v>Comercial</x:v>
      </x:c>
      <x:c r="E1820" s="38" t="str">
        <x:f>'Reparto provincial'!E610</x:f>
        <x:v>Los Santos</x:v>
      </x:c>
      <x:c r="F1820" s="38" t="str">
        <x:f>Ubicaciones!A12</x:f>
        <x:v>L07</x:v>
      </x:c>
      <x:c r="G1820" s="38" t="str">
        <x:v>P3</x:v>
      </x:c>
      <x:c r="H1820" s="55" t="n">
        <x:f>IF(AND(ISNUMBER('Reparto provincial'!J610),ABS(Construccion!G25-1)&lt;0.0000001,MIN(Construccion!D25:F25)&gt;=0,MAX(Construccion!D25:F25)&lt;=1),ROUND('Reparto provincial'!J610*ROUND(SUM(Construccion!$D$25:F25),12),0)-ROUND('Reparto provincial'!J610*ROUND(SUM(Construccion!$D$25:E25),12),0),"n.a.")</x:f>
        <x:v>0</x:v>
      </x:c>
      <x:c r="I1820" s="55" t="n">
        <x:f>'Reparto provincial'!N610</x:f>
        <x:v>0</x:v>
      </x:c>
      <x:c r="J1820" s="55" t="n">
        <x:f>IF(AND(ISNUMBER(H1820),ISNUMBER(I1820)),H1820*I1820,"n.a.")</x:f>
        <x:v>0</x:v>
      </x:c>
      <x:c r="K1820" s="56" t="n">
        <x:f>Ubicaciones!D12</x:f>
        <x:v>7.77</x:v>
      </x:c>
      <x:c r="L1820" s="56" t="n">
        <x:f>Ubicaciones!E12</x:f>
        <x:v>-80.28</x:v>
      </x:c>
      <x:c r="M1820" s="38" t="str">
        <x:f>Vulnerabilidad!B24</x:f>
        <x:v>Liviana / madera</x:v>
      </x:c>
      <x:c r="N1820" s="38" t="str">
        <x:f>Vulnerabilidad!C24</x:f>
        <x:v>Madera / livianas</x:v>
      </x:c>
      <x:c r="O1820" s="38" t="str">
        <x:f>Vulnerabilidad!D24</x:f>
        <x:v>Metal</x:v>
      </x:c>
      <x:c r="P1820" s="38" t="str">
        <x:v>Sin dato</x:v>
      </x:c>
      <x:c r="Q1820" s="38" t="n">
        <x:f>IF('Impacto local'!H12="","",'Impacto local'!H12)</x:f>
        <x:v>2</x:v>
      </x:c>
      <x:c r="R1820" s="57" t="n">
        <x:f>IF(Q1820="","",INDEX(Vulnerabilidad!$D$6:$D$17,Q1820))</x:f>
        <x:v>0</x:v>
      </x:c>
      <x:c r="S1820" s="55" t="n">
        <x:f>IF(AND(ISNUMBER(J1820),ISNUMBER(R1820),R1820&gt;=0,R1820&lt;=1),J1820*R1820,"n.a.")</x:f>
        <x:v>0</x:v>
      </x:c>
      <x:c r="T1820" s="38" t="str">
        <x:f>IF(ISNUMBER(S1820),"Calculado ilustrativo","Faltan datos / parámetros inválidos")</x:f>
        <x:v>Calculado ilustrativo</x:v>
      </x:c>
    </x:row>
    <x:row r="1821">
      <x:c r="A1821" s="38" t="str">
        <x:v>R01816</x:v>
      </x:c>
      <x:c r="B1821" s="38" t="str">
        <x:f>'Reparto provincial'!B611</x:f>
        <x:v>C16</x:v>
      </x:c>
      <x:c r="C1821" s="38" t="str">
        <x:f>'Reparto provincial'!C611</x:f>
        <x:v>Seguros FEDPA, S .A.</x:v>
      </x:c>
      <x:c r="D1821" s="38" t="str">
        <x:f>'Reparto provincial'!D611</x:f>
        <x:v>Comercial</x:v>
      </x:c>
      <x:c r="E1821" s="38" t="str">
        <x:f>'Reparto provincial'!E611</x:f>
        <x:v>Panamá</x:v>
      </x:c>
      <x:c r="F1821" s="38" t="str">
        <x:f>Ubicaciones!A13</x:f>
        <x:v>L08</x:v>
      </x:c>
      <x:c r="G1821" s="38" t="str">
        <x:v>P1</x:v>
      </x:c>
      <x:c r="H1821" s="55" t="n">
        <x:f>IF(AND(ISNUMBER('Reparto provincial'!J611),ABS(Construccion!G28-1)&lt;0.0000001,MIN(Construccion!D28:F28)&gt;=0,MAX(Construccion!D28:F28)&lt;=1),ROUND('Reparto provincial'!J611*ROUND(SUM(Construccion!$D$28:D28),12),0)-0,"n.a.")</x:f>
        <x:v>0</x:v>
      </x:c>
      <x:c r="I1821" s="55" t="n">
        <x:f>'Reparto provincial'!N611</x:f>
        <x:v>0</x:v>
      </x:c>
      <x:c r="J1821" s="55" t="n">
        <x:f>IF(AND(ISNUMBER(H1821),ISNUMBER(I1821)),H1821*I1821,"n.a.")</x:f>
        <x:v>0</x:v>
      </x:c>
      <x:c r="K1821" s="56" t="n">
        <x:f>Ubicaciones!D13</x:f>
        <x:v>8.98</x:v>
      </x:c>
      <x:c r="L1821" s="56" t="n">
        <x:f>Ubicaciones!E13</x:f>
        <x:v>-79.52</x:v>
      </x:c>
      <x:c r="M1821" s="38" t="str">
        <x:f>Vulnerabilidad!B22</x:f>
        <x:v>Hormigón armado</x:v>
      </x:c>
      <x:c r="N1821" s="38" t="str">
        <x:f>Vulnerabilidad!C22</x:f>
        <x:v>Mampostería de relleno</x:v>
      </x:c>
      <x:c r="O1821" s="38" t="str">
        <x:f>Vulnerabilidad!D22</x:f>
        <x:v>Losa de hormigón</x:v>
      </x:c>
      <x:c r="P1821" s="38" t="str">
        <x:v>Sin dato</x:v>
      </x:c>
      <x:c r="Q1821" s="38" t="n">
        <x:f>IF('Impacto local'!H13="","",'Impacto local'!H13)</x:f>
        <x:v>2</x:v>
      </x:c>
      <x:c r="R1821" s="57" t="n">
        <x:f>IF(Q1821="","",INDEX(Vulnerabilidad!$B$6:$B$17,Q1821))</x:f>
        <x:v>0</x:v>
      </x:c>
      <x:c r="S1821" s="55" t="n">
        <x:f>IF(AND(ISNUMBER(J1821),ISNUMBER(R1821),R1821&gt;=0,R1821&lt;=1),J1821*R1821,"n.a.")</x:f>
        <x:v>0</x:v>
      </x:c>
      <x:c r="T1821" s="38" t="str">
        <x:f>IF(ISNUMBER(S1821),"Calculado ilustrativo","Faltan datos / parámetros inválidos")</x:f>
        <x:v>Calculado ilustrativo</x:v>
      </x:c>
    </x:row>
    <x:row r="1822">
      <x:c r="A1822" s="38" t="str">
        <x:v>R01817</x:v>
      </x:c>
      <x:c r="B1822" s="38" t="str">
        <x:f>'Reparto provincial'!B611</x:f>
        <x:v>C16</x:v>
      </x:c>
      <x:c r="C1822" s="38" t="str">
        <x:f>'Reparto provincial'!C611</x:f>
        <x:v>Seguros FEDPA, S .A.</x:v>
      </x:c>
      <x:c r="D1822" s="38" t="str">
        <x:f>'Reparto provincial'!D611</x:f>
        <x:v>Comercial</x:v>
      </x:c>
      <x:c r="E1822" s="38" t="str">
        <x:f>'Reparto provincial'!E611</x:f>
        <x:v>Panamá</x:v>
      </x:c>
      <x:c r="F1822" s="38" t="str">
        <x:f>Ubicaciones!A13</x:f>
        <x:v>L08</x:v>
      </x:c>
      <x:c r="G1822" s="38" t="str">
        <x:v>P2</x:v>
      </x:c>
      <x:c r="H1822" s="55" t="n">
        <x:f>IF(AND(ISNUMBER('Reparto provincial'!J611),ABS(Construccion!G28-1)&lt;0.0000001,MIN(Construccion!D28:F28)&gt;=0,MAX(Construccion!D28:F28)&lt;=1),ROUND('Reparto provincial'!J611*ROUND(SUM(Construccion!$D$28:E28),12),0)-ROUND('Reparto provincial'!J611*ROUND(SUM(Construccion!$D$28:D28),12),0),"n.a.")</x:f>
        <x:v>0</x:v>
      </x:c>
      <x:c r="I1822" s="55" t="n">
        <x:f>'Reparto provincial'!N611</x:f>
        <x:v>0</x:v>
      </x:c>
      <x:c r="J1822" s="55" t="n">
        <x:f>IF(AND(ISNUMBER(H1822),ISNUMBER(I1822)),H1822*I1822,"n.a.")</x:f>
        <x:v>0</x:v>
      </x:c>
      <x:c r="K1822" s="56" t="n">
        <x:f>Ubicaciones!D13</x:f>
        <x:v>8.98</x:v>
      </x:c>
      <x:c r="L1822" s="56" t="n">
        <x:f>Ubicaciones!E13</x:f>
        <x:v>-79.52</x:v>
      </x:c>
      <x:c r="M1822" s="38" t="str">
        <x:f>Vulnerabilidad!B23</x:f>
        <x:v>Mampostería sin refuerzo</x:v>
      </x:c>
      <x:c r="N1822" s="38" t="str">
        <x:f>Vulnerabilidad!C23</x:f>
        <x:v>Bloque / ladrillo</x:v>
      </x:c>
      <x:c r="O1822" s="38" t="str">
        <x:f>Vulnerabilidad!D23</x:f>
        <x:v>Metal</x:v>
      </x:c>
      <x:c r="P1822" s="38" t="str">
        <x:v>Sin dato</x:v>
      </x:c>
      <x:c r="Q1822" s="38" t="n">
        <x:f>IF('Impacto local'!H13="","",'Impacto local'!H13)</x:f>
        <x:v>2</x:v>
      </x:c>
      <x:c r="R1822" s="57" t="n">
        <x:f>IF(Q1822="","",INDEX(Vulnerabilidad!$C$6:$C$17,Q1822))</x:f>
        <x:v>0</x:v>
      </x:c>
      <x:c r="S1822" s="55" t="n">
        <x:f>IF(AND(ISNUMBER(J1822),ISNUMBER(R1822),R1822&gt;=0,R1822&lt;=1),J1822*R1822,"n.a.")</x:f>
        <x:v>0</x:v>
      </x:c>
      <x:c r="T1822" s="38" t="str">
        <x:f>IF(ISNUMBER(S1822),"Calculado ilustrativo","Faltan datos / parámetros inválidos")</x:f>
        <x:v>Calculado ilustrativo</x:v>
      </x:c>
    </x:row>
    <x:row r="1823">
      <x:c r="A1823" s="38" t="str">
        <x:v>R01818</x:v>
      </x:c>
      <x:c r="B1823" s="38" t="str">
        <x:f>'Reparto provincial'!B611</x:f>
        <x:v>C16</x:v>
      </x:c>
      <x:c r="C1823" s="38" t="str">
        <x:f>'Reparto provincial'!C611</x:f>
        <x:v>Seguros FEDPA, S .A.</x:v>
      </x:c>
      <x:c r="D1823" s="38" t="str">
        <x:f>'Reparto provincial'!D611</x:f>
        <x:v>Comercial</x:v>
      </x:c>
      <x:c r="E1823" s="38" t="str">
        <x:f>'Reparto provincial'!E611</x:f>
        <x:v>Panamá</x:v>
      </x:c>
      <x:c r="F1823" s="38" t="str">
        <x:f>Ubicaciones!A13</x:f>
        <x:v>L08</x:v>
      </x:c>
      <x:c r="G1823" s="38" t="str">
        <x:v>P3</x:v>
      </x:c>
      <x:c r="H1823" s="55" t="n">
        <x:f>IF(AND(ISNUMBER('Reparto provincial'!J611),ABS(Construccion!G28-1)&lt;0.0000001,MIN(Construccion!D28:F28)&gt;=0,MAX(Construccion!D28:F28)&lt;=1),ROUND('Reparto provincial'!J611*ROUND(SUM(Construccion!$D$28:F28),12),0)-ROUND('Reparto provincial'!J611*ROUND(SUM(Construccion!$D$28:E28),12),0),"n.a.")</x:f>
        <x:v>0</x:v>
      </x:c>
      <x:c r="I1823" s="55" t="n">
        <x:f>'Reparto provincial'!N611</x:f>
        <x:v>0</x:v>
      </x:c>
      <x:c r="J1823" s="55" t="n">
        <x:f>IF(AND(ISNUMBER(H1823),ISNUMBER(I1823)),H1823*I1823,"n.a.")</x:f>
        <x:v>0</x:v>
      </x:c>
      <x:c r="K1823" s="56" t="n">
        <x:f>Ubicaciones!D13</x:f>
        <x:v>8.98</x:v>
      </x:c>
      <x:c r="L1823" s="56" t="n">
        <x:f>Ubicaciones!E13</x:f>
        <x:v>-79.52</x:v>
      </x:c>
      <x:c r="M1823" s="38" t="str">
        <x:f>Vulnerabilidad!B24</x:f>
        <x:v>Liviana / madera</x:v>
      </x:c>
      <x:c r="N1823" s="38" t="str">
        <x:f>Vulnerabilidad!C24</x:f>
        <x:v>Madera / livianas</x:v>
      </x:c>
      <x:c r="O1823" s="38" t="str">
        <x:f>Vulnerabilidad!D24</x:f>
        <x:v>Metal</x:v>
      </x:c>
      <x:c r="P1823" s="38" t="str">
        <x:v>Sin dato</x:v>
      </x:c>
      <x:c r="Q1823" s="38" t="n">
        <x:f>IF('Impacto local'!H13="","",'Impacto local'!H13)</x:f>
        <x:v>2</x:v>
      </x:c>
      <x:c r="R1823" s="57" t="n">
        <x:f>IF(Q1823="","",INDEX(Vulnerabilidad!$D$6:$D$17,Q1823))</x:f>
        <x:v>0</x:v>
      </x:c>
      <x:c r="S1823" s="55" t="n">
        <x:f>IF(AND(ISNUMBER(J1823),ISNUMBER(R1823),R1823&gt;=0,R1823&lt;=1),J1823*R1823,"n.a.")</x:f>
        <x:v>0</x:v>
      </x:c>
      <x:c r="T1823" s="38" t="str">
        <x:f>IF(ISNUMBER(S1823),"Calculado ilustrativo","Faltan datos / parámetros inválidos")</x:f>
        <x:v>Calculado ilustrativo</x:v>
      </x:c>
    </x:row>
    <x:row r="1824">
      <x:c r="A1824" s="38" t="str">
        <x:v>R01819</x:v>
      </x:c>
      <x:c r="B1824" s="38" t="str">
        <x:f>'Reparto provincial'!B612</x:f>
        <x:v>C16</x:v>
      </x:c>
      <x:c r="C1824" s="38" t="str">
        <x:f>'Reparto provincial'!C612</x:f>
        <x:v>Seguros FEDPA, S .A.</x:v>
      </x:c>
      <x:c r="D1824" s="38" t="str">
        <x:f>'Reparto provincial'!D612</x:f>
        <x:v>Comercial</x:v>
      </x:c>
      <x:c r="E1824" s="38" t="str">
        <x:f>'Reparto provincial'!E612</x:f>
        <x:v>Veraguas</x:v>
      </x:c>
      <x:c r="F1824" s="38" t="str">
        <x:f>Ubicaciones!A14</x:f>
        <x:v>L09</x:v>
      </x:c>
      <x:c r="G1824" s="38" t="str">
        <x:v>P1</x:v>
      </x:c>
      <x:c r="H1824" s="55" t="n">
        <x:f>IF(AND(ISNUMBER('Reparto provincial'!J612),ABS(Construccion!G31-1)&lt;0.0000001,MIN(Construccion!D31:F31)&gt;=0,MAX(Construccion!D31:F31)&lt;=1),ROUND('Reparto provincial'!J612*ROUND(SUM(Construccion!$D$31:D31),12),0)-0,"n.a.")</x:f>
        <x:v>0</x:v>
      </x:c>
      <x:c r="I1824" s="55" t="n">
        <x:f>'Reparto provincial'!N612</x:f>
        <x:v>0</x:v>
      </x:c>
      <x:c r="J1824" s="55" t="n">
        <x:f>IF(AND(ISNUMBER(H1824),ISNUMBER(I1824)),H1824*I1824,"n.a.")</x:f>
        <x:v>0</x:v>
      </x:c>
      <x:c r="K1824" s="56" t="n">
        <x:f>Ubicaciones!D14</x:f>
        <x:v>8.1</x:v>
      </x:c>
      <x:c r="L1824" s="56" t="n">
        <x:f>Ubicaciones!E14</x:f>
        <x:v>-80.97</x:v>
      </x:c>
      <x:c r="M1824" s="38" t="str">
        <x:f>Vulnerabilidad!B22</x:f>
        <x:v>Hormigón armado</x:v>
      </x:c>
      <x:c r="N1824" s="38" t="str">
        <x:f>Vulnerabilidad!C22</x:f>
        <x:v>Mampostería de relleno</x:v>
      </x:c>
      <x:c r="O1824" s="38" t="str">
        <x:f>Vulnerabilidad!D22</x:f>
        <x:v>Losa de hormigón</x:v>
      </x:c>
      <x:c r="P1824" s="38" t="str">
        <x:v>Sin dato</x:v>
      </x:c>
      <x:c r="Q1824" s="38" t="n">
        <x:f>IF('Impacto local'!H14="","",'Impacto local'!H14)</x:f>
        <x:v>3</x:v>
      </x:c>
      <x:c r="R1824" s="57" t="n">
        <x:f>IF(Q1824="","",INDEX(Vulnerabilidad!$B$6:$B$17,Q1824))</x:f>
        <x:v>0</x:v>
      </x:c>
      <x:c r="S1824" s="55" t="n">
        <x:f>IF(AND(ISNUMBER(J1824),ISNUMBER(R1824),R1824&gt;=0,R1824&lt;=1),J1824*R1824,"n.a.")</x:f>
        <x:v>0</x:v>
      </x:c>
      <x:c r="T1824" s="38" t="str">
        <x:f>IF(ISNUMBER(S1824),"Calculado ilustrativo","Faltan datos / parámetros inválidos")</x:f>
        <x:v>Calculado ilustrativo</x:v>
      </x:c>
    </x:row>
    <x:row r="1825">
      <x:c r="A1825" s="38" t="str">
        <x:v>R01820</x:v>
      </x:c>
      <x:c r="B1825" s="38" t="str">
        <x:f>'Reparto provincial'!B612</x:f>
        <x:v>C16</x:v>
      </x:c>
      <x:c r="C1825" s="38" t="str">
        <x:f>'Reparto provincial'!C612</x:f>
        <x:v>Seguros FEDPA, S .A.</x:v>
      </x:c>
      <x:c r="D1825" s="38" t="str">
        <x:f>'Reparto provincial'!D612</x:f>
        <x:v>Comercial</x:v>
      </x:c>
      <x:c r="E1825" s="38" t="str">
        <x:f>'Reparto provincial'!E612</x:f>
        <x:v>Veraguas</x:v>
      </x:c>
      <x:c r="F1825" s="38" t="str">
        <x:f>Ubicaciones!A14</x:f>
        <x:v>L09</x:v>
      </x:c>
      <x:c r="G1825" s="38" t="str">
        <x:v>P2</x:v>
      </x:c>
      <x:c r="H1825" s="55" t="n">
        <x:f>IF(AND(ISNUMBER('Reparto provincial'!J612),ABS(Construccion!G31-1)&lt;0.0000001,MIN(Construccion!D31:F31)&gt;=0,MAX(Construccion!D31:F31)&lt;=1),ROUND('Reparto provincial'!J612*ROUND(SUM(Construccion!$D$31:E31),12),0)-ROUND('Reparto provincial'!J612*ROUND(SUM(Construccion!$D$31:D31),12),0),"n.a.")</x:f>
        <x:v>0</x:v>
      </x:c>
      <x:c r="I1825" s="55" t="n">
        <x:f>'Reparto provincial'!N612</x:f>
        <x:v>0</x:v>
      </x:c>
      <x:c r="J1825" s="55" t="n">
        <x:f>IF(AND(ISNUMBER(H1825),ISNUMBER(I1825)),H1825*I1825,"n.a.")</x:f>
        <x:v>0</x:v>
      </x:c>
      <x:c r="K1825" s="56" t="n">
        <x:f>Ubicaciones!D14</x:f>
        <x:v>8.1</x:v>
      </x:c>
      <x:c r="L1825" s="56" t="n">
        <x:f>Ubicaciones!E14</x:f>
        <x:v>-80.97</x:v>
      </x:c>
      <x:c r="M1825" s="38" t="str">
        <x:f>Vulnerabilidad!B23</x:f>
        <x:v>Mampostería sin refuerzo</x:v>
      </x:c>
      <x:c r="N1825" s="38" t="str">
        <x:f>Vulnerabilidad!C23</x:f>
        <x:v>Bloque / ladrillo</x:v>
      </x:c>
      <x:c r="O1825" s="38" t="str">
        <x:f>Vulnerabilidad!D23</x:f>
        <x:v>Metal</x:v>
      </x:c>
      <x:c r="P1825" s="38" t="str">
        <x:v>Sin dato</x:v>
      </x:c>
      <x:c r="Q1825" s="38" t="n">
        <x:f>IF('Impacto local'!H14="","",'Impacto local'!H14)</x:f>
        <x:v>3</x:v>
      </x:c>
      <x:c r="R1825" s="57" t="n">
        <x:f>IF(Q1825="","",INDEX(Vulnerabilidad!$C$6:$C$17,Q1825))</x:f>
        <x:v>0</x:v>
      </x:c>
      <x:c r="S1825" s="55" t="n">
        <x:f>IF(AND(ISNUMBER(J1825),ISNUMBER(R1825),R1825&gt;=0,R1825&lt;=1),J1825*R1825,"n.a.")</x:f>
        <x:v>0</x:v>
      </x:c>
      <x:c r="T1825" s="38" t="str">
        <x:f>IF(ISNUMBER(S1825),"Calculado ilustrativo","Faltan datos / parámetros inválidos")</x:f>
        <x:v>Calculado ilustrativo</x:v>
      </x:c>
    </x:row>
    <x:row r="1826">
      <x:c r="A1826" s="38" t="str">
        <x:v>R01821</x:v>
      </x:c>
      <x:c r="B1826" s="38" t="str">
        <x:f>'Reparto provincial'!B612</x:f>
        <x:v>C16</x:v>
      </x:c>
      <x:c r="C1826" s="38" t="str">
        <x:f>'Reparto provincial'!C612</x:f>
        <x:v>Seguros FEDPA, S .A.</x:v>
      </x:c>
      <x:c r="D1826" s="38" t="str">
        <x:f>'Reparto provincial'!D612</x:f>
        <x:v>Comercial</x:v>
      </x:c>
      <x:c r="E1826" s="38" t="str">
        <x:f>'Reparto provincial'!E612</x:f>
        <x:v>Veraguas</x:v>
      </x:c>
      <x:c r="F1826" s="38" t="str">
        <x:f>Ubicaciones!A14</x:f>
        <x:v>L09</x:v>
      </x:c>
      <x:c r="G1826" s="38" t="str">
        <x:v>P3</x:v>
      </x:c>
      <x:c r="H1826" s="55" t="n">
        <x:f>IF(AND(ISNUMBER('Reparto provincial'!J612),ABS(Construccion!G31-1)&lt;0.0000001,MIN(Construccion!D31:F31)&gt;=0,MAX(Construccion!D31:F31)&lt;=1),ROUND('Reparto provincial'!J612*ROUND(SUM(Construccion!$D$31:F31),12),0)-ROUND('Reparto provincial'!J612*ROUND(SUM(Construccion!$D$31:E31),12),0),"n.a.")</x:f>
        <x:v>0</x:v>
      </x:c>
      <x:c r="I1826" s="55" t="n">
        <x:f>'Reparto provincial'!N612</x:f>
        <x:v>0</x:v>
      </x:c>
      <x:c r="J1826" s="55" t="n">
        <x:f>IF(AND(ISNUMBER(H1826),ISNUMBER(I1826)),H1826*I1826,"n.a.")</x:f>
        <x:v>0</x:v>
      </x:c>
      <x:c r="K1826" s="56" t="n">
        <x:f>Ubicaciones!D14</x:f>
        <x:v>8.1</x:v>
      </x:c>
      <x:c r="L1826" s="56" t="n">
        <x:f>Ubicaciones!E14</x:f>
        <x:v>-80.97</x:v>
      </x:c>
      <x:c r="M1826" s="38" t="str">
        <x:f>Vulnerabilidad!B24</x:f>
        <x:v>Liviana / madera</x:v>
      </x:c>
      <x:c r="N1826" s="38" t="str">
        <x:f>Vulnerabilidad!C24</x:f>
        <x:v>Madera / livianas</x:v>
      </x:c>
      <x:c r="O1826" s="38" t="str">
        <x:f>Vulnerabilidad!D24</x:f>
        <x:v>Metal</x:v>
      </x:c>
      <x:c r="P1826" s="38" t="str">
        <x:v>Sin dato</x:v>
      </x:c>
      <x:c r="Q1826" s="38" t="n">
        <x:f>IF('Impacto local'!H14="","",'Impacto local'!H14)</x:f>
        <x:v>3</x:v>
      </x:c>
      <x:c r="R1826" s="57" t="n">
        <x:f>IF(Q1826="","",INDEX(Vulnerabilidad!$D$6:$D$17,Q1826))</x:f>
        <x:v>0</x:v>
      </x:c>
      <x:c r="S1826" s="55" t="n">
        <x:f>IF(AND(ISNUMBER(J1826),ISNUMBER(R1826),R1826&gt;=0,R1826&lt;=1),J1826*R1826,"n.a.")</x:f>
        <x:v>0</x:v>
      </x:c>
      <x:c r="T1826" s="38" t="str">
        <x:f>IF(ISNUMBER(S1826),"Calculado ilustrativo","Faltan datos / parámetros inválidos")</x:f>
        <x:v>Calculado ilustrativo</x:v>
      </x:c>
    </x:row>
    <x:row r="1827">
      <x:c r="A1827" s="38" t="str">
        <x:v>R01822</x:v>
      </x:c>
      <x:c r="B1827" s="38" t="str">
        <x:f>'Reparto provincial'!B613</x:f>
        <x:v>C16</x:v>
      </x:c>
      <x:c r="C1827" s="38" t="str">
        <x:f>'Reparto provincial'!C613</x:f>
        <x:v>Seguros FEDPA, S .A.</x:v>
      </x:c>
      <x:c r="D1827" s="38" t="str">
        <x:f>'Reparto provincial'!D613</x:f>
        <x:v>Comercial</x:v>
      </x:c>
      <x:c r="E1827" s="38" t="str">
        <x:f>'Reparto provincial'!E613</x:f>
        <x:v>Guna Yala</x:v>
      </x:c>
      <x:c r="F1827" s="38" t="str">
        <x:f>Ubicaciones!A15</x:f>
        <x:v>L10</x:v>
      </x:c>
      <x:c r="G1827" s="38" t="str">
        <x:v>P1</x:v>
      </x:c>
      <x:c r="H1827" s="55" t="n">
        <x:f>IF(AND(ISNUMBER('Reparto provincial'!J613),ABS(Construccion!G34-1)&lt;0.0000001,MIN(Construccion!D34:F34)&gt;=0,MAX(Construccion!D34:F34)&lt;=1),ROUND('Reparto provincial'!J613*ROUND(SUM(Construccion!$D$34:D34),12),0)-0,"n.a.")</x:f>
        <x:v>0</x:v>
      </x:c>
      <x:c r="I1827" s="55" t="n">
        <x:f>'Reparto provincial'!N613</x:f>
        <x:v>0</x:v>
      </x:c>
      <x:c r="J1827" s="55" t="n">
        <x:f>IF(AND(ISNUMBER(H1827),ISNUMBER(I1827)),H1827*I1827,"n.a.")</x:f>
        <x:v>0</x:v>
      </x:c>
      <x:c r="K1827" s="56" t="n">
        <x:f>Ubicaciones!D15</x:f>
        <x:v>9.45</x:v>
      </x:c>
      <x:c r="L1827" s="56" t="n">
        <x:f>Ubicaciones!E15</x:f>
        <x:v>-78.97</x:v>
      </x:c>
      <x:c r="M1827" s="38" t="str">
        <x:f>Vulnerabilidad!B22</x:f>
        <x:v>Hormigón armado</x:v>
      </x:c>
      <x:c r="N1827" s="38" t="str">
        <x:f>Vulnerabilidad!C22</x:f>
        <x:v>Mampostería de relleno</x:v>
      </x:c>
      <x:c r="O1827" s="38" t="str">
        <x:f>Vulnerabilidad!D22</x:f>
        <x:v>Losa de hormigón</x:v>
      </x:c>
      <x:c r="P1827" s="38" t="str">
        <x:v>Sin dato</x:v>
      </x:c>
      <x:c r="Q1827" s="38" t="n">
        <x:f>IF('Impacto local'!H15="","",'Impacto local'!H15)</x:f>
        <x:v>2</x:v>
      </x:c>
      <x:c r="R1827" s="57" t="n">
        <x:f>IF(Q1827="","",INDEX(Vulnerabilidad!$B$6:$B$17,Q1827))</x:f>
        <x:v>0</x:v>
      </x:c>
      <x:c r="S1827" s="55" t="n">
        <x:f>IF(AND(ISNUMBER(J1827),ISNUMBER(R1827),R1827&gt;=0,R1827&lt;=1),J1827*R1827,"n.a.")</x:f>
        <x:v>0</x:v>
      </x:c>
      <x:c r="T1827" s="38" t="str">
        <x:f>IF(ISNUMBER(S1827),"Calculado ilustrativo","Faltan datos / parámetros inválidos")</x:f>
        <x:v>Calculado ilustrativo</x:v>
      </x:c>
    </x:row>
    <x:row r="1828">
      <x:c r="A1828" s="38" t="str">
        <x:v>R01823</x:v>
      </x:c>
      <x:c r="B1828" s="38" t="str">
        <x:f>'Reparto provincial'!B613</x:f>
        <x:v>C16</x:v>
      </x:c>
      <x:c r="C1828" s="38" t="str">
        <x:f>'Reparto provincial'!C613</x:f>
        <x:v>Seguros FEDPA, S .A.</x:v>
      </x:c>
      <x:c r="D1828" s="38" t="str">
        <x:f>'Reparto provincial'!D613</x:f>
        <x:v>Comercial</x:v>
      </x:c>
      <x:c r="E1828" s="38" t="str">
        <x:f>'Reparto provincial'!E613</x:f>
        <x:v>Guna Yala</x:v>
      </x:c>
      <x:c r="F1828" s="38" t="str">
        <x:f>Ubicaciones!A15</x:f>
        <x:v>L10</x:v>
      </x:c>
      <x:c r="G1828" s="38" t="str">
        <x:v>P2</x:v>
      </x:c>
      <x:c r="H1828" s="55" t="n">
        <x:f>IF(AND(ISNUMBER('Reparto provincial'!J613),ABS(Construccion!G34-1)&lt;0.0000001,MIN(Construccion!D34:F34)&gt;=0,MAX(Construccion!D34:F34)&lt;=1),ROUND('Reparto provincial'!J613*ROUND(SUM(Construccion!$D$34:E34),12),0)-ROUND('Reparto provincial'!J613*ROUND(SUM(Construccion!$D$34:D34),12),0),"n.a.")</x:f>
        <x:v>0</x:v>
      </x:c>
      <x:c r="I1828" s="55" t="n">
        <x:f>'Reparto provincial'!N613</x:f>
        <x:v>0</x:v>
      </x:c>
      <x:c r="J1828" s="55" t="n">
        <x:f>IF(AND(ISNUMBER(H1828),ISNUMBER(I1828)),H1828*I1828,"n.a.")</x:f>
        <x:v>0</x:v>
      </x:c>
      <x:c r="K1828" s="56" t="n">
        <x:f>Ubicaciones!D15</x:f>
        <x:v>9.45</x:v>
      </x:c>
      <x:c r="L1828" s="56" t="n">
        <x:f>Ubicaciones!E15</x:f>
        <x:v>-78.97</x:v>
      </x:c>
      <x:c r="M1828" s="38" t="str">
        <x:f>Vulnerabilidad!B23</x:f>
        <x:v>Mampostería sin refuerzo</x:v>
      </x:c>
      <x:c r="N1828" s="38" t="str">
        <x:f>Vulnerabilidad!C23</x:f>
        <x:v>Bloque / ladrillo</x:v>
      </x:c>
      <x:c r="O1828" s="38" t="str">
        <x:f>Vulnerabilidad!D23</x:f>
        <x:v>Metal</x:v>
      </x:c>
      <x:c r="P1828" s="38" t="str">
        <x:v>Sin dato</x:v>
      </x:c>
      <x:c r="Q1828" s="38" t="n">
        <x:f>IF('Impacto local'!H15="","",'Impacto local'!H15)</x:f>
        <x:v>2</x:v>
      </x:c>
      <x:c r="R1828" s="57" t="n">
        <x:f>IF(Q1828="","",INDEX(Vulnerabilidad!$C$6:$C$17,Q1828))</x:f>
        <x:v>0</x:v>
      </x:c>
      <x:c r="S1828" s="55" t="n">
        <x:f>IF(AND(ISNUMBER(J1828),ISNUMBER(R1828),R1828&gt;=0,R1828&lt;=1),J1828*R1828,"n.a.")</x:f>
        <x:v>0</x:v>
      </x:c>
      <x:c r="T1828" s="38" t="str">
        <x:f>IF(ISNUMBER(S1828),"Calculado ilustrativo","Faltan datos / parámetros inválidos")</x:f>
        <x:v>Calculado ilustrativo</x:v>
      </x:c>
    </x:row>
    <x:row r="1829">
      <x:c r="A1829" s="38" t="str">
        <x:v>R01824</x:v>
      </x:c>
      <x:c r="B1829" s="38" t="str">
        <x:f>'Reparto provincial'!B613</x:f>
        <x:v>C16</x:v>
      </x:c>
      <x:c r="C1829" s="38" t="str">
        <x:f>'Reparto provincial'!C613</x:f>
        <x:v>Seguros FEDPA, S .A.</x:v>
      </x:c>
      <x:c r="D1829" s="38" t="str">
        <x:f>'Reparto provincial'!D613</x:f>
        <x:v>Comercial</x:v>
      </x:c>
      <x:c r="E1829" s="38" t="str">
        <x:f>'Reparto provincial'!E613</x:f>
        <x:v>Guna Yala</x:v>
      </x:c>
      <x:c r="F1829" s="38" t="str">
        <x:f>Ubicaciones!A15</x:f>
        <x:v>L10</x:v>
      </x:c>
      <x:c r="G1829" s="38" t="str">
        <x:v>P3</x:v>
      </x:c>
      <x:c r="H1829" s="55" t="n">
        <x:f>IF(AND(ISNUMBER('Reparto provincial'!J613),ABS(Construccion!G34-1)&lt;0.0000001,MIN(Construccion!D34:F34)&gt;=0,MAX(Construccion!D34:F34)&lt;=1),ROUND('Reparto provincial'!J613*ROUND(SUM(Construccion!$D$34:F34),12),0)-ROUND('Reparto provincial'!J613*ROUND(SUM(Construccion!$D$34:E34),12),0),"n.a.")</x:f>
        <x:v>0</x:v>
      </x:c>
      <x:c r="I1829" s="55" t="n">
        <x:f>'Reparto provincial'!N613</x:f>
        <x:v>0</x:v>
      </x:c>
      <x:c r="J1829" s="55" t="n">
        <x:f>IF(AND(ISNUMBER(H1829),ISNUMBER(I1829)),H1829*I1829,"n.a.")</x:f>
        <x:v>0</x:v>
      </x:c>
      <x:c r="K1829" s="56" t="n">
        <x:f>Ubicaciones!D15</x:f>
        <x:v>9.45</x:v>
      </x:c>
      <x:c r="L1829" s="56" t="n">
        <x:f>Ubicaciones!E15</x:f>
        <x:v>-78.97</x:v>
      </x:c>
      <x:c r="M1829" s="38" t="str">
        <x:f>Vulnerabilidad!B24</x:f>
        <x:v>Liviana / madera</x:v>
      </x:c>
      <x:c r="N1829" s="38" t="str">
        <x:f>Vulnerabilidad!C24</x:f>
        <x:v>Madera / livianas</x:v>
      </x:c>
      <x:c r="O1829" s="38" t="str">
        <x:f>Vulnerabilidad!D24</x:f>
        <x:v>Metal</x:v>
      </x:c>
      <x:c r="P1829" s="38" t="str">
        <x:v>Sin dato</x:v>
      </x:c>
      <x:c r="Q1829" s="38" t="n">
        <x:f>IF('Impacto local'!H15="","",'Impacto local'!H15)</x:f>
        <x:v>2</x:v>
      </x:c>
      <x:c r="R1829" s="57" t="n">
        <x:f>IF(Q1829="","",INDEX(Vulnerabilidad!$D$6:$D$17,Q1829))</x:f>
        <x:v>0</x:v>
      </x:c>
      <x:c r="S1829" s="55" t="n">
        <x:f>IF(AND(ISNUMBER(J1829),ISNUMBER(R1829),R1829&gt;=0,R1829&lt;=1),J1829*R1829,"n.a.")</x:f>
        <x:v>0</x:v>
      </x:c>
      <x:c r="T1829" s="38" t="str">
        <x:f>IF(ISNUMBER(S1829),"Calculado ilustrativo","Faltan datos / parámetros inválidos")</x:f>
        <x:v>Calculado ilustrativo</x:v>
      </x:c>
    </x:row>
    <x:row r="1830">
      <x:c r="A1830" s="38" t="str">
        <x:v>R01825</x:v>
      </x:c>
      <x:c r="B1830" s="38" t="str">
        <x:f>'Reparto provincial'!B614</x:f>
        <x:v>C16</x:v>
      </x:c>
      <x:c r="C1830" s="38" t="str">
        <x:f>'Reparto provincial'!C614</x:f>
        <x:v>Seguros FEDPA, S .A.</x:v>
      </x:c>
      <x:c r="D1830" s="38" t="str">
        <x:f>'Reparto provincial'!D614</x:f>
        <x:v>Comercial</x:v>
      </x:c>
      <x:c r="E1830" s="38" t="str">
        <x:f>'Reparto provincial'!E614</x:f>
        <x:v>Emberá-Wounaan</x:v>
      </x:c>
      <x:c r="F1830" s="38" t="str">
        <x:f>Ubicaciones!A16</x:f>
        <x:v>L11</x:v>
      </x:c>
      <x:c r="G1830" s="38" t="str">
        <x:v>P1</x:v>
      </x:c>
      <x:c r="H1830" s="55" t="n">
        <x:f>IF(AND(ISNUMBER('Reparto provincial'!J614),ABS(Construccion!G37-1)&lt;0.0000001,MIN(Construccion!D37:F37)&gt;=0,MAX(Construccion!D37:F37)&lt;=1),ROUND('Reparto provincial'!J614*ROUND(SUM(Construccion!$D$37:D37),12),0)-0,"n.a.")</x:f>
        <x:v>0</x:v>
      </x:c>
      <x:c r="I1830" s="55" t="n">
        <x:f>'Reparto provincial'!N614</x:f>
        <x:v>0</x:v>
      </x:c>
      <x:c r="J1830" s="55" t="n">
        <x:f>IF(AND(ISNUMBER(H1830),ISNUMBER(I1830)),H1830*I1830,"n.a.")</x:f>
        <x:v>0</x:v>
      </x:c>
      <x:c r="K1830" s="56" t="n">
        <x:f>Ubicaciones!D16</x:f>
        <x:v>8.25</x:v>
      </x:c>
      <x:c r="L1830" s="56" t="n">
        <x:f>Ubicaciones!E16</x:f>
        <x:v>-77.72</x:v>
      </x:c>
      <x:c r="M1830" s="38" t="str">
        <x:f>Vulnerabilidad!B22</x:f>
        <x:v>Hormigón armado</x:v>
      </x:c>
      <x:c r="N1830" s="38" t="str">
        <x:f>Vulnerabilidad!C22</x:f>
        <x:v>Mampostería de relleno</x:v>
      </x:c>
      <x:c r="O1830" s="38" t="str">
        <x:f>Vulnerabilidad!D22</x:f>
        <x:v>Losa de hormigón</x:v>
      </x:c>
      <x:c r="P1830" s="38" t="str">
        <x:v>Sin dato</x:v>
      </x:c>
      <x:c r="Q1830" s="38" t="n">
        <x:f>IF('Impacto local'!H16="","",'Impacto local'!H16)</x:f>
        <x:v>2</x:v>
      </x:c>
      <x:c r="R1830" s="57" t="n">
        <x:f>IF(Q1830="","",INDEX(Vulnerabilidad!$B$6:$B$17,Q1830))</x:f>
        <x:v>0</x:v>
      </x:c>
      <x:c r="S1830" s="55" t="n">
        <x:f>IF(AND(ISNUMBER(J1830),ISNUMBER(R1830),R1830&gt;=0,R1830&lt;=1),J1830*R1830,"n.a.")</x:f>
        <x:v>0</x:v>
      </x:c>
      <x:c r="T1830" s="38" t="str">
        <x:f>IF(ISNUMBER(S1830),"Calculado ilustrativo","Faltan datos / parámetros inválidos")</x:f>
        <x:v>Calculado ilustrativo</x:v>
      </x:c>
    </x:row>
    <x:row r="1831">
      <x:c r="A1831" s="38" t="str">
        <x:v>R01826</x:v>
      </x:c>
      <x:c r="B1831" s="38" t="str">
        <x:f>'Reparto provincial'!B614</x:f>
        <x:v>C16</x:v>
      </x:c>
      <x:c r="C1831" s="38" t="str">
        <x:f>'Reparto provincial'!C614</x:f>
        <x:v>Seguros FEDPA, S .A.</x:v>
      </x:c>
      <x:c r="D1831" s="38" t="str">
        <x:f>'Reparto provincial'!D614</x:f>
        <x:v>Comercial</x:v>
      </x:c>
      <x:c r="E1831" s="38" t="str">
        <x:f>'Reparto provincial'!E614</x:f>
        <x:v>Emberá-Wounaan</x:v>
      </x:c>
      <x:c r="F1831" s="38" t="str">
        <x:f>Ubicaciones!A16</x:f>
        <x:v>L11</x:v>
      </x:c>
      <x:c r="G1831" s="38" t="str">
        <x:v>P2</x:v>
      </x:c>
      <x:c r="H1831" s="55" t="n">
        <x:f>IF(AND(ISNUMBER('Reparto provincial'!J614),ABS(Construccion!G37-1)&lt;0.0000001,MIN(Construccion!D37:F37)&gt;=0,MAX(Construccion!D37:F37)&lt;=1),ROUND('Reparto provincial'!J614*ROUND(SUM(Construccion!$D$37:E37),12),0)-ROUND('Reparto provincial'!J614*ROUND(SUM(Construccion!$D$37:D37),12),0),"n.a.")</x:f>
        <x:v>0</x:v>
      </x:c>
      <x:c r="I1831" s="55" t="n">
        <x:f>'Reparto provincial'!N614</x:f>
        <x:v>0</x:v>
      </x:c>
      <x:c r="J1831" s="55" t="n">
        <x:f>IF(AND(ISNUMBER(H1831),ISNUMBER(I1831)),H1831*I1831,"n.a.")</x:f>
        <x:v>0</x:v>
      </x:c>
      <x:c r="K1831" s="56" t="n">
        <x:f>Ubicaciones!D16</x:f>
        <x:v>8.25</x:v>
      </x:c>
      <x:c r="L1831" s="56" t="n">
        <x:f>Ubicaciones!E16</x:f>
        <x:v>-77.72</x:v>
      </x:c>
      <x:c r="M1831" s="38" t="str">
        <x:f>Vulnerabilidad!B23</x:f>
        <x:v>Mampostería sin refuerzo</x:v>
      </x:c>
      <x:c r="N1831" s="38" t="str">
        <x:f>Vulnerabilidad!C23</x:f>
        <x:v>Bloque / ladrillo</x:v>
      </x:c>
      <x:c r="O1831" s="38" t="str">
        <x:f>Vulnerabilidad!D23</x:f>
        <x:v>Metal</x:v>
      </x:c>
      <x:c r="P1831" s="38" t="str">
        <x:v>Sin dato</x:v>
      </x:c>
      <x:c r="Q1831" s="38" t="n">
        <x:f>IF('Impacto local'!H16="","",'Impacto local'!H16)</x:f>
        <x:v>2</x:v>
      </x:c>
      <x:c r="R1831" s="57" t="n">
        <x:f>IF(Q1831="","",INDEX(Vulnerabilidad!$C$6:$C$17,Q1831))</x:f>
        <x:v>0</x:v>
      </x:c>
      <x:c r="S1831" s="55" t="n">
        <x:f>IF(AND(ISNUMBER(J1831),ISNUMBER(R1831),R1831&gt;=0,R1831&lt;=1),J1831*R1831,"n.a.")</x:f>
        <x:v>0</x:v>
      </x:c>
      <x:c r="T1831" s="38" t="str">
        <x:f>IF(ISNUMBER(S1831),"Calculado ilustrativo","Faltan datos / parámetros inválidos")</x:f>
        <x:v>Calculado ilustrativo</x:v>
      </x:c>
    </x:row>
    <x:row r="1832">
      <x:c r="A1832" s="38" t="str">
        <x:v>R01827</x:v>
      </x:c>
      <x:c r="B1832" s="38" t="str">
        <x:f>'Reparto provincial'!B614</x:f>
        <x:v>C16</x:v>
      </x:c>
      <x:c r="C1832" s="38" t="str">
        <x:f>'Reparto provincial'!C614</x:f>
        <x:v>Seguros FEDPA, S .A.</x:v>
      </x:c>
      <x:c r="D1832" s="38" t="str">
        <x:f>'Reparto provincial'!D614</x:f>
        <x:v>Comercial</x:v>
      </x:c>
      <x:c r="E1832" s="38" t="str">
        <x:f>'Reparto provincial'!E614</x:f>
        <x:v>Emberá-Wounaan</x:v>
      </x:c>
      <x:c r="F1832" s="38" t="str">
        <x:f>Ubicaciones!A16</x:f>
        <x:v>L11</x:v>
      </x:c>
      <x:c r="G1832" s="38" t="str">
        <x:v>P3</x:v>
      </x:c>
      <x:c r="H1832" s="55" t="n">
        <x:f>IF(AND(ISNUMBER('Reparto provincial'!J614),ABS(Construccion!G37-1)&lt;0.0000001,MIN(Construccion!D37:F37)&gt;=0,MAX(Construccion!D37:F37)&lt;=1),ROUND('Reparto provincial'!J614*ROUND(SUM(Construccion!$D$37:F37),12),0)-ROUND('Reparto provincial'!J614*ROUND(SUM(Construccion!$D$37:E37),12),0),"n.a.")</x:f>
        <x:v>0</x:v>
      </x:c>
      <x:c r="I1832" s="55" t="n">
        <x:f>'Reparto provincial'!N614</x:f>
        <x:v>0</x:v>
      </x:c>
      <x:c r="J1832" s="55" t="n">
        <x:f>IF(AND(ISNUMBER(H1832),ISNUMBER(I1832)),H1832*I1832,"n.a.")</x:f>
        <x:v>0</x:v>
      </x:c>
      <x:c r="K1832" s="56" t="n">
        <x:f>Ubicaciones!D16</x:f>
        <x:v>8.25</x:v>
      </x:c>
      <x:c r="L1832" s="56" t="n">
        <x:f>Ubicaciones!E16</x:f>
        <x:v>-77.72</x:v>
      </x:c>
      <x:c r="M1832" s="38" t="str">
        <x:f>Vulnerabilidad!B24</x:f>
        <x:v>Liviana / madera</x:v>
      </x:c>
      <x:c r="N1832" s="38" t="str">
        <x:f>Vulnerabilidad!C24</x:f>
        <x:v>Madera / livianas</x:v>
      </x:c>
      <x:c r="O1832" s="38" t="str">
        <x:f>Vulnerabilidad!D24</x:f>
        <x:v>Metal</x:v>
      </x:c>
      <x:c r="P1832" s="38" t="str">
        <x:v>Sin dato</x:v>
      </x:c>
      <x:c r="Q1832" s="38" t="n">
        <x:f>IF('Impacto local'!H16="","",'Impacto local'!H16)</x:f>
        <x:v>2</x:v>
      </x:c>
      <x:c r="R1832" s="57" t="n">
        <x:f>IF(Q1832="","",INDEX(Vulnerabilidad!$D$6:$D$17,Q1832))</x:f>
        <x:v>0</x:v>
      </x:c>
      <x:c r="S1832" s="55" t="n">
        <x:f>IF(AND(ISNUMBER(J1832),ISNUMBER(R1832),R1832&gt;=0,R1832&lt;=1),J1832*R1832,"n.a.")</x:f>
        <x:v>0</x:v>
      </x:c>
      <x:c r="T1832" s="38" t="str">
        <x:f>IF(ISNUMBER(S1832),"Calculado ilustrativo","Faltan datos / parámetros inválidos")</x:f>
        <x:v>Calculado ilustrativo</x:v>
      </x:c>
    </x:row>
    <x:row r="1833">
      <x:c r="A1833" s="38" t="str">
        <x:v>R01828</x:v>
      </x:c>
      <x:c r="B1833" s="38" t="str">
        <x:f>'Reparto provincial'!B615</x:f>
        <x:v>C16</x:v>
      </x:c>
      <x:c r="C1833" s="38" t="str">
        <x:f>'Reparto provincial'!C615</x:f>
        <x:v>Seguros FEDPA, S .A.</x:v>
      </x:c>
      <x:c r="D1833" s="38" t="str">
        <x:f>'Reparto provincial'!D615</x:f>
        <x:v>Comercial</x:v>
      </x:c>
      <x:c r="E1833" s="38" t="str">
        <x:f>'Reparto provincial'!E615</x:f>
        <x:v>Ngäbe-Buglé</x:v>
      </x:c>
      <x:c r="F1833" s="38" t="str">
        <x:f>Ubicaciones!A17</x:f>
        <x:v>L12</x:v>
      </x:c>
      <x:c r="G1833" s="38" t="str">
        <x:v>P1</x:v>
      </x:c>
      <x:c r="H1833" s="55" t="n">
        <x:f>IF(AND(ISNUMBER('Reparto provincial'!J615),ABS(Construccion!G40-1)&lt;0.0000001,MIN(Construccion!D40:F40)&gt;=0,MAX(Construccion!D40:F40)&lt;=1),ROUND('Reparto provincial'!J615*ROUND(SUM(Construccion!$D$40:D40),12),0)-0,"n.a.")</x:f>
        <x:v>0</x:v>
      </x:c>
      <x:c r="I1833" s="55" t="n">
        <x:f>'Reparto provincial'!N615</x:f>
        <x:v>0</x:v>
      </x:c>
      <x:c r="J1833" s="55" t="n">
        <x:f>IF(AND(ISNUMBER(H1833),ISNUMBER(I1833)),H1833*I1833,"n.a.")</x:f>
        <x:v>0</x:v>
      </x:c>
      <x:c r="K1833" s="56" t="n">
        <x:f>Ubicaciones!D17</x:f>
        <x:v>8.53</x:v>
      </x:c>
      <x:c r="L1833" s="56" t="n">
        <x:f>Ubicaciones!E17</x:f>
        <x:v>-81.7</x:v>
      </x:c>
      <x:c r="M1833" s="38" t="str">
        <x:f>Vulnerabilidad!B22</x:f>
        <x:v>Hormigón armado</x:v>
      </x:c>
      <x:c r="N1833" s="38" t="str">
        <x:f>Vulnerabilidad!C22</x:f>
        <x:v>Mampostería de relleno</x:v>
      </x:c>
      <x:c r="O1833" s="38" t="str">
        <x:f>Vulnerabilidad!D22</x:f>
        <x:v>Losa de hormigón</x:v>
      </x:c>
      <x:c r="P1833" s="38" t="str">
        <x:v>Sin dato</x:v>
      </x:c>
      <x:c r="Q1833" s="38" t="n">
        <x:f>IF('Impacto local'!H17="","",'Impacto local'!H17)</x:f>
        <x:v>3</x:v>
      </x:c>
      <x:c r="R1833" s="57" t="n">
        <x:f>IF(Q1833="","",INDEX(Vulnerabilidad!$B$6:$B$17,Q1833))</x:f>
        <x:v>0</x:v>
      </x:c>
      <x:c r="S1833" s="55" t="n">
        <x:f>IF(AND(ISNUMBER(J1833),ISNUMBER(R1833),R1833&gt;=0,R1833&lt;=1),J1833*R1833,"n.a.")</x:f>
        <x:v>0</x:v>
      </x:c>
      <x:c r="T1833" s="38" t="str">
        <x:f>IF(ISNUMBER(S1833),"Calculado ilustrativo","Faltan datos / parámetros inválidos")</x:f>
        <x:v>Calculado ilustrativo</x:v>
      </x:c>
    </x:row>
    <x:row r="1834">
      <x:c r="A1834" s="38" t="str">
        <x:v>R01829</x:v>
      </x:c>
      <x:c r="B1834" s="38" t="str">
        <x:f>'Reparto provincial'!B615</x:f>
        <x:v>C16</x:v>
      </x:c>
      <x:c r="C1834" s="38" t="str">
        <x:f>'Reparto provincial'!C615</x:f>
        <x:v>Seguros FEDPA, S .A.</x:v>
      </x:c>
      <x:c r="D1834" s="38" t="str">
        <x:f>'Reparto provincial'!D615</x:f>
        <x:v>Comercial</x:v>
      </x:c>
      <x:c r="E1834" s="38" t="str">
        <x:f>'Reparto provincial'!E615</x:f>
        <x:v>Ngäbe-Buglé</x:v>
      </x:c>
      <x:c r="F1834" s="38" t="str">
        <x:f>Ubicaciones!A17</x:f>
        <x:v>L12</x:v>
      </x:c>
      <x:c r="G1834" s="38" t="str">
        <x:v>P2</x:v>
      </x:c>
      <x:c r="H1834" s="55" t="n">
        <x:f>IF(AND(ISNUMBER('Reparto provincial'!J615),ABS(Construccion!G40-1)&lt;0.0000001,MIN(Construccion!D40:F40)&gt;=0,MAX(Construccion!D40:F40)&lt;=1),ROUND('Reparto provincial'!J615*ROUND(SUM(Construccion!$D$40:E40),12),0)-ROUND('Reparto provincial'!J615*ROUND(SUM(Construccion!$D$40:D40),12),0),"n.a.")</x:f>
        <x:v>0</x:v>
      </x:c>
      <x:c r="I1834" s="55" t="n">
        <x:f>'Reparto provincial'!N615</x:f>
        <x:v>0</x:v>
      </x:c>
      <x:c r="J1834" s="55" t="n">
        <x:f>IF(AND(ISNUMBER(H1834),ISNUMBER(I1834)),H1834*I1834,"n.a.")</x:f>
        <x:v>0</x:v>
      </x:c>
      <x:c r="K1834" s="56" t="n">
        <x:f>Ubicaciones!D17</x:f>
        <x:v>8.53</x:v>
      </x:c>
      <x:c r="L1834" s="56" t="n">
        <x:f>Ubicaciones!E17</x:f>
        <x:v>-81.7</x:v>
      </x:c>
      <x:c r="M1834" s="38" t="str">
        <x:f>Vulnerabilidad!B23</x:f>
        <x:v>Mampostería sin refuerzo</x:v>
      </x:c>
      <x:c r="N1834" s="38" t="str">
        <x:f>Vulnerabilidad!C23</x:f>
        <x:v>Bloque / ladrillo</x:v>
      </x:c>
      <x:c r="O1834" s="38" t="str">
        <x:f>Vulnerabilidad!D23</x:f>
        <x:v>Metal</x:v>
      </x:c>
      <x:c r="P1834" s="38" t="str">
        <x:v>Sin dato</x:v>
      </x:c>
      <x:c r="Q1834" s="38" t="n">
        <x:f>IF('Impacto local'!H17="","",'Impacto local'!H17)</x:f>
        <x:v>3</x:v>
      </x:c>
      <x:c r="R1834" s="57" t="n">
        <x:f>IF(Q1834="","",INDEX(Vulnerabilidad!$C$6:$C$17,Q1834))</x:f>
        <x:v>0</x:v>
      </x:c>
      <x:c r="S1834" s="55" t="n">
        <x:f>IF(AND(ISNUMBER(J1834),ISNUMBER(R1834),R1834&gt;=0,R1834&lt;=1),J1834*R1834,"n.a.")</x:f>
        <x:v>0</x:v>
      </x:c>
      <x:c r="T1834" s="38" t="str">
        <x:f>IF(ISNUMBER(S1834),"Calculado ilustrativo","Faltan datos / parámetros inválidos")</x:f>
        <x:v>Calculado ilustrativo</x:v>
      </x:c>
    </x:row>
    <x:row r="1835">
      <x:c r="A1835" s="38" t="str">
        <x:v>R01830</x:v>
      </x:c>
      <x:c r="B1835" s="38" t="str">
        <x:f>'Reparto provincial'!B615</x:f>
        <x:v>C16</x:v>
      </x:c>
      <x:c r="C1835" s="38" t="str">
        <x:f>'Reparto provincial'!C615</x:f>
        <x:v>Seguros FEDPA, S .A.</x:v>
      </x:c>
      <x:c r="D1835" s="38" t="str">
        <x:f>'Reparto provincial'!D615</x:f>
        <x:v>Comercial</x:v>
      </x:c>
      <x:c r="E1835" s="38" t="str">
        <x:f>'Reparto provincial'!E615</x:f>
        <x:v>Ngäbe-Buglé</x:v>
      </x:c>
      <x:c r="F1835" s="38" t="str">
        <x:f>Ubicaciones!A17</x:f>
        <x:v>L12</x:v>
      </x:c>
      <x:c r="G1835" s="38" t="str">
        <x:v>P3</x:v>
      </x:c>
      <x:c r="H1835" s="55" t="n">
        <x:f>IF(AND(ISNUMBER('Reparto provincial'!J615),ABS(Construccion!G40-1)&lt;0.0000001,MIN(Construccion!D40:F40)&gt;=0,MAX(Construccion!D40:F40)&lt;=1),ROUND('Reparto provincial'!J615*ROUND(SUM(Construccion!$D$40:F40),12),0)-ROUND('Reparto provincial'!J615*ROUND(SUM(Construccion!$D$40:E40),12),0),"n.a.")</x:f>
        <x:v>0</x:v>
      </x:c>
      <x:c r="I1835" s="55" t="n">
        <x:f>'Reparto provincial'!N615</x:f>
        <x:v>0</x:v>
      </x:c>
      <x:c r="J1835" s="55" t="n">
        <x:f>IF(AND(ISNUMBER(H1835),ISNUMBER(I1835)),H1835*I1835,"n.a.")</x:f>
        <x:v>0</x:v>
      </x:c>
      <x:c r="K1835" s="56" t="n">
        <x:f>Ubicaciones!D17</x:f>
        <x:v>8.53</x:v>
      </x:c>
      <x:c r="L1835" s="56" t="n">
        <x:f>Ubicaciones!E17</x:f>
        <x:v>-81.7</x:v>
      </x:c>
      <x:c r="M1835" s="38" t="str">
        <x:f>Vulnerabilidad!B24</x:f>
        <x:v>Liviana / madera</x:v>
      </x:c>
      <x:c r="N1835" s="38" t="str">
        <x:f>Vulnerabilidad!C24</x:f>
        <x:v>Madera / livianas</x:v>
      </x:c>
      <x:c r="O1835" s="38" t="str">
        <x:f>Vulnerabilidad!D24</x:f>
        <x:v>Metal</x:v>
      </x:c>
      <x:c r="P1835" s="38" t="str">
        <x:v>Sin dato</x:v>
      </x:c>
      <x:c r="Q1835" s="38" t="n">
        <x:f>IF('Impacto local'!H17="","",'Impacto local'!H17)</x:f>
        <x:v>3</x:v>
      </x:c>
      <x:c r="R1835" s="57" t="n">
        <x:f>IF(Q1835="","",INDEX(Vulnerabilidad!$D$6:$D$17,Q1835))</x:f>
        <x:v>0</x:v>
      </x:c>
      <x:c r="S1835" s="55" t="n">
        <x:f>IF(AND(ISNUMBER(J1835),ISNUMBER(R1835),R1835&gt;=0,R1835&lt;=1),J1835*R1835,"n.a.")</x:f>
        <x:v>0</x:v>
      </x:c>
      <x:c r="T1835" s="38" t="str">
        <x:f>IF(ISNUMBER(S1835),"Calculado ilustrativo","Faltan datos / parámetros inválidos")</x:f>
        <x:v>Calculado ilustrativo</x:v>
      </x:c>
    </x:row>
    <x:row r="1836">
      <x:c r="A1836" s="38" t="str">
        <x:v>R01831</x:v>
      </x:c>
      <x:c r="B1836" s="38" t="str">
        <x:f>'Reparto provincial'!B616</x:f>
        <x:v>C16</x:v>
      </x:c>
      <x:c r="C1836" s="38" t="str">
        <x:f>'Reparto provincial'!C616</x:f>
        <x:v>Seguros FEDPA, S .A.</x:v>
      </x:c>
      <x:c r="D1836" s="38" t="str">
        <x:f>'Reparto provincial'!D616</x:f>
        <x:v>Comercial</x:v>
      </x:c>
      <x:c r="E1836" s="38" t="str">
        <x:f>'Reparto provincial'!E616</x:f>
        <x:v>Panamá Oeste</x:v>
      </x:c>
      <x:c r="F1836" s="38" t="str">
        <x:f>Ubicaciones!A18</x:f>
        <x:v>L13</x:v>
      </x:c>
      <x:c r="G1836" s="38" t="str">
        <x:v>P1</x:v>
      </x:c>
      <x:c r="H1836" s="55" t="n">
        <x:f>IF(AND(ISNUMBER('Reparto provincial'!J616),ABS(Construccion!G43-1)&lt;0.0000001,MIN(Construccion!D43:F43)&gt;=0,MAX(Construccion!D43:F43)&lt;=1),ROUND('Reparto provincial'!J616*ROUND(SUM(Construccion!$D$43:D43),12),0)-0,"n.a.")</x:f>
        <x:v>0</x:v>
      </x:c>
      <x:c r="I1836" s="55" t="n">
        <x:f>'Reparto provincial'!N616</x:f>
        <x:v>0</x:v>
      </x:c>
      <x:c r="J1836" s="55" t="n">
        <x:f>IF(AND(ISNUMBER(H1836),ISNUMBER(I1836)),H1836*I1836,"n.a.")</x:f>
        <x:v>0</x:v>
      </x:c>
      <x:c r="K1836" s="56" t="n">
        <x:f>Ubicaciones!D18</x:f>
        <x:v>8.88</x:v>
      </x:c>
      <x:c r="L1836" s="56" t="n">
        <x:f>Ubicaciones!E18</x:f>
        <x:v>-79.78</x:v>
      </x:c>
      <x:c r="M1836" s="38" t="str">
        <x:f>Vulnerabilidad!B22</x:f>
        <x:v>Hormigón armado</x:v>
      </x:c>
      <x:c r="N1836" s="38" t="str">
        <x:f>Vulnerabilidad!C22</x:f>
        <x:v>Mampostería de relleno</x:v>
      </x:c>
      <x:c r="O1836" s="38" t="str">
        <x:f>Vulnerabilidad!D22</x:f>
        <x:v>Losa de hormigón</x:v>
      </x:c>
      <x:c r="P1836" s="38" t="str">
        <x:v>Sin dato</x:v>
      </x:c>
      <x:c r="Q1836" s="38" t="n">
        <x:f>IF('Impacto local'!H18="","",'Impacto local'!H18)</x:f>
        <x:v>2</x:v>
      </x:c>
      <x:c r="R1836" s="57" t="n">
        <x:f>IF(Q1836="","",INDEX(Vulnerabilidad!$B$6:$B$17,Q1836))</x:f>
        <x:v>0</x:v>
      </x:c>
      <x:c r="S1836" s="55" t="n">
        <x:f>IF(AND(ISNUMBER(J1836),ISNUMBER(R1836),R1836&gt;=0,R1836&lt;=1),J1836*R1836,"n.a.")</x:f>
        <x:v>0</x:v>
      </x:c>
      <x:c r="T1836" s="38" t="str">
        <x:f>IF(ISNUMBER(S1836),"Calculado ilustrativo","Faltan datos / parámetros inválidos")</x:f>
        <x:v>Calculado ilustrativo</x:v>
      </x:c>
    </x:row>
    <x:row r="1837">
      <x:c r="A1837" s="38" t="str">
        <x:v>R01832</x:v>
      </x:c>
      <x:c r="B1837" s="38" t="str">
        <x:f>'Reparto provincial'!B616</x:f>
        <x:v>C16</x:v>
      </x:c>
      <x:c r="C1837" s="38" t="str">
        <x:f>'Reparto provincial'!C616</x:f>
        <x:v>Seguros FEDPA, S .A.</x:v>
      </x:c>
      <x:c r="D1837" s="38" t="str">
        <x:f>'Reparto provincial'!D616</x:f>
        <x:v>Comercial</x:v>
      </x:c>
      <x:c r="E1837" s="38" t="str">
        <x:f>'Reparto provincial'!E616</x:f>
        <x:v>Panamá Oeste</x:v>
      </x:c>
      <x:c r="F1837" s="38" t="str">
        <x:f>Ubicaciones!A18</x:f>
        <x:v>L13</x:v>
      </x:c>
      <x:c r="G1837" s="38" t="str">
        <x:v>P2</x:v>
      </x:c>
      <x:c r="H1837" s="55" t="n">
        <x:f>IF(AND(ISNUMBER('Reparto provincial'!J616),ABS(Construccion!G43-1)&lt;0.0000001,MIN(Construccion!D43:F43)&gt;=0,MAX(Construccion!D43:F43)&lt;=1),ROUND('Reparto provincial'!J616*ROUND(SUM(Construccion!$D$43:E43),12),0)-ROUND('Reparto provincial'!J616*ROUND(SUM(Construccion!$D$43:D43),12),0),"n.a.")</x:f>
        <x:v>0</x:v>
      </x:c>
      <x:c r="I1837" s="55" t="n">
        <x:f>'Reparto provincial'!N616</x:f>
        <x:v>0</x:v>
      </x:c>
      <x:c r="J1837" s="55" t="n">
        <x:f>IF(AND(ISNUMBER(H1837),ISNUMBER(I1837)),H1837*I1837,"n.a.")</x:f>
        <x:v>0</x:v>
      </x:c>
      <x:c r="K1837" s="56" t="n">
        <x:f>Ubicaciones!D18</x:f>
        <x:v>8.88</x:v>
      </x:c>
      <x:c r="L1837" s="56" t="n">
        <x:f>Ubicaciones!E18</x:f>
        <x:v>-79.78</x:v>
      </x:c>
      <x:c r="M1837" s="38" t="str">
        <x:f>Vulnerabilidad!B23</x:f>
        <x:v>Mampostería sin refuerzo</x:v>
      </x:c>
      <x:c r="N1837" s="38" t="str">
        <x:f>Vulnerabilidad!C23</x:f>
        <x:v>Bloque / ladrillo</x:v>
      </x:c>
      <x:c r="O1837" s="38" t="str">
        <x:f>Vulnerabilidad!D23</x:f>
        <x:v>Metal</x:v>
      </x:c>
      <x:c r="P1837" s="38" t="str">
        <x:v>Sin dato</x:v>
      </x:c>
      <x:c r="Q1837" s="38" t="n">
        <x:f>IF('Impacto local'!H18="","",'Impacto local'!H18)</x:f>
        <x:v>2</x:v>
      </x:c>
      <x:c r="R1837" s="57" t="n">
        <x:f>IF(Q1837="","",INDEX(Vulnerabilidad!$C$6:$C$17,Q1837))</x:f>
        <x:v>0</x:v>
      </x:c>
      <x:c r="S1837" s="55" t="n">
        <x:f>IF(AND(ISNUMBER(J1837),ISNUMBER(R1837),R1837&gt;=0,R1837&lt;=1),J1837*R1837,"n.a.")</x:f>
        <x:v>0</x:v>
      </x:c>
      <x:c r="T1837" s="38" t="str">
        <x:f>IF(ISNUMBER(S1837),"Calculado ilustrativo","Faltan datos / parámetros inválidos")</x:f>
        <x:v>Calculado ilustrativo</x:v>
      </x:c>
    </x:row>
    <x:row r="1838">
      <x:c r="A1838" s="38" t="str">
        <x:v>R01833</x:v>
      </x:c>
      <x:c r="B1838" s="38" t="str">
        <x:f>'Reparto provincial'!B616</x:f>
        <x:v>C16</x:v>
      </x:c>
      <x:c r="C1838" s="38" t="str">
        <x:f>'Reparto provincial'!C616</x:f>
        <x:v>Seguros FEDPA, S .A.</x:v>
      </x:c>
      <x:c r="D1838" s="38" t="str">
        <x:f>'Reparto provincial'!D616</x:f>
        <x:v>Comercial</x:v>
      </x:c>
      <x:c r="E1838" s="38" t="str">
        <x:f>'Reparto provincial'!E616</x:f>
        <x:v>Panamá Oeste</x:v>
      </x:c>
      <x:c r="F1838" s="38" t="str">
        <x:f>Ubicaciones!A18</x:f>
        <x:v>L13</x:v>
      </x:c>
      <x:c r="G1838" s="38" t="str">
        <x:v>P3</x:v>
      </x:c>
      <x:c r="H1838" s="55" t="n">
        <x:f>IF(AND(ISNUMBER('Reparto provincial'!J616),ABS(Construccion!G43-1)&lt;0.0000001,MIN(Construccion!D43:F43)&gt;=0,MAX(Construccion!D43:F43)&lt;=1),ROUND('Reparto provincial'!J616*ROUND(SUM(Construccion!$D$43:F43),12),0)-ROUND('Reparto provincial'!J616*ROUND(SUM(Construccion!$D$43:E43),12),0),"n.a.")</x:f>
        <x:v>0</x:v>
      </x:c>
      <x:c r="I1838" s="55" t="n">
        <x:f>'Reparto provincial'!N616</x:f>
        <x:v>0</x:v>
      </x:c>
      <x:c r="J1838" s="55" t="n">
        <x:f>IF(AND(ISNUMBER(H1838),ISNUMBER(I1838)),H1838*I1838,"n.a.")</x:f>
        <x:v>0</x:v>
      </x:c>
      <x:c r="K1838" s="56" t="n">
        <x:f>Ubicaciones!D18</x:f>
        <x:v>8.88</x:v>
      </x:c>
      <x:c r="L1838" s="56" t="n">
        <x:f>Ubicaciones!E18</x:f>
        <x:v>-79.78</x:v>
      </x:c>
      <x:c r="M1838" s="38" t="str">
        <x:f>Vulnerabilidad!B24</x:f>
        <x:v>Liviana / madera</x:v>
      </x:c>
      <x:c r="N1838" s="38" t="str">
        <x:f>Vulnerabilidad!C24</x:f>
        <x:v>Madera / livianas</x:v>
      </x:c>
      <x:c r="O1838" s="38" t="str">
        <x:f>Vulnerabilidad!D24</x:f>
        <x:v>Metal</x:v>
      </x:c>
      <x:c r="P1838" s="38" t="str">
        <x:v>Sin dato</x:v>
      </x:c>
      <x:c r="Q1838" s="38" t="n">
        <x:f>IF('Impacto local'!H18="","",'Impacto local'!H18)</x:f>
        <x:v>2</x:v>
      </x:c>
      <x:c r="R1838" s="57" t="n">
        <x:f>IF(Q1838="","",INDEX(Vulnerabilidad!$D$6:$D$17,Q1838))</x:f>
        <x:v>0</x:v>
      </x:c>
      <x:c r="S1838" s="55" t="n">
        <x:f>IF(AND(ISNUMBER(J1838),ISNUMBER(R1838),R1838&gt;=0,R1838&lt;=1),J1838*R1838,"n.a.")</x:f>
        <x:v>0</x:v>
      </x:c>
      <x:c r="T1838" s="38" t="str">
        <x:f>IF(ISNUMBER(S1838),"Calculado ilustrativo","Faltan datos / parámetros inválidos")</x:f>
        <x:v>Calculado ilustrativo</x:v>
      </x:c>
    </x:row>
    <x:row r="1839">
      <x:c r="A1839" s="38" t="str">
        <x:v>R01834</x:v>
      </x:c>
      <x:c r="B1839" s="38" t="str">
        <x:f>'Reparto provincial'!B617</x:f>
        <x:v>C16</x:v>
      </x:c>
      <x:c r="C1839" s="38" t="str">
        <x:f>'Reparto provincial'!C617</x:f>
        <x:v>Seguros FEDPA, S .A.</x:v>
      </x:c>
      <x:c r="D1839" s="38" t="str">
        <x:f>'Reparto provincial'!D617</x:f>
        <x:v>Industrial</x:v>
      </x:c>
      <x:c r="E1839" s="38" t="str">
        <x:f>'Reparto provincial'!E617</x:f>
        <x:v>Bocas del Toro</x:v>
      </x:c>
      <x:c r="F1839" s="38" t="str">
        <x:f>Ubicaciones!A6</x:f>
        <x:v>L01</x:v>
      </x:c>
      <x:c r="G1839" s="38" t="str">
        <x:v>P1</x:v>
      </x:c>
      <x:c r="H1839" s="55" t="n">
        <x:f>IF(AND(ISNUMBER('Reparto provincial'!J617),ABS(Construccion!G8-1)&lt;0.0000001,MIN(Construccion!D8:F8)&gt;=0,MAX(Construccion!D8:F8)&lt;=1),ROUND('Reparto provincial'!J617*ROUND(SUM(Construccion!$D$8:D8),12),0)-0,"n.a.")</x:f>
        <x:v>0</x:v>
      </x:c>
      <x:c r="I1839" s="55" t="n">
        <x:f>'Reparto provincial'!N617</x:f>
        <x:v>0</x:v>
      </x:c>
      <x:c r="J1839" s="55" t="n">
        <x:f>IF(AND(ISNUMBER(H1839),ISNUMBER(I1839)),H1839*I1839,"n.a.")</x:f>
        <x:v>0</x:v>
      </x:c>
      <x:c r="K1839" s="56" t="n">
        <x:f>Ubicaciones!D6</x:f>
        <x:v>9.34</x:v>
      </x:c>
      <x:c r="L1839" s="56" t="n">
        <x:f>Ubicaciones!E6</x:f>
        <x:v>-82.25</x:v>
      </x:c>
      <x:c r="M1839" s="38" t="str">
        <x:f>Vulnerabilidad!B22</x:f>
        <x:v>Hormigón armado</x:v>
      </x:c>
      <x:c r="N1839" s="38" t="str">
        <x:f>Vulnerabilidad!C22</x:f>
        <x:v>Mampostería de relleno</x:v>
      </x:c>
      <x:c r="O1839" s="38" t="str">
        <x:f>Vulnerabilidad!D22</x:f>
        <x:v>Losa de hormigón</x:v>
      </x:c>
      <x:c r="P1839" s="38" t="str">
        <x:v>Sin dato</x:v>
      </x:c>
      <x:c r="Q1839" s="38" t="n">
        <x:f>IF('Impacto local'!H6="","",'Impacto local'!H6)</x:f>
        <x:v>3</x:v>
      </x:c>
      <x:c r="R1839" s="57" t="n">
        <x:f>IF(Q1839="","",INDEX(Vulnerabilidad!$B$6:$B$17,Q1839))</x:f>
        <x:v>0</x:v>
      </x:c>
      <x:c r="S1839" s="55" t="n">
        <x:f>IF(AND(ISNUMBER(J1839),ISNUMBER(R1839),R1839&gt;=0,R1839&lt;=1),J1839*R1839,"n.a.")</x:f>
        <x:v>0</x:v>
      </x:c>
      <x:c r="T1839" s="38" t="str">
        <x:f>IF(ISNUMBER(S1839),"Calculado ilustrativo","Faltan datos / parámetros inválidos")</x:f>
        <x:v>Calculado ilustrativo</x:v>
      </x:c>
    </x:row>
    <x:row r="1840">
      <x:c r="A1840" s="38" t="str">
        <x:v>R01835</x:v>
      </x:c>
      <x:c r="B1840" s="38" t="str">
        <x:f>'Reparto provincial'!B617</x:f>
        <x:v>C16</x:v>
      </x:c>
      <x:c r="C1840" s="38" t="str">
        <x:f>'Reparto provincial'!C617</x:f>
        <x:v>Seguros FEDPA, S .A.</x:v>
      </x:c>
      <x:c r="D1840" s="38" t="str">
        <x:f>'Reparto provincial'!D617</x:f>
        <x:v>Industrial</x:v>
      </x:c>
      <x:c r="E1840" s="38" t="str">
        <x:f>'Reparto provincial'!E617</x:f>
        <x:v>Bocas del Toro</x:v>
      </x:c>
      <x:c r="F1840" s="38" t="str">
        <x:f>Ubicaciones!A6</x:f>
        <x:v>L01</x:v>
      </x:c>
      <x:c r="G1840" s="38" t="str">
        <x:v>P2</x:v>
      </x:c>
      <x:c r="H1840" s="55" t="n">
        <x:f>IF(AND(ISNUMBER('Reparto provincial'!J617),ABS(Construccion!G8-1)&lt;0.0000001,MIN(Construccion!D8:F8)&gt;=0,MAX(Construccion!D8:F8)&lt;=1),ROUND('Reparto provincial'!J617*ROUND(SUM(Construccion!$D$8:E8),12),0)-ROUND('Reparto provincial'!J617*ROUND(SUM(Construccion!$D$8:D8),12),0),"n.a.")</x:f>
        <x:v>0</x:v>
      </x:c>
      <x:c r="I1840" s="55" t="n">
        <x:f>'Reparto provincial'!N617</x:f>
        <x:v>0</x:v>
      </x:c>
      <x:c r="J1840" s="55" t="n">
        <x:f>IF(AND(ISNUMBER(H1840),ISNUMBER(I1840)),H1840*I1840,"n.a.")</x:f>
        <x:v>0</x:v>
      </x:c>
      <x:c r="K1840" s="56" t="n">
        <x:f>Ubicaciones!D6</x:f>
        <x:v>9.34</x:v>
      </x:c>
      <x:c r="L1840" s="56" t="n">
        <x:f>Ubicaciones!E6</x:f>
        <x:v>-82.25</x:v>
      </x:c>
      <x:c r="M1840" s="38" t="str">
        <x:f>Vulnerabilidad!B23</x:f>
        <x:v>Mampostería sin refuerzo</x:v>
      </x:c>
      <x:c r="N1840" s="38" t="str">
        <x:f>Vulnerabilidad!C23</x:f>
        <x:v>Bloque / ladrillo</x:v>
      </x:c>
      <x:c r="O1840" s="38" t="str">
        <x:f>Vulnerabilidad!D23</x:f>
        <x:v>Metal</x:v>
      </x:c>
      <x:c r="P1840" s="38" t="str">
        <x:v>Sin dato</x:v>
      </x:c>
      <x:c r="Q1840" s="38" t="n">
        <x:f>IF('Impacto local'!H6="","",'Impacto local'!H6)</x:f>
        <x:v>3</x:v>
      </x:c>
      <x:c r="R1840" s="57" t="n">
        <x:f>IF(Q1840="","",INDEX(Vulnerabilidad!$C$6:$C$17,Q1840))</x:f>
        <x:v>0</x:v>
      </x:c>
      <x:c r="S1840" s="55" t="n">
        <x:f>IF(AND(ISNUMBER(J1840),ISNUMBER(R1840),R1840&gt;=0,R1840&lt;=1),J1840*R1840,"n.a.")</x:f>
        <x:v>0</x:v>
      </x:c>
      <x:c r="T1840" s="38" t="str">
        <x:f>IF(ISNUMBER(S1840),"Calculado ilustrativo","Faltan datos / parámetros inválidos")</x:f>
        <x:v>Calculado ilustrativo</x:v>
      </x:c>
    </x:row>
    <x:row r="1841">
      <x:c r="A1841" s="38" t="str">
        <x:v>R01836</x:v>
      </x:c>
      <x:c r="B1841" s="38" t="str">
        <x:f>'Reparto provincial'!B617</x:f>
        <x:v>C16</x:v>
      </x:c>
      <x:c r="C1841" s="38" t="str">
        <x:f>'Reparto provincial'!C617</x:f>
        <x:v>Seguros FEDPA, S .A.</x:v>
      </x:c>
      <x:c r="D1841" s="38" t="str">
        <x:f>'Reparto provincial'!D617</x:f>
        <x:v>Industrial</x:v>
      </x:c>
      <x:c r="E1841" s="38" t="str">
        <x:f>'Reparto provincial'!E617</x:f>
        <x:v>Bocas del Toro</x:v>
      </x:c>
      <x:c r="F1841" s="38" t="str">
        <x:f>Ubicaciones!A6</x:f>
        <x:v>L01</x:v>
      </x:c>
      <x:c r="G1841" s="38" t="str">
        <x:v>P3</x:v>
      </x:c>
      <x:c r="H1841" s="55" t="n">
        <x:f>IF(AND(ISNUMBER('Reparto provincial'!J617),ABS(Construccion!G8-1)&lt;0.0000001,MIN(Construccion!D8:F8)&gt;=0,MAX(Construccion!D8:F8)&lt;=1),ROUND('Reparto provincial'!J617*ROUND(SUM(Construccion!$D$8:F8),12),0)-ROUND('Reparto provincial'!J617*ROUND(SUM(Construccion!$D$8:E8),12),0),"n.a.")</x:f>
        <x:v>0</x:v>
      </x:c>
      <x:c r="I1841" s="55" t="n">
        <x:f>'Reparto provincial'!N617</x:f>
        <x:v>0</x:v>
      </x:c>
      <x:c r="J1841" s="55" t="n">
        <x:f>IF(AND(ISNUMBER(H1841),ISNUMBER(I1841)),H1841*I1841,"n.a.")</x:f>
        <x:v>0</x:v>
      </x:c>
      <x:c r="K1841" s="56" t="n">
        <x:f>Ubicaciones!D6</x:f>
        <x:v>9.34</x:v>
      </x:c>
      <x:c r="L1841" s="56" t="n">
        <x:f>Ubicaciones!E6</x:f>
        <x:v>-82.25</x:v>
      </x:c>
      <x:c r="M1841" s="38" t="str">
        <x:f>Vulnerabilidad!B24</x:f>
        <x:v>Liviana / madera</x:v>
      </x:c>
      <x:c r="N1841" s="38" t="str">
        <x:f>Vulnerabilidad!C24</x:f>
        <x:v>Madera / livianas</x:v>
      </x:c>
      <x:c r="O1841" s="38" t="str">
        <x:f>Vulnerabilidad!D24</x:f>
        <x:v>Metal</x:v>
      </x:c>
      <x:c r="P1841" s="38" t="str">
        <x:v>Sin dato</x:v>
      </x:c>
      <x:c r="Q1841" s="38" t="n">
        <x:f>IF('Impacto local'!H6="","",'Impacto local'!H6)</x:f>
        <x:v>3</x:v>
      </x:c>
      <x:c r="R1841" s="57" t="n">
        <x:f>IF(Q1841="","",INDEX(Vulnerabilidad!$D$6:$D$17,Q1841))</x:f>
        <x:v>0</x:v>
      </x:c>
      <x:c r="S1841" s="55" t="n">
        <x:f>IF(AND(ISNUMBER(J1841),ISNUMBER(R1841),R1841&gt;=0,R1841&lt;=1),J1841*R1841,"n.a.")</x:f>
        <x:v>0</x:v>
      </x:c>
      <x:c r="T1841" s="38" t="str">
        <x:f>IF(ISNUMBER(S1841),"Calculado ilustrativo","Faltan datos / parámetros inválidos")</x:f>
        <x:v>Calculado ilustrativo</x:v>
      </x:c>
    </x:row>
    <x:row r="1842">
      <x:c r="A1842" s="38" t="str">
        <x:v>R01837</x:v>
      </x:c>
      <x:c r="B1842" s="38" t="str">
        <x:f>'Reparto provincial'!B618</x:f>
        <x:v>C16</x:v>
      </x:c>
      <x:c r="C1842" s="38" t="str">
        <x:f>'Reparto provincial'!C618</x:f>
        <x:v>Seguros FEDPA, S .A.</x:v>
      </x:c>
      <x:c r="D1842" s="38" t="str">
        <x:f>'Reparto provincial'!D618</x:f>
        <x:v>Industrial</x:v>
      </x:c>
      <x:c r="E1842" s="38" t="str">
        <x:f>'Reparto provincial'!E618</x:f>
        <x:v>Coclé</x:v>
      </x:c>
      <x:c r="F1842" s="38" t="str">
        <x:f>Ubicaciones!A7</x:f>
        <x:v>L02</x:v>
      </x:c>
      <x:c r="G1842" s="38" t="str">
        <x:v>P1</x:v>
      </x:c>
      <x:c r="H1842" s="55" t="n">
        <x:f>IF(AND(ISNUMBER('Reparto provincial'!J618),ABS(Construccion!G11-1)&lt;0.0000001,MIN(Construccion!D11:F11)&gt;=0,MAX(Construccion!D11:F11)&lt;=1),ROUND('Reparto provincial'!J618*ROUND(SUM(Construccion!$D$11:D11),12),0)-0,"n.a.")</x:f>
        <x:v>0</x:v>
      </x:c>
      <x:c r="I1842" s="55" t="n">
        <x:f>'Reparto provincial'!N618</x:f>
        <x:v>0</x:v>
      </x:c>
      <x:c r="J1842" s="55" t="n">
        <x:f>IF(AND(ISNUMBER(H1842),ISNUMBER(I1842)),H1842*I1842,"n.a.")</x:f>
        <x:v>0</x:v>
      </x:c>
      <x:c r="K1842" s="56" t="n">
        <x:f>Ubicaciones!D7</x:f>
        <x:v>8.52</x:v>
      </x:c>
      <x:c r="L1842" s="56" t="n">
        <x:f>Ubicaciones!E7</x:f>
        <x:v>-80.36</x:v>
      </x:c>
      <x:c r="M1842" s="38" t="str">
        <x:f>Vulnerabilidad!B22</x:f>
        <x:v>Hormigón armado</x:v>
      </x:c>
      <x:c r="N1842" s="38" t="str">
        <x:f>Vulnerabilidad!C22</x:f>
        <x:v>Mampostería de relleno</x:v>
      </x:c>
      <x:c r="O1842" s="38" t="str">
        <x:f>Vulnerabilidad!D22</x:f>
        <x:v>Losa de hormigón</x:v>
      </x:c>
      <x:c r="P1842" s="38" t="str">
        <x:v>Sin dato</x:v>
      </x:c>
      <x:c r="Q1842" s="38" t="n">
        <x:f>IF('Impacto local'!H7="","",'Impacto local'!H7)</x:f>
        <x:v>2</x:v>
      </x:c>
      <x:c r="R1842" s="57" t="n">
        <x:f>IF(Q1842="","",INDEX(Vulnerabilidad!$B$6:$B$17,Q1842))</x:f>
        <x:v>0</x:v>
      </x:c>
      <x:c r="S1842" s="55" t="n">
        <x:f>IF(AND(ISNUMBER(J1842),ISNUMBER(R1842),R1842&gt;=0,R1842&lt;=1),J1842*R1842,"n.a.")</x:f>
        <x:v>0</x:v>
      </x:c>
      <x:c r="T1842" s="38" t="str">
        <x:f>IF(ISNUMBER(S1842),"Calculado ilustrativo","Faltan datos / parámetros inválidos")</x:f>
        <x:v>Calculado ilustrativo</x:v>
      </x:c>
    </x:row>
    <x:row r="1843">
      <x:c r="A1843" s="38" t="str">
        <x:v>R01838</x:v>
      </x:c>
      <x:c r="B1843" s="38" t="str">
        <x:f>'Reparto provincial'!B618</x:f>
        <x:v>C16</x:v>
      </x:c>
      <x:c r="C1843" s="38" t="str">
        <x:f>'Reparto provincial'!C618</x:f>
        <x:v>Seguros FEDPA, S .A.</x:v>
      </x:c>
      <x:c r="D1843" s="38" t="str">
        <x:f>'Reparto provincial'!D618</x:f>
        <x:v>Industrial</x:v>
      </x:c>
      <x:c r="E1843" s="38" t="str">
        <x:f>'Reparto provincial'!E618</x:f>
        <x:v>Coclé</x:v>
      </x:c>
      <x:c r="F1843" s="38" t="str">
        <x:f>Ubicaciones!A7</x:f>
        <x:v>L02</x:v>
      </x:c>
      <x:c r="G1843" s="38" t="str">
        <x:v>P2</x:v>
      </x:c>
      <x:c r="H1843" s="55" t="n">
        <x:f>IF(AND(ISNUMBER('Reparto provincial'!J618),ABS(Construccion!G11-1)&lt;0.0000001,MIN(Construccion!D11:F11)&gt;=0,MAX(Construccion!D11:F11)&lt;=1),ROUND('Reparto provincial'!J618*ROUND(SUM(Construccion!$D$11:E11),12),0)-ROUND('Reparto provincial'!J618*ROUND(SUM(Construccion!$D$11:D11),12),0),"n.a.")</x:f>
        <x:v>0</x:v>
      </x:c>
      <x:c r="I1843" s="55" t="n">
        <x:f>'Reparto provincial'!N618</x:f>
        <x:v>0</x:v>
      </x:c>
      <x:c r="J1843" s="55" t="n">
        <x:f>IF(AND(ISNUMBER(H1843),ISNUMBER(I1843)),H1843*I1843,"n.a.")</x:f>
        <x:v>0</x:v>
      </x:c>
      <x:c r="K1843" s="56" t="n">
        <x:f>Ubicaciones!D7</x:f>
        <x:v>8.52</x:v>
      </x:c>
      <x:c r="L1843" s="56" t="n">
        <x:f>Ubicaciones!E7</x:f>
        <x:v>-80.36</x:v>
      </x:c>
      <x:c r="M1843" s="38" t="str">
        <x:f>Vulnerabilidad!B23</x:f>
        <x:v>Mampostería sin refuerzo</x:v>
      </x:c>
      <x:c r="N1843" s="38" t="str">
        <x:f>Vulnerabilidad!C23</x:f>
        <x:v>Bloque / ladrillo</x:v>
      </x:c>
      <x:c r="O1843" s="38" t="str">
        <x:f>Vulnerabilidad!D23</x:f>
        <x:v>Metal</x:v>
      </x:c>
      <x:c r="P1843" s="38" t="str">
        <x:v>Sin dato</x:v>
      </x:c>
      <x:c r="Q1843" s="38" t="n">
        <x:f>IF('Impacto local'!H7="","",'Impacto local'!H7)</x:f>
        <x:v>2</x:v>
      </x:c>
      <x:c r="R1843" s="57" t="n">
        <x:f>IF(Q1843="","",INDEX(Vulnerabilidad!$C$6:$C$17,Q1843))</x:f>
        <x:v>0</x:v>
      </x:c>
      <x:c r="S1843" s="55" t="n">
        <x:f>IF(AND(ISNUMBER(J1843),ISNUMBER(R1843),R1843&gt;=0,R1843&lt;=1),J1843*R1843,"n.a.")</x:f>
        <x:v>0</x:v>
      </x:c>
      <x:c r="T1843" s="38" t="str">
        <x:f>IF(ISNUMBER(S1843),"Calculado ilustrativo","Faltan datos / parámetros inválidos")</x:f>
        <x:v>Calculado ilustrativo</x:v>
      </x:c>
    </x:row>
    <x:row r="1844">
      <x:c r="A1844" s="38" t="str">
        <x:v>R01839</x:v>
      </x:c>
      <x:c r="B1844" s="38" t="str">
        <x:f>'Reparto provincial'!B618</x:f>
        <x:v>C16</x:v>
      </x:c>
      <x:c r="C1844" s="38" t="str">
        <x:f>'Reparto provincial'!C618</x:f>
        <x:v>Seguros FEDPA, S .A.</x:v>
      </x:c>
      <x:c r="D1844" s="38" t="str">
        <x:f>'Reparto provincial'!D618</x:f>
        <x:v>Industrial</x:v>
      </x:c>
      <x:c r="E1844" s="38" t="str">
        <x:f>'Reparto provincial'!E618</x:f>
        <x:v>Coclé</x:v>
      </x:c>
      <x:c r="F1844" s="38" t="str">
        <x:f>Ubicaciones!A7</x:f>
        <x:v>L02</x:v>
      </x:c>
      <x:c r="G1844" s="38" t="str">
        <x:v>P3</x:v>
      </x:c>
      <x:c r="H1844" s="55" t="n">
        <x:f>IF(AND(ISNUMBER('Reparto provincial'!J618),ABS(Construccion!G11-1)&lt;0.0000001,MIN(Construccion!D11:F11)&gt;=0,MAX(Construccion!D11:F11)&lt;=1),ROUND('Reparto provincial'!J618*ROUND(SUM(Construccion!$D$11:F11),12),0)-ROUND('Reparto provincial'!J618*ROUND(SUM(Construccion!$D$11:E11),12),0),"n.a.")</x:f>
        <x:v>0</x:v>
      </x:c>
      <x:c r="I1844" s="55" t="n">
        <x:f>'Reparto provincial'!N618</x:f>
        <x:v>0</x:v>
      </x:c>
      <x:c r="J1844" s="55" t="n">
        <x:f>IF(AND(ISNUMBER(H1844),ISNUMBER(I1844)),H1844*I1844,"n.a.")</x:f>
        <x:v>0</x:v>
      </x:c>
      <x:c r="K1844" s="56" t="n">
        <x:f>Ubicaciones!D7</x:f>
        <x:v>8.52</x:v>
      </x:c>
      <x:c r="L1844" s="56" t="n">
        <x:f>Ubicaciones!E7</x:f>
        <x:v>-80.36</x:v>
      </x:c>
      <x:c r="M1844" s="38" t="str">
        <x:f>Vulnerabilidad!B24</x:f>
        <x:v>Liviana / madera</x:v>
      </x:c>
      <x:c r="N1844" s="38" t="str">
        <x:f>Vulnerabilidad!C24</x:f>
        <x:v>Madera / livianas</x:v>
      </x:c>
      <x:c r="O1844" s="38" t="str">
        <x:f>Vulnerabilidad!D24</x:f>
        <x:v>Metal</x:v>
      </x:c>
      <x:c r="P1844" s="38" t="str">
        <x:v>Sin dato</x:v>
      </x:c>
      <x:c r="Q1844" s="38" t="n">
        <x:f>IF('Impacto local'!H7="","",'Impacto local'!H7)</x:f>
        <x:v>2</x:v>
      </x:c>
      <x:c r="R1844" s="57" t="n">
        <x:f>IF(Q1844="","",INDEX(Vulnerabilidad!$D$6:$D$17,Q1844))</x:f>
        <x:v>0</x:v>
      </x:c>
      <x:c r="S1844" s="55" t="n">
        <x:f>IF(AND(ISNUMBER(J1844),ISNUMBER(R1844),R1844&gt;=0,R1844&lt;=1),J1844*R1844,"n.a.")</x:f>
        <x:v>0</x:v>
      </x:c>
      <x:c r="T1844" s="38" t="str">
        <x:f>IF(ISNUMBER(S1844),"Calculado ilustrativo","Faltan datos / parámetros inválidos")</x:f>
        <x:v>Calculado ilustrativo</x:v>
      </x:c>
    </x:row>
    <x:row r="1845">
      <x:c r="A1845" s="38" t="str">
        <x:v>R01840</x:v>
      </x:c>
      <x:c r="B1845" s="38" t="str">
        <x:f>'Reparto provincial'!B619</x:f>
        <x:v>C16</x:v>
      </x:c>
      <x:c r="C1845" s="38" t="str">
        <x:f>'Reparto provincial'!C619</x:f>
        <x:v>Seguros FEDPA, S .A.</x:v>
      </x:c>
      <x:c r="D1845" s="38" t="str">
        <x:f>'Reparto provincial'!D619</x:f>
        <x:v>Industrial</x:v>
      </x:c>
      <x:c r="E1845" s="38" t="str">
        <x:f>'Reparto provincial'!E619</x:f>
        <x:v>Colón</x:v>
      </x:c>
      <x:c r="F1845" s="38" t="str">
        <x:f>Ubicaciones!A8</x:f>
        <x:v>L03</x:v>
      </x:c>
      <x:c r="G1845" s="38" t="str">
        <x:v>P1</x:v>
      </x:c>
      <x:c r="H1845" s="55" t="n">
        <x:f>IF(AND(ISNUMBER('Reparto provincial'!J619),ABS(Construccion!G14-1)&lt;0.0000001,MIN(Construccion!D14:F14)&gt;=0,MAX(Construccion!D14:F14)&lt;=1),ROUND('Reparto provincial'!J619*ROUND(SUM(Construccion!$D$14:D14),12),0)-0,"n.a.")</x:f>
        <x:v>0</x:v>
      </x:c>
      <x:c r="I1845" s="55" t="n">
        <x:f>'Reparto provincial'!N619</x:f>
        <x:v>0</x:v>
      </x:c>
      <x:c r="J1845" s="55" t="n">
        <x:f>IF(AND(ISNUMBER(H1845),ISNUMBER(I1845)),H1845*I1845,"n.a.")</x:f>
        <x:v>0</x:v>
      </x:c>
      <x:c r="K1845" s="56" t="n">
        <x:f>Ubicaciones!D8</x:f>
        <x:v>9.36</x:v>
      </x:c>
      <x:c r="L1845" s="56" t="n">
        <x:f>Ubicaciones!E8</x:f>
        <x:v>-79.9</x:v>
      </x:c>
      <x:c r="M1845" s="38" t="str">
        <x:f>Vulnerabilidad!B22</x:f>
        <x:v>Hormigón armado</x:v>
      </x:c>
      <x:c r="N1845" s="38" t="str">
        <x:f>Vulnerabilidad!C22</x:f>
        <x:v>Mampostería de relleno</x:v>
      </x:c>
      <x:c r="O1845" s="38" t="str">
        <x:f>Vulnerabilidad!D22</x:f>
        <x:v>Losa de hormigón</x:v>
      </x:c>
      <x:c r="P1845" s="38" t="str">
        <x:v>Sin dato</x:v>
      </x:c>
      <x:c r="Q1845" s="38" t="n">
        <x:f>IF('Impacto local'!H8="","",'Impacto local'!H8)</x:f>
        <x:v>2</x:v>
      </x:c>
      <x:c r="R1845" s="57" t="n">
        <x:f>IF(Q1845="","",INDEX(Vulnerabilidad!$B$6:$B$17,Q1845))</x:f>
        <x:v>0</x:v>
      </x:c>
      <x:c r="S1845" s="55" t="n">
        <x:f>IF(AND(ISNUMBER(J1845),ISNUMBER(R1845),R1845&gt;=0,R1845&lt;=1),J1845*R1845,"n.a.")</x:f>
        <x:v>0</x:v>
      </x:c>
      <x:c r="T1845" s="38" t="str">
        <x:f>IF(ISNUMBER(S1845),"Calculado ilustrativo","Faltan datos / parámetros inválidos")</x:f>
        <x:v>Calculado ilustrativo</x:v>
      </x:c>
    </x:row>
    <x:row r="1846">
      <x:c r="A1846" s="38" t="str">
        <x:v>R01841</x:v>
      </x:c>
      <x:c r="B1846" s="38" t="str">
        <x:f>'Reparto provincial'!B619</x:f>
        <x:v>C16</x:v>
      </x:c>
      <x:c r="C1846" s="38" t="str">
        <x:f>'Reparto provincial'!C619</x:f>
        <x:v>Seguros FEDPA, S .A.</x:v>
      </x:c>
      <x:c r="D1846" s="38" t="str">
        <x:f>'Reparto provincial'!D619</x:f>
        <x:v>Industrial</x:v>
      </x:c>
      <x:c r="E1846" s="38" t="str">
        <x:f>'Reparto provincial'!E619</x:f>
        <x:v>Colón</x:v>
      </x:c>
      <x:c r="F1846" s="38" t="str">
        <x:f>Ubicaciones!A8</x:f>
        <x:v>L03</x:v>
      </x:c>
      <x:c r="G1846" s="38" t="str">
        <x:v>P2</x:v>
      </x:c>
      <x:c r="H1846" s="55" t="n">
        <x:f>IF(AND(ISNUMBER('Reparto provincial'!J619),ABS(Construccion!G14-1)&lt;0.0000001,MIN(Construccion!D14:F14)&gt;=0,MAX(Construccion!D14:F14)&lt;=1),ROUND('Reparto provincial'!J619*ROUND(SUM(Construccion!$D$14:E14),12),0)-ROUND('Reparto provincial'!J619*ROUND(SUM(Construccion!$D$14:D14),12),0),"n.a.")</x:f>
        <x:v>0</x:v>
      </x:c>
      <x:c r="I1846" s="55" t="n">
        <x:f>'Reparto provincial'!N619</x:f>
        <x:v>0</x:v>
      </x:c>
      <x:c r="J1846" s="55" t="n">
        <x:f>IF(AND(ISNUMBER(H1846),ISNUMBER(I1846)),H1846*I1846,"n.a.")</x:f>
        <x:v>0</x:v>
      </x:c>
      <x:c r="K1846" s="56" t="n">
        <x:f>Ubicaciones!D8</x:f>
        <x:v>9.36</x:v>
      </x:c>
      <x:c r="L1846" s="56" t="n">
        <x:f>Ubicaciones!E8</x:f>
        <x:v>-79.9</x:v>
      </x:c>
      <x:c r="M1846" s="38" t="str">
        <x:f>Vulnerabilidad!B23</x:f>
        <x:v>Mampostería sin refuerzo</x:v>
      </x:c>
      <x:c r="N1846" s="38" t="str">
        <x:f>Vulnerabilidad!C23</x:f>
        <x:v>Bloque / ladrillo</x:v>
      </x:c>
      <x:c r="O1846" s="38" t="str">
        <x:f>Vulnerabilidad!D23</x:f>
        <x:v>Metal</x:v>
      </x:c>
      <x:c r="P1846" s="38" t="str">
        <x:v>Sin dato</x:v>
      </x:c>
      <x:c r="Q1846" s="38" t="n">
        <x:f>IF('Impacto local'!H8="","",'Impacto local'!H8)</x:f>
        <x:v>2</x:v>
      </x:c>
      <x:c r="R1846" s="57" t="n">
        <x:f>IF(Q1846="","",INDEX(Vulnerabilidad!$C$6:$C$17,Q1846))</x:f>
        <x:v>0</x:v>
      </x:c>
      <x:c r="S1846" s="55" t="n">
        <x:f>IF(AND(ISNUMBER(J1846),ISNUMBER(R1846),R1846&gt;=0,R1846&lt;=1),J1846*R1846,"n.a.")</x:f>
        <x:v>0</x:v>
      </x:c>
      <x:c r="T1846" s="38" t="str">
        <x:f>IF(ISNUMBER(S1846),"Calculado ilustrativo","Faltan datos / parámetros inválidos")</x:f>
        <x:v>Calculado ilustrativo</x:v>
      </x:c>
    </x:row>
    <x:row r="1847">
      <x:c r="A1847" s="38" t="str">
        <x:v>R01842</x:v>
      </x:c>
      <x:c r="B1847" s="38" t="str">
        <x:f>'Reparto provincial'!B619</x:f>
        <x:v>C16</x:v>
      </x:c>
      <x:c r="C1847" s="38" t="str">
        <x:f>'Reparto provincial'!C619</x:f>
        <x:v>Seguros FEDPA, S .A.</x:v>
      </x:c>
      <x:c r="D1847" s="38" t="str">
        <x:f>'Reparto provincial'!D619</x:f>
        <x:v>Industrial</x:v>
      </x:c>
      <x:c r="E1847" s="38" t="str">
        <x:f>'Reparto provincial'!E619</x:f>
        <x:v>Colón</x:v>
      </x:c>
      <x:c r="F1847" s="38" t="str">
        <x:f>Ubicaciones!A8</x:f>
        <x:v>L03</x:v>
      </x:c>
      <x:c r="G1847" s="38" t="str">
        <x:v>P3</x:v>
      </x:c>
      <x:c r="H1847" s="55" t="n">
        <x:f>IF(AND(ISNUMBER('Reparto provincial'!J619),ABS(Construccion!G14-1)&lt;0.0000001,MIN(Construccion!D14:F14)&gt;=0,MAX(Construccion!D14:F14)&lt;=1),ROUND('Reparto provincial'!J619*ROUND(SUM(Construccion!$D$14:F14),12),0)-ROUND('Reparto provincial'!J619*ROUND(SUM(Construccion!$D$14:E14),12),0),"n.a.")</x:f>
        <x:v>0</x:v>
      </x:c>
      <x:c r="I1847" s="55" t="n">
        <x:f>'Reparto provincial'!N619</x:f>
        <x:v>0</x:v>
      </x:c>
      <x:c r="J1847" s="55" t="n">
        <x:f>IF(AND(ISNUMBER(H1847),ISNUMBER(I1847)),H1847*I1847,"n.a.")</x:f>
        <x:v>0</x:v>
      </x:c>
      <x:c r="K1847" s="56" t="n">
        <x:f>Ubicaciones!D8</x:f>
        <x:v>9.36</x:v>
      </x:c>
      <x:c r="L1847" s="56" t="n">
        <x:f>Ubicaciones!E8</x:f>
        <x:v>-79.9</x:v>
      </x:c>
      <x:c r="M1847" s="38" t="str">
        <x:f>Vulnerabilidad!B24</x:f>
        <x:v>Liviana / madera</x:v>
      </x:c>
      <x:c r="N1847" s="38" t="str">
        <x:f>Vulnerabilidad!C24</x:f>
        <x:v>Madera / livianas</x:v>
      </x:c>
      <x:c r="O1847" s="38" t="str">
        <x:f>Vulnerabilidad!D24</x:f>
        <x:v>Metal</x:v>
      </x:c>
      <x:c r="P1847" s="38" t="str">
        <x:v>Sin dato</x:v>
      </x:c>
      <x:c r="Q1847" s="38" t="n">
        <x:f>IF('Impacto local'!H8="","",'Impacto local'!H8)</x:f>
        <x:v>2</x:v>
      </x:c>
      <x:c r="R1847" s="57" t="n">
        <x:f>IF(Q1847="","",INDEX(Vulnerabilidad!$D$6:$D$17,Q1847))</x:f>
        <x:v>0</x:v>
      </x:c>
      <x:c r="S1847" s="55" t="n">
        <x:f>IF(AND(ISNUMBER(J1847),ISNUMBER(R1847),R1847&gt;=0,R1847&lt;=1),J1847*R1847,"n.a.")</x:f>
        <x:v>0</x:v>
      </x:c>
      <x:c r="T1847" s="38" t="str">
        <x:f>IF(ISNUMBER(S1847),"Calculado ilustrativo","Faltan datos / parámetros inválidos")</x:f>
        <x:v>Calculado ilustrativo</x:v>
      </x:c>
    </x:row>
    <x:row r="1848">
      <x:c r="A1848" s="38" t="str">
        <x:v>R01843</x:v>
      </x:c>
      <x:c r="B1848" s="38" t="str">
        <x:f>'Reparto provincial'!B620</x:f>
        <x:v>C16</x:v>
      </x:c>
      <x:c r="C1848" s="38" t="str">
        <x:f>'Reparto provincial'!C620</x:f>
        <x:v>Seguros FEDPA, S .A.</x:v>
      </x:c>
      <x:c r="D1848" s="38" t="str">
        <x:f>'Reparto provincial'!D620</x:f>
        <x:v>Industrial</x:v>
      </x:c>
      <x:c r="E1848" s="38" t="str">
        <x:f>'Reparto provincial'!E620</x:f>
        <x:v>Chiriquí</x:v>
      </x:c>
      <x:c r="F1848" s="38" t="str">
        <x:f>Ubicaciones!A9</x:f>
        <x:v>L04</x:v>
      </x:c>
      <x:c r="G1848" s="38" t="str">
        <x:v>P1</x:v>
      </x:c>
      <x:c r="H1848" s="55" t="n">
        <x:f>IF(AND(ISNUMBER('Reparto provincial'!J620),ABS(Construccion!G17-1)&lt;0.0000001,MIN(Construccion!D17:F17)&gt;=0,MAX(Construccion!D17:F17)&lt;=1),ROUND('Reparto provincial'!J620*ROUND(SUM(Construccion!$D$17:D17),12),0)-0,"n.a.")</x:f>
        <x:v>0</x:v>
      </x:c>
      <x:c r="I1848" s="55" t="n">
        <x:f>'Reparto provincial'!N620</x:f>
        <x:v>0</x:v>
      </x:c>
      <x:c r="J1848" s="55" t="n">
        <x:f>IF(AND(ISNUMBER(H1848),ISNUMBER(I1848)),H1848*I1848,"n.a.")</x:f>
        <x:v>0</x:v>
      </x:c>
      <x:c r="K1848" s="56" t="n">
        <x:f>Ubicaciones!D9</x:f>
        <x:v>8.43</x:v>
      </x:c>
      <x:c r="L1848" s="56" t="n">
        <x:f>Ubicaciones!E9</x:f>
        <x:v>-82.43</x:v>
      </x:c>
      <x:c r="M1848" s="38" t="str">
        <x:f>Vulnerabilidad!B22</x:f>
        <x:v>Hormigón armado</x:v>
      </x:c>
      <x:c r="N1848" s="38" t="str">
        <x:f>Vulnerabilidad!C22</x:f>
        <x:v>Mampostería de relleno</x:v>
      </x:c>
      <x:c r="O1848" s="38" t="str">
        <x:f>Vulnerabilidad!D22</x:f>
        <x:v>Losa de hormigón</x:v>
      </x:c>
      <x:c r="P1848" s="38" t="str">
        <x:v>Sin dato</x:v>
      </x:c>
      <x:c r="Q1848" s="38" t="n">
        <x:f>IF('Impacto local'!H9="","",'Impacto local'!H9)</x:f>
        <x:v>4</x:v>
      </x:c>
      <x:c r="R1848" s="57" t="n">
        <x:f>IF(Q1848="","",INDEX(Vulnerabilidad!$B$6:$B$17,Q1848))</x:f>
        <x:v>0</x:v>
      </x:c>
      <x:c r="S1848" s="55" t="n">
        <x:f>IF(AND(ISNUMBER(J1848),ISNUMBER(R1848),R1848&gt;=0,R1848&lt;=1),J1848*R1848,"n.a.")</x:f>
        <x:v>0</x:v>
      </x:c>
      <x:c r="T1848" s="38" t="str">
        <x:f>IF(ISNUMBER(S1848),"Calculado ilustrativo","Faltan datos / parámetros inválidos")</x:f>
        <x:v>Calculado ilustrativo</x:v>
      </x:c>
    </x:row>
    <x:row r="1849">
      <x:c r="A1849" s="38" t="str">
        <x:v>R01844</x:v>
      </x:c>
      <x:c r="B1849" s="38" t="str">
        <x:f>'Reparto provincial'!B620</x:f>
        <x:v>C16</x:v>
      </x:c>
      <x:c r="C1849" s="38" t="str">
        <x:f>'Reparto provincial'!C620</x:f>
        <x:v>Seguros FEDPA, S .A.</x:v>
      </x:c>
      <x:c r="D1849" s="38" t="str">
        <x:f>'Reparto provincial'!D620</x:f>
        <x:v>Industrial</x:v>
      </x:c>
      <x:c r="E1849" s="38" t="str">
        <x:f>'Reparto provincial'!E620</x:f>
        <x:v>Chiriquí</x:v>
      </x:c>
      <x:c r="F1849" s="38" t="str">
        <x:f>Ubicaciones!A9</x:f>
        <x:v>L04</x:v>
      </x:c>
      <x:c r="G1849" s="38" t="str">
        <x:v>P2</x:v>
      </x:c>
      <x:c r="H1849" s="55" t="n">
        <x:f>IF(AND(ISNUMBER('Reparto provincial'!J620),ABS(Construccion!G17-1)&lt;0.0000001,MIN(Construccion!D17:F17)&gt;=0,MAX(Construccion!D17:F17)&lt;=1),ROUND('Reparto provincial'!J620*ROUND(SUM(Construccion!$D$17:E17),12),0)-ROUND('Reparto provincial'!J620*ROUND(SUM(Construccion!$D$17:D17),12),0),"n.a.")</x:f>
        <x:v>0</x:v>
      </x:c>
      <x:c r="I1849" s="55" t="n">
        <x:f>'Reparto provincial'!N620</x:f>
        <x:v>0</x:v>
      </x:c>
      <x:c r="J1849" s="55" t="n">
        <x:f>IF(AND(ISNUMBER(H1849),ISNUMBER(I1849)),H1849*I1849,"n.a.")</x:f>
        <x:v>0</x:v>
      </x:c>
      <x:c r="K1849" s="56" t="n">
        <x:f>Ubicaciones!D9</x:f>
        <x:v>8.43</x:v>
      </x:c>
      <x:c r="L1849" s="56" t="n">
        <x:f>Ubicaciones!E9</x:f>
        <x:v>-82.43</x:v>
      </x:c>
      <x:c r="M1849" s="38" t="str">
        <x:f>Vulnerabilidad!B23</x:f>
        <x:v>Mampostería sin refuerzo</x:v>
      </x:c>
      <x:c r="N1849" s="38" t="str">
        <x:f>Vulnerabilidad!C23</x:f>
        <x:v>Bloque / ladrillo</x:v>
      </x:c>
      <x:c r="O1849" s="38" t="str">
        <x:f>Vulnerabilidad!D23</x:f>
        <x:v>Metal</x:v>
      </x:c>
      <x:c r="P1849" s="38" t="str">
        <x:v>Sin dato</x:v>
      </x:c>
      <x:c r="Q1849" s="38" t="n">
        <x:f>IF('Impacto local'!H9="","",'Impacto local'!H9)</x:f>
        <x:v>4</x:v>
      </x:c>
      <x:c r="R1849" s="57" t="n">
        <x:f>IF(Q1849="","",INDEX(Vulnerabilidad!$C$6:$C$17,Q1849))</x:f>
        <x:v>0.001</x:v>
      </x:c>
      <x:c r="S1849" s="55" t="n">
        <x:f>IF(AND(ISNUMBER(J1849),ISNUMBER(R1849),R1849&gt;=0,R1849&lt;=1),J1849*R1849,"n.a.")</x:f>
        <x:v>0</x:v>
      </x:c>
      <x:c r="T1849" s="38" t="str">
        <x:f>IF(ISNUMBER(S1849),"Calculado ilustrativo","Faltan datos / parámetros inválidos")</x:f>
        <x:v>Calculado ilustrativo</x:v>
      </x:c>
    </x:row>
    <x:row r="1850">
      <x:c r="A1850" s="38" t="str">
        <x:v>R01845</x:v>
      </x:c>
      <x:c r="B1850" s="38" t="str">
        <x:f>'Reparto provincial'!B620</x:f>
        <x:v>C16</x:v>
      </x:c>
      <x:c r="C1850" s="38" t="str">
        <x:f>'Reparto provincial'!C620</x:f>
        <x:v>Seguros FEDPA, S .A.</x:v>
      </x:c>
      <x:c r="D1850" s="38" t="str">
        <x:f>'Reparto provincial'!D620</x:f>
        <x:v>Industrial</x:v>
      </x:c>
      <x:c r="E1850" s="38" t="str">
        <x:f>'Reparto provincial'!E620</x:f>
        <x:v>Chiriquí</x:v>
      </x:c>
      <x:c r="F1850" s="38" t="str">
        <x:f>Ubicaciones!A9</x:f>
        <x:v>L04</x:v>
      </x:c>
      <x:c r="G1850" s="38" t="str">
        <x:v>P3</x:v>
      </x:c>
      <x:c r="H1850" s="55" t="n">
        <x:f>IF(AND(ISNUMBER('Reparto provincial'!J620),ABS(Construccion!G17-1)&lt;0.0000001,MIN(Construccion!D17:F17)&gt;=0,MAX(Construccion!D17:F17)&lt;=1),ROUND('Reparto provincial'!J620*ROUND(SUM(Construccion!$D$17:F17),12),0)-ROUND('Reparto provincial'!J620*ROUND(SUM(Construccion!$D$17:E17),12),0),"n.a.")</x:f>
        <x:v>0</x:v>
      </x:c>
      <x:c r="I1850" s="55" t="n">
        <x:f>'Reparto provincial'!N620</x:f>
        <x:v>0</x:v>
      </x:c>
      <x:c r="J1850" s="55" t="n">
        <x:f>IF(AND(ISNUMBER(H1850),ISNUMBER(I1850)),H1850*I1850,"n.a.")</x:f>
        <x:v>0</x:v>
      </x:c>
      <x:c r="K1850" s="56" t="n">
        <x:f>Ubicaciones!D9</x:f>
        <x:v>8.43</x:v>
      </x:c>
      <x:c r="L1850" s="56" t="n">
        <x:f>Ubicaciones!E9</x:f>
        <x:v>-82.43</x:v>
      </x:c>
      <x:c r="M1850" s="38" t="str">
        <x:f>Vulnerabilidad!B24</x:f>
        <x:v>Liviana / madera</x:v>
      </x:c>
      <x:c r="N1850" s="38" t="str">
        <x:f>Vulnerabilidad!C24</x:f>
        <x:v>Madera / livianas</x:v>
      </x:c>
      <x:c r="O1850" s="38" t="str">
        <x:f>Vulnerabilidad!D24</x:f>
        <x:v>Metal</x:v>
      </x:c>
      <x:c r="P1850" s="38" t="str">
        <x:v>Sin dato</x:v>
      </x:c>
      <x:c r="Q1850" s="38" t="n">
        <x:f>IF('Impacto local'!H9="","",'Impacto local'!H9)</x:f>
        <x:v>4</x:v>
      </x:c>
      <x:c r="R1850" s="57" t="n">
        <x:f>IF(Q1850="","",INDEX(Vulnerabilidad!$D$6:$D$17,Q1850))</x:f>
        <x:v>0.002</x:v>
      </x:c>
      <x:c r="S1850" s="55" t="n">
        <x:f>IF(AND(ISNUMBER(J1850),ISNUMBER(R1850),R1850&gt;=0,R1850&lt;=1),J1850*R1850,"n.a.")</x:f>
        <x:v>0</x:v>
      </x:c>
      <x:c r="T1850" s="38" t="str">
        <x:f>IF(ISNUMBER(S1850),"Calculado ilustrativo","Faltan datos / parámetros inválidos")</x:f>
        <x:v>Calculado ilustrativo</x:v>
      </x:c>
    </x:row>
    <x:row r="1851">
      <x:c r="A1851" s="38" t="str">
        <x:v>R01846</x:v>
      </x:c>
      <x:c r="B1851" s="38" t="str">
        <x:f>'Reparto provincial'!B621</x:f>
        <x:v>C16</x:v>
      </x:c>
      <x:c r="C1851" s="38" t="str">
        <x:f>'Reparto provincial'!C621</x:f>
        <x:v>Seguros FEDPA, S .A.</x:v>
      </x:c>
      <x:c r="D1851" s="38" t="str">
        <x:f>'Reparto provincial'!D621</x:f>
        <x:v>Industrial</x:v>
      </x:c>
      <x:c r="E1851" s="38" t="str">
        <x:f>'Reparto provincial'!E621</x:f>
        <x:v>Darién</x:v>
      </x:c>
      <x:c r="F1851" s="38" t="str">
        <x:f>Ubicaciones!A10</x:f>
        <x:v>L05</x:v>
      </x:c>
      <x:c r="G1851" s="38" t="str">
        <x:v>P1</x:v>
      </x:c>
      <x:c r="H1851" s="55" t="n">
        <x:f>IF(AND(ISNUMBER('Reparto provincial'!J621),ABS(Construccion!G20-1)&lt;0.0000001,MIN(Construccion!D20:F20)&gt;=0,MAX(Construccion!D20:F20)&lt;=1),ROUND('Reparto provincial'!J621*ROUND(SUM(Construccion!$D$20:D20),12),0)-0,"n.a.")</x:f>
        <x:v>0</x:v>
      </x:c>
      <x:c r="I1851" s="55" t="n">
        <x:f>'Reparto provincial'!N621</x:f>
        <x:v>0</x:v>
      </x:c>
      <x:c r="J1851" s="55" t="n">
        <x:f>IF(AND(ISNUMBER(H1851),ISNUMBER(I1851)),H1851*I1851,"n.a.")</x:f>
        <x:v>0</x:v>
      </x:c>
      <x:c r="K1851" s="56" t="n">
        <x:f>Ubicaciones!D10</x:f>
        <x:v>8.4</x:v>
      </x:c>
      <x:c r="L1851" s="56" t="n">
        <x:f>Ubicaciones!E10</x:f>
        <x:v>-78.15</x:v>
      </x:c>
      <x:c r="M1851" s="38" t="str">
        <x:f>Vulnerabilidad!B22</x:f>
        <x:v>Hormigón armado</x:v>
      </x:c>
      <x:c r="N1851" s="38" t="str">
        <x:f>Vulnerabilidad!C22</x:f>
        <x:v>Mampostería de relleno</x:v>
      </x:c>
      <x:c r="O1851" s="38" t="str">
        <x:f>Vulnerabilidad!D22</x:f>
        <x:v>Losa de hormigón</x:v>
      </x:c>
      <x:c r="P1851" s="38" t="str">
        <x:v>Sin dato</x:v>
      </x:c>
      <x:c r="Q1851" s="38" t="n">
        <x:f>IF('Impacto local'!H10="","",'Impacto local'!H10)</x:f>
        <x:v>2</x:v>
      </x:c>
      <x:c r="R1851" s="57" t="n">
        <x:f>IF(Q1851="","",INDEX(Vulnerabilidad!$B$6:$B$17,Q1851))</x:f>
        <x:v>0</x:v>
      </x:c>
      <x:c r="S1851" s="55" t="n">
        <x:f>IF(AND(ISNUMBER(J1851),ISNUMBER(R1851),R1851&gt;=0,R1851&lt;=1),J1851*R1851,"n.a.")</x:f>
        <x:v>0</x:v>
      </x:c>
      <x:c r="T1851" s="38" t="str">
        <x:f>IF(ISNUMBER(S1851),"Calculado ilustrativo","Faltan datos / parámetros inválidos")</x:f>
        <x:v>Calculado ilustrativo</x:v>
      </x:c>
    </x:row>
    <x:row r="1852">
      <x:c r="A1852" s="38" t="str">
        <x:v>R01847</x:v>
      </x:c>
      <x:c r="B1852" s="38" t="str">
        <x:f>'Reparto provincial'!B621</x:f>
        <x:v>C16</x:v>
      </x:c>
      <x:c r="C1852" s="38" t="str">
        <x:f>'Reparto provincial'!C621</x:f>
        <x:v>Seguros FEDPA, S .A.</x:v>
      </x:c>
      <x:c r="D1852" s="38" t="str">
        <x:f>'Reparto provincial'!D621</x:f>
        <x:v>Industrial</x:v>
      </x:c>
      <x:c r="E1852" s="38" t="str">
        <x:f>'Reparto provincial'!E621</x:f>
        <x:v>Darién</x:v>
      </x:c>
      <x:c r="F1852" s="38" t="str">
        <x:f>Ubicaciones!A10</x:f>
        <x:v>L05</x:v>
      </x:c>
      <x:c r="G1852" s="38" t="str">
        <x:v>P2</x:v>
      </x:c>
      <x:c r="H1852" s="55" t="n">
        <x:f>IF(AND(ISNUMBER('Reparto provincial'!J621),ABS(Construccion!G20-1)&lt;0.0000001,MIN(Construccion!D20:F20)&gt;=0,MAX(Construccion!D20:F20)&lt;=1),ROUND('Reparto provincial'!J621*ROUND(SUM(Construccion!$D$20:E20),12),0)-ROUND('Reparto provincial'!J621*ROUND(SUM(Construccion!$D$20:D20),12),0),"n.a.")</x:f>
        <x:v>0</x:v>
      </x:c>
      <x:c r="I1852" s="55" t="n">
        <x:f>'Reparto provincial'!N621</x:f>
        <x:v>0</x:v>
      </x:c>
      <x:c r="J1852" s="55" t="n">
        <x:f>IF(AND(ISNUMBER(H1852),ISNUMBER(I1852)),H1852*I1852,"n.a.")</x:f>
        <x:v>0</x:v>
      </x:c>
      <x:c r="K1852" s="56" t="n">
        <x:f>Ubicaciones!D10</x:f>
        <x:v>8.4</x:v>
      </x:c>
      <x:c r="L1852" s="56" t="n">
        <x:f>Ubicaciones!E10</x:f>
        <x:v>-78.15</x:v>
      </x:c>
      <x:c r="M1852" s="38" t="str">
        <x:f>Vulnerabilidad!B23</x:f>
        <x:v>Mampostería sin refuerzo</x:v>
      </x:c>
      <x:c r="N1852" s="38" t="str">
        <x:f>Vulnerabilidad!C23</x:f>
        <x:v>Bloque / ladrillo</x:v>
      </x:c>
      <x:c r="O1852" s="38" t="str">
        <x:f>Vulnerabilidad!D23</x:f>
        <x:v>Metal</x:v>
      </x:c>
      <x:c r="P1852" s="38" t="str">
        <x:v>Sin dato</x:v>
      </x:c>
      <x:c r="Q1852" s="38" t="n">
        <x:f>IF('Impacto local'!H10="","",'Impacto local'!H10)</x:f>
        <x:v>2</x:v>
      </x:c>
      <x:c r="R1852" s="57" t="n">
        <x:f>IF(Q1852="","",INDEX(Vulnerabilidad!$C$6:$C$17,Q1852))</x:f>
        <x:v>0</x:v>
      </x:c>
      <x:c r="S1852" s="55" t="n">
        <x:f>IF(AND(ISNUMBER(J1852),ISNUMBER(R1852),R1852&gt;=0,R1852&lt;=1),J1852*R1852,"n.a.")</x:f>
        <x:v>0</x:v>
      </x:c>
      <x:c r="T1852" s="38" t="str">
        <x:f>IF(ISNUMBER(S1852),"Calculado ilustrativo","Faltan datos / parámetros inválidos")</x:f>
        <x:v>Calculado ilustrativo</x:v>
      </x:c>
    </x:row>
    <x:row r="1853">
      <x:c r="A1853" s="38" t="str">
        <x:v>R01848</x:v>
      </x:c>
      <x:c r="B1853" s="38" t="str">
        <x:f>'Reparto provincial'!B621</x:f>
        <x:v>C16</x:v>
      </x:c>
      <x:c r="C1853" s="38" t="str">
        <x:f>'Reparto provincial'!C621</x:f>
        <x:v>Seguros FEDPA, S .A.</x:v>
      </x:c>
      <x:c r="D1853" s="38" t="str">
        <x:f>'Reparto provincial'!D621</x:f>
        <x:v>Industrial</x:v>
      </x:c>
      <x:c r="E1853" s="38" t="str">
        <x:f>'Reparto provincial'!E621</x:f>
        <x:v>Darién</x:v>
      </x:c>
      <x:c r="F1853" s="38" t="str">
        <x:f>Ubicaciones!A10</x:f>
        <x:v>L05</x:v>
      </x:c>
      <x:c r="G1853" s="38" t="str">
        <x:v>P3</x:v>
      </x:c>
      <x:c r="H1853" s="55" t="n">
        <x:f>IF(AND(ISNUMBER('Reparto provincial'!J621),ABS(Construccion!G20-1)&lt;0.0000001,MIN(Construccion!D20:F20)&gt;=0,MAX(Construccion!D20:F20)&lt;=1),ROUND('Reparto provincial'!J621*ROUND(SUM(Construccion!$D$20:F20),12),0)-ROUND('Reparto provincial'!J621*ROUND(SUM(Construccion!$D$20:E20),12),0),"n.a.")</x:f>
        <x:v>0</x:v>
      </x:c>
      <x:c r="I1853" s="55" t="n">
        <x:f>'Reparto provincial'!N621</x:f>
        <x:v>0</x:v>
      </x:c>
      <x:c r="J1853" s="55" t="n">
        <x:f>IF(AND(ISNUMBER(H1853),ISNUMBER(I1853)),H1853*I1853,"n.a.")</x:f>
        <x:v>0</x:v>
      </x:c>
      <x:c r="K1853" s="56" t="n">
        <x:f>Ubicaciones!D10</x:f>
        <x:v>8.4</x:v>
      </x:c>
      <x:c r="L1853" s="56" t="n">
        <x:f>Ubicaciones!E10</x:f>
        <x:v>-78.15</x:v>
      </x:c>
      <x:c r="M1853" s="38" t="str">
        <x:f>Vulnerabilidad!B24</x:f>
        <x:v>Liviana / madera</x:v>
      </x:c>
      <x:c r="N1853" s="38" t="str">
        <x:f>Vulnerabilidad!C24</x:f>
        <x:v>Madera / livianas</x:v>
      </x:c>
      <x:c r="O1853" s="38" t="str">
        <x:f>Vulnerabilidad!D24</x:f>
        <x:v>Metal</x:v>
      </x:c>
      <x:c r="P1853" s="38" t="str">
        <x:v>Sin dato</x:v>
      </x:c>
      <x:c r="Q1853" s="38" t="n">
        <x:f>IF('Impacto local'!H10="","",'Impacto local'!H10)</x:f>
        <x:v>2</x:v>
      </x:c>
      <x:c r="R1853" s="57" t="n">
        <x:f>IF(Q1853="","",INDEX(Vulnerabilidad!$D$6:$D$17,Q1853))</x:f>
        <x:v>0</x:v>
      </x:c>
      <x:c r="S1853" s="55" t="n">
        <x:f>IF(AND(ISNUMBER(J1853),ISNUMBER(R1853),R1853&gt;=0,R1853&lt;=1),J1853*R1853,"n.a.")</x:f>
        <x:v>0</x:v>
      </x:c>
      <x:c r="T1853" s="38" t="str">
        <x:f>IF(ISNUMBER(S1853),"Calculado ilustrativo","Faltan datos / parámetros inválidos")</x:f>
        <x:v>Calculado ilustrativo</x:v>
      </x:c>
    </x:row>
    <x:row r="1854">
      <x:c r="A1854" s="38" t="str">
        <x:v>R01849</x:v>
      </x:c>
      <x:c r="B1854" s="38" t="str">
        <x:f>'Reparto provincial'!B622</x:f>
        <x:v>C16</x:v>
      </x:c>
      <x:c r="C1854" s="38" t="str">
        <x:f>'Reparto provincial'!C622</x:f>
        <x:v>Seguros FEDPA, S .A.</x:v>
      </x:c>
      <x:c r="D1854" s="38" t="str">
        <x:f>'Reparto provincial'!D622</x:f>
        <x:v>Industrial</x:v>
      </x:c>
      <x:c r="E1854" s="38" t="str">
        <x:f>'Reparto provincial'!E622</x:f>
        <x:v>Herrera</x:v>
      </x:c>
      <x:c r="F1854" s="38" t="str">
        <x:f>Ubicaciones!A11</x:f>
        <x:v>L06</x:v>
      </x:c>
      <x:c r="G1854" s="38" t="str">
        <x:v>P1</x:v>
      </x:c>
      <x:c r="H1854" s="55" t="n">
        <x:f>IF(AND(ISNUMBER('Reparto provincial'!J622),ABS(Construccion!G23-1)&lt;0.0000001,MIN(Construccion!D23:F23)&gt;=0,MAX(Construccion!D23:F23)&lt;=1),ROUND('Reparto provincial'!J622*ROUND(SUM(Construccion!$D$23:D23),12),0)-0,"n.a.")</x:f>
        <x:v>0</x:v>
      </x:c>
      <x:c r="I1854" s="55" t="n">
        <x:f>'Reparto provincial'!N622</x:f>
        <x:v>0</x:v>
      </x:c>
      <x:c r="J1854" s="55" t="n">
        <x:f>IF(AND(ISNUMBER(H1854),ISNUMBER(I1854)),H1854*I1854,"n.a.")</x:f>
        <x:v>0</x:v>
      </x:c>
      <x:c r="K1854" s="56" t="n">
        <x:f>Ubicaciones!D11</x:f>
        <x:v>7.96</x:v>
      </x:c>
      <x:c r="L1854" s="56" t="n">
        <x:f>Ubicaciones!E11</x:f>
        <x:v>-80.43</x:v>
      </x:c>
      <x:c r="M1854" s="38" t="str">
        <x:f>Vulnerabilidad!B22</x:f>
        <x:v>Hormigón armado</x:v>
      </x:c>
      <x:c r="N1854" s="38" t="str">
        <x:f>Vulnerabilidad!C22</x:f>
        <x:v>Mampostería de relleno</x:v>
      </x:c>
      <x:c r="O1854" s="38" t="str">
        <x:f>Vulnerabilidad!D22</x:f>
        <x:v>Losa de hormigón</x:v>
      </x:c>
      <x:c r="P1854" s="38" t="str">
        <x:v>Sin dato</x:v>
      </x:c>
      <x:c r="Q1854" s="38" t="n">
        <x:f>IF('Impacto local'!H11="","",'Impacto local'!H11)</x:f>
        <x:v>3</x:v>
      </x:c>
      <x:c r="R1854" s="57" t="n">
        <x:f>IF(Q1854="","",INDEX(Vulnerabilidad!$B$6:$B$17,Q1854))</x:f>
        <x:v>0</x:v>
      </x:c>
      <x:c r="S1854" s="55" t="n">
        <x:f>IF(AND(ISNUMBER(J1854),ISNUMBER(R1854),R1854&gt;=0,R1854&lt;=1),J1854*R1854,"n.a.")</x:f>
        <x:v>0</x:v>
      </x:c>
      <x:c r="T1854" s="38" t="str">
        <x:f>IF(ISNUMBER(S1854),"Calculado ilustrativo","Faltan datos / parámetros inválidos")</x:f>
        <x:v>Calculado ilustrativo</x:v>
      </x:c>
    </x:row>
    <x:row r="1855">
      <x:c r="A1855" s="38" t="str">
        <x:v>R01850</x:v>
      </x:c>
      <x:c r="B1855" s="38" t="str">
        <x:f>'Reparto provincial'!B622</x:f>
        <x:v>C16</x:v>
      </x:c>
      <x:c r="C1855" s="38" t="str">
        <x:f>'Reparto provincial'!C622</x:f>
        <x:v>Seguros FEDPA, S .A.</x:v>
      </x:c>
      <x:c r="D1855" s="38" t="str">
        <x:f>'Reparto provincial'!D622</x:f>
        <x:v>Industrial</x:v>
      </x:c>
      <x:c r="E1855" s="38" t="str">
        <x:f>'Reparto provincial'!E622</x:f>
        <x:v>Herrera</x:v>
      </x:c>
      <x:c r="F1855" s="38" t="str">
        <x:f>Ubicaciones!A11</x:f>
        <x:v>L06</x:v>
      </x:c>
      <x:c r="G1855" s="38" t="str">
        <x:v>P2</x:v>
      </x:c>
      <x:c r="H1855" s="55" t="n">
        <x:f>IF(AND(ISNUMBER('Reparto provincial'!J622),ABS(Construccion!G23-1)&lt;0.0000001,MIN(Construccion!D23:F23)&gt;=0,MAX(Construccion!D23:F23)&lt;=1),ROUND('Reparto provincial'!J622*ROUND(SUM(Construccion!$D$23:E23),12),0)-ROUND('Reparto provincial'!J622*ROUND(SUM(Construccion!$D$23:D23),12),0),"n.a.")</x:f>
        <x:v>0</x:v>
      </x:c>
      <x:c r="I1855" s="55" t="n">
        <x:f>'Reparto provincial'!N622</x:f>
        <x:v>0</x:v>
      </x:c>
      <x:c r="J1855" s="55" t="n">
        <x:f>IF(AND(ISNUMBER(H1855),ISNUMBER(I1855)),H1855*I1855,"n.a.")</x:f>
        <x:v>0</x:v>
      </x:c>
      <x:c r="K1855" s="56" t="n">
        <x:f>Ubicaciones!D11</x:f>
        <x:v>7.96</x:v>
      </x:c>
      <x:c r="L1855" s="56" t="n">
        <x:f>Ubicaciones!E11</x:f>
        <x:v>-80.43</x:v>
      </x:c>
      <x:c r="M1855" s="38" t="str">
        <x:f>Vulnerabilidad!B23</x:f>
        <x:v>Mampostería sin refuerzo</x:v>
      </x:c>
      <x:c r="N1855" s="38" t="str">
        <x:f>Vulnerabilidad!C23</x:f>
        <x:v>Bloque / ladrillo</x:v>
      </x:c>
      <x:c r="O1855" s="38" t="str">
        <x:f>Vulnerabilidad!D23</x:f>
        <x:v>Metal</x:v>
      </x:c>
      <x:c r="P1855" s="38" t="str">
        <x:v>Sin dato</x:v>
      </x:c>
      <x:c r="Q1855" s="38" t="n">
        <x:f>IF('Impacto local'!H11="","",'Impacto local'!H11)</x:f>
        <x:v>3</x:v>
      </x:c>
      <x:c r="R1855" s="57" t="n">
        <x:f>IF(Q1855="","",INDEX(Vulnerabilidad!$C$6:$C$17,Q1855))</x:f>
        <x:v>0</x:v>
      </x:c>
      <x:c r="S1855" s="55" t="n">
        <x:f>IF(AND(ISNUMBER(J1855),ISNUMBER(R1855),R1855&gt;=0,R1855&lt;=1),J1855*R1855,"n.a.")</x:f>
        <x:v>0</x:v>
      </x:c>
      <x:c r="T1855" s="38" t="str">
        <x:f>IF(ISNUMBER(S1855),"Calculado ilustrativo","Faltan datos / parámetros inválidos")</x:f>
        <x:v>Calculado ilustrativo</x:v>
      </x:c>
    </x:row>
    <x:row r="1856">
      <x:c r="A1856" s="38" t="str">
        <x:v>R01851</x:v>
      </x:c>
      <x:c r="B1856" s="38" t="str">
        <x:f>'Reparto provincial'!B622</x:f>
        <x:v>C16</x:v>
      </x:c>
      <x:c r="C1856" s="38" t="str">
        <x:f>'Reparto provincial'!C622</x:f>
        <x:v>Seguros FEDPA, S .A.</x:v>
      </x:c>
      <x:c r="D1856" s="38" t="str">
        <x:f>'Reparto provincial'!D622</x:f>
        <x:v>Industrial</x:v>
      </x:c>
      <x:c r="E1856" s="38" t="str">
        <x:f>'Reparto provincial'!E622</x:f>
        <x:v>Herrera</x:v>
      </x:c>
      <x:c r="F1856" s="38" t="str">
        <x:f>Ubicaciones!A11</x:f>
        <x:v>L06</x:v>
      </x:c>
      <x:c r="G1856" s="38" t="str">
        <x:v>P3</x:v>
      </x:c>
      <x:c r="H1856" s="55" t="n">
        <x:f>IF(AND(ISNUMBER('Reparto provincial'!J622),ABS(Construccion!G23-1)&lt;0.0000001,MIN(Construccion!D23:F23)&gt;=0,MAX(Construccion!D23:F23)&lt;=1),ROUND('Reparto provincial'!J622*ROUND(SUM(Construccion!$D$23:F23),12),0)-ROUND('Reparto provincial'!J622*ROUND(SUM(Construccion!$D$23:E23),12),0),"n.a.")</x:f>
        <x:v>0</x:v>
      </x:c>
      <x:c r="I1856" s="55" t="n">
        <x:f>'Reparto provincial'!N622</x:f>
        <x:v>0</x:v>
      </x:c>
      <x:c r="J1856" s="55" t="n">
        <x:f>IF(AND(ISNUMBER(H1856),ISNUMBER(I1856)),H1856*I1856,"n.a.")</x:f>
        <x:v>0</x:v>
      </x:c>
      <x:c r="K1856" s="56" t="n">
        <x:f>Ubicaciones!D11</x:f>
        <x:v>7.96</x:v>
      </x:c>
      <x:c r="L1856" s="56" t="n">
        <x:f>Ubicaciones!E11</x:f>
        <x:v>-80.43</x:v>
      </x:c>
      <x:c r="M1856" s="38" t="str">
        <x:f>Vulnerabilidad!B24</x:f>
        <x:v>Liviana / madera</x:v>
      </x:c>
      <x:c r="N1856" s="38" t="str">
        <x:f>Vulnerabilidad!C24</x:f>
        <x:v>Madera / livianas</x:v>
      </x:c>
      <x:c r="O1856" s="38" t="str">
        <x:f>Vulnerabilidad!D24</x:f>
        <x:v>Metal</x:v>
      </x:c>
      <x:c r="P1856" s="38" t="str">
        <x:v>Sin dato</x:v>
      </x:c>
      <x:c r="Q1856" s="38" t="n">
        <x:f>IF('Impacto local'!H11="","",'Impacto local'!H11)</x:f>
        <x:v>3</x:v>
      </x:c>
      <x:c r="R1856" s="57" t="n">
        <x:f>IF(Q1856="","",INDEX(Vulnerabilidad!$D$6:$D$17,Q1856))</x:f>
        <x:v>0</x:v>
      </x:c>
      <x:c r="S1856" s="55" t="n">
        <x:f>IF(AND(ISNUMBER(J1856),ISNUMBER(R1856),R1856&gt;=0,R1856&lt;=1),J1856*R1856,"n.a.")</x:f>
        <x:v>0</x:v>
      </x:c>
      <x:c r="T1856" s="38" t="str">
        <x:f>IF(ISNUMBER(S1856),"Calculado ilustrativo","Faltan datos / parámetros inválidos")</x:f>
        <x:v>Calculado ilustrativo</x:v>
      </x:c>
    </x:row>
    <x:row r="1857">
      <x:c r="A1857" s="38" t="str">
        <x:v>R01852</x:v>
      </x:c>
      <x:c r="B1857" s="38" t="str">
        <x:f>'Reparto provincial'!B623</x:f>
        <x:v>C16</x:v>
      </x:c>
      <x:c r="C1857" s="38" t="str">
        <x:f>'Reparto provincial'!C623</x:f>
        <x:v>Seguros FEDPA, S .A.</x:v>
      </x:c>
      <x:c r="D1857" s="38" t="str">
        <x:f>'Reparto provincial'!D623</x:f>
        <x:v>Industrial</x:v>
      </x:c>
      <x:c r="E1857" s="38" t="str">
        <x:f>'Reparto provincial'!E623</x:f>
        <x:v>Los Santos</x:v>
      </x:c>
      <x:c r="F1857" s="38" t="str">
        <x:f>Ubicaciones!A12</x:f>
        <x:v>L07</x:v>
      </x:c>
      <x:c r="G1857" s="38" t="str">
        <x:v>P1</x:v>
      </x:c>
      <x:c r="H1857" s="55" t="n">
        <x:f>IF(AND(ISNUMBER('Reparto provincial'!J623),ABS(Construccion!G26-1)&lt;0.0000001,MIN(Construccion!D26:F26)&gt;=0,MAX(Construccion!D26:F26)&lt;=1),ROUND('Reparto provincial'!J623*ROUND(SUM(Construccion!$D$26:D26),12),0)-0,"n.a.")</x:f>
        <x:v>0</x:v>
      </x:c>
      <x:c r="I1857" s="55" t="n">
        <x:f>'Reparto provincial'!N623</x:f>
        <x:v>0</x:v>
      </x:c>
      <x:c r="J1857" s="55" t="n">
        <x:f>IF(AND(ISNUMBER(H1857),ISNUMBER(I1857)),H1857*I1857,"n.a.")</x:f>
        <x:v>0</x:v>
      </x:c>
      <x:c r="K1857" s="56" t="n">
        <x:f>Ubicaciones!D12</x:f>
        <x:v>7.77</x:v>
      </x:c>
      <x:c r="L1857" s="56" t="n">
        <x:f>Ubicaciones!E12</x:f>
        <x:v>-80.28</x:v>
      </x:c>
      <x:c r="M1857" s="38" t="str">
        <x:f>Vulnerabilidad!B22</x:f>
        <x:v>Hormigón armado</x:v>
      </x:c>
      <x:c r="N1857" s="38" t="str">
        <x:f>Vulnerabilidad!C22</x:f>
        <x:v>Mampostería de relleno</x:v>
      </x:c>
      <x:c r="O1857" s="38" t="str">
        <x:f>Vulnerabilidad!D22</x:f>
        <x:v>Losa de hormigón</x:v>
      </x:c>
      <x:c r="P1857" s="38" t="str">
        <x:v>Sin dato</x:v>
      </x:c>
      <x:c r="Q1857" s="38" t="n">
        <x:f>IF('Impacto local'!H12="","",'Impacto local'!H12)</x:f>
        <x:v>2</x:v>
      </x:c>
      <x:c r="R1857" s="57" t="n">
        <x:f>IF(Q1857="","",INDEX(Vulnerabilidad!$B$6:$B$17,Q1857))</x:f>
        <x:v>0</x:v>
      </x:c>
      <x:c r="S1857" s="55" t="n">
        <x:f>IF(AND(ISNUMBER(J1857),ISNUMBER(R1857),R1857&gt;=0,R1857&lt;=1),J1857*R1857,"n.a.")</x:f>
        <x:v>0</x:v>
      </x:c>
      <x:c r="T1857" s="38" t="str">
        <x:f>IF(ISNUMBER(S1857),"Calculado ilustrativo","Faltan datos / parámetros inválidos")</x:f>
        <x:v>Calculado ilustrativo</x:v>
      </x:c>
    </x:row>
    <x:row r="1858">
      <x:c r="A1858" s="38" t="str">
        <x:v>R01853</x:v>
      </x:c>
      <x:c r="B1858" s="38" t="str">
        <x:f>'Reparto provincial'!B623</x:f>
        <x:v>C16</x:v>
      </x:c>
      <x:c r="C1858" s="38" t="str">
        <x:f>'Reparto provincial'!C623</x:f>
        <x:v>Seguros FEDPA, S .A.</x:v>
      </x:c>
      <x:c r="D1858" s="38" t="str">
        <x:f>'Reparto provincial'!D623</x:f>
        <x:v>Industrial</x:v>
      </x:c>
      <x:c r="E1858" s="38" t="str">
        <x:f>'Reparto provincial'!E623</x:f>
        <x:v>Los Santos</x:v>
      </x:c>
      <x:c r="F1858" s="38" t="str">
        <x:f>Ubicaciones!A12</x:f>
        <x:v>L07</x:v>
      </x:c>
      <x:c r="G1858" s="38" t="str">
        <x:v>P2</x:v>
      </x:c>
      <x:c r="H1858" s="55" t="n">
        <x:f>IF(AND(ISNUMBER('Reparto provincial'!J623),ABS(Construccion!G26-1)&lt;0.0000001,MIN(Construccion!D26:F26)&gt;=0,MAX(Construccion!D26:F26)&lt;=1),ROUND('Reparto provincial'!J623*ROUND(SUM(Construccion!$D$26:E26),12),0)-ROUND('Reparto provincial'!J623*ROUND(SUM(Construccion!$D$26:D26),12),0),"n.a.")</x:f>
        <x:v>0</x:v>
      </x:c>
      <x:c r="I1858" s="55" t="n">
        <x:f>'Reparto provincial'!N623</x:f>
        <x:v>0</x:v>
      </x:c>
      <x:c r="J1858" s="55" t="n">
        <x:f>IF(AND(ISNUMBER(H1858),ISNUMBER(I1858)),H1858*I1858,"n.a.")</x:f>
        <x:v>0</x:v>
      </x:c>
      <x:c r="K1858" s="56" t="n">
        <x:f>Ubicaciones!D12</x:f>
        <x:v>7.77</x:v>
      </x:c>
      <x:c r="L1858" s="56" t="n">
        <x:f>Ubicaciones!E12</x:f>
        <x:v>-80.28</x:v>
      </x:c>
      <x:c r="M1858" s="38" t="str">
        <x:f>Vulnerabilidad!B23</x:f>
        <x:v>Mampostería sin refuerzo</x:v>
      </x:c>
      <x:c r="N1858" s="38" t="str">
        <x:f>Vulnerabilidad!C23</x:f>
        <x:v>Bloque / ladrillo</x:v>
      </x:c>
      <x:c r="O1858" s="38" t="str">
        <x:f>Vulnerabilidad!D23</x:f>
        <x:v>Metal</x:v>
      </x:c>
      <x:c r="P1858" s="38" t="str">
        <x:v>Sin dato</x:v>
      </x:c>
      <x:c r="Q1858" s="38" t="n">
        <x:f>IF('Impacto local'!H12="","",'Impacto local'!H12)</x:f>
        <x:v>2</x:v>
      </x:c>
      <x:c r="R1858" s="57" t="n">
        <x:f>IF(Q1858="","",INDEX(Vulnerabilidad!$C$6:$C$17,Q1858))</x:f>
        <x:v>0</x:v>
      </x:c>
      <x:c r="S1858" s="55" t="n">
        <x:f>IF(AND(ISNUMBER(J1858),ISNUMBER(R1858),R1858&gt;=0,R1858&lt;=1),J1858*R1858,"n.a.")</x:f>
        <x:v>0</x:v>
      </x:c>
      <x:c r="T1858" s="38" t="str">
        <x:f>IF(ISNUMBER(S1858),"Calculado ilustrativo","Faltan datos / parámetros inválidos")</x:f>
        <x:v>Calculado ilustrativo</x:v>
      </x:c>
    </x:row>
    <x:row r="1859">
      <x:c r="A1859" s="38" t="str">
        <x:v>R01854</x:v>
      </x:c>
      <x:c r="B1859" s="38" t="str">
        <x:f>'Reparto provincial'!B623</x:f>
        <x:v>C16</x:v>
      </x:c>
      <x:c r="C1859" s="38" t="str">
        <x:f>'Reparto provincial'!C623</x:f>
        <x:v>Seguros FEDPA, S .A.</x:v>
      </x:c>
      <x:c r="D1859" s="38" t="str">
        <x:f>'Reparto provincial'!D623</x:f>
        <x:v>Industrial</x:v>
      </x:c>
      <x:c r="E1859" s="38" t="str">
        <x:f>'Reparto provincial'!E623</x:f>
        <x:v>Los Santos</x:v>
      </x:c>
      <x:c r="F1859" s="38" t="str">
        <x:f>Ubicaciones!A12</x:f>
        <x:v>L07</x:v>
      </x:c>
      <x:c r="G1859" s="38" t="str">
        <x:v>P3</x:v>
      </x:c>
      <x:c r="H1859" s="55" t="n">
        <x:f>IF(AND(ISNUMBER('Reparto provincial'!J623),ABS(Construccion!G26-1)&lt;0.0000001,MIN(Construccion!D26:F26)&gt;=0,MAX(Construccion!D26:F26)&lt;=1),ROUND('Reparto provincial'!J623*ROUND(SUM(Construccion!$D$26:F26),12),0)-ROUND('Reparto provincial'!J623*ROUND(SUM(Construccion!$D$26:E26),12),0),"n.a.")</x:f>
        <x:v>0</x:v>
      </x:c>
      <x:c r="I1859" s="55" t="n">
        <x:f>'Reparto provincial'!N623</x:f>
        <x:v>0</x:v>
      </x:c>
      <x:c r="J1859" s="55" t="n">
        <x:f>IF(AND(ISNUMBER(H1859),ISNUMBER(I1859)),H1859*I1859,"n.a.")</x:f>
        <x:v>0</x:v>
      </x:c>
      <x:c r="K1859" s="56" t="n">
        <x:f>Ubicaciones!D12</x:f>
        <x:v>7.77</x:v>
      </x:c>
      <x:c r="L1859" s="56" t="n">
        <x:f>Ubicaciones!E12</x:f>
        <x:v>-80.28</x:v>
      </x:c>
      <x:c r="M1859" s="38" t="str">
        <x:f>Vulnerabilidad!B24</x:f>
        <x:v>Liviana / madera</x:v>
      </x:c>
      <x:c r="N1859" s="38" t="str">
        <x:f>Vulnerabilidad!C24</x:f>
        <x:v>Madera / livianas</x:v>
      </x:c>
      <x:c r="O1859" s="38" t="str">
        <x:f>Vulnerabilidad!D24</x:f>
        <x:v>Metal</x:v>
      </x:c>
      <x:c r="P1859" s="38" t="str">
        <x:v>Sin dato</x:v>
      </x:c>
      <x:c r="Q1859" s="38" t="n">
        <x:f>IF('Impacto local'!H12="","",'Impacto local'!H12)</x:f>
        <x:v>2</x:v>
      </x:c>
      <x:c r="R1859" s="57" t="n">
        <x:f>IF(Q1859="","",INDEX(Vulnerabilidad!$D$6:$D$17,Q1859))</x:f>
        <x:v>0</x:v>
      </x:c>
      <x:c r="S1859" s="55" t="n">
        <x:f>IF(AND(ISNUMBER(J1859),ISNUMBER(R1859),R1859&gt;=0,R1859&lt;=1),J1859*R1859,"n.a.")</x:f>
        <x:v>0</x:v>
      </x:c>
      <x:c r="T1859" s="38" t="str">
        <x:f>IF(ISNUMBER(S1859),"Calculado ilustrativo","Faltan datos / parámetros inválidos")</x:f>
        <x:v>Calculado ilustrativo</x:v>
      </x:c>
    </x:row>
    <x:row r="1860">
      <x:c r="A1860" s="38" t="str">
        <x:v>R01855</x:v>
      </x:c>
      <x:c r="B1860" s="38" t="str">
        <x:f>'Reparto provincial'!B624</x:f>
        <x:v>C16</x:v>
      </x:c>
      <x:c r="C1860" s="38" t="str">
        <x:f>'Reparto provincial'!C624</x:f>
        <x:v>Seguros FEDPA, S .A.</x:v>
      </x:c>
      <x:c r="D1860" s="38" t="str">
        <x:f>'Reparto provincial'!D624</x:f>
        <x:v>Industrial</x:v>
      </x:c>
      <x:c r="E1860" s="38" t="str">
        <x:f>'Reparto provincial'!E624</x:f>
        <x:v>Panamá</x:v>
      </x:c>
      <x:c r="F1860" s="38" t="str">
        <x:f>Ubicaciones!A13</x:f>
        <x:v>L08</x:v>
      </x:c>
      <x:c r="G1860" s="38" t="str">
        <x:v>P1</x:v>
      </x:c>
      <x:c r="H1860" s="55" t="n">
        <x:f>IF(AND(ISNUMBER('Reparto provincial'!J624),ABS(Construccion!G29-1)&lt;0.0000001,MIN(Construccion!D29:F29)&gt;=0,MAX(Construccion!D29:F29)&lt;=1),ROUND('Reparto provincial'!J624*ROUND(SUM(Construccion!$D$29:D29),12),0)-0,"n.a.")</x:f>
        <x:v>0</x:v>
      </x:c>
      <x:c r="I1860" s="55" t="n">
        <x:f>'Reparto provincial'!N624</x:f>
        <x:v>0</x:v>
      </x:c>
      <x:c r="J1860" s="55" t="n">
        <x:f>IF(AND(ISNUMBER(H1860),ISNUMBER(I1860)),H1860*I1860,"n.a.")</x:f>
        <x:v>0</x:v>
      </x:c>
      <x:c r="K1860" s="56" t="n">
        <x:f>Ubicaciones!D13</x:f>
        <x:v>8.98</x:v>
      </x:c>
      <x:c r="L1860" s="56" t="n">
        <x:f>Ubicaciones!E13</x:f>
        <x:v>-79.52</x:v>
      </x:c>
      <x:c r="M1860" s="38" t="str">
        <x:f>Vulnerabilidad!B22</x:f>
        <x:v>Hormigón armado</x:v>
      </x:c>
      <x:c r="N1860" s="38" t="str">
        <x:f>Vulnerabilidad!C22</x:f>
        <x:v>Mampostería de relleno</x:v>
      </x:c>
      <x:c r="O1860" s="38" t="str">
        <x:f>Vulnerabilidad!D22</x:f>
        <x:v>Losa de hormigón</x:v>
      </x:c>
      <x:c r="P1860" s="38" t="str">
        <x:v>Sin dato</x:v>
      </x:c>
      <x:c r="Q1860" s="38" t="n">
        <x:f>IF('Impacto local'!H13="","",'Impacto local'!H13)</x:f>
        <x:v>2</x:v>
      </x:c>
      <x:c r="R1860" s="57" t="n">
        <x:f>IF(Q1860="","",INDEX(Vulnerabilidad!$B$6:$B$17,Q1860))</x:f>
        <x:v>0</x:v>
      </x:c>
      <x:c r="S1860" s="55" t="n">
        <x:f>IF(AND(ISNUMBER(J1860),ISNUMBER(R1860),R1860&gt;=0,R1860&lt;=1),J1860*R1860,"n.a.")</x:f>
        <x:v>0</x:v>
      </x:c>
      <x:c r="T1860" s="38" t="str">
        <x:f>IF(ISNUMBER(S1860),"Calculado ilustrativo","Faltan datos / parámetros inválidos")</x:f>
        <x:v>Calculado ilustrativo</x:v>
      </x:c>
    </x:row>
    <x:row r="1861">
      <x:c r="A1861" s="38" t="str">
        <x:v>R01856</x:v>
      </x:c>
      <x:c r="B1861" s="38" t="str">
        <x:f>'Reparto provincial'!B624</x:f>
        <x:v>C16</x:v>
      </x:c>
      <x:c r="C1861" s="38" t="str">
        <x:f>'Reparto provincial'!C624</x:f>
        <x:v>Seguros FEDPA, S .A.</x:v>
      </x:c>
      <x:c r="D1861" s="38" t="str">
        <x:f>'Reparto provincial'!D624</x:f>
        <x:v>Industrial</x:v>
      </x:c>
      <x:c r="E1861" s="38" t="str">
        <x:f>'Reparto provincial'!E624</x:f>
        <x:v>Panamá</x:v>
      </x:c>
      <x:c r="F1861" s="38" t="str">
        <x:f>Ubicaciones!A13</x:f>
        <x:v>L08</x:v>
      </x:c>
      <x:c r="G1861" s="38" t="str">
        <x:v>P2</x:v>
      </x:c>
      <x:c r="H1861" s="55" t="n">
        <x:f>IF(AND(ISNUMBER('Reparto provincial'!J624),ABS(Construccion!G29-1)&lt;0.0000001,MIN(Construccion!D29:F29)&gt;=0,MAX(Construccion!D29:F29)&lt;=1),ROUND('Reparto provincial'!J624*ROUND(SUM(Construccion!$D$29:E29),12),0)-ROUND('Reparto provincial'!J624*ROUND(SUM(Construccion!$D$29:D29),12),0),"n.a.")</x:f>
        <x:v>0</x:v>
      </x:c>
      <x:c r="I1861" s="55" t="n">
        <x:f>'Reparto provincial'!N624</x:f>
        <x:v>0</x:v>
      </x:c>
      <x:c r="J1861" s="55" t="n">
        <x:f>IF(AND(ISNUMBER(H1861),ISNUMBER(I1861)),H1861*I1861,"n.a.")</x:f>
        <x:v>0</x:v>
      </x:c>
      <x:c r="K1861" s="56" t="n">
        <x:f>Ubicaciones!D13</x:f>
        <x:v>8.98</x:v>
      </x:c>
      <x:c r="L1861" s="56" t="n">
        <x:f>Ubicaciones!E13</x:f>
        <x:v>-79.52</x:v>
      </x:c>
      <x:c r="M1861" s="38" t="str">
        <x:f>Vulnerabilidad!B23</x:f>
        <x:v>Mampostería sin refuerzo</x:v>
      </x:c>
      <x:c r="N1861" s="38" t="str">
        <x:f>Vulnerabilidad!C23</x:f>
        <x:v>Bloque / ladrillo</x:v>
      </x:c>
      <x:c r="O1861" s="38" t="str">
        <x:f>Vulnerabilidad!D23</x:f>
        <x:v>Metal</x:v>
      </x:c>
      <x:c r="P1861" s="38" t="str">
        <x:v>Sin dato</x:v>
      </x:c>
      <x:c r="Q1861" s="38" t="n">
        <x:f>IF('Impacto local'!H13="","",'Impacto local'!H13)</x:f>
        <x:v>2</x:v>
      </x:c>
      <x:c r="R1861" s="57" t="n">
        <x:f>IF(Q1861="","",INDEX(Vulnerabilidad!$C$6:$C$17,Q1861))</x:f>
        <x:v>0</x:v>
      </x:c>
      <x:c r="S1861" s="55" t="n">
        <x:f>IF(AND(ISNUMBER(J1861),ISNUMBER(R1861),R1861&gt;=0,R1861&lt;=1),J1861*R1861,"n.a.")</x:f>
        <x:v>0</x:v>
      </x:c>
      <x:c r="T1861" s="38" t="str">
        <x:f>IF(ISNUMBER(S1861),"Calculado ilustrativo","Faltan datos / parámetros inválidos")</x:f>
        <x:v>Calculado ilustrativo</x:v>
      </x:c>
    </x:row>
    <x:row r="1862">
      <x:c r="A1862" s="38" t="str">
        <x:v>R01857</x:v>
      </x:c>
      <x:c r="B1862" s="38" t="str">
        <x:f>'Reparto provincial'!B624</x:f>
        <x:v>C16</x:v>
      </x:c>
      <x:c r="C1862" s="38" t="str">
        <x:f>'Reparto provincial'!C624</x:f>
        <x:v>Seguros FEDPA, S .A.</x:v>
      </x:c>
      <x:c r="D1862" s="38" t="str">
        <x:f>'Reparto provincial'!D624</x:f>
        <x:v>Industrial</x:v>
      </x:c>
      <x:c r="E1862" s="38" t="str">
        <x:f>'Reparto provincial'!E624</x:f>
        <x:v>Panamá</x:v>
      </x:c>
      <x:c r="F1862" s="38" t="str">
        <x:f>Ubicaciones!A13</x:f>
        <x:v>L08</x:v>
      </x:c>
      <x:c r="G1862" s="38" t="str">
        <x:v>P3</x:v>
      </x:c>
      <x:c r="H1862" s="55" t="n">
        <x:f>IF(AND(ISNUMBER('Reparto provincial'!J624),ABS(Construccion!G29-1)&lt;0.0000001,MIN(Construccion!D29:F29)&gt;=0,MAX(Construccion!D29:F29)&lt;=1),ROUND('Reparto provincial'!J624*ROUND(SUM(Construccion!$D$29:F29),12),0)-ROUND('Reparto provincial'!J624*ROUND(SUM(Construccion!$D$29:E29),12),0),"n.a.")</x:f>
        <x:v>0</x:v>
      </x:c>
      <x:c r="I1862" s="55" t="n">
        <x:f>'Reparto provincial'!N624</x:f>
        <x:v>0</x:v>
      </x:c>
      <x:c r="J1862" s="55" t="n">
        <x:f>IF(AND(ISNUMBER(H1862),ISNUMBER(I1862)),H1862*I1862,"n.a.")</x:f>
        <x:v>0</x:v>
      </x:c>
      <x:c r="K1862" s="56" t="n">
        <x:f>Ubicaciones!D13</x:f>
        <x:v>8.98</x:v>
      </x:c>
      <x:c r="L1862" s="56" t="n">
        <x:f>Ubicaciones!E13</x:f>
        <x:v>-79.52</x:v>
      </x:c>
      <x:c r="M1862" s="38" t="str">
        <x:f>Vulnerabilidad!B24</x:f>
        <x:v>Liviana / madera</x:v>
      </x:c>
      <x:c r="N1862" s="38" t="str">
        <x:f>Vulnerabilidad!C24</x:f>
        <x:v>Madera / livianas</x:v>
      </x:c>
      <x:c r="O1862" s="38" t="str">
        <x:f>Vulnerabilidad!D24</x:f>
        <x:v>Metal</x:v>
      </x:c>
      <x:c r="P1862" s="38" t="str">
        <x:v>Sin dato</x:v>
      </x:c>
      <x:c r="Q1862" s="38" t="n">
        <x:f>IF('Impacto local'!H13="","",'Impacto local'!H13)</x:f>
        <x:v>2</x:v>
      </x:c>
      <x:c r="R1862" s="57" t="n">
        <x:f>IF(Q1862="","",INDEX(Vulnerabilidad!$D$6:$D$17,Q1862))</x:f>
        <x:v>0</x:v>
      </x:c>
      <x:c r="S1862" s="55" t="n">
        <x:f>IF(AND(ISNUMBER(J1862),ISNUMBER(R1862),R1862&gt;=0,R1862&lt;=1),J1862*R1862,"n.a.")</x:f>
        <x:v>0</x:v>
      </x:c>
      <x:c r="T1862" s="38" t="str">
        <x:f>IF(ISNUMBER(S1862),"Calculado ilustrativo","Faltan datos / parámetros inválidos")</x:f>
        <x:v>Calculado ilustrativo</x:v>
      </x:c>
    </x:row>
    <x:row r="1863">
      <x:c r="A1863" s="38" t="str">
        <x:v>R01858</x:v>
      </x:c>
      <x:c r="B1863" s="38" t="str">
        <x:f>'Reparto provincial'!B625</x:f>
        <x:v>C16</x:v>
      </x:c>
      <x:c r="C1863" s="38" t="str">
        <x:f>'Reparto provincial'!C625</x:f>
        <x:v>Seguros FEDPA, S .A.</x:v>
      </x:c>
      <x:c r="D1863" s="38" t="str">
        <x:f>'Reparto provincial'!D625</x:f>
        <x:v>Industrial</x:v>
      </x:c>
      <x:c r="E1863" s="38" t="str">
        <x:f>'Reparto provincial'!E625</x:f>
        <x:v>Veraguas</x:v>
      </x:c>
      <x:c r="F1863" s="38" t="str">
        <x:f>Ubicaciones!A14</x:f>
        <x:v>L09</x:v>
      </x:c>
      <x:c r="G1863" s="38" t="str">
        <x:v>P1</x:v>
      </x:c>
      <x:c r="H1863" s="55" t="n">
        <x:f>IF(AND(ISNUMBER('Reparto provincial'!J625),ABS(Construccion!G32-1)&lt;0.0000001,MIN(Construccion!D32:F32)&gt;=0,MAX(Construccion!D32:F32)&lt;=1),ROUND('Reparto provincial'!J625*ROUND(SUM(Construccion!$D$32:D32),12),0)-0,"n.a.")</x:f>
        <x:v>0</x:v>
      </x:c>
      <x:c r="I1863" s="55" t="n">
        <x:f>'Reparto provincial'!N625</x:f>
        <x:v>0</x:v>
      </x:c>
      <x:c r="J1863" s="55" t="n">
        <x:f>IF(AND(ISNUMBER(H1863),ISNUMBER(I1863)),H1863*I1863,"n.a.")</x:f>
        <x:v>0</x:v>
      </x:c>
      <x:c r="K1863" s="56" t="n">
        <x:f>Ubicaciones!D14</x:f>
        <x:v>8.1</x:v>
      </x:c>
      <x:c r="L1863" s="56" t="n">
        <x:f>Ubicaciones!E14</x:f>
        <x:v>-80.97</x:v>
      </x:c>
      <x:c r="M1863" s="38" t="str">
        <x:f>Vulnerabilidad!B22</x:f>
        <x:v>Hormigón armado</x:v>
      </x:c>
      <x:c r="N1863" s="38" t="str">
        <x:f>Vulnerabilidad!C22</x:f>
        <x:v>Mampostería de relleno</x:v>
      </x:c>
      <x:c r="O1863" s="38" t="str">
        <x:f>Vulnerabilidad!D22</x:f>
        <x:v>Losa de hormigón</x:v>
      </x:c>
      <x:c r="P1863" s="38" t="str">
        <x:v>Sin dato</x:v>
      </x:c>
      <x:c r="Q1863" s="38" t="n">
        <x:f>IF('Impacto local'!H14="","",'Impacto local'!H14)</x:f>
        <x:v>3</x:v>
      </x:c>
      <x:c r="R1863" s="57" t="n">
        <x:f>IF(Q1863="","",INDEX(Vulnerabilidad!$B$6:$B$17,Q1863))</x:f>
        <x:v>0</x:v>
      </x:c>
      <x:c r="S1863" s="55" t="n">
        <x:f>IF(AND(ISNUMBER(J1863),ISNUMBER(R1863),R1863&gt;=0,R1863&lt;=1),J1863*R1863,"n.a.")</x:f>
        <x:v>0</x:v>
      </x:c>
      <x:c r="T1863" s="38" t="str">
        <x:f>IF(ISNUMBER(S1863),"Calculado ilustrativo","Faltan datos / parámetros inválidos")</x:f>
        <x:v>Calculado ilustrativo</x:v>
      </x:c>
    </x:row>
    <x:row r="1864">
      <x:c r="A1864" s="38" t="str">
        <x:v>R01859</x:v>
      </x:c>
      <x:c r="B1864" s="38" t="str">
        <x:f>'Reparto provincial'!B625</x:f>
        <x:v>C16</x:v>
      </x:c>
      <x:c r="C1864" s="38" t="str">
        <x:f>'Reparto provincial'!C625</x:f>
        <x:v>Seguros FEDPA, S .A.</x:v>
      </x:c>
      <x:c r="D1864" s="38" t="str">
        <x:f>'Reparto provincial'!D625</x:f>
        <x:v>Industrial</x:v>
      </x:c>
      <x:c r="E1864" s="38" t="str">
        <x:f>'Reparto provincial'!E625</x:f>
        <x:v>Veraguas</x:v>
      </x:c>
      <x:c r="F1864" s="38" t="str">
        <x:f>Ubicaciones!A14</x:f>
        <x:v>L09</x:v>
      </x:c>
      <x:c r="G1864" s="38" t="str">
        <x:v>P2</x:v>
      </x:c>
      <x:c r="H1864" s="55" t="n">
        <x:f>IF(AND(ISNUMBER('Reparto provincial'!J625),ABS(Construccion!G32-1)&lt;0.0000001,MIN(Construccion!D32:F32)&gt;=0,MAX(Construccion!D32:F32)&lt;=1),ROUND('Reparto provincial'!J625*ROUND(SUM(Construccion!$D$32:E32),12),0)-ROUND('Reparto provincial'!J625*ROUND(SUM(Construccion!$D$32:D32),12),0),"n.a.")</x:f>
        <x:v>0</x:v>
      </x:c>
      <x:c r="I1864" s="55" t="n">
        <x:f>'Reparto provincial'!N625</x:f>
        <x:v>0</x:v>
      </x:c>
      <x:c r="J1864" s="55" t="n">
        <x:f>IF(AND(ISNUMBER(H1864),ISNUMBER(I1864)),H1864*I1864,"n.a.")</x:f>
        <x:v>0</x:v>
      </x:c>
      <x:c r="K1864" s="56" t="n">
        <x:f>Ubicaciones!D14</x:f>
        <x:v>8.1</x:v>
      </x:c>
      <x:c r="L1864" s="56" t="n">
        <x:f>Ubicaciones!E14</x:f>
        <x:v>-80.97</x:v>
      </x:c>
      <x:c r="M1864" s="38" t="str">
        <x:f>Vulnerabilidad!B23</x:f>
        <x:v>Mampostería sin refuerzo</x:v>
      </x:c>
      <x:c r="N1864" s="38" t="str">
        <x:f>Vulnerabilidad!C23</x:f>
        <x:v>Bloque / ladrillo</x:v>
      </x:c>
      <x:c r="O1864" s="38" t="str">
        <x:f>Vulnerabilidad!D23</x:f>
        <x:v>Metal</x:v>
      </x:c>
      <x:c r="P1864" s="38" t="str">
        <x:v>Sin dato</x:v>
      </x:c>
      <x:c r="Q1864" s="38" t="n">
        <x:f>IF('Impacto local'!H14="","",'Impacto local'!H14)</x:f>
        <x:v>3</x:v>
      </x:c>
      <x:c r="R1864" s="57" t="n">
        <x:f>IF(Q1864="","",INDEX(Vulnerabilidad!$C$6:$C$17,Q1864))</x:f>
        <x:v>0</x:v>
      </x:c>
      <x:c r="S1864" s="55" t="n">
        <x:f>IF(AND(ISNUMBER(J1864),ISNUMBER(R1864),R1864&gt;=0,R1864&lt;=1),J1864*R1864,"n.a.")</x:f>
        <x:v>0</x:v>
      </x:c>
      <x:c r="T1864" s="38" t="str">
        <x:f>IF(ISNUMBER(S1864),"Calculado ilustrativo","Faltan datos / parámetros inválidos")</x:f>
        <x:v>Calculado ilustrativo</x:v>
      </x:c>
    </x:row>
    <x:row r="1865">
      <x:c r="A1865" s="38" t="str">
        <x:v>R01860</x:v>
      </x:c>
      <x:c r="B1865" s="38" t="str">
        <x:f>'Reparto provincial'!B625</x:f>
        <x:v>C16</x:v>
      </x:c>
      <x:c r="C1865" s="38" t="str">
        <x:f>'Reparto provincial'!C625</x:f>
        <x:v>Seguros FEDPA, S .A.</x:v>
      </x:c>
      <x:c r="D1865" s="38" t="str">
        <x:f>'Reparto provincial'!D625</x:f>
        <x:v>Industrial</x:v>
      </x:c>
      <x:c r="E1865" s="38" t="str">
        <x:f>'Reparto provincial'!E625</x:f>
        <x:v>Veraguas</x:v>
      </x:c>
      <x:c r="F1865" s="38" t="str">
        <x:f>Ubicaciones!A14</x:f>
        <x:v>L09</x:v>
      </x:c>
      <x:c r="G1865" s="38" t="str">
        <x:v>P3</x:v>
      </x:c>
      <x:c r="H1865" s="55" t="n">
        <x:f>IF(AND(ISNUMBER('Reparto provincial'!J625),ABS(Construccion!G32-1)&lt;0.0000001,MIN(Construccion!D32:F32)&gt;=0,MAX(Construccion!D32:F32)&lt;=1),ROUND('Reparto provincial'!J625*ROUND(SUM(Construccion!$D$32:F32),12),0)-ROUND('Reparto provincial'!J625*ROUND(SUM(Construccion!$D$32:E32),12),0),"n.a.")</x:f>
        <x:v>0</x:v>
      </x:c>
      <x:c r="I1865" s="55" t="n">
        <x:f>'Reparto provincial'!N625</x:f>
        <x:v>0</x:v>
      </x:c>
      <x:c r="J1865" s="55" t="n">
        <x:f>IF(AND(ISNUMBER(H1865),ISNUMBER(I1865)),H1865*I1865,"n.a.")</x:f>
        <x:v>0</x:v>
      </x:c>
      <x:c r="K1865" s="56" t="n">
        <x:f>Ubicaciones!D14</x:f>
        <x:v>8.1</x:v>
      </x:c>
      <x:c r="L1865" s="56" t="n">
        <x:f>Ubicaciones!E14</x:f>
        <x:v>-80.97</x:v>
      </x:c>
      <x:c r="M1865" s="38" t="str">
        <x:f>Vulnerabilidad!B24</x:f>
        <x:v>Liviana / madera</x:v>
      </x:c>
      <x:c r="N1865" s="38" t="str">
        <x:f>Vulnerabilidad!C24</x:f>
        <x:v>Madera / livianas</x:v>
      </x:c>
      <x:c r="O1865" s="38" t="str">
        <x:f>Vulnerabilidad!D24</x:f>
        <x:v>Metal</x:v>
      </x:c>
      <x:c r="P1865" s="38" t="str">
        <x:v>Sin dato</x:v>
      </x:c>
      <x:c r="Q1865" s="38" t="n">
        <x:f>IF('Impacto local'!H14="","",'Impacto local'!H14)</x:f>
        <x:v>3</x:v>
      </x:c>
      <x:c r="R1865" s="57" t="n">
        <x:f>IF(Q1865="","",INDEX(Vulnerabilidad!$D$6:$D$17,Q1865))</x:f>
        <x:v>0</x:v>
      </x:c>
      <x:c r="S1865" s="55" t="n">
        <x:f>IF(AND(ISNUMBER(J1865),ISNUMBER(R1865),R1865&gt;=0,R1865&lt;=1),J1865*R1865,"n.a.")</x:f>
        <x:v>0</x:v>
      </x:c>
      <x:c r="T1865" s="38" t="str">
        <x:f>IF(ISNUMBER(S1865),"Calculado ilustrativo","Faltan datos / parámetros inválidos")</x:f>
        <x:v>Calculado ilustrativo</x:v>
      </x:c>
    </x:row>
    <x:row r="1866">
      <x:c r="A1866" s="38" t="str">
        <x:v>R01861</x:v>
      </x:c>
      <x:c r="B1866" s="38" t="str">
        <x:f>'Reparto provincial'!B626</x:f>
        <x:v>C16</x:v>
      </x:c>
      <x:c r="C1866" s="38" t="str">
        <x:f>'Reparto provincial'!C626</x:f>
        <x:v>Seguros FEDPA, S .A.</x:v>
      </x:c>
      <x:c r="D1866" s="38" t="str">
        <x:f>'Reparto provincial'!D626</x:f>
        <x:v>Industrial</x:v>
      </x:c>
      <x:c r="E1866" s="38" t="str">
        <x:f>'Reparto provincial'!E626</x:f>
        <x:v>Guna Yala</x:v>
      </x:c>
      <x:c r="F1866" s="38" t="str">
        <x:f>Ubicaciones!A15</x:f>
        <x:v>L10</x:v>
      </x:c>
      <x:c r="G1866" s="38" t="str">
        <x:v>P1</x:v>
      </x:c>
      <x:c r="H1866" s="55" t="n">
        <x:f>IF(AND(ISNUMBER('Reparto provincial'!J626),ABS(Construccion!G35-1)&lt;0.0000001,MIN(Construccion!D35:F35)&gt;=0,MAX(Construccion!D35:F35)&lt;=1),ROUND('Reparto provincial'!J626*ROUND(SUM(Construccion!$D$35:D35),12),0)-0,"n.a.")</x:f>
        <x:v>0</x:v>
      </x:c>
      <x:c r="I1866" s="55" t="n">
        <x:f>'Reparto provincial'!N626</x:f>
        <x:v>0</x:v>
      </x:c>
      <x:c r="J1866" s="55" t="n">
        <x:f>IF(AND(ISNUMBER(H1866),ISNUMBER(I1866)),H1866*I1866,"n.a.")</x:f>
        <x:v>0</x:v>
      </x:c>
      <x:c r="K1866" s="56" t="n">
        <x:f>Ubicaciones!D15</x:f>
        <x:v>9.45</x:v>
      </x:c>
      <x:c r="L1866" s="56" t="n">
        <x:f>Ubicaciones!E15</x:f>
        <x:v>-78.97</x:v>
      </x:c>
      <x:c r="M1866" s="38" t="str">
        <x:f>Vulnerabilidad!B22</x:f>
        <x:v>Hormigón armado</x:v>
      </x:c>
      <x:c r="N1866" s="38" t="str">
        <x:f>Vulnerabilidad!C22</x:f>
        <x:v>Mampostería de relleno</x:v>
      </x:c>
      <x:c r="O1866" s="38" t="str">
        <x:f>Vulnerabilidad!D22</x:f>
        <x:v>Losa de hormigón</x:v>
      </x:c>
      <x:c r="P1866" s="38" t="str">
        <x:v>Sin dato</x:v>
      </x:c>
      <x:c r="Q1866" s="38" t="n">
        <x:f>IF('Impacto local'!H15="","",'Impacto local'!H15)</x:f>
        <x:v>2</x:v>
      </x:c>
      <x:c r="R1866" s="57" t="n">
        <x:f>IF(Q1866="","",INDEX(Vulnerabilidad!$B$6:$B$17,Q1866))</x:f>
        <x:v>0</x:v>
      </x:c>
      <x:c r="S1866" s="55" t="n">
        <x:f>IF(AND(ISNUMBER(J1866),ISNUMBER(R1866),R1866&gt;=0,R1866&lt;=1),J1866*R1866,"n.a.")</x:f>
        <x:v>0</x:v>
      </x:c>
      <x:c r="T1866" s="38" t="str">
        <x:f>IF(ISNUMBER(S1866),"Calculado ilustrativo","Faltan datos / parámetros inválidos")</x:f>
        <x:v>Calculado ilustrativo</x:v>
      </x:c>
    </x:row>
    <x:row r="1867">
      <x:c r="A1867" s="38" t="str">
        <x:v>R01862</x:v>
      </x:c>
      <x:c r="B1867" s="38" t="str">
        <x:f>'Reparto provincial'!B626</x:f>
        <x:v>C16</x:v>
      </x:c>
      <x:c r="C1867" s="38" t="str">
        <x:f>'Reparto provincial'!C626</x:f>
        <x:v>Seguros FEDPA, S .A.</x:v>
      </x:c>
      <x:c r="D1867" s="38" t="str">
        <x:f>'Reparto provincial'!D626</x:f>
        <x:v>Industrial</x:v>
      </x:c>
      <x:c r="E1867" s="38" t="str">
        <x:f>'Reparto provincial'!E626</x:f>
        <x:v>Guna Yala</x:v>
      </x:c>
      <x:c r="F1867" s="38" t="str">
        <x:f>Ubicaciones!A15</x:f>
        <x:v>L10</x:v>
      </x:c>
      <x:c r="G1867" s="38" t="str">
        <x:v>P2</x:v>
      </x:c>
      <x:c r="H1867" s="55" t="n">
        <x:f>IF(AND(ISNUMBER('Reparto provincial'!J626),ABS(Construccion!G35-1)&lt;0.0000001,MIN(Construccion!D35:F35)&gt;=0,MAX(Construccion!D35:F35)&lt;=1),ROUND('Reparto provincial'!J626*ROUND(SUM(Construccion!$D$35:E35),12),0)-ROUND('Reparto provincial'!J626*ROUND(SUM(Construccion!$D$35:D35),12),0),"n.a.")</x:f>
        <x:v>0</x:v>
      </x:c>
      <x:c r="I1867" s="55" t="n">
        <x:f>'Reparto provincial'!N626</x:f>
        <x:v>0</x:v>
      </x:c>
      <x:c r="J1867" s="55" t="n">
        <x:f>IF(AND(ISNUMBER(H1867),ISNUMBER(I1867)),H1867*I1867,"n.a.")</x:f>
        <x:v>0</x:v>
      </x:c>
      <x:c r="K1867" s="56" t="n">
        <x:f>Ubicaciones!D15</x:f>
        <x:v>9.45</x:v>
      </x:c>
      <x:c r="L1867" s="56" t="n">
        <x:f>Ubicaciones!E15</x:f>
        <x:v>-78.97</x:v>
      </x:c>
      <x:c r="M1867" s="38" t="str">
        <x:f>Vulnerabilidad!B23</x:f>
        <x:v>Mampostería sin refuerzo</x:v>
      </x:c>
      <x:c r="N1867" s="38" t="str">
        <x:f>Vulnerabilidad!C23</x:f>
        <x:v>Bloque / ladrillo</x:v>
      </x:c>
      <x:c r="O1867" s="38" t="str">
        <x:f>Vulnerabilidad!D23</x:f>
        <x:v>Metal</x:v>
      </x:c>
      <x:c r="P1867" s="38" t="str">
        <x:v>Sin dato</x:v>
      </x:c>
      <x:c r="Q1867" s="38" t="n">
        <x:f>IF('Impacto local'!H15="","",'Impacto local'!H15)</x:f>
        <x:v>2</x:v>
      </x:c>
      <x:c r="R1867" s="57" t="n">
        <x:f>IF(Q1867="","",INDEX(Vulnerabilidad!$C$6:$C$17,Q1867))</x:f>
        <x:v>0</x:v>
      </x:c>
      <x:c r="S1867" s="55" t="n">
        <x:f>IF(AND(ISNUMBER(J1867),ISNUMBER(R1867),R1867&gt;=0,R1867&lt;=1),J1867*R1867,"n.a.")</x:f>
        <x:v>0</x:v>
      </x:c>
      <x:c r="T1867" s="38" t="str">
        <x:f>IF(ISNUMBER(S1867),"Calculado ilustrativo","Faltan datos / parámetros inválidos")</x:f>
        <x:v>Calculado ilustrativo</x:v>
      </x:c>
    </x:row>
    <x:row r="1868">
      <x:c r="A1868" s="38" t="str">
        <x:v>R01863</x:v>
      </x:c>
      <x:c r="B1868" s="38" t="str">
        <x:f>'Reparto provincial'!B626</x:f>
        <x:v>C16</x:v>
      </x:c>
      <x:c r="C1868" s="38" t="str">
        <x:f>'Reparto provincial'!C626</x:f>
        <x:v>Seguros FEDPA, S .A.</x:v>
      </x:c>
      <x:c r="D1868" s="38" t="str">
        <x:f>'Reparto provincial'!D626</x:f>
        <x:v>Industrial</x:v>
      </x:c>
      <x:c r="E1868" s="38" t="str">
        <x:f>'Reparto provincial'!E626</x:f>
        <x:v>Guna Yala</x:v>
      </x:c>
      <x:c r="F1868" s="38" t="str">
        <x:f>Ubicaciones!A15</x:f>
        <x:v>L10</x:v>
      </x:c>
      <x:c r="G1868" s="38" t="str">
        <x:v>P3</x:v>
      </x:c>
      <x:c r="H1868" s="55" t="n">
        <x:f>IF(AND(ISNUMBER('Reparto provincial'!J626),ABS(Construccion!G35-1)&lt;0.0000001,MIN(Construccion!D35:F35)&gt;=0,MAX(Construccion!D35:F35)&lt;=1),ROUND('Reparto provincial'!J626*ROUND(SUM(Construccion!$D$35:F35),12),0)-ROUND('Reparto provincial'!J626*ROUND(SUM(Construccion!$D$35:E35),12),0),"n.a.")</x:f>
        <x:v>0</x:v>
      </x:c>
      <x:c r="I1868" s="55" t="n">
        <x:f>'Reparto provincial'!N626</x:f>
        <x:v>0</x:v>
      </x:c>
      <x:c r="J1868" s="55" t="n">
        <x:f>IF(AND(ISNUMBER(H1868),ISNUMBER(I1868)),H1868*I1868,"n.a.")</x:f>
        <x:v>0</x:v>
      </x:c>
      <x:c r="K1868" s="56" t="n">
        <x:f>Ubicaciones!D15</x:f>
        <x:v>9.45</x:v>
      </x:c>
      <x:c r="L1868" s="56" t="n">
        <x:f>Ubicaciones!E15</x:f>
        <x:v>-78.97</x:v>
      </x:c>
      <x:c r="M1868" s="38" t="str">
        <x:f>Vulnerabilidad!B24</x:f>
        <x:v>Liviana / madera</x:v>
      </x:c>
      <x:c r="N1868" s="38" t="str">
        <x:f>Vulnerabilidad!C24</x:f>
        <x:v>Madera / livianas</x:v>
      </x:c>
      <x:c r="O1868" s="38" t="str">
        <x:f>Vulnerabilidad!D24</x:f>
        <x:v>Metal</x:v>
      </x:c>
      <x:c r="P1868" s="38" t="str">
        <x:v>Sin dato</x:v>
      </x:c>
      <x:c r="Q1868" s="38" t="n">
        <x:f>IF('Impacto local'!H15="","",'Impacto local'!H15)</x:f>
        <x:v>2</x:v>
      </x:c>
      <x:c r="R1868" s="57" t="n">
        <x:f>IF(Q1868="","",INDEX(Vulnerabilidad!$D$6:$D$17,Q1868))</x:f>
        <x:v>0</x:v>
      </x:c>
      <x:c r="S1868" s="55" t="n">
        <x:f>IF(AND(ISNUMBER(J1868),ISNUMBER(R1868),R1868&gt;=0,R1868&lt;=1),J1868*R1868,"n.a.")</x:f>
        <x:v>0</x:v>
      </x:c>
      <x:c r="T1868" s="38" t="str">
        <x:f>IF(ISNUMBER(S1868),"Calculado ilustrativo","Faltan datos / parámetros inválidos")</x:f>
        <x:v>Calculado ilustrativo</x:v>
      </x:c>
    </x:row>
    <x:row r="1869">
      <x:c r="A1869" s="38" t="str">
        <x:v>R01864</x:v>
      </x:c>
      <x:c r="B1869" s="38" t="str">
        <x:f>'Reparto provincial'!B627</x:f>
        <x:v>C16</x:v>
      </x:c>
      <x:c r="C1869" s="38" t="str">
        <x:f>'Reparto provincial'!C627</x:f>
        <x:v>Seguros FEDPA, S .A.</x:v>
      </x:c>
      <x:c r="D1869" s="38" t="str">
        <x:f>'Reparto provincial'!D627</x:f>
        <x:v>Industrial</x:v>
      </x:c>
      <x:c r="E1869" s="38" t="str">
        <x:f>'Reparto provincial'!E627</x:f>
        <x:v>Emberá-Wounaan</x:v>
      </x:c>
      <x:c r="F1869" s="38" t="str">
        <x:f>Ubicaciones!A16</x:f>
        <x:v>L11</x:v>
      </x:c>
      <x:c r="G1869" s="38" t="str">
        <x:v>P1</x:v>
      </x:c>
      <x:c r="H1869" s="55" t="n">
        <x:f>IF(AND(ISNUMBER('Reparto provincial'!J627),ABS(Construccion!G38-1)&lt;0.0000001,MIN(Construccion!D38:F38)&gt;=0,MAX(Construccion!D38:F38)&lt;=1),ROUND('Reparto provincial'!J627*ROUND(SUM(Construccion!$D$38:D38),12),0)-0,"n.a.")</x:f>
        <x:v>0</x:v>
      </x:c>
      <x:c r="I1869" s="55" t="n">
        <x:f>'Reparto provincial'!N627</x:f>
        <x:v>0</x:v>
      </x:c>
      <x:c r="J1869" s="55" t="n">
        <x:f>IF(AND(ISNUMBER(H1869),ISNUMBER(I1869)),H1869*I1869,"n.a.")</x:f>
        <x:v>0</x:v>
      </x:c>
      <x:c r="K1869" s="56" t="n">
        <x:f>Ubicaciones!D16</x:f>
        <x:v>8.25</x:v>
      </x:c>
      <x:c r="L1869" s="56" t="n">
        <x:f>Ubicaciones!E16</x:f>
        <x:v>-77.72</x:v>
      </x:c>
      <x:c r="M1869" s="38" t="str">
        <x:f>Vulnerabilidad!B22</x:f>
        <x:v>Hormigón armado</x:v>
      </x:c>
      <x:c r="N1869" s="38" t="str">
        <x:f>Vulnerabilidad!C22</x:f>
        <x:v>Mampostería de relleno</x:v>
      </x:c>
      <x:c r="O1869" s="38" t="str">
        <x:f>Vulnerabilidad!D22</x:f>
        <x:v>Losa de hormigón</x:v>
      </x:c>
      <x:c r="P1869" s="38" t="str">
        <x:v>Sin dato</x:v>
      </x:c>
      <x:c r="Q1869" s="38" t="n">
        <x:f>IF('Impacto local'!H16="","",'Impacto local'!H16)</x:f>
        <x:v>2</x:v>
      </x:c>
      <x:c r="R1869" s="57" t="n">
        <x:f>IF(Q1869="","",INDEX(Vulnerabilidad!$B$6:$B$17,Q1869))</x:f>
        <x:v>0</x:v>
      </x:c>
      <x:c r="S1869" s="55" t="n">
        <x:f>IF(AND(ISNUMBER(J1869),ISNUMBER(R1869),R1869&gt;=0,R1869&lt;=1),J1869*R1869,"n.a.")</x:f>
        <x:v>0</x:v>
      </x:c>
      <x:c r="T1869" s="38" t="str">
        <x:f>IF(ISNUMBER(S1869),"Calculado ilustrativo","Faltan datos / parámetros inválidos")</x:f>
        <x:v>Calculado ilustrativo</x:v>
      </x:c>
    </x:row>
    <x:row r="1870">
      <x:c r="A1870" s="38" t="str">
        <x:v>R01865</x:v>
      </x:c>
      <x:c r="B1870" s="38" t="str">
        <x:f>'Reparto provincial'!B627</x:f>
        <x:v>C16</x:v>
      </x:c>
      <x:c r="C1870" s="38" t="str">
        <x:f>'Reparto provincial'!C627</x:f>
        <x:v>Seguros FEDPA, S .A.</x:v>
      </x:c>
      <x:c r="D1870" s="38" t="str">
        <x:f>'Reparto provincial'!D627</x:f>
        <x:v>Industrial</x:v>
      </x:c>
      <x:c r="E1870" s="38" t="str">
        <x:f>'Reparto provincial'!E627</x:f>
        <x:v>Emberá-Wounaan</x:v>
      </x:c>
      <x:c r="F1870" s="38" t="str">
        <x:f>Ubicaciones!A16</x:f>
        <x:v>L11</x:v>
      </x:c>
      <x:c r="G1870" s="38" t="str">
        <x:v>P2</x:v>
      </x:c>
      <x:c r="H1870" s="55" t="n">
        <x:f>IF(AND(ISNUMBER('Reparto provincial'!J627),ABS(Construccion!G38-1)&lt;0.0000001,MIN(Construccion!D38:F38)&gt;=0,MAX(Construccion!D38:F38)&lt;=1),ROUND('Reparto provincial'!J627*ROUND(SUM(Construccion!$D$38:E38),12),0)-ROUND('Reparto provincial'!J627*ROUND(SUM(Construccion!$D$38:D38),12),0),"n.a.")</x:f>
        <x:v>0</x:v>
      </x:c>
      <x:c r="I1870" s="55" t="n">
        <x:f>'Reparto provincial'!N627</x:f>
        <x:v>0</x:v>
      </x:c>
      <x:c r="J1870" s="55" t="n">
        <x:f>IF(AND(ISNUMBER(H1870),ISNUMBER(I1870)),H1870*I1870,"n.a.")</x:f>
        <x:v>0</x:v>
      </x:c>
      <x:c r="K1870" s="56" t="n">
        <x:f>Ubicaciones!D16</x:f>
        <x:v>8.25</x:v>
      </x:c>
      <x:c r="L1870" s="56" t="n">
        <x:f>Ubicaciones!E16</x:f>
        <x:v>-77.72</x:v>
      </x:c>
      <x:c r="M1870" s="38" t="str">
        <x:f>Vulnerabilidad!B23</x:f>
        <x:v>Mampostería sin refuerzo</x:v>
      </x:c>
      <x:c r="N1870" s="38" t="str">
        <x:f>Vulnerabilidad!C23</x:f>
        <x:v>Bloque / ladrillo</x:v>
      </x:c>
      <x:c r="O1870" s="38" t="str">
        <x:f>Vulnerabilidad!D23</x:f>
        <x:v>Metal</x:v>
      </x:c>
      <x:c r="P1870" s="38" t="str">
        <x:v>Sin dato</x:v>
      </x:c>
      <x:c r="Q1870" s="38" t="n">
        <x:f>IF('Impacto local'!H16="","",'Impacto local'!H16)</x:f>
        <x:v>2</x:v>
      </x:c>
      <x:c r="R1870" s="57" t="n">
        <x:f>IF(Q1870="","",INDEX(Vulnerabilidad!$C$6:$C$17,Q1870))</x:f>
        <x:v>0</x:v>
      </x:c>
      <x:c r="S1870" s="55" t="n">
        <x:f>IF(AND(ISNUMBER(J1870),ISNUMBER(R1870),R1870&gt;=0,R1870&lt;=1),J1870*R1870,"n.a.")</x:f>
        <x:v>0</x:v>
      </x:c>
      <x:c r="T1870" s="38" t="str">
        <x:f>IF(ISNUMBER(S1870),"Calculado ilustrativo","Faltan datos / parámetros inválidos")</x:f>
        <x:v>Calculado ilustrativo</x:v>
      </x:c>
    </x:row>
    <x:row r="1871">
      <x:c r="A1871" s="38" t="str">
        <x:v>R01866</x:v>
      </x:c>
      <x:c r="B1871" s="38" t="str">
        <x:f>'Reparto provincial'!B627</x:f>
        <x:v>C16</x:v>
      </x:c>
      <x:c r="C1871" s="38" t="str">
        <x:f>'Reparto provincial'!C627</x:f>
        <x:v>Seguros FEDPA, S .A.</x:v>
      </x:c>
      <x:c r="D1871" s="38" t="str">
        <x:f>'Reparto provincial'!D627</x:f>
        <x:v>Industrial</x:v>
      </x:c>
      <x:c r="E1871" s="38" t="str">
        <x:f>'Reparto provincial'!E627</x:f>
        <x:v>Emberá-Wounaan</x:v>
      </x:c>
      <x:c r="F1871" s="38" t="str">
        <x:f>Ubicaciones!A16</x:f>
        <x:v>L11</x:v>
      </x:c>
      <x:c r="G1871" s="38" t="str">
        <x:v>P3</x:v>
      </x:c>
      <x:c r="H1871" s="55" t="n">
        <x:f>IF(AND(ISNUMBER('Reparto provincial'!J627),ABS(Construccion!G38-1)&lt;0.0000001,MIN(Construccion!D38:F38)&gt;=0,MAX(Construccion!D38:F38)&lt;=1),ROUND('Reparto provincial'!J627*ROUND(SUM(Construccion!$D$38:F38),12),0)-ROUND('Reparto provincial'!J627*ROUND(SUM(Construccion!$D$38:E38),12),0),"n.a.")</x:f>
        <x:v>0</x:v>
      </x:c>
      <x:c r="I1871" s="55" t="n">
        <x:f>'Reparto provincial'!N627</x:f>
        <x:v>0</x:v>
      </x:c>
      <x:c r="J1871" s="55" t="n">
        <x:f>IF(AND(ISNUMBER(H1871),ISNUMBER(I1871)),H1871*I1871,"n.a.")</x:f>
        <x:v>0</x:v>
      </x:c>
      <x:c r="K1871" s="56" t="n">
        <x:f>Ubicaciones!D16</x:f>
        <x:v>8.25</x:v>
      </x:c>
      <x:c r="L1871" s="56" t="n">
        <x:f>Ubicaciones!E16</x:f>
        <x:v>-77.72</x:v>
      </x:c>
      <x:c r="M1871" s="38" t="str">
        <x:f>Vulnerabilidad!B24</x:f>
        <x:v>Liviana / madera</x:v>
      </x:c>
      <x:c r="N1871" s="38" t="str">
        <x:f>Vulnerabilidad!C24</x:f>
        <x:v>Madera / livianas</x:v>
      </x:c>
      <x:c r="O1871" s="38" t="str">
        <x:f>Vulnerabilidad!D24</x:f>
        <x:v>Metal</x:v>
      </x:c>
      <x:c r="P1871" s="38" t="str">
        <x:v>Sin dato</x:v>
      </x:c>
      <x:c r="Q1871" s="38" t="n">
        <x:f>IF('Impacto local'!H16="","",'Impacto local'!H16)</x:f>
        <x:v>2</x:v>
      </x:c>
      <x:c r="R1871" s="57" t="n">
        <x:f>IF(Q1871="","",INDEX(Vulnerabilidad!$D$6:$D$17,Q1871))</x:f>
        <x:v>0</x:v>
      </x:c>
      <x:c r="S1871" s="55" t="n">
        <x:f>IF(AND(ISNUMBER(J1871),ISNUMBER(R1871),R1871&gt;=0,R1871&lt;=1),J1871*R1871,"n.a.")</x:f>
        <x:v>0</x:v>
      </x:c>
      <x:c r="T1871" s="38" t="str">
        <x:f>IF(ISNUMBER(S1871),"Calculado ilustrativo","Faltan datos / parámetros inválidos")</x:f>
        <x:v>Calculado ilustrativo</x:v>
      </x:c>
    </x:row>
    <x:row r="1872">
      <x:c r="A1872" s="38" t="str">
        <x:v>R01867</x:v>
      </x:c>
      <x:c r="B1872" s="38" t="str">
        <x:f>'Reparto provincial'!B628</x:f>
        <x:v>C16</x:v>
      </x:c>
      <x:c r="C1872" s="38" t="str">
        <x:f>'Reparto provincial'!C628</x:f>
        <x:v>Seguros FEDPA, S .A.</x:v>
      </x:c>
      <x:c r="D1872" s="38" t="str">
        <x:f>'Reparto provincial'!D628</x:f>
        <x:v>Industrial</x:v>
      </x:c>
      <x:c r="E1872" s="38" t="str">
        <x:f>'Reparto provincial'!E628</x:f>
        <x:v>Ngäbe-Buglé</x:v>
      </x:c>
      <x:c r="F1872" s="38" t="str">
        <x:f>Ubicaciones!A17</x:f>
        <x:v>L12</x:v>
      </x:c>
      <x:c r="G1872" s="38" t="str">
        <x:v>P1</x:v>
      </x:c>
      <x:c r="H1872" s="55" t="n">
        <x:f>IF(AND(ISNUMBER('Reparto provincial'!J628),ABS(Construccion!G41-1)&lt;0.0000001,MIN(Construccion!D41:F41)&gt;=0,MAX(Construccion!D41:F41)&lt;=1),ROUND('Reparto provincial'!J628*ROUND(SUM(Construccion!$D$41:D41),12),0)-0,"n.a.")</x:f>
        <x:v>0</x:v>
      </x:c>
      <x:c r="I1872" s="55" t="n">
        <x:f>'Reparto provincial'!N628</x:f>
        <x:v>0</x:v>
      </x:c>
      <x:c r="J1872" s="55" t="n">
        <x:f>IF(AND(ISNUMBER(H1872),ISNUMBER(I1872)),H1872*I1872,"n.a.")</x:f>
        <x:v>0</x:v>
      </x:c>
      <x:c r="K1872" s="56" t="n">
        <x:f>Ubicaciones!D17</x:f>
        <x:v>8.53</x:v>
      </x:c>
      <x:c r="L1872" s="56" t="n">
        <x:f>Ubicaciones!E17</x:f>
        <x:v>-81.7</x:v>
      </x:c>
      <x:c r="M1872" s="38" t="str">
        <x:f>Vulnerabilidad!B22</x:f>
        <x:v>Hormigón armado</x:v>
      </x:c>
      <x:c r="N1872" s="38" t="str">
        <x:f>Vulnerabilidad!C22</x:f>
        <x:v>Mampostería de relleno</x:v>
      </x:c>
      <x:c r="O1872" s="38" t="str">
        <x:f>Vulnerabilidad!D22</x:f>
        <x:v>Losa de hormigón</x:v>
      </x:c>
      <x:c r="P1872" s="38" t="str">
        <x:v>Sin dato</x:v>
      </x:c>
      <x:c r="Q1872" s="38" t="n">
        <x:f>IF('Impacto local'!H17="","",'Impacto local'!H17)</x:f>
        <x:v>3</x:v>
      </x:c>
      <x:c r="R1872" s="57" t="n">
        <x:f>IF(Q1872="","",INDEX(Vulnerabilidad!$B$6:$B$17,Q1872))</x:f>
        <x:v>0</x:v>
      </x:c>
      <x:c r="S1872" s="55" t="n">
        <x:f>IF(AND(ISNUMBER(J1872),ISNUMBER(R1872),R1872&gt;=0,R1872&lt;=1),J1872*R1872,"n.a.")</x:f>
        <x:v>0</x:v>
      </x:c>
      <x:c r="T1872" s="38" t="str">
        <x:f>IF(ISNUMBER(S1872),"Calculado ilustrativo","Faltan datos / parámetros inválidos")</x:f>
        <x:v>Calculado ilustrativo</x:v>
      </x:c>
    </x:row>
    <x:row r="1873">
      <x:c r="A1873" s="38" t="str">
        <x:v>R01868</x:v>
      </x:c>
      <x:c r="B1873" s="38" t="str">
        <x:f>'Reparto provincial'!B628</x:f>
        <x:v>C16</x:v>
      </x:c>
      <x:c r="C1873" s="38" t="str">
        <x:f>'Reparto provincial'!C628</x:f>
        <x:v>Seguros FEDPA, S .A.</x:v>
      </x:c>
      <x:c r="D1873" s="38" t="str">
        <x:f>'Reparto provincial'!D628</x:f>
        <x:v>Industrial</x:v>
      </x:c>
      <x:c r="E1873" s="38" t="str">
        <x:f>'Reparto provincial'!E628</x:f>
        <x:v>Ngäbe-Buglé</x:v>
      </x:c>
      <x:c r="F1873" s="38" t="str">
        <x:f>Ubicaciones!A17</x:f>
        <x:v>L12</x:v>
      </x:c>
      <x:c r="G1873" s="38" t="str">
        <x:v>P2</x:v>
      </x:c>
      <x:c r="H1873" s="55" t="n">
        <x:f>IF(AND(ISNUMBER('Reparto provincial'!J628),ABS(Construccion!G41-1)&lt;0.0000001,MIN(Construccion!D41:F41)&gt;=0,MAX(Construccion!D41:F41)&lt;=1),ROUND('Reparto provincial'!J628*ROUND(SUM(Construccion!$D$41:E41),12),0)-ROUND('Reparto provincial'!J628*ROUND(SUM(Construccion!$D$41:D41),12),0),"n.a.")</x:f>
        <x:v>0</x:v>
      </x:c>
      <x:c r="I1873" s="55" t="n">
        <x:f>'Reparto provincial'!N628</x:f>
        <x:v>0</x:v>
      </x:c>
      <x:c r="J1873" s="55" t="n">
        <x:f>IF(AND(ISNUMBER(H1873),ISNUMBER(I1873)),H1873*I1873,"n.a.")</x:f>
        <x:v>0</x:v>
      </x:c>
      <x:c r="K1873" s="56" t="n">
        <x:f>Ubicaciones!D17</x:f>
        <x:v>8.53</x:v>
      </x:c>
      <x:c r="L1873" s="56" t="n">
        <x:f>Ubicaciones!E17</x:f>
        <x:v>-81.7</x:v>
      </x:c>
      <x:c r="M1873" s="38" t="str">
        <x:f>Vulnerabilidad!B23</x:f>
        <x:v>Mampostería sin refuerzo</x:v>
      </x:c>
      <x:c r="N1873" s="38" t="str">
        <x:f>Vulnerabilidad!C23</x:f>
        <x:v>Bloque / ladrillo</x:v>
      </x:c>
      <x:c r="O1873" s="38" t="str">
        <x:f>Vulnerabilidad!D23</x:f>
        <x:v>Metal</x:v>
      </x:c>
      <x:c r="P1873" s="38" t="str">
        <x:v>Sin dato</x:v>
      </x:c>
      <x:c r="Q1873" s="38" t="n">
        <x:f>IF('Impacto local'!H17="","",'Impacto local'!H17)</x:f>
        <x:v>3</x:v>
      </x:c>
      <x:c r="R1873" s="57" t="n">
        <x:f>IF(Q1873="","",INDEX(Vulnerabilidad!$C$6:$C$17,Q1873))</x:f>
        <x:v>0</x:v>
      </x:c>
      <x:c r="S1873" s="55" t="n">
        <x:f>IF(AND(ISNUMBER(J1873),ISNUMBER(R1873),R1873&gt;=0,R1873&lt;=1),J1873*R1873,"n.a.")</x:f>
        <x:v>0</x:v>
      </x:c>
      <x:c r="T1873" s="38" t="str">
        <x:f>IF(ISNUMBER(S1873),"Calculado ilustrativo","Faltan datos / parámetros inválidos")</x:f>
        <x:v>Calculado ilustrativo</x:v>
      </x:c>
    </x:row>
    <x:row r="1874">
      <x:c r="A1874" s="38" t="str">
        <x:v>R01869</x:v>
      </x:c>
      <x:c r="B1874" s="38" t="str">
        <x:f>'Reparto provincial'!B628</x:f>
        <x:v>C16</x:v>
      </x:c>
      <x:c r="C1874" s="38" t="str">
        <x:f>'Reparto provincial'!C628</x:f>
        <x:v>Seguros FEDPA, S .A.</x:v>
      </x:c>
      <x:c r="D1874" s="38" t="str">
        <x:f>'Reparto provincial'!D628</x:f>
        <x:v>Industrial</x:v>
      </x:c>
      <x:c r="E1874" s="38" t="str">
        <x:f>'Reparto provincial'!E628</x:f>
        <x:v>Ngäbe-Buglé</x:v>
      </x:c>
      <x:c r="F1874" s="38" t="str">
        <x:f>Ubicaciones!A17</x:f>
        <x:v>L12</x:v>
      </x:c>
      <x:c r="G1874" s="38" t="str">
        <x:v>P3</x:v>
      </x:c>
      <x:c r="H1874" s="55" t="n">
        <x:f>IF(AND(ISNUMBER('Reparto provincial'!J628),ABS(Construccion!G41-1)&lt;0.0000001,MIN(Construccion!D41:F41)&gt;=0,MAX(Construccion!D41:F41)&lt;=1),ROUND('Reparto provincial'!J628*ROUND(SUM(Construccion!$D$41:F41),12),0)-ROUND('Reparto provincial'!J628*ROUND(SUM(Construccion!$D$41:E41),12),0),"n.a.")</x:f>
        <x:v>0</x:v>
      </x:c>
      <x:c r="I1874" s="55" t="n">
        <x:f>'Reparto provincial'!N628</x:f>
        <x:v>0</x:v>
      </x:c>
      <x:c r="J1874" s="55" t="n">
        <x:f>IF(AND(ISNUMBER(H1874),ISNUMBER(I1874)),H1874*I1874,"n.a.")</x:f>
        <x:v>0</x:v>
      </x:c>
      <x:c r="K1874" s="56" t="n">
        <x:f>Ubicaciones!D17</x:f>
        <x:v>8.53</x:v>
      </x:c>
      <x:c r="L1874" s="56" t="n">
        <x:f>Ubicaciones!E17</x:f>
        <x:v>-81.7</x:v>
      </x:c>
      <x:c r="M1874" s="38" t="str">
        <x:f>Vulnerabilidad!B24</x:f>
        <x:v>Liviana / madera</x:v>
      </x:c>
      <x:c r="N1874" s="38" t="str">
        <x:f>Vulnerabilidad!C24</x:f>
        <x:v>Madera / livianas</x:v>
      </x:c>
      <x:c r="O1874" s="38" t="str">
        <x:f>Vulnerabilidad!D24</x:f>
        <x:v>Metal</x:v>
      </x:c>
      <x:c r="P1874" s="38" t="str">
        <x:v>Sin dato</x:v>
      </x:c>
      <x:c r="Q1874" s="38" t="n">
        <x:f>IF('Impacto local'!H17="","",'Impacto local'!H17)</x:f>
        <x:v>3</x:v>
      </x:c>
      <x:c r="R1874" s="57" t="n">
        <x:f>IF(Q1874="","",INDEX(Vulnerabilidad!$D$6:$D$17,Q1874))</x:f>
        <x:v>0</x:v>
      </x:c>
      <x:c r="S1874" s="55" t="n">
        <x:f>IF(AND(ISNUMBER(J1874),ISNUMBER(R1874),R1874&gt;=0,R1874&lt;=1),J1874*R1874,"n.a.")</x:f>
        <x:v>0</x:v>
      </x:c>
      <x:c r="T1874" s="38" t="str">
        <x:f>IF(ISNUMBER(S1874),"Calculado ilustrativo","Faltan datos / parámetros inválidos")</x:f>
        <x:v>Calculado ilustrativo</x:v>
      </x:c>
    </x:row>
    <x:row r="1875">
      <x:c r="A1875" s="38" t="str">
        <x:v>R01870</x:v>
      </x:c>
      <x:c r="B1875" s="38" t="str">
        <x:f>'Reparto provincial'!B629</x:f>
        <x:v>C16</x:v>
      </x:c>
      <x:c r="C1875" s="38" t="str">
        <x:f>'Reparto provincial'!C629</x:f>
        <x:v>Seguros FEDPA, S .A.</x:v>
      </x:c>
      <x:c r="D1875" s="38" t="str">
        <x:f>'Reparto provincial'!D629</x:f>
        <x:v>Industrial</x:v>
      </x:c>
      <x:c r="E1875" s="38" t="str">
        <x:f>'Reparto provincial'!E629</x:f>
        <x:v>Panamá Oeste</x:v>
      </x:c>
      <x:c r="F1875" s="38" t="str">
        <x:f>Ubicaciones!A18</x:f>
        <x:v>L13</x:v>
      </x:c>
      <x:c r="G1875" s="38" t="str">
        <x:v>P1</x:v>
      </x:c>
      <x:c r="H1875" s="55" t="n">
        <x:f>IF(AND(ISNUMBER('Reparto provincial'!J629),ABS(Construccion!G44-1)&lt;0.0000001,MIN(Construccion!D44:F44)&gt;=0,MAX(Construccion!D44:F44)&lt;=1),ROUND('Reparto provincial'!J629*ROUND(SUM(Construccion!$D$44:D44),12),0)-0,"n.a.")</x:f>
        <x:v>0</x:v>
      </x:c>
      <x:c r="I1875" s="55" t="n">
        <x:f>'Reparto provincial'!N629</x:f>
        <x:v>0</x:v>
      </x:c>
      <x:c r="J1875" s="55" t="n">
        <x:f>IF(AND(ISNUMBER(H1875),ISNUMBER(I1875)),H1875*I1875,"n.a.")</x:f>
        <x:v>0</x:v>
      </x:c>
      <x:c r="K1875" s="56" t="n">
        <x:f>Ubicaciones!D18</x:f>
        <x:v>8.88</x:v>
      </x:c>
      <x:c r="L1875" s="56" t="n">
        <x:f>Ubicaciones!E18</x:f>
        <x:v>-79.78</x:v>
      </x:c>
      <x:c r="M1875" s="38" t="str">
        <x:f>Vulnerabilidad!B22</x:f>
        <x:v>Hormigón armado</x:v>
      </x:c>
      <x:c r="N1875" s="38" t="str">
        <x:f>Vulnerabilidad!C22</x:f>
        <x:v>Mampostería de relleno</x:v>
      </x:c>
      <x:c r="O1875" s="38" t="str">
        <x:f>Vulnerabilidad!D22</x:f>
        <x:v>Losa de hormigón</x:v>
      </x:c>
      <x:c r="P1875" s="38" t="str">
        <x:v>Sin dato</x:v>
      </x:c>
      <x:c r="Q1875" s="38" t="n">
        <x:f>IF('Impacto local'!H18="","",'Impacto local'!H18)</x:f>
        <x:v>2</x:v>
      </x:c>
      <x:c r="R1875" s="57" t="n">
        <x:f>IF(Q1875="","",INDEX(Vulnerabilidad!$B$6:$B$17,Q1875))</x:f>
        <x:v>0</x:v>
      </x:c>
      <x:c r="S1875" s="55" t="n">
        <x:f>IF(AND(ISNUMBER(J1875),ISNUMBER(R1875),R1875&gt;=0,R1875&lt;=1),J1875*R1875,"n.a.")</x:f>
        <x:v>0</x:v>
      </x:c>
      <x:c r="T1875" s="38" t="str">
        <x:f>IF(ISNUMBER(S1875),"Calculado ilustrativo","Faltan datos / parámetros inválidos")</x:f>
        <x:v>Calculado ilustrativo</x:v>
      </x:c>
    </x:row>
    <x:row r="1876">
      <x:c r="A1876" s="38" t="str">
        <x:v>R01871</x:v>
      </x:c>
      <x:c r="B1876" s="38" t="str">
        <x:f>'Reparto provincial'!B629</x:f>
        <x:v>C16</x:v>
      </x:c>
      <x:c r="C1876" s="38" t="str">
        <x:f>'Reparto provincial'!C629</x:f>
        <x:v>Seguros FEDPA, S .A.</x:v>
      </x:c>
      <x:c r="D1876" s="38" t="str">
        <x:f>'Reparto provincial'!D629</x:f>
        <x:v>Industrial</x:v>
      </x:c>
      <x:c r="E1876" s="38" t="str">
        <x:f>'Reparto provincial'!E629</x:f>
        <x:v>Panamá Oeste</x:v>
      </x:c>
      <x:c r="F1876" s="38" t="str">
        <x:f>Ubicaciones!A18</x:f>
        <x:v>L13</x:v>
      </x:c>
      <x:c r="G1876" s="38" t="str">
        <x:v>P2</x:v>
      </x:c>
      <x:c r="H1876" s="55" t="n">
        <x:f>IF(AND(ISNUMBER('Reparto provincial'!J629),ABS(Construccion!G44-1)&lt;0.0000001,MIN(Construccion!D44:F44)&gt;=0,MAX(Construccion!D44:F44)&lt;=1),ROUND('Reparto provincial'!J629*ROUND(SUM(Construccion!$D$44:E44),12),0)-ROUND('Reparto provincial'!J629*ROUND(SUM(Construccion!$D$44:D44),12),0),"n.a.")</x:f>
        <x:v>0</x:v>
      </x:c>
      <x:c r="I1876" s="55" t="n">
        <x:f>'Reparto provincial'!N629</x:f>
        <x:v>0</x:v>
      </x:c>
      <x:c r="J1876" s="55" t="n">
        <x:f>IF(AND(ISNUMBER(H1876),ISNUMBER(I1876)),H1876*I1876,"n.a.")</x:f>
        <x:v>0</x:v>
      </x:c>
      <x:c r="K1876" s="56" t="n">
        <x:f>Ubicaciones!D18</x:f>
        <x:v>8.88</x:v>
      </x:c>
      <x:c r="L1876" s="56" t="n">
        <x:f>Ubicaciones!E18</x:f>
        <x:v>-79.78</x:v>
      </x:c>
      <x:c r="M1876" s="38" t="str">
        <x:f>Vulnerabilidad!B23</x:f>
        <x:v>Mampostería sin refuerzo</x:v>
      </x:c>
      <x:c r="N1876" s="38" t="str">
        <x:f>Vulnerabilidad!C23</x:f>
        <x:v>Bloque / ladrillo</x:v>
      </x:c>
      <x:c r="O1876" s="38" t="str">
        <x:f>Vulnerabilidad!D23</x:f>
        <x:v>Metal</x:v>
      </x:c>
      <x:c r="P1876" s="38" t="str">
        <x:v>Sin dato</x:v>
      </x:c>
      <x:c r="Q1876" s="38" t="n">
        <x:f>IF('Impacto local'!H18="","",'Impacto local'!H18)</x:f>
        <x:v>2</x:v>
      </x:c>
      <x:c r="R1876" s="57" t="n">
        <x:f>IF(Q1876="","",INDEX(Vulnerabilidad!$C$6:$C$17,Q1876))</x:f>
        <x:v>0</x:v>
      </x:c>
      <x:c r="S1876" s="55" t="n">
        <x:f>IF(AND(ISNUMBER(J1876),ISNUMBER(R1876),R1876&gt;=0,R1876&lt;=1),J1876*R1876,"n.a.")</x:f>
        <x:v>0</x:v>
      </x:c>
      <x:c r="T1876" s="38" t="str">
        <x:f>IF(ISNUMBER(S1876),"Calculado ilustrativo","Faltan datos / parámetros inválidos")</x:f>
        <x:v>Calculado ilustrativo</x:v>
      </x:c>
    </x:row>
    <x:row r="1877">
      <x:c r="A1877" s="38" t="str">
        <x:v>R01872</x:v>
      </x:c>
      <x:c r="B1877" s="38" t="str">
        <x:f>'Reparto provincial'!B629</x:f>
        <x:v>C16</x:v>
      </x:c>
      <x:c r="C1877" s="38" t="str">
        <x:f>'Reparto provincial'!C629</x:f>
        <x:v>Seguros FEDPA, S .A.</x:v>
      </x:c>
      <x:c r="D1877" s="38" t="str">
        <x:f>'Reparto provincial'!D629</x:f>
        <x:v>Industrial</x:v>
      </x:c>
      <x:c r="E1877" s="38" t="str">
        <x:f>'Reparto provincial'!E629</x:f>
        <x:v>Panamá Oeste</x:v>
      </x:c>
      <x:c r="F1877" s="38" t="str">
        <x:f>Ubicaciones!A18</x:f>
        <x:v>L13</x:v>
      </x:c>
      <x:c r="G1877" s="38" t="str">
        <x:v>P3</x:v>
      </x:c>
      <x:c r="H1877" s="55" t="n">
        <x:f>IF(AND(ISNUMBER('Reparto provincial'!J629),ABS(Construccion!G44-1)&lt;0.0000001,MIN(Construccion!D44:F44)&gt;=0,MAX(Construccion!D44:F44)&lt;=1),ROUND('Reparto provincial'!J629*ROUND(SUM(Construccion!$D$44:F44),12),0)-ROUND('Reparto provincial'!J629*ROUND(SUM(Construccion!$D$44:E44),12),0),"n.a.")</x:f>
        <x:v>0</x:v>
      </x:c>
      <x:c r="I1877" s="55" t="n">
        <x:f>'Reparto provincial'!N629</x:f>
        <x:v>0</x:v>
      </x:c>
      <x:c r="J1877" s="55" t="n">
        <x:f>IF(AND(ISNUMBER(H1877),ISNUMBER(I1877)),H1877*I1877,"n.a.")</x:f>
        <x:v>0</x:v>
      </x:c>
      <x:c r="K1877" s="56" t="n">
        <x:f>Ubicaciones!D18</x:f>
        <x:v>8.88</x:v>
      </x:c>
      <x:c r="L1877" s="56" t="n">
        <x:f>Ubicaciones!E18</x:f>
        <x:v>-79.78</x:v>
      </x:c>
      <x:c r="M1877" s="38" t="str">
        <x:f>Vulnerabilidad!B24</x:f>
        <x:v>Liviana / madera</x:v>
      </x:c>
      <x:c r="N1877" s="38" t="str">
        <x:f>Vulnerabilidad!C24</x:f>
        <x:v>Madera / livianas</x:v>
      </x:c>
      <x:c r="O1877" s="38" t="str">
        <x:f>Vulnerabilidad!D24</x:f>
        <x:v>Metal</x:v>
      </x:c>
      <x:c r="P1877" s="38" t="str">
        <x:v>Sin dato</x:v>
      </x:c>
      <x:c r="Q1877" s="38" t="n">
        <x:f>IF('Impacto local'!H18="","",'Impacto local'!H18)</x:f>
        <x:v>2</x:v>
      </x:c>
      <x:c r="R1877" s="57" t="n">
        <x:f>IF(Q1877="","",INDEX(Vulnerabilidad!$D$6:$D$17,Q1877))</x:f>
        <x:v>0</x:v>
      </x:c>
      <x:c r="S1877" s="55" t="n">
        <x:f>IF(AND(ISNUMBER(J1877),ISNUMBER(R1877),R1877&gt;=0,R1877&lt;=1),J1877*R1877,"n.a.")</x:f>
        <x:v>0</x:v>
      </x:c>
      <x:c r="T1877" s="38" t="str">
        <x:f>IF(ISNUMBER(S1877),"Calculado ilustrativo","Faltan datos / parámetros inválidos")</x:f>
        <x:v>Calculado ilustrativo</x:v>
      </x:c>
    </x:row>
    <x:row r="1878">
      <x:c r="A1878" s="38" t="str">
        <x:v>R01873</x:v>
      </x:c>
      <x:c r="B1878" s="38" t="str">
        <x:f>'Reparto provincial'!B630</x:f>
        <x:v>C17</x:v>
      </x:c>
      <x:c r="C1878" s="38" t="str">
        <x:f>'Reparto provincial'!C630</x:f>
        <x:v>Seguros Suramericana, S.A.</x:v>
      </x:c>
      <x:c r="D1878" s="38" t="str">
        <x:f>'Reparto provincial'!D630</x:f>
        <x:v>Residencial</x:v>
      </x:c>
      <x:c r="E1878" s="38" t="str">
        <x:f>'Reparto provincial'!E630</x:f>
        <x:v>Bocas del Toro</x:v>
      </x:c>
      <x:c r="F1878" s="38" t="str">
        <x:f>Ubicaciones!A6</x:f>
        <x:v>L01</x:v>
      </x:c>
      <x:c r="G1878" s="38" t="str">
        <x:v>P1</x:v>
      </x:c>
      <x:c r="H1878" s="55" t="n">
        <x:f>IF(AND(ISNUMBER('Reparto provincial'!J630),ABS(Construccion!G6-1)&lt;0.0000001,MIN(Construccion!D6:F6)&gt;=0,MAX(Construccion!D6:F6)&lt;=1),ROUND('Reparto provincial'!J630*ROUND(SUM(Construccion!$D$6:D6),12),0)-0,"n.a.")</x:f>
        <x:v>551</x:v>
      </x:c>
      <x:c r="I1878" s="55" t="n">
        <x:f>'Reparto provincial'!N630</x:f>
        <x:v>25110.838171407315</x:v>
      </x:c>
      <x:c r="J1878" s="55" t="n">
        <x:f>IF(AND(ISNUMBER(H1878),ISNUMBER(I1878)),H1878*I1878,"n.a.")</x:f>
        <x:v>13836071.83244543</x:v>
      </x:c>
      <x:c r="K1878" s="56" t="n">
        <x:f>Ubicaciones!D6</x:f>
        <x:v>9.34</x:v>
      </x:c>
      <x:c r="L1878" s="56" t="n">
        <x:f>Ubicaciones!E6</x:f>
        <x:v>-82.25</x:v>
      </x:c>
      <x:c r="M1878" s="38" t="str">
        <x:f>Vulnerabilidad!B22</x:f>
        <x:v>Hormigón armado</x:v>
      </x:c>
      <x:c r="N1878" s="38" t="str">
        <x:f>Vulnerabilidad!C22</x:f>
        <x:v>Mampostería de relleno</x:v>
      </x:c>
      <x:c r="O1878" s="38" t="str">
        <x:f>Vulnerabilidad!D22</x:f>
        <x:v>Losa de hormigón</x:v>
      </x:c>
      <x:c r="P1878" s="38" t="str">
        <x:v>Sin dato</x:v>
      </x:c>
      <x:c r="Q1878" s="38" t="n">
        <x:f>IF('Impacto local'!H6="","",'Impacto local'!H6)</x:f>
        <x:v>3</x:v>
      </x:c>
      <x:c r="R1878" s="57" t="n">
        <x:f>IF(Q1878="","",INDEX(Vulnerabilidad!$B$6:$B$17,Q1878))</x:f>
        <x:v>0</x:v>
      </x:c>
      <x:c r="S1878" s="55" t="n">
        <x:f>IF(AND(ISNUMBER(J1878),ISNUMBER(R1878),R1878&gt;=0,R1878&lt;=1),J1878*R1878,"n.a.")</x:f>
        <x:v>0</x:v>
      </x:c>
      <x:c r="T1878" s="38" t="str">
        <x:f>IF(ISNUMBER(S1878),"Calculado ilustrativo","Faltan datos / parámetros inválidos")</x:f>
        <x:v>Calculado ilustrativo</x:v>
      </x:c>
    </x:row>
    <x:row r="1879">
      <x:c r="A1879" s="38" t="str">
        <x:v>R01874</x:v>
      </x:c>
      <x:c r="B1879" s="38" t="str">
        <x:f>'Reparto provincial'!B630</x:f>
        <x:v>C17</x:v>
      </x:c>
      <x:c r="C1879" s="38" t="str">
        <x:f>'Reparto provincial'!C630</x:f>
        <x:v>Seguros Suramericana, S.A.</x:v>
      </x:c>
      <x:c r="D1879" s="38" t="str">
        <x:f>'Reparto provincial'!D630</x:f>
        <x:v>Residencial</x:v>
      </x:c>
      <x:c r="E1879" s="38" t="str">
        <x:f>'Reparto provincial'!E630</x:f>
        <x:v>Bocas del Toro</x:v>
      </x:c>
      <x:c r="F1879" s="38" t="str">
        <x:f>Ubicaciones!A6</x:f>
        <x:v>L01</x:v>
      </x:c>
      <x:c r="G1879" s="38" t="str">
        <x:v>P2</x:v>
      </x:c>
      <x:c r="H1879" s="55" t="n">
        <x:f>IF(AND(ISNUMBER('Reparto provincial'!J630),ABS(Construccion!G6-1)&lt;0.0000001,MIN(Construccion!D6:F6)&gt;=0,MAX(Construccion!D6:F6)&lt;=1),ROUND('Reparto provincial'!J630*ROUND(SUM(Construccion!$D$6:E6),12),0)-ROUND('Reparto provincial'!J630*ROUND(SUM(Construccion!$D$6:D6),12),0),"n.a.")</x:f>
        <x:v>276</x:v>
      </x:c>
      <x:c r="I1879" s="55" t="n">
        <x:f>'Reparto provincial'!N630</x:f>
        <x:v>25110.838171407315</x:v>
      </x:c>
      <x:c r="J1879" s="55" t="n">
        <x:f>IF(AND(ISNUMBER(H1879),ISNUMBER(I1879)),H1879*I1879,"n.a.")</x:f>
        <x:v>6930591.335308419</x:v>
      </x:c>
      <x:c r="K1879" s="56" t="n">
        <x:f>Ubicaciones!D6</x:f>
        <x:v>9.34</x:v>
      </x:c>
      <x:c r="L1879" s="56" t="n">
        <x:f>Ubicaciones!E6</x:f>
        <x:v>-82.25</x:v>
      </x:c>
      <x:c r="M1879" s="38" t="str">
        <x:f>Vulnerabilidad!B23</x:f>
        <x:v>Mampostería sin refuerzo</x:v>
      </x:c>
      <x:c r="N1879" s="38" t="str">
        <x:f>Vulnerabilidad!C23</x:f>
        <x:v>Bloque / ladrillo</x:v>
      </x:c>
      <x:c r="O1879" s="38" t="str">
        <x:f>Vulnerabilidad!D23</x:f>
        <x:v>Metal</x:v>
      </x:c>
      <x:c r="P1879" s="38" t="str">
        <x:v>Sin dato</x:v>
      </x:c>
      <x:c r="Q1879" s="38" t="n">
        <x:f>IF('Impacto local'!H6="","",'Impacto local'!H6)</x:f>
        <x:v>3</x:v>
      </x:c>
      <x:c r="R1879" s="57" t="n">
        <x:f>IF(Q1879="","",INDEX(Vulnerabilidad!$C$6:$C$17,Q1879))</x:f>
        <x:v>0</x:v>
      </x:c>
      <x:c r="S1879" s="55" t="n">
        <x:f>IF(AND(ISNUMBER(J1879),ISNUMBER(R1879),R1879&gt;=0,R1879&lt;=1),J1879*R1879,"n.a.")</x:f>
        <x:v>0</x:v>
      </x:c>
      <x:c r="T1879" s="38" t="str">
        <x:f>IF(ISNUMBER(S1879),"Calculado ilustrativo","Faltan datos / parámetros inválidos")</x:f>
        <x:v>Calculado ilustrativo</x:v>
      </x:c>
    </x:row>
    <x:row r="1880">
      <x:c r="A1880" s="38" t="str">
        <x:v>R01875</x:v>
      </x:c>
      <x:c r="B1880" s="38" t="str">
        <x:f>'Reparto provincial'!B630</x:f>
        <x:v>C17</x:v>
      </x:c>
      <x:c r="C1880" s="38" t="str">
        <x:f>'Reparto provincial'!C630</x:f>
        <x:v>Seguros Suramericana, S.A.</x:v>
      </x:c>
      <x:c r="D1880" s="38" t="str">
        <x:f>'Reparto provincial'!D630</x:f>
        <x:v>Residencial</x:v>
      </x:c>
      <x:c r="E1880" s="38" t="str">
        <x:f>'Reparto provincial'!E630</x:f>
        <x:v>Bocas del Toro</x:v>
      </x:c>
      <x:c r="F1880" s="38" t="str">
        <x:f>Ubicaciones!A6</x:f>
        <x:v>L01</x:v>
      </x:c>
      <x:c r="G1880" s="38" t="str">
        <x:v>P3</x:v>
      </x:c>
      <x:c r="H1880" s="55" t="n">
        <x:f>IF(AND(ISNUMBER('Reparto provincial'!J630),ABS(Construccion!G6-1)&lt;0.0000001,MIN(Construccion!D6:F6)&gt;=0,MAX(Construccion!D6:F6)&lt;=1),ROUND('Reparto provincial'!J630*ROUND(SUM(Construccion!$D$6:F6),12),0)-ROUND('Reparto provincial'!J630*ROUND(SUM(Construccion!$D$6:E6),12),0),"n.a.")</x:f>
        <x:v>92</x:v>
      </x:c>
      <x:c r="I1880" s="55" t="n">
        <x:f>'Reparto provincial'!N630</x:f>
        <x:v>25110.838171407315</x:v>
      </x:c>
      <x:c r="J1880" s="55" t="n">
        <x:f>IF(AND(ISNUMBER(H1880),ISNUMBER(I1880)),H1880*I1880,"n.a.")</x:f>
        <x:v>2310197.111769473</x:v>
      </x:c>
      <x:c r="K1880" s="56" t="n">
        <x:f>Ubicaciones!D6</x:f>
        <x:v>9.34</x:v>
      </x:c>
      <x:c r="L1880" s="56" t="n">
        <x:f>Ubicaciones!E6</x:f>
        <x:v>-82.25</x:v>
      </x:c>
      <x:c r="M1880" s="38" t="str">
        <x:f>Vulnerabilidad!B24</x:f>
        <x:v>Liviana / madera</x:v>
      </x:c>
      <x:c r="N1880" s="38" t="str">
        <x:f>Vulnerabilidad!C24</x:f>
        <x:v>Madera / livianas</x:v>
      </x:c>
      <x:c r="O1880" s="38" t="str">
        <x:f>Vulnerabilidad!D24</x:f>
        <x:v>Metal</x:v>
      </x:c>
      <x:c r="P1880" s="38" t="str">
        <x:v>Sin dato</x:v>
      </x:c>
      <x:c r="Q1880" s="38" t="n">
        <x:f>IF('Impacto local'!H6="","",'Impacto local'!H6)</x:f>
        <x:v>3</x:v>
      </x:c>
      <x:c r="R1880" s="57" t="n">
        <x:f>IF(Q1880="","",INDEX(Vulnerabilidad!$D$6:$D$17,Q1880))</x:f>
        <x:v>0</x:v>
      </x:c>
      <x:c r="S1880" s="55" t="n">
        <x:f>IF(AND(ISNUMBER(J1880),ISNUMBER(R1880),R1880&gt;=0,R1880&lt;=1),J1880*R1880,"n.a.")</x:f>
        <x:v>0</x:v>
      </x:c>
      <x:c r="T1880" s="38" t="str">
        <x:f>IF(ISNUMBER(S1880),"Calculado ilustrativo","Faltan datos / parámetros inválidos")</x:f>
        <x:v>Calculado ilustrativo</x:v>
      </x:c>
    </x:row>
    <x:row r="1881">
      <x:c r="A1881" s="38" t="str">
        <x:v>R01876</x:v>
      </x:c>
      <x:c r="B1881" s="38" t="str">
        <x:f>'Reparto provincial'!B631</x:f>
        <x:v>C17</x:v>
      </x:c>
      <x:c r="C1881" s="38" t="str">
        <x:f>'Reparto provincial'!C631</x:f>
        <x:v>Seguros Suramericana, S.A.</x:v>
      </x:c>
      <x:c r="D1881" s="38" t="str">
        <x:f>'Reparto provincial'!D631</x:f>
        <x:v>Residencial</x:v>
      </x:c>
      <x:c r="E1881" s="38" t="str">
        <x:f>'Reparto provincial'!E631</x:f>
        <x:v>Coclé</x:v>
      </x:c>
      <x:c r="F1881" s="38" t="str">
        <x:f>Ubicaciones!A7</x:f>
        <x:v>L02</x:v>
      </x:c>
      <x:c r="G1881" s="38" t="str">
        <x:v>P1</x:v>
      </x:c>
      <x:c r="H1881" s="55" t="n">
        <x:f>IF(AND(ISNUMBER('Reparto provincial'!J631),ABS(Construccion!G9-1)&lt;0.0000001,MIN(Construccion!D9:F9)&gt;=0,MAX(Construccion!D9:F9)&lt;=1),ROUND('Reparto provincial'!J631*ROUND(SUM(Construccion!$D$9:D9),12),0)-0,"n.a.")</x:f>
        <x:v>1629</x:v>
      </x:c>
      <x:c r="I1881" s="55" t="n">
        <x:f>'Reparto provincial'!N631</x:f>
        <x:v>25110.838171407315</x:v>
      </x:c>
      <x:c r="J1881" s="55" t="n">
        <x:f>IF(AND(ISNUMBER(H1881),ISNUMBER(I1881)),H1881*I1881,"n.a.")</x:f>
        <x:v>40905555.38122252</x:v>
      </x:c>
      <x:c r="K1881" s="56" t="n">
        <x:f>Ubicaciones!D7</x:f>
        <x:v>8.52</x:v>
      </x:c>
      <x:c r="L1881" s="56" t="n">
        <x:f>Ubicaciones!E7</x:f>
        <x:v>-80.36</x:v>
      </x:c>
      <x:c r="M1881" s="38" t="str">
        <x:f>Vulnerabilidad!B22</x:f>
        <x:v>Hormigón armado</x:v>
      </x:c>
      <x:c r="N1881" s="38" t="str">
        <x:f>Vulnerabilidad!C22</x:f>
        <x:v>Mampostería de relleno</x:v>
      </x:c>
      <x:c r="O1881" s="38" t="str">
        <x:f>Vulnerabilidad!D22</x:f>
        <x:v>Losa de hormigón</x:v>
      </x:c>
      <x:c r="P1881" s="38" t="str">
        <x:v>Sin dato</x:v>
      </x:c>
      <x:c r="Q1881" s="38" t="n">
        <x:f>IF('Impacto local'!H7="","",'Impacto local'!H7)</x:f>
        <x:v>2</x:v>
      </x:c>
      <x:c r="R1881" s="57" t="n">
        <x:f>IF(Q1881="","",INDEX(Vulnerabilidad!$B$6:$B$17,Q1881))</x:f>
        <x:v>0</x:v>
      </x:c>
      <x:c r="S1881" s="55" t="n">
        <x:f>IF(AND(ISNUMBER(J1881),ISNUMBER(R1881),R1881&gt;=0,R1881&lt;=1),J1881*R1881,"n.a.")</x:f>
        <x:v>0</x:v>
      </x:c>
      <x:c r="T1881" s="38" t="str">
        <x:f>IF(ISNUMBER(S1881),"Calculado ilustrativo","Faltan datos / parámetros inválidos")</x:f>
        <x:v>Calculado ilustrativo</x:v>
      </x:c>
    </x:row>
    <x:row r="1882">
      <x:c r="A1882" s="38" t="str">
        <x:v>R01877</x:v>
      </x:c>
      <x:c r="B1882" s="38" t="str">
        <x:f>'Reparto provincial'!B631</x:f>
        <x:v>C17</x:v>
      </x:c>
      <x:c r="C1882" s="38" t="str">
        <x:f>'Reparto provincial'!C631</x:f>
        <x:v>Seguros Suramericana, S.A.</x:v>
      </x:c>
      <x:c r="D1882" s="38" t="str">
        <x:f>'Reparto provincial'!D631</x:f>
        <x:v>Residencial</x:v>
      </x:c>
      <x:c r="E1882" s="38" t="str">
        <x:f>'Reparto provincial'!E631</x:f>
        <x:v>Coclé</x:v>
      </x:c>
      <x:c r="F1882" s="38" t="str">
        <x:f>Ubicaciones!A7</x:f>
        <x:v>L02</x:v>
      </x:c>
      <x:c r="G1882" s="38" t="str">
        <x:v>P2</x:v>
      </x:c>
      <x:c r="H1882" s="55" t="n">
        <x:f>IF(AND(ISNUMBER('Reparto provincial'!J631),ABS(Construccion!G9-1)&lt;0.0000001,MIN(Construccion!D9:F9)&gt;=0,MAX(Construccion!D9:F9)&lt;=1),ROUND('Reparto provincial'!J631*ROUND(SUM(Construccion!$D$9:E9),12),0)-ROUND('Reparto provincial'!J631*ROUND(SUM(Construccion!$D$9:D9),12),0),"n.a.")</x:f>
        <x:v>815</x:v>
      </x:c>
      <x:c r="I1882" s="55" t="n">
        <x:f>'Reparto provincial'!N631</x:f>
        <x:v>25110.838171407315</x:v>
      </x:c>
      <x:c r="J1882" s="55" t="n">
        <x:f>IF(AND(ISNUMBER(H1882),ISNUMBER(I1882)),H1882*I1882,"n.a.")</x:f>
        <x:v>20465333.109696962</x:v>
      </x:c>
      <x:c r="K1882" s="56" t="n">
        <x:f>Ubicaciones!D7</x:f>
        <x:v>8.52</x:v>
      </x:c>
      <x:c r="L1882" s="56" t="n">
        <x:f>Ubicaciones!E7</x:f>
        <x:v>-80.36</x:v>
      </x:c>
      <x:c r="M1882" s="38" t="str">
        <x:f>Vulnerabilidad!B23</x:f>
        <x:v>Mampostería sin refuerzo</x:v>
      </x:c>
      <x:c r="N1882" s="38" t="str">
        <x:f>Vulnerabilidad!C23</x:f>
        <x:v>Bloque / ladrillo</x:v>
      </x:c>
      <x:c r="O1882" s="38" t="str">
        <x:f>Vulnerabilidad!D23</x:f>
        <x:v>Metal</x:v>
      </x:c>
      <x:c r="P1882" s="38" t="str">
        <x:v>Sin dato</x:v>
      </x:c>
      <x:c r="Q1882" s="38" t="n">
        <x:f>IF('Impacto local'!H7="","",'Impacto local'!H7)</x:f>
        <x:v>2</x:v>
      </x:c>
      <x:c r="R1882" s="57" t="n">
        <x:f>IF(Q1882="","",INDEX(Vulnerabilidad!$C$6:$C$17,Q1882))</x:f>
        <x:v>0</x:v>
      </x:c>
      <x:c r="S1882" s="55" t="n">
        <x:f>IF(AND(ISNUMBER(J1882),ISNUMBER(R1882),R1882&gt;=0,R1882&lt;=1),J1882*R1882,"n.a.")</x:f>
        <x:v>0</x:v>
      </x:c>
      <x:c r="T1882" s="38" t="str">
        <x:f>IF(ISNUMBER(S1882),"Calculado ilustrativo","Faltan datos / parámetros inválidos")</x:f>
        <x:v>Calculado ilustrativo</x:v>
      </x:c>
    </x:row>
    <x:row r="1883">
      <x:c r="A1883" s="38" t="str">
        <x:v>R01878</x:v>
      </x:c>
      <x:c r="B1883" s="38" t="str">
        <x:f>'Reparto provincial'!B631</x:f>
        <x:v>C17</x:v>
      </x:c>
      <x:c r="C1883" s="38" t="str">
        <x:f>'Reparto provincial'!C631</x:f>
        <x:v>Seguros Suramericana, S.A.</x:v>
      </x:c>
      <x:c r="D1883" s="38" t="str">
        <x:f>'Reparto provincial'!D631</x:f>
        <x:v>Residencial</x:v>
      </x:c>
      <x:c r="E1883" s="38" t="str">
        <x:f>'Reparto provincial'!E631</x:f>
        <x:v>Coclé</x:v>
      </x:c>
      <x:c r="F1883" s="38" t="str">
        <x:f>Ubicaciones!A7</x:f>
        <x:v>L02</x:v>
      </x:c>
      <x:c r="G1883" s="38" t="str">
        <x:v>P3</x:v>
      </x:c>
      <x:c r="H1883" s="55" t="n">
        <x:f>IF(AND(ISNUMBER('Reparto provincial'!J631),ABS(Construccion!G9-1)&lt;0.0000001,MIN(Construccion!D9:F9)&gt;=0,MAX(Construccion!D9:F9)&lt;=1),ROUND('Reparto provincial'!J631*ROUND(SUM(Construccion!$D$9:F9),12),0)-ROUND('Reparto provincial'!J631*ROUND(SUM(Construccion!$D$9:E9),12),0),"n.a.")</x:f>
        <x:v>271</x:v>
      </x:c>
      <x:c r="I1883" s="55" t="n">
        <x:f>'Reparto provincial'!N631</x:f>
        <x:v>25110.838171407315</x:v>
      </x:c>
      <x:c r="J1883" s="55" t="n">
        <x:f>IF(AND(ISNUMBER(H1883),ISNUMBER(I1883)),H1883*I1883,"n.a.")</x:f>
        <x:v>6805037.144451383</x:v>
      </x:c>
      <x:c r="K1883" s="56" t="n">
        <x:f>Ubicaciones!D7</x:f>
        <x:v>8.52</x:v>
      </x:c>
      <x:c r="L1883" s="56" t="n">
        <x:f>Ubicaciones!E7</x:f>
        <x:v>-80.36</x:v>
      </x:c>
      <x:c r="M1883" s="38" t="str">
        <x:f>Vulnerabilidad!B24</x:f>
        <x:v>Liviana / madera</x:v>
      </x:c>
      <x:c r="N1883" s="38" t="str">
        <x:f>Vulnerabilidad!C24</x:f>
        <x:v>Madera / livianas</x:v>
      </x:c>
      <x:c r="O1883" s="38" t="str">
        <x:f>Vulnerabilidad!D24</x:f>
        <x:v>Metal</x:v>
      </x:c>
      <x:c r="P1883" s="38" t="str">
        <x:v>Sin dato</x:v>
      </x:c>
      <x:c r="Q1883" s="38" t="n">
        <x:f>IF('Impacto local'!H7="","",'Impacto local'!H7)</x:f>
        <x:v>2</x:v>
      </x:c>
      <x:c r="R1883" s="57" t="n">
        <x:f>IF(Q1883="","",INDEX(Vulnerabilidad!$D$6:$D$17,Q1883))</x:f>
        <x:v>0</x:v>
      </x:c>
      <x:c r="S1883" s="55" t="n">
        <x:f>IF(AND(ISNUMBER(J1883),ISNUMBER(R1883),R1883&gt;=0,R1883&lt;=1),J1883*R1883,"n.a.")</x:f>
        <x:v>0</x:v>
      </x:c>
      <x:c r="T1883" s="38" t="str">
        <x:f>IF(ISNUMBER(S1883),"Calculado ilustrativo","Faltan datos / parámetros inválidos")</x:f>
        <x:v>Calculado ilustrativo</x:v>
      </x:c>
    </x:row>
    <x:row r="1884">
      <x:c r="A1884" s="38" t="str">
        <x:v>R01879</x:v>
      </x:c>
      <x:c r="B1884" s="38" t="str">
        <x:f>'Reparto provincial'!B632</x:f>
        <x:v>C17</x:v>
      </x:c>
      <x:c r="C1884" s="38" t="str">
        <x:f>'Reparto provincial'!C632</x:f>
        <x:v>Seguros Suramericana, S.A.</x:v>
      </x:c>
      <x:c r="D1884" s="38" t="str">
        <x:f>'Reparto provincial'!D632</x:f>
        <x:v>Residencial</x:v>
      </x:c>
      <x:c r="E1884" s="38" t="str">
        <x:f>'Reparto provincial'!E632</x:f>
        <x:v>Colón</x:v>
      </x:c>
      <x:c r="F1884" s="38" t="str">
        <x:f>Ubicaciones!A8</x:f>
        <x:v>L03</x:v>
      </x:c>
      <x:c r="G1884" s="38" t="str">
        <x:v>P1</x:v>
      </x:c>
      <x:c r="H1884" s="55" t="n">
        <x:f>IF(AND(ISNUMBER('Reparto provincial'!J632),ABS(Construccion!G12-1)&lt;0.0000001,MIN(Construccion!D12:F12)&gt;=0,MAX(Construccion!D12:F12)&lt;=1),ROUND('Reparto provincial'!J632*ROUND(SUM(Construccion!$D$12:D12),12),0)-0,"n.a.")</x:f>
        <x:v>2066</x:v>
      </x:c>
      <x:c r="I1884" s="55" t="n">
        <x:f>'Reparto provincial'!N632</x:f>
        <x:v>25110.838171407315</x:v>
      </x:c>
      <x:c r="J1884" s="55" t="n">
        <x:f>IF(AND(ISNUMBER(H1884),ISNUMBER(I1884)),H1884*I1884,"n.a.")</x:f>
        <x:v>51878991.66212751</x:v>
      </x:c>
      <x:c r="K1884" s="56" t="n">
        <x:f>Ubicaciones!D8</x:f>
        <x:v>9.36</x:v>
      </x:c>
      <x:c r="L1884" s="56" t="n">
        <x:f>Ubicaciones!E8</x:f>
        <x:v>-79.9</x:v>
      </x:c>
      <x:c r="M1884" s="38" t="str">
        <x:f>Vulnerabilidad!B22</x:f>
        <x:v>Hormigón armado</x:v>
      </x:c>
      <x:c r="N1884" s="38" t="str">
        <x:f>Vulnerabilidad!C22</x:f>
        <x:v>Mampostería de relleno</x:v>
      </x:c>
      <x:c r="O1884" s="38" t="str">
        <x:f>Vulnerabilidad!D22</x:f>
        <x:v>Losa de hormigón</x:v>
      </x:c>
      <x:c r="P1884" s="38" t="str">
        <x:v>Sin dato</x:v>
      </x:c>
      <x:c r="Q1884" s="38" t="n">
        <x:f>IF('Impacto local'!H8="","",'Impacto local'!H8)</x:f>
        <x:v>2</x:v>
      </x:c>
      <x:c r="R1884" s="57" t="n">
        <x:f>IF(Q1884="","",INDEX(Vulnerabilidad!$B$6:$B$17,Q1884))</x:f>
        <x:v>0</x:v>
      </x:c>
      <x:c r="S1884" s="55" t="n">
        <x:f>IF(AND(ISNUMBER(J1884),ISNUMBER(R1884),R1884&gt;=0,R1884&lt;=1),J1884*R1884,"n.a.")</x:f>
        <x:v>0</x:v>
      </x:c>
      <x:c r="T1884" s="38" t="str">
        <x:f>IF(ISNUMBER(S1884),"Calculado ilustrativo","Faltan datos / parámetros inválidos")</x:f>
        <x:v>Calculado ilustrativo</x:v>
      </x:c>
    </x:row>
    <x:row r="1885">
      <x:c r="A1885" s="38" t="str">
        <x:v>R01880</x:v>
      </x:c>
      <x:c r="B1885" s="38" t="str">
        <x:f>'Reparto provincial'!B632</x:f>
        <x:v>C17</x:v>
      </x:c>
      <x:c r="C1885" s="38" t="str">
        <x:f>'Reparto provincial'!C632</x:f>
        <x:v>Seguros Suramericana, S.A.</x:v>
      </x:c>
      <x:c r="D1885" s="38" t="str">
        <x:f>'Reparto provincial'!D632</x:f>
        <x:v>Residencial</x:v>
      </x:c>
      <x:c r="E1885" s="38" t="str">
        <x:f>'Reparto provincial'!E632</x:f>
        <x:v>Colón</x:v>
      </x:c>
      <x:c r="F1885" s="38" t="str">
        <x:f>Ubicaciones!A8</x:f>
        <x:v>L03</x:v>
      </x:c>
      <x:c r="G1885" s="38" t="str">
        <x:v>P2</x:v>
      </x:c>
      <x:c r="H1885" s="55" t="n">
        <x:f>IF(AND(ISNUMBER('Reparto provincial'!J632),ABS(Construccion!G12-1)&lt;0.0000001,MIN(Construccion!D12:F12)&gt;=0,MAX(Construccion!D12:F12)&lt;=1),ROUND('Reparto provincial'!J632*ROUND(SUM(Construccion!$D$12:E12),12),0)-ROUND('Reparto provincial'!J632*ROUND(SUM(Construccion!$D$12:D12),12),0),"n.a.")</x:f>
        <x:v>1033</x:v>
      </x:c>
      <x:c r="I1885" s="55" t="n">
        <x:f>'Reparto provincial'!N632</x:f>
        <x:v>25110.838171407315</x:v>
      </x:c>
      <x:c r="J1885" s="55" t="n">
        <x:f>IF(AND(ISNUMBER(H1885),ISNUMBER(I1885)),H1885*I1885,"n.a.")</x:f>
        <x:v>25939495.831063755</x:v>
      </x:c>
      <x:c r="K1885" s="56" t="n">
        <x:f>Ubicaciones!D8</x:f>
        <x:v>9.36</x:v>
      </x:c>
      <x:c r="L1885" s="56" t="n">
        <x:f>Ubicaciones!E8</x:f>
        <x:v>-79.9</x:v>
      </x:c>
      <x:c r="M1885" s="38" t="str">
        <x:f>Vulnerabilidad!B23</x:f>
        <x:v>Mampostería sin refuerzo</x:v>
      </x:c>
      <x:c r="N1885" s="38" t="str">
        <x:f>Vulnerabilidad!C23</x:f>
        <x:v>Bloque / ladrillo</x:v>
      </x:c>
      <x:c r="O1885" s="38" t="str">
        <x:f>Vulnerabilidad!D23</x:f>
        <x:v>Metal</x:v>
      </x:c>
      <x:c r="P1885" s="38" t="str">
        <x:v>Sin dato</x:v>
      </x:c>
      <x:c r="Q1885" s="38" t="n">
        <x:f>IF('Impacto local'!H8="","",'Impacto local'!H8)</x:f>
        <x:v>2</x:v>
      </x:c>
      <x:c r="R1885" s="57" t="n">
        <x:f>IF(Q1885="","",INDEX(Vulnerabilidad!$C$6:$C$17,Q1885))</x:f>
        <x:v>0</x:v>
      </x:c>
      <x:c r="S1885" s="55" t="n">
        <x:f>IF(AND(ISNUMBER(J1885),ISNUMBER(R1885),R1885&gt;=0,R1885&lt;=1),J1885*R1885,"n.a.")</x:f>
        <x:v>0</x:v>
      </x:c>
      <x:c r="T1885" s="38" t="str">
        <x:f>IF(ISNUMBER(S1885),"Calculado ilustrativo","Faltan datos / parámetros inválidos")</x:f>
        <x:v>Calculado ilustrativo</x:v>
      </x:c>
    </x:row>
    <x:row r="1886">
      <x:c r="A1886" s="38" t="str">
        <x:v>R01881</x:v>
      </x:c>
      <x:c r="B1886" s="38" t="str">
        <x:f>'Reparto provincial'!B632</x:f>
        <x:v>C17</x:v>
      </x:c>
      <x:c r="C1886" s="38" t="str">
        <x:f>'Reparto provincial'!C632</x:f>
        <x:v>Seguros Suramericana, S.A.</x:v>
      </x:c>
      <x:c r="D1886" s="38" t="str">
        <x:f>'Reparto provincial'!D632</x:f>
        <x:v>Residencial</x:v>
      </x:c>
      <x:c r="E1886" s="38" t="str">
        <x:f>'Reparto provincial'!E632</x:f>
        <x:v>Colón</x:v>
      </x:c>
      <x:c r="F1886" s="38" t="str">
        <x:f>Ubicaciones!A8</x:f>
        <x:v>L03</x:v>
      </x:c>
      <x:c r="G1886" s="38" t="str">
        <x:v>P3</x:v>
      </x:c>
      <x:c r="H1886" s="55" t="n">
        <x:f>IF(AND(ISNUMBER('Reparto provincial'!J632),ABS(Construccion!G12-1)&lt;0.0000001,MIN(Construccion!D12:F12)&gt;=0,MAX(Construccion!D12:F12)&lt;=1),ROUND('Reparto provincial'!J632*ROUND(SUM(Construccion!$D$12:F12),12),0)-ROUND('Reparto provincial'!J632*ROUND(SUM(Construccion!$D$12:E12),12),0),"n.a.")</x:f>
        <x:v>344</x:v>
      </x:c>
      <x:c r="I1886" s="55" t="n">
        <x:f>'Reparto provincial'!N632</x:f>
        <x:v>25110.838171407315</x:v>
      </x:c>
      <x:c r="J1886" s="55" t="n">
        <x:f>IF(AND(ISNUMBER(H1886),ISNUMBER(I1886)),H1886*I1886,"n.a.")</x:f>
        <x:v>8638128.330964116</x:v>
      </x:c>
      <x:c r="K1886" s="56" t="n">
        <x:f>Ubicaciones!D8</x:f>
        <x:v>9.36</x:v>
      </x:c>
      <x:c r="L1886" s="56" t="n">
        <x:f>Ubicaciones!E8</x:f>
        <x:v>-79.9</x:v>
      </x:c>
      <x:c r="M1886" s="38" t="str">
        <x:f>Vulnerabilidad!B24</x:f>
        <x:v>Liviana / madera</x:v>
      </x:c>
      <x:c r="N1886" s="38" t="str">
        <x:f>Vulnerabilidad!C24</x:f>
        <x:v>Madera / livianas</x:v>
      </x:c>
      <x:c r="O1886" s="38" t="str">
        <x:f>Vulnerabilidad!D24</x:f>
        <x:v>Metal</x:v>
      </x:c>
      <x:c r="P1886" s="38" t="str">
        <x:v>Sin dato</x:v>
      </x:c>
      <x:c r="Q1886" s="38" t="n">
        <x:f>IF('Impacto local'!H8="","",'Impacto local'!H8)</x:f>
        <x:v>2</x:v>
      </x:c>
      <x:c r="R1886" s="57" t="n">
        <x:f>IF(Q1886="","",INDEX(Vulnerabilidad!$D$6:$D$17,Q1886))</x:f>
        <x:v>0</x:v>
      </x:c>
      <x:c r="S1886" s="55" t="n">
        <x:f>IF(AND(ISNUMBER(J1886),ISNUMBER(R1886),R1886&gt;=0,R1886&lt;=1),J1886*R1886,"n.a.")</x:f>
        <x:v>0</x:v>
      </x:c>
      <x:c r="T1886" s="38" t="str">
        <x:f>IF(ISNUMBER(S1886),"Calculado ilustrativo","Faltan datos / parámetros inválidos")</x:f>
        <x:v>Calculado ilustrativo</x:v>
      </x:c>
    </x:row>
    <x:row r="1887">
      <x:c r="A1887" s="38" t="str">
        <x:v>R01882</x:v>
      </x:c>
      <x:c r="B1887" s="38" t="str">
        <x:f>'Reparto provincial'!B633</x:f>
        <x:v>C17</x:v>
      </x:c>
      <x:c r="C1887" s="38" t="str">
        <x:f>'Reparto provincial'!C633</x:f>
        <x:v>Seguros Suramericana, S.A.</x:v>
      </x:c>
      <x:c r="D1887" s="38" t="str">
        <x:f>'Reparto provincial'!D633</x:f>
        <x:v>Residencial</x:v>
      </x:c>
      <x:c r="E1887" s="38" t="str">
        <x:f>'Reparto provincial'!E633</x:f>
        <x:v>Chiriquí</x:v>
      </x:c>
      <x:c r="F1887" s="38" t="str">
        <x:f>Ubicaciones!A9</x:f>
        <x:v>L04</x:v>
      </x:c>
      <x:c r="G1887" s="38" t="str">
        <x:v>P1</x:v>
      </x:c>
      <x:c r="H1887" s="55" t="n">
        <x:f>IF(AND(ISNUMBER('Reparto provincial'!J633),ABS(Construccion!G15-1)&lt;0.0000001,MIN(Construccion!D15:F15)&gt;=0,MAX(Construccion!D15:F15)&lt;=1),ROUND('Reparto provincial'!J633*ROUND(SUM(Construccion!$D$15:D15),12),0)-0,"n.a.")</x:f>
        <x:v>7753</x:v>
      </x:c>
      <x:c r="I1887" s="55" t="n">
        <x:f>'Reparto provincial'!N633</x:f>
        <x:v>25110.838171407315</x:v>
      </x:c>
      <x:c r="J1887" s="55" t="n">
        <x:f>IF(AND(ISNUMBER(H1887),ISNUMBER(I1887)),H1887*I1887,"n.a.")</x:f>
        <x:v>194684328.3429209</x:v>
      </x:c>
      <x:c r="K1887" s="56" t="n">
        <x:f>Ubicaciones!D9</x:f>
        <x:v>8.43</x:v>
      </x:c>
      <x:c r="L1887" s="56" t="n">
        <x:f>Ubicaciones!E9</x:f>
        <x:v>-82.43</x:v>
      </x:c>
      <x:c r="M1887" s="38" t="str">
        <x:f>Vulnerabilidad!B22</x:f>
        <x:v>Hormigón armado</x:v>
      </x:c>
      <x:c r="N1887" s="38" t="str">
        <x:f>Vulnerabilidad!C22</x:f>
        <x:v>Mampostería de relleno</x:v>
      </x:c>
      <x:c r="O1887" s="38" t="str">
        <x:f>Vulnerabilidad!D22</x:f>
        <x:v>Losa de hormigón</x:v>
      </x:c>
      <x:c r="P1887" s="38" t="str">
        <x:v>Sin dato</x:v>
      </x:c>
      <x:c r="Q1887" s="38" t="n">
        <x:f>IF('Impacto local'!H9="","",'Impacto local'!H9)</x:f>
        <x:v>4</x:v>
      </x:c>
      <x:c r="R1887" s="57" t="n">
        <x:f>IF(Q1887="","",INDEX(Vulnerabilidad!$B$6:$B$17,Q1887))</x:f>
        <x:v>0</x:v>
      </x:c>
      <x:c r="S1887" s="55" t="n">
        <x:f>IF(AND(ISNUMBER(J1887),ISNUMBER(R1887),R1887&gt;=0,R1887&lt;=1),J1887*R1887,"n.a.")</x:f>
        <x:v>0</x:v>
      </x:c>
      <x:c r="T1887" s="38" t="str">
        <x:f>IF(ISNUMBER(S1887),"Calculado ilustrativo","Faltan datos / parámetros inválidos")</x:f>
        <x:v>Calculado ilustrativo</x:v>
      </x:c>
    </x:row>
    <x:row r="1888">
      <x:c r="A1888" s="38" t="str">
        <x:v>R01883</x:v>
      </x:c>
      <x:c r="B1888" s="38" t="str">
        <x:f>'Reparto provincial'!B633</x:f>
        <x:v>C17</x:v>
      </x:c>
      <x:c r="C1888" s="38" t="str">
        <x:f>'Reparto provincial'!C633</x:f>
        <x:v>Seguros Suramericana, S.A.</x:v>
      </x:c>
      <x:c r="D1888" s="38" t="str">
        <x:f>'Reparto provincial'!D633</x:f>
        <x:v>Residencial</x:v>
      </x:c>
      <x:c r="E1888" s="38" t="str">
        <x:f>'Reparto provincial'!E633</x:f>
        <x:v>Chiriquí</x:v>
      </x:c>
      <x:c r="F1888" s="38" t="str">
        <x:f>Ubicaciones!A9</x:f>
        <x:v>L04</x:v>
      </x:c>
      <x:c r="G1888" s="38" t="str">
        <x:v>P2</x:v>
      </x:c>
      <x:c r="H1888" s="55" t="n">
        <x:f>IF(AND(ISNUMBER('Reparto provincial'!J633),ABS(Construccion!G15-1)&lt;0.0000001,MIN(Construccion!D15:F15)&gt;=0,MAX(Construccion!D15:F15)&lt;=1),ROUND('Reparto provincial'!J633*ROUND(SUM(Construccion!$D$15:E15),12),0)-ROUND('Reparto provincial'!J633*ROUND(SUM(Construccion!$D$15:D15),12),0),"n.a.")</x:f>
        <x:v>3877</x:v>
      </x:c>
      <x:c r="I1888" s="55" t="n">
        <x:f>'Reparto provincial'!N633</x:f>
        <x:v>25110.838171407315</x:v>
      </x:c>
      <x:c r="J1888" s="55" t="n">
        <x:f>IF(AND(ISNUMBER(H1888),ISNUMBER(I1888)),H1888*I1888,"n.a.")</x:f>
        <x:v>97354719.59054616</x:v>
      </x:c>
      <x:c r="K1888" s="56" t="n">
        <x:f>Ubicaciones!D9</x:f>
        <x:v>8.43</x:v>
      </x:c>
      <x:c r="L1888" s="56" t="n">
        <x:f>Ubicaciones!E9</x:f>
        <x:v>-82.43</x:v>
      </x:c>
      <x:c r="M1888" s="38" t="str">
        <x:f>Vulnerabilidad!B23</x:f>
        <x:v>Mampostería sin refuerzo</x:v>
      </x:c>
      <x:c r="N1888" s="38" t="str">
        <x:f>Vulnerabilidad!C23</x:f>
        <x:v>Bloque / ladrillo</x:v>
      </x:c>
      <x:c r="O1888" s="38" t="str">
        <x:f>Vulnerabilidad!D23</x:f>
        <x:v>Metal</x:v>
      </x:c>
      <x:c r="P1888" s="38" t="str">
        <x:v>Sin dato</x:v>
      </x:c>
      <x:c r="Q1888" s="38" t="n">
        <x:f>IF('Impacto local'!H9="","",'Impacto local'!H9)</x:f>
        <x:v>4</x:v>
      </x:c>
      <x:c r="R1888" s="57" t="n">
        <x:f>IF(Q1888="","",INDEX(Vulnerabilidad!$C$6:$C$17,Q1888))</x:f>
        <x:v>0.001</x:v>
      </x:c>
      <x:c r="S1888" s="55" t="n">
        <x:f>IF(AND(ISNUMBER(J1888),ISNUMBER(R1888),R1888&gt;=0,R1888&lt;=1),J1888*R1888,"n.a.")</x:f>
        <x:v>97354.71959054616</x:v>
      </x:c>
      <x:c r="T1888" s="38" t="str">
        <x:f>IF(ISNUMBER(S1888),"Calculado ilustrativo","Faltan datos / parámetros inválidos")</x:f>
        <x:v>Calculado ilustrativo</x:v>
      </x:c>
    </x:row>
    <x:row r="1889">
      <x:c r="A1889" s="38" t="str">
        <x:v>R01884</x:v>
      </x:c>
      <x:c r="B1889" s="38" t="str">
        <x:f>'Reparto provincial'!B633</x:f>
        <x:v>C17</x:v>
      </x:c>
      <x:c r="C1889" s="38" t="str">
        <x:f>'Reparto provincial'!C633</x:f>
        <x:v>Seguros Suramericana, S.A.</x:v>
      </x:c>
      <x:c r="D1889" s="38" t="str">
        <x:f>'Reparto provincial'!D633</x:f>
        <x:v>Residencial</x:v>
      </x:c>
      <x:c r="E1889" s="38" t="str">
        <x:f>'Reparto provincial'!E633</x:f>
        <x:v>Chiriquí</x:v>
      </x:c>
      <x:c r="F1889" s="38" t="str">
        <x:f>Ubicaciones!A9</x:f>
        <x:v>L04</x:v>
      </x:c>
      <x:c r="G1889" s="38" t="str">
        <x:v>P3</x:v>
      </x:c>
      <x:c r="H1889" s="55" t="n">
        <x:f>IF(AND(ISNUMBER('Reparto provincial'!J633),ABS(Construccion!G15-1)&lt;0.0000001,MIN(Construccion!D15:F15)&gt;=0,MAX(Construccion!D15:F15)&lt;=1),ROUND('Reparto provincial'!J633*ROUND(SUM(Construccion!$D$15:F15),12),0)-ROUND('Reparto provincial'!J633*ROUND(SUM(Construccion!$D$15:E15),12),0),"n.a.")</x:f>
        <x:v>1292</x:v>
      </x:c>
      <x:c r="I1889" s="55" t="n">
        <x:f>'Reparto provincial'!N633</x:f>
        <x:v>25110.838171407315</x:v>
      </x:c>
      <x:c r="J1889" s="55" t="n">
        <x:f>IF(AND(ISNUMBER(H1889),ISNUMBER(I1889)),H1889*I1889,"n.a.")</x:f>
        <x:v>32443202.91745825</x:v>
      </x:c>
      <x:c r="K1889" s="56" t="n">
        <x:f>Ubicaciones!D9</x:f>
        <x:v>8.43</x:v>
      </x:c>
      <x:c r="L1889" s="56" t="n">
        <x:f>Ubicaciones!E9</x:f>
        <x:v>-82.43</x:v>
      </x:c>
      <x:c r="M1889" s="38" t="str">
        <x:f>Vulnerabilidad!B24</x:f>
        <x:v>Liviana / madera</x:v>
      </x:c>
      <x:c r="N1889" s="38" t="str">
        <x:f>Vulnerabilidad!C24</x:f>
        <x:v>Madera / livianas</x:v>
      </x:c>
      <x:c r="O1889" s="38" t="str">
        <x:f>Vulnerabilidad!D24</x:f>
        <x:v>Metal</x:v>
      </x:c>
      <x:c r="P1889" s="38" t="str">
        <x:v>Sin dato</x:v>
      </x:c>
      <x:c r="Q1889" s="38" t="n">
        <x:f>IF('Impacto local'!H9="","",'Impacto local'!H9)</x:f>
        <x:v>4</x:v>
      </x:c>
      <x:c r="R1889" s="57" t="n">
        <x:f>IF(Q1889="","",INDEX(Vulnerabilidad!$D$6:$D$17,Q1889))</x:f>
        <x:v>0.002</x:v>
      </x:c>
      <x:c r="S1889" s="55" t="n">
        <x:f>IF(AND(ISNUMBER(J1889),ISNUMBER(R1889),R1889&gt;=0,R1889&lt;=1),J1889*R1889,"n.a.")</x:f>
        <x:v>64886.405834916506</x:v>
      </x:c>
      <x:c r="T1889" s="38" t="str">
        <x:f>IF(ISNUMBER(S1889),"Calculado ilustrativo","Faltan datos / parámetros inválidos")</x:f>
        <x:v>Calculado ilustrativo</x:v>
      </x:c>
    </x:row>
    <x:row r="1890">
      <x:c r="A1890" s="38" t="str">
        <x:v>R01885</x:v>
      </x:c>
      <x:c r="B1890" s="38" t="str">
        <x:f>'Reparto provincial'!B634</x:f>
        <x:v>C17</x:v>
      </x:c>
      <x:c r="C1890" s="38" t="str">
        <x:f>'Reparto provincial'!C634</x:f>
        <x:v>Seguros Suramericana, S.A.</x:v>
      </x:c>
      <x:c r="D1890" s="38" t="str">
        <x:f>'Reparto provincial'!D634</x:f>
        <x:v>Residencial</x:v>
      </x:c>
      <x:c r="E1890" s="38" t="str">
        <x:f>'Reparto provincial'!E634</x:f>
        <x:v>Darién</x:v>
      </x:c>
      <x:c r="F1890" s="38" t="str">
        <x:f>Ubicaciones!A10</x:f>
        <x:v>L05</x:v>
      </x:c>
      <x:c r="G1890" s="38" t="str">
        <x:v>P1</x:v>
      </x:c>
      <x:c r="H1890" s="55" t="n">
        <x:f>IF(AND(ISNUMBER('Reparto provincial'!J634),ABS(Construccion!G18-1)&lt;0.0000001,MIN(Construccion!D18:F18)&gt;=0,MAX(Construccion!D18:F18)&lt;=1),ROUND('Reparto provincial'!J634*ROUND(SUM(Construccion!$D$18:D18),12),0)-0,"n.a.")</x:f>
        <x:v>105</x:v>
      </x:c>
      <x:c r="I1890" s="55" t="n">
        <x:f>'Reparto provincial'!N634</x:f>
        <x:v>25110.838171407315</x:v>
      </x:c>
      <x:c r="J1890" s="55" t="n">
        <x:f>IF(AND(ISNUMBER(H1890),ISNUMBER(I1890)),H1890*I1890,"n.a.")</x:f>
        <x:v>2636638.007997768</x:v>
      </x:c>
      <x:c r="K1890" s="56" t="n">
        <x:f>Ubicaciones!D10</x:f>
        <x:v>8.4</x:v>
      </x:c>
      <x:c r="L1890" s="56" t="n">
        <x:f>Ubicaciones!E10</x:f>
        <x:v>-78.15</x:v>
      </x:c>
      <x:c r="M1890" s="38" t="str">
        <x:f>Vulnerabilidad!B22</x:f>
        <x:v>Hormigón armado</x:v>
      </x:c>
      <x:c r="N1890" s="38" t="str">
        <x:f>Vulnerabilidad!C22</x:f>
        <x:v>Mampostería de relleno</x:v>
      </x:c>
      <x:c r="O1890" s="38" t="str">
        <x:f>Vulnerabilidad!D22</x:f>
        <x:v>Losa de hormigón</x:v>
      </x:c>
      <x:c r="P1890" s="38" t="str">
        <x:v>Sin dato</x:v>
      </x:c>
      <x:c r="Q1890" s="38" t="n">
        <x:f>IF('Impacto local'!H10="","",'Impacto local'!H10)</x:f>
        <x:v>2</x:v>
      </x:c>
      <x:c r="R1890" s="57" t="n">
        <x:f>IF(Q1890="","",INDEX(Vulnerabilidad!$B$6:$B$17,Q1890))</x:f>
        <x:v>0</x:v>
      </x:c>
      <x:c r="S1890" s="55" t="n">
        <x:f>IF(AND(ISNUMBER(J1890),ISNUMBER(R1890),R1890&gt;=0,R1890&lt;=1),J1890*R1890,"n.a.")</x:f>
        <x:v>0</x:v>
      </x:c>
      <x:c r="T1890" s="38" t="str">
        <x:f>IF(ISNUMBER(S1890),"Calculado ilustrativo","Faltan datos / parámetros inválidos")</x:f>
        <x:v>Calculado ilustrativo</x:v>
      </x:c>
    </x:row>
    <x:row r="1891">
      <x:c r="A1891" s="38" t="str">
        <x:v>R01886</x:v>
      </x:c>
      <x:c r="B1891" s="38" t="str">
        <x:f>'Reparto provincial'!B634</x:f>
        <x:v>C17</x:v>
      </x:c>
      <x:c r="C1891" s="38" t="str">
        <x:f>'Reparto provincial'!C634</x:f>
        <x:v>Seguros Suramericana, S.A.</x:v>
      </x:c>
      <x:c r="D1891" s="38" t="str">
        <x:f>'Reparto provincial'!D634</x:f>
        <x:v>Residencial</x:v>
      </x:c>
      <x:c r="E1891" s="38" t="str">
        <x:f>'Reparto provincial'!E634</x:f>
        <x:v>Darién</x:v>
      </x:c>
      <x:c r="F1891" s="38" t="str">
        <x:f>Ubicaciones!A10</x:f>
        <x:v>L05</x:v>
      </x:c>
      <x:c r="G1891" s="38" t="str">
        <x:v>P2</x:v>
      </x:c>
      <x:c r="H1891" s="55" t="n">
        <x:f>IF(AND(ISNUMBER('Reparto provincial'!J634),ABS(Construccion!G18-1)&lt;0.0000001,MIN(Construccion!D18:F18)&gt;=0,MAX(Construccion!D18:F18)&lt;=1),ROUND('Reparto provincial'!J634*ROUND(SUM(Construccion!$D$18:E18),12),0)-ROUND('Reparto provincial'!J634*ROUND(SUM(Construccion!$D$18:D18),12),0),"n.a.")</x:f>
        <x:v>53</x:v>
      </x:c>
      <x:c r="I1891" s="55" t="n">
        <x:f>'Reparto provincial'!N634</x:f>
        <x:v>25110.838171407315</x:v>
      </x:c>
      <x:c r="J1891" s="55" t="n">
        <x:f>IF(AND(ISNUMBER(H1891),ISNUMBER(I1891)),H1891*I1891,"n.a.")</x:f>
        <x:v>1330874.4230845878</x:v>
      </x:c>
      <x:c r="K1891" s="56" t="n">
        <x:f>Ubicaciones!D10</x:f>
        <x:v>8.4</x:v>
      </x:c>
      <x:c r="L1891" s="56" t="n">
        <x:f>Ubicaciones!E10</x:f>
        <x:v>-78.15</x:v>
      </x:c>
      <x:c r="M1891" s="38" t="str">
        <x:f>Vulnerabilidad!B23</x:f>
        <x:v>Mampostería sin refuerzo</x:v>
      </x:c>
      <x:c r="N1891" s="38" t="str">
        <x:f>Vulnerabilidad!C23</x:f>
        <x:v>Bloque / ladrillo</x:v>
      </x:c>
      <x:c r="O1891" s="38" t="str">
        <x:f>Vulnerabilidad!D23</x:f>
        <x:v>Metal</x:v>
      </x:c>
      <x:c r="P1891" s="38" t="str">
        <x:v>Sin dato</x:v>
      </x:c>
      <x:c r="Q1891" s="38" t="n">
        <x:f>IF('Impacto local'!H10="","",'Impacto local'!H10)</x:f>
        <x:v>2</x:v>
      </x:c>
      <x:c r="R1891" s="57" t="n">
        <x:f>IF(Q1891="","",INDEX(Vulnerabilidad!$C$6:$C$17,Q1891))</x:f>
        <x:v>0</x:v>
      </x:c>
      <x:c r="S1891" s="55" t="n">
        <x:f>IF(AND(ISNUMBER(J1891),ISNUMBER(R1891),R1891&gt;=0,R1891&lt;=1),J1891*R1891,"n.a.")</x:f>
        <x:v>0</x:v>
      </x:c>
      <x:c r="T1891" s="38" t="str">
        <x:f>IF(ISNUMBER(S1891),"Calculado ilustrativo","Faltan datos / parámetros inválidos")</x:f>
        <x:v>Calculado ilustrativo</x:v>
      </x:c>
    </x:row>
    <x:row r="1892">
      <x:c r="A1892" s="38" t="str">
        <x:v>R01887</x:v>
      </x:c>
      <x:c r="B1892" s="38" t="str">
        <x:f>'Reparto provincial'!B634</x:f>
        <x:v>C17</x:v>
      </x:c>
      <x:c r="C1892" s="38" t="str">
        <x:f>'Reparto provincial'!C634</x:f>
        <x:v>Seguros Suramericana, S.A.</x:v>
      </x:c>
      <x:c r="D1892" s="38" t="str">
        <x:f>'Reparto provincial'!D634</x:f>
        <x:v>Residencial</x:v>
      </x:c>
      <x:c r="E1892" s="38" t="str">
        <x:f>'Reparto provincial'!E634</x:f>
        <x:v>Darién</x:v>
      </x:c>
      <x:c r="F1892" s="38" t="str">
        <x:f>Ubicaciones!A10</x:f>
        <x:v>L05</x:v>
      </x:c>
      <x:c r="G1892" s="38" t="str">
        <x:v>P3</x:v>
      </x:c>
      <x:c r="H1892" s="55" t="n">
        <x:f>IF(AND(ISNUMBER('Reparto provincial'!J634),ABS(Construccion!G18-1)&lt;0.0000001,MIN(Construccion!D18:F18)&gt;=0,MAX(Construccion!D18:F18)&lt;=1),ROUND('Reparto provincial'!J634*ROUND(SUM(Construccion!$D$18:F18),12),0)-ROUND('Reparto provincial'!J634*ROUND(SUM(Construccion!$D$18:E18),12),0),"n.a.")</x:f>
        <x:v>17</x:v>
      </x:c>
      <x:c r="I1892" s="55" t="n">
        <x:f>'Reparto provincial'!N634</x:f>
        <x:v>25110.838171407315</x:v>
      </x:c>
      <x:c r="J1892" s="55" t="n">
        <x:f>IF(AND(ISNUMBER(H1892),ISNUMBER(I1892)),H1892*I1892,"n.a.")</x:f>
        <x:v>426884.2489139243</x:v>
      </x:c>
      <x:c r="K1892" s="56" t="n">
        <x:f>Ubicaciones!D10</x:f>
        <x:v>8.4</x:v>
      </x:c>
      <x:c r="L1892" s="56" t="n">
        <x:f>Ubicaciones!E10</x:f>
        <x:v>-78.15</x:v>
      </x:c>
      <x:c r="M1892" s="38" t="str">
        <x:f>Vulnerabilidad!B24</x:f>
        <x:v>Liviana / madera</x:v>
      </x:c>
      <x:c r="N1892" s="38" t="str">
        <x:f>Vulnerabilidad!C24</x:f>
        <x:v>Madera / livianas</x:v>
      </x:c>
      <x:c r="O1892" s="38" t="str">
        <x:f>Vulnerabilidad!D24</x:f>
        <x:v>Metal</x:v>
      </x:c>
      <x:c r="P1892" s="38" t="str">
        <x:v>Sin dato</x:v>
      </x:c>
      <x:c r="Q1892" s="38" t="n">
        <x:f>IF('Impacto local'!H10="","",'Impacto local'!H10)</x:f>
        <x:v>2</x:v>
      </x:c>
      <x:c r="R1892" s="57" t="n">
        <x:f>IF(Q1892="","",INDEX(Vulnerabilidad!$D$6:$D$17,Q1892))</x:f>
        <x:v>0</x:v>
      </x:c>
      <x:c r="S1892" s="55" t="n">
        <x:f>IF(AND(ISNUMBER(J1892),ISNUMBER(R1892),R1892&gt;=0,R1892&lt;=1),J1892*R1892,"n.a.")</x:f>
        <x:v>0</x:v>
      </x:c>
      <x:c r="T1892" s="38" t="str">
        <x:f>IF(ISNUMBER(S1892),"Calculado ilustrativo","Faltan datos / parámetros inválidos")</x:f>
        <x:v>Calculado ilustrativo</x:v>
      </x:c>
    </x:row>
    <x:row r="1893">
      <x:c r="A1893" s="38" t="str">
        <x:v>R01888</x:v>
      </x:c>
      <x:c r="B1893" s="38" t="str">
        <x:f>'Reparto provincial'!B635</x:f>
        <x:v>C17</x:v>
      </x:c>
      <x:c r="C1893" s="38" t="str">
        <x:f>'Reparto provincial'!C635</x:f>
        <x:v>Seguros Suramericana, S.A.</x:v>
      </x:c>
      <x:c r="D1893" s="38" t="str">
        <x:f>'Reparto provincial'!D635</x:f>
        <x:v>Residencial</x:v>
      </x:c>
      <x:c r="E1893" s="38" t="str">
        <x:f>'Reparto provincial'!E635</x:f>
        <x:v>Herrera</x:v>
      </x:c>
      <x:c r="F1893" s="38" t="str">
        <x:f>Ubicaciones!A11</x:f>
        <x:v>L06</x:v>
      </x:c>
      <x:c r="G1893" s="38" t="str">
        <x:v>P1</x:v>
      </x:c>
      <x:c r="H1893" s="55" t="n">
        <x:f>IF(AND(ISNUMBER('Reparto provincial'!J635),ABS(Construccion!G21-1)&lt;0.0000001,MIN(Construccion!D21:F21)&gt;=0,MAX(Construccion!D21:F21)&lt;=1),ROUND('Reparto provincial'!J635*ROUND(SUM(Construccion!$D$21:D21),12),0)-0,"n.a.")</x:f>
        <x:v>2195</x:v>
      </x:c>
      <x:c r="I1893" s="55" t="n">
        <x:f>'Reparto provincial'!N635</x:f>
        <x:v>25110.838171407315</x:v>
      </x:c>
      <x:c r="J1893" s="55" t="n">
        <x:f>IF(AND(ISNUMBER(H1893),ISNUMBER(I1893)),H1893*I1893,"n.a.")</x:f>
        <x:v>55118289.78623906</x:v>
      </x:c>
      <x:c r="K1893" s="56" t="n">
        <x:f>Ubicaciones!D11</x:f>
        <x:v>7.96</x:v>
      </x:c>
      <x:c r="L1893" s="56" t="n">
        <x:f>Ubicaciones!E11</x:f>
        <x:v>-80.43</x:v>
      </x:c>
      <x:c r="M1893" s="38" t="str">
        <x:f>Vulnerabilidad!B22</x:f>
        <x:v>Hormigón armado</x:v>
      </x:c>
      <x:c r="N1893" s="38" t="str">
        <x:f>Vulnerabilidad!C22</x:f>
        <x:v>Mampostería de relleno</x:v>
      </x:c>
      <x:c r="O1893" s="38" t="str">
        <x:f>Vulnerabilidad!D22</x:f>
        <x:v>Losa de hormigón</x:v>
      </x:c>
      <x:c r="P1893" s="38" t="str">
        <x:v>Sin dato</x:v>
      </x:c>
      <x:c r="Q1893" s="38" t="n">
        <x:f>IF('Impacto local'!H11="","",'Impacto local'!H11)</x:f>
        <x:v>3</x:v>
      </x:c>
      <x:c r="R1893" s="57" t="n">
        <x:f>IF(Q1893="","",INDEX(Vulnerabilidad!$B$6:$B$17,Q1893))</x:f>
        <x:v>0</x:v>
      </x:c>
      <x:c r="S1893" s="55" t="n">
        <x:f>IF(AND(ISNUMBER(J1893),ISNUMBER(R1893),R1893&gt;=0,R1893&lt;=1),J1893*R1893,"n.a.")</x:f>
        <x:v>0</x:v>
      </x:c>
      <x:c r="T1893" s="38" t="str">
        <x:f>IF(ISNUMBER(S1893),"Calculado ilustrativo","Faltan datos / parámetros inválidos")</x:f>
        <x:v>Calculado ilustrativo</x:v>
      </x:c>
    </x:row>
    <x:row r="1894">
      <x:c r="A1894" s="38" t="str">
        <x:v>R01889</x:v>
      </x:c>
      <x:c r="B1894" s="38" t="str">
        <x:f>'Reparto provincial'!B635</x:f>
        <x:v>C17</x:v>
      </x:c>
      <x:c r="C1894" s="38" t="str">
        <x:f>'Reparto provincial'!C635</x:f>
        <x:v>Seguros Suramericana, S.A.</x:v>
      </x:c>
      <x:c r="D1894" s="38" t="str">
        <x:f>'Reparto provincial'!D635</x:f>
        <x:v>Residencial</x:v>
      </x:c>
      <x:c r="E1894" s="38" t="str">
        <x:f>'Reparto provincial'!E635</x:f>
        <x:v>Herrera</x:v>
      </x:c>
      <x:c r="F1894" s="38" t="str">
        <x:f>Ubicaciones!A11</x:f>
        <x:v>L06</x:v>
      </x:c>
      <x:c r="G1894" s="38" t="str">
        <x:v>P2</x:v>
      </x:c>
      <x:c r="H1894" s="55" t="n">
        <x:f>IF(AND(ISNUMBER('Reparto provincial'!J635),ABS(Construccion!G21-1)&lt;0.0000001,MIN(Construccion!D21:F21)&gt;=0,MAX(Construccion!D21:F21)&lt;=1),ROUND('Reparto provincial'!J635*ROUND(SUM(Construccion!$D$21:E21),12),0)-ROUND('Reparto provincial'!J635*ROUND(SUM(Construccion!$D$21:D21),12),0),"n.a.")</x:f>
        <x:v>1098</x:v>
      </x:c>
      <x:c r="I1894" s="55" t="n">
        <x:f>'Reparto provincial'!N635</x:f>
        <x:v>25110.838171407315</x:v>
      </x:c>
      <x:c r="J1894" s="55" t="n">
        <x:f>IF(AND(ISNUMBER(H1894),ISNUMBER(I1894)),H1894*I1894,"n.a.")</x:f>
        <x:v>27571700.312205233</x:v>
      </x:c>
      <x:c r="K1894" s="56" t="n">
        <x:f>Ubicaciones!D11</x:f>
        <x:v>7.96</x:v>
      </x:c>
      <x:c r="L1894" s="56" t="n">
        <x:f>Ubicaciones!E11</x:f>
        <x:v>-80.43</x:v>
      </x:c>
      <x:c r="M1894" s="38" t="str">
        <x:f>Vulnerabilidad!B23</x:f>
        <x:v>Mampostería sin refuerzo</x:v>
      </x:c>
      <x:c r="N1894" s="38" t="str">
        <x:f>Vulnerabilidad!C23</x:f>
        <x:v>Bloque / ladrillo</x:v>
      </x:c>
      <x:c r="O1894" s="38" t="str">
        <x:f>Vulnerabilidad!D23</x:f>
        <x:v>Metal</x:v>
      </x:c>
      <x:c r="P1894" s="38" t="str">
        <x:v>Sin dato</x:v>
      </x:c>
      <x:c r="Q1894" s="38" t="n">
        <x:f>IF('Impacto local'!H11="","",'Impacto local'!H11)</x:f>
        <x:v>3</x:v>
      </x:c>
      <x:c r="R1894" s="57" t="n">
        <x:f>IF(Q1894="","",INDEX(Vulnerabilidad!$C$6:$C$17,Q1894))</x:f>
        <x:v>0</x:v>
      </x:c>
      <x:c r="S1894" s="55" t="n">
        <x:f>IF(AND(ISNUMBER(J1894),ISNUMBER(R1894),R1894&gt;=0,R1894&lt;=1),J1894*R1894,"n.a.")</x:f>
        <x:v>0</x:v>
      </x:c>
      <x:c r="T1894" s="38" t="str">
        <x:f>IF(ISNUMBER(S1894),"Calculado ilustrativo","Faltan datos / parámetros inválidos")</x:f>
        <x:v>Calculado ilustrativo</x:v>
      </x:c>
    </x:row>
    <x:row r="1895">
      <x:c r="A1895" s="38" t="str">
        <x:v>R01890</x:v>
      </x:c>
      <x:c r="B1895" s="38" t="str">
        <x:f>'Reparto provincial'!B635</x:f>
        <x:v>C17</x:v>
      </x:c>
      <x:c r="C1895" s="38" t="str">
        <x:f>'Reparto provincial'!C635</x:f>
        <x:v>Seguros Suramericana, S.A.</x:v>
      </x:c>
      <x:c r="D1895" s="38" t="str">
        <x:f>'Reparto provincial'!D635</x:f>
        <x:v>Residencial</x:v>
      </x:c>
      <x:c r="E1895" s="38" t="str">
        <x:f>'Reparto provincial'!E635</x:f>
        <x:v>Herrera</x:v>
      </x:c>
      <x:c r="F1895" s="38" t="str">
        <x:f>Ubicaciones!A11</x:f>
        <x:v>L06</x:v>
      </x:c>
      <x:c r="G1895" s="38" t="str">
        <x:v>P3</x:v>
      </x:c>
      <x:c r="H1895" s="55" t="n">
        <x:f>IF(AND(ISNUMBER('Reparto provincial'!J635),ABS(Construccion!G21-1)&lt;0.0000001,MIN(Construccion!D21:F21)&gt;=0,MAX(Construccion!D21:F21)&lt;=1),ROUND('Reparto provincial'!J635*ROUND(SUM(Construccion!$D$21:F21),12),0)-ROUND('Reparto provincial'!J635*ROUND(SUM(Construccion!$D$21:E21),12),0),"n.a.")</x:f>
        <x:v>366</x:v>
      </x:c>
      <x:c r="I1895" s="55" t="n">
        <x:f>'Reparto provincial'!N635</x:f>
        <x:v>25110.838171407315</x:v>
      </x:c>
      <x:c r="J1895" s="55" t="n">
        <x:f>IF(AND(ISNUMBER(H1895),ISNUMBER(I1895)),H1895*I1895,"n.a.")</x:f>
        <x:v>9190566.770735078</x:v>
      </x:c>
      <x:c r="K1895" s="56" t="n">
        <x:f>Ubicaciones!D11</x:f>
        <x:v>7.96</x:v>
      </x:c>
      <x:c r="L1895" s="56" t="n">
        <x:f>Ubicaciones!E11</x:f>
        <x:v>-80.43</x:v>
      </x:c>
      <x:c r="M1895" s="38" t="str">
        <x:f>Vulnerabilidad!B24</x:f>
        <x:v>Liviana / madera</x:v>
      </x:c>
      <x:c r="N1895" s="38" t="str">
        <x:f>Vulnerabilidad!C24</x:f>
        <x:v>Madera / livianas</x:v>
      </x:c>
      <x:c r="O1895" s="38" t="str">
        <x:f>Vulnerabilidad!D24</x:f>
        <x:v>Metal</x:v>
      </x:c>
      <x:c r="P1895" s="38" t="str">
        <x:v>Sin dato</x:v>
      </x:c>
      <x:c r="Q1895" s="38" t="n">
        <x:f>IF('Impacto local'!H11="","",'Impacto local'!H11)</x:f>
        <x:v>3</x:v>
      </x:c>
      <x:c r="R1895" s="57" t="n">
        <x:f>IF(Q1895="","",INDEX(Vulnerabilidad!$D$6:$D$17,Q1895))</x:f>
        <x:v>0</x:v>
      </x:c>
      <x:c r="S1895" s="55" t="n">
        <x:f>IF(AND(ISNUMBER(J1895),ISNUMBER(R1895),R1895&gt;=0,R1895&lt;=1),J1895*R1895,"n.a.")</x:f>
        <x:v>0</x:v>
      </x:c>
      <x:c r="T1895" s="38" t="str">
        <x:f>IF(ISNUMBER(S1895),"Calculado ilustrativo","Faltan datos / parámetros inválidos")</x:f>
        <x:v>Calculado ilustrativo</x:v>
      </x:c>
    </x:row>
    <x:row r="1896">
      <x:c r="A1896" s="38" t="str">
        <x:v>R01891</x:v>
      </x:c>
      <x:c r="B1896" s="38" t="str">
        <x:f>'Reparto provincial'!B636</x:f>
        <x:v>C17</x:v>
      </x:c>
      <x:c r="C1896" s="38" t="str">
        <x:f>'Reparto provincial'!C636</x:f>
        <x:v>Seguros Suramericana, S.A.</x:v>
      </x:c>
      <x:c r="D1896" s="38" t="str">
        <x:f>'Reparto provincial'!D636</x:f>
        <x:v>Residencial</x:v>
      </x:c>
      <x:c r="E1896" s="38" t="str">
        <x:f>'Reparto provincial'!E636</x:f>
        <x:v>Los Santos</x:v>
      </x:c>
      <x:c r="F1896" s="38" t="str">
        <x:f>Ubicaciones!A12</x:f>
        <x:v>L07</x:v>
      </x:c>
      <x:c r="G1896" s="38" t="str">
        <x:v>P1</x:v>
      </x:c>
      <x:c r="H1896" s="55" t="n">
        <x:f>IF(AND(ISNUMBER('Reparto provincial'!J636),ABS(Construccion!G24-1)&lt;0.0000001,MIN(Construccion!D24:F24)&gt;=0,MAX(Construccion!D24:F24)&lt;=1),ROUND('Reparto provincial'!J636*ROUND(SUM(Construccion!$D$24:D24),12),0)-0,"n.a.")</x:f>
        <x:v>1373</x:v>
      </x:c>
      <x:c r="I1896" s="55" t="n">
        <x:f>'Reparto provincial'!N636</x:f>
        <x:v>25110.838171407315</x:v>
      </x:c>
      <x:c r="J1896" s="55" t="n">
        <x:f>IF(AND(ISNUMBER(H1896),ISNUMBER(I1896)),H1896*I1896,"n.a.")</x:f>
        <x:v>34477180.80934224</x:v>
      </x:c>
      <x:c r="K1896" s="56" t="n">
        <x:f>Ubicaciones!D12</x:f>
        <x:v>7.77</x:v>
      </x:c>
      <x:c r="L1896" s="56" t="n">
        <x:f>Ubicaciones!E12</x:f>
        <x:v>-80.28</x:v>
      </x:c>
      <x:c r="M1896" s="38" t="str">
        <x:f>Vulnerabilidad!B22</x:f>
        <x:v>Hormigón armado</x:v>
      </x:c>
      <x:c r="N1896" s="38" t="str">
        <x:f>Vulnerabilidad!C22</x:f>
        <x:v>Mampostería de relleno</x:v>
      </x:c>
      <x:c r="O1896" s="38" t="str">
        <x:f>Vulnerabilidad!D22</x:f>
        <x:v>Losa de hormigón</x:v>
      </x:c>
      <x:c r="P1896" s="38" t="str">
        <x:v>Sin dato</x:v>
      </x:c>
      <x:c r="Q1896" s="38" t="n">
        <x:f>IF('Impacto local'!H12="","",'Impacto local'!H12)</x:f>
        <x:v>2</x:v>
      </x:c>
      <x:c r="R1896" s="57" t="n">
        <x:f>IF(Q1896="","",INDEX(Vulnerabilidad!$B$6:$B$17,Q1896))</x:f>
        <x:v>0</x:v>
      </x:c>
      <x:c r="S1896" s="55" t="n">
        <x:f>IF(AND(ISNUMBER(J1896),ISNUMBER(R1896),R1896&gt;=0,R1896&lt;=1),J1896*R1896,"n.a.")</x:f>
        <x:v>0</x:v>
      </x:c>
      <x:c r="T1896" s="38" t="str">
        <x:f>IF(ISNUMBER(S1896),"Calculado ilustrativo","Faltan datos / parámetros inválidos")</x:f>
        <x:v>Calculado ilustrativo</x:v>
      </x:c>
    </x:row>
    <x:row r="1897">
      <x:c r="A1897" s="38" t="str">
        <x:v>R01892</x:v>
      </x:c>
      <x:c r="B1897" s="38" t="str">
        <x:f>'Reparto provincial'!B636</x:f>
        <x:v>C17</x:v>
      </x:c>
      <x:c r="C1897" s="38" t="str">
        <x:f>'Reparto provincial'!C636</x:f>
        <x:v>Seguros Suramericana, S.A.</x:v>
      </x:c>
      <x:c r="D1897" s="38" t="str">
        <x:f>'Reparto provincial'!D636</x:f>
        <x:v>Residencial</x:v>
      </x:c>
      <x:c r="E1897" s="38" t="str">
        <x:f>'Reparto provincial'!E636</x:f>
        <x:v>Los Santos</x:v>
      </x:c>
      <x:c r="F1897" s="38" t="str">
        <x:f>Ubicaciones!A12</x:f>
        <x:v>L07</x:v>
      </x:c>
      <x:c r="G1897" s="38" t="str">
        <x:v>P2</x:v>
      </x:c>
      <x:c r="H1897" s="55" t="n">
        <x:f>IF(AND(ISNUMBER('Reparto provincial'!J636),ABS(Construccion!G24-1)&lt;0.0000001,MIN(Construccion!D24:F24)&gt;=0,MAX(Construccion!D24:F24)&lt;=1),ROUND('Reparto provincial'!J636*ROUND(SUM(Construccion!$D$24:E24),12),0)-ROUND('Reparto provincial'!J636*ROUND(SUM(Construccion!$D$24:D24),12),0),"n.a.")</x:f>
        <x:v>686</x:v>
      </x:c>
      <x:c r="I1897" s="55" t="n">
        <x:f>'Reparto provincial'!N636</x:f>
        <x:v>25110.838171407315</x:v>
      </x:c>
      <x:c r="J1897" s="55" t="n">
        <x:f>IF(AND(ISNUMBER(H1897),ISNUMBER(I1897)),H1897*I1897,"n.a.")</x:f>
        <x:v>17226034.985585418</x:v>
      </x:c>
      <x:c r="K1897" s="56" t="n">
        <x:f>Ubicaciones!D12</x:f>
        <x:v>7.77</x:v>
      </x:c>
      <x:c r="L1897" s="56" t="n">
        <x:f>Ubicaciones!E12</x:f>
        <x:v>-80.28</x:v>
      </x:c>
      <x:c r="M1897" s="38" t="str">
        <x:f>Vulnerabilidad!B23</x:f>
        <x:v>Mampostería sin refuerzo</x:v>
      </x:c>
      <x:c r="N1897" s="38" t="str">
        <x:f>Vulnerabilidad!C23</x:f>
        <x:v>Bloque / ladrillo</x:v>
      </x:c>
      <x:c r="O1897" s="38" t="str">
        <x:f>Vulnerabilidad!D23</x:f>
        <x:v>Metal</x:v>
      </x:c>
      <x:c r="P1897" s="38" t="str">
        <x:v>Sin dato</x:v>
      </x:c>
      <x:c r="Q1897" s="38" t="n">
        <x:f>IF('Impacto local'!H12="","",'Impacto local'!H12)</x:f>
        <x:v>2</x:v>
      </x:c>
      <x:c r="R1897" s="57" t="n">
        <x:f>IF(Q1897="","",INDEX(Vulnerabilidad!$C$6:$C$17,Q1897))</x:f>
        <x:v>0</x:v>
      </x:c>
      <x:c r="S1897" s="55" t="n">
        <x:f>IF(AND(ISNUMBER(J1897),ISNUMBER(R1897),R1897&gt;=0,R1897&lt;=1),J1897*R1897,"n.a.")</x:f>
        <x:v>0</x:v>
      </x:c>
      <x:c r="T1897" s="38" t="str">
        <x:f>IF(ISNUMBER(S1897),"Calculado ilustrativo","Faltan datos / parámetros inválidos")</x:f>
        <x:v>Calculado ilustrativo</x:v>
      </x:c>
    </x:row>
    <x:row r="1898">
      <x:c r="A1898" s="38" t="str">
        <x:v>R01893</x:v>
      </x:c>
      <x:c r="B1898" s="38" t="str">
        <x:f>'Reparto provincial'!B636</x:f>
        <x:v>C17</x:v>
      </x:c>
      <x:c r="C1898" s="38" t="str">
        <x:f>'Reparto provincial'!C636</x:f>
        <x:v>Seguros Suramericana, S.A.</x:v>
      </x:c>
      <x:c r="D1898" s="38" t="str">
        <x:f>'Reparto provincial'!D636</x:f>
        <x:v>Residencial</x:v>
      </x:c>
      <x:c r="E1898" s="38" t="str">
        <x:f>'Reparto provincial'!E636</x:f>
        <x:v>Los Santos</x:v>
      </x:c>
      <x:c r="F1898" s="38" t="str">
        <x:f>Ubicaciones!A12</x:f>
        <x:v>L07</x:v>
      </x:c>
      <x:c r="G1898" s="38" t="str">
        <x:v>P3</x:v>
      </x:c>
      <x:c r="H1898" s="55" t="n">
        <x:f>IF(AND(ISNUMBER('Reparto provincial'!J636),ABS(Construccion!G24-1)&lt;0.0000001,MIN(Construccion!D24:F24)&gt;=0,MAX(Construccion!D24:F24)&lt;=1),ROUND('Reparto provincial'!J636*ROUND(SUM(Construccion!$D$24:F24),12),0)-ROUND('Reparto provincial'!J636*ROUND(SUM(Construccion!$D$24:E24),12),0),"n.a.")</x:f>
        <x:v>229</x:v>
      </x:c>
      <x:c r="I1898" s="55" t="n">
        <x:f>'Reparto provincial'!N636</x:f>
        <x:v>25110.838171407315</x:v>
      </x:c>
      <x:c r="J1898" s="55" t="n">
        <x:f>IF(AND(ISNUMBER(H1898),ISNUMBER(I1898)),H1898*I1898,"n.a.")</x:f>
        <x:v>5750381.941252275</x:v>
      </x:c>
      <x:c r="K1898" s="56" t="n">
        <x:f>Ubicaciones!D12</x:f>
        <x:v>7.77</x:v>
      </x:c>
      <x:c r="L1898" s="56" t="n">
        <x:f>Ubicaciones!E12</x:f>
        <x:v>-80.28</x:v>
      </x:c>
      <x:c r="M1898" s="38" t="str">
        <x:f>Vulnerabilidad!B24</x:f>
        <x:v>Liviana / madera</x:v>
      </x:c>
      <x:c r="N1898" s="38" t="str">
        <x:f>Vulnerabilidad!C24</x:f>
        <x:v>Madera / livianas</x:v>
      </x:c>
      <x:c r="O1898" s="38" t="str">
        <x:f>Vulnerabilidad!D24</x:f>
        <x:v>Metal</x:v>
      </x:c>
      <x:c r="P1898" s="38" t="str">
        <x:v>Sin dato</x:v>
      </x:c>
      <x:c r="Q1898" s="38" t="n">
        <x:f>IF('Impacto local'!H12="","",'Impacto local'!H12)</x:f>
        <x:v>2</x:v>
      </x:c>
      <x:c r="R1898" s="57" t="n">
        <x:f>IF(Q1898="","",INDEX(Vulnerabilidad!$D$6:$D$17,Q1898))</x:f>
        <x:v>0</x:v>
      </x:c>
      <x:c r="S1898" s="55" t="n">
        <x:f>IF(AND(ISNUMBER(J1898),ISNUMBER(R1898),R1898&gt;=0,R1898&lt;=1),J1898*R1898,"n.a.")</x:f>
        <x:v>0</x:v>
      </x:c>
      <x:c r="T1898" s="38" t="str">
        <x:f>IF(ISNUMBER(S1898),"Calculado ilustrativo","Faltan datos / parámetros inválidos")</x:f>
        <x:v>Calculado ilustrativo</x:v>
      </x:c>
    </x:row>
    <x:row r="1899">
      <x:c r="A1899" s="38" t="str">
        <x:v>R01894</x:v>
      </x:c>
      <x:c r="B1899" s="38" t="str">
        <x:f>'Reparto provincial'!B637</x:f>
        <x:v>C17</x:v>
      </x:c>
      <x:c r="C1899" s="38" t="str">
        <x:f>'Reparto provincial'!C637</x:f>
        <x:v>Seguros Suramericana, S.A.</x:v>
      </x:c>
      <x:c r="D1899" s="38" t="str">
        <x:f>'Reparto provincial'!D637</x:f>
        <x:v>Residencial</x:v>
      </x:c>
      <x:c r="E1899" s="38" t="str">
        <x:f>'Reparto provincial'!E637</x:f>
        <x:v>Panamá</x:v>
      </x:c>
      <x:c r="F1899" s="38" t="str">
        <x:f>Ubicaciones!A13</x:f>
        <x:v>L08</x:v>
      </x:c>
      <x:c r="G1899" s="38" t="str">
        <x:v>P1</x:v>
      </x:c>
      <x:c r="H1899" s="55" t="n">
        <x:f>IF(AND(ISNUMBER('Reparto provincial'!J637),ABS(Construccion!G27-1)&lt;0.0000001,MIN(Construccion!D27:F27)&gt;=0,MAX(Construccion!D27:F27)&lt;=1),ROUND('Reparto provincial'!J637*ROUND(SUM(Construccion!$D$27:D27),12),0)-0,"n.a.")</x:f>
        <x:v>22154</x:v>
      </x:c>
      <x:c r="I1899" s="55" t="n">
        <x:f>'Reparto provincial'!N637</x:f>
        <x:v>25110.838171407315</x:v>
      </x:c>
      <x:c r="J1899" s="55" t="n">
        <x:f>IF(AND(ISNUMBER(H1899),ISNUMBER(I1899)),H1899*I1899,"n.a.")</x:f>
        <x:v>556305508.8493576</x:v>
      </x:c>
      <x:c r="K1899" s="56" t="n">
        <x:f>Ubicaciones!D13</x:f>
        <x:v>8.98</x:v>
      </x:c>
      <x:c r="L1899" s="56" t="n">
        <x:f>Ubicaciones!E13</x:f>
        <x:v>-79.52</x:v>
      </x:c>
      <x:c r="M1899" s="38" t="str">
        <x:f>Vulnerabilidad!B22</x:f>
        <x:v>Hormigón armado</x:v>
      </x:c>
      <x:c r="N1899" s="38" t="str">
        <x:f>Vulnerabilidad!C22</x:f>
        <x:v>Mampostería de relleno</x:v>
      </x:c>
      <x:c r="O1899" s="38" t="str">
        <x:f>Vulnerabilidad!D22</x:f>
        <x:v>Losa de hormigón</x:v>
      </x:c>
      <x:c r="P1899" s="38" t="str">
        <x:v>Sin dato</x:v>
      </x:c>
      <x:c r="Q1899" s="38" t="n">
        <x:f>IF('Impacto local'!H13="","",'Impacto local'!H13)</x:f>
        <x:v>2</x:v>
      </x:c>
      <x:c r="R1899" s="57" t="n">
        <x:f>IF(Q1899="","",INDEX(Vulnerabilidad!$B$6:$B$17,Q1899))</x:f>
        <x:v>0</x:v>
      </x:c>
      <x:c r="S1899" s="55" t="n">
        <x:f>IF(AND(ISNUMBER(J1899),ISNUMBER(R1899),R1899&gt;=0,R1899&lt;=1),J1899*R1899,"n.a.")</x:f>
        <x:v>0</x:v>
      </x:c>
      <x:c r="T1899" s="38" t="str">
        <x:f>IF(ISNUMBER(S1899),"Calculado ilustrativo","Faltan datos / parámetros inválidos")</x:f>
        <x:v>Calculado ilustrativo</x:v>
      </x:c>
    </x:row>
    <x:row r="1900">
      <x:c r="A1900" s="38" t="str">
        <x:v>R01895</x:v>
      </x:c>
      <x:c r="B1900" s="38" t="str">
        <x:f>'Reparto provincial'!B637</x:f>
        <x:v>C17</x:v>
      </x:c>
      <x:c r="C1900" s="38" t="str">
        <x:f>'Reparto provincial'!C637</x:f>
        <x:v>Seguros Suramericana, S.A.</x:v>
      </x:c>
      <x:c r="D1900" s="38" t="str">
        <x:f>'Reparto provincial'!D637</x:f>
        <x:v>Residencial</x:v>
      </x:c>
      <x:c r="E1900" s="38" t="str">
        <x:f>'Reparto provincial'!E637</x:f>
        <x:v>Panamá</x:v>
      </x:c>
      <x:c r="F1900" s="38" t="str">
        <x:f>Ubicaciones!A13</x:f>
        <x:v>L08</x:v>
      </x:c>
      <x:c r="G1900" s="38" t="str">
        <x:v>P2</x:v>
      </x:c>
      <x:c r="H1900" s="55" t="n">
        <x:f>IF(AND(ISNUMBER('Reparto provincial'!J637),ABS(Construccion!G27-1)&lt;0.0000001,MIN(Construccion!D27:F27)&gt;=0,MAX(Construccion!D27:F27)&lt;=1),ROUND('Reparto provincial'!J637*ROUND(SUM(Construccion!$D$27:E27),12),0)-ROUND('Reparto provincial'!J637*ROUND(SUM(Construccion!$D$27:D27),12),0),"n.a.")</x:f>
        <x:v>11078</x:v>
      </x:c>
      <x:c r="I1900" s="55" t="n">
        <x:f>'Reparto provincial'!N637</x:f>
        <x:v>25110.838171407315</x:v>
      </x:c>
      <x:c r="J1900" s="55" t="n">
        <x:f>IF(AND(ISNUMBER(H1900),ISNUMBER(I1900)),H1900*I1900,"n.a.")</x:f>
        <x:v>278177865.2628502</x:v>
      </x:c>
      <x:c r="K1900" s="56" t="n">
        <x:f>Ubicaciones!D13</x:f>
        <x:v>8.98</x:v>
      </x:c>
      <x:c r="L1900" s="56" t="n">
        <x:f>Ubicaciones!E13</x:f>
        <x:v>-79.52</x:v>
      </x:c>
      <x:c r="M1900" s="38" t="str">
        <x:f>Vulnerabilidad!B23</x:f>
        <x:v>Mampostería sin refuerzo</x:v>
      </x:c>
      <x:c r="N1900" s="38" t="str">
        <x:f>Vulnerabilidad!C23</x:f>
        <x:v>Bloque / ladrillo</x:v>
      </x:c>
      <x:c r="O1900" s="38" t="str">
        <x:f>Vulnerabilidad!D23</x:f>
        <x:v>Metal</x:v>
      </x:c>
      <x:c r="P1900" s="38" t="str">
        <x:v>Sin dato</x:v>
      </x:c>
      <x:c r="Q1900" s="38" t="n">
        <x:f>IF('Impacto local'!H13="","",'Impacto local'!H13)</x:f>
        <x:v>2</x:v>
      </x:c>
      <x:c r="R1900" s="57" t="n">
        <x:f>IF(Q1900="","",INDEX(Vulnerabilidad!$C$6:$C$17,Q1900))</x:f>
        <x:v>0</x:v>
      </x:c>
      <x:c r="S1900" s="55" t="n">
        <x:f>IF(AND(ISNUMBER(J1900),ISNUMBER(R1900),R1900&gt;=0,R1900&lt;=1),J1900*R1900,"n.a.")</x:f>
        <x:v>0</x:v>
      </x:c>
      <x:c r="T1900" s="38" t="str">
        <x:f>IF(ISNUMBER(S1900),"Calculado ilustrativo","Faltan datos / parámetros inválidos")</x:f>
        <x:v>Calculado ilustrativo</x:v>
      </x:c>
    </x:row>
    <x:row r="1901">
      <x:c r="A1901" s="38" t="str">
        <x:v>R01896</x:v>
      </x:c>
      <x:c r="B1901" s="38" t="str">
        <x:f>'Reparto provincial'!B637</x:f>
        <x:v>C17</x:v>
      </x:c>
      <x:c r="C1901" s="38" t="str">
        <x:f>'Reparto provincial'!C637</x:f>
        <x:v>Seguros Suramericana, S.A.</x:v>
      </x:c>
      <x:c r="D1901" s="38" t="str">
        <x:f>'Reparto provincial'!D637</x:f>
        <x:v>Residencial</x:v>
      </x:c>
      <x:c r="E1901" s="38" t="str">
        <x:f>'Reparto provincial'!E637</x:f>
        <x:v>Panamá</x:v>
      </x:c>
      <x:c r="F1901" s="38" t="str">
        <x:f>Ubicaciones!A13</x:f>
        <x:v>L08</x:v>
      </x:c>
      <x:c r="G1901" s="38" t="str">
        <x:v>P3</x:v>
      </x:c>
      <x:c r="H1901" s="55" t="n">
        <x:f>IF(AND(ISNUMBER('Reparto provincial'!J637),ABS(Construccion!G27-1)&lt;0.0000001,MIN(Construccion!D27:F27)&gt;=0,MAX(Construccion!D27:F27)&lt;=1),ROUND('Reparto provincial'!J637*ROUND(SUM(Construccion!$D$27:F27),12),0)-ROUND('Reparto provincial'!J637*ROUND(SUM(Construccion!$D$27:E27),12),0),"n.a.")</x:f>
        <x:v>3692</x:v>
      </x:c>
      <x:c r="I1901" s="55" t="n">
        <x:f>'Reparto provincial'!N637</x:f>
        <x:v>25110.838171407315</x:v>
      </x:c>
      <x:c r="J1901" s="55" t="n">
        <x:f>IF(AND(ISNUMBER(H1901),ISNUMBER(I1901)),H1901*I1901,"n.a.")</x:f>
        <x:v>92709214.5288358</x:v>
      </x:c>
      <x:c r="K1901" s="56" t="n">
        <x:f>Ubicaciones!D13</x:f>
        <x:v>8.98</x:v>
      </x:c>
      <x:c r="L1901" s="56" t="n">
        <x:f>Ubicaciones!E13</x:f>
        <x:v>-79.52</x:v>
      </x:c>
      <x:c r="M1901" s="38" t="str">
        <x:f>Vulnerabilidad!B24</x:f>
        <x:v>Liviana / madera</x:v>
      </x:c>
      <x:c r="N1901" s="38" t="str">
        <x:f>Vulnerabilidad!C24</x:f>
        <x:v>Madera / livianas</x:v>
      </x:c>
      <x:c r="O1901" s="38" t="str">
        <x:f>Vulnerabilidad!D24</x:f>
        <x:v>Metal</x:v>
      </x:c>
      <x:c r="P1901" s="38" t="str">
        <x:v>Sin dato</x:v>
      </x:c>
      <x:c r="Q1901" s="38" t="n">
        <x:f>IF('Impacto local'!H13="","",'Impacto local'!H13)</x:f>
        <x:v>2</x:v>
      </x:c>
      <x:c r="R1901" s="57" t="n">
        <x:f>IF(Q1901="","",INDEX(Vulnerabilidad!$D$6:$D$17,Q1901))</x:f>
        <x:v>0</x:v>
      </x:c>
      <x:c r="S1901" s="55" t="n">
        <x:f>IF(AND(ISNUMBER(J1901),ISNUMBER(R1901),R1901&gt;=0,R1901&lt;=1),J1901*R1901,"n.a.")</x:f>
        <x:v>0</x:v>
      </x:c>
      <x:c r="T1901" s="38" t="str">
        <x:f>IF(ISNUMBER(S1901),"Calculado ilustrativo","Faltan datos / parámetros inválidos")</x:f>
        <x:v>Calculado ilustrativo</x:v>
      </x:c>
    </x:row>
    <x:row r="1902">
      <x:c r="A1902" s="38" t="str">
        <x:v>R01897</x:v>
      </x:c>
      <x:c r="B1902" s="38" t="str">
        <x:f>'Reparto provincial'!B638</x:f>
        <x:v>C17</x:v>
      </x:c>
      <x:c r="C1902" s="38" t="str">
        <x:f>'Reparto provincial'!C638</x:f>
        <x:v>Seguros Suramericana, S.A.</x:v>
      </x:c>
      <x:c r="D1902" s="38" t="str">
        <x:f>'Reparto provincial'!D638</x:f>
        <x:v>Residencial</x:v>
      </x:c>
      <x:c r="E1902" s="38" t="str">
        <x:f>'Reparto provincial'!E638</x:f>
        <x:v>Veraguas</x:v>
      </x:c>
      <x:c r="F1902" s="38" t="str">
        <x:f>Ubicaciones!A14</x:f>
        <x:v>L09</x:v>
      </x:c>
      <x:c r="G1902" s="38" t="str">
        <x:v>P1</x:v>
      </x:c>
      <x:c r="H1902" s="55" t="n">
        <x:f>IF(AND(ISNUMBER('Reparto provincial'!J638),ABS(Construccion!G30-1)&lt;0.0000001,MIN(Construccion!D30:F30)&gt;=0,MAX(Construccion!D30:F30)&lt;=1),ROUND('Reparto provincial'!J638*ROUND(SUM(Construccion!$D$30:D30),12),0)-0,"n.a.")</x:f>
        <x:v>3184</x:v>
      </x:c>
      <x:c r="I1902" s="55" t="n">
        <x:f>'Reparto provincial'!N638</x:f>
        <x:v>25110.838171407315</x:v>
      </x:c>
      <x:c r="J1902" s="55" t="n">
        <x:f>IF(AND(ISNUMBER(H1902),ISNUMBER(I1902)),H1902*I1902,"n.a.")</x:f>
        <x:v>79952908.73776089</x:v>
      </x:c>
      <x:c r="K1902" s="56" t="n">
        <x:f>Ubicaciones!D14</x:f>
        <x:v>8.1</x:v>
      </x:c>
      <x:c r="L1902" s="56" t="n">
        <x:f>Ubicaciones!E14</x:f>
        <x:v>-80.97</x:v>
      </x:c>
      <x:c r="M1902" s="38" t="str">
        <x:f>Vulnerabilidad!B22</x:f>
        <x:v>Hormigón armado</x:v>
      </x:c>
      <x:c r="N1902" s="38" t="str">
        <x:f>Vulnerabilidad!C22</x:f>
        <x:v>Mampostería de relleno</x:v>
      </x:c>
      <x:c r="O1902" s="38" t="str">
        <x:f>Vulnerabilidad!D22</x:f>
        <x:v>Losa de hormigón</x:v>
      </x:c>
      <x:c r="P1902" s="38" t="str">
        <x:v>Sin dato</x:v>
      </x:c>
      <x:c r="Q1902" s="38" t="n">
        <x:f>IF('Impacto local'!H14="","",'Impacto local'!H14)</x:f>
        <x:v>3</x:v>
      </x:c>
      <x:c r="R1902" s="57" t="n">
        <x:f>IF(Q1902="","",INDEX(Vulnerabilidad!$B$6:$B$17,Q1902))</x:f>
        <x:v>0</x:v>
      </x:c>
      <x:c r="S1902" s="55" t="n">
        <x:f>IF(AND(ISNUMBER(J1902),ISNUMBER(R1902),R1902&gt;=0,R1902&lt;=1),J1902*R1902,"n.a.")</x:f>
        <x:v>0</x:v>
      </x:c>
      <x:c r="T1902" s="38" t="str">
        <x:f>IF(ISNUMBER(S1902),"Calculado ilustrativo","Faltan datos / parámetros inválidos")</x:f>
        <x:v>Calculado ilustrativo</x:v>
      </x:c>
    </x:row>
    <x:row r="1903">
      <x:c r="A1903" s="38" t="str">
        <x:v>R01898</x:v>
      </x:c>
      <x:c r="B1903" s="38" t="str">
        <x:f>'Reparto provincial'!B638</x:f>
        <x:v>C17</x:v>
      </x:c>
      <x:c r="C1903" s="38" t="str">
        <x:f>'Reparto provincial'!C638</x:f>
        <x:v>Seguros Suramericana, S.A.</x:v>
      </x:c>
      <x:c r="D1903" s="38" t="str">
        <x:f>'Reparto provincial'!D638</x:f>
        <x:v>Residencial</x:v>
      </x:c>
      <x:c r="E1903" s="38" t="str">
        <x:f>'Reparto provincial'!E638</x:f>
        <x:v>Veraguas</x:v>
      </x:c>
      <x:c r="F1903" s="38" t="str">
        <x:f>Ubicaciones!A14</x:f>
        <x:v>L09</x:v>
      </x:c>
      <x:c r="G1903" s="38" t="str">
        <x:v>P2</x:v>
      </x:c>
      <x:c r="H1903" s="55" t="n">
        <x:f>IF(AND(ISNUMBER('Reparto provincial'!J638),ABS(Construccion!G30-1)&lt;0.0000001,MIN(Construccion!D30:F30)&gt;=0,MAX(Construccion!D30:F30)&lt;=1),ROUND('Reparto provincial'!J638*ROUND(SUM(Construccion!$D$30:E30),12),0)-ROUND('Reparto provincial'!J638*ROUND(SUM(Construccion!$D$30:D30),12),0),"n.a.")</x:f>
        <x:v>1591</x:v>
      </x:c>
      <x:c r="I1903" s="55" t="n">
        <x:f>'Reparto provincial'!N638</x:f>
        <x:v>25110.838171407315</x:v>
      </x:c>
      <x:c r="J1903" s="55" t="n">
        <x:f>IF(AND(ISNUMBER(H1903),ISNUMBER(I1903)),H1903*I1903,"n.a.")</x:f>
        <x:v>39951343.530709036</x:v>
      </x:c>
      <x:c r="K1903" s="56" t="n">
        <x:f>Ubicaciones!D14</x:f>
        <x:v>8.1</x:v>
      </x:c>
      <x:c r="L1903" s="56" t="n">
        <x:f>Ubicaciones!E14</x:f>
        <x:v>-80.97</x:v>
      </x:c>
      <x:c r="M1903" s="38" t="str">
        <x:f>Vulnerabilidad!B23</x:f>
        <x:v>Mampostería sin refuerzo</x:v>
      </x:c>
      <x:c r="N1903" s="38" t="str">
        <x:f>Vulnerabilidad!C23</x:f>
        <x:v>Bloque / ladrillo</x:v>
      </x:c>
      <x:c r="O1903" s="38" t="str">
        <x:f>Vulnerabilidad!D23</x:f>
        <x:v>Metal</x:v>
      </x:c>
      <x:c r="P1903" s="38" t="str">
        <x:v>Sin dato</x:v>
      </x:c>
      <x:c r="Q1903" s="38" t="n">
        <x:f>IF('Impacto local'!H14="","",'Impacto local'!H14)</x:f>
        <x:v>3</x:v>
      </x:c>
      <x:c r="R1903" s="57" t="n">
        <x:f>IF(Q1903="","",INDEX(Vulnerabilidad!$C$6:$C$17,Q1903))</x:f>
        <x:v>0</x:v>
      </x:c>
      <x:c r="S1903" s="55" t="n">
        <x:f>IF(AND(ISNUMBER(J1903),ISNUMBER(R1903),R1903&gt;=0,R1903&lt;=1),J1903*R1903,"n.a.")</x:f>
        <x:v>0</x:v>
      </x:c>
      <x:c r="T1903" s="38" t="str">
        <x:f>IF(ISNUMBER(S1903),"Calculado ilustrativo","Faltan datos / parámetros inválidos")</x:f>
        <x:v>Calculado ilustrativo</x:v>
      </x:c>
    </x:row>
    <x:row r="1904">
      <x:c r="A1904" s="38" t="str">
        <x:v>R01899</x:v>
      </x:c>
      <x:c r="B1904" s="38" t="str">
        <x:f>'Reparto provincial'!B638</x:f>
        <x:v>C17</x:v>
      </x:c>
      <x:c r="C1904" s="38" t="str">
        <x:f>'Reparto provincial'!C638</x:f>
        <x:v>Seguros Suramericana, S.A.</x:v>
      </x:c>
      <x:c r="D1904" s="38" t="str">
        <x:f>'Reparto provincial'!D638</x:f>
        <x:v>Residencial</x:v>
      </x:c>
      <x:c r="E1904" s="38" t="str">
        <x:f>'Reparto provincial'!E638</x:f>
        <x:v>Veraguas</x:v>
      </x:c>
      <x:c r="F1904" s="38" t="str">
        <x:f>Ubicaciones!A14</x:f>
        <x:v>L09</x:v>
      </x:c>
      <x:c r="G1904" s="38" t="str">
        <x:v>P3</x:v>
      </x:c>
      <x:c r="H1904" s="55" t="n">
        <x:f>IF(AND(ISNUMBER('Reparto provincial'!J638),ABS(Construccion!G30-1)&lt;0.0000001,MIN(Construccion!D30:F30)&gt;=0,MAX(Construccion!D30:F30)&lt;=1),ROUND('Reparto provincial'!J638*ROUND(SUM(Construccion!$D$30:F30),12),0)-ROUND('Reparto provincial'!J638*ROUND(SUM(Construccion!$D$30:E30),12),0),"n.a.")</x:f>
        <x:v>531</x:v>
      </x:c>
      <x:c r="I1904" s="55" t="n">
        <x:f>'Reparto provincial'!N638</x:f>
        <x:v>25110.838171407315</x:v>
      </x:c>
      <x:c r="J1904" s="55" t="n">
        <x:f>IF(AND(ISNUMBER(H1904),ISNUMBER(I1904)),H1904*I1904,"n.a.")</x:f>
        <x:v>13333855.069017284</x:v>
      </x:c>
      <x:c r="K1904" s="56" t="n">
        <x:f>Ubicaciones!D14</x:f>
        <x:v>8.1</x:v>
      </x:c>
      <x:c r="L1904" s="56" t="n">
        <x:f>Ubicaciones!E14</x:f>
        <x:v>-80.97</x:v>
      </x:c>
      <x:c r="M1904" s="38" t="str">
        <x:f>Vulnerabilidad!B24</x:f>
        <x:v>Liviana / madera</x:v>
      </x:c>
      <x:c r="N1904" s="38" t="str">
        <x:f>Vulnerabilidad!C24</x:f>
        <x:v>Madera / livianas</x:v>
      </x:c>
      <x:c r="O1904" s="38" t="str">
        <x:f>Vulnerabilidad!D24</x:f>
        <x:v>Metal</x:v>
      </x:c>
      <x:c r="P1904" s="38" t="str">
        <x:v>Sin dato</x:v>
      </x:c>
      <x:c r="Q1904" s="38" t="n">
        <x:f>IF('Impacto local'!H14="","",'Impacto local'!H14)</x:f>
        <x:v>3</x:v>
      </x:c>
      <x:c r="R1904" s="57" t="n">
        <x:f>IF(Q1904="","",INDEX(Vulnerabilidad!$D$6:$D$17,Q1904))</x:f>
        <x:v>0</x:v>
      </x:c>
      <x:c r="S1904" s="55" t="n">
        <x:f>IF(AND(ISNUMBER(J1904),ISNUMBER(R1904),R1904&gt;=0,R1904&lt;=1),J1904*R1904,"n.a.")</x:f>
        <x:v>0</x:v>
      </x:c>
      <x:c r="T1904" s="38" t="str">
        <x:f>IF(ISNUMBER(S1904),"Calculado ilustrativo","Faltan datos / parámetros inválidos")</x:f>
        <x:v>Calculado ilustrativo</x:v>
      </x:c>
    </x:row>
    <x:row r="1905">
      <x:c r="A1905" s="38" t="str">
        <x:v>R01900</x:v>
      </x:c>
      <x:c r="B1905" s="38" t="str">
        <x:f>'Reparto provincial'!B639</x:f>
        <x:v>C17</x:v>
      </x:c>
      <x:c r="C1905" s="38" t="str">
        <x:f>'Reparto provincial'!C639</x:f>
        <x:v>Seguros Suramericana, S.A.</x:v>
      </x:c>
      <x:c r="D1905" s="38" t="str">
        <x:f>'Reparto provincial'!D639</x:f>
        <x:v>Residencial</x:v>
      </x:c>
      <x:c r="E1905" s="38" t="str">
        <x:f>'Reparto provincial'!E639</x:f>
        <x:v>Guna Yala</x:v>
      </x:c>
      <x:c r="F1905" s="38" t="str">
        <x:f>Ubicaciones!A15</x:f>
        <x:v>L10</x:v>
      </x:c>
      <x:c r="G1905" s="38" t="str">
        <x:v>P1</x:v>
      </x:c>
      <x:c r="H1905" s="55" t="n">
        <x:f>IF(AND(ISNUMBER('Reparto provincial'!J639),ABS(Construccion!G33-1)&lt;0.0000001,MIN(Construccion!D33:F33)&gt;=0,MAX(Construccion!D33:F33)&lt;=1),ROUND('Reparto provincial'!J639*ROUND(SUM(Construccion!$D$33:D33),12),0)-0,"n.a.")</x:f>
        <x:v>4</x:v>
      </x:c>
      <x:c r="I1905" s="55" t="n">
        <x:f>'Reparto provincial'!N639</x:f>
        <x:v>25110.838171407315</x:v>
      </x:c>
      <x:c r="J1905" s="55" t="n">
        <x:f>IF(AND(ISNUMBER(H1905),ISNUMBER(I1905)),H1905*I1905,"n.a.")</x:f>
        <x:v>100443.35268562926</x:v>
      </x:c>
      <x:c r="K1905" s="56" t="n">
        <x:f>Ubicaciones!D15</x:f>
        <x:v>9.45</x:v>
      </x:c>
      <x:c r="L1905" s="56" t="n">
        <x:f>Ubicaciones!E15</x:f>
        <x:v>-78.97</x:v>
      </x:c>
      <x:c r="M1905" s="38" t="str">
        <x:f>Vulnerabilidad!B22</x:f>
        <x:v>Hormigón armado</x:v>
      </x:c>
      <x:c r="N1905" s="38" t="str">
        <x:f>Vulnerabilidad!C22</x:f>
        <x:v>Mampostería de relleno</x:v>
      </x:c>
      <x:c r="O1905" s="38" t="str">
        <x:f>Vulnerabilidad!D22</x:f>
        <x:v>Losa de hormigón</x:v>
      </x:c>
      <x:c r="P1905" s="38" t="str">
        <x:v>Sin dato</x:v>
      </x:c>
      <x:c r="Q1905" s="38" t="n">
        <x:f>IF('Impacto local'!H15="","",'Impacto local'!H15)</x:f>
        <x:v>2</x:v>
      </x:c>
      <x:c r="R1905" s="57" t="n">
        <x:f>IF(Q1905="","",INDEX(Vulnerabilidad!$B$6:$B$17,Q1905))</x:f>
        <x:v>0</x:v>
      </x:c>
      <x:c r="S1905" s="55" t="n">
        <x:f>IF(AND(ISNUMBER(J1905),ISNUMBER(R1905),R1905&gt;=0,R1905&lt;=1),J1905*R1905,"n.a.")</x:f>
        <x:v>0</x:v>
      </x:c>
      <x:c r="T1905" s="38" t="str">
        <x:f>IF(ISNUMBER(S1905),"Calculado ilustrativo","Faltan datos / parámetros inválidos")</x:f>
        <x:v>Calculado ilustrativo</x:v>
      </x:c>
    </x:row>
    <x:row r="1906">
      <x:c r="A1906" s="38" t="str">
        <x:v>R01901</x:v>
      </x:c>
      <x:c r="B1906" s="38" t="str">
        <x:f>'Reparto provincial'!B639</x:f>
        <x:v>C17</x:v>
      </x:c>
      <x:c r="C1906" s="38" t="str">
        <x:f>'Reparto provincial'!C639</x:f>
        <x:v>Seguros Suramericana, S.A.</x:v>
      </x:c>
      <x:c r="D1906" s="38" t="str">
        <x:f>'Reparto provincial'!D639</x:f>
        <x:v>Residencial</x:v>
      </x:c>
      <x:c r="E1906" s="38" t="str">
        <x:f>'Reparto provincial'!E639</x:f>
        <x:v>Guna Yala</x:v>
      </x:c>
      <x:c r="F1906" s="38" t="str">
        <x:f>Ubicaciones!A15</x:f>
        <x:v>L10</x:v>
      </x:c>
      <x:c r="G1906" s="38" t="str">
        <x:v>P2</x:v>
      </x:c>
      <x:c r="H1906" s="55" t="n">
        <x:f>IF(AND(ISNUMBER('Reparto provincial'!J639),ABS(Construccion!G33-1)&lt;0.0000001,MIN(Construccion!D33:F33)&gt;=0,MAX(Construccion!D33:F33)&lt;=1),ROUND('Reparto provincial'!J639*ROUND(SUM(Construccion!$D$33:E33),12),0)-ROUND('Reparto provincial'!J639*ROUND(SUM(Construccion!$D$33:D33),12),0),"n.a.")</x:f>
        <x:v>1</x:v>
      </x:c>
      <x:c r="I1906" s="55" t="n">
        <x:f>'Reparto provincial'!N639</x:f>
        <x:v>25110.838171407315</x:v>
      </x:c>
      <x:c r="J1906" s="55" t="n">
        <x:f>IF(AND(ISNUMBER(H1906),ISNUMBER(I1906)),H1906*I1906,"n.a.")</x:f>
        <x:v>25110.838171407315</x:v>
      </x:c>
      <x:c r="K1906" s="56" t="n">
        <x:f>Ubicaciones!D15</x:f>
        <x:v>9.45</x:v>
      </x:c>
      <x:c r="L1906" s="56" t="n">
        <x:f>Ubicaciones!E15</x:f>
        <x:v>-78.97</x:v>
      </x:c>
      <x:c r="M1906" s="38" t="str">
        <x:f>Vulnerabilidad!B23</x:f>
        <x:v>Mampostería sin refuerzo</x:v>
      </x:c>
      <x:c r="N1906" s="38" t="str">
        <x:f>Vulnerabilidad!C23</x:f>
        <x:v>Bloque / ladrillo</x:v>
      </x:c>
      <x:c r="O1906" s="38" t="str">
        <x:f>Vulnerabilidad!D23</x:f>
        <x:v>Metal</x:v>
      </x:c>
      <x:c r="P1906" s="38" t="str">
        <x:v>Sin dato</x:v>
      </x:c>
      <x:c r="Q1906" s="38" t="n">
        <x:f>IF('Impacto local'!H15="","",'Impacto local'!H15)</x:f>
        <x:v>2</x:v>
      </x:c>
      <x:c r="R1906" s="57" t="n">
        <x:f>IF(Q1906="","",INDEX(Vulnerabilidad!$C$6:$C$17,Q1906))</x:f>
        <x:v>0</x:v>
      </x:c>
      <x:c r="S1906" s="55" t="n">
        <x:f>IF(AND(ISNUMBER(J1906),ISNUMBER(R1906),R1906&gt;=0,R1906&lt;=1),J1906*R1906,"n.a.")</x:f>
        <x:v>0</x:v>
      </x:c>
      <x:c r="T1906" s="38" t="str">
        <x:f>IF(ISNUMBER(S1906),"Calculado ilustrativo","Faltan datos / parámetros inválidos")</x:f>
        <x:v>Calculado ilustrativo</x:v>
      </x:c>
    </x:row>
    <x:row r="1907">
      <x:c r="A1907" s="38" t="str">
        <x:v>R01902</x:v>
      </x:c>
      <x:c r="B1907" s="38" t="str">
        <x:f>'Reparto provincial'!B639</x:f>
        <x:v>C17</x:v>
      </x:c>
      <x:c r="C1907" s="38" t="str">
        <x:f>'Reparto provincial'!C639</x:f>
        <x:v>Seguros Suramericana, S.A.</x:v>
      </x:c>
      <x:c r="D1907" s="38" t="str">
        <x:f>'Reparto provincial'!D639</x:f>
        <x:v>Residencial</x:v>
      </x:c>
      <x:c r="E1907" s="38" t="str">
        <x:f>'Reparto provincial'!E639</x:f>
        <x:v>Guna Yala</x:v>
      </x:c>
      <x:c r="F1907" s="38" t="str">
        <x:f>Ubicaciones!A15</x:f>
        <x:v>L10</x:v>
      </x:c>
      <x:c r="G1907" s="38" t="str">
        <x:v>P3</x:v>
      </x:c>
      <x:c r="H1907" s="55" t="n">
        <x:f>IF(AND(ISNUMBER('Reparto provincial'!J639),ABS(Construccion!G33-1)&lt;0.0000001,MIN(Construccion!D33:F33)&gt;=0,MAX(Construccion!D33:F33)&lt;=1),ROUND('Reparto provincial'!J639*ROUND(SUM(Construccion!$D$33:F33),12),0)-ROUND('Reparto provincial'!J639*ROUND(SUM(Construccion!$D$33:E33),12),0),"n.a.")</x:f>
        <x:v>1</x:v>
      </x:c>
      <x:c r="I1907" s="55" t="n">
        <x:f>'Reparto provincial'!N639</x:f>
        <x:v>25110.838171407315</x:v>
      </x:c>
      <x:c r="J1907" s="55" t="n">
        <x:f>IF(AND(ISNUMBER(H1907),ISNUMBER(I1907)),H1907*I1907,"n.a.")</x:f>
        <x:v>25110.838171407315</x:v>
      </x:c>
      <x:c r="K1907" s="56" t="n">
        <x:f>Ubicaciones!D15</x:f>
        <x:v>9.45</x:v>
      </x:c>
      <x:c r="L1907" s="56" t="n">
        <x:f>Ubicaciones!E15</x:f>
        <x:v>-78.97</x:v>
      </x:c>
      <x:c r="M1907" s="38" t="str">
        <x:f>Vulnerabilidad!B24</x:f>
        <x:v>Liviana / madera</x:v>
      </x:c>
      <x:c r="N1907" s="38" t="str">
        <x:f>Vulnerabilidad!C24</x:f>
        <x:v>Madera / livianas</x:v>
      </x:c>
      <x:c r="O1907" s="38" t="str">
        <x:f>Vulnerabilidad!D24</x:f>
        <x:v>Metal</x:v>
      </x:c>
      <x:c r="P1907" s="38" t="str">
        <x:v>Sin dato</x:v>
      </x:c>
      <x:c r="Q1907" s="38" t="n">
        <x:f>IF('Impacto local'!H15="","",'Impacto local'!H15)</x:f>
        <x:v>2</x:v>
      </x:c>
      <x:c r="R1907" s="57" t="n">
        <x:f>IF(Q1907="","",INDEX(Vulnerabilidad!$D$6:$D$17,Q1907))</x:f>
        <x:v>0</x:v>
      </x:c>
      <x:c r="S1907" s="55" t="n">
        <x:f>IF(AND(ISNUMBER(J1907),ISNUMBER(R1907),R1907&gt;=0,R1907&lt;=1),J1907*R1907,"n.a.")</x:f>
        <x:v>0</x:v>
      </x:c>
      <x:c r="T1907" s="38" t="str">
        <x:f>IF(ISNUMBER(S1907),"Calculado ilustrativo","Faltan datos / parámetros inválidos")</x:f>
        <x:v>Calculado ilustrativo</x:v>
      </x:c>
    </x:row>
    <x:row r="1908">
      <x:c r="A1908" s="38" t="str">
        <x:v>R01903</x:v>
      </x:c>
      <x:c r="B1908" s="38" t="str">
        <x:f>'Reparto provincial'!B640</x:f>
        <x:v>C17</x:v>
      </x:c>
      <x:c r="C1908" s="38" t="str">
        <x:f>'Reparto provincial'!C640</x:f>
        <x:v>Seguros Suramericana, S.A.</x:v>
      </x:c>
      <x:c r="D1908" s="38" t="str">
        <x:f>'Reparto provincial'!D640</x:f>
        <x:v>Residencial</x:v>
      </x:c>
      <x:c r="E1908" s="38" t="str">
        <x:f>'Reparto provincial'!E640</x:f>
        <x:v>Emberá-Wounaan</x:v>
      </x:c>
      <x:c r="F1908" s="38" t="str">
        <x:f>Ubicaciones!A16</x:f>
        <x:v>L11</x:v>
      </x:c>
      <x:c r="G1908" s="38" t="str">
        <x:v>P1</x:v>
      </x:c>
      <x:c r="H1908" s="55" t="n">
        <x:f>IF(AND(ISNUMBER('Reparto provincial'!J640),ABS(Construccion!G36-1)&lt;0.0000001,MIN(Construccion!D36:F36)&gt;=0,MAX(Construccion!D36:F36)&lt;=1),ROUND('Reparto provincial'!J640*ROUND(SUM(Construccion!$D$36:D36),12),0)-0,"n.a.")</x:f>
        <x:v>0</x:v>
      </x:c>
      <x:c r="I1908" s="55" t="n">
        <x:f>'Reparto provincial'!N640</x:f>
        <x:v>25110.838171407315</x:v>
      </x:c>
      <x:c r="J1908" s="55" t="n">
        <x:f>IF(AND(ISNUMBER(H1908),ISNUMBER(I1908)),H1908*I1908,"n.a.")</x:f>
        <x:v>0</x:v>
      </x:c>
      <x:c r="K1908" s="56" t="n">
        <x:f>Ubicaciones!D16</x:f>
        <x:v>8.25</x:v>
      </x:c>
      <x:c r="L1908" s="56" t="n">
        <x:f>Ubicaciones!E16</x:f>
        <x:v>-77.72</x:v>
      </x:c>
      <x:c r="M1908" s="38" t="str">
        <x:f>Vulnerabilidad!B22</x:f>
        <x:v>Hormigón armado</x:v>
      </x:c>
      <x:c r="N1908" s="38" t="str">
        <x:f>Vulnerabilidad!C22</x:f>
        <x:v>Mampostería de relleno</x:v>
      </x:c>
      <x:c r="O1908" s="38" t="str">
        <x:f>Vulnerabilidad!D22</x:f>
        <x:v>Losa de hormigón</x:v>
      </x:c>
      <x:c r="P1908" s="38" t="str">
        <x:v>Sin dato</x:v>
      </x:c>
      <x:c r="Q1908" s="38" t="n">
        <x:f>IF('Impacto local'!H16="","",'Impacto local'!H16)</x:f>
        <x:v>2</x:v>
      </x:c>
      <x:c r="R1908" s="57" t="n">
        <x:f>IF(Q1908="","",INDEX(Vulnerabilidad!$B$6:$B$17,Q1908))</x:f>
        <x:v>0</x:v>
      </x:c>
      <x:c r="S1908" s="55" t="n">
        <x:f>IF(AND(ISNUMBER(J1908),ISNUMBER(R1908),R1908&gt;=0,R1908&lt;=1),J1908*R1908,"n.a.")</x:f>
        <x:v>0</x:v>
      </x:c>
      <x:c r="T1908" s="38" t="str">
        <x:f>IF(ISNUMBER(S1908),"Calculado ilustrativo","Faltan datos / parámetros inválidos")</x:f>
        <x:v>Calculado ilustrativo</x:v>
      </x:c>
    </x:row>
    <x:row r="1909">
      <x:c r="A1909" s="38" t="str">
        <x:v>R01904</x:v>
      </x:c>
      <x:c r="B1909" s="38" t="str">
        <x:f>'Reparto provincial'!B640</x:f>
        <x:v>C17</x:v>
      </x:c>
      <x:c r="C1909" s="38" t="str">
        <x:f>'Reparto provincial'!C640</x:f>
        <x:v>Seguros Suramericana, S.A.</x:v>
      </x:c>
      <x:c r="D1909" s="38" t="str">
        <x:f>'Reparto provincial'!D640</x:f>
        <x:v>Residencial</x:v>
      </x:c>
      <x:c r="E1909" s="38" t="str">
        <x:f>'Reparto provincial'!E640</x:f>
        <x:v>Emberá-Wounaan</x:v>
      </x:c>
      <x:c r="F1909" s="38" t="str">
        <x:f>Ubicaciones!A16</x:f>
        <x:v>L11</x:v>
      </x:c>
      <x:c r="G1909" s="38" t="str">
        <x:v>P2</x:v>
      </x:c>
      <x:c r="H1909" s="55" t="n">
        <x:f>IF(AND(ISNUMBER('Reparto provincial'!J640),ABS(Construccion!G36-1)&lt;0.0000001,MIN(Construccion!D36:F36)&gt;=0,MAX(Construccion!D36:F36)&lt;=1),ROUND('Reparto provincial'!J640*ROUND(SUM(Construccion!$D$36:E36),12),0)-ROUND('Reparto provincial'!J640*ROUND(SUM(Construccion!$D$36:D36),12),0),"n.a.")</x:f>
        <x:v>0</x:v>
      </x:c>
      <x:c r="I1909" s="55" t="n">
        <x:f>'Reparto provincial'!N640</x:f>
        <x:v>25110.838171407315</x:v>
      </x:c>
      <x:c r="J1909" s="55" t="n">
        <x:f>IF(AND(ISNUMBER(H1909),ISNUMBER(I1909)),H1909*I1909,"n.a.")</x:f>
        <x:v>0</x:v>
      </x:c>
      <x:c r="K1909" s="56" t="n">
        <x:f>Ubicaciones!D16</x:f>
        <x:v>8.25</x:v>
      </x:c>
      <x:c r="L1909" s="56" t="n">
        <x:f>Ubicaciones!E16</x:f>
        <x:v>-77.72</x:v>
      </x:c>
      <x:c r="M1909" s="38" t="str">
        <x:f>Vulnerabilidad!B23</x:f>
        <x:v>Mampostería sin refuerzo</x:v>
      </x:c>
      <x:c r="N1909" s="38" t="str">
        <x:f>Vulnerabilidad!C23</x:f>
        <x:v>Bloque / ladrillo</x:v>
      </x:c>
      <x:c r="O1909" s="38" t="str">
        <x:f>Vulnerabilidad!D23</x:f>
        <x:v>Metal</x:v>
      </x:c>
      <x:c r="P1909" s="38" t="str">
        <x:v>Sin dato</x:v>
      </x:c>
      <x:c r="Q1909" s="38" t="n">
        <x:f>IF('Impacto local'!H16="","",'Impacto local'!H16)</x:f>
        <x:v>2</x:v>
      </x:c>
      <x:c r="R1909" s="57" t="n">
        <x:f>IF(Q1909="","",INDEX(Vulnerabilidad!$C$6:$C$17,Q1909))</x:f>
        <x:v>0</x:v>
      </x:c>
      <x:c r="S1909" s="55" t="n">
        <x:f>IF(AND(ISNUMBER(J1909),ISNUMBER(R1909),R1909&gt;=0,R1909&lt;=1),J1909*R1909,"n.a.")</x:f>
        <x:v>0</x:v>
      </x:c>
      <x:c r="T1909" s="38" t="str">
        <x:f>IF(ISNUMBER(S1909),"Calculado ilustrativo","Faltan datos / parámetros inválidos")</x:f>
        <x:v>Calculado ilustrativo</x:v>
      </x:c>
    </x:row>
    <x:row r="1910">
      <x:c r="A1910" s="38" t="str">
        <x:v>R01905</x:v>
      </x:c>
      <x:c r="B1910" s="38" t="str">
        <x:f>'Reparto provincial'!B640</x:f>
        <x:v>C17</x:v>
      </x:c>
      <x:c r="C1910" s="38" t="str">
        <x:f>'Reparto provincial'!C640</x:f>
        <x:v>Seguros Suramericana, S.A.</x:v>
      </x:c>
      <x:c r="D1910" s="38" t="str">
        <x:f>'Reparto provincial'!D640</x:f>
        <x:v>Residencial</x:v>
      </x:c>
      <x:c r="E1910" s="38" t="str">
        <x:f>'Reparto provincial'!E640</x:f>
        <x:v>Emberá-Wounaan</x:v>
      </x:c>
      <x:c r="F1910" s="38" t="str">
        <x:f>Ubicaciones!A16</x:f>
        <x:v>L11</x:v>
      </x:c>
      <x:c r="G1910" s="38" t="str">
        <x:v>P3</x:v>
      </x:c>
      <x:c r="H1910" s="55" t="n">
        <x:f>IF(AND(ISNUMBER('Reparto provincial'!J640),ABS(Construccion!G36-1)&lt;0.0000001,MIN(Construccion!D36:F36)&gt;=0,MAX(Construccion!D36:F36)&lt;=1),ROUND('Reparto provincial'!J640*ROUND(SUM(Construccion!$D$36:F36),12),0)-ROUND('Reparto provincial'!J640*ROUND(SUM(Construccion!$D$36:E36),12),0),"n.a.")</x:f>
        <x:v>0</x:v>
      </x:c>
      <x:c r="I1910" s="55" t="n">
        <x:f>'Reparto provincial'!N640</x:f>
        <x:v>25110.838171407315</x:v>
      </x:c>
      <x:c r="J1910" s="55" t="n">
        <x:f>IF(AND(ISNUMBER(H1910),ISNUMBER(I1910)),H1910*I1910,"n.a.")</x:f>
        <x:v>0</x:v>
      </x:c>
      <x:c r="K1910" s="56" t="n">
        <x:f>Ubicaciones!D16</x:f>
        <x:v>8.25</x:v>
      </x:c>
      <x:c r="L1910" s="56" t="n">
        <x:f>Ubicaciones!E16</x:f>
        <x:v>-77.72</x:v>
      </x:c>
      <x:c r="M1910" s="38" t="str">
        <x:f>Vulnerabilidad!B24</x:f>
        <x:v>Liviana / madera</x:v>
      </x:c>
      <x:c r="N1910" s="38" t="str">
        <x:f>Vulnerabilidad!C24</x:f>
        <x:v>Madera / livianas</x:v>
      </x:c>
      <x:c r="O1910" s="38" t="str">
        <x:f>Vulnerabilidad!D24</x:f>
        <x:v>Metal</x:v>
      </x:c>
      <x:c r="P1910" s="38" t="str">
        <x:v>Sin dato</x:v>
      </x:c>
      <x:c r="Q1910" s="38" t="n">
        <x:f>IF('Impacto local'!H16="","",'Impacto local'!H16)</x:f>
        <x:v>2</x:v>
      </x:c>
      <x:c r="R1910" s="57" t="n">
        <x:f>IF(Q1910="","",INDEX(Vulnerabilidad!$D$6:$D$17,Q1910))</x:f>
        <x:v>0</x:v>
      </x:c>
      <x:c r="S1910" s="55" t="n">
        <x:f>IF(AND(ISNUMBER(J1910),ISNUMBER(R1910),R1910&gt;=0,R1910&lt;=1),J1910*R1910,"n.a.")</x:f>
        <x:v>0</x:v>
      </x:c>
      <x:c r="T1910" s="38" t="str">
        <x:f>IF(ISNUMBER(S1910),"Calculado ilustrativo","Faltan datos / parámetros inválidos")</x:f>
        <x:v>Calculado ilustrativo</x:v>
      </x:c>
    </x:row>
    <x:row r="1911">
      <x:c r="A1911" s="38" t="str">
        <x:v>R01906</x:v>
      </x:c>
      <x:c r="B1911" s="38" t="str">
        <x:f>'Reparto provincial'!B641</x:f>
        <x:v>C17</x:v>
      </x:c>
      <x:c r="C1911" s="38" t="str">
        <x:f>'Reparto provincial'!C641</x:f>
        <x:v>Seguros Suramericana, S.A.</x:v>
      </x:c>
      <x:c r="D1911" s="38" t="str">
        <x:f>'Reparto provincial'!D641</x:f>
        <x:v>Residencial</x:v>
      </x:c>
      <x:c r="E1911" s="38" t="str">
        <x:f>'Reparto provincial'!E641</x:f>
        <x:v>Ngäbe-Buglé</x:v>
      </x:c>
      <x:c r="F1911" s="38" t="str">
        <x:f>Ubicaciones!A17</x:f>
        <x:v>L12</x:v>
      </x:c>
      <x:c r="G1911" s="38" t="str">
        <x:v>P1</x:v>
      </x:c>
      <x:c r="H1911" s="55" t="n">
        <x:f>IF(AND(ISNUMBER('Reparto provincial'!J641),ABS(Construccion!G39-1)&lt;0.0000001,MIN(Construccion!D39:F39)&gt;=0,MAX(Construccion!D39:F39)&lt;=1),ROUND('Reparto provincial'!J641*ROUND(SUM(Construccion!$D$39:D39),12),0)-0,"n.a.")</x:f>
        <x:v>0</x:v>
      </x:c>
      <x:c r="I1911" s="55" t="n">
        <x:f>'Reparto provincial'!N641</x:f>
        <x:v>25110.838171407315</x:v>
      </x:c>
      <x:c r="J1911" s="55" t="n">
        <x:f>IF(AND(ISNUMBER(H1911),ISNUMBER(I1911)),H1911*I1911,"n.a.")</x:f>
        <x:v>0</x:v>
      </x:c>
      <x:c r="K1911" s="56" t="n">
        <x:f>Ubicaciones!D17</x:f>
        <x:v>8.53</x:v>
      </x:c>
      <x:c r="L1911" s="56" t="n">
        <x:f>Ubicaciones!E17</x:f>
        <x:v>-81.7</x:v>
      </x:c>
      <x:c r="M1911" s="38" t="str">
        <x:f>Vulnerabilidad!B22</x:f>
        <x:v>Hormigón armado</x:v>
      </x:c>
      <x:c r="N1911" s="38" t="str">
        <x:f>Vulnerabilidad!C22</x:f>
        <x:v>Mampostería de relleno</x:v>
      </x:c>
      <x:c r="O1911" s="38" t="str">
        <x:f>Vulnerabilidad!D22</x:f>
        <x:v>Losa de hormigón</x:v>
      </x:c>
      <x:c r="P1911" s="38" t="str">
        <x:v>Sin dato</x:v>
      </x:c>
      <x:c r="Q1911" s="38" t="n">
        <x:f>IF('Impacto local'!H17="","",'Impacto local'!H17)</x:f>
        <x:v>3</x:v>
      </x:c>
      <x:c r="R1911" s="57" t="n">
        <x:f>IF(Q1911="","",INDEX(Vulnerabilidad!$B$6:$B$17,Q1911))</x:f>
        <x:v>0</x:v>
      </x:c>
      <x:c r="S1911" s="55" t="n">
        <x:f>IF(AND(ISNUMBER(J1911),ISNUMBER(R1911),R1911&gt;=0,R1911&lt;=1),J1911*R1911,"n.a.")</x:f>
        <x:v>0</x:v>
      </x:c>
      <x:c r="T1911" s="38" t="str">
        <x:f>IF(ISNUMBER(S1911),"Calculado ilustrativo","Faltan datos / parámetros inválidos")</x:f>
        <x:v>Calculado ilustrativo</x:v>
      </x:c>
    </x:row>
    <x:row r="1912">
      <x:c r="A1912" s="38" t="str">
        <x:v>R01907</x:v>
      </x:c>
      <x:c r="B1912" s="38" t="str">
        <x:f>'Reparto provincial'!B641</x:f>
        <x:v>C17</x:v>
      </x:c>
      <x:c r="C1912" s="38" t="str">
        <x:f>'Reparto provincial'!C641</x:f>
        <x:v>Seguros Suramericana, S.A.</x:v>
      </x:c>
      <x:c r="D1912" s="38" t="str">
        <x:f>'Reparto provincial'!D641</x:f>
        <x:v>Residencial</x:v>
      </x:c>
      <x:c r="E1912" s="38" t="str">
        <x:f>'Reparto provincial'!E641</x:f>
        <x:v>Ngäbe-Buglé</x:v>
      </x:c>
      <x:c r="F1912" s="38" t="str">
        <x:f>Ubicaciones!A17</x:f>
        <x:v>L12</x:v>
      </x:c>
      <x:c r="G1912" s="38" t="str">
        <x:v>P2</x:v>
      </x:c>
      <x:c r="H1912" s="55" t="n">
        <x:f>IF(AND(ISNUMBER('Reparto provincial'!J641),ABS(Construccion!G39-1)&lt;0.0000001,MIN(Construccion!D39:F39)&gt;=0,MAX(Construccion!D39:F39)&lt;=1),ROUND('Reparto provincial'!J641*ROUND(SUM(Construccion!$D$39:E39),12),0)-ROUND('Reparto provincial'!J641*ROUND(SUM(Construccion!$D$39:D39),12),0),"n.a.")</x:f>
        <x:v>0</x:v>
      </x:c>
      <x:c r="I1912" s="55" t="n">
        <x:f>'Reparto provincial'!N641</x:f>
        <x:v>25110.838171407315</x:v>
      </x:c>
      <x:c r="J1912" s="55" t="n">
        <x:f>IF(AND(ISNUMBER(H1912),ISNUMBER(I1912)),H1912*I1912,"n.a.")</x:f>
        <x:v>0</x:v>
      </x:c>
      <x:c r="K1912" s="56" t="n">
        <x:f>Ubicaciones!D17</x:f>
        <x:v>8.53</x:v>
      </x:c>
      <x:c r="L1912" s="56" t="n">
        <x:f>Ubicaciones!E17</x:f>
        <x:v>-81.7</x:v>
      </x:c>
      <x:c r="M1912" s="38" t="str">
        <x:f>Vulnerabilidad!B23</x:f>
        <x:v>Mampostería sin refuerzo</x:v>
      </x:c>
      <x:c r="N1912" s="38" t="str">
        <x:f>Vulnerabilidad!C23</x:f>
        <x:v>Bloque / ladrillo</x:v>
      </x:c>
      <x:c r="O1912" s="38" t="str">
        <x:f>Vulnerabilidad!D23</x:f>
        <x:v>Metal</x:v>
      </x:c>
      <x:c r="P1912" s="38" t="str">
        <x:v>Sin dato</x:v>
      </x:c>
      <x:c r="Q1912" s="38" t="n">
        <x:f>IF('Impacto local'!H17="","",'Impacto local'!H17)</x:f>
        <x:v>3</x:v>
      </x:c>
      <x:c r="R1912" s="57" t="n">
        <x:f>IF(Q1912="","",INDEX(Vulnerabilidad!$C$6:$C$17,Q1912))</x:f>
        <x:v>0</x:v>
      </x:c>
      <x:c r="S1912" s="55" t="n">
        <x:f>IF(AND(ISNUMBER(J1912),ISNUMBER(R1912),R1912&gt;=0,R1912&lt;=1),J1912*R1912,"n.a.")</x:f>
        <x:v>0</x:v>
      </x:c>
      <x:c r="T1912" s="38" t="str">
        <x:f>IF(ISNUMBER(S1912),"Calculado ilustrativo","Faltan datos / parámetros inválidos")</x:f>
        <x:v>Calculado ilustrativo</x:v>
      </x:c>
    </x:row>
    <x:row r="1913">
      <x:c r="A1913" s="38" t="str">
        <x:v>R01908</x:v>
      </x:c>
      <x:c r="B1913" s="38" t="str">
        <x:f>'Reparto provincial'!B641</x:f>
        <x:v>C17</x:v>
      </x:c>
      <x:c r="C1913" s="38" t="str">
        <x:f>'Reparto provincial'!C641</x:f>
        <x:v>Seguros Suramericana, S.A.</x:v>
      </x:c>
      <x:c r="D1913" s="38" t="str">
        <x:f>'Reparto provincial'!D641</x:f>
        <x:v>Residencial</x:v>
      </x:c>
      <x:c r="E1913" s="38" t="str">
        <x:f>'Reparto provincial'!E641</x:f>
        <x:v>Ngäbe-Buglé</x:v>
      </x:c>
      <x:c r="F1913" s="38" t="str">
        <x:f>Ubicaciones!A17</x:f>
        <x:v>L12</x:v>
      </x:c>
      <x:c r="G1913" s="38" t="str">
        <x:v>P3</x:v>
      </x:c>
      <x:c r="H1913" s="55" t="n">
        <x:f>IF(AND(ISNUMBER('Reparto provincial'!J641),ABS(Construccion!G39-1)&lt;0.0000001,MIN(Construccion!D39:F39)&gt;=0,MAX(Construccion!D39:F39)&lt;=1),ROUND('Reparto provincial'!J641*ROUND(SUM(Construccion!$D$39:F39),12),0)-ROUND('Reparto provincial'!J641*ROUND(SUM(Construccion!$D$39:E39),12),0),"n.a.")</x:f>
        <x:v>0</x:v>
      </x:c>
      <x:c r="I1913" s="55" t="n">
        <x:f>'Reparto provincial'!N641</x:f>
        <x:v>25110.838171407315</x:v>
      </x:c>
      <x:c r="J1913" s="55" t="n">
        <x:f>IF(AND(ISNUMBER(H1913),ISNUMBER(I1913)),H1913*I1913,"n.a.")</x:f>
        <x:v>0</x:v>
      </x:c>
      <x:c r="K1913" s="56" t="n">
        <x:f>Ubicaciones!D17</x:f>
        <x:v>8.53</x:v>
      </x:c>
      <x:c r="L1913" s="56" t="n">
        <x:f>Ubicaciones!E17</x:f>
        <x:v>-81.7</x:v>
      </x:c>
      <x:c r="M1913" s="38" t="str">
        <x:f>Vulnerabilidad!B24</x:f>
        <x:v>Liviana / madera</x:v>
      </x:c>
      <x:c r="N1913" s="38" t="str">
        <x:f>Vulnerabilidad!C24</x:f>
        <x:v>Madera / livianas</x:v>
      </x:c>
      <x:c r="O1913" s="38" t="str">
        <x:f>Vulnerabilidad!D24</x:f>
        <x:v>Metal</x:v>
      </x:c>
      <x:c r="P1913" s="38" t="str">
        <x:v>Sin dato</x:v>
      </x:c>
      <x:c r="Q1913" s="38" t="n">
        <x:f>IF('Impacto local'!H17="","",'Impacto local'!H17)</x:f>
        <x:v>3</x:v>
      </x:c>
      <x:c r="R1913" s="57" t="n">
        <x:f>IF(Q1913="","",INDEX(Vulnerabilidad!$D$6:$D$17,Q1913))</x:f>
        <x:v>0</x:v>
      </x:c>
      <x:c r="S1913" s="55" t="n">
        <x:f>IF(AND(ISNUMBER(J1913),ISNUMBER(R1913),R1913&gt;=0,R1913&lt;=1),J1913*R1913,"n.a.")</x:f>
        <x:v>0</x:v>
      </x:c>
      <x:c r="T1913" s="38" t="str">
        <x:f>IF(ISNUMBER(S1913),"Calculado ilustrativo","Faltan datos / parámetros inválidos")</x:f>
        <x:v>Calculado ilustrativo</x:v>
      </x:c>
    </x:row>
    <x:row r="1914">
      <x:c r="A1914" s="38" t="str">
        <x:v>R01909</x:v>
      </x:c>
      <x:c r="B1914" s="38" t="str">
        <x:f>'Reparto provincial'!B642</x:f>
        <x:v>C17</x:v>
      </x:c>
      <x:c r="C1914" s="38" t="str">
        <x:f>'Reparto provincial'!C642</x:f>
        <x:v>Seguros Suramericana, S.A.</x:v>
      </x:c>
      <x:c r="D1914" s="38" t="str">
        <x:f>'Reparto provincial'!D642</x:f>
        <x:v>Residencial</x:v>
      </x:c>
      <x:c r="E1914" s="38" t="str">
        <x:f>'Reparto provincial'!E642</x:f>
        <x:v>Panamá Oeste</x:v>
      </x:c>
      <x:c r="F1914" s="38" t="str">
        <x:f>Ubicaciones!A18</x:f>
        <x:v>L13</x:v>
      </x:c>
      <x:c r="G1914" s="38" t="str">
        <x:v>P1</x:v>
      </x:c>
      <x:c r="H1914" s="55" t="n">
        <x:f>IF(AND(ISNUMBER('Reparto provincial'!J642),ABS(Construccion!G42-1)&lt;0.0000001,MIN(Construccion!D42:F42)&gt;=0,MAX(Construccion!D42:F42)&lt;=1),ROUND('Reparto provincial'!J642*ROUND(SUM(Construccion!$D$42:D42),12),0)-0,"n.a.")</x:f>
        <x:v>4148</x:v>
      </x:c>
      <x:c r="I1914" s="55" t="n">
        <x:f>'Reparto provincial'!N642</x:f>
        <x:v>25110.838171407315</x:v>
      </x:c>
      <x:c r="J1914" s="55" t="n">
        <x:f>IF(AND(ISNUMBER(H1914),ISNUMBER(I1914)),H1914*I1914,"n.a.")</x:f>
        <x:v>104159756.73499754</x:v>
      </x:c>
      <x:c r="K1914" s="56" t="n">
        <x:f>Ubicaciones!D18</x:f>
        <x:v>8.88</x:v>
      </x:c>
      <x:c r="L1914" s="56" t="n">
        <x:f>Ubicaciones!E18</x:f>
        <x:v>-79.78</x:v>
      </x:c>
      <x:c r="M1914" s="38" t="str">
        <x:f>Vulnerabilidad!B22</x:f>
        <x:v>Hormigón armado</x:v>
      </x:c>
      <x:c r="N1914" s="38" t="str">
        <x:f>Vulnerabilidad!C22</x:f>
        <x:v>Mampostería de relleno</x:v>
      </x:c>
      <x:c r="O1914" s="38" t="str">
        <x:f>Vulnerabilidad!D22</x:f>
        <x:v>Losa de hormigón</x:v>
      </x:c>
      <x:c r="P1914" s="38" t="str">
        <x:v>Sin dato</x:v>
      </x:c>
      <x:c r="Q1914" s="38" t="n">
        <x:f>IF('Impacto local'!H18="","",'Impacto local'!H18)</x:f>
        <x:v>2</x:v>
      </x:c>
      <x:c r="R1914" s="57" t="n">
        <x:f>IF(Q1914="","",INDEX(Vulnerabilidad!$B$6:$B$17,Q1914))</x:f>
        <x:v>0</x:v>
      </x:c>
      <x:c r="S1914" s="55" t="n">
        <x:f>IF(AND(ISNUMBER(J1914),ISNUMBER(R1914),R1914&gt;=0,R1914&lt;=1),J1914*R1914,"n.a.")</x:f>
        <x:v>0</x:v>
      </x:c>
      <x:c r="T1914" s="38" t="str">
        <x:f>IF(ISNUMBER(S1914),"Calculado ilustrativo","Faltan datos / parámetros inválidos")</x:f>
        <x:v>Calculado ilustrativo</x:v>
      </x:c>
    </x:row>
    <x:row r="1915">
      <x:c r="A1915" s="38" t="str">
        <x:v>R01910</x:v>
      </x:c>
      <x:c r="B1915" s="38" t="str">
        <x:f>'Reparto provincial'!B642</x:f>
        <x:v>C17</x:v>
      </x:c>
      <x:c r="C1915" s="38" t="str">
        <x:f>'Reparto provincial'!C642</x:f>
        <x:v>Seguros Suramericana, S.A.</x:v>
      </x:c>
      <x:c r="D1915" s="38" t="str">
        <x:f>'Reparto provincial'!D642</x:f>
        <x:v>Residencial</x:v>
      </x:c>
      <x:c r="E1915" s="38" t="str">
        <x:f>'Reparto provincial'!E642</x:f>
        <x:v>Panamá Oeste</x:v>
      </x:c>
      <x:c r="F1915" s="38" t="str">
        <x:f>Ubicaciones!A18</x:f>
        <x:v>L13</x:v>
      </x:c>
      <x:c r="G1915" s="38" t="str">
        <x:v>P2</x:v>
      </x:c>
      <x:c r="H1915" s="55" t="n">
        <x:f>IF(AND(ISNUMBER('Reparto provincial'!J642),ABS(Construccion!G42-1)&lt;0.0000001,MIN(Construccion!D42:F42)&gt;=0,MAX(Construccion!D42:F42)&lt;=1),ROUND('Reparto provincial'!J642*ROUND(SUM(Construccion!$D$42:E42),12),0)-ROUND('Reparto provincial'!J642*ROUND(SUM(Construccion!$D$42:D42),12),0),"n.a.")</x:f>
        <x:v>2075</x:v>
      </x:c>
      <x:c r="I1915" s="55" t="n">
        <x:f>'Reparto provincial'!N642</x:f>
        <x:v>25110.838171407315</x:v>
      </x:c>
      <x:c r="J1915" s="55" t="n">
        <x:f>IF(AND(ISNUMBER(H1915),ISNUMBER(I1915)),H1915*I1915,"n.a.")</x:f>
        <x:v>52104989.20567018</x:v>
      </x:c>
      <x:c r="K1915" s="56" t="n">
        <x:f>Ubicaciones!D18</x:f>
        <x:v>8.88</x:v>
      </x:c>
      <x:c r="L1915" s="56" t="n">
        <x:f>Ubicaciones!E18</x:f>
        <x:v>-79.78</x:v>
      </x:c>
      <x:c r="M1915" s="38" t="str">
        <x:f>Vulnerabilidad!B23</x:f>
        <x:v>Mampostería sin refuerzo</x:v>
      </x:c>
      <x:c r="N1915" s="38" t="str">
        <x:f>Vulnerabilidad!C23</x:f>
        <x:v>Bloque / ladrillo</x:v>
      </x:c>
      <x:c r="O1915" s="38" t="str">
        <x:f>Vulnerabilidad!D23</x:f>
        <x:v>Metal</x:v>
      </x:c>
      <x:c r="P1915" s="38" t="str">
        <x:v>Sin dato</x:v>
      </x:c>
      <x:c r="Q1915" s="38" t="n">
        <x:f>IF('Impacto local'!H18="","",'Impacto local'!H18)</x:f>
        <x:v>2</x:v>
      </x:c>
      <x:c r="R1915" s="57" t="n">
        <x:f>IF(Q1915="","",INDEX(Vulnerabilidad!$C$6:$C$17,Q1915))</x:f>
        <x:v>0</x:v>
      </x:c>
      <x:c r="S1915" s="55" t="n">
        <x:f>IF(AND(ISNUMBER(J1915),ISNUMBER(R1915),R1915&gt;=0,R1915&lt;=1),J1915*R1915,"n.a.")</x:f>
        <x:v>0</x:v>
      </x:c>
      <x:c r="T1915" s="38" t="str">
        <x:f>IF(ISNUMBER(S1915),"Calculado ilustrativo","Faltan datos / parámetros inválidos")</x:f>
        <x:v>Calculado ilustrativo</x:v>
      </x:c>
    </x:row>
    <x:row r="1916">
      <x:c r="A1916" s="38" t="str">
        <x:v>R01911</x:v>
      </x:c>
      <x:c r="B1916" s="38" t="str">
        <x:f>'Reparto provincial'!B642</x:f>
        <x:v>C17</x:v>
      </x:c>
      <x:c r="C1916" s="38" t="str">
        <x:f>'Reparto provincial'!C642</x:f>
        <x:v>Seguros Suramericana, S.A.</x:v>
      </x:c>
      <x:c r="D1916" s="38" t="str">
        <x:f>'Reparto provincial'!D642</x:f>
        <x:v>Residencial</x:v>
      </x:c>
      <x:c r="E1916" s="38" t="str">
        <x:f>'Reparto provincial'!E642</x:f>
        <x:v>Panamá Oeste</x:v>
      </x:c>
      <x:c r="F1916" s="38" t="str">
        <x:f>Ubicaciones!A18</x:f>
        <x:v>L13</x:v>
      </x:c>
      <x:c r="G1916" s="38" t="str">
        <x:v>P3</x:v>
      </x:c>
      <x:c r="H1916" s="55" t="n">
        <x:f>IF(AND(ISNUMBER('Reparto provincial'!J642),ABS(Construccion!G42-1)&lt;0.0000001,MIN(Construccion!D42:F42)&gt;=0,MAX(Construccion!D42:F42)&lt;=1),ROUND('Reparto provincial'!J642*ROUND(SUM(Construccion!$D$42:F42),12),0)-ROUND('Reparto provincial'!J642*ROUND(SUM(Construccion!$D$42:E42),12),0),"n.a.")</x:f>
        <x:v>691</x:v>
      </x:c>
      <x:c r="I1916" s="55" t="n">
        <x:f>'Reparto provincial'!N642</x:f>
        <x:v>25110.838171407315</x:v>
      </x:c>
      <x:c r="J1916" s="55" t="n">
        <x:f>IF(AND(ISNUMBER(H1916),ISNUMBER(I1916)),H1916*I1916,"n.a.")</x:f>
        <x:v>17351589.176442456</x:v>
      </x:c>
      <x:c r="K1916" s="56" t="n">
        <x:f>Ubicaciones!D18</x:f>
        <x:v>8.88</x:v>
      </x:c>
      <x:c r="L1916" s="56" t="n">
        <x:f>Ubicaciones!E18</x:f>
        <x:v>-79.78</x:v>
      </x:c>
      <x:c r="M1916" s="38" t="str">
        <x:f>Vulnerabilidad!B24</x:f>
        <x:v>Liviana / madera</x:v>
      </x:c>
      <x:c r="N1916" s="38" t="str">
        <x:f>Vulnerabilidad!C24</x:f>
        <x:v>Madera / livianas</x:v>
      </x:c>
      <x:c r="O1916" s="38" t="str">
        <x:f>Vulnerabilidad!D24</x:f>
        <x:v>Metal</x:v>
      </x:c>
      <x:c r="P1916" s="38" t="str">
        <x:v>Sin dato</x:v>
      </x:c>
      <x:c r="Q1916" s="38" t="n">
        <x:f>IF('Impacto local'!H18="","",'Impacto local'!H18)</x:f>
        <x:v>2</x:v>
      </x:c>
      <x:c r="R1916" s="57" t="n">
        <x:f>IF(Q1916="","",INDEX(Vulnerabilidad!$D$6:$D$17,Q1916))</x:f>
        <x:v>0</x:v>
      </x:c>
      <x:c r="S1916" s="55" t="n">
        <x:f>IF(AND(ISNUMBER(J1916),ISNUMBER(R1916),R1916&gt;=0,R1916&lt;=1),J1916*R1916,"n.a.")</x:f>
        <x:v>0</x:v>
      </x:c>
      <x:c r="T1916" s="38" t="str">
        <x:f>IF(ISNUMBER(S1916),"Calculado ilustrativo","Faltan datos / parámetros inválidos")</x:f>
        <x:v>Calculado ilustrativo</x:v>
      </x:c>
    </x:row>
    <x:row r="1917">
      <x:c r="A1917" s="38" t="str">
        <x:v>R01912</x:v>
      </x:c>
      <x:c r="B1917" s="38" t="str">
        <x:f>'Reparto provincial'!B643</x:f>
        <x:v>C17</x:v>
      </x:c>
      <x:c r="C1917" s="38" t="str">
        <x:f>'Reparto provincial'!C643</x:f>
        <x:v>Seguros Suramericana, S.A.</x:v>
      </x:c>
      <x:c r="D1917" s="38" t="str">
        <x:f>'Reparto provincial'!D643</x:f>
        <x:v>Comercial</x:v>
      </x:c>
      <x:c r="E1917" s="38" t="str">
        <x:f>'Reparto provincial'!E643</x:f>
        <x:v>Bocas del Toro</x:v>
      </x:c>
      <x:c r="F1917" s="38" t="str">
        <x:f>Ubicaciones!A6</x:f>
        <x:v>L01</x:v>
      </x:c>
      <x:c r="G1917" s="38" t="str">
        <x:v>P1</x:v>
      </x:c>
      <x:c r="H1917" s="55" t="n">
        <x:f>IF(AND(ISNUMBER('Reparto provincial'!J643),ABS(Construccion!G7-1)&lt;0.0000001,MIN(Construccion!D7:F7)&gt;=0,MAX(Construccion!D7:F7)&lt;=1),ROUND('Reparto provincial'!J643*ROUND(SUM(Construccion!$D$7:D7),12),0)-0,"n.a.")</x:f>
        <x:v>50</x:v>
      </x:c>
      <x:c r="I1917" s="55" t="n">
        <x:f>'Reparto provincial'!N643</x:f>
        <x:v>49817.51494822809</x:v>
      </x:c>
      <x:c r="J1917" s="55" t="n">
        <x:f>IF(AND(ISNUMBER(H1917),ISNUMBER(I1917)),H1917*I1917,"n.a.")</x:f>
        <x:v>2490875.7474114047</x:v>
      </x:c>
      <x:c r="K1917" s="56" t="n">
        <x:f>Ubicaciones!D6</x:f>
        <x:v>9.34</x:v>
      </x:c>
      <x:c r="L1917" s="56" t="n">
        <x:f>Ubicaciones!E6</x:f>
        <x:v>-82.25</x:v>
      </x:c>
      <x:c r="M1917" s="38" t="str">
        <x:f>Vulnerabilidad!B22</x:f>
        <x:v>Hormigón armado</x:v>
      </x:c>
      <x:c r="N1917" s="38" t="str">
        <x:f>Vulnerabilidad!C22</x:f>
        <x:v>Mampostería de relleno</x:v>
      </x:c>
      <x:c r="O1917" s="38" t="str">
        <x:f>Vulnerabilidad!D22</x:f>
        <x:v>Losa de hormigón</x:v>
      </x:c>
      <x:c r="P1917" s="38" t="str">
        <x:v>Sin dato</x:v>
      </x:c>
      <x:c r="Q1917" s="38" t="n">
        <x:f>IF('Impacto local'!H6="","",'Impacto local'!H6)</x:f>
        <x:v>3</x:v>
      </x:c>
      <x:c r="R1917" s="57" t="n">
        <x:f>IF(Q1917="","",INDEX(Vulnerabilidad!$B$6:$B$17,Q1917))</x:f>
        <x:v>0</x:v>
      </x:c>
      <x:c r="S1917" s="55" t="n">
        <x:f>IF(AND(ISNUMBER(J1917),ISNUMBER(R1917),R1917&gt;=0,R1917&lt;=1),J1917*R1917,"n.a.")</x:f>
        <x:v>0</x:v>
      </x:c>
      <x:c r="T1917" s="38" t="str">
        <x:f>IF(ISNUMBER(S1917),"Calculado ilustrativo","Faltan datos / parámetros inválidos")</x:f>
        <x:v>Calculado ilustrativo</x:v>
      </x:c>
    </x:row>
    <x:row r="1918">
      <x:c r="A1918" s="38" t="str">
        <x:v>R01913</x:v>
      </x:c>
      <x:c r="B1918" s="38" t="str">
        <x:f>'Reparto provincial'!B643</x:f>
        <x:v>C17</x:v>
      </x:c>
      <x:c r="C1918" s="38" t="str">
        <x:f>'Reparto provincial'!C643</x:f>
        <x:v>Seguros Suramericana, S.A.</x:v>
      </x:c>
      <x:c r="D1918" s="38" t="str">
        <x:f>'Reparto provincial'!D643</x:f>
        <x:v>Comercial</x:v>
      </x:c>
      <x:c r="E1918" s="38" t="str">
        <x:f>'Reparto provincial'!E643</x:f>
        <x:v>Bocas del Toro</x:v>
      </x:c>
      <x:c r="F1918" s="38" t="str">
        <x:f>Ubicaciones!A6</x:f>
        <x:v>L01</x:v>
      </x:c>
      <x:c r="G1918" s="38" t="str">
        <x:v>P2</x:v>
      </x:c>
      <x:c r="H1918" s="55" t="n">
        <x:f>IF(AND(ISNUMBER('Reparto provincial'!J643),ABS(Construccion!G7-1)&lt;0.0000001,MIN(Construccion!D7:F7)&gt;=0,MAX(Construccion!D7:F7)&lt;=1),ROUND('Reparto provincial'!J643*ROUND(SUM(Construccion!$D$7:E7),12),0)-ROUND('Reparto provincial'!J643*ROUND(SUM(Construccion!$D$7:D7),12),0),"n.a.")</x:f>
        <x:v>26</x:v>
      </x:c>
      <x:c r="I1918" s="55" t="n">
        <x:f>'Reparto provincial'!N643</x:f>
        <x:v>49817.51494822809</x:v>
      </x:c>
      <x:c r="J1918" s="55" t="n">
        <x:f>IF(AND(ISNUMBER(H1918),ISNUMBER(I1918)),H1918*I1918,"n.a.")</x:f>
        <x:v>1295255.3886539303</x:v>
      </x:c>
      <x:c r="K1918" s="56" t="n">
        <x:f>Ubicaciones!D6</x:f>
        <x:v>9.34</x:v>
      </x:c>
      <x:c r="L1918" s="56" t="n">
        <x:f>Ubicaciones!E6</x:f>
        <x:v>-82.25</x:v>
      </x:c>
      <x:c r="M1918" s="38" t="str">
        <x:f>Vulnerabilidad!B23</x:f>
        <x:v>Mampostería sin refuerzo</x:v>
      </x:c>
      <x:c r="N1918" s="38" t="str">
        <x:f>Vulnerabilidad!C23</x:f>
        <x:v>Bloque / ladrillo</x:v>
      </x:c>
      <x:c r="O1918" s="38" t="str">
        <x:f>Vulnerabilidad!D23</x:f>
        <x:v>Metal</x:v>
      </x:c>
      <x:c r="P1918" s="38" t="str">
        <x:v>Sin dato</x:v>
      </x:c>
      <x:c r="Q1918" s="38" t="n">
        <x:f>IF('Impacto local'!H6="","",'Impacto local'!H6)</x:f>
        <x:v>3</x:v>
      </x:c>
      <x:c r="R1918" s="57" t="n">
        <x:f>IF(Q1918="","",INDEX(Vulnerabilidad!$C$6:$C$17,Q1918))</x:f>
        <x:v>0</x:v>
      </x:c>
      <x:c r="S1918" s="55" t="n">
        <x:f>IF(AND(ISNUMBER(J1918),ISNUMBER(R1918),R1918&gt;=0,R1918&lt;=1),J1918*R1918,"n.a.")</x:f>
        <x:v>0</x:v>
      </x:c>
      <x:c r="T1918" s="38" t="str">
        <x:f>IF(ISNUMBER(S1918),"Calculado ilustrativo","Faltan datos / parámetros inválidos")</x:f>
        <x:v>Calculado ilustrativo</x:v>
      </x:c>
    </x:row>
    <x:row r="1919">
      <x:c r="A1919" s="38" t="str">
        <x:v>R01914</x:v>
      </x:c>
      <x:c r="B1919" s="38" t="str">
        <x:f>'Reparto provincial'!B643</x:f>
        <x:v>C17</x:v>
      </x:c>
      <x:c r="C1919" s="38" t="str">
        <x:f>'Reparto provincial'!C643</x:f>
        <x:v>Seguros Suramericana, S.A.</x:v>
      </x:c>
      <x:c r="D1919" s="38" t="str">
        <x:f>'Reparto provincial'!D643</x:f>
        <x:v>Comercial</x:v>
      </x:c>
      <x:c r="E1919" s="38" t="str">
        <x:f>'Reparto provincial'!E643</x:f>
        <x:v>Bocas del Toro</x:v>
      </x:c>
      <x:c r="F1919" s="38" t="str">
        <x:f>Ubicaciones!A6</x:f>
        <x:v>L01</x:v>
      </x:c>
      <x:c r="G1919" s="38" t="str">
        <x:v>P3</x:v>
      </x:c>
      <x:c r="H1919" s="55" t="n">
        <x:f>IF(AND(ISNUMBER('Reparto provincial'!J643),ABS(Construccion!G7-1)&lt;0.0000001,MIN(Construccion!D7:F7)&gt;=0,MAX(Construccion!D7:F7)&lt;=1),ROUND('Reparto provincial'!J643*ROUND(SUM(Construccion!$D$7:F7),12),0)-ROUND('Reparto provincial'!J643*ROUND(SUM(Construccion!$D$7:E7),12),0),"n.a.")</x:f>
        <x:v>8</x:v>
      </x:c>
      <x:c r="I1919" s="55" t="n">
        <x:f>'Reparto provincial'!N643</x:f>
        <x:v>49817.51494822809</x:v>
      </x:c>
      <x:c r="J1919" s="55" t="n">
        <x:f>IF(AND(ISNUMBER(H1919),ISNUMBER(I1919)),H1919*I1919,"n.a.")</x:f>
        <x:v>398540.1195858247</x:v>
      </x:c>
      <x:c r="K1919" s="56" t="n">
        <x:f>Ubicaciones!D6</x:f>
        <x:v>9.34</x:v>
      </x:c>
      <x:c r="L1919" s="56" t="n">
        <x:f>Ubicaciones!E6</x:f>
        <x:v>-82.25</x:v>
      </x:c>
      <x:c r="M1919" s="38" t="str">
        <x:f>Vulnerabilidad!B24</x:f>
        <x:v>Liviana / madera</x:v>
      </x:c>
      <x:c r="N1919" s="38" t="str">
        <x:f>Vulnerabilidad!C24</x:f>
        <x:v>Madera / livianas</x:v>
      </x:c>
      <x:c r="O1919" s="38" t="str">
        <x:f>Vulnerabilidad!D24</x:f>
        <x:v>Metal</x:v>
      </x:c>
      <x:c r="P1919" s="38" t="str">
        <x:v>Sin dato</x:v>
      </x:c>
      <x:c r="Q1919" s="38" t="n">
        <x:f>IF('Impacto local'!H6="","",'Impacto local'!H6)</x:f>
        <x:v>3</x:v>
      </x:c>
      <x:c r="R1919" s="57" t="n">
        <x:f>IF(Q1919="","",INDEX(Vulnerabilidad!$D$6:$D$17,Q1919))</x:f>
        <x:v>0</x:v>
      </x:c>
      <x:c r="S1919" s="55" t="n">
        <x:f>IF(AND(ISNUMBER(J1919),ISNUMBER(R1919),R1919&gt;=0,R1919&lt;=1),J1919*R1919,"n.a.")</x:f>
        <x:v>0</x:v>
      </x:c>
      <x:c r="T1919" s="38" t="str">
        <x:f>IF(ISNUMBER(S1919),"Calculado ilustrativo","Faltan datos / parámetros inválidos")</x:f>
        <x:v>Calculado ilustrativo</x:v>
      </x:c>
    </x:row>
    <x:row r="1920">
      <x:c r="A1920" s="38" t="str">
        <x:v>R01915</x:v>
      </x:c>
      <x:c r="B1920" s="38" t="str">
        <x:f>'Reparto provincial'!B644</x:f>
        <x:v>C17</x:v>
      </x:c>
      <x:c r="C1920" s="38" t="str">
        <x:f>'Reparto provincial'!C644</x:f>
        <x:v>Seguros Suramericana, S.A.</x:v>
      </x:c>
      <x:c r="D1920" s="38" t="str">
        <x:f>'Reparto provincial'!D644</x:f>
        <x:v>Comercial</x:v>
      </x:c>
      <x:c r="E1920" s="38" t="str">
        <x:f>'Reparto provincial'!E644</x:f>
        <x:v>Coclé</x:v>
      </x:c>
      <x:c r="F1920" s="38" t="str">
        <x:f>Ubicaciones!A7</x:f>
        <x:v>L02</x:v>
      </x:c>
      <x:c r="G1920" s="38" t="str">
        <x:v>P1</x:v>
      </x:c>
      <x:c r="H1920" s="55" t="n">
        <x:f>IF(AND(ISNUMBER('Reparto provincial'!J644),ABS(Construccion!G10-1)&lt;0.0000001,MIN(Construccion!D10:F10)&gt;=0,MAX(Construccion!D10:F10)&lt;=1),ROUND('Reparto provincial'!J644*ROUND(SUM(Construccion!$D$10:D10),12),0)-0,"n.a.")</x:f>
        <x:v>148</x:v>
      </x:c>
      <x:c r="I1920" s="55" t="n">
        <x:f>'Reparto provincial'!N644</x:f>
        <x:v>49817.51494822809</x:v>
      </x:c>
      <x:c r="J1920" s="55" t="n">
        <x:f>IF(AND(ISNUMBER(H1920),ISNUMBER(I1920)),H1920*I1920,"n.a.")</x:f>
        <x:v>7372992.212337757</x:v>
      </x:c>
      <x:c r="K1920" s="56" t="n">
        <x:f>Ubicaciones!D7</x:f>
        <x:v>8.52</x:v>
      </x:c>
      <x:c r="L1920" s="56" t="n">
        <x:f>Ubicaciones!E7</x:f>
        <x:v>-80.36</x:v>
      </x:c>
      <x:c r="M1920" s="38" t="str">
        <x:f>Vulnerabilidad!B22</x:f>
        <x:v>Hormigón armado</x:v>
      </x:c>
      <x:c r="N1920" s="38" t="str">
        <x:f>Vulnerabilidad!C22</x:f>
        <x:v>Mampostería de relleno</x:v>
      </x:c>
      <x:c r="O1920" s="38" t="str">
        <x:f>Vulnerabilidad!D22</x:f>
        <x:v>Losa de hormigón</x:v>
      </x:c>
      <x:c r="P1920" s="38" t="str">
        <x:v>Sin dato</x:v>
      </x:c>
      <x:c r="Q1920" s="38" t="n">
        <x:f>IF('Impacto local'!H7="","",'Impacto local'!H7)</x:f>
        <x:v>2</x:v>
      </x:c>
      <x:c r="R1920" s="57" t="n">
        <x:f>IF(Q1920="","",INDEX(Vulnerabilidad!$B$6:$B$17,Q1920))</x:f>
        <x:v>0</x:v>
      </x:c>
      <x:c r="S1920" s="55" t="n">
        <x:f>IF(AND(ISNUMBER(J1920),ISNUMBER(R1920),R1920&gt;=0,R1920&lt;=1),J1920*R1920,"n.a.")</x:f>
        <x:v>0</x:v>
      </x:c>
      <x:c r="T1920" s="38" t="str">
        <x:f>IF(ISNUMBER(S1920),"Calculado ilustrativo","Faltan datos / parámetros inválidos")</x:f>
        <x:v>Calculado ilustrativo</x:v>
      </x:c>
    </x:row>
    <x:row r="1921">
      <x:c r="A1921" s="38" t="str">
        <x:v>R01916</x:v>
      </x:c>
      <x:c r="B1921" s="38" t="str">
        <x:f>'Reparto provincial'!B644</x:f>
        <x:v>C17</x:v>
      </x:c>
      <x:c r="C1921" s="38" t="str">
        <x:f>'Reparto provincial'!C644</x:f>
        <x:v>Seguros Suramericana, S.A.</x:v>
      </x:c>
      <x:c r="D1921" s="38" t="str">
        <x:f>'Reparto provincial'!D644</x:f>
        <x:v>Comercial</x:v>
      </x:c>
      <x:c r="E1921" s="38" t="str">
        <x:f>'Reparto provincial'!E644</x:f>
        <x:v>Coclé</x:v>
      </x:c>
      <x:c r="F1921" s="38" t="str">
        <x:f>Ubicaciones!A7</x:f>
        <x:v>L02</x:v>
      </x:c>
      <x:c r="G1921" s="38" t="str">
        <x:v>P2</x:v>
      </x:c>
      <x:c r="H1921" s="55" t="n">
        <x:f>IF(AND(ISNUMBER('Reparto provincial'!J644),ABS(Construccion!G10-1)&lt;0.0000001,MIN(Construccion!D10:F10)&gt;=0,MAX(Construccion!D10:F10)&lt;=1),ROUND('Reparto provincial'!J644*ROUND(SUM(Construccion!$D$10:E10),12),0)-ROUND('Reparto provincial'!J644*ROUND(SUM(Construccion!$D$10:D10),12),0),"n.a.")</x:f>
        <x:v>74</x:v>
      </x:c>
      <x:c r="I1921" s="55" t="n">
        <x:f>'Reparto provincial'!N644</x:f>
        <x:v>49817.51494822809</x:v>
      </x:c>
      <x:c r="J1921" s="55" t="n">
        <x:f>IF(AND(ISNUMBER(H1921),ISNUMBER(I1921)),H1921*I1921,"n.a.")</x:f>
        <x:v>3686496.1061688787</x:v>
      </x:c>
      <x:c r="K1921" s="56" t="n">
        <x:f>Ubicaciones!D7</x:f>
        <x:v>8.52</x:v>
      </x:c>
      <x:c r="L1921" s="56" t="n">
        <x:f>Ubicaciones!E7</x:f>
        <x:v>-80.36</x:v>
      </x:c>
      <x:c r="M1921" s="38" t="str">
        <x:f>Vulnerabilidad!B23</x:f>
        <x:v>Mampostería sin refuerzo</x:v>
      </x:c>
      <x:c r="N1921" s="38" t="str">
        <x:f>Vulnerabilidad!C23</x:f>
        <x:v>Bloque / ladrillo</x:v>
      </x:c>
      <x:c r="O1921" s="38" t="str">
        <x:f>Vulnerabilidad!D23</x:f>
        <x:v>Metal</x:v>
      </x:c>
      <x:c r="P1921" s="38" t="str">
        <x:v>Sin dato</x:v>
      </x:c>
      <x:c r="Q1921" s="38" t="n">
        <x:f>IF('Impacto local'!H7="","",'Impacto local'!H7)</x:f>
        <x:v>2</x:v>
      </x:c>
      <x:c r="R1921" s="57" t="n">
        <x:f>IF(Q1921="","",INDEX(Vulnerabilidad!$C$6:$C$17,Q1921))</x:f>
        <x:v>0</x:v>
      </x:c>
      <x:c r="S1921" s="55" t="n">
        <x:f>IF(AND(ISNUMBER(J1921),ISNUMBER(R1921),R1921&gt;=0,R1921&lt;=1),J1921*R1921,"n.a.")</x:f>
        <x:v>0</x:v>
      </x:c>
      <x:c r="T1921" s="38" t="str">
        <x:f>IF(ISNUMBER(S1921),"Calculado ilustrativo","Faltan datos / parámetros inválidos")</x:f>
        <x:v>Calculado ilustrativo</x:v>
      </x:c>
    </x:row>
    <x:row r="1922">
      <x:c r="A1922" s="38" t="str">
        <x:v>R01917</x:v>
      </x:c>
      <x:c r="B1922" s="38" t="str">
        <x:f>'Reparto provincial'!B644</x:f>
        <x:v>C17</x:v>
      </x:c>
      <x:c r="C1922" s="38" t="str">
        <x:f>'Reparto provincial'!C644</x:f>
        <x:v>Seguros Suramericana, S.A.</x:v>
      </x:c>
      <x:c r="D1922" s="38" t="str">
        <x:f>'Reparto provincial'!D644</x:f>
        <x:v>Comercial</x:v>
      </x:c>
      <x:c r="E1922" s="38" t="str">
        <x:f>'Reparto provincial'!E644</x:f>
        <x:v>Coclé</x:v>
      </x:c>
      <x:c r="F1922" s="38" t="str">
        <x:f>Ubicaciones!A7</x:f>
        <x:v>L02</x:v>
      </x:c>
      <x:c r="G1922" s="38" t="str">
        <x:v>P3</x:v>
      </x:c>
      <x:c r="H1922" s="55" t="n">
        <x:f>IF(AND(ISNUMBER('Reparto provincial'!J644),ABS(Construccion!G10-1)&lt;0.0000001,MIN(Construccion!D10:F10)&gt;=0,MAX(Construccion!D10:F10)&lt;=1),ROUND('Reparto provincial'!J644*ROUND(SUM(Construccion!$D$10:F10),12),0)-ROUND('Reparto provincial'!J644*ROUND(SUM(Construccion!$D$10:E10),12),0),"n.a.")</x:f>
        <x:v>25</x:v>
      </x:c>
      <x:c r="I1922" s="55" t="n">
        <x:f>'Reparto provincial'!N644</x:f>
        <x:v>49817.51494822809</x:v>
      </x:c>
      <x:c r="J1922" s="55" t="n">
        <x:f>IF(AND(ISNUMBER(H1922),ISNUMBER(I1922)),H1922*I1922,"n.a.")</x:f>
        <x:v>1245437.8737057024</x:v>
      </x:c>
      <x:c r="K1922" s="56" t="n">
        <x:f>Ubicaciones!D7</x:f>
        <x:v>8.52</x:v>
      </x:c>
      <x:c r="L1922" s="56" t="n">
        <x:f>Ubicaciones!E7</x:f>
        <x:v>-80.36</x:v>
      </x:c>
      <x:c r="M1922" s="38" t="str">
        <x:f>Vulnerabilidad!B24</x:f>
        <x:v>Liviana / madera</x:v>
      </x:c>
      <x:c r="N1922" s="38" t="str">
        <x:f>Vulnerabilidad!C24</x:f>
        <x:v>Madera / livianas</x:v>
      </x:c>
      <x:c r="O1922" s="38" t="str">
        <x:f>Vulnerabilidad!D24</x:f>
        <x:v>Metal</x:v>
      </x:c>
      <x:c r="P1922" s="38" t="str">
        <x:v>Sin dato</x:v>
      </x:c>
      <x:c r="Q1922" s="38" t="n">
        <x:f>IF('Impacto local'!H7="","",'Impacto local'!H7)</x:f>
        <x:v>2</x:v>
      </x:c>
      <x:c r="R1922" s="57" t="n">
        <x:f>IF(Q1922="","",INDEX(Vulnerabilidad!$D$6:$D$17,Q1922))</x:f>
        <x:v>0</x:v>
      </x:c>
      <x:c r="S1922" s="55" t="n">
        <x:f>IF(AND(ISNUMBER(J1922),ISNUMBER(R1922),R1922&gt;=0,R1922&lt;=1),J1922*R1922,"n.a.")</x:f>
        <x:v>0</x:v>
      </x:c>
      <x:c r="T1922" s="38" t="str">
        <x:f>IF(ISNUMBER(S1922),"Calculado ilustrativo","Faltan datos / parámetros inválidos")</x:f>
        <x:v>Calculado ilustrativo</x:v>
      </x:c>
    </x:row>
    <x:row r="1923">
      <x:c r="A1923" s="38" t="str">
        <x:v>R01918</x:v>
      </x:c>
      <x:c r="B1923" s="38" t="str">
        <x:f>'Reparto provincial'!B645</x:f>
        <x:v>C17</x:v>
      </x:c>
      <x:c r="C1923" s="38" t="str">
        <x:f>'Reparto provincial'!C645</x:f>
        <x:v>Seguros Suramericana, S.A.</x:v>
      </x:c>
      <x:c r="D1923" s="38" t="str">
        <x:f>'Reparto provincial'!D645</x:f>
        <x:v>Comercial</x:v>
      </x:c>
      <x:c r="E1923" s="38" t="str">
        <x:f>'Reparto provincial'!E645</x:f>
        <x:v>Colón</x:v>
      </x:c>
      <x:c r="F1923" s="38" t="str">
        <x:f>Ubicaciones!A8</x:f>
        <x:v>L03</x:v>
      </x:c>
      <x:c r="G1923" s="38" t="str">
        <x:v>P1</x:v>
      </x:c>
      <x:c r="H1923" s="55" t="n">
        <x:f>IF(AND(ISNUMBER('Reparto provincial'!J645),ABS(Construccion!G13-1)&lt;0.0000001,MIN(Construccion!D13:F13)&gt;=0,MAX(Construccion!D13:F13)&lt;=1),ROUND('Reparto provincial'!J645*ROUND(SUM(Construccion!$D$13:D13),12),0)-0,"n.a.")</x:f>
        <x:v>188</x:v>
      </x:c>
      <x:c r="I1923" s="55" t="n">
        <x:f>'Reparto provincial'!N645</x:f>
        <x:v>49817.51494822809</x:v>
      </x:c>
      <x:c r="J1923" s="55" t="n">
        <x:f>IF(AND(ISNUMBER(H1923),ISNUMBER(I1923)),H1923*I1923,"n.a.")</x:f>
        <x:v>9365692.81026688</x:v>
      </x:c>
      <x:c r="K1923" s="56" t="n">
        <x:f>Ubicaciones!D8</x:f>
        <x:v>9.36</x:v>
      </x:c>
      <x:c r="L1923" s="56" t="n">
        <x:f>Ubicaciones!E8</x:f>
        <x:v>-79.9</x:v>
      </x:c>
      <x:c r="M1923" s="38" t="str">
        <x:f>Vulnerabilidad!B22</x:f>
        <x:v>Hormigón armado</x:v>
      </x:c>
      <x:c r="N1923" s="38" t="str">
        <x:f>Vulnerabilidad!C22</x:f>
        <x:v>Mampostería de relleno</x:v>
      </x:c>
      <x:c r="O1923" s="38" t="str">
        <x:f>Vulnerabilidad!D22</x:f>
        <x:v>Losa de hormigón</x:v>
      </x:c>
      <x:c r="P1923" s="38" t="str">
        <x:v>Sin dato</x:v>
      </x:c>
      <x:c r="Q1923" s="38" t="n">
        <x:f>IF('Impacto local'!H8="","",'Impacto local'!H8)</x:f>
        <x:v>2</x:v>
      </x:c>
      <x:c r="R1923" s="57" t="n">
        <x:f>IF(Q1923="","",INDEX(Vulnerabilidad!$B$6:$B$17,Q1923))</x:f>
        <x:v>0</x:v>
      </x:c>
      <x:c r="S1923" s="55" t="n">
        <x:f>IF(AND(ISNUMBER(J1923),ISNUMBER(R1923),R1923&gt;=0,R1923&lt;=1),J1923*R1923,"n.a.")</x:f>
        <x:v>0</x:v>
      </x:c>
      <x:c r="T1923" s="38" t="str">
        <x:f>IF(ISNUMBER(S1923),"Calculado ilustrativo","Faltan datos / parámetros inválidos")</x:f>
        <x:v>Calculado ilustrativo</x:v>
      </x:c>
    </x:row>
    <x:row r="1924">
      <x:c r="A1924" s="38" t="str">
        <x:v>R01919</x:v>
      </x:c>
      <x:c r="B1924" s="38" t="str">
        <x:f>'Reparto provincial'!B645</x:f>
        <x:v>C17</x:v>
      </x:c>
      <x:c r="C1924" s="38" t="str">
        <x:f>'Reparto provincial'!C645</x:f>
        <x:v>Seguros Suramericana, S.A.</x:v>
      </x:c>
      <x:c r="D1924" s="38" t="str">
        <x:f>'Reparto provincial'!D645</x:f>
        <x:v>Comercial</x:v>
      </x:c>
      <x:c r="E1924" s="38" t="str">
        <x:f>'Reparto provincial'!E645</x:f>
        <x:v>Colón</x:v>
      </x:c>
      <x:c r="F1924" s="38" t="str">
        <x:f>Ubicaciones!A8</x:f>
        <x:v>L03</x:v>
      </x:c>
      <x:c r="G1924" s="38" t="str">
        <x:v>P2</x:v>
      </x:c>
      <x:c r="H1924" s="55" t="n">
        <x:f>IF(AND(ISNUMBER('Reparto provincial'!J645),ABS(Construccion!G13-1)&lt;0.0000001,MIN(Construccion!D13:F13)&gt;=0,MAX(Construccion!D13:F13)&lt;=1),ROUND('Reparto provincial'!J645*ROUND(SUM(Construccion!$D$13:E13),12),0)-ROUND('Reparto provincial'!J645*ROUND(SUM(Construccion!$D$13:D13),12),0),"n.a.")</x:f>
        <x:v>95</x:v>
      </x:c>
      <x:c r="I1924" s="55" t="n">
        <x:f>'Reparto provincial'!N645</x:f>
        <x:v>49817.51494822809</x:v>
      </x:c>
      <x:c r="J1924" s="55" t="n">
        <x:f>IF(AND(ISNUMBER(H1924),ISNUMBER(I1924)),H1924*I1924,"n.a.")</x:f>
        <x:v>4732663.9200816685</x:v>
      </x:c>
      <x:c r="K1924" s="56" t="n">
        <x:f>Ubicaciones!D8</x:f>
        <x:v>9.36</x:v>
      </x:c>
      <x:c r="L1924" s="56" t="n">
        <x:f>Ubicaciones!E8</x:f>
        <x:v>-79.9</x:v>
      </x:c>
      <x:c r="M1924" s="38" t="str">
        <x:f>Vulnerabilidad!B23</x:f>
        <x:v>Mampostería sin refuerzo</x:v>
      </x:c>
      <x:c r="N1924" s="38" t="str">
        <x:f>Vulnerabilidad!C23</x:f>
        <x:v>Bloque / ladrillo</x:v>
      </x:c>
      <x:c r="O1924" s="38" t="str">
        <x:f>Vulnerabilidad!D23</x:f>
        <x:v>Metal</x:v>
      </x:c>
      <x:c r="P1924" s="38" t="str">
        <x:v>Sin dato</x:v>
      </x:c>
      <x:c r="Q1924" s="38" t="n">
        <x:f>IF('Impacto local'!H8="","",'Impacto local'!H8)</x:f>
        <x:v>2</x:v>
      </x:c>
      <x:c r="R1924" s="57" t="n">
        <x:f>IF(Q1924="","",INDEX(Vulnerabilidad!$C$6:$C$17,Q1924))</x:f>
        <x:v>0</x:v>
      </x:c>
      <x:c r="S1924" s="55" t="n">
        <x:f>IF(AND(ISNUMBER(J1924),ISNUMBER(R1924),R1924&gt;=0,R1924&lt;=1),J1924*R1924,"n.a.")</x:f>
        <x:v>0</x:v>
      </x:c>
      <x:c r="T1924" s="38" t="str">
        <x:f>IF(ISNUMBER(S1924),"Calculado ilustrativo","Faltan datos / parámetros inválidos")</x:f>
        <x:v>Calculado ilustrativo</x:v>
      </x:c>
    </x:row>
    <x:row r="1925">
      <x:c r="A1925" s="38" t="str">
        <x:v>R01920</x:v>
      </x:c>
      <x:c r="B1925" s="38" t="str">
        <x:f>'Reparto provincial'!B645</x:f>
        <x:v>C17</x:v>
      </x:c>
      <x:c r="C1925" s="38" t="str">
        <x:f>'Reparto provincial'!C645</x:f>
        <x:v>Seguros Suramericana, S.A.</x:v>
      </x:c>
      <x:c r="D1925" s="38" t="str">
        <x:f>'Reparto provincial'!D645</x:f>
        <x:v>Comercial</x:v>
      </x:c>
      <x:c r="E1925" s="38" t="str">
        <x:f>'Reparto provincial'!E645</x:f>
        <x:v>Colón</x:v>
      </x:c>
      <x:c r="F1925" s="38" t="str">
        <x:f>Ubicaciones!A8</x:f>
        <x:v>L03</x:v>
      </x:c>
      <x:c r="G1925" s="38" t="str">
        <x:v>P3</x:v>
      </x:c>
      <x:c r="H1925" s="55" t="n">
        <x:f>IF(AND(ISNUMBER('Reparto provincial'!J645),ABS(Construccion!G13-1)&lt;0.0000001,MIN(Construccion!D13:F13)&gt;=0,MAX(Construccion!D13:F13)&lt;=1),ROUND('Reparto provincial'!J645*ROUND(SUM(Construccion!$D$13:F13),12),0)-ROUND('Reparto provincial'!J645*ROUND(SUM(Construccion!$D$13:E13),12),0),"n.a.")</x:f>
        <x:v>31</x:v>
      </x:c>
      <x:c r="I1925" s="55" t="n">
        <x:f>'Reparto provincial'!N645</x:f>
        <x:v>49817.51494822809</x:v>
      </x:c>
      <x:c r="J1925" s="55" t="n">
        <x:f>IF(AND(ISNUMBER(H1925),ISNUMBER(I1925)),H1925*I1925,"n.a.")</x:f>
        <x:v>1544342.9633950708</x:v>
      </x:c>
      <x:c r="K1925" s="56" t="n">
        <x:f>Ubicaciones!D8</x:f>
        <x:v>9.36</x:v>
      </x:c>
      <x:c r="L1925" s="56" t="n">
        <x:f>Ubicaciones!E8</x:f>
        <x:v>-79.9</x:v>
      </x:c>
      <x:c r="M1925" s="38" t="str">
        <x:f>Vulnerabilidad!B24</x:f>
        <x:v>Liviana / madera</x:v>
      </x:c>
      <x:c r="N1925" s="38" t="str">
        <x:f>Vulnerabilidad!C24</x:f>
        <x:v>Madera / livianas</x:v>
      </x:c>
      <x:c r="O1925" s="38" t="str">
        <x:f>Vulnerabilidad!D24</x:f>
        <x:v>Metal</x:v>
      </x:c>
      <x:c r="P1925" s="38" t="str">
        <x:v>Sin dato</x:v>
      </x:c>
      <x:c r="Q1925" s="38" t="n">
        <x:f>IF('Impacto local'!H8="","",'Impacto local'!H8)</x:f>
        <x:v>2</x:v>
      </x:c>
      <x:c r="R1925" s="57" t="n">
        <x:f>IF(Q1925="","",INDEX(Vulnerabilidad!$D$6:$D$17,Q1925))</x:f>
        <x:v>0</x:v>
      </x:c>
      <x:c r="S1925" s="55" t="n">
        <x:f>IF(AND(ISNUMBER(J1925),ISNUMBER(R1925),R1925&gt;=0,R1925&lt;=1),J1925*R1925,"n.a.")</x:f>
        <x:v>0</x:v>
      </x:c>
      <x:c r="T1925" s="38" t="str">
        <x:f>IF(ISNUMBER(S1925),"Calculado ilustrativo","Faltan datos / parámetros inválidos")</x:f>
        <x:v>Calculado ilustrativo</x:v>
      </x:c>
    </x:row>
    <x:row r="1926">
      <x:c r="A1926" s="38" t="str">
        <x:v>R01921</x:v>
      </x:c>
      <x:c r="B1926" s="38" t="str">
        <x:f>'Reparto provincial'!B646</x:f>
        <x:v>C17</x:v>
      </x:c>
      <x:c r="C1926" s="38" t="str">
        <x:f>'Reparto provincial'!C646</x:f>
        <x:v>Seguros Suramericana, S.A.</x:v>
      </x:c>
      <x:c r="D1926" s="38" t="str">
        <x:f>'Reparto provincial'!D646</x:f>
        <x:v>Comercial</x:v>
      </x:c>
      <x:c r="E1926" s="38" t="str">
        <x:f>'Reparto provincial'!E646</x:f>
        <x:v>Chiriquí</x:v>
      </x:c>
      <x:c r="F1926" s="38" t="str">
        <x:f>Ubicaciones!A9</x:f>
        <x:v>L04</x:v>
      </x:c>
      <x:c r="G1926" s="38" t="str">
        <x:v>P1</x:v>
      </x:c>
      <x:c r="H1926" s="55" t="n">
        <x:f>IF(AND(ISNUMBER('Reparto provincial'!J646),ABS(Construccion!G16-1)&lt;0.0000001,MIN(Construccion!D16:F16)&gt;=0,MAX(Construccion!D16:F16)&lt;=1),ROUND('Reparto provincial'!J646*ROUND(SUM(Construccion!$D$16:D16),12),0)-0,"n.a.")</x:f>
        <x:v>706</x:v>
      </x:c>
      <x:c r="I1926" s="55" t="n">
        <x:f>'Reparto provincial'!N646</x:f>
        <x:v>49817.51494822809</x:v>
      </x:c>
      <x:c r="J1926" s="55" t="n">
        <x:f>IF(AND(ISNUMBER(H1926),ISNUMBER(I1926)),H1926*I1926,"n.a.")</x:f>
        <x:v>35171165.553449035</x:v>
      </x:c>
      <x:c r="K1926" s="56" t="n">
        <x:f>Ubicaciones!D9</x:f>
        <x:v>8.43</x:v>
      </x:c>
      <x:c r="L1926" s="56" t="n">
        <x:f>Ubicaciones!E9</x:f>
        <x:v>-82.43</x:v>
      </x:c>
      <x:c r="M1926" s="38" t="str">
        <x:f>Vulnerabilidad!B22</x:f>
        <x:v>Hormigón armado</x:v>
      </x:c>
      <x:c r="N1926" s="38" t="str">
        <x:f>Vulnerabilidad!C22</x:f>
        <x:v>Mampostería de relleno</x:v>
      </x:c>
      <x:c r="O1926" s="38" t="str">
        <x:f>Vulnerabilidad!D22</x:f>
        <x:v>Losa de hormigón</x:v>
      </x:c>
      <x:c r="P1926" s="38" t="str">
        <x:v>Sin dato</x:v>
      </x:c>
      <x:c r="Q1926" s="38" t="n">
        <x:f>IF('Impacto local'!H9="","",'Impacto local'!H9)</x:f>
        <x:v>4</x:v>
      </x:c>
      <x:c r="R1926" s="57" t="n">
        <x:f>IF(Q1926="","",INDEX(Vulnerabilidad!$B$6:$B$17,Q1926))</x:f>
        <x:v>0</x:v>
      </x:c>
      <x:c r="S1926" s="55" t="n">
        <x:f>IF(AND(ISNUMBER(J1926),ISNUMBER(R1926),R1926&gt;=0,R1926&lt;=1),J1926*R1926,"n.a.")</x:f>
        <x:v>0</x:v>
      </x:c>
      <x:c r="T1926" s="38" t="str">
        <x:f>IF(ISNUMBER(S1926),"Calculado ilustrativo","Faltan datos / parámetros inválidos")</x:f>
        <x:v>Calculado ilustrativo</x:v>
      </x:c>
    </x:row>
    <x:row r="1927">
      <x:c r="A1927" s="38" t="str">
        <x:v>R01922</x:v>
      </x:c>
      <x:c r="B1927" s="38" t="str">
        <x:f>'Reparto provincial'!B646</x:f>
        <x:v>C17</x:v>
      </x:c>
      <x:c r="C1927" s="38" t="str">
        <x:f>'Reparto provincial'!C646</x:f>
        <x:v>Seguros Suramericana, S.A.</x:v>
      </x:c>
      <x:c r="D1927" s="38" t="str">
        <x:f>'Reparto provincial'!D646</x:f>
        <x:v>Comercial</x:v>
      </x:c>
      <x:c r="E1927" s="38" t="str">
        <x:f>'Reparto provincial'!E646</x:f>
        <x:v>Chiriquí</x:v>
      </x:c>
      <x:c r="F1927" s="38" t="str">
        <x:f>Ubicaciones!A9</x:f>
        <x:v>L04</x:v>
      </x:c>
      <x:c r="G1927" s="38" t="str">
        <x:v>P2</x:v>
      </x:c>
      <x:c r="H1927" s="55" t="n">
        <x:f>IF(AND(ISNUMBER('Reparto provincial'!J646),ABS(Construccion!G16-1)&lt;0.0000001,MIN(Construccion!D16:F16)&gt;=0,MAX(Construccion!D16:F16)&lt;=1),ROUND('Reparto provincial'!J646*ROUND(SUM(Construccion!$D$16:E16),12),0)-ROUND('Reparto provincial'!J646*ROUND(SUM(Construccion!$D$16:D16),12),0),"n.a.")</x:f>
        <x:v>353</x:v>
      </x:c>
      <x:c r="I1927" s="55" t="n">
        <x:f>'Reparto provincial'!N646</x:f>
        <x:v>49817.51494822809</x:v>
      </x:c>
      <x:c r="J1927" s="55" t="n">
        <x:f>IF(AND(ISNUMBER(H1927),ISNUMBER(I1927)),H1927*I1927,"n.a.")</x:f>
        <x:v>17585582.776724517</x:v>
      </x:c>
      <x:c r="K1927" s="56" t="n">
        <x:f>Ubicaciones!D9</x:f>
        <x:v>8.43</x:v>
      </x:c>
      <x:c r="L1927" s="56" t="n">
        <x:f>Ubicaciones!E9</x:f>
        <x:v>-82.43</x:v>
      </x:c>
      <x:c r="M1927" s="38" t="str">
        <x:f>Vulnerabilidad!B23</x:f>
        <x:v>Mampostería sin refuerzo</x:v>
      </x:c>
      <x:c r="N1927" s="38" t="str">
        <x:f>Vulnerabilidad!C23</x:f>
        <x:v>Bloque / ladrillo</x:v>
      </x:c>
      <x:c r="O1927" s="38" t="str">
        <x:f>Vulnerabilidad!D23</x:f>
        <x:v>Metal</x:v>
      </x:c>
      <x:c r="P1927" s="38" t="str">
        <x:v>Sin dato</x:v>
      </x:c>
      <x:c r="Q1927" s="38" t="n">
        <x:f>IF('Impacto local'!H9="","",'Impacto local'!H9)</x:f>
        <x:v>4</x:v>
      </x:c>
      <x:c r="R1927" s="57" t="n">
        <x:f>IF(Q1927="","",INDEX(Vulnerabilidad!$C$6:$C$17,Q1927))</x:f>
        <x:v>0.001</x:v>
      </x:c>
      <x:c r="S1927" s="55" t="n">
        <x:f>IF(AND(ISNUMBER(J1927),ISNUMBER(R1927),R1927&gt;=0,R1927&lt;=1),J1927*R1927,"n.a.")</x:f>
        <x:v>17585.582776724517</x:v>
      </x:c>
      <x:c r="T1927" s="38" t="str">
        <x:f>IF(ISNUMBER(S1927),"Calculado ilustrativo","Faltan datos / parámetros inválidos")</x:f>
        <x:v>Calculado ilustrativo</x:v>
      </x:c>
    </x:row>
    <x:row r="1928">
      <x:c r="A1928" s="38" t="str">
        <x:v>R01923</x:v>
      </x:c>
      <x:c r="B1928" s="38" t="str">
        <x:f>'Reparto provincial'!B646</x:f>
        <x:v>C17</x:v>
      </x:c>
      <x:c r="C1928" s="38" t="str">
        <x:f>'Reparto provincial'!C646</x:f>
        <x:v>Seguros Suramericana, S.A.</x:v>
      </x:c>
      <x:c r="D1928" s="38" t="str">
        <x:f>'Reparto provincial'!D646</x:f>
        <x:v>Comercial</x:v>
      </x:c>
      <x:c r="E1928" s="38" t="str">
        <x:f>'Reparto provincial'!E646</x:f>
        <x:v>Chiriquí</x:v>
      </x:c>
      <x:c r="F1928" s="38" t="str">
        <x:f>Ubicaciones!A9</x:f>
        <x:v>L04</x:v>
      </x:c>
      <x:c r="G1928" s="38" t="str">
        <x:v>P3</x:v>
      </x:c>
      <x:c r="H1928" s="55" t="n">
        <x:f>IF(AND(ISNUMBER('Reparto provincial'!J646),ABS(Construccion!G16-1)&lt;0.0000001,MIN(Construccion!D16:F16)&gt;=0,MAX(Construccion!D16:F16)&lt;=1),ROUND('Reparto provincial'!J646*ROUND(SUM(Construccion!$D$16:F16),12),0)-ROUND('Reparto provincial'!J646*ROUND(SUM(Construccion!$D$16:E16),12),0),"n.a.")</x:f>
        <x:v>118</x:v>
      </x:c>
      <x:c r="I1928" s="55" t="n">
        <x:f>'Reparto provincial'!N646</x:f>
        <x:v>49817.51494822809</x:v>
      </x:c>
      <x:c r="J1928" s="55" t="n">
        <x:f>IF(AND(ISNUMBER(H1928),ISNUMBER(I1928)),H1928*I1928,"n.a.")</x:f>
        <x:v>5878466.763890915</x:v>
      </x:c>
      <x:c r="K1928" s="56" t="n">
        <x:f>Ubicaciones!D9</x:f>
        <x:v>8.43</x:v>
      </x:c>
      <x:c r="L1928" s="56" t="n">
        <x:f>Ubicaciones!E9</x:f>
        <x:v>-82.43</x:v>
      </x:c>
      <x:c r="M1928" s="38" t="str">
        <x:f>Vulnerabilidad!B24</x:f>
        <x:v>Liviana / madera</x:v>
      </x:c>
      <x:c r="N1928" s="38" t="str">
        <x:f>Vulnerabilidad!C24</x:f>
        <x:v>Madera / livianas</x:v>
      </x:c>
      <x:c r="O1928" s="38" t="str">
        <x:f>Vulnerabilidad!D24</x:f>
        <x:v>Metal</x:v>
      </x:c>
      <x:c r="P1928" s="38" t="str">
        <x:v>Sin dato</x:v>
      </x:c>
      <x:c r="Q1928" s="38" t="n">
        <x:f>IF('Impacto local'!H9="","",'Impacto local'!H9)</x:f>
        <x:v>4</x:v>
      </x:c>
      <x:c r="R1928" s="57" t="n">
        <x:f>IF(Q1928="","",INDEX(Vulnerabilidad!$D$6:$D$17,Q1928))</x:f>
        <x:v>0.002</x:v>
      </x:c>
      <x:c r="S1928" s="55" t="n">
        <x:f>IF(AND(ISNUMBER(J1928),ISNUMBER(R1928),R1928&gt;=0,R1928&lt;=1),J1928*R1928,"n.a.")</x:f>
        <x:v>11756.93352778183</x:v>
      </x:c>
      <x:c r="T1928" s="38" t="str">
        <x:f>IF(ISNUMBER(S1928),"Calculado ilustrativo","Faltan datos / parámetros inválidos")</x:f>
        <x:v>Calculado ilustrativo</x:v>
      </x:c>
    </x:row>
    <x:row r="1929">
      <x:c r="A1929" s="38" t="str">
        <x:v>R01924</x:v>
      </x:c>
      <x:c r="B1929" s="38" t="str">
        <x:f>'Reparto provincial'!B647</x:f>
        <x:v>C17</x:v>
      </x:c>
      <x:c r="C1929" s="38" t="str">
        <x:f>'Reparto provincial'!C647</x:f>
        <x:v>Seguros Suramericana, S.A.</x:v>
      </x:c>
      <x:c r="D1929" s="38" t="str">
        <x:f>'Reparto provincial'!D647</x:f>
        <x:v>Comercial</x:v>
      </x:c>
      <x:c r="E1929" s="38" t="str">
        <x:f>'Reparto provincial'!E647</x:f>
        <x:v>Darién</x:v>
      </x:c>
      <x:c r="F1929" s="38" t="str">
        <x:f>Ubicaciones!A10</x:f>
        <x:v>L05</x:v>
      </x:c>
      <x:c r="G1929" s="38" t="str">
        <x:v>P1</x:v>
      </x:c>
      <x:c r="H1929" s="55" t="n">
        <x:f>IF(AND(ISNUMBER('Reparto provincial'!J647),ABS(Construccion!G19-1)&lt;0.0000001,MIN(Construccion!D19:F19)&gt;=0,MAX(Construccion!D19:F19)&lt;=1),ROUND('Reparto provincial'!J647*ROUND(SUM(Construccion!$D$19:D19),12),0)-0,"n.a.")</x:f>
        <x:v>10</x:v>
      </x:c>
      <x:c r="I1929" s="55" t="n">
        <x:f>'Reparto provincial'!N647</x:f>
        <x:v>49817.51494822809</x:v>
      </x:c>
      <x:c r="J1929" s="55" t="n">
        <x:f>IF(AND(ISNUMBER(H1929),ISNUMBER(I1929)),H1929*I1929,"n.a.")</x:f>
        <x:v>498175.1494822809</x:v>
      </x:c>
      <x:c r="K1929" s="56" t="n">
        <x:f>Ubicaciones!D10</x:f>
        <x:v>8.4</x:v>
      </x:c>
      <x:c r="L1929" s="56" t="n">
        <x:f>Ubicaciones!E10</x:f>
        <x:v>-78.15</x:v>
      </x:c>
      <x:c r="M1929" s="38" t="str">
        <x:f>Vulnerabilidad!B22</x:f>
        <x:v>Hormigón armado</x:v>
      </x:c>
      <x:c r="N1929" s="38" t="str">
        <x:f>Vulnerabilidad!C22</x:f>
        <x:v>Mampostería de relleno</x:v>
      </x:c>
      <x:c r="O1929" s="38" t="str">
        <x:f>Vulnerabilidad!D22</x:f>
        <x:v>Losa de hormigón</x:v>
      </x:c>
      <x:c r="P1929" s="38" t="str">
        <x:v>Sin dato</x:v>
      </x:c>
      <x:c r="Q1929" s="38" t="n">
        <x:f>IF('Impacto local'!H10="","",'Impacto local'!H10)</x:f>
        <x:v>2</x:v>
      </x:c>
      <x:c r="R1929" s="57" t="n">
        <x:f>IF(Q1929="","",INDEX(Vulnerabilidad!$B$6:$B$17,Q1929))</x:f>
        <x:v>0</x:v>
      </x:c>
      <x:c r="S1929" s="55" t="n">
        <x:f>IF(AND(ISNUMBER(J1929),ISNUMBER(R1929),R1929&gt;=0,R1929&lt;=1),J1929*R1929,"n.a.")</x:f>
        <x:v>0</x:v>
      </x:c>
      <x:c r="T1929" s="38" t="str">
        <x:f>IF(ISNUMBER(S1929),"Calculado ilustrativo","Faltan datos / parámetros inválidos")</x:f>
        <x:v>Calculado ilustrativo</x:v>
      </x:c>
    </x:row>
    <x:row r="1930">
      <x:c r="A1930" s="38" t="str">
        <x:v>R01925</x:v>
      </x:c>
      <x:c r="B1930" s="38" t="str">
        <x:f>'Reparto provincial'!B647</x:f>
        <x:v>C17</x:v>
      </x:c>
      <x:c r="C1930" s="38" t="str">
        <x:f>'Reparto provincial'!C647</x:f>
        <x:v>Seguros Suramericana, S.A.</x:v>
      </x:c>
      <x:c r="D1930" s="38" t="str">
        <x:f>'Reparto provincial'!D647</x:f>
        <x:v>Comercial</x:v>
      </x:c>
      <x:c r="E1930" s="38" t="str">
        <x:f>'Reparto provincial'!E647</x:f>
        <x:v>Darién</x:v>
      </x:c>
      <x:c r="F1930" s="38" t="str">
        <x:f>Ubicaciones!A10</x:f>
        <x:v>L05</x:v>
      </x:c>
      <x:c r="G1930" s="38" t="str">
        <x:v>P2</x:v>
      </x:c>
      <x:c r="H1930" s="55" t="n">
        <x:f>IF(AND(ISNUMBER('Reparto provincial'!J647),ABS(Construccion!G19-1)&lt;0.0000001,MIN(Construccion!D19:F19)&gt;=0,MAX(Construccion!D19:F19)&lt;=1),ROUND('Reparto provincial'!J647*ROUND(SUM(Construccion!$D$19:E19),12),0)-ROUND('Reparto provincial'!J647*ROUND(SUM(Construccion!$D$19:D19),12),0),"n.a.")</x:f>
        <x:v>4</x:v>
      </x:c>
      <x:c r="I1930" s="55" t="n">
        <x:f>'Reparto provincial'!N647</x:f>
        <x:v>49817.51494822809</x:v>
      </x:c>
      <x:c r="J1930" s="55" t="n">
        <x:f>IF(AND(ISNUMBER(H1930),ISNUMBER(I1930)),H1930*I1930,"n.a.")</x:f>
        <x:v>199270.05979291236</x:v>
      </x:c>
      <x:c r="K1930" s="56" t="n">
        <x:f>Ubicaciones!D10</x:f>
        <x:v>8.4</x:v>
      </x:c>
      <x:c r="L1930" s="56" t="n">
        <x:f>Ubicaciones!E10</x:f>
        <x:v>-78.15</x:v>
      </x:c>
      <x:c r="M1930" s="38" t="str">
        <x:f>Vulnerabilidad!B23</x:f>
        <x:v>Mampostería sin refuerzo</x:v>
      </x:c>
      <x:c r="N1930" s="38" t="str">
        <x:f>Vulnerabilidad!C23</x:f>
        <x:v>Bloque / ladrillo</x:v>
      </x:c>
      <x:c r="O1930" s="38" t="str">
        <x:f>Vulnerabilidad!D23</x:f>
        <x:v>Metal</x:v>
      </x:c>
      <x:c r="P1930" s="38" t="str">
        <x:v>Sin dato</x:v>
      </x:c>
      <x:c r="Q1930" s="38" t="n">
        <x:f>IF('Impacto local'!H10="","",'Impacto local'!H10)</x:f>
        <x:v>2</x:v>
      </x:c>
      <x:c r="R1930" s="57" t="n">
        <x:f>IF(Q1930="","",INDEX(Vulnerabilidad!$C$6:$C$17,Q1930))</x:f>
        <x:v>0</x:v>
      </x:c>
      <x:c r="S1930" s="55" t="n">
        <x:f>IF(AND(ISNUMBER(J1930),ISNUMBER(R1930),R1930&gt;=0,R1930&lt;=1),J1930*R1930,"n.a.")</x:f>
        <x:v>0</x:v>
      </x:c>
      <x:c r="T1930" s="38" t="str">
        <x:f>IF(ISNUMBER(S1930),"Calculado ilustrativo","Faltan datos / parámetros inválidos")</x:f>
        <x:v>Calculado ilustrativo</x:v>
      </x:c>
    </x:row>
    <x:row r="1931">
      <x:c r="A1931" s="38" t="str">
        <x:v>R01926</x:v>
      </x:c>
      <x:c r="B1931" s="38" t="str">
        <x:f>'Reparto provincial'!B647</x:f>
        <x:v>C17</x:v>
      </x:c>
      <x:c r="C1931" s="38" t="str">
        <x:f>'Reparto provincial'!C647</x:f>
        <x:v>Seguros Suramericana, S.A.</x:v>
      </x:c>
      <x:c r="D1931" s="38" t="str">
        <x:f>'Reparto provincial'!D647</x:f>
        <x:v>Comercial</x:v>
      </x:c>
      <x:c r="E1931" s="38" t="str">
        <x:f>'Reparto provincial'!E647</x:f>
        <x:v>Darién</x:v>
      </x:c>
      <x:c r="F1931" s="38" t="str">
        <x:f>Ubicaciones!A10</x:f>
        <x:v>L05</x:v>
      </x:c>
      <x:c r="G1931" s="38" t="str">
        <x:v>P3</x:v>
      </x:c>
      <x:c r="H1931" s="55" t="n">
        <x:f>IF(AND(ISNUMBER('Reparto provincial'!J647),ABS(Construccion!G19-1)&lt;0.0000001,MIN(Construccion!D19:F19)&gt;=0,MAX(Construccion!D19:F19)&lt;=1),ROUND('Reparto provincial'!J647*ROUND(SUM(Construccion!$D$19:F19),12),0)-ROUND('Reparto provincial'!J647*ROUND(SUM(Construccion!$D$19:E19),12),0),"n.a.")</x:f>
        <x:v>2</x:v>
      </x:c>
      <x:c r="I1931" s="55" t="n">
        <x:f>'Reparto provincial'!N647</x:f>
        <x:v>49817.51494822809</x:v>
      </x:c>
      <x:c r="J1931" s="55" t="n">
        <x:f>IF(AND(ISNUMBER(H1931),ISNUMBER(I1931)),H1931*I1931,"n.a.")</x:f>
        <x:v>99635.02989645618</x:v>
      </x:c>
      <x:c r="K1931" s="56" t="n">
        <x:f>Ubicaciones!D10</x:f>
        <x:v>8.4</x:v>
      </x:c>
      <x:c r="L1931" s="56" t="n">
        <x:f>Ubicaciones!E10</x:f>
        <x:v>-78.15</x:v>
      </x:c>
      <x:c r="M1931" s="38" t="str">
        <x:f>Vulnerabilidad!B24</x:f>
        <x:v>Liviana / madera</x:v>
      </x:c>
      <x:c r="N1931" s="38" t="str">
        <x:f>Vulnerabilidad!C24</x:f>
        <x:v>Madera / livianas</x:v>
      </x:c>
      <x:c r="O1931" s="38" t="str">
        <x:f>Vulnerabilidad!D24</x:f>
        <x:v>Metal</x:v>
      </x:c>
      <x:c r="P1931" s="38" t="str">
        <x:v>Sin dato</x:v>
      </x:c>
      <x:c r="Q1931" s="38" t="n">
        <x:f>IF('Impacto local'!H10="","",'Impacto local'!H10)</x:f>
        <x:v>2</x:v>
      </x:c>
      <x:c r="R1931" s="57" t="n">
        <x:f>IF(Q1931="","",INDEX(Vulnerabilidad!$D$6:$D$17,Q1931))</x:f>
        <x:v>0</x:v>
      </x:c>
      <x:c r="S1931" s="55" t="n">
        <x:f>IF(AND(ISNUMBER(J1931),ISNUMBER(R1931),R1931&gt;=0,R1931&lt;=1),J1931*R1931,"n.a.")</x:f>
        <x:v>0</x:v>
      </x:c>
      <x:c r="T1931" s="38" t="str">
        <x:f>IF(ISNUMBER(S1931),"Calculado ilustrativo","Faltan datos / parámetros inválidos")</x:f>
        <x:v>Calculado ilustrativo</x:v>
      </x:c>
    </x:row>
    <x:row r="1932">
      <x:c r="A1932" s="38" t="str">
        <x:v>R01927</x:v>
      </x:c>
      <x:c r="B1932" s="38" t="str">
        <x:f>'Reparto provincial'!B648</x:f>
        <x:v>C17</x:v>
      </x:c>
      <x:c r="C1932" s="38" t="str">
        <x:f>'Reparto provincial'!C648</x:f>
        <x:v>Seguros Suramericana, S.A.</x:v>
      </x:c>
      <x:c r="D1932" s="38" t="str">
        <x:f>'Reparto provincial'!D648</x:f>
        <x:v>Comercial</x:v>
      </x:c>
      <x:c r="E1932" s="38" t="str">
        <x:f>'Reparto provincial'!E648</x:f>
        <x:v>Herrera</x:v>
      </x:c>
      <x:c r="F1932" s="38" t="str">
        <x:f>Ubicaciones!A11</x:f>
        <x:v>L06</x:v>
      </x:c>
      <x:c r="G1932" s="38" t="str">
        <x:v>P1</x:v>
      </x:c>
      <x:c r="H1932" s="55" t="n">
        <x:f>IF(AND(ISNUMBER('Reparto provincial'!J648),ABS(Construccion!G22-1)&lt;0.0000001,MIN(Construccion!D22:F22)&gt;=0,MAX(Construccion!D22:F22)&lt;=1),ROUND('Reparto provincial'!J648*ROUND(SUM(Construccion!$D$22:D22),12),0)-0,"n.a.")</x:f>
        <x:v>200</x:v>
      </x:c>
      <x:c r="I1932" s="55" t="n">
        <x:f>'Reparto provincial'!N648</x:f>
        <x:v>49817.51494822809</x:v>
      </x:c>
      <x:c r="J1932" s="55" t="n">
        <x:f>IF(AND(ISNUMBER(H1932),ISNUMBER(I1932)),H1932*I1932,"n.a.")</x:f>
        <x:v>9963502.989645619</x:v>
      </x:c>
      <x:c r="K1932" s="56" t="n">
        <x:f>Ubicaciones!D11</x:f>
        <x:v>7.96</x:v>
      </x:c>
      <x:c r="L1932" s="56" t="n">
        <x:f>Ubicaciones!E11</x:f>
        <x:v>-80.43</x:v>
      </x:c>
      <x:c r="M1932" s="38" t="str">
        <x:f>Vulnerabilidad!B22</x:f>
        <x:v>Hormigón armado</x:v>
      </x:c>
      <x:c r="N1932" s="38" t="str">
        <x:f>Vulnerabilidad!C22</x:f>
        <x:v>Mampostería de relleno</x:v>
      </x:c>
      <x:c r="O1932" s="38" t="str">
        <x:f>Vulnerabilidad!D22</x:f>
        <x:v>Losa de hormigón</x:v>
      </x:c>
      <x:c r="P1932" s="38" t="str">
        <x:v>Sin dato</x:v>
      </x:c>
      <x:c r="Q1932" s="38" t="n">
        <x:f>IF('Impacto local'!H11="","",'Impacto local'!H11)</x:f>
        <x:v>3</x:v>
      </x:c>
      <x:c r="R1932" s="57" t="n">
        <x:f>IF(Q1932="","",INDEX(Vulnerabilidad!$B$6:$B$17,Q1932))</x:f>
        <x:v>0</x:v>
      </x:c>
      <x:c r="S1932" s="55" t="n">
        <x:f>IF(AND(ISNUMBER(J1932),ISNUMBER(R1932),R1932&gt;=0,R1932&lt;=1),J1932*R1932,"n.a.")</x:f>
        <x:v>0</x:v>
      </x:c>
      <x:c r="T1932" s="38" t="str">
        <x:f>IF(ISNUMBER(S1932),"Calculado ilustrativo","Faltan datos / parámetros inválidos")</x:f>
        <x:v>Calculado ilustrativo</x:v>
      </x:c>
    </x:row>
    <x:row r="1933">
      <x:c r="A1933" s="38" t="str">
        <x:v>R01928</x:v>
      </x:c>
      <x:c r="B1933" s="38" t="str">
        <x:f>'Reparto provincial'!B648</x:f>
        <x:v>C17</x:v>
      </x:c>
      <x:c r="C1933" s="38" t="str">
        <x:f>'Reparto provincial'!C648</x:f>
        <x:v>Seguros Suramericana, S.A.</x:v>
      </x:c>
      <x:c r="D1933" s="38" t="str">
        <x:f>'Reparto provincial'!D648</x:f>
        <x:v>Comercial</x:v>
      </x:c>
      <x:c r="E1933" s="38" t="str">
        <x:f>'Reparto provincial'!E648</x:f>
        <x:v>Herrera</x:v>
      </x:c>
      <x:c r="F1933" s="38" t="str">
        <x:f>Ubicaciones!A11</x:f>
        <x:v>L06</x:v>
      </x:c>
      <x:c r="G1933" s="38" t="str">
        <x:v>P2</x:v>
      </x:c>
      <x:c r="H1933" s="55" t="n">
        <x:f>IF(AND(ISNUMBER('Reparto provincial'!J648),ABS(Construccion!G22-1)&lt;0.0000001,MIN(Construccion!D22:F22)&gt;=0,MAX(Construccion!D22:F22)&lt;=1),ROUND('Reparto provincial'!J648*ROUND(SUM(Construccion!$D$22:E22),12),0)-ROUND('Reparto provincial'!J648*ROUND(SUM(Construccion!$D$22:D22),12),0),"n.a.")</x:f>
        <x:v>100</x:v>
      </x:c>
      <x:c r="I1933" s="55" t="n">
        <x:f>'Reparto provincial'!N648</x:f>
        <x:v>49817.51494822809</x:v>
      </x:c>
      <x:c r="J1933" s="55" t="n">
        <x:f>IF(AND(ISNUMBER(H1933),ISNUMBER(I1933)),H1933*I1933,"n.a.")</x:f>
        <x:v>4981751.4948228095</x:v>
      </x:c>
      <x:c r="K1933" s="56" t="n">
        <x:f>Ubicaciones!D11</x:f>
        <x:v>7.96</x:v>
      </x:c>
      <x:c r="L1933" s="56" t="n">
        <x:f>Ubicaciones!E11</x:f>
        <x:v>-80.43</x:v>
      </x:c>
      <x:c r="M1933" s="38" t="str">
        <x:f>Vulnerabilidad!B23</x:f>
        <x:v>Mampostería sin refuerzo</x:v>
      </x:c>
      <x:c r="N1933" s="38" t="str">
        <x:f>Vulnerabilidad!C23</x:f>
        <x:v>Bloque / ladrillo</x:v>
      </x:c>
      <x:c r="O1933" s="38" t="str">
        <x:f>Vulnerabilidad!D23</x:f>
        <x:v>Metal</x:v>
      </x:c>
      <x:c r="P1933" s="38" t="str">
        <x:v>Sin dato</x:v>
      </x:c>
      <x:c r="Q1933" s="38" t="n">
        <x:f>IF('Impacto local'!H11="","",'Impacto local'!H11)</x:f>
        <x:v>3</x:v>
      </x:c>
      <x:c r="R1933" s="57" t="n">
        <x:f>IF(Q1933="","",INDEX(Vulnerabilidad!$C$6:$C$17,Q1933))</x:f>
        <x:v>0</x:v>
      </x:c>
      <x:c r="S1933" s="55" t="n">
        <x:f>IF(AND(ISNUMBER(J1933),ISNUMBER(R1933),R1933&gt;=0,R1933&lt;=1),J1933*R1933,"n.a.")</x:f>
        <x:v>0</x:v>
      </x:c>
      <x:c r="T1933" s="38" t="str">
        <x:f>IF(ISNUMBER(S1933),"Calculado ilustrativo","Faltan datos / parámetros inválidos")</x:f>
        <x:v>Calculado ilustrativo</x:v>
      </x:c>
    </x:row>
    <x:row r="1934">
      <x:c r="A1934" s="38" t="str">
        <x:v>R01929</x:v>
      </x:c>
      <x:c r="B1934" s="38" t="str">
        <x:f>'Reparto provincial'!B648</x:f>
        <x:v>C17</x:v>
      </x:c>
      <x:c r="C1934" s="38" t="str">
        <x:f>'Reparto provincial'!C648</x:f>
        <x:v>Seguros Suramericana, S.A.</x:v>
      </x:c>
      <x:c r="D1934" s="38" t="str">
        <x:f>'Reparto provincial'!D648</x:f>
        <x:v>Comercial</x:v>
      </x:c>
      <x:c r="E1934" s="38" t="str">
        <x:f>'Reparto provincial'!E648</x:f>
        <x:v>Herrera</x:v>
      </x:c>
      <x:c r="F1934" s="38" t="str">
        <x:f>Ubicaciones!A11</x:f>
        <x:v>L06</x:v>
      </x:c>
      <x:c r="G1934" s="38" t="str">
        <x:v>P3</x:v>
      </x:c>
      <x:c r="H1934" s="55" t="n">
        <x:f>IF(AND(ISNUMBER('Reparto provincial'!J648),ABS(Construccion!G22-1)&lt;0.0000001,MIN(Construccion!D22:F22)&gt;=0,MAX(Construccion!D22:F22)&lt;=1),ROUND('Reparto provincial'!J648*ROUND(SUM(Construccion!$D$22:F22),12),0)-ROUND('Reparto provincial'!J648*ROUND(SUM(Construccion!$D$22:E22),12),0),"n.a.")</x:f>
        <x:v>33</x:v>
      </x:c>
      <x:c r="I1934" s="55" t="n">
        <x:f>'Reparto provincial'!N648</x:f>
        <x:v>49817.51494822809</x:v>
      </x:c>
      <x:c r="J1934" s="55" t="n">
        <x:f>IF(AND(ISNUMBER(H1934),ISNUMBER(I1934)),H1934*I1934,"n.a.")</x:f>
        <x:v>1643977.993291527</x:v>
      </x:c>
      <x:c r="K1934" s="56" t="n">
        <x:f>Ubicaciones!D11</x:f>
        <x:v>7.96</x:v>
      </x:c>
      <x:c r="L1934" s="56" t="n">
        <x:f>Ubicaciones!E11</x:f>
        <x:v>-80.43</x:v>
      </x:c>
      <x:c r="M1934" s="38" t="str">
        <x:f>Vulnerabilidad!B24</x:f>
        <x:v>Liviana / madera</x:v>
      </x:c>
      <x:c r="N1934" s="38" t="str">
        <x:f>Vulnerabilidad!C24</x:f>
        <x:v>Madera / livianas</x:v>
      </x:c>
      <x:c r="O1934" s="38" t="str">
        <x:f>Vulnerabilidad!D24</x:f>
        <x:v>Metal</x:v>
      </x:c>
      <x:c r="P1934" s="38" t="str">
        <x:v>Sin dato</x:v>
      </x:c>
      <x:c r="Q1934" s="38" t="n">
        <x:f>IF('Impacto local'!H11="","",'Impacto local'!H11)</x:f>
        <x:v>3</x:v>
      </x:c>
      <x:c r="R1934" s="57" t="n">
        <x:f>IF(Q1934="","",INDEX(Vulnerabilidad!$D$6:$D$17,Q1934))</x:f>
        <x:v>0</x:v>
      </x:c>
      <x:c r="S1934" s="55" t="n">
        <x:f>IF(AND(ISNUMBER(J1934),ISNUMBER(R1934),R1934&gt;=0,R1934&lt;=1),J1934*R1934,"n.a.")</x:f>
        <x:v>0</x:v>
      </x:c>
      <x:c r="T1934" s="38" t="str">
        <x:f>IF(ISNUMBER(S1934),"Calculado ilustrativo","Faltan datos / parámetros inválidos")</x:f>
        <x:v>Calculado ilustrativo</x:v>
      </x:c>
    </x:row>
    <x:row r="1935">
      <x:c r="A1935" s="38" t="str">
        <x:v>R01930</x:v>
      </x:c>
      <x:c r="B1935" s="38" t="str">
        <x:f>'Reparto provincial'!B649</x:f>
        <x:v>C17</x:v>
      </x:c>
      <x:c r="C1935" s="38" t="str">
        <x:f>'Reparto provincial'!C649</x:f>
        <x:v>Seguros Suramericana, S.A.</x:v>
      </x:c>
      <x:c r="D1935" s="38" t="str">
        <x:f>'Reparto provincial'!D649</x:f>
        <x:v>Comercial</x:v>
      </x:c>
      <x:c r="E1935" s="38" t="str">
        <x:f>'Reparto provincial'!E649</x:f>
        <x:v>Los Santos</x:v>
      </x:c>
      <x:c r="F1935" s="38" t="str">
        <x:f>Ubicaciones!A12</x:f>
        <x:v>L07</x:v>
      </x:c>
      <x:c r="G1935" s="38" t="str">
        <x:v>P1</x:v>
      </x:c>
      <x:c r="H1935" s="55" t="n">
        <x:f>IF(AND(ISNUMBER('Reparto provincial'!J649),ABS(Construccion!G25-1)&lt;0.0000001,MIN(Construccion!D25:F25)&gt;=0,MAX(Construccion!D25:F25)&lt;=1),ROUND('Reparto provincial'!J649*ROUND(SUM(Construccion!$D$25:D25),12),0)-0,"n.a.")</x:f>
        <x:v>125</x:v>
      </x:c>
      <x:c r="I1935" s="55" t="n">
        <x:f>'Reparto provincial'!N649</x:f>
        <x:v>49817.51494822809</x:v>
      </x:c>
      <x:c r="J1935" s="55" t="n">
        <x:f>IF(AND(ISNUMBER(H1935),ISNUMBER(I1935)),H1935*I1935,"n.a.")</x:f>
        <x:v>6227189.368528511</x:v>
      </x:c>
      <x:c r="K1935" s="56" t="n">
        <x:f>Ubicaciones!D12</x:f>
        <x:v>7.77</x:v>
      </x:c>
      <x:c r="L1935" s="56" t="n">
        <x:f>Ubicaciones!E12</x:f>
        <x:v>-80.28</x:v>
      </x:c>
      <x:c r="M1935" s="38" t="str">
        <x:f>Vulnerabilidad!B22</x:f>
        <x:v>Hormigón armado</x:v>
      </x:c>
      <x:c r="N1935" s="38" t="str">
        <x:f>Vulnerabilidad!C22</x:f>
        <x:v>Mampostería de relleno</x:v>
      </x:c>
      <x:c r="O1935" s="38" t="str">
        <x:f>Vulnerabilidad!D22</x:f>
        <x:v>Losa de hormigón</x:v>
      </x:c>
      <x:c r="P1935" s="38" t="str">
        <x:v>Sin dato</x:v>
      </x:c>
      <x:c r="Q1935" s="38" t="n">
        <x:f>IF('Impacto local'!H12="","",'Impacto local'!H12)</x:f>
        <x:v>2</x:v>
      </x:c>
      <x:c r="R1935" s="57" t="n">
        <x:f>IF(Q1935="","",INDEX(Vulnerabilidad!$B$6:$B$17,Q1935))</x:f>
        <x:v>0</x:v>
      </x:c>
      <x:c r="S1935" s="55" t="n">
        <x:f>IF(AND(ISNUMBER(J1935),ISNUMBER(R1935),R1935&gt;=0,R1935&lt;=1),J1935*R1935,"n.a.")</x:f>
        <x:v>0</x:v>
      </x:c>
      <x:c r="T1935" s="38" t="str">
        <x:f>IF(ISNUMBER(S1935),"Calculado ilustrativo","Faltan datos / parámetros inválidos")</x:f>
        <x:v>Calculado ilustrativo</x:v>
      </x:c>
    </x:row>
    <x:row r="1936">
      <x:c r="A1936" s="38" t="str">
        <x:v>R01931</x:v>
      </x:c>
      <x:c r="B1936" s="38" t="str">
        <x:f>'Reparto provincial'!B649</x:f>
        <x:v>C17</x:v>
      </x:c>
      <x:c r="C1936" s="38" t="str">
        <x:f>'Reparto provincial'!C649</x:f>
        <x:v>Seguros Suramericana, S.A.</x:v>
      </x:c>
      <x:c r="D1936" s="38" t="str">
        <x:f>'Reparto provincial'!D649</x:f>
        <x:v>Comercial</x:v>
      </x:c>
      <x:c r="E1936" s="38" t="str">
        <x:f>'Reparto provincial'!E649</x:f>
        <x:v>Los Santos</x:v>
      </x:c>
      <x:c r="F1936" s="38" t="str">
        <x:f>Ubicaciones!A12</x:f>
        <x:v>L07</x:v>
      </x:c>
      <x:c r="G1936" s="38" t="str">
        <x:v>P2</x:v>
      </x:c>
      <x:c r="H1936" s="55" t="n">
        <x:f>IF(AND(ISNUMBER('Reparto provincial'!J649),ABS(Construccion!G25-1)&lt;0.0000001,MIN(Construccion!D25:F25)&gt;=0,MAX(Construccion!D25:F25)&lt;=1),ROUND('Reparto provincial'!J649*ROUND(SUM(Construccion!$D$25:E25),12),0)-ROUND('Reparto provincial'!J649*ROUND(SUM(Construccion!$D$25:D25),12),0),"n.a.")</x:f>
        <x:v>63</x:v>
      </x:c>
      <x:c r="I1936" s="55" t="n">
        <x:f>'Reparto provincial'!N649</x:f>
        <x:v>49817.51494822809</x:v>
      </x:c>
      <x:c r="J1936" s="55" t="n">
        <x:f>IF(AND(ISNUMBER(H1936),ISNUMBER(I1936)),H1936*I1936,"n.a.")</x:f>
        <x:v>3138503.44173837</x:v>
      </x:c>
      <x:c r="K1936" s="56" t="n">
        <x:f>Ubicaciones!D12</x:f>
        <x:v>7.77</x:v>
      </x:c>
      <x:c r="L1936" s="56" t="n">
        <x:f>Ubicaciones!E12</x:f>
        <x:v>-80.28</x:v>
      </x:c>
      <x:c r="M1936" s="38" t="str">
        <x:f>Vulnerabilidad!B23</x:f>
        <x:v>Mampostería sin refuerzo</x:v>
      </x:c>
      <x:c r="N1936" s="38" t="str">
        <x:f>Vulnerabilidad!C23</x:f>
        <x:v>Bloque / ladrillo</x:v>
      </x:c>
      <x:c r="O1936" s="38" t="str">
        <x:f>Vulnerabilidad!D23</x:f>
        <x:v>Metal</x:v>
      </x:c>
      <x:c r="P1936" s="38" t="str">
        <x:v>Sin dato</x:v>
      </x:c>
      <x:c r="Q1936" s="38" t="n">
        <x:f>IF('Impacto local'!H12="","",'Impacto local'!H12)</x:f>
        <x:v>2</x:v>
      </x:c>
      <x:c r="R1936" s="57" t="n">
        <x:f>IF(Q1936="","",INDEX(Vulnerabilidad!$C$6:$C$17,Q1936))</x:f>
        <x:v>0</x:v>
      </x:c>
      <x:c r="S1936" s="55" t="n">
        <x:f>IF(AND(ISNUMBER(J1936),ISNUMBER(R1936),R1936&gt;=0,R1936&lt;=1),J1936*R1936,"n.a.")</x:f>
        <x:v>0</x:v>
      </x:c>
      <x:c r="T1936" s="38" t="str">
        <x:f>IF(ISNUMBER(S1936),"Calculado ilustrativo","Faltan datos / parámetros inválidos")</x:f>
        <x:v>Calculado ilustrativo</x:v>
      </x:c>
    </x:row>
    <x:row r="1937">
      <x:c r="A1937" s="38" t="str">
        <x:v>R01932</x:v>
      </x:c>
      <x:c r="B1937" s="38" t="str">
        <x:f>'Reparto provincial'!B649</x:f>
        <x:v>C17</x:v>
      </x:c>
      <x:c r="C1937" s="38" t="str">
        <x:f>'Reparto provincial'!C649</x:f>
        <x:v>Seguros Suramericana, S.A.</x:v>
      </x:c>
      <x:c r="D1937" s="38" t="str">
        <x:f>'Reparto provincial'!D649</x:f>
        <x:v>Comercial</x:v>
      </x:c>
      <x:c r="E1937" s="38" t="str">
        <x:f>'Reparto provincial'!E649</x:f>
        <x:v>Los Santos</x:v>
      </x:c>
      <x:c r="F1937" s="38" t="str">
        <x:f>Ubicaciones!A12</x:f>
        <x:v>L07</x:v>
      </x:c>
      <x:c r="G1937" s="38" t="str">
        <x:v>P3</x:v>
      </x:c>
      <x:c r="H1937" s="55" t="n">
        <x:f>IF(AND(ISNUMBER('Reparto provincial'!J649),ABS(Construccion!G25-1)&lt;0.0000001,MIN(Construccion!D25:F25)&gt;=0,MAX(Construccion!D25:F25)&lt;=1),ROUND('Reparto provincial'!J649*ROUND(SUM(Construccion!$D$25:F25),12),0)-ROUND('Reparto provincial'!J649*ROUND(SUM(Construccion!$D$25:E25),12),0),"n.a.")</x:f>
        <x:v>21</x:v>
      </x:c>
      <x:c r="I1937" s="55" t="n">
        <x:f>'Reparto provincial'!N649</x:f>
        <x:v>49817.51494822809</x:v>
      </x:c>
      <x:c r="J1937" s="55" t="n">
        <x:f>IF(AND(ISNUMBER(H1937),ISNUMBER(I1937)),H1937*I1937,"n.a.")</x:f>
        <x:v>1046167.8139127899</x:v>
      </x:c>
      <x:c r="K1937" s="56" t="n">
        <x:f>Ubicaciones!D12</x:f>
        <x:v>7.77</x:v>
      </x:c>
      <x:c r="L1937" s="56" t="n">
        <x:f>Ubicaciones!E12</x:f>
        <x:v>-80.28</x:v>
      </x:c>
      <x:c r="M1937" s="38" t="str">
        <x:f>Vulnerabilidad!B24</x:f>
        <x:v>Liviana / madera</x:v>
      </x:c>
      <x:c r="N1937" s="38" t="str">
        <x:f>Vulnerabilidad!C24</x:f>
        <x:v>Madera / livianas</x:v>
      </x:c>
      <x:c r="O1937" s="38" t="str">
        <x:f>Vulnerabilidad!D24</x:f>
        <x:v>Metal</x:v>
      </x:c>
      <x:c r="P1937" s="38" t="str">
        <x:v>Sin dato</x:v>
      </x:c>
      <x:c r="Q1937" s="38" t="n">
        <x:f>IF('Impacto local'!H12="","",'Impacto local'!H12)</x:f>
        <x:v>2</x:v>
      </x:c>
      <x:c r="R1937" s="57" t="n">
        <x:f>IF(Q1937="","",INDEX(Vulnerabilidad!$D$6:$D$17,Q1937))</x:f>
        <x:v>0</x:v>
      </x:c>
      <x:c r="S1937" s="55" t="n">
        <x:f>IF(AND(ISNUMBER(J1937),ISNUMBER(R1937),R1937&gt;=0,R1937&lt;=1),J1937*R1937,"n.a.")</x:f>
        <x:v>0</x:v>
      </x:c>
      <x:c r="T1937" s="38" t="str">
        <x:f>IF(ISNUMBER(S1937),"Calculado ilustrativo","Faltan datos / parámetros inválidos")</x:f>
        <x:v>Calculado ilustrativo</x:v>
      </x:c>
    </x:row>
    <x:row r="1938">
      <x:c r="A1938" s="38" t="str">
        <x:v>R01933</x:v>
      </x:c>
      <x:c r="B1938" s="38" t="str">
        <x:f>'Reparto provincial'!B650</x:f>
        <x:v>C17</x:v>
      </x:c>
      <x:c r="C1938" s="38" t="str">
        <x:f>'Reparto provincial'!C650</x:f>
        <x:v>Seguros Suramericana, S.A.</x:v>
      </x:c>
      <x:c r="D1938" s="38" t="str">
        <x:f>'Reparto provincial'!D650</x:f>
        <x:v>Comercial</x:v>
      </x:c>
      <x:c r="E1938" s="38" t="str">
        <x:f>'Reparto provincial'!E650</x:f>
        <x:v>Panamá</x:v>
      </x:c>
      <x:c r="F1938" s="38" t="str">
        <x:f>Ubicaciones!A13</x:f>
        <x:v>L08</x:v>
      </x:c>
      <x:c r="G1938" s="38" t="str">
        <x:v>P1</x:v>
      </x:c>
      <x:c r="H1938" s="55" t="n">
        <x:f>IF(AND(ISNUMBER('Reparto provincial'!J650),ABS(Construccion!G28-1)&lt;0.0000001,MIN(Construccion!D28:F28)&gt;=0,MAX(Construccion!D28:F28)&lt;=1),ROUND('Reparto provincial'!J650*ROUND(SUM(Construccion!$D$28:D28),12),0)-0,"n.a.")</x:f>
        <x:v>2018</x:v>
      </x:c>
      <x:c r="I1938" s="55" t="n">
        <x:f>'Reparto provincial'!N650</x:f>
        <x:v>49817.51494822809</x:v>
      </x:c>
      <x:c r="J1938" s="55" t="n">
        <x:f>IF(AND(ISNUMBER(H1938),ISNUMBER(I1938)),H1938*I1938,"n.a.")</x:f>
        <x:v>100531745.16552429</x:v>
      </x:c>
      <x:c r="K1938" s="56" t="n">
        <x:f>Ubicaciones!D13</x:f>
        <x:v>8.98</x:v>
      </x:c>
      <x:c r="L1938" s="56" t="n">
        <x:f>Ubicaciones!E13</x:f>
        <x:v>-79.52</x:v>
      </x:c>
      <x:c r="M1938" s="38" t="str">
        <x:f>Vulnerabilidad!B22</x:f>
        <x:v>Hormigón armado</x:v>
      </x:c>
      <x:c r="N1938" s="38" t="str">
        <x:f>Vulnerabilidad!C22</x:f>
        <x:v>Mampostería de relleno</x:v>
      </x:c>
      <x:c r="O1938" s="38" t="str">
        <x:f>Vulnerabilidad!D22</x:f>
        <x:v>Losa de hormigón</x:v>
      </x:c>
      <x:c r="P1938" s="38" t="str">
        <x:v>Sin dato</x:v>
      </x:c>
      <x:c r="Q1938" s="38" t="n">
        <x:f>IF('Impacto local'!H13="","",'Impacto local'!H13)</x:f>
        <x:v>2</x:v>
      </x:c>
      <x:c r="R1938" s="57" t="n">
        <x:f>IF(Q1938="","",INDEX(Vulnerabilidad!$B$6:$B$17,Q1938))</x:f>
        <x:v>0</x:v>
      </x:c>
      <x:c r="S1938" s="55" t="n">
        <x:f>IF(AND(ISNUMBER(J1938),ISNUMBER(R1938),R1938&gt;=0,R1938&lt;=1),J1938*R1938,"n.a.")</x:f>
        <x:v>0</x:v>
      </x:c>
      <x:c r="T1938" s="38" t="str">
        <x:f>IF(ISNUMBER(S1938),"Calculado ilustrativo","Faltan datos / parámetros inválidos")</x:f>
        <x:v>Calculado ilustrativo</x:v>
      </x:c>
    </x:row>
    <x:row r="1939">
      <x:c r="A1939" s="38" t="str">
        <x:v>R01934</x:v>
      </x:c>
      <x:c r="B1939" s="38" t="str">
        <x:f>'Reparto provincial'!B650</x:f>
        <x:v>C17</x:v>
      </x:c>
      <x:c r="C1939" s="38" t="str">
        <x:f>'Reparto provincial'!C650</x:f>
        <x:v>Seguros Suramericana, S.A.</x:v>
      </x:c>
      <x:c r="D1939" s="38" t="str">
        <x:f>'Reparto provincial'!D650</x:f>
        <x:v>Comercial</x:v>
      </x:c>
      <x:c r="E1939" s="38" t="str">
        <x:f>'Reparto provincial'!E650</x:f>
        <x:v>Panamá</x:v>
      </x:c>
      <x:c r="F1939" s="38" t="str">
        <x:f>Ubicaciones!A13</x:f>
        <x:v>L08</x:v>
      </x:c>
      <x:c r="G1939" s="38" t="str">
        <x:v>P2</x:v>
      </x:c>
      <x:c r="H1939" s="55" t="n">
        <x:f>IF(AND(ISNUMBER('Reparto provincial'!J650),ABS(Construccion!G28-1)&lt;0.0000001,MIN(Construccion!D28:F28)&gt;=0,MAX(Construccion!D28:F28)&lt;=1),ROUND('Reparto provincial'!J650*ROUND(SUM(Construccion!$D$28:E28),12),0)-ROUND('Reparto provincial'!J650*ROUND(SUM(Construccion!$D$28:D28),12),0),"n.a.")</x:f>
        <x:v>1009</x:v>
      </x:c>
      <x:c r="I1939" s="55" t="n">
        <x:f>'Reparto provincial'!N650</x:f>
        <x:v>49817.51494822809</x:v>
      </x:c>
      <x:c r="J1939" s="55" t="n">
        <x:f>IF(AND(ISNUMBER(H1939),ISNUMBER(I1939)),H1939*I1939,"n.a.")</x:f>
        <x:v>50265872.582762145</x:v>
      </x:c>
      <x:c r="K1939" s="56" t="n">
        <x:f>Ubicaciones!D13</x:f>
        <x:v>8.98</x:v>
      </x:c>
      <x:c r="L1939" s="56" t="n">
        <x:f>Ubicaciones!E13</x:f>
        <x:v>-79.52</x:v>
      </x:c>
      <x:c r="M1939" s="38" t="str">
        <x:f>Vulnerabilidad!B23</x:f>
        <x:v>Mampostería sin refuerzo</x:v>
      </x:c>
      <x:c r="N1939" s="38" t="str">
        <x:f>Vulnerabilidad!C23</x:f>
        <x:v>Bloque / ladrillo</x:v>
      </x:c>
      <x:c r="O1939" s="38" t="str">
        <x:f>Vulnerabilidad!D23</x:f>
        <x:v>Metal</x:v>
      </x:c>
      <x:c r="P1939" s="38" t="str">
        <x:v>Sin dato</x:v>
      </x:c>
      <x:c r="Q1939" s="38" t="n">
        <x:f>IF('Impacto local'!H13="","",'Impacto local'!H13)</x:f>
        <x:v>2</x:v>
      </x:c>
      <x:c r="R1939" s="57" t="n">
        <x:f>IF(Q1939="","",INDEX(Vulnerabilidad!$C$6:$C$17,Q1939))</x:f>
        <x:v>0</x:v>
      </x:c>
      <x:c r="S1939" s="55" t="n">
        <x:f>IF(AND(ISNUMBER(J1939),ISNUMBER(R1939),R1939&gt;=0,R1939&lt;=1),J1939*R1939,"n.a.")</x:f>
        <x:v>0</x:v>
      </x:c>
      <x:c r="T1939" s="38" t="str">
        <x:f>IF(ISNUMBER(S1939),"Calculado ilustrativo","Faltan datos / parámetros inválidos")</x:f>
        <x:v>Calculado ilustrativo</x:v>
      </x:c>
    </x:row>
    <x:row r="1940">
      <x:c r="A1940" s="38" t="str">
        <x:v>R01935</x:v>
      </x:c>
      <x:c r="B1940" s="38" t="str">
        <x:f>'Reparto provincial'!B650</x:f>
        <x:v>C17</x:v>
      </x:c>
      <x:c r="C1940" s="38" t="str">
        <x:f>'Reparto provincial'!C650</x:f>
        <x:v>Seguros Suramericana, S.A.</x:v>
      </x:c>
      <x:c r="D1940" s="38" t="str">
        <x:f>'Reparto provincial'!D650</x:f>
        <x:v>Comercial</x:v>
      </x:c>
      <x:c r="E1940" s="38" t="str">
        <x:f>'Reparto provincial'!E650</x:f>
        <x:v>Panamá</x:v>
      </x:c>
      <x:c r="F1940" s="38" t="str">
        <x:f>Ubicaciones!A13</x:f>
        <x:v>L08</x:v>
      </x:c>
      <x:c r="G1940" s="38" t="str">
        <x:v>P3</x:v>
      </x:c>
      <x:c r="H1940" s="55" t="n">
        <x:f>IF(AND(ISNUMBER('Reparto provincial'!J650),ABS(Construccion!G28-1)&lt;0.0000001,MIN(Construccion!D28:F28)&gt;=0,MAX(Construccion!D28:F28)&lt;=1),ROUND('Reparto provincial'!J650*ROUND(SUM(Construccion!$D$28:F28),12),0)-ROUND('Reparto provincial'!J650*ROUND(SUM(Construccion!$D$28:E28),12),0),"n.a.")</x:f>
        <x:v>336</x:v>
      </x:c>
      <x:c r="I1940" s="55" t="n">
        <x:f>'Reparto provincial'!N650</x:f>
        <x:v>49817.51494822809</x:v>
      </x:c>
      <x:c r="J1940" s="55" t="n">
        <x:f>IF(AND(ISNUMBER(H1940),ISNUMBER(I1940)),H1940*I1940,"n.a.")</x:f>
        <x:v>16738685.022604639</x:v>
      </x:c>
      <x:c r="K1940" s="56" t="n">
        <x:f>Ubicaciones!D13</x:f>
        <x:v>8.98</x:v>
      </x:c>
      <x:c r="L1940" s="56" t="n">
        <x:f>Ubicaciones!E13</x:f>
        <x:v>-79.52</x:v>
      </x:c>
      <x:c r="M1940" s="38" t="str">
        <x:f>Vulnerabilidad!B24</x:f>
        <x:v>Liviana / madera</x:v>
      </x:c>
      <x:c r="N1940" s="38" t="str">
        <x:f>Vulnerabilidad!C24</x:f>
        <x:v>Madera / livianas</x:v>
      </x:c>
      <x:c r="O1940" s="38" t="str">
        <x:f>Vulnerabilidad!D24</x:f>
        <x:v>Metal</x:v>
      </x:c>
      <x:c r="P1940" s="38" t="str">
        <x:v>Sin dato</x:v>
      </x:c>
      <x:c r="Q1940" s="38" t="n">
        <x:f>IF('Impacto local'!H13="","",'Impacto local'!H13)</x:f>
        <x:v>2</x:v>
      </x:c>
      <x:c r="R1940" s="57" t="n">
        <x:f>IF(Q1940="","",INDEX(Vulnerabilidad!$D$6:$D$17,Q1940))</x:f>
        <x:v>0</x:v>
      </x:c>
      <x:c r="S1940" s="55" t="n">
        <x:f>IF(AND(ISNUMBER(J1940),ISNUMBER(R1940),R1940&gt;=0,R1940&lt;=1),J1940*R1940,"n.a.")</x:f>
        <x:v>0</x:v>
      </x:c>
      <x:c r="T1940" s="38" t="str">
        <x:f>IF(ISNUMBER(S1940),"Calculado ilustrativo","Faltan datos / parámetros inválidos")</x:f>
        <x:v>Calculado ilustrativo</x:v>
      </x:c>
    </x:row>
    <x:row r="1941">
      <x:c r="A1941" s="38" t="str">
        <x:v>R01936</x:v>
      </x:c>
      <x:c r="B1941" s="38" t="str">
        <x:f>'Reparto provincial'!B651</x:f>
        <x:v>C17</x:v>
      </x:c>
      <x:c r="C1941" s="38" t="str">
        <x:f>'Reparto provincial'!C651</x:f>
        <x:v>Seguros Suramericana, S.A.</x:v>
      </x:c>
      <x:c r="D1941" s="38" t="str">
        <x:f>'Reparto provincial'!D651</x:f>
        <x:v>Comercial</x:v>
      </x:c>
      <x:c r="E1941" s="38" t="str">
        <x:f>'Reparto provincial'!E651</x:f>
        <x:v>Veraguas</x:v>
      </x:c>
      <x:c r="F1941" s="38" t="str">
        <x:f>Ubicaciones!A14</x:f>
        <x:v>L09</x:v>
      </x:c>
      <x:c r="G1941" s="38" t="str">
        <x:v>P1</x:v>
      </x:c>
      <x:c r="H1941" s="55" t="n">
        <x:f>IF(AND(ISNUMBER('Reparto provincial'!J651),ABS(Construccion!G31-1)&lt;0.0000001,MIN(Construccion!D31:F31)&gt;=0,MAX(Construccion!D31:F31)&lt;=1),ROUND('Reparto provincial'!J651*ROUND(SUM(Construccion!$D$31:D31),12),0)-0,"n.a.")</x:f>
        <x:v>290</x:v>
      </x:c>
      <x:c r="I1941" s="55" t="n">
        <x:f>'Reparto provincial'!N651</x:f>
        <x:v>49817.51494822809</x:v>
      </x:c>
      <x:c r="J1941" s="55" t="n">
        <x:f>IF(AND(ISNUMBER(H1941),ISNUMBER(I1941)),H1941*I1941,"n.a.")</x:f>
        <x:v>14447079.334986147</x:v>
      </x:c>
      <x:c r="K1941" s="56" t="n">
        <x:f>Ubicaciones!D14</x:f>
        <x:v>8.1</x:v>
      </x:c>
      <x:c r="L1941" s="56" t="n">
        <x:f>Ubicaciones!E14</x:f>
        <x:v>-80.97</x:v>
      </x:c>
      <x:c r="M1941" s="38" t="str">
        <x:f>Vulnerabilidad!B22</x:f>
        <x:v>Hormigón armado</x:v>
      </x:c>
      <x:c r="N1941" s="38" t="str">
        <x:f>Vulnerabilidad!C22</x:f>
        <x:v>Mampostería de relleno</x:v>
      </x:c>
      <x:c r="O1941" s="38" t="str">
        <x:f>Vulnerabilidad!D22</x:f>
        <x:v>Losa de hormigón</x:v>
      </x:c>
      <x:c r="P1941" s="38" t="str">
        <x:v>Sin dato</x:v>
      </x:c>
      <x:c r="Q1941" s="38" t="n">
        <x:f>IF('Impacto local'!H14="","",'Impacto local'!H14)</x:f>
        <x:v>3</x:v>
      </x:c>
      <x:c r="R1941" s="57" t="n">
        <x:f>IF(Q1941="","",INDEX(Vulnerabilidad!$B$6:$B$17,Q1941))</x:f>
        <x:v>0</x:v>
      </x:c>
      <x:c r="S1941" s="55" t="n">
        <x:f>IF(AND(ISNUMBER(J1941),ISNUMBER(R1941),R1941&gt;=0,R1941&lt;=1),J1941*R1941,"n.a.")</x:f>
        <x:v>0</x:v>
      </x:c>
      <x:c r="T1941" s="38" t="str">
        <x:f>IF(ISNUMBER(S1941),"Calculado ilustrativo","Faltan datos / parámetros inválidos")</x:f>
        <x:v>Calculado ilustrativo</x:v>
      </x:c>
    </x:row>
    <x:row r="1942">
      <x:c r="A1942" s="38" t="str">
        <x:v>R01937</x:v>
      </x:c>
      <x:c r="B1942" s="38" t="str">
        <x:f>'Reparto provincial'!B651</x:f>
        <x:v>C17</x:v>
      </x:c>
      <x:c r="C1942" s="38" t="str">
        <x:f>'Reparto provincial'!C651</x:f>
        <x:v>Seguros Suramericana, S.A.</x:v>
      </x:c>
      <x:c r="D1942" s="38" t="str">
        <x:f>'Reparto provincial'!D651</x:f>
        <x:v>Comercial</x:v>
      </x:c>
      <x:c r="E1942" s="38" t="str">
        <x:f>'Reparto provincial'!E651</x:f>
        <x:v>Veraguas</x:v>
      </x:c>
      <x:c r="F1942" s="38" t="str">
        <x:f>Ubicaciones!A14</x:f>
        <x:v>L09</x:v>
      </x:c>
      <x:c r="G1942" s="38" t="str">
        <x:v>P2</x:v>
      </x:c>
      <x:c r="H1942" s="55" t="n">
        <x:f>IF(AND(ISNUMBER('Reparto provincial'!J651),ABS(Construccion!G31-1)&lt;0.0000001,MIN(Construccion!D31:F31)&gt;=0,MAX(Construccion!D31:F31)&lt;=1),ROUND('Reparto provincial'!J651*ROUND(SUM(Construccion!$D$31:E31),12),0)-ROUND('Reparto provincial'!J651*ROUND(SUM(Construccion!$D$31:D31),12),0),"n.a.")</x:f>
        <x:v>146</x:v>
      </x:c>
      <x:c r="I1942" s="55" t="n">
        <x:f>'Reparto provincial'!N651</x:f>
        <x:v>49817.51494822809</x:v>
      </x:c>
      <x:c r="J1942" s="55" t="n">
        <x:f>IF(AND(ISNUMBER(H1942),ISNUMBER(I1942)),H1942*I1942,"n.a.")</x:f>
        <x:v>7273357.182441302</x:v>
      </x:c>
      <x:c r="K1942" s="56" t="n">
        <x:f>Ubicaciones!D14</x:f>
        <x:v>8.1</x:v>
      </x:c>
      <x:c r="L1942" s="56" t="n">
        <x:f>Ubicaciones!E14</x:f>
        <x:v>-80.97</x:v>
      </x:c>
      <x:c r="M1942" s="38" t="str">
        <x:f>Vulnerabilidad!B23</x:f>
        <x:v>Mampostería sin refuerzo</x:v>
      </x:c>
      <x:c r="N1942" s="38" t="str">
        <x:f>Vulnerabilidad!C23</x:f>
        <x:v>Bloque / ladrillo</x:v>
      </x:c>
      <x:c r="O1942" s="38" t="str">
        <x:f>Vulnerabilidad!D23</x:f>
        <x:v>Metal</x:v>
      </x:c>
      <x:c r="P1942" s="38" t="str">
        <x:v>Sin dato</x:v>
      </x:c>
      <x:c r="Q1942" s="38" t="n">
        <x:f>IF('Impacto local'!H14="","",'Impacto local'!H14)</x:f>
        <x:v>3</x:v>
      </x:c>
      <x:c r="R1942" s="57" t="n">
        <x:f>IF(Q1942="","",INDEX(Vulnerabilidad!$C$6:$C$17,Q1942))</x:f>
        <x:v>0</x:v>
      </x:c>
      <x:c r="S1942" s="55" t="n">
        <x:f>IF(AND(ISNUMBER(J1942),ISNUMBER(R1942),R1942&gt;=0,R1942&lt;=1),J1942*R1942,"n.a.")</x:f>
        <x:v>0</x:v>
      </x:c>
      <x:c r="T1942" s="38" t="str">
        <x:f>IF(ISNUMBER(S1942),"Calculado ilustrativo","Faltan datos / parámetros inválidos")</x:f>
        <x:v>Calculado ilustrativo</x:v>
      </x:c>
    </x:row>
    <x:row r="1943">
      <x:c r="A1943" s="38" t="str">
        <x:v>R01938</x:v>
      </x:c>
      <x:c r="B1943" s="38" t="str">
        <x:f>'Reparto provincial'!B651</x:f>
        <x:v>C17</x:v>
      </x:c>
      <x:c r="C1943" s="38" t="str">
        <x:f>'Reparto provincial'!C651</x:f>
        <x:v>Seguros Suramericana, S.A.</x:v>
      </x:c>
      <x:c r="D1943" s="38" t="str">
        <x:f>'Reparto provincial'!D651</x:f>
        <x:v>Comercial</x:v>
      </x:c>
      <x:c r="E1943" s="38" t="str">
        <x:f>'Reparto provincial'!E651</x:f>
        <x:v>Veraguas</x:v>
      </x:c>
      <x:c r="F1943" s="38" t="str">
        <x:f>Ubicaciones!A14</x:f>
        <x:v>L09</x:v>
      </x:c>
      <x:c r="G1943" s="38" t="str">
        <x:v>P3</x:v>
      </x:c>
      <x:c r="H1943" s="55" t="n">
        <x:f>IF(AND(ISNUMBER('Reparto provincial'!J651),ABS(Construccion!G31-1)&lt;0.0000001,MIN(Construccion!D31:F31)&gt;=0,MAX(Construccion!D31:F31)&lt;=1),ROUND('Reparto provincial'!J651*ROUND(SUM(Construccion!$D$31:F31),12),0)-ROUND('Reparto provincial'!J651*ROUND(SUM(Construccion!$D$31:E31),12),0),"n.a.")</x:f>
        <x:v>48</x:v>
      </x:c>
      <x:c r="I1943" s="55" t="n">
        <x:f>'Reparto provincial'!N651</x:f>
        <x:v>49817.51494822809</x:v>
      </x:c>
      <x:c r="J1943" s="55" t="n">
        <x:f>IF(AND(ISNUMBER(H1943),ISNUMBER(I1943)),H1943*I1943,"n.a.")</x:f>
        <x:v>2391240.7175149485</x:v>
      </x:c>
      <x:c r="K1943" s="56" t="n">
        <x:f>Ubicaciones!D14</x:f>
        <x:v>8.1</x:v>
      </x:c>
      <x:c r="L1943" s="56" t="n">
        <x:f>Ubicaciones!E14</x:f>
        <x:v>-80.97</x:v>
      </x:c>
      <x:c r="M1943" s="38" t="str">
        <x:f>Vulnerabilidad!B24</x:f>
        <x:v>Liviana / madera</x:v>
      </x:c>
      <x:c r="N1943" s="38" t="str">
        <x:f>Vulnerabilidad!C24</x:f>
        <x:v>Madera / livianas</x:v>
      </x:c>
      <x:c r="O1943" s="38" t="str">
        <x:f>Vulnerabilidad!D24</x:f>
        <x:v>Metal</x:v>
      </x:c>
      <x:c r="P1943" s="38" t="str">
        <x:v>Sin dato</x:v>
      </x:c>
      <x:c r="Q1943" s="38" t="n">
        <x:f>IF('Impacto local'!H14="","",'Impacto local'!H14)</x:f>
        <x:v>3</x:v>
      </x:c>
      <x:c r="R1943" s="57" t="n">
        <x:f>IF(Q1943="","",INDEX(Vulnerabilidad!$D$6:$D$17,Q1943))</x:f>
        <x:v>0</x:v>
      </x:c>
      <x:c r="S1943" s="55" t="n">
        <x:f>IF(AND(ISNUMBER(J1943),ISNUMBER(R1943),R1943&gt;=0,R1943&lt;=1),J1943*R1943,"n.a.")</x:f>
        <x:v>0</x:v>
      </x:c>
      <x:c r="T1943" s="38" t="str">
        <x:f>IF(ISNUMBER(S1943),"Calculado ilustrativo","Faltan datos / parámetros inválidos")</x:f>
        <x:v>Calculado ilustrativo</x:v>
      </x:c>
    </x:row>
    <x:row r="1944">
      <x:c r="A1944" s="38" t="str">
        <x:v>R01939</x:v>
      </x:c>
      <x:c r="B1944" s="38" t="str">
        <x:f>'Reparto provincial'!B652</x:f>
        <x:v>C17</x:v>
      </x:c>
      <x:c r="C1944" s="38" t="str">
        <x:f>'Reparto provincial'!C652</x:f>
        <x:v>Seguros Suramericana, S.A.</x:v>
      </x:c>
      <x:c r="D1944" s="38" t="str">
        <x:f>'Reparto provincial'!D652</x:f>
        <x:v>Comercial</x:v>
      </x:c>
      <x:c r="E1944" s="38" t="str">
        <x:f>'Reparto provincial'!E652</x:f>
        <x:v>Guna Yala</x:v>
      </x:c>
      <x:c r="F1944" s="38" t="str">
        <x:f>Ubicaciones!A15</x:f>
        <x:v>L10</x:v>
      </x:c>
      <x:c r="G1944" s="38" t="str">
        <x:v>P1</x:v>
      </x:c>
      <x:c r="H1944" s="55" t="n">
        <x:f>IF(AND(ISNUMBER('Reparto provincial'!J652),ABS(Construccion!G34-1)&lt;0.0000001,MIN(Construccion!D34:F34)&gt;=0,MAX(Construccion!D34:F34)&lt;=1),ROUND('Reparto provincial'!J652*ROUND(SUM(Construccion!$D$34:D34),12),0)-0,"n.a.")</x:f>
        <x:v>0</x:v>
      </x:c>
      <x:c r="I1944" s="55" t="n">
        <x:f>'Reparto provincial'!N652</x:f>
        <x:v>49817.51494822809</x:v>
      </x:c>
      <x:c r="J1944" s="55" t="n">
        <x:f>IF(AND(ISNUMBER(H1944),ISNUMBER(I1944)),H1944*I1944,"n.a.")</x:f>
        <x:v>0</x:v>
      </x:c>
      <x:c r="K1944" s="56" t="n">
        <x:f>Ubicaciones!D15</x:f>
        <x:v>9.45</x:v>
      </x:c>
      <x:c r="L1944" s="56" t="n">
        <x:f>Ubicaciones!E15</x:f>
        <x:v>-78.97</x:v>
      </x:c>
      <x:c r="M1944" s="38" t="str">
        <x:f>Vulnerabilidad!B22</x:f>
        <x:v>Hormigón armado</x:v>
      </x:c>
      <x:c r="N1944" s="38" t="str">
        <x:f>Vulnerabilidad!C22</x:f>
        <x:v>Mampostería de relleno</x:v>
      </x:c>
      <x:c r="O1944" s="38" t="str">
        <x:f>Vulnerabilidad!D22</x:f>
        <x:v>Losa de hormigón</x:v>
      </x:c>
      <x:c r="P1944" s="38" t="str">
        <x:v>Sin dato</x:v>
      </x:c>
      <x:c r="Q1944" s="38" t="n">
        <x:f>IF('Impacto local'!H15="","",'Impacto local'!H15)</x:f>
        <x:v>2</x:v>
      </x:c>
      <x:c r="R1944" s="57" t="n">
        <x:f>IF(Q1944="","",INDEX(Vulnerabilidad!$B$6:$B$17,Q1944))</x:f>
        <x:v>0</x:v>
      </x:c>
      <x:c r="S1944" s="55" t="n">
        <x:f>IF(AND(ISNUMBER(J1944),ISNUMBER(R1944),R1944&gt;=0,R1944&lt;=1),J1944*R1944,"n.a.")</x:f>
        <x:v>0</x:v>
      </x:c>
      <x:c r="T1944" s="38" t="str">
        <x:f>IF(ISNUMBER(S1944),"Calculado ilustrativo","Faltan datos / parámetros inválidos")</x:f>
        <x:v>Calculado ilustrativo</x:v>
      </x:c>
    </x:row>
    <x:row r="1945">
      <x:c r="A1945" s="38" t="str">
        <x:v>R01940</x:v>
      </x:c>
      <x:c r="B1945" s="38" t="str">
        <x:f>'Reparto provincial'!B652</x:f>
        <x:v>C17</x:v>
      </x:c>
      <x:c r="C1945" s="38" t="str">
        <x:f>'Reparto provincial'!C652</x:f>
        <x:v>Seguros Suramericana, S.A.</x:v>
      </x:c>
      <x:c r="D1945" s="38" t="str">
        <x:f>'Reparto provincial'!D652</x:f>
        <x:v>Comercial</x:v>
      </x:c>
      <x:c r="E1945" s="38" t="str">
        <x:f>'Reparto provincial'!E652</x:f>
        <x:v>Guna Yala</x:v>
      </x:c>
      <x:c r="F1945" s="38" t="str">
        <x:f>Ubicaciones!A15</x:f>
        <x:v>L10</x:v>
      </x:c>
      <x:c r="G1945" s="38" t="str">
        <x:v>P2</x:v>
      </x:c>
      <x:c r="H1945" s="55" t="n">
        <x:f>IF(AND(ISNUMBER('Reparto provincial'!J652),ABS(Construccion!G34-1)&lt;0.0000001,MIN(Construccion!D34:F34)&gt;=0,MAX(Construccion!D34:F34)&lt;=1),ROUND('Reparto provincial'!J652*ROUND(SUM(Construccion!$D$34:E34),12),0)-ROUND('Reparto provincial'!J652*ROUND(SUM(Construccion!$D$34:D34),12),0),"n.a.")</x:f>
        <x:v>0</x:v>
      </x:c>
      <x:c r="I1945" s="55" t="n">
        <x:f>'Reparto provincial'!N652</x:f>
        <x:v>49817.51494822809</x:v>
      </x:c>
      <x:c r="J1945" s="55" t="n">
        <x:f>IF(AND(ISNUMBER(H1945),ISNUMBER(I1945)),H1945*I1945,"n.a.")</x:f>
        <x:v>0</x:v>
      </x:c>
      <x:c r="K1945" s="56" t="n">
        <x:f>Ubicaciones!D15</x:f>
        <x:v>9.45</x:v>
      </x:c>
      <x:c r="L1945" s="56" t="n">
        <x:f>Ubicaciones!E15</x:f>
        <x:v>-78.97</x:v>
      </x:c>
      <x:c r="M1945" s="38" t="str">
        <x:f>Vulnerabilidad!B23</x:f>
        <x:v>Mampostería sin refuerzo</x:v>
      </x:c>
      <x:c r="N1945" s="38" t="str">
        <x:f>Vulnerabilidad!C23</x:f>
        <x:v>Bloque / ladrillo</x:v>
      </x:c>
      <x:c r="O1945" s="38" t="str">
        <x:f>Vulnerabilidad!D23</x:f>
        <x:v>Metal</x:v>
      </x:c>
      <x:c r="P1945" s="38" t="str">
        <x:v>Sin dato</x:v>
      </x:c>
      <x:c r="Q1945" s="38" t="n">
        <x:f>IF('Impacto local'!H15="","",'Impacto local'!H15)</x:f>
        <x:v>2</x:v>
      </x:c>
      <x:c r="R1945" s="57" t="n">
        <x:f>IF(Q1945="","",INDEX(Vulnerabilidad!$C$6:$C$17,Q1945))</x:f>
        <x:v>0</x:v>
      </x:c>
      <x:c r="S1945" s="55" t="n">
        <x:f>IF(AND(ISNUMBER(J1945),ISNUMBER(R1945),R1945&gt;=0,R1945&lt;=1),J1945*R1945,"n.a.")</x:f>
        <x:v>0</x:v>
      </x:c>
      <x:c r="T1945" s="38" t="str">
        <x:f>IF(ISNUMBER(S1945),"Calculado ilustrativo","Faltan datos / parámetros inválidos")</x:f>
        <x:v>Calculado ilustrativo</x:v>
      </x:c>
    </x:row>
    <x:row r="1946">
      <x:c r="A1946" s="38" t="str">
        <x:v>R01941</x:v>
      </x:c>
      <x:c r="B1946" s="38" t="str">
        <x:f>'Reparto provincial'!B652</x:f>
        <x:v>C17</x:v>
      </x:c>
      <x:c r="C1946" s="38" t="str">
        <x:f>'Reparto provincial'!C652</x:f>
        <x:v>Seguros Suramericana, S.A.</x:v>
      </x:c>
      <x:c r="D1946" s="38" t="str">
        <x:f>'Reparto provincial'!D652</x:f>
        <x:v>Comercial</x:v>
      </x:c>
      <x:c r="E1946" s="38" t="str">
        <x:f>'Reparto provincial'!E652</x:f>
        <x:v>Guna Yala</x:v>
      </x:c>
      <x:c r="F1946" s="38" t="str">
        <x:f>Ubicaciones!A15</x:f>
        <x:v>L10</x:v>
      </x:c>
      <x:c r="G1946" s="38" t="str">
        <x:v>P3</x:v>
      </x:c>
      <x:c r="H1946" s="55" t="n">
        <x:f>IF(AND(ISNUMBER('Reparto provincial'!J652),ABS(Construccion!G34-1)&lt;0.0000001,MIN(Construccion!D34:F34)&gt;=0,MAX(Construccion!D34:F34)&lt;=1),ROUND('Reparto provincial'!J652*ROUND(SUM(Construccion!$D$34:F34),12),0)-ROUND('Reparto provincial'!J652*ROUND(SUM(Construccion!$D$34:E34),12),0),"n.a.")</x:f>
        <x:v>0</x:v>
      </x:c>
      <x:c r="I1946" s="55" t="n">
        <x:f>'Reparto provincial'!N652</x:f>
        <x:v>49817.51494822809</x:v>
      </x:c>
      <x:c r="J1946" s="55" t="n">
        <x:f>IF(AND(ISNUMBER(H1946),ISNUMBER(I1946)),H1946*I1946,"n.a.")</x:f>
        <x:v>0</x:v>
      </x:c>
      <x:c r="K1946" s="56" t="n">
        <x:f>Ubicaciones!D15</x:f>
        <x:v>9.45</x:v>
      </x:c>
      <x:c r="L1946" s="56" t="n">
        <x:f>Ubicaciones!E15</x:f>
        <x:v>-78.97</x:v>
      </x:c>
      <x:c r="M1946" s="38" t="str">
        <x:f>Vulnerabilidad!B24</x:f>
        <x:v>Liviana / madera</x:v>
      </x:c>
      <x:c r="N1946" s="38" t="str">
        <x:f>Vulnerabilidad!C24</x:f>
        <x:v>Madera / livianas</x:v>
      </x:c>
      <x:c r="O1946" s="38" t="str">
        <x:f>Vulnerabilidad!D24</x:f>
        <x:v>Metal</x:v>
      </x:c>
      <x:c r="P1946" s="38" t="str">
        <x:v>Sin dato</x:v>
      </x:c>
      <x:c r="Q1946" s="38" t="n">
        <x:f>IF('Impacto local'!H15="","",'Impacto local'!H15)</x:f>
        <x:v>2</x:v>
      </x:c>
      <x:c r="R1946" s="57" t="n">
        <x:f>IF(Q1946="","",INDEX(Vulnerabilidad!$D$6:$D$17,Q1946))</x:f>
        <x:v>0</x:v>
      </x:c>
      <x:c r="S1946" s="55" t="n">
        <x:f>IF(AND(ISNUMBER(J1946),ISNUMBER(R1946),R1946&gt;=0,R1946&lt;=1),J1946*R1946,"n.a.")</x:f>
        <x:v>0</x:v>
      </x:c>
      <x:c r="T1946" s="38" t="str">
        <x:f>IF(ISNUMBER(S1946),"Calculado ilustrativo","Faltan datos / parámetros inválidos")</x:f>
        <x:v>Calculado ilustrativo</x:v>
      </x:c>
    </x:row>
    <x:row r="1947">
      <x:c r="A1947" s="38" t="str">
        <x:v>R01942</x:v>
      </x:c>
      <x:c r="B1947" s="38" t="str">
        <x:f>'Reparto provincial'!B653</x:f>
        <x:v>C17</x:v>
      </x:c>
      <x:c r="C1947" s="38" t="str">
        <x:f>'Reparto provincial'!C653</x:f>
        <x:v>Seguros Suramericana, S.A.</x:v>
      </x:c>
      <x:c r="D1947" s="38" t="str">
        <x:f>'Reparto provincial'!D653</x:f>
        <x:v>Comercial</x:v>
      </x:c>
      <x:c r="E1947" s="38" t="str">
        <x:f>'Reparto provincial'!E653</x:f>
        <x:v>Emberá-Wounaan</x:v>
      </x:c>
      <x:c r="F1947" s="38" t="str">
        <x:f>Ubicaciones!A16</x:f>
        <x:v>L11</x:v>
      </x:c>
      <x:c r="G1947" s="38" t="str">
        <x:v>P1</x:v>
      </x:c>
      <x:c r="H1947" s="55" t="n">
        <x:f>IF(AND(ISNUMBER('Reparto provincial'!J653),ABS(Construccion!G37-1)&lt;0.0000001,MIN(Construccion!D37:F37)&gt;=0,MAX(Construccion!D37:F37)&lt;=1),ROUND('Reparto provincial'!J653*ROUND(SUM(Construccion!$D$37:D37),12),0)-0,"n.a.")</x:f>
        <x:v>0</x:v>
      </x:c>
      <x:c r="I1947" s="55" t="n">
        <x:f>'Reparto provincial'!N653</x:f>
        <x:v>49817.51494822809</x:v>
      </x:c>
      <x:c r="J1947" s="55" t="n">
        <x:f>IF(AND(ISNUMBER(H1947),ISNUMBER(I1947)),H1947*I1947,"n.a.")</x:f>
        <x:v>0</x:v>
      </x:c>
      <x:c r="K1947" s="56" t="n">
        <x:f>Ubicaciones!D16</x:f>
        <x:v>8.25</x:v>
      </x:c>
      <x:c r="L1947" s="56" t="n">
        <x:f>Ubicaciones!E16</x:f>
        <x:v>-77.72</x:v>
      </x:c>
      <x:c r="M1947" s="38" t="str">
        <x:f>Vulnerabilidad!B22</x:f>
        <x:v>Hormigón armado</x:v>
      </x:c>
      <x:c r="N1947" s="38" t="str">
        <x:f>Vulnerabilidad!C22</x:f>
        <x:v>Mampostería de relleno</x:v>
      </x:c>
      <x:c r="O1947" s="38" t="str">
        <x:f>Vulnerabilidad!D22</x:f>
        <x:v>Losa de hormigón</x:v>
      </x:c>
      <x:c r="P1947" s="38" t="str">
        <x:v>Sin dato</x:v>
      </x:c>
      <x:c r="Q1947" s="38" t="n">
        <x:f>IF('Impacto local'!H16="","",'Impacto local'!H16)</x:f>
        <x:v>2</x:v>
      </x:c>
      <x:c r="R1947" s="57" t="n">
        <x:f>IF(Q1947="","",INDEX(Vulnerabilidad!$B$6:$B$17,Q1947))</x:f>
        <x:v>0</x:v>
      </x:c>
      <x:c r="S1947" s="55" t="n">
        <x:f>IF(AND(ISNUMBER(J1947),ISNUMBER(R1947),R1947&gt;=0,R1947&lt;=1),J1947*R1947,"n.a.")</x:f>
        <x:v>0</x:v>
      </x:c>
      <x:c r="T1947" s="38" t="str">
        <x:f>IF(ISNUMBER(S1947),"Calculado ilustrativo","Faltan datos / parámetros inválidos")</x:f>
        <x:v>Calculado ilustrativo</x:v>
      </x:c>
    </x:row>
    <x:row r="1948">
      <x:c r="A1948" s="38" t="str">
        <x:v>R01943</x:v>
      </x:c>
      <x:c r="B1948" s="38" t="str">
        <x:f>'Reparto provincial'!B653</x:f>
        <x:v>C17</x:v>
      </x:c>
      <x:c r="C1948" s="38" t="str">
        <x:f>'Reparto provincial'!C653</x:f>
        <x:v>Seguros Suramericana, S.A.</x:v>
      </x:c>
      <x:c r="D1948" s="38" t="str">
        <x:f>'Reparto provincial'!D653</x:f>
        <x:v>Comercial</x:v>
      </x:c>
      <x:c r="E1948" s="38" t="str">
        <x:f>'Reparto provincial'!E653</x:f>
        <x:v>Emberá-Wounaan</x:v>
      </x:c>
      <x:c r="F1948" s="38" t="str">
        <x:f>Ubicaciones!A16</x:f>
        <x:v>L11</x:v>
      </x:c>
      <x:c r="G1948" s="38" t="str">
        <x:v>P2</x:v>
      </x:c>
      <x:c r="H1948" s="55" t="n">
        <x:f>IF(AND(ISNUMBER('Reparto provincial'!J653),ABS(Construccion!G37-1)&lt;0.0000001,MIN(Construccion!D37:F37)&gt;=0,MAX(Construccion!D37:F37)&lt;=1),ROUND('Reparto provincial'!J653*ROUND(SUM(Construccion!$D$37:E37),12),0)-ROUND('Reparto provincial'!J653*ROUND(SUM(Construccion!$D$37:D37),12),0),"n.a.")</x:f>
        <x:v>0</x:v>
      </x:c>
      <x:c r="I1948" s="55" t="n">
        <x:f>'Reparto provincial'!N653</x:f>
        <x:v>49817.51494822809</x:v>
      </x:c>
      <x:c r="J1948" s="55" t="n">
        <x:f>IF(AND(ISNUMBER(H1948),ISNUMBER(I1948)),H1948*I1948,"n.a.")</x:f>
        <x:v>0</x:v>
      </x:c>
      <x:c r="K1948" s="56" t="n">
        <x:f>Ubicaciones!D16</x:f>
        <x:v>8.25</x:v>
      </x:c>
      <x:c r="L1948" s="56" t="n">
        <x:f>Ubicaciones!E16</x:f>
        <x:v>-77.72</x:v>
      </x:c>
      <x:c r="M1948" s="38" t="str">
        <x:f>Vulnerabilidad!B23</x:f>
        <x:v>Mampostería sin refuerzo</x:v>
      </x:c>
      <x:c r="N1948" s="38" t="str">
        <x:f>Vulnerabilidad!C23</x:f>
        <x:v>Bloque / ladrillo</x:v>
      </x:c>
      <x:c r="O1948" s="38" t="str">
        <x:f>Vulnerabilidad!D23</x:f>
        <x:v>Metal</x:v>
      </x:c>
      <x:c r="P1948" s="38" t="str">
        <x:v>Sin dato</x:v>
      </x:c>
      <x:c r="Q1948" s="38" t="n">
        <x:f>IF('Impacto local'!H16="","",'Impacto local'!H16)</x:f>
        <x:v>2</x:v>
      </x:c>
      <x:c r="R1948" s="57" t="n">
        <x:f>IF(Q1948="","",INDEX(Vulnerabilidad!$C$6:$C$17,Q1948))</x:f>
        <x:v>0</x:v>
      </x:c>
      <x:c r="S1948" s="55" t="n">
        <x:f>IF(AND(ISNUMBER(J1948),ISNUMBER(R1948),R1948&gt;=0,R1948&lt;=1),J1948*R1948,"n.a.")</x:f>
        <x:v>0</x:v>
      </x:c>
      <x:c r="T1948" s="38" t="str">
        <x:f>IF(ISNUMBER(S1948),"Calculado ilustrativo","Faltan datos / parámetros inválidos")</x:f>
        <x:v>Calculado ilustrativo</x:v>
      </x:c>
    </x:row>
    <x:row r="1949">
      <x:c r="A1949" s="38" t="str">
        <x:v>R01944</x:v>
      </x:c>
      <x:c r="B1949" s="38" t="str">
        <x:f>'Reparto provincial'!B653</x:f>
        <x:v>C17</x:v>
      </x:c>
      <x:c r="C1949" s="38" t="str">
        <x:f>'Reparto provincial'!C653</x:f>
        <x:v>Seguros Suramericana, S.A.</x:v>
      </x:c>
      <x:c r="D1949" s="38" t="str">
        <x:f>'Reparto provincial'!D653</x:f>
        <x:v>Comercial</x:v>
      </x:c>
      <x:c r="E1949" s="38" t="str">
        <x:f>'Reparto provincial'!E653</x:f>
        <x:v>Emberá-Wounaan</x:v>
      </x:c>
      <x:c r="F1949" s="38" t="str">
        <x:f>Ubicaciones!A16</x:f>
        <x:v>L11</x:v>
      </x:c>
      <x:c r="G1949" s="38" t="str">
        <x:v>P3</x:v>
      </x:c>
      <x:c r="H1949" s="55" t="n">
        <x:f>IF(AND(ISNUMBER('Reparto provincial'!J653),ABS(Construccion!G37-1)&lt;0.0000001,MIN(Construccion!D37:F37)&gt;=0,MAX(Construccion!D37:F37)&lt;=1),ROUND('Reparto provincial'!J653*ROUND(SUM(Construccion!$D$37:F37),12),0)-ROUND('Reparto provincial'!J653*ROUND(SUM(Construccion!$D$37:E37),12),0),"n.a.")</x:f>
        <x:v>0</x:v>
      </x:c>
      <x:c r="I1949" s="55" t="n">
        <x:f>'Reparto provincial'!N653</x:f>
        <x:v>49817.51494822809</x:v>
      </x:c>
      <x:c r="J1949" s="55" t="n">
        <x:f>IF(AND(ISNUMBER(H1949),ISNUMBER(I1949)),H1949*I1949,"n.a.")</x:f>
        <x:v>0</x:v>
      </x:c>
      <x:c r="K1949" s="56" t="n">
        <x:f>Ubicaciones!D16</x:f>
        <x:v>8.25</x:v>
      </x:c>
      <x:c r="L1949" s="56" t="n">
        <x:f>Ubicaciones!E16</x:f>
        <x:v>-77.72</x:v>
      </x:c>
      <x:c r="M1949" s="38" t="str">
        <x:f>Vulnerabilidad!B24</x:f>
        <x:v>Liviana / madera</x:v>
      </x:c>
      <x:c r="N1949" s="38" t="str">
        <x:f>Vulnerabilidad!C24</x:f>
        <x:v>Madera / livianas</x:v>
      </x:c>
      <x:c r="O1949" s="38" t="str">
        <x:f>Vulnerabilidad!D24</x:f>
        <x:v>Metal</x:v>
      </x:c>
      <x:c r="P1949" s="38" t="str">
        <x:v>Sin dato</x:v>
      </x:c>
      <x:c r="Q1949" s="38" t="n">
        <x:f>IF('Impacto local'!H16="","",'Impacto local'!H16)</x:f>
        <x:v>2</x:v>
      </x:c>
      <x:c r="R1949" s="57" t="n">
        <x:f>IF(Q1949="","",INDEX(Vulnerabilidad!$D$6:$D$17,Q1949))</x:f>
        <x:v>0</x:v>
      </x:c>
      <x:c r="S1949" s="55" t="n">
        <x:f>IF(AND(ISNUMBER(J1949),ISNUMBER(R1949),R1949&gt;=0,R1949&lt;=1),J1949*R1949,"n.a.")</x:f>
        <x:v>0</x:v>
      </x:c>
      <x:c r="T1949" s="38" t="str">
        <x:f>IF(ISNUMBER(S1949),"Calculado ilustrativo","Faltan datos / parámetros inválidos")</x:f>
        <x:v>Calculado ilustrativo</x:v>
      </x:c>
    </x:row>
    <x:row r="1950">
      <x:c r="A1950" s="38" t="str">
        <x:v>R01945</x:v>
      </x:c>
      <x:c r="B1950" s="38" t="str">
        <x:f>'Reparto provincial'!B654</x:f>
        <x:v>C17</x:v>
      </x:c>
      <x:c r="C1950" s="38" t="str">
        <x:f>'Reparto provincial'!C654</x:f>
        <x:v>Seguros Suramericana, S.A.</x:v>
      </x:c>
      <x:c r="D1950" s="38" t="str">
        <x:f>'Reparto provincial'!D654</x:f>
        <x:v>Comercial</x:v>
      </x:c>
      <x:c r="E1950" s="38" t="str">
        <x:f>'Reparto provincial'!E654</x:f>
        <x:v>Ngäbe-Buglé</x:v>
      </x:c>
      <x:c r="F1950" s="38" t="str">
        <x:f>Ubicaciones!A17</x:f>
        <x:v>L12</x:v>
      </x:c>
      <x:c r="G1950" s="38" t="str">
        <x:v>P1</x:v>
      </x:c>
      <x:c r="H1950" s="55" t="n">
        <x:f>IF(AND(ISNUMBER('Reparto provincial'!J654),ABS(Construccion!G40-1)&lt;0.0000001,MIN(Construccion!D40:F40)&gt;=0,MAX(Construccion!D40:F40)&lt;=1),ROUND('Reparto provincial'!J654*ROUND(SUM(Construccion!$D$40:D40),12),0)-0,"n.a.")</x:f>
        <x:v>0</x:v>
      </x:c>
      <x:c r="I1950" s="55" t="n">
        <x:f>'Reparto provincial'!N654</x:f>
        <x:v>49817.51494822809</x:v>
      </x:c>
      <x:c r="J1950" s="55" t="n">
        <x:f>IF(AND(ISNUMBER(H1950),ISNUMBER(I1950)),H1950*I1950,"n.a.")</x:f>
        <x:v>0</x:v>
      </x:c>
      <x:c r="K1950" s="56" t="n">
        <x:f>Ubicaciones!D17</x:f>
        <x:v>8.53</x:v>
      </x:c>
      <x:c r="L1950" s="56" t="n">
        <x:f>Ubicaciones!E17</x:f>
        <x:v>-81.7</x:v>
      </x:c>
      <x:c r="M1950" s="38" t="str">
        <x:f>Vulnerabilidad!B22</x:f>
        <x:v>Hormigón armado</x:v>
      </x:c>
      <x:c r="N1950" s="38" t="str">
        <x:f>Vulnerabilidad!C22</x:f>
        <x:v>Mampostería de relleno</x:v>
      </x:c>
      <x:c r="O1950" s="38" t="str">
        <x:f>Vulnerabilidad!D22</x:f>
        <x:v>Losa de hormigón</x:v>
      </x:c>
      <x:c r="P1950" s="38" t="str">
        <x:v>Sin dato</x:v>
      </x:c>
      <x:c r="Q1950" s="38" t="n">
        <x:f>IF('Impacto local'!H17="","",'Impacto local'!H17)</x:f>
        <x:v>3</x:v>
      </x:c>
      <x:c r="R1950" s="57" t="n">
        <x:f>IF(Q1950="","",INDEX(Vulnerabilidad!$B$6:$B$17,Q1950))</x:f>
        <x:v>0</x:v>
      </x:c>
      <x:c r="S1950" s="55" t="n">
        <x:f>IF(AND(ISNUMBER(J1950),ISNUMBER(R1950),R1950&gt;=0,R1950&lt;=1),J1950*R1950,"n.a.")</x:f>
        <x:v>0</x:v>
      </x:c>
      <x:c r="T1950" s="38" t="str">
        <x:f>IF(ISNUMBER(S1950),"Calculado ilustrativo","Faltan datos / parámetros inválidos")</x:f>
        <x:v>Calculado ilustrativo</x:v>
      </x:c>
    </x:row>
    <x:row r="1951">
      <x:c r="A1951" s="38" t="str">
        <x:v>R01946</x:v>
      </x:c>
      <x:c r="B1951" s="38" t="str">
        <x:f>'Reparto provincial'!B654</x:f>
        <x:v>C17</x:v>
      </x:c>
      <x:c r="C1951" s="38" t="str">
        <x:f>'Reparto provincial'!C654</x:f>
        <x:v>Seguros Suramericana, S.A.</x:v>
      </x:c>
      <x:c r="D1951" s="38" t="str">
        <x:f>'Reparto provincial'!D654</x:f>
        <x:v>Comercial</x:v>
      </x:c>
      <x:c r="E1951" s="38" t="str">
        <x:f>'Reparto provincial'!E654</x:f>
        <x:v>Ngäbe-Buglé</x:v>
      </x:c>
      <x:c r="F1951" s="38" t="str">
        <x:f>Ubicaciones!A17</x:f>
        <x:v>L12</x:v>
      </x:c>
      <x:c r="G1951" s="38" t="str">
        <x:v>P2</x:v>
      </x:c>
      <x:c r="H1951" s="55" t="n">
        <x:f>IF(AND(ISNUMBER('Reparto provincial'!J654),ABS(Construccion!G40-1)&lt;0.0000001,MIN(Construccion!D40:F40)&gt;=0,MAX(Construccion!D40:F40)&lt;=1),ROUND('Reparto provincial'!J654*ROUND(SUM(Construccion!$D$40:E40),12),0)-ROUND('Reparto provincial'!J654*ROUND(SUM(Construccion!$D$40:D40),12),0),"n.a.")</x:f>
        <x:v>0</x:v>
      </x:c>
      <x:c r="I1951" s="55" t="n">
        <x:f>'Reparto provincial'!N654</x:f>
        <x:v>49817.51494822809</x:v>
      </x:c>
      <x:c r="J1951" s="55" t="n">
        <x:f>IF(AND(ISNUMBER(H1951),ISNUMBER(I1951)),H1951*I1951,"n.a.")</x:f>
        <x:v>0</x:v>
      </x:c>
      <x:c r="K1951" s="56" t="n">
        <x:f>Ubicaciones!D17</x:f>
        <x:v>8.53</x:v>
      </x:c>
      <x:c r="L1951" s="56" t="n">
        <x:f>Ubicaciones!E17</x:f>
        <x:v>-81.7</x:v>
      </x:c>
      <x:c r="M1951" s="38" t="str">
        <x:f>Vulnerabilidad!B23</x:f>
        <x:v>Mampostería sin refuerzo</x:v>
      </x:c>
      <x:c r="N1951" s="38" t="str">
        <x:f>Vulnerabilidad!C23</x:f>
        <x:v>Bloque / ladrillo</x:v>
      </x:c>
      <x:c r="O1951" s="38" t="str">
        <x:f>Vulnerabilidad!D23</x:f>
        <x:v>Metal</x:v>
      </x:c>
      <x:c r="P1951" s="38" t="str">
        <x:v>Sin dato</x:v>
      </x:c>
      <x:c r="Q1951" s="38" t="n">
        <x:f>IF('Impacto local'!H17="","",'Impacto local'!H17)</x:f>
        <x:v>3</x:v>
      </x:c>
      <x:c r="R1951" s="57" t="n">
        <x:f>IF(Q1951="","",INDEX(Vulnerabilidad!$C$6:$C$17,Q1951))</x:f>
        <x:v>0</x:v>
      </x:c>
      <x:c r="S1951" s="55" t="n">
        <x:f>IF(AND(ISNUMBER(J1951),ISNUMBER(R1951),R1951&gt;=0,R1951&lt;=1),J1951*R1951,"n.a.")</x:f>
        <x:v>0</x:v>
      </x:c>
      <x:c r="T1951" s="38" t="str">
        <x:f>IF(ISNUMBER(S1951),"Calculado ilustrativo","Faltan datos / parámetros inválidos")</x:f>
        <x:v>Calculado ilustrativo</x:v>
      </x:c>
    </x:row>
    <x:row r="1952">
      <x:c r="A1952" s="38" t="str">
        <x:v>R01947</x:v>
      </x:c>
      <x:c r="B1952" s="38" t="str">
        <x:f>'Reparto provincial'!B654</x:f>
        <x:v>C17</x:v>
      </x:c>
      <x:c r="C1952" s="38" t="str">
        <x:f>'Reparto provincial'!C654</x:f>
        <x:v>Seguros Suramericana, S.A.</x:v>
      </x:c>
      <x:c r="D1952" s="38" t="str">
        <x:f>'Reparto provincial'!D654</x:f>
        <x:v>Comercial</x:v>
      </x:c>
      <x:c r="E1952" s="38" t="str">
        <x:f>'Reparto provincial'!E654</x:f>
        <x:v>Ngäbe-Buglé</x:v>
      </x:c>
      <x:c r="F1952" s="38" t="str">
        <x:f>Ubicaciones!A17</x:f>
        <x:v>L12</x:v>
      </x:c>
      <x:c r="G1952" s="38" t="str">
        <x:v>P3</x:v>
      </x:c>
      <x:c r="H1952" s="55" t="n">
        <x:f>IF(AND(ISNUMBER('Reparto provincial'!J654),ABS(Construccion!G40-1)&lt;0.0000001,MIN(Construccion!D40:F40)&gt;=0,MAX(Construccion!D40:F40)&lt;=1),ROUND('Reparto provincial'!J654*ROUND(SUM(Construccion!$D$40:F40),12),0)-ROUND('Reparto provincial'!J654*ROUND(SUM(Construccion!$D$40:E40),12),0),"n.a.")</x:f>
        <x:v>0</x:v>
      </x:c>
      <x:c r="I1952" s="55" t="n">
        <x:f>'Reparto provincial'!N654</x:f>
        <x:v>49817.51494822809</x:v>
      </x:c>
      <x:c r="J1952" s="55" t="n">
        <x:f>IF(AND(ISNUMBER(H1952),ISNUMBER(I1952)),H1952*I1952,"n.a.")</x:f>
        <x:v>0</x:v>
      </x:c>
      <x:c r="K1952" s="56" t="n">
        <x:f>Ubicaciones!D17</x:f>
        <x:v>8.53</x:v>
      </x:c>
      <x:c r="L1952" s="56" t="n">
        <x:f>Ubicaciones!E17</x:f>
        <x:v>-81.7</x:v>
      </x:c>
      <x:c r="M1952" s="38" t="str">
        <x:f>Vulnerabilidad!B24</x:f>
        <x:v>Liviana / madera</x:v>
      </x:c>
      <x:c r="N1952" s="38" t="str">
        <x:f>Vulnerabilidad!C24</x:f>
        <x:v>Madera / livianas</x:v>
      </x:c>
      <x:c r="O1952" s="38" t="str">
        <x:f>Vulnerabilidad!D24</x:f>
        <x:v>Metal</x:v>
      </x:c>
      <x:c r="P1952" s="38" t="str">
        <x:v>Sin dato</x:v>
      </x:c>
      <x:c r="Q1952" s="38" t="n">
        <x:f>IF('Impacto local'!H17="","",'Impacto local'!H17)</x:f>
        <x:v>3</x:v>
      </x:c>
      <x:c r="R1952" s="57" t="n">
        <x:f>IF(Q1952="","",INDEX(Vulnerabilidad!$D$6:$D$17,Q1952))</x:f>
        <x:v>0</x:v>
      </x:c>
      <x:c r="S1952" s="55" t="n">
        <x:f>IF(AND(ISNUMBER(J1952),ISNUMBER(R1952),R1952&gt;=0,R1952&lt;=1),J1952*R1952,"n.a.")</x:f>
        <x:v>0</x:v>
      </x:c>
      <x:c r="T1952" s="38" t="str">
        <x:f>IF(ISNUMBER(S1952),"Calculado ilustrativo","Faltan datos / parámetros inválidos")</x:f>
        <x:v>Calculado ilustrativo</x:v>
      </x:c>
    </x:row>
    <x:row r="1953">
      <x:c r="A1953" s="38" t="str">
        <x:v>R01948</x:v>
      </x:c>
      <x:c r="B1953" s="38" t="str">
        <x:f>'Reparto provincial'!B655</x:f>
        <x:v>C17</x:v>
      </x:c>
      <x:c r="C1953" s="38" t="str">
        <x:f>'Reparto provincial'!C655</x:f>
        <x:v>Seguros Suramericana, S.A.</x:v>
      </x:c>
      <x:c r="D1953" s="38" t="str">
        <x:f>'Reparto provincial'!D655</x:f>
        <x:v>Comercial</x:v>
      </x:c>
      <x:c r="E1953" s="38" t="str">
        <x:f>'Reparto provincial'!E655</x:f>
        <x:v>Panamá Oeste</x:v>
      </x:c>
      <x:c r="F1953" s="38" t="str">
        <x:f>Ubicaciones!A18</x:f>
        <x:v>L13</x:v>
      </x:c>
      <x:c r="G1953" s="38" t="str">
        <x:v>P1</x:v>
      </x:c>
      <x:c r="H1953" s="55" t="n">
        <x:f>IF(AND(ISNUMBER('Reparto provincial'!J655),ABS(Construccion!G43-1)&lt;0.0000001,MIN(Construccion!D43:F43)&gt;=0,MAX(Construccion!D43:F43)&lt;=1),ROUND('Reparto provincial'!J655*ROUND(SUM(Construccion!$D$43:D43),12),0)-0,"n.a.")</x:f>
        <x:v>378</x:v>
      </x:c>
      <x:c r="I1953" s="55" t="n">
        <x:f>'Reparto provincial'!N655</x:f>
        <x:v>49817.51494822809</x:v>
      </x:c>
      <x:c r="J1953" s="55" t="n">
        <x:f>IF(AND(ISNUMBER(H1953),ISNUMBER(I1953)),H1953*I1953,"n.a.")</x:f>
        <x:v>18831020.650430217</x:v>
      </x:c>
      <x:c r="K1953" s="56" t="n">
        <x:f>Ubicaciones!D18</x:f>
        <x:v>8.88</x:v>
      </x:c>
      <x:c r="L1953" s="56" t="n">
        <x:f>Ubicaciones!E18</x:f>
        <x:v>-79.78</x:v>
      </x:c>
      <x:c r="M1953" s="38" t="str">
        <x:f>Vulnerabilidad!B22</x:f>
        <x:v>Hormigón armado</x:v>
      </x:c>
      <x:c r="N1953" s="38" t="str">
        <x:f>Vulnerabilidad!C22</x:f>
        <x:v>Mampostería de relleno</x:v>
      </x:c>
      <x:c r="O1953" s="38" t="str">
        <x:f>Vulnerabilidad!D22</x:f>
        <x:v>Losa de hormigón</x:v>
      </x:c>
      <x:c r="P1953" s="38" t="str">
        <x:v>Sin dato</x:v>
      </x:c>
      <x:c r="Q1953" s="38" t="n">
        <x:f>IF('Impacto local'!H18="","",'Impacto local'!H18)</x:f>
        <x:v>2</x:v>
      </x:c>
      <x:c r="R1953" s="57" t="n">
        <x:f>IF(Q1953="","",INDEX(Vulnerabilidad!$B$6:$B$17,Q1953))</x:f>
        <x:v>0</x:v>
      </x:c>
      <x:c r="S1953" s="55" t="n">
        <x:f>IF(AND(ISNUMBER(J1953),ISNUMBER(R1953),R1953&gt;=0,R1953&lt;=1),J1953*R1953,"n.a.")</x:f>
        <x:v>0</x:v>
      </x:c>
      <x:c r="T1953" s="38" t="str">
        <x:f>IF(ISNUMBER(S1953),"Calculado ilustrativo","Faltan datos / parámetros inválidos")</x:f>
        <x:v>Calculado ilustrativo</x:v>
      </x:c>
    </x:row>
    <x:row r="1954">
      <x:c r="A1954" s="38" t="str">
        <x:v>R01949</x:v>
      </x:c>
      <x:c r="B1954" s="38" t="str">
        <x:f>'Reparto provincial'!B655</x:f>
        <x:v>C17</x:v>
      </x:c>
      <x:c r="C1954" s="38" t="str">
        <x:f>'Reparto provincial'!C655</x:f>
        <x:v>Seguros Suramericana, S.A.</x:v>
      </x:c>
      <x:c r="D1954" s="38" t="str">
        <x:f>'Reparto provincial'!D655</x:f>
        <x:v>Comercial</x:v>
      </x:c>
      <x:c r="E1954" s="38" t="str">
        <x:f>'Reparto provincial'!E655</x:f>
        <x:v>Panamá Oeste</x:v>
      </x:c>
      <x:c r="F1954" s="38" t="str">
        <x:f>Ubicaciones!A18</x:f>
        <x:v>L13</x:v>
      </x:c>
      <x:c r="G1954" s="38" t="str">
        <x:v>P2</x:v>
      </x:c>
      <x:c r="H1954" s="55" t="n">
        <x:f>IF(AND(ISNUMBER('Reparto provincial'!J655),ABS(Construccion!G43-1)&lt;0.0000001,MIN(Construccion!D43:F43)&gt;=0,MAX(Construccion!D43:F43)&lt;=1),ROUND('Reparto provincial'!J655*ROUND(SUM(Construccion!$D$43:E43),12),0)-ROUND('Reparto provincial'!J655*ROUND(SUM(Construccion!$D$43:D43),12),0),"n.a.")</x:f>
        <x:v>189</x:v>
      </x:c>
      <x:c r="I1954" s="55" t="n">
        <x:f>'Reparto provincial'!N655</x:f>
        <x:v>49817.51494822809</x:v>
      </x:c>
      <x:c r="J1954" s="55" t="n">
        <x:f>IF(AND(ISNUMBER(H1954),ISNUMBER(I1954)),H1954*I1954,"n.a.")</x:f>
        <x:v>9415510.325215109</x:v>
      </x:c>
      <x:c r="K1954" s="56" t="n">
        <x:f>Ubicaciones!D18</x:f>
        <x:v>8.88</x:v>
      </x:c>
      <x:c r="L1954" s="56" t="n">
        <x:f>Ubicaciones!E18</x:f>
        <x:v>-79.78</x:v>
      </x:c>
      <x:c r="M1954" s="38" t="str">
        <x:f>Vulnerabilidad!B23</x:f>
        <x:v>Mampostería sin refuerzo</x:v>
      </x:c>
      <x:c r="N1954" s="38" t="str">
        <x:f>Vulnerabilidad!C23</x:f>
        <x:v>Bloque / ladrillo</x:v>
      </x:c>
      <x:c r="O1954" s="38" t="str">
        <x:f>Vulnerabilidad!D23</x:f>
        <x:v>Metal</x:v>
      </x:c>
      <x:c r="P1954" s="38" t="str">
        <x:v>Sin dato</x:v>
      </x:c>
      <x:c r="Q1954" s="38" t="n">
        <x:f>IF('Impacto local'!H18="","",'Impacto local'!H18)</x:f>
        <x:v>2</x:v>
      </x:c>
      <x:c r="R1954" s="57" t="n">
        <x:f>IF(Q1954="","",INDEX(Vulnerabilidad!$C$6:$C$17,Q1954))</x:f>
        <x:v>0</x:v>
      </x:c>
      <x:c r="S1954" s="55" t="n">
        <x:f>IF(AND(ISNUMBER(J1954),ISNUMBER(R1954),R1954&gt;=0,R1954&lt;=1),J1954*R1954,"n.a.")</x:f>
        <x:v>0</x:v>
      </x:c>
      <x:c r="T1954" s="38" t="str">
        <x:f>IF(ISNUMBER(S1954),"Calculado ilustrativo","Faltan datos / parámetros inválidos")</x:f>
        <x:v>Calculado ilustrativo</x:v>
      </x:c>
    </x:row>
    <x:row r="1955">
      <x:c r="A1955" s="38" t="str">
        <x:v>R01950</x:v>
      </x:c>
      <x:c r="B1955" s="38" t="str">
        <x:f>'Reparto provincial'!B655</x:f>
        <x:v>C17</x:v>
      </x:c>
      <x:c r="C1955" s="38" t="str">
        <x:f>'Reparto provincial'!C655</x:f>
        <x:v>Seguros Suramericana, S.A.</x:v>
      </x:c>
      <x:c r="D1955" s="38" t="str">
        <x:f>'Reparto provincial'!D655</x:f>
        <x:v>Comercial</x:v>
      </x:c>
      <x:c r="E1955" s="38" t="str">
        <x:f>'Reparto provincial'!E655</x:f>
        <x:v>Panamá Oeste</x:v>
      </x:c>
      <x:c r="F1955" s="38" t="str">
        <x:f>Ubicaciones!A18</x:f>
        <x:v>L13</x:v>
      </x:c>
      <x:c r="G1955" s="38" t="str">
        <x:v>P3</x:v>
      </x:c>
      <x:c r="H1955" s="55" t="n">
        <x:f>IF(AND(ISNUMBER('Reparto provincial'!J655),ABS(Construccion!G43-1)&lt;0.0000001,MIN(Construccion!D43:F43)&gt;=0,MAX(Construccion!D43:F43)&lt;=1),ROUND('Reparto provincial'!J655*ROUND(SUM(Construccion!$D$43:F43),12),0)-ROUND('Reparto provincial'!J655*ROUND(SUM(Construccion!$D$43:E43),12),0),"n.a.")</x:f>
        <x:v>63</x:v>
      </x:c>
      <x:c r="I1955" s="55" t="n">
        <x:f>'Reparto provincial'!N655</x:f>
        <x:v>49817.51494822809</x:v>
      </x:c>
      <x:c r="J1955" s="55" t="n">
        <x:f>IF(AND(ISNUMBER(H1955),ISNUMBER(I1955)),H1955*I1955,"n.a.")</x:f>
        <x:v>3138503.44173837</x:v>
      </x:c>
      <x:c r="K1955" s="56" t="n">
        <x:f>Ubicaciones!D18</x:f>
        <x:v>8.88</x:v>
      </x:c>
      <x:c r="L1955" s="56" t="n">
        <x:f>Ubicaciones!E18</x:f>
        <x:v>-79.78</x:v>
      </x:c>
      <x:c r="M1955" s="38" t="str">
        <x:f>Vulnerabilidad!B24</x:f>
        <x:v>Liviana / madera</x:v>
      </x:c>
      <x:c r="N1955" s="38" t="str">
        <x:f>Vulnerabilidad!C24</x:f>
        <x:v>Madera / livianas</x:v>
      </x:c>
      <x:c r="O1955" s="38" t="str">
        <x:f>Vulnerabilidad!D24</x:f>
        <x:v>Metal</x:v>
      </x:c>
      <x:c r="P1955" s="38" t="str">
        <x:v>Sin dato</x:v>
      </x:c>
      <x:c r="Q1955" s="38" t="n">
        <x:f>IF('Impacto local'!H18="","",'Impacto local'!H18)</x:f>
        <x:v>2</x:v>
      </x:c>
      <x:c r="R1955" s="57" t="n">
        <x:f>IF(Q1955="","",INDEX(Vulnerabilidad!$D$6:$D$17,Q1955))</x:f>
        <x:v>0</x:v>
      </x:c>
      <x:c r="S1955" s="55" t="n">
        <x:f>IF(AND(ISNUMBER(J1955),ISNUMBER(R1955),R1955&gt;=0,R1955&lt;=1),J1955*R1955,"n.a.")</x:f>
        <x:v>0</x:v>
      </x:c>
      <x:c r="T1955" s="38" t="str">
        <x:f>IF(ISNUMBER(S1955),"Calculado ilustrativo","Faltan datos / parámetros inválidos")</x:f>
        <x:v>Calculado ilustrativo</x:v>
      </x:c>
    </x:row>
    <x:row r="1956">
      <x:c r="A1956" s="38" t="str">
        <x:v>R01951</x:v>
      </x:c>
      <x:c r="B1956" s="38" t="str">
        <x:f>'Reparto provincial'!B656</x:f>
        <x:v>C17</x:v>
      </x:c>
      <x:c r="C1956" s="38" t="str">
        <x:f>'Reparto provincial'!C656</x:f>
        <x:v>Seguros Suramericana, S.A.</x:v>
      </x:c>
      <x:c r="D1956" s="38" t="str">
        <x:f>'Reparto provincial'!D656</x:f>
        <x:v>Industrial</x:v>
      </x:c>
      <x:c r="E1956" s="38" t="str">
        <x:f>'Reparto provincial'!E656</x:f>
        <x:v>Bocas del Toro</x:v>
      </x:c>
      <x:c r="F1956" s="38" t="str">
        <x:f>Ubicaciones!A6</x:f>
        <x:v>L01</x:v>
      </x:c>
      <x:c r="G1956" s="38" t="str">
        <x:v>P1</x:v>
      </x:c>
      <x:c r="H1956" s="55" t="n">
        <x:f>IF(AND(ISNUMBER('Reparto provincial'!J656),ABS(Construccion!G8-1)&lt;0.0000001,MIN(Construccion!D8:F8)&gt;=0,MAX(Construccion!D8:F8)&lt;=1),ROUND('Reparto provincial'!J656*ROUND(SUM(Construccion!$D$8:D8),12),0)-0,"n.a.")</x:f>
        <x:v>0</x:v>
      </x:c>
      <x:c r="I1956" s="55" t="n">
        <x:f>'Reparto provincial'!N656</x:f>
        <x:v>0</x:v>
      </x:c>
      <x:c r="J1956" s="55" t="n">
        <x:f>IF(AND(ISNUMBER(H1956),ISNUMBER(I1956)),H1956*I1956,"n.a.")</x:f>
        <x:v>0</x:v>
      </x:c>
      <x:c r="K1956" s="56" t="n">
        <x:f>Ubicaciones!D6</x:f>
        <x:v>9.34</x:v>
      </x:c>
      <x:c r="L1956" s="56" t="n">
        <x:f>Ubicaciones!E6</x:f>
        <x:v>-82.25</x:v>
      </x:c>
      <x:c r="M1956" s="38" t="str">
        <x:f>Vulnerabilidad!B22</x:f>
        <x:v>Hormigón armado</x:v>
      </x:c>
      <x:c r="N1956" s="38" t="str">
        <x:f>Vulnerabilidad!C22</x:f>
        <x:v>Mampostería de relleno</x:v>
      </x:c>
      <x:c r="O1956" s="38" t="str">
        <x:f>Vulnerabilidad!D22</x:f>
        <x:v>Losa de hormigón</x:v>
      </x:c>
      <x:c r="P1956" s="38" t="str">
        <x:v>Sin dato</x:v>
      </x:c>
      <x:c r="Q1956" s="38" t="n">
        <x:f>IF('Impacto local'!H6="","",'Impacto local'!H6)</x:f>
        <x:v>3</x:v>
      </x:c>
      <x:c r="R1956" s="57" t="n">
        <x:f>IF(Q1956="","",INDEX(Vulnerabilidad!$B$6:$B$17,Q1956))</x:f>
        <x:v>0</x:v>
      </x:c>
      <x:c r="S1956" s="55" t="n">
        <x:f>IF(AND(ISNUMBER(J1956),ISNUMBER(R1956),R1956&gt;=0,R1956&lt;=1),J1956*R1956,"n.a.")</x:f>
        <x:v>0</x:v>
      </x:c>
      <x:c r="T1956" s="38" t="str">
        <x:f>IF(ISNUMBER(S1956),"Calculado ilustrativo","Faltan datos / parámetros inválidos")</x:f>
        <x:v>Calculado ilustrativo</x:v>
      </x:c>
    </x:row>
    <x:row r="1957">
      <x:c r="A1957" s="38" t="str">
        <x:v>R01952</x:v>
      </x:c>
      <x:c r="B1957" s="38" t="str">
        <x:f>'Reparto provincial'!B656</x:f>
        <x:v>C17</x:v>
      </x:c>
      <x:c r="C1957" s="38" t="str">
        <x:f>'Reparto provincial'!C656</x:f>
        <x:v>Seguros Suramericana, S.A.</x:v>
      </x:c>
      <x:c r="D1957" s="38" t="str">
        <x:f>'Reparto provincial'!D656</x:f>
        <x:v>Industrial</x:v>
      </x:c>
      <x:c r="E1957" s="38" t="str">
        <x:f>'Reparto provincial'!E656</x:f>
        <x:v>Bocas del Toro</x:v>
      </x:c>
      <x:c r="F1957" s="38" t="str">
        <x:f>Ubicaciones!A6</x:f>
        <x:v>L01</x:v>
      </x:c>
      <x:c r="G1957" s="38" t="str">
        <x:v>P2</x:v>
      </x:c>
      <x:c r="H1957" s="55" t="n">
        <x:f>IF(AND(ISNUMBER('Reparto provincial'!J656),ABS(Construccion!G8-1)&lt;0.0000001,MIN(Construccion!D8:F8)&gt;=0,MAX(Construccion!D8:F8)&lt;=1),ROUND('Reparto provincial'!J656*ROUND(SUM(Construccion!$D$8:E8),12),0)-ROUND('Reparto provincial'!J656*ROUND(SUM(Construccion!$D$8:D8),12),0),"n.a.")</x:f>
        <x:v>0</x:v>
      </x:c>
      <x:c r="I1957" s="55" t="n">
        <x:f>'Reparto provincial'!N656</x:f>
        <x:v>0</x:v>
      </x:c>
      <x:c r="J1957" s="55" t="n">
        <x:f>IF(AND(ISNUMBER(H1957),ISNUMBER(I1957)),H1957*I1957,"n.a.")</x:f>
        <x:v>0</x:v>
      </x:c>
      <x:c r="K1957" s="56" t="n">
        <x:f>Ubicaciones!D6</x:f>
        <x:v>9.34</x:v>
      </x:c>
      <x:c r="L1957" s="56" t="n">
        <x:f>Ubicaciones!E6</x:f>
        <x:v>-82.25</x:v>
      </x:c>
      <x:c r="M1957" s="38" t="str">
        <x:f>Vulnerabilidad!B23</x:f>
        <x:v>Mampostería sin refuerzo</x:v>
      </x:c>
      <x:c r="N1957" s="38" t="str">
        <x:f>Vulnerabilidad!C23</x:f>
        <x:v>Bloque / ladrillo</x:v>
      </x:c>
      <x:c r="O1957" s="38" t="str">
        <x:f>Vulnerabilidad!D23</x:f>
        <x:v>Metal</x:v>
      </x:c>
      <x:c r="P1957" s="38" t="str">
        <x:v>Sin dato</x:v>
      </x:c>
      <x:c r="Q1957" s="38" t="n">
        <x:f>IF('Impacto local'!H6="","",'Impacto local'!H6)</x:f>
        <x:v>3</x:v>
      </x:c>
      <x:c r="R1957" s="57" t="n">
        <x:f>IF(Q1957="","",INDEX(Vulnerabilidad!$C$6:$C$17,Q1957))</x:f>
        <x:v>0</x:v>
      </x:c>
      <x:c r="S1957" s="55" t="n">
        <x:f>IF(AND(ISNUMBER(J1957),ISNUMBER(R1957),R1957&gt;=0,R1957&lt;=1),J1957*R1957,"n.a.")</x:f>
        <x:v>0</x:v>
      </x:c>
      <x:c r="T1957" s="38" t="str">
        <x:f>IF(ISNUMBER(S1957),"Calculado ilustrativo","Faltan datos / parámetros inválidos")</x:f>
        <x:v>Calculado ilustrativo</x:v>
      </x:c>
    </x:row>
    <x:row r="1958">
      <x:c r="A1958" s="38" t="str">
        <x:v>R01953</x:v>
      </x:c>
      <x:c r="B1958" s="38" t="str">
        <x:f>'Reparto provincial'!B656</x:f>
        <x:v>C17</x:v>
      </x:c>
      <x:c r="C1958" s="38" t="str">
        <x:f>'Reparto provincial'!C656</x:f>
        <x:v>Seguros Suramericana, S.A.</x:v>
      </x:c>
      <x:c r="D1958" s="38" t="str">
        <x:f>'Reparto provincial'!D656</x:f>
        <x:v>Industrial</x:v>
      </x:c>
      <x:c r="E1958" s="38" t="str">
        <x:f>'Reparto provincial'!E656</x:f>
        <x:v>Bocas del Toro</x:v>
      </x:c>
      <x:c r="F1958" s="38" t="str">
        <x:f>Ubicaciones!A6</x:f>
        <x:v>L01</x:v>
      </x:c>
      <x:c r="G1958" s="38" t="str">
        <x:v>P3</x:v>
      </x:c>
      <x:c r="H1958" s="55" t="n">
        <x:f>IF(AND(ISNUMBER('Reparto provincial'!J656),ABS(Construccion!G8-1)&lt;0.0000001,MIN(Construccion!D8:F8)&gt;=0,MAX(Construccion!D8:F8)&lt;=1),ROUND('Reparto provincial'!J656*ROUND(SUM(Construccion!$D$8:F8),12),0)-ROUND('Reparto provincial'!J656*ROUND(SUM(Construccion!$D$8:E8),12),0),"n.a.")</x:f>
        <x:v>0</x:v>
      </x:c>
      <x:c r="I1958" s="55" t="n">
        <x:f>'Reparto provincial'!N656</x:f>
        <x:v>0</x:v>
      </x:c>
      <x:c r="J1958" s="55" t="n">
        <x:f>IF(AND(ISNUMBER(H1958),ISNUMBER(I1958)),H1958*I1958,"n.a.")</x:f>
        <x:v>0</x:v>
      </x:c>
      <x:c r="K1958" s="56" t="n">
        <x:f>Ubicaciones!D6</x:f>
        <x:v>9.34</x:v>
      </x:c>
      <x:c r="L1958" s="56" t="n">
        <x:f>Ubicaciones!E6</x:f>
        <x:v>-82.25</x:v>
      </x:c>
      <x:c r="M1958" s="38" t="str">
        <x:f>Vulnerabilidad!B24</x:f>
        <x:v>Liviana / madera</x:v>
      </x:c>
      <x:c r="N1958" s="38" t="str">
        <x:f>Vulnerabilidad!C24</x:f>
        <x:v>Madera / livianas</x:v>
      </x:c>
      <x:c r="O1958" s="38" t="str">
        <x:f>Vulnerabilidad!D24</x:f>
        <x:v>Metal</x:v>
      </x:c>
      <x:c r="P1958" s="38" t="str">
        <x:v>Sin dato</x:v>
      </x:c>
      <x:c r="Q1958" s="38" t="n">
        <x:f>IF('Impacto local'!H6="","",'Impacto local'!H6)</x:f>
        <x:v>3</x:v>
      </x:c>
      <x:c r="R1958" s="57" t="n">
        <x:f>IF(Q1958="","",INDEX(Vulnerabilidad!$D$6:$D$17,Q1958))</x:f>
        <x:v>0</x:v>
      </x:c>
      <x:c r="S1958" s="55" t="n">
        <x:f>IF(AND(ISNUMBER(J1958),ISNUMBER(R1958),R1958&gt;=0,R1958&lt;=1),J1958*R1958,"n.a.")</x:f>
        <x:v>0</x:v>
      </x:c>
      <x:c r="T1958" s="38" t="str">
        <x:f>IF(ISNUMBER(S1958),"Calculado ilustrativo","Faltan datos / parámetros inválidos")</x:f>
        <x:v>Calculado ilustrativo</x:v>
      </x:c>
    </x:row>
    <x:row r="1959">
      <x:c r="A1959" s="38" t="str">
        <x:v>R01954</x:v>
      </x:c>
      <x:c r="B1959" s="38" t="str">
        <x:f>'Reparto provincial'!B657</x:f>
        <x:v>C17</x:v>
      </x:c>
      <x:c r="C1959" s="38" t="str">
        <x:f>'Reparto provincial'!C657</x:f>
        <x:v>Seguros Suramericana, S.A.</x:v>
      </x:c>
      <x:c r="D1959" s="38" t="str">
        <x:f>'Reparto provincial'!D657</x:f>
        <x:v>Industrial</x:v>
      </x:c>
      <x:c r="E1959" s="38" t="str">
        <x:f>'Reparto provincial'!E657</x:f>
        <x:v>Coclé</x:v>
      </x:c>
      <x:c r="F1959" s="38" t="str">
        <x:f>Ubicaciones!A7</x:f>
        <x:v>L02</x:v>
      </x:c>
      <x:c r="G1959" s="38" t="str">
        <x:v>P1</x:v>
      </x:c>
      <x:c r="H1959" s="55" t="n">
        <x:f>IF(AND(ISNUMBER('Reparto provincial'!J657),ABS(Construccion!G11-1)&lt;0.0000001,MIN(Construccion!D11:F11)&gt;=0,MAX(Construccion!D11:F11)&lt;=1),ROUND('Reparto provincial'!J657*ROUND(SUM(Construccion!$D$11:D11),12),0)-0,"n.a.")</x:f>
        <x:v>0</x:v>
      </x:c>
      <x:c r="I1959" s="55" t="n">
        <x:f>'Reparto provincial'!N657</x:f>
        <x:v>0</x:v>
      </x:c>
      <x:c r="J1959" s="55" t="n">
        <x:f>IF(AND(ISNUMBER(H1959),ISNUMBER(I1959)),H1959*I1959,"n.a.")</x:f>
        <x:v>0</x:v>
      </x:c>
      <x:c r="K1959" s="56" t="n">
        <x:f>Ubicaciones!D7</x:f>
        <x:v>8.52</x:v>
      </x:c>
      <x:c r="L1959" s="56" t="n">
        <x:f>Ubicaciones!E7</x:f>
        <x:v>-80.36</x:v>
      </x:c>
      <x:c r="M1959" s="38" t="str">
        <x:f>Vulnerabilidad!B22</x:f>
        <x:v>Hormigón armado</x:v>
      </x:c>
      <x:c r="N1959" s="38" t="str">
        <x:f>Vulnerabilidad!C22</x:f>
        <x:v>Mampostería de relleno</x:v>
      </x:c>
      <x:c r="O1959" s="38" t="str">
        <x:f>Vulnerabilidad!D22</x:f>
        <x:v>Losa de hormigón</x:v>
      </x:c>
      <x:c r="P1959" s="38" t="str">
        <x:v>Sin dato</x:v>
      </x:c>
      <x:c r="Q1959" s="38" t="n">
        <x:f>IF('Impacto local'!H7="","",'Impacto local'!H7)</x:f>
        <x:v>2</x:v>
      </x:c>
      <x:c r="R1959" s="57" t="n">
        <x:f>IF(Q1959="","",INDEX(Vulnerabilidad!$B$6:$B$17,Q1959))</x:f>
        <x:v>0</x:v>
      </x:c>
      <x:c r="S1959" s="55" t="n">
        <x:f>IF(AND(ISNUMBER(J1959),ISNUMBER(R1959),R1959&gt;=0,R1959&lt;=1),J1959*R1959,"n.a.")</x:f>
        <x:v>0</x:v>
      </x:c>
      <x:c r="T1959" s="38" t="str">
        <x:f>IF(ISNUMBER(S1959),"Calculado ilustrativo","Faltan datos / parámetros inválidos")</x:f>
        <x:v>Calculado ilustrativo</x:v>
      </x:c>
    </x:row>
    <x:row r="1960">
      <x:c r="A1960" s="38" t="str">
        <x:v>R01955</x:v>
      </x:c>
      <x:c r="B1960" s="38" t="str">
        <x:f>'Reparto provincial'!B657</x:f>
        <x:v>C17</x:v>
      </x:c>
      <x:c r="C1960" s="38" t="str">
        <x:f>'Reparto provincial'!C657</x:f>
        <x:v>Seguros Suramericana, S.A.</x:v>
      </x:c>
      <x:c r="D1960" s="38" t="str">
        <x:f>'Reparto provincial'!D657</x:f>
        <x:v>Industrial</x:v>
      </x:c>
      <x:c r="E1960" s="38" t="str">
        <x:f>'Reparto provincial'!E657</x:f>
        <x:v>Coclé</x:v>
      </x:c>
      <x:c r="F1960" s="38" t="str">
        <x:f>Ubicaciones!A7</x:f>
        <x:v>L02</x:v>
      </x:c>
      <x:c r="G1960" s="38" t="str">
        <x:v>P2</x:v>
      </x:c>
      <x:c r="H1960" s="55" t="n">
        <x:f>IF(AND(ISNUMBER('Reparto provincial'!J657),ABS(Construccion!G11-1)&lt;0.0000001,MIN(Construccion!D11:F11)&gt;=0,MAX(Construccion!D11:F11)&lt;=1),ROUND('Reparto provincial'!J657*ROUND(SUM(Construccion!$D$11:E11),12),0)-ROUND('Reparto provincial'!J657*ROUND(SUM(Construccion!$D$11:D11),12),0),"n.a.")</x:f>
        <x:v>0</x:v>
      </x:c>
      <x:c r="I1960" s="55" t="n">
        <x:f>'Reparto provincial'!N657</x:f>
        <x:v>0</x:v>
      </x:c>
      <x:c r="J1960" s="55" t="n">
        <x:f>IF(AND(ISNUMBER(H1960),ISNUMBER(I1960)),H1960*I1960,"n.a.")</x:f>
        <x:v>0</x:v>
      </x:c>
      <x:c r="K1960" s="56" t="n">
        <x:f>Ubicaciones!D7</x:f>
        <x:v>8.52</x:v>
      </x:c>
      <x:c r="L1960" s="56" t="n">
        <x:f>Ubicaciones!E7</x:f>
        <x:v>-80.36</x:v>
      </x:c>
      <x:c r="M1960" s="38" t="str">
        <x:f>Vulnerabilidad!B23</x:f>
        <x:v>Mampostería sin refuerzo</x:v>
      </x:c>
      <x:c r="N1960" s="38" t="str">
        <x:f>Vulnerabilidad!C23</x:f>
        <x:v>Bloque / ladrillo</x:v>
      </x:c>
      <x:c r="O1960" s="38" t="str">
        <x:f>Vulnerabilidad!D23</x:f>
        <x:v>Metal</x:v>
      </x:c>
      <x:c r="P1960" s="38" t="str">
        <x:v>Sin dato</x:v>
      </x:c>
      <x:c r="Q1960" s="38" t="n">
        <x:f>IF('Impacto local'!H7="","",'Impacto local'!H7)</x:f>
        <x:v>2</x:v>
      </x:c>
      <x:c r="R1960" s="57" t="n">
        <x:f>IF(Q1960="","",INDEX(Vulnerabilidad!$C$6:$C$17,Q1960))</x:f>
        <x:v>0</x:v>
      </x:c>
      <x:c r="S1960" s="55" t="n">
        <x:f>IF(AND(ISNUMBER(J1960),ISNUMBER(R1960),R1960&gt;=0,R1960&lt;=1),J1960*R1960,"n.a.")</x:f>
        <x:v>0</x:v>
      </x:c>
      <x:c r="T1960" s="38" t="str">
        <x:f>IF(ISNUMBER(S1960),"Calculado ilustrativo","Faltan datos / parámetros inválidos")</x:f>
        <x:v>Calculado ilustrativo</x:v>
      </x:c>
    </x:row>
    <x:row r="1961">
      <x:c r="A1961" s="38" t="str">
        <x:v>R01956</x:v>
      </x:c>
      <x:c r="B1961" s="38" t="str">
        <x:f>'Reparto provincial'!B657</x:f>
        <x:v>C17</x:v>
      </x:c>
      <x:c r="C1961" s="38" t="str">
        <x:f>'Reparto provincial'!C657</x:f>
        <x:v>Seguros Suramericana, S.A.</x:v>
      </x:c>
      <x:c r="D1961" s="38" t="str">
        <x:f>'Reparto provincial'!D657</x:f>
        <x:v>Industrial</x:v>
      </x:c>
      <x:c r="E1961" s="38" t="str">
        <x:f>'Reparto provincial'!E657</x:f>
        <x:v>Coclé</x:v>
      </x:c>
      <x:c r="F1961" s="38" t="str">
        <x:f>Ubicaciones!A7</x:f>
        <x:v>L02</x:v>
      </x:c>
      <x:c r="G1961" s="38" t="str">
        <x:v>P3</x:v>
      </x:c>
      <x:c r="H1961" s="55" t="n">
        <x:f>IF(AND(ISNUMBER('Reparto provincial'!J657),ABS(Construccion!G11-1)&lt;0.0000001,MIN(Construccion!D11:F11)&gt;=0,MAX(Construccion!D11:F11)&lt;=1),ROUND('Reparto provincial'!J657*ROUND(SUM(Construccion!$D$11:F11),12),0)-ROUND('Reparto provincial'!J657*ROUND(SUM(Construccion!$D$11:E11),12),0),"n.a.")</x:f>
        <x:v>0</x:v>
      </x:c>
      <x:c r="I1961" s="55" t="n">
        <x:f>'Reparto provincial'!N657</x:f>
        <x:v>0</x:v>
      </x:c>
      <x:c r="J1961" s="55" t="n">
        <x:f>IF(AND(ISNUMBER(H1961),ISNUMBER(I1961)),H1961*I1961,"n.a.")</x:f>
        <x:v>0</x:v>
      </x:c>
      <x:c r="K1961" s="56" t="n">
        <x:f>Ubicaciones!D7</x:f>
        <x:v>8.52</x:v>
      </x:c>
      <x:c r="L1961" s="56" t="n">
        <x:f>Ubicaciones!E7</x:f>
        <x:v>-80.36</x:v>
      </x:c>
      <x:c r="M1961" s="38" t="str">
        <x:f>Vulnerabilidad!B24</x:f>
        <x:v>Liviana / madera</x:v>
      </x:c>
      <x:c r="N1961" s="38" t="str">
        <x:f>Vulnerabilidad!C24</x:f>
        <x:v>Madera / livianas</x:v>
      </x:c>
      <x:c r="O1961" s="38" t="str">
        <x:f>Vulnerabilidad!D24</x:f>
        <x:v>Metal</x:v>
      </x:c>
      <x:c r="P1961" s="38" t="str">
        <x:v>Sin dato</x:v>
      </x:c>
      <x:c r="Q1961" s="38" t="n">
        <x:f>IF('Impacto local'!H7="","",'Impacto local'!H7)</x:f>
        <x:v>2</x:v>
      </x:c>
      <x:c r="R1961" s="57" t="n">
        <x:f>IF(Q1961="","",INDEX(Vulnerabilidad!$D$6:$D$17,Q1961))</x:f>
        <x:v>0</x:v>
      </x:c>
      <x:c r="S1961" s="55" t="n">
        <x:f>IF(AND(ISNUMBER(J1961),ISNUMBER(R1961),R1961&gt;=0,R1961&lt;=1),J1961*R1961,"n.a.")</x:f>
        <x:v>0</x:v>
      </x:c>
      <x:c r="T1961" s="38" t="str">
        <x:f>IF(ISNUMBER(S1961),"Calculado ilustrativo","Faltan datos / parámetros inválidos")</x:f>
        <x:v>Calculado ilustrativo</x:v>
      </x:c>
    </x:row>
    <x:row r="1962">
      <x:c r="A1962" s="38" t="str">
        <x:v>R01957</x:v>
      </x:c>
      <x:c r="B1962" s="38" t="str">
        <x:f>'Reparto provincial'!B658</x:f>
        <x:v>C17</x:v>
      </x:c>
      <x:c r="C1962" s="38" t="str">
        <x:f>'Reparto provincial'!C658</x:f>
        <x:v>Seguros Suramericana, S.A.</x:v>
      </x:c>
      <x:c r="D1962" s="38" t="str">
        <x:f>'Reparto provincial'!D658</x:f>
        <x:v>Industrial</x:v>
      </x:c>
      <x:c r="E1962" s="38" t="str">
        <x:f>'Reparto provincial'!E658</x:f>
        <x:v>Colón</x:v>
      </x:c>
      <x:c r="F1962" s="38" t="str">
        <x:f>Ubicaciones!A8</x:f>
        <x:v>L03</x:v>
      </x:c>
      <x:c r="G1962" s="38" t="str">
        <x:v>P1</x:v>
      </x:c>
      <x:c r="H1962" s="55" t="n">
        <x:f>IF(AND(ISNUMBER('Reparto provincial'!J658),ABS(Construccion!G14-1)&lt;0.0000001,MIN(Construccion!D14:F14)&gt;=0,MAX(Construccion!D14:F14)&lt;=1),ROUND('Reparto provincial'!J658*ROUND(SUM(Construccion!$D$14:D14),12),0)-0,"n.a.")</x:f>
        <x:v>0</x:v>
      </x:c>
      <x:c r="I1962" s="55" t="n">
        <x:f>'Reparto provincial'!N658</x:f>
        <x:v>0</x:v>
      </x:c>
      <x:c r="J1962" s="55" t="n">
        <x:f>IF(AND(ISNUMBER(H1962),ISNUMBER(I1962)),H1962*I1962,"n.a.")</x:f>
        <x:v>0</x:v>
      </x:c>
      <x:c r="K1962" s="56" t="n">
        <x:f>Ubicaciones!D8</x:f>
        <x:v>9.36</x:v>
      </x:c>
      <x:c r="L1962" s="56" t="n">
        <x:f>Ubicaciones!E8</x:f>
        <x:v>-79.9</x:v>
      </x:c>
      <x:c r="M1962" s="38" t="str">
        <x:f>Vulnerabilidad!B22</x:f>
        <x:v>Hormigón armado</x:v>
      </x:c>
      <x:c r="N1962" s="38" t="str">
        <x:f>Vulnerabilidad!C22</x:f>
        <x:v>Mampostería de relleno</x:v>
      </x:c>
      <x:c r="O1962" s="38" t="str">
        <x:f>Vulnerabilidad!D22</x:f>
        <x:v>Losa de hormigón</x:v>
      </x:c>
      <x:c r="P1962" s="38" t="str">
        <x:v>Sin dato</x:v>
      </x:c>
      <x:c r="Q1962" s="38" t="n">
        <x:f>IF('Impacto local'!H8="","",'Impacto local'!H8)</x:f>
        <x:v>2</x:v>
      </x:c>
      <x:c r="R1962" s="57" t="n">
        <x:f>IF(Q1962="","",INDEX(Vulnerabilidad!$B$6:$B$17,Q1962))</x:f>
        <x:v>0</x:v>
      </x:c>
      <x:c r="S1962" s="55" t="n">
        <x:f>IF(AND(ISNUMBER(J1962),ISNUMBER(R1962),R1962&gt;=0,R1962&lt;=1),J1962*R1962,"n.a.")</x:f>
        <x:v>0</x:v>
      </x:c>
      <x:c r="T1962" s="38" t="str">
        <x:f>IF(ISNUMBER(S1962),"Calculado ilustrativo","Faltan datos / parámetros inválidos")</x:f>
        <x:v>Calculado ilustrativo</x:v>
      </x:c>
    </x:row>
    <x:row r="1963">
      <x:c r="A1963" s="38" t="str">
        <x:v>R01958</x:v>
      </x:c>
      <x:c r="B1963" s="38" t="str">
        <x:f>'Reparto provincial'!B658</x:f>
        <x:v>C17</x:v>
      </x:c>
      <x:c r="C1963" s="38" t="str">
        <x:f>'Reparto provincial'!C658</x:f>
        <x:v>Seguros Suramericana, S.A.</x:v>
      </x:c>
      <x:c r="D1963" s="38" t="str">
        <x:f>'Reparto provincial'!D658</x:f>
        <x:v>Industrial</x:v>
      </x:c>
      <x:c r="E1963" s="38" t="str">
        <x:f>'Reparto provincial'!E658</x:f>
        <x:v>Colón</x:v>
      </x:c>
      <x:c r="F1963" s="38" t="str">
        <x:f>Ubicaciones!A8</x:f>
        <x:v>L03</x:v>
      </x:c>
      <x:c r="G1963" s="38" t="str">
        <x:v>P2</x:v>
      </x:c>
      <x:c r="H1963" s="55" t="n">
        <x:f>IF(AND(ISNUMBER('Reparto provincial'!J658),ABS(Construccion!G14-1)&lt;0.0000001,MIN(Construccion!D14:F14)&gt;=0,MAX(Construccion!D14:F14)&lt;=1),ROUND('Reparto provincial'!J658*ROUND(SUM(Construccion!$D$14:E14),12),0)-ROUND('Reparto provincial'!J658*ROUND(SUM(Construccion!$D$14:D14),12),0),"n.a.")</x:f>
        <x:v>0</x:v>
      </x:c>
      <x:c r="I1963" s="55" t="n">
        <x:f>'Reparto provincial'!N658</x:f>
        <x:v>0</x:v>
      </x:c>
      <x:c r="J1963" s="55" t="n">
        <x:f>IF(AND(ISNUMBER(H1963),ISNUMBER(I1963)),H1963*I1963,"n.a.")</x:f>
        <x:v>0</x:v>
      </x:c>
      <x:c r="K1963" s="56" t="n">
        <x:f>Ubicaciones!D8</x:f>
        <x:v>9.36</x:v>
      </x:c>
      <x:c r="L1963" s="56" t="n">
        <x:f>Ubicaciones!E8</x:f>
        <x:v>-79.9</x:v>
      </x:c>
      <x:c r="M1963" s="38" t="str">
        <x:f>Vulnerabilidad!B23</x:f>
        <x:v>Mampostería sin refuerzo</x:v>
      </x:c>
      <x:c r="N1963" s="38" t="str">
        <x:f>Vulnerabilidad!C23</x:f>
        <x:v>Bloque / ladrillo</x:v>
      </x:c>
      <x:c r="O1963" s="38" t="str">
        <x:f>Vulnerabilidad!D23</x:f>
        <x:v>Metal</x:v>
      </x:c>
      <x:c r="P1963" s="38" t="str">
        <x:v>Sin dato</x:v>
      </x:c>
      <x:c r="Q1963" s="38" t="n">
        <x:f>IF('Impacto local'!H8="","",'Impacto local'!H8)</x:f>
        <x:v>2</x:v>
      </x:c>
      <x:c r="R1963" s="57" t="n">
        <x:f>IF(Q1963="","",INDEX(Vulnerabilidad!$C$6:$C$17,Q1963))</x:f>
        <x:v>0</x:v>
      </x:c>
      <x:c r="S1963" s="55" t="n">
        <x:f>IF(AND(ISNUMBER(J1963),ISNUMBER(R1963),R1963&gt;=0,R1963&lt;=1),J1963*R1963,"n.a.")</x:f>
        <x:v>0</x:v>
      </x:c>
      <x:c r="T1963" s="38" t="str">
        <x:f>IF(ISNUMBER(S1963),"Calculado ilustrativo","Faltan datos / parámetros inválidos")</x:f>
        <x:v>Calculado ilustrativo</x:v>
      </x:c>
    </x:row>
    <x:row r="1964">
      <x:c r="A1964" s="38" t="str">
        <x:v>R01959</x:v>
      </x:c>
      <x:c r="B1964" s="38" t="str">
        <x:f>'Reparto provincial'!B658</x:f>
        <x:v>C17</x:v>
      </x:c>
      <x:c r="C1964" s="38" t="str">
        <x:f>'Reparto provincial'!C658</x:f>
        <x:v>Seguros Suramericana, S.A.</x:v>
      </x:c>
      <x:c r="D1964" s="38" t="str">
        <x:f>'Reparto provincial'!D658</x:f>
        <x:v>Industrial</x:v>
      </x:c>
      <x:c r="E1964" s="38" t="str">
        <x:f>'Reparto provincial'!E658</x:f>
        <x:v>Colón</x:v>
      </x:c>
      <x:c r="F1964" s="38" t="str">
        <x:f>Ubicaciones!A8</x:f>
        <x:v>L03</x:v>
      </x:c>
      <x:c r="G1964" s="38" t="str">
        <x:v>P3</x:v>
      </x:c>
      <x:c r="H1964" s="55" t="n">
        <x:f>IF(AND(ISNUMBER('Reparto provincial'!J658),ABS(Construccion!G14-1)&lt;0.0000001,MIN(Construccion!D14:F14)&gt;=0,MAX(Construccion!D14:F14)&lt;=1),ROUND('Reparto provincial'!J658*ROUND(SUM(Construccion!$D$14:F14),12),0)-ROUND('Reparto provincial'!J658*ROUND(SUM(Construccion!$D$14:E14),12),0),"n.a.")</x:f>
        <x:v>0</x:v>
      </x:c>
      <x:c r="I1964" s="55" t="n">
        <x:f>'Reparto provincial'!N658</x:f>
        <x:v>0</x:v>
      </x:c>
      <x:c r="J1964" s="55" t="n">
        <x:f>IF(AND(ISNUMBER(H1964),ISNUMBER(I1964)),H1964*I1964,"n.a.")</x:f>
        <x:v>0</x:v>
      </x:c>
      <x:c r="K1964" s="56" t="n">
        <x:f>Ubicaciones!D8</x:f>
        <x:v>9.36</x:v>
      </x:c>
      <x:c r="L1964" s="56" t="n">
        <x:f>Ubicaciones!E8</x:f>
        <x:v>-79.9</x:v>
      </x:c>
      <x:c r="M1964" s="38" t="str">
        <x:f>Vulnerabilidad!B24</x:f>
        <x:v>Liviana / madera</x:v>
      </x:c>
      <x:c r="N1964" s="38" t="str">
        <x:f>Vulnerabilidad!C24</x:f>
        <x:v>Madera / livianas</x:v>
      </x:c>
      <x:c r="O1964" s="38" t="str">
        <x:f>Vulnerabilidad!D24</x:f>
        <x:v>Metal</x:v>
      </x:c>
      <x:c r="P1964" s="38" t="str">
        <x:v>Sin dato</x:v>
      </x:c>
      <x:c r="Q1964" s="38" t="n">
        <x:f>IF('Impacto local'!H8="","",'Impacto local'!H8)</x:f>
        <x:v>2</x:v>
      </x:c>
      <x:c r="R1964" s="57" t="n">
        <x:f>IF(Q1964="","",INDEX(Vulnerabilidad!$D$6:$D$17,Q1964))</x:f>
        <x:v>0</x:v>
      </x:c>
      <x:c r="S1964" s="55" t="n">
        <x:f>IF(AND(ISNUMBER(J1964),ISNUMBER(R1964),R1964&gt;=0,R1964&lt;=1),J1964*R1964,"n.a.")</x:f>
        <x:v>0</x:v>
      </x:c>
      <x:c r="T1964" s="38" t="str">
        <x:f>IF(ISNUMBER(S1964),"Calculado ilustrativo","Faltan datos / parámetros inválidos")</x:f>
        <x:v>Calculado ilustrativo</x:v>
      </x:c>
    </x:row>
    <x:row r="1965">
      <x:c r="A1965" s="38" t="str">
        <x:v>R01960</x:v>
      </x:c>
      <x:c r="B1965" s="38" t="str">
        <x:f>'Reparto provincial'!B659</x:f>
        <x:v>C17</x:v>
      </x:c>
      <x:c r="C1965" s="38" t="str">
        <x:f>'Reparto provincial'!C659</x:f>
        <x:v>Seguros Suramericana, S.A.</x:v>
      </x:c>
      <x:c r="D1965" s="38" t="str">
        <x:f>'Reparto provincial'!D659</x:f>
        <x:v>Industrial</x:v>
      </x:c>
      <x:c r="E1965" s="38" t="str">
        <x:f>'Reparto provincial'!E659</x:f>
        <x:v>Chiriquí</x:v>
      </x:c>
      <x:c r="F1965" s="38" t="str">
        <x:f>Ubicaciones!A9</x:f>
        <x:v>L04</x:v>
      </x:c>
      <x:c r="G1965" s="38" t="str">
        <x:v>P1</x:v>
      </x:c>
      <x:c r="H1965" s="55" t="n">
        <x:f>IF(AND(ISNUMBER('Reparto provincial'!J659),ABS(Construccion!G17-1)&lt;0.0000001,MIN(Construccion!D17:F17)&gt;=0,MAX(Construccion!D17:F17)&lt;=1),ROUND('Reparto provincial'!J659*ROUND(SUM(Construccion!$D$17:D17),12),0)-0,"n.a.")</x:f>
        <x:v>0</x:v>
      </x:c>
      <x:c r="I1965" s="55" t="n">
        <x:f>'Reparto provincial'!N659</x:f>
        <x:v>0</x:v>
      </x:c>
      <x:c r="J1965" s="55" t="n">
        <x:f>IF(AND(ISNUMBER(H1965),ISNUMBER(I1965)),H1965*I1965,"n.a.")</x:f>
        <x:v>0</x:v>
      </x:c>
      <x:c r="K1965" s="56" t="n">
        <x:f>Ubicaciones!D9</x:f>
        <x:v>8.43</x:v>
      </x:c>
      <x:c r="L1965" s="56" t="n">
        <x:f>Ubicaciones!E9</x:f>
        <x:v>-82.43</x:v>
      </x:c>
      <x:c r="M1965" s="38" t="str">
        <x:f>Vulnerabilidad!B22</x:f>
        <x:v>Hormigón armado</x:v>
      </x:c>
      <x:c r="N1965" s="38" t="str">
        <x:f>Vulnerabilidad!C22</x:f>
        <x:v>Mampostería de relleno</x:v>
      </x:c>
      <x:c r="O1965" s="38" t="str">
        <x:f>Vulnerabilidad!D22</x:f>
        <x:v>Losa de hormigón</x:v>
      </x:c>
      <x:c r="P1965" s="38" t="str">
        <x:v>Sin dato</x:v>
      </x:c>
      <x:c r="Q1965" s="38" t="n">
        <x:f>IF('Impacto local'!H9="","",'Impacto local'!H9)</x:f>
        <x:v>4</x:v>
      </x:c>
      <x:c r="R1965" s="57" t="n">
        <x:f>IF(Q1965="","",INDEX(Vulnerabilidad!$B$6:$B$17,Q1965))</x:f>
        <x:v>0</x:v>
      </x:c>
      <x:c r="S1965" s="55" t="n">
        <x:f>IF(AND(ISNUMBER(J1965),ISNUMBER(R1965),R1965&gt;=0,R1965&lt;=1),J1965*R1965,"n.a.")</x:f>
        <x:v>0</x:v>
      </x:c>
      <x:c r="T1965" s="38" t="str">
        <x:f>IF(ISNUMBER(S1965),"Calculado ilustrativo","Faltan datos / parámetros inválidos")</x:f>
        <x:v>Calculado ilustrativo</x:v>
      </x:c>
    </x:row>
    <x:row r="1966">
      <x:c r="A1966" s="38" t="str">
        <x:v>R01961</x:v>
      </x:c>
      <x:c r="B1966" s="38" t="str">
        <x:f>'Reparto provincial'!B659</x:f>
        <x:v>C17</x:v>
      </x:c>
      <x:c r="C1966" s="38" t="str">
        <x:f>'Reparto provincial'!C659</x:f>
        <x:v>Seguros Suramericana, S.A.</x:v>
      </x:c>
      <x:c r="D1966" s="38" t="str">
        <x:f>'Reparto provincial'!D659</x:f>
        <x:v>Industrial</x:v>
      </x:c>
      <x:c r="E1966" s="38" t="str">
        <x:f>'Reparto provincial'!E659</x:f>
        <x:v>Chiriquí</x:v>
      </x:c>
      <x:c r="F1966" s="38" t="str">
        <x:f>Ubicaciones!A9</x:f>
        <x:v>L04</x:v>
      </x:c>
      <x:c r="G1966" s="38" t="str">
        <x:v>P2</x:v>
      </x:c>
      <x:c r="H1966" s="55" t="n">
        <x:f>IF(AND(ISNUMBER('Reparto provincial'!J659),ABS(Construccion!G17-1)&lt;0.0000001,MIN(Construccion!D17:F17)&gt;=0,MAX(Construccion!D17:F17)&lt;=1),ROUND('Reparto provincial'!J659*ROUND(SUM(Construccion!$D$17:E17),12),0)-ROUND('Reparto provincial'!J659*ROUND(SUM(Construccion!$D$17:D17),12),0),"n.a.")</x:f>
        <x:v>0</x:v>
      </x:c>
      <x:c r="I1966" s="55" t="n">
        <x:f>'Reparto provincial'!N659</x:f>
        <x:v>0</x:v>
      </x:c>
      <x:c r="J1966" s="55" t="n">
        <x:f>IF(AND(ISNUMBER(H1966),ISNUMBER(I1966)),H1966*I1966,"n.a.")</x:f>
        <x:v>0</x:v>
      </x:c>
      <x:c r="K1966" s="56" t="n">
        <x:f>Ubicaciones!D9</x:f>
        <x:v>8.43</x:v>
      </x:c>
      <x:c r="L1966" s="56" t="n">
        <x:f>Ubicaciones!E9</x:f>
        <x:v>-82.43</x:v>
      </x:c>
      <x:c r="M1966" s="38" t="str">
        <x:f>Vulnerabilidad!B23</x:f>
        <x:v>Mampostería sin refuerzo</x:v>
      </x:c>
      <x:c r="N1966" s="38" t="str">
        <x:f>Vulnerabilidad!C23</x:f>
        <x:v>Bloque / ladrillo</x:v>
      </x:c>
      <x:c r="O1966" s="38" t="str">
        <x:f>Vulnerabilidad!D23</x:f>
        <x:v>Metal</x:v>
      </x:c>
      <x:c r="P1966" s="38" t="str">
        <x:v>Sin dato</x:v>
      </x:c>
      <x:c r="Q1966" s="38" t="n">
        <x:f>IF('Impacto local'!H9="","",'Impacto local'!H9)</x:f>
        <x:v>4</x:v>
      </x:c>
      <x:c r="R1966" s="57" t="n">
        <x:f>IF(Q1966="","",INDEX(Vulnerabilidad!$C$6:$C$17,Q1966))</x:f>
        <x:v>0.001</x:v>
      </x:c>
      <x:c r="S1966" s="55" t="n">
        <x:f>IF(AND(ISNUMBER(J1966),ISNUMBER(R1966),R1966&gt;=0,R1966&lt;=1),J1966*R1966,"n.a.")</x:f>
        <x:v>0</x:v>
      </x:c>
      <x:c r="T1966" s="38" t="str">
        <x:f>IF(ISNUMBER(S1966),"Calculado ilustrativo","Faltan datos / parámetros inválidos")</x:f>
        <x:v>Calculado ilustrativo</x:v>
      </x:c>
    </x:row>
    <x:row r="1967">
      <x:c r="A1967" s="38" t="str">
        <x:v>R01962</x:v>
      </x:c>
      <x:c r="B1967" s="38" t="str">
        <x:f>'Reparto provincial'!B659</x:f>
        <x:v>C17</x:v>
      </x:c>
      <x:c r="C1967" s="38" t="str">
        <x:f>'Reparto provincial'!C659</x:f>
        <x:v>Seguros Suramericana, S.A.</x:v>
      </x:c>
      <x:c r="D1967" s="38" t="str">
        <x:f>'Reparto provincial'!D659</x:f>
        <x:v>Industrial</x:v>
      </x:c>
      <x:c r="E1967" s="38" t="str">
        <x:f>'Reparto provincial'!E659</x:f>
        <x:v>Chiriquí</x:v>
      </x:c>
      <x:c r="F1967" s="38" t="str">
        <x:f>Ubicaciones!A9</x:f>
        <x:v>L04</x:v>
      </x:c>
      <x:c r="G1967" s="38" t="str">
        <x:v>P3</x:v>
      </x:c>
      <x:c r="H1967" s="55" t="n">
        <x:f>IF(AND(ISNUMBER('Reparto provincial'!J659),ABS(Construccion!G17-1)&lt;0.0000001,MIN(Construccion!D17:F17)&gt;=0,MAX(Construccion!D17:F17)&lt;=1),ROUND('Reparto provincial'!J659*ROUND(SUM(Construccion!$D$17:F17),12),0)-ROUND('Reparto provincial'!J659*ROUND(SUM(Construccion!$D$17:E17),12),0),"n.a.")</x:f>
        <x:v>0</x:v>
      </x:c>
      <x:c r="I1967" s="55" t="n">
        <x:f>'Reparto provincial'!N659</x:f>
        <x:v>0</x:v>
      </x:c>
      <x:c r="J1967" s="55" t="n">
        <x:f>IF(AND(ISNUMBER(H1967),ISNUMBER(I1967)),H1967*I1967,"n.a.")</x:f>
        <x:v>0</x:v>
      </x:c>
      <x:c r="K1967" s="56" t="n">
        <x:f>Ubicaciones!D9</x:f>
        <x:v>8.43</x:v>
      </x:c>
      <x:c r="L1967" s="56" t="n">
        <x:f>Ubicaciones!E9</x:f>
        <x:v>-82.43</x:v>
      </x:c>
      <x:c r="M1967" s="38" t="str">
        <x:f>Vulnerabilidad!B24</x:f>
        <x:v>Liviana / madera</x:v>
      </x:c>
      <x:c r="N1967" s="38" t="str">
        <x:f>Vulnerabilidad!C24</x:f>
        <x:v>Madera / livianas</x:v>
      </x:c>
      <x:c r="O1967" s="38" t="str">
        <x:f>Vulnerabilidad!D24</x:f>
        <x:v>Metal</x:v>
      </x:c>
      <x:c r="P1967" s="38" t="str">
        <x:v>Sin dato</x:v>
      </x:c>
      <x:c r="Q1967" s="38" t="n">
        <x:f>IF('Impacto local'!H9="","",'Impacto local'!H9)</x:f>
        <x:v>4</x:v>
      </x:c>
      <x:c r="R1967" s="57" t="n">
        <x:f>IF(Q1967="","",INDEX(Vulnerabilidad!$D$6:$D$17,Q1967))</x:f>
        <x:v>0.002</x:v>
      </x:c>
      <x:c r="S1967" s="55" t="n">
        <x:f>IF(AND(ISNUMBER(J1967),ISNUMBER(R1967),R1967&gt;=0,R1967&lt;=1),J1967*R1967,"n.a.")</x:f>
        <x:v>0</x:v>
      </x:c>
      <x:c r="T1967" s="38" t="str">
        <x:f>IF(ISNUMBER(S1967),"Calculado ilustrativo","Faltan datos / parámetros inválidos")</x:f>
        <x:v>Calculado ilustrativo</x:v>
      </x:c>
    </x:row>
    <x:row r="1968">
      <x:c r="A1968" s="38" t="str">
        <x:v>R01963</x:v>
      </x:c>
      <x:c r="B1968" s="38" t="str">
        <x:f>'Reparto provincial'!B660</x:f>
        <x:v>C17</x:v>
      </x:c>
      <x:c r="C1968" s="38" t="str">
        <x:f>'Reparto provincial'!C660</x:f>
        <x:v>Seguros Suramericana, S.A.</x:v>
      </x:c>
      <x:c r="D1968" s="38" t="str">
        <x:f>'Reparto provincial'!D660</x:f>
        <x:v>Industrial</x:v>
      </x:c>
      <x:c r="E1968" s="38" t="str">
        <x:f>'Reparto provincial'!E660</x:f>
        <x:v>Darién</x:v>
      </x:c>
      <x:c r="F1968" s="38" t="str">
        <x:f>Ubicaciones!A10</x:f>
        <x:v>L05</x:v>
      </x:c>
      <x:c r="G1968" s="38" t="str">
        <x:v>P1</x:v>
      </x:c>
      <x:c r="H1968" s="55" t="n">
        <x:f>IF(AND(ISNUMBER('Reparto provincial'!J660),ABS(Construccion!G20-1)&lt;0.0000001,MIN(Construccion!D20:F20)&gt;=0,MAX(Construccion!D20:F20)&lt;=1),ROUND('Reparto provincial'!J660*ROUND(SUM(Construccion!$D$20:D20),12),0)-0,"n.a.")</x:f>
        <x:v>0</x:v>
      </x:c>
      <x:c r="I1968" s="55" t="n">
        <x:f>'Reparto provincial'!N660</x:f>
        <x:v>0</x:v>
      </x:c>
      <x:c r="J1968" s="55" t="n">
        <x:f>IF(AND(ISNUMBER(H1968),ISNUMBER(I1968)),H1968*I1968,"n.a.")</x:f>
        <x:v>0</x:v>
      </x:c>
      <x:c r="K1968" s="56" t="n">
        <x:f>Ubicaciones!D10</x:f>
        <x:v>8.4</x:v>
      </x:c>
      <x:c r="L1968" s="56" t="n">
        <x:f>Ubicaciones!E10</x:f>
        <x:v>-78.15</x:v>
      </x:c>
      <x:c r="M1968" s="38" t="str">
        <x:f>Vulnerabilidad!B22</x:f>
        <x:v>Hormigón armado</x:v>
      </x:c>
      <x:c r="N1968" s="38" t="str">
        <x:f>Vulnerabilidad!C22</x:f>
        <x:v>Mampostería de relleno</x:v>
      </x:c>
      <x:c r="O1968" s="38" t="str">
        <x:f>Vulnerabilidad!D22</x:f>
        <x:v>Losa de hormigón</x:v>
      </x:c>
      <x:c r="P1968" s="38" t="str">
        <x:v>Sin dato</x:v>
      </x:c>
      <x:c r="Q1968" s="38" t="n">
        <x:f>IF('Impacto local'!H10="","",'Impacto local'!H10)</x:f>
        <x:v>2</x:v>
      </x:c>
      <x:c r="R1968" s="57" t="n">
        <x:f>IF(Q1968="","",INDEX(Vulnerabilidad!$B$6:$B$17,Q1968))</x:f>
        <x:v>0</x:v>
      </x:c>
      <x:c r="S1968" s="55" t="n">
        <x:f>IF(AND(ISNUMBER(J1968),ISNUMBER(R1968),R1968&gt;=0,R1968&lt;=1),J1968*R1968,"n.a.")</x:f>
        <x:v>0</x:v>
      </x:c>
      <x:c r="T1968" s="38" t="str">
        <x:f>IF(ISNUMBER(S1968),"Calculado ilustrativo","Faltan datos / parámetros inválidos")</x:f>
        <x:v>Calculado ilustrativo</x:v>
      </x:c>
    </x:row>
    <x:row r="1969">
      <x:c r="A1969" s="38" t="str">
        <x:v>R01964</x:v>
      </x:c>
      <x:c r="B1969" s="38" t="str">
        <x:f>'Reparto provincial'!B660</x:f>
        <x:v>C17</x:v>
      </x:c>
      <x:c r="C1969" s="38" t="str">
        <x:f>'Reparto provincial'!C660</x:f>
        <x:v>Seguros Suramericana, S.A.</x:v>
      </x:c>
      <x:c r="D1969" s="38" t="str">
        <x:f>'Reparto provincial'!D660</x:f>
        <x:v>Industrial</x:v>
      </x:c>
      <x:c r="E1969" s="38" t="str">
        <x:f>'Reparto provincial'!E660</x:f>
        <x:v>Darién</x:v>
      </x:c>
      <x:c r="F1969" s="38" t="str">
        <x:f>Ubicaciones!A10</x:f>
        <x:v>L05</x:v>
      </x:c>
      <x:c r="G1969" s="38" t="str">
        <x:v>P2</x:v>
      </x:c>
      <x:c r="H1969" s="55" t="n">
        <x:f>IF(AND(ISNUMBER('Reparto provincial'!J660),ABS(Construccion!G20-1)&lt;0.0000001,MIN(Construccion!D20:F20)&gt;=0,MAX(Construccion!D20:F20)&lt;=1),ROUND('Reparto provincial'!J660*ROUND(SUM(Construccion!$D$20:E20),12),0)-ROUND('Reparto provincial'!J660*ROUND(SUM(Construccion!$D$20:D20),12),0),"n.a.")</x:f>
        <x:v>0</x:v>
      </x:c>
      <x:c r="I1969" s="55" t="n">
        <x:f>'Reparto provincial'!N660</x:f>
        <x:v>0</x:v>
      </x:c>
      <x:c r="J1969" s="55" t="n">
        <x:f>IF(AND(ISNUMBER(H1969),ISNUMBER(I1969)),H1969*I1969,"n.a.")</x:f>
        <x:v>0</x:v>
      </x:c>
      <x:c r="K1969" s="56" t="n">
        <x:f>Ubicaciones!D10</x:f>
        <x:v>8.4</x:v>
      </x:c>
      <x:c r="L1969" s="56" t="n">
        <x:f>Ubicaciones!E10</x:f>
        <x:v>-78.15</x:v>
      </x:c>
      <x:c r="M1969" s="38" t="str">
        <x:f>Vulnerabilidad!B23</x:f>
        <x:v>Mampostería sin refuerzo</x:v>
      </x:c>
      <x:c r="N1969" s="38" t="str">
        <x:f>Vulnerabilidad!C23</x:f>
        <x:v>Bloque / ladrillo</x:v>
      </x:c>
      <x:c r="O1969" s="38" t="str">
        <x:f>Vulnerabilidad!D23</x:f>
        <x:v>Metal</x:v>
      </x:c>
      <x:c r="P1969" s="38" t="str">
        <x:v>Sin dato</x:v>
      </x:c>
      <x:c r="Q1969" s="38" t="n">
        <x:f>IF('Impacto local'!H10="","",'Impacto local'!H10)</x:f>
        <x:v>2</x:v>
      </x:c>
      <x:c r="R1969" s="57" t="n">
        <x:f>IF(Q1969="","",INDEX(Vulnerabilidad!$C$6:$C$17,Q1969))</x:f>
        <x:v>0</x:v>
      </x:c>
      <x:c r="S1969" s="55" t="n">
        <x:f>IF(AND(ISNUMBER(J1969),ISNUMBER(R1969),R1969&gt;=0,R1969&lt;=1),J1969*R1969,"n.a.")</x:f>
        <x:v>0</x:v>
      </x:c>
      <x:c r="T1969" s="38" t="str">
        <x:f>IF(ISNUMBER(S1969),"Calculado ilustrativo","Faltan datos / parámetros inválidos")</x:f>
        <x:v>Calculado ilustrativo</x:v>
      </x:c>
    </x:row>
    <x:row r="1970">
      <x:c r="A1970" s="38" t="str">
        <x:v>R01965</x:v>
      </x:c>
      <x:c r="B1970" s="38" t="str">
        <x:f>'Reparto provincial'!B660</x:f>
        <x:v>C17</x:v>
      </x:c>
      <x:c r="C1970" s="38" t="str">
        <x:f>'Reparto provincial'!C660</x:f>
        <x:v>Seguros Suramericana, S.A.</x:v>
      </x:c>
      <x:c r="D1970" s="38" t="str">
        <x:f>'Reparto provincial'!D660</x:f>
        <x:v>Industrial</x:v>
      </x:c>
      <x:c r="E1970" s="38" t="str">
        <x:f>'Reparto provincial'!E660</x:f>
        <x:v>Darién</x:v>
      </x:c>
      <x:c r="F1970" s="38" t="str">
        <x:f>Ubicaciones!A10</x:f>
        <x:v>L05</x:v>
      </x:c>
      <x:c r="G1970" s="38" t="str">
        <x:v>P3</x:v>
      </x:c>
      <x:c r="H1970" s="55" t="n">
        <x:f>IF(AND(ISNUMBER('Reparto provincial'!J660),ABS(Construccion!G20-1)&lt;0.0000001,MIN(Construccion!D20:F20)&gt;=0,MAX(Construccion!D20:F20)&lt;=1),ROUND('Reparto provincial'!J660*ROUND(SUM(Construccion!$D$20:F20),12),0)-ROUND('Reparto provincial'!J660*ROUND(SUM(Construccion!$D$20:E20),12),0),"n.a.")</x:f>
        <x:v>0</x:v>
      </x:c>
      <x:c r="I1970" s="55" t="n">
        <x:f>'Reparto provincial'!N660</x:f>
        <x:v>0</x:v>
      </x:c>
      <x:c r="J1970" s="55" t="n">
        <x:f>IF(AND(ISNUMBER(H1970),ISNUMBER(I1970)),H1970*I1970,"n.a.")</x:f>
        <x:v>0</x:v>
      </x:c>
      <x:c r="K1970" s="56" t="n">
        <x:f>Ubicaciones!D10</x:f>
        <x:v>8.4</x:v>
      </x:c>
      <x:c r="L1970" s="56" t="n">
        <x:f>Ubicaciones!E10</x:f>
        <x:v>-78.15</x:v>
      </x:c>
      <x:c r="M1970" s="38" t="str">
        <x:f>Vulnerabilidad!B24</x:f>
        <x:v>Liviana / madera</x:v>
      </x:c>
      <x:c r="N1970" s="38" t="str">
        <x:f>Vulnerabilidad!C24</x:f>
        <x:v>Madera / livianas</x:v>
      </x:c>
      <x:c r="O1970" s="38" t="str">
        <x:f>Vulnerabilidad!D24</x:f>
        <x:v>Metal</x:v>
      </x:c>
      <x:c r="P1970" s="38" t="str">
        <x:v>Sin dato</x:v>
      </x:c>
      <x:c r="Q1970" s="38" t="n">
        <x:f>IF('Impacto local'!H10="","",'Impacto local'!H10)</x:f>
        <x:v>2</x:v>
      </x:c>
      <x:c r="R1970" s="57" t="n">
        <x:f>IF(Q1970="","",INDEX(Vulnerabilidad!$D$6:$D$17,Q1970))</x:f>
        <x:v>0</x:v>
      </x:c>
      <x:c r="S1970" s="55" t="n">
        <x:f>IF(AND(ISNUMBER(J1970),ISNUMBER(R1970),R1970&gt;=0,R1970&lt;=1),J1970*R1970,"n.a.")</x:f>
        <x:v>0</x:v>
      </x:c>
      <x:c r="T1970" s="38" t="str">
        <x:f>IF(ISNUMBER(S1970),"Calculado ilustrativo","Faltan datos / parámetros inválidos")</x:f>
        <x:v>Calculado ilustrativo</x:v>
      </x:c>
    </x:row>
    <x:row r="1971">
      <x:c r="A1971" s="38" t="str">
        <x:v>R01966</x:v>
      </x:c>
      <x:c r="B1971" s="38" t="str">
        <x:f>'Reparto provincial'!B661</x:f>
        <x:v>C17</x:v>
      </x:c>
      <x:c r="C1971" s="38" t="str">
        <x:f>'Reparto provincial'!C661</x:f>
        <x:v>Seguros Suramericana, S.A.</x:v>
      </x:c>
      <x:c r="D1971" s="38" t="str">
        <x:f>'Reparto provincial'!D661</x:f>
        <x:v>Industrial</x:v>
      </x:c>
      <x:c r="E1971" s="38" t="str">
        <x:f>'Reparto provincial'!E661</x:f>
        <x:v>Herrera</x:v>
      </x:c>
      <x:c r="F1971" s="38" t="str">
        <x:f>Ubicaciones!A11</x:f>
        <x:v>L06</x:v>
      </x:c>
      <x:c r="G1971" s="38" t="str">
        <x:v>P1</x:v>
      </x:c>
      <x:c r="H1971" s="55" t="n">
        <x:f>IF(AND(ISNUMBER('Reparto provincial'!J661),ABS(Construccion!G23-1)&lt;0.0000001,MIN(Construccion!D23:F23)&gt;=0,MAX(Construccion!D23:F23)&lt;=1),ROUND('Reparto provincial'!J661*ROUND(SUM(Construccion!$D$23:D23),12),0)-0,"n.a.")</x:f>
        <x:v>0</x:v>
      </x:c>
      <x:c r="I1971" s="55" t="n">
        <x:f>'Reparto provincial'!N661</x:f>
        <x:v>0</x:v>
      </x:c>
      <x:c r="J1971" s="55" t="n">
        <x:f>IF(AND(ISNUMBER(H1971),ISNUMBER(I1971)),H1971*I1971,"n.a.")</x:f>
        <x:v>0</x:v>
      </x:c>
      <x:c r="K1971" s="56" t="n">
        <x:f>Ubicaciones!D11</x:f>
        <x:v>7.96</x:v>
      </x:c>
      <x:c r="L1971" s="56" t="n">
        <x:f>Ubicaciones!E11</x:f>
        <x:v>-80.43</x:v>
      </x:c>
      <x:c r="M1971" s="38" t="str">
        <x:f>Vulnerabilidad!B22</x:f>
        <x:v>Hormigón armado</x:v>
      </x:c>
      <x:c r="N1971" s="38" t="str">
        <x:f>Vulnerabilidad!C22</x:f>
        <x:v>Mampostería de relleno</x:v>
      </x:c>
      <x:c r="O1971" s="38" t="str">
        <x:f>Vulnerabilidad!D22</x:f>
        <x:v>Losa de hormigón</x:v>
      </x:c>
      <x:c r="P1971" s="38" t="str">
        <x:v>Sin dato</x:v>
      </x:c>
      <x:c r="Q1971" s="38" t="n">
        <x:f>IF('Impacto local'!H11="","",'Impacto local'!H11)</x:f>
        <x:v>3</x:v>
      </x:c>
      <x:c r="R1971" s="57" t="n">
        <x:f>IF(Q1971="","",INDEX(Vulnerabilidad!$B$6:$B$17,Q1971))</x:f>
        <x:v>0</x:v>
      </x:c>
      <x:c r="S1971" s="55" t="n">
        <x:f>IF(AND(ISNUMBER(J1971),ISNUMBER(R1971),R1971&gt;=0,R1971&lt;=1),J1971*R1971,"n.a.")</x:f>
        <x:v>0</x:v>
      </x:c>
      <x:c r="T1971" s="38" t="str">
        <x:f>IF(ISNUMBER(S1971),"Calculado ilustrativo","Faltan datos / parámetros inválidos")</x:f>
        <x:v>Calculado ilustrativo</x:v>
      </x:c>
    </x:row>
    <x:row r="1972">
      <x:c r="A1972" s="38" t="str">
        <x:v>R01967</x:v>
      </x:c>
      <x:c r="B1972" s="38" t="str">
        <x:f>'Reparto provincial'!B661</x:f>
        <x:v>C17</x:v>
      </x:c>
      <x:c r="C1972" s="38" t="str">
        <x:f>'Reparto provincial'!C661</x:f>
        <x:v>Seguros Suramericana, S.A.</x:v>
      </x:c>
      <x:c r="D1972" s="38" t="str">
        <x:f>'Reparto provincial'!D661</x:f>
        <x:v>Industrial</x:v>
      </x:c>
      <x:c r="E1972" s="38" t="str">
        <x:f>'Reparto provincial'!E661</x:f>
        <x:v>Herrera</x:v>
      </x:c>
      <x:c r="F1972" s="38" t="str">
        <x:f>Ubicaciones!A11</x:f>
        <x:v>L06</x:v>
      </x:c>
      <x:c r="G1972" s="38" t="str">
        <x:v>P2</x:v>
      </x:c>
      <x:c r="H1972" s="55" t="n">
        <x:f>IF(AND(ISNUMBER('Reparto provincial'!J661),ABS(Construccion!G23-1)&lt;0.0000001,MIN(Construccion!D23:F23)&gt;=0,MAX(Construccion!D23:F23)&lt;=1),ROUND('Reparto provincial'!J661*ROUND(SUM(Construccion!$D$23:E23),12),0)-ROUND('Reparto provincial'!J661*ROUND(SUM(Construccion!$D$23:D23),12),0),"n.a.")</x:f>
        <x:v>0</x:v>
      </x:c>
      <x:c r="I1972" s="55" t="n">
        <x:f>'Reparto provincial'!N661</x:f>
        <x:v>0</x:v>
      </x:c>
      <x:c r="J1972" s="55" t="n">
        <x:f>IF(AND(ISNUMBER(H1972),ISNUMBER(I1972)),H1972*I1972,"n.a.")</x:f>
        <x:v>0</x:v>
      </x:c>
      <x:c r="K1972" s="56" t="n">
        <x:f>Ubicaciones!D11</x:f>
        <x:v>7.96</x:v>
      </x:c>
      <x:c r="L1972" s="56" t="n">
        <x:f>Ubicaciones!E11</x:f>
        <x:v>-80.43</x:v>
      </x:c>
      <x:c r="M1972" s="38" t="str">
        <x:f>Vulnerabilidad!B23</x:f>
        <x:v>Mampostería sin refuerzo</x:v>
      </x:c>
      <x:c r="N1972" s="38" t="str">
        <x:f>Vulnerabilidad!C23</x:f>
        <x:v>Bloque / ladrillo</x:v>
      </x:c>
      <x:c r="O1972" s="38" t="str">
        <x:f>Vulnerabilidad!D23</x:f>
        <x:v>Metal</x:v>
      </x:c>
      <x:c r="P1972" s="38" t="str">
        <x:v>Sin dato</x:v>
      </x:c>
      <x:c r="Q1972" s="38" t="n">
        <x:f>IF('Impacto local'!H11="","",'Impacto local'!H11)</x:f>
        <x:v>3</x:v>
      </x:c>
      <x:c r="R1972" s="57" t="n">
        <x:f>IF(Q1972="","",INDEX(Vulnerabilidad!$C$6:$C$17,Q1972))</x:f>
        <x:v>0</x:v>
      </x:c>
      <x:c r="S1972" s="55" t="n">
        <x:f>IF(AND(ISNUMBER(J1972),ISNUMBER(R1972),R1972&gt;=0,R1972&lt;=1),J1972*R1972,"n.a.")</x:f>
        <x:v>0</x:v>
      </x:c>
      <x:c r="T1972" s="38" t="str">
        <x:f>IF(ISNUMBER(S1972),"Calculado ilustrativo","Faltan datos / parámetros inválidos")</x:f>
        <x:v>Calculado ilustrativo</x:v>
      </x:c>
    </x:row>
    <x:row r="1973">
      <x:c r="A1973" s="38" t="str">
        <x:v>R01968</x:v>
      </x:c>
      <x:c r="B1973" s="38" t="str">
        <x:f>'Reparto provincial'!B661</x:f>
        <x:v>C17</x:v>
      </x:c>
      <x:c r="C1973" s="38" t="str">
        <x:f>'Reparto provincial'!C661</x:f>
        <x:v>Seguros Suramericana, S.A.</x:v>
      </x:c>
      <x:c r="D1973" s="38" t="str">
        <x:f>'Reparto provincial'!D661</x:f>
        <x:v>Industrial</x:v>
      </x:c>
      <x:c r="E1973" s="38" t="str">
        <x:f>'Reparto provincial'!E661</x:f>
        <x:v>Herrera</x:v>
      </x:c>
      <x:c r="F1973" s="38" t="str">
        <x:f>Ubicaciones!A11</x:f>
        <x:v>L06</x:v>
      </x:c>
      <x:c r="G1973" s="38" t="str">
        <x:v>P3</x:v>
      </x:c>
      <x:c r="H1973" s="55" t="n">
        <x:f>IF(AND(ISNUMBER('Reparto provincial'!J661),ABS(Construccion!G23-1)&lt;0.0000001,MIN(Construccion!D23:F23)&gt;=0,MAX(Construccion!D23:F23)&lt;=1),ROUND('Reparto provincial'!J661*ROUND(SUM(Construccion!$D$23:F23),12),0)-ROUND('Reparto provincial'!J661*ROUND(SUM(Construccion!$D$23:E23),12),0),"n.a.")</x:f>
        <x:v>0</x:v>
      </x:c>
      <x:c r="I1973" s="55" t="n">
        <x:f>'Reparto provincial'!N661</x:f>
        <x:v>0</x:v>
      </x:c>
      <x:c r="J1973" s="55" t="n">
        <x:f>IF(AND(ISNUMBER(H1973),ISNUMBER(I1973)),H1973*I1973,"n.a.")</x:f>
        <x:v>0</x:v>
      </x:c>
      <x:c r="K1973" s="56" t="n">
        <x:f>Ubicaciones!D11</x:f>
        <x:v>7.96</x:v>
      </x:c>
      <x:c r="L1973" s="56" t="n">
        <x:f>Ubicaciones!E11</x:f>
        <x:v>-80.43</x:v>
      </x:c>
      <x:c r="M1973" s="38" t="str">
        <x:f>Vulnerabilidad!B24</x:f>
        <x:v>Liviana / madera</x:v>
      </x:c>
      <x:c r="N1973" s="38" t="str">
        <x:f>Vulnerabilidad!C24</x:f>
        <x:v>Madera / livianas</x:v>
      </x:c>
      <x:c r="O1973" s="38" t="str">
        <x:f>Vulnerabilidad!D24</x:f>
        <x:v>Metal</x:v>
      </x:c>
      <x:c r="P1973" s="38" t="str">
        <x:v>Sin dato</x:v>
      </x:c>
      <x:c r="Q1973" s="38" t="n">
        <x:f>IF('Impacto local'!H11="","",'Impacto local'!H11)</x:f>
        <x:v>3</x:v>
      </x:c>
      <x:c r="R1973" s="57" t="n">
        <x:f>IF(Q1973="","",INDEX(Vulnerabilidad!$D$6:$D$17,Q1973))</x:f>
        <x:v>0</x:v>
      </x:c>
      <x:c r="S1973" s="55" t="n">
        <x:f>IF(AND(ISNUMBER(J1973),ISNUMBER(R1973),R1973&gt;=0,R1973&lt;=1),J1973*R1973,"n.a.")</x:f>
        <x:v>0</x:v>
      </x:c>
      <x:c r="T1973" s="38" t="str">
        <x:f>IF(ISNUMBER(S1973),"Calculado ilustrativo","Faltan datos / parámetros inválidos")</x:f>
        <x:v>Calculado ilustrativo</x:v>
      </x:c>
    </x:row>
    <x:row r="1974">
      <x:c r="A1974" s="38" t="str">
        <x:v>R01969</x:v>
      </x:c>
      <x:c r="B1974" s="38" t="str">
        <x:f>'Reparto provincial'!B662</x:f>
        <x:v>C17</x:v>
      </x:c>
      <x:c r="C1974" s="38" t="str">
        <x:f>'Reparto provincial'!C662</x:f>
        <x:v>Seguros Suramericana, S.A.</x:v>
      </x:c>
      <x:c r="D1974" s="38" t="str">
        <x:f>'Reparto provincial'!D662</x:f>
        <x:v>Industrial</x:v>
      </x:c>
      <x:c r="E1974" s="38" t="str">
        <x:f>'Reparto provincial'!E662</x:f>
        <x:v>Los Santos</x:v>
      </x:c>
      <x:c r="F1974" s="38" t="str">
        <x:f>Ubicaciones!A12</x:f>
        <x:v>L07</x:v>
      </x:c>
      <x:c r="G1974" s="38" t="str">
        <x:v>P1</x:v>
      </x:c>
      <x:c r="H1974" s="55" t="n">
        <x:f>IF(AND(ISNUMBER('Reparto provincial'!J662),ABS(Construccion!G26-1)&lt;0.0000001,MIN(Construccion!D26:F26)&gt;=0,MAX(Construccion!D26:F26)&lt;=1),ROUND('Reparto provincial'!J662*ROUND(SUM(Construccion!$D$26:D26),12),0)-0,"n.a.")</x:f>
        <x:v>0</x:v>
      </x:c>
      <x:c r="I1974" s="55" t="n">
        <x:f>'Reparto provincial'!N662</x:f>
        <x:v>0</x:v>
      </x:c>
      <x:c r="J1974" s="55" t="n">
        <x:f>IF(AND(ISNUMBER(H1974),ISNUMBER(I1974)),H1974*I1974,"n.a.")</x:f>
        <x:v>0</x:v>
      </x:c>
      <x:c r="K1974" s="56" t="n">
        <x:f>Ubicaciones!D12</x:f>
        <x:v>7.77</x:v>
      </x:c>
      <x:c r="L1974" s="56" t="n">
        <x:f>Ubicaciones!E12</x:f>
        <x:v>-80.28</x:v>
      </x:c>
      <x:c r="M1974" s="38" t="str">
        <x:f>Vulnerabilidad!B22</x:f>
        <x:v>Hormigón armado</x:v>
      </x:c>
      <x:c r="N1974" s="38" t="str">
        <x:f>Vulnerabilidad!C22</x:f>
        <x:v>Mampostería de relleno</x:v>
      </x:c>
      <x:c r="O1974" s="38" t="str">
        <x:f>Vulnerabilidad!D22</x:f>
        <x:v>Losa de hormigón</x:v>
      </x:c>
      <x:c r="P1974" s="38" t="str">
        <x:v>Sin dato</x:v>
      </x:c>
      <x:c r="Q1974" s="38" t="n">
        <x:f>IF('Impacto local'!H12="","",'Impacto local'!H12)</x:f>
        <x:v>2</x:v>
      </x:c>
      <x:c r="R1974" s="57" t="n">
        <x:f>IF(Q1974="","",INDEX(Vulnerabilidad!$B$6:$B$17,Q1974))</x:f>
        <x:v>0</x:v>
      </x:c>
      <x:c r="S1974" s="55" t="n">
        <x:f>IF(AND(ISNUMBER(J1974),ISNUMBER(R1974),R1974&gt;=0,R1974&lt;=1),J1974*R1974,"n.a.")</x:f>
        <x:v>0</x:v>
      </x:c>
      <x:c r="T1974" s="38" t="str">
        <x:f>IF(ISNUMBER(S1974),"Calculado ilustrativo","Faltan datos / parámetros inválidos")</x:f>
        <x:v>Calculado ilustrativo</x:v>
      </x:c>
    </x:row>
    <x:row r="1975">
      <x:c r="A1975" s="38" t="str">
        <x:v>R01970</x:v>
      </x:c>
      <x:c r="B1975" s="38" t="str">
        <x:f>'Reparto provincial'!B662</x:f>
        <x:v>C17</x:v>
      </x:c>
      <x:c r="C1975" s="38" t="str">
        <x:f>'Reparto provincial'!C662</x:f>
        <x:v>Seguros Suramericana, S.A.</x:v>
      </x:c>
      <x:c r="D1975" s="38" t="str">
        <x:f>'Reparto provincial'!D662</x:f>
        <x:v>Industrial</x:v>
      </x:c>
      <x:c r="E1975" s="38" t="str">
        <x:f>'Reparto provincial'!E662</x:f>
        <x:v>Los Santos</x:v>
      </x:c>
      <x:c r="F1975" s="38" t="str">
        <x:f>Ubicaciones!A12</x:f>
        <x:v>L07</x:v>
      </x:c>
      <x:c r="G1975" s="38" t="str">
        <x:v>P2</x:v>
      </x:c>
      <x:c r="H1975" s="55" t="n">
        <x:f>IF(AND(ISNUMBER('Reparto provincial'!J662),ABS(Construccion!G26-1)&lt;0.0000001,MIN(Construccion!D26:F26)&gt;=0,MAX(Construccion!D26:F26)&lt;=1),ROUND('Reparto provincial'!J662*ROUND(SUM(Construccion!$D$26:E26),12),0)-ROUND('Reparto provincial'!J662*ROUND(SUM(Construccion!$D$26:D26),12),0),"n.a.")</x:f>
        <x:v>0</x:v>
      </x:c>
      <x:c r="I1975" s="55" t="n">
        <x:f>'Reparto provincial'!N662</x:f>
        <x:v>0</x:v>
      </x:c>
      <x:c r="J1975" s="55" t="n">
        <x:f>IF(AND(ISNUMBER(H1975),ISNUMBER(I1975)),H1975*I1975,"n.a.")</x:f>
        <x:v>0</x:v>
      </x:c>
      <x:c r="K1975" s="56" t="n">
        <x:f>Ubicaciones!D12</x:f>
        <x:v>7.77</x:v>
      </x:c>
      <x:c r="L1975" s="56" t="n">
        <x:f>Ubicaciones!E12</x:f>
        <x:v>-80.28</x:v>
      </x:c>
      <x:c r="M1975" s="38" t="str">
        <x:f>Vulnerabilidad!B23</x:f>
        <x:v>Mampostería sin refuerzo</x:v>
      </x:c>
      <x:c r="N1975" s="38" t="str">
        <x:f>Vulnerabilidad!C23</x:f>
        <x:v>Bloque / ladrillo</x:v>
      </x:c>
      <x:c r="O1975" s="38" t="str">
        <x:f>Vulnerabilidad!D23</x:f>
        <x:v>Metal</x:v>
      </x:c>
      <x:c r="P1975" s="38" t="str">
        <x:v>Sin dato</x:v>
      </x:c>
      <x:c r="Q1975" s="38" t="n">
        <x:f>IF('Impacto local'!H12="","",'Impacto local'!H12)</x:f>
        <x:v>2</x:v>
      </x:c>
      <x:c r="R1975" s="57" t="n">
        <x:f>IF(Q1975="","",INDEX(Vulnerabilidad!$C$6:$C$17,Q1975))</x:f>
        <x:v>0</x:v>
      </x:c>
      <x:c r="S1975" s="55" t="n">
        <x:f>IF(AND(ISNUMBER(J1975),ISNUMBER(R1975),R1975&gt;=0,R1975&lt;=1),J1975*R1975,"n.a.")</x:f>
        <x:v>0</x:v>
      </x:c>
      <x:c r="T1975" s="38" t="str">
        <x:f>IF(ISNUMBER(S1975),"Calculado ilustrativo","Faltan datos / parámetros inválidos")</x:f>
        <x:v>Calculado ilustrativo</x:v>
      </x:c>
    </x:row>
    <x:row r="1976">
      <x:c r="A1976" s="38" t="str">
        <x:v>R01971</x:v>
      </x:c>
      <x:c r="B1976" s="38" t="str">
        <x:f>'Reparto provincial'!B662</x:f>
        <x:v>C17</x:v>
      </x:c>
      <x:c r="C1976" s="38" t="str">
        <x:f>'Reparto provincial'!C662</x:f>
        <x:v>Seguros Suramericana, S.A.</x:v>
      </x:c>
      <x:c r="D1976" s="38" t="str">
        <x:f>'Reparto provincial'!D662</x:f>
        <x:v>Industrial</x:v>
      </x:c>
      <x:c r="E1976" s="38" t="str">
        <x:f>'Reparto provincial'!E662</x:f>
        <x:v>Los Santos</x:v>
      </x:c>
      <x:c r="F1976" s="38" t="str">
        <x:f>Ubicaciones!A12</x:f>
        <x:v>L07</x:v>
      </x:c>
      <x:c r="G1976" s="38" t="str">
        <x:v>P3</x:v>
      </x:c>
      <x:c r="H1976" s="55" t="n">
        <x:f>IF(AND(ISNUMBER('Reparto provincial'!J662),ABS(Construccion!G26-1)&lt;0.0000001,MIN(Construccion!D26:F26)&gt;=0,MAX(Construccion!D26:F26)&lt;=1),ROUND('Reparto provincial'!J662*ROUND(SUM(Construccion!$D$26:F26),12),0)-ROUND('Reparto provincial'!J662*ROUND(SUM(Construccion!$D$26:E26),12),0),"n.a.")</x:f>
        <x:v>0</x:v>
      </x:c>
      <x:c r="I1976" s="55" t="n">
        <x:f>'Reparto provincial'!N662</x:f>
        <x:v>0</x:v>
      </x:c>
      <x:c r="J1976" s="55" t="n">
        <x:f>IF(AND(ISNUMBER(H1976),ISNUMBER(I1976)),H1976*I1976,"n.a.")</x:f>
        <x:v>0</x:v>
      </x:c>
      <x:c r="K1976" s="56" t="n">
        <x:f>Ubicaciones!D12</x:f>
        <x:v>7.77</x:v>
      </x:c>
      <x:c r="L1976" s="56" t="n">
        <x:f>Ubicaciones!E12</x:f>
        <x:v>-80.28</x:v>
      </x:c>
      <x:c r="M1976" s="38" t="str">
        <x:f>Vulnerabilidad!B24</x:f>
        <x:v>Liviana / madera</x:v>
      </x:c>
      <x:c r="N1976" s="38" t="str">
        <x:f>Vulnerabilidad!C24</x:f>
        <x:v>Madera / livianas</x:v>
      </x:c>
      <x:c r="O1976" s="38" t="str">
        <x:f>Vulnerabilidad!D24</x:f>
        <x:v>Metal</x:v>
      </x:c>
      <x:c r="P1976" s="38" t="str">
        <x:v>Sin dato</x:v>
      </x:c>
      <x:c r="Q1976" s="38" t="n">
        <x:f>IF('Impacto local'!H12="","",'Impacto local'!H12)</x:f>
        <x:v>2</x:v>
      </x:c>
      <x:c r="R1976" s="57" t="n">
        <x:f>IF(Q1976="","",INDEX(Vulnerabilidad!$D$6:$D$17,Q1976))</x:f>
        <x:v>0</x:v>
      </x:c>
      <x:c r="S1976" s="55" t="n">
        <x:f>IF(AND(ISNUMBER(J1976),ISNUMBER(R1976),R1976&gt;=0,R1976&lt;=1),J1976*R1976,"n.a.")</x:f>
        <x:v>0</x:v>
      </x:c>
      <x:c r="T1976" s="38" t="str">
        <x:f>IF(ISNUMBER(S1976),"Calculado ilustrativo","Faltan datos / parámetros inválidos")</x:f>
        <x:v>Calculado ilustrativo</x:v>
      </x:c>
    </x:row>
    <x:row r="1977">
      <x:c r="A1977" s="38" t="str">
        <x:v>R01972</x:v>
      </x:c>
      <x:c r="B1977" s="38" t="str">
        <x:f>'Reparto provincial'!B663</x:f>
        <x:v>C17</x:v>
      </x:c>
      <x:c r="C1977" s="38" t="str">
        <x:f>'Reparto provincial'!C663</x:f>
        <x:v>Seguros Suramericana, S.A.</x:v>
      </x:c>
      <x:c r="D1977" s="38" t="str">
        <x:f>'Reparto provincial'!D663</x:f>
        <x:v>Industrial</x:v>
      </x:c>
      <x:c r="E1977" s="38" t="str">
        <x:f>'Reparto provincial'!E663</x:f>
        <x:v>Panamá</x:v>
      </x:c>
      <x:c r="F1977" s="38" t="str">
        <x:f>Ubicaciones!A13</x:f>
        <x:v>L08</x:v>
      </x:c>
      <x:c r="G1977" s="38" t="str">
        <x:v>P1</x:v>
      </x:c>
      <x:c r="H1977" s="55" t="n">
        <x:f>IF(AND(ISNUMBER('Reparto provincial'!J663),ABS(Construccion!G29-1)&lt;0.0000001,MIN(Construccion!D29:F29)&gt;=0,MAX(Construccion!D29:F29)&lt;=1),ROUND('Reparto provincial'!J663*ROUND(SUM(Construccion!$D$29:D29),12),0)-0,"n.a.")</x:f>
        <x:v>0</x:v>
      </x:c>
      <x:c r="I1977" s="55" t="n">
        <x:f>'Reparto provincial'!N663</x:f>
        <x:v>0</x:v>
      </x:c>
      <x:c r="J1977" s="55" t="n">
        <x:f>IF(AND(ISNUMBER(H1977),ISNUMBER(I1977)),H1977*I1977,"n.a.")</x:f>
        <x:v>0</x:v>
      </x:c>
      <x:c r="K1977" s="56" t="n">
        <x:f>Ubicaciones!D13</x:f>
        <x:v>8.98</x:v>
      </x:c>
      <x:c r="L1977" s="56" t="n">
        <x:f>Ubicaciones!E13</x:f>
        <x:v>-79.52</x:v>
      </x:c>
      <x:c r="M1977" s="38" t="str">
        <x:f>Vulnerabilidad!B22</x:f>
        <x:v>Hormigón armado</x:v>
      </x:c>
      <x:c r="N1977" s="38" t="str">
        <x:f>Vulnerabilidad!C22</x:f>
        <x:v>Mampostería de relleno</x:v>
      </x:c>
      <x:c r="O1977" s="38" t="str">
        <x:f>Vulnerabilidad!D22</x:f>
        <x:v>Losa de hormigón</x:v>
      </x:c>
      <x:c r="P1977" s="38" t="str">
        <x:v>Sin dato</x:v>
      </x:c>
      <x:c r="Q1977" s="38" t="n">
        <x:f>IF('Impacto local'!H13="","",'Impacto local'!H13)</x:f>
        <x:v>2</x:v>
      </x:c>
      <x:c r="R1977" s="57" t="n">
        <x:f>IF(Q1977="","",INDEX(Vulnerabilidad!$B$6:$B$17,Q1977))</x:f>
        <x:v>0</x:v>
      </x:c>
      <x:c r="S1977" s="55" t="n">
        <x:f>IF(AND(ISNUMBER(J1977),ISNUMBER(R1977),R1977&gt;=0,R1977&lt;=1),J1977*R1977,"n.a.")</x:f>
        <x:v>0</x:v>
      </x:c>
      <x:c r="T1977" s="38" t="str">
        <x:f>IF(ISNUMBER(S1977),"Calculado ilustrativo","Faltan datos / parámetros inválidos")</x:f>
        <x:v>Calculado ilustrativo</x:v>
      </x:c>
    </x:row>
    <x:row r="1978">
      <x:c r="A1978" s="38" t="str">
        <x:v>R01973</x:v>
      </x:c>
      <x:c r="B1978" s="38" t="str">
        <x:f>'Reparto provincial'!B663</x:f>
        <x:v>C17</x:v>
      </x:c>
      <x:c r="C1978" s="38" t="str">
        <x:f>'Reparto provincial'!C663</x:f>
        <x:v>Seguros Suramericana, S.A.</x:v>
      </x:c>
      <x:c r="D1978" s="38" t="str">
        <x:f>'Reparto provincial'!D663</x:f>
        <x:v>Industrial</x:v>
      </x:c>
      <x:c r="E1978" s="38" t="str">
        <x:f>'Reparto provincial'!E663</x:f>
        <x:v>Panamá</x:v>
      </x:c>
      <x:c r="F1978" s="38" t="str">
        <x:f>Ubicaciones!A13</x:f>
        <x:v>L08</x:v>
      </x:c>
      <x:c r="G1978" s="38" t="str">
        <x:v>P2</x:v>
      </x:c>
      <x:c r="H1978" s="55" t="n">
        <x:f>IF(AND(ISNUMBER('Reparto provincial'!J663),ABS(Construccion!G29-1)&lt;0.0000001,MIN(Construccion!D29:F29)&gt;=0,MAX(Construccion!D29:F29)&lt;=1),ROUND('Reparto provincial'!J663*ROUND(SUM(Construccion!$D$29:E29),12),0)-ROUND('Reparto provincial'!J663*ROUND(SUM(Construccion!$D$29:D29),12),0),"n.a.")</x:f>
        <x:v>0</x:v>
      </x:c>
      <x:c r="I1978" s="55" t="n">
        <x:f>'Reparto provincial'!N663</x:f>
        <x:v>0</x:v>
      </x:c>
      <x:c r="J1978" s="55" t="n">
        <x:f>IF(AND(ISNUMBER(H1978),ISNUMBER(I1978)),H1978*I1978,"n.a.")</x:f>
        <x:v>0</x:v>
      </x:c>
      <x:c r="K1978" s="56" t="n">
        <x:f>Ubicaciones!D13</x:f>
        <x:v>8.98</x:v>
      </x:c>
      <x:c r="L1978" s="56" t="n">
        <x:f>Ubicaciones!E13</x:f>
        <x:v>-79.52</x:v>
      </x:c>
      <x:c r="M1978" s="38" t="str">
        <x:f>Vulnerabilidad!B23</x:f>
        <x:v>Mampostería sin refuerzo</x:v>
      </x:c>
      <x:c r="N1978" s="38" t="str">
        <x:f>Vulnerabilidad!C23</x:f>
        <x:v>Bloque / ladrillo</x:v>
      </x:c>
      <x:c r="O1978" s="38" t="str">
        <x:f>Vulnerabilidad!D23</x:f>
        <x:v>Metal</x:v>
      </x:c>
      <x:c r="P1978" s="38" t="str">
        <x:v>Sin dato</x:v>
      </x:c>
      <x:c r="Q1978" s="38" t="n">
        <x:f>IF('Impacto local'!H13="","",'Impacto local'!H13)</x:f>
        <x:v>2</x:v>
      </x:c>
      <x:c r="R1978" s="57" t="n">
        <x:f>IF(Q1978="","",INDEX(Vulnerabilidad!$C$6:$C$17,Q1978))</x:f>
        <x:v>0</x:v>
      </x:c>
      <x:c r="S1978" s="55" t="n">
        <x:f>IF(AND(ISNUMBER(J1978),ISNUMBER(R1978),R1978&gt;=0,R1978&lt;=1),J1978*R1978,"n.a.")</x:f>
        <x:v>0</x:v>
      </x:c>
      <x:c r="T1978" s="38" t="str">
        <x:f>IF(ISNUMBER(S1978),"Calculado ilustrativo","Faltan datos / parámetros inválidos")</x:f>
        <x:v>Calculado ilustrativo</x:v>
      </x:c>
    </x:row>
    <x:row r="1979">
      <x:c r="A1979" s="38" t="str">
        <x:v>R01974</x:v>
      </x:c>
      <x:c r="B1979" s="38" t="str">
        <x:f>'Reparto provincial'!B663</x:f>
        <x:v>C17</x:v>
      </x:c>
      <x:c r="C1979" s="38" t="str">
        <x:f>'Reparto provincial'!C663</x:f>
        <x:v>Seguros Suramericana, S.A.</x:v>
      </x:c>
      <x:c r="D1979" s="38" t="str">
        <x:f>'Reparto provincial'!D663</x:f>
        <x:v>Industrial</x:v>
      </x:c>
      <x:c r="E1979" s="38" t="str">
        <x:f>'Reparto provincial'!E663</x:f>
        <x:v>Panamá</x:v>
      </x:c>
      <x:c r="F1979" s="38" t="str">
        <x:f>Ubicaciones!A13</x:f>
        <x:v>L08</x:v>
      </x:c>
      <x:c r="G1979" s="38" t="str">
        <x:v>P3</x:v>
      </x:c>
      <x:c r="H1979" s="55" t="n">
        <x:f>IF(AND(ISNUMBER('Reparto provincial'!J663),ABS(Construccion!G29-1)&lt;0.0000001,MIN(Construccion!D29:F29)&gt;=0,MAX(Construccion!D29:F29)&lt;=1),ROUND('Reparto provincial'!J663*ROUND(SUM(Construccion!$D$29:F29),12),0)-ROUND('Reparto provincial'!J663*ROUND(SUM(Construccion!$D$29:E29),12),0),"n.a.")</x:f>
        <x:v>0</x:v>
      </x:c>
      <x:c r="I1979" s="55" t="n">
        <x:f>'Reparto provincial'!N663</x:f>
        <x:v>0</x:v>
      </x:c>
      <x:c r="J1979" s="55" t="n">
        <x:f>IF(AND(ISNUMBER(H1979),ISNUMBER(I1979)),H1979*I1979,"n.a.")</x:f>
        <x:v>0</x:v>
      </x:c>
      <x:c r="K1979" s="56" t="n">
        <x:f>Ubicaciones!D13</x:f>
        <x:v>8.98</x:v>
      </x:c>
      <x:c r="L1979" s="56" t="n">
        <x:f>Ubicaciones!E13</x:f>
        <x:v>-79.52</x:v>
      </x:c>
      <x:c r="M1979" s="38" t="str">
        <x:f>Vulnerabilidad!B24</x:f>
        <x:v>Liviana / madera</x:v>
      </x:c>
      <x:c r="N1979" s="38" t="str">
        <x:f>Vulnerabilidad!C24</x:f>
        <x:v>Madera / livianas</x:v>
      </x:c>
      <x:c r="O1979" s="38" t="str">
        <x:f>Vulnerabilidad!D24</x:f>
        <x:v>Metal</x:v>
      </x:c>
      <x:c r="P1979" s="38" t="str">
        <x:v>Sin dato</x:v>
      </x:c>
      <x:c r="Q1979" s="38" t="n">
        <x:f>IF('Impacto local'!H13="","",'Impacto local'!H13)</x:f>
        <x:v>2</x:v>
      </x:c>
      <x:c r="R1979" s="57" t="n">
        <x:f>IF(Q1979="","",INDEX(Vulnerabilidad!$D$6:$D$17,Q1979))</x:f>
        <x:v>0</x:v>
      </x:c>
      <x:c r="S1979" s="55" t="n">
        <x:f>IF(AND(ISNUMBER(J1979),ISNUMBER(R1979),R1979&gt;=0,R1979&lt;=1),J1979*R1979,"n.a.")</x:f>
        <x:v>0</x:v>
      </x:c>
      <x:c r="T1979" s="38" t="str">
        <x:f>IF(ISNUMBER(S1979),"Calculado ilustrativo","Faltan datos / parámetros inválidos")</x:f>
        <x:v>Calculado ilustrativo</x:v>
      </x:c>
    </x:row>
    <x:row r="1980">
      <x:c r="A1980" s="38" t="str">
        <x:v>R01975</x:v>
      </x:c>
      <x:c r="B1980" s="38" t="str">
        <x:f>'Reparto provincial'!B664</x:f>
        <x:v>C17</x:v>
      </x:c>
      <x:c r="C1980" s="38" t="str">
        <x:f>'Reparto provincial'!C664</x:f>
        <x:v>Seguros Suramericana, S.A.</x:v>
      </x:c>
      <x:c r="D1980" s="38" t="str">
        <x:f>'Reparto provincial'!D664</x:f>
        <x:v>Industrial</x:v>
      </x:c>
      <x:c r="E1980" s="38" t="str">
        <x:f>'Reparto provincial'!E664</x:f>
        <x:v>Veraguas</x:v>
      </x:c>
      <x:c r="F1980" s="38" t="str">
        <x:f>Ubicaciones!A14</x:f>
        <x:v>L09</x:v>
      </x:c>
      <x:c r="G1980" s="38" t="str">
        <x:v>P1</x:v>
      </x:c>
      <x:c r="H1980" s="55" t="n">
        <x:f>IF(AND(ISNUMBER('Reparto provincial'!J664),ABS(Construccion!G32-1)&lt;0.0000001,MIN(Construccion!D32:F32)&gt;=0,MAX(Construccion!D32:F32)&lt;=1),ROUND('Reparto provincial'!J664*ROUND(SUM(Construccion!$D$32:D32),12),0)-0,"n.a.")</x:f>
        <x:v>0</x:v>
      </x:c>
      <x:c r="I1980" s="55" t="n">
        <x:f>'Reparto provincial'!N664</x:f>
        <x:v>0</x:v>
      </x:c>
      <x:c r="J1980" s="55" t="n">
        <x:f>IF(AND(ISNUMBER(H1980),ISNUMBER(I1980)),H1980*I1980,"n.a.")</x:f>
        <x:v>0</x:v>
      </x:c>
      <x:c r="K1980" s="56" t="n">
        <x:f>Ubicaciones!D14</x:f>
        <x:v>8.1</x:v>
      </x:c>
      <x:c r="L1980" s="56" t="n">
        <x:f>Ubicaciones!E14</x:f>
        <x:v>-80.97</x:v>
      </x:c>
      <x:c r="M1980" s="38" t="str">
        <x:f>Vulnerabilidad!B22</x:f>
        <x:v>Hormigón armado</x:v>
      </x:c>
      <x:c r="N1980" s="38" t="str">
        <x:f>Vulnerabilidad!C22</x:f>
        <x:v>Mampostería de relleno</x:v>
      </x:c>
      <x:c r="O1980" s="38" t="str">
        <x:f>Vulnerabilidad!D22</x:f>
        <x:v>Losa de hormigón</x:v>
      </x:c>
      <x:c r="P1980" s="38" t="str">
        <x:v>Sin dato</x:v>
      </x:c>
      <x:c r="Q1980" s="38" t="n">
        <x:f>IF('Impacto local'!H14="","",'Impacto local'!H14)</x:f>
        <x:v>3</x:v>
      </x:c>
      <x:c r="R1980" s="57" t="n">
        <x:f>IF(Q1980="","",INDEX(Vulnerabilidad!$B$6:$B$17,Q1980))</x:f>
        <x:v>0</x:v>
      </x:c>
      <x:c r="S1980" s="55" t="n">
        <x:f>IF(AND(ISNUMBER(J1980),ISNUMBER(R1980),R1980&gt;=0,R1980&lt;=1),J1980*R1980,"n.a.")</x:f>
        <x:v>0</x:v>
      </x:c>
      <x:c r="T1980" s="38" t="str">
        <x:f>IF(ISNUMBER(S1980),"Calculado ilustrativo","Faltan datos / parámetros inválidos")</x:f>
        <x:v>Calculado ilustrativo</x:v>
      </x:c>
    </x:row>
    <x:row r="1981">
      <x:c r="A1981" s="38" t="str">
        <x:v>R01976</x:v>
      </x:c>
      <x:c r="B1981" s="38" t="str">
        <x:f>'Reparto provincial'!B664</x:f>
        <x:v>C17</x:v>
      </x:c>
      <x:c r="C1981" s="38" t="str">
        <x:f>'Reparto provincial'!C664</x:f>
        <x:v>Seguros Suramericana, S.A.</x:v>
      </x:c>
      <x:c r="D1981" s="38" t="str">
        <x:f>'Reparto provincial'!D664</x:f>
        <x:v>Industrial</x:v>
      </x:c>
      <x:c r="E1981" s="38" t="str">
        <x:f>'Reparto provincial'!E664</x:f>
        <x:v>Veraguas</x:v>
      </x:c>
      <x:c r="F1981" s="38" t="str">
        <x:f>Ubicaciones!A14</x:f>
        <x:v>L09</x:v>
      </x:c>
      <x:c r="G1981" s="38" t="str">
        <x:v>P2</x:v>
      </x:c>
      <x:c r="H1981" s="55" t="n">
        <x:f>IF(AND(ISNUMBER('Reparto provincial'!J664),ABS(Construccion!G32-1)&lt;0.0000001,MIN(Construccion!D32:F32)&gt;=0,MAX(Construccion!D32:F32)&lt;=1),ROUND('Reparto provincial'!J664*ROUND(SUM(Construccion!$D$32:E32),12),0)-ROUND('Reparto provincial'!J664*ROUND(SUM(Construccion!$D$32:D32),12),0),"n.a.")</x:f>
        <x:v>0</x:v>
      </x:c>
      <x:c r="I1981" s="55" t="n">
        <x:f>'Reparto provincial'!N664</x:f>
        <x:v>0</x:v>
      </x:c>
      <x:c r="J1981" s="55" t="n">
        <x:f>IF(AND(ISNUMBER(H1981),ISNUMBER(I1981)),H1981*I1981,"n.a.")</x:f>
        <x:v>0</x:v>
      </x:c>
      <x:c r="K1981" s="56" t="n">
        <x:f>Ubicaciones!D14</x:f>
        <x:v>8.1</x:v>
      </x:c>
      <x:c r="L1981" s="56" t="n">
        <x:f>Ubicaciones!E14</x:f>
        <x:v>-80.97</x:v>
      </x:c>
      <x:c r="M1981" s="38" t="str">
        <x:f>Vulnerabilidad!B23</x:f>
        <x:v>Mampostería sin refuerzo</x:v>
      </x:c>
      <x:c r="N1981" s="38" t="str">
        <x:f>Vulnerabilidad!C23</x:f>
        <x:v>Bloque / ladrillo</x:v>
      </x:c>
      <x:c r="O1981" s="38" t="str">
        <x:f>Vulnerabilidad!D23</x:f>
        <x:v>Metal</x:v>
      </x:c>
      <x:c r="P1981" s="38" t="str">
        <x:v>Sin dato</x:v>
      </x:c>
      <x:c r="Q1981" s="38" t="n">
        <x:f>IF('Impacto local'!H14="","",'Impacto local'!H14)</x:f>
        <x:v>3</x:v>
      </x:c>
      <x:c r="R1981" s="57" t="n">
        <x:f>IF(Q1981="","",INDEX(Vulnerabilidad!$C$6:$C$17,Q1981))</x:f>
        <x:v>0</x:v>
      </x:c>
      <x:c r="S1981" s="55" t="n">
        <x:f>IF(AND(ISNUMBER(J1981),ISNUMBER(R1981),R1981&gt;=0,R1981&lt;=1),J1981*R1981,"n.a.")</x:f>
        <x:v>0</x:v>
      </x:c>
      <x:c r="T1981" s="38" t="str">
        <x:f>IF(ISNUMBER(S1981),"Calculado ilustrativo","Faltan datos / parámetros inválidos")</x:f>
        <x:v>Calculado ilustrativo</x:v>
      </x:c>
    </x:row>
    <x:row r="1982">
      <x:c r="A1982" s="38" t="str">
        <x:v>R01977</x:v>
      </x:c>
      <x:c r="B1982" s="38" t="str">
        <x:f>'Reparto provincial'!B664</x:f>
        <x:v>C17</x:v>
      </x:c>
      <x:c r="C1982" s="38" t="str">
        <x:f>'Reparto provincial'!C664</x:f>
        <x:v>Seguros Suramericana, S.A.</x:v>
      </x:c>
      <x:c r="D1982" s="38" t="str">
        <x:f>'Reparto provincial'!D664</x:f>
        <x:v>Industrial</x:v>
      </x:c>
      <x:c r="E1982" s="38" t="str">
        <x:f>'Reparto provincial'!E664</x:f>
        <x:v>Veraguas</x:v>
      </x:c>
      <x:c r="F1982" s="38" t="str">
        <x:f>Ubicaciones!A14</x:f>
        <x:v>L09</x:v>
      </x:c>
      <x:c r="G1982" s="38" t="str">
        <x:v>P3</x:v>
      </x:c>
      <x:c r="H1982" s="55" t="n">
        <x:f>IF(AND(ISNUMBER('Reparto provincial'!J664),ABS(Construccion!G32-1)&lt;0.0000001,MIN(Construccion!D32:F32)&gt;=0,MAX(Construccion!D32:F32)&lt;=1),ROUND('Reparto provincial'!J664*ROUND(SUM(Construccion!$D$32:F32),12),0)-ROUND('Reparto provincial'!J664*ROUND(SUM(Construccion!$D$32:E32),12),0),"n.a.")</x:f>
        <x:v>0</x:v>
      </x:c>
      <x:c r="I1982" s="55" t="n">
        <x:f>'Reparto provincial'!N664</x:f>
        <x:v>0</x:v>
      </x:c>
      <x:c r="J1982" s="55" t="n">
        <x:f>IF(AND(ISNUMBER(H1982),ISNUMBER(I1982)),H1982*I1982,"n.a.")</x:f>
        <x:v>0</x:v>
      </x:c>
      <x:c r="K1982" s="56" t="n">
        <x:f>Ubicaciones!D14</x:f>
        <x:v>8.1</x:v>
      </x:c>
      <x:c r="L1982" s="56" t="n">
        <x:f>Ubicaciones!E14</x:f>
        <x:v>-80.97</x:v>
      </x:c>
      <x:c r="M1982" s="38" t="str">
        <x:f>Vulnerabilidad!B24</x:f>
        <x:v>Liviana / madera</x:v>
      </x:c>
      <x:c r="N1982" s="38" t="str">
        <x:f>Vulnerabilidad!C24</x:f>
        <x:v>Madera / livianas</x:v>
      </x:c>
      <x:c r="O1982" s="38" t="str">
        <x:f>Vulnerabilidad!D24</x:f>
        <x:v>Metal</x:v>
      </x:c>
      <x:c r="P1982" s="38" t="str">
        <x:v>Sin dato</x:v>
      </x:c>
      <x:c r="Q1982" s="38" t="n">
        <x:f>IF('Impacto local'!H14="","",'Impacto local'!H14)</x:f>
        <x:v>3</x:v>
      </x:c>
      <x:c r="R1982" s="57" t="n">
        <x:f>IF(Q1982="","",INDEX(Vulnerabilidad!$D$6:$D$17,Q1982))</x:f>
        <x:v>0</x:v>
      </x:c>
      <x:c r="S1982" s="55" t="n">
        <x:f>IF(AND(ISNUMBER(J1982),ISNUMBER(R1982),R1982&gt;=0,R1982&lt;=1),J1982*R1982,"n.a.")</x:f>
        <x:v>0</x:v>
      </x:c>
      <x:c r="T1982" s="38" t="str">
        <x:f>IF(ISNUMBER(S1982),"Calculado ilustrativo","Faltan datos / parámetros inválidos")</x:f>
        <x:v>Calculado ilustrativo</x:v>
      </x:c>
    </x:row>
    <x:row r="1983">
      <x:c r="A1983" s="38" t="str">
        <x:v>R01978</x:v>
      </x:c>
      <x:c r="B1983" s="38" t="str">
        <x:f>'Reparto provincial'!B665</x:f>
        <x:v>C17</x:v>
      </x:c>
      <x:c r="C1983" s="38" t="str">
        <x:f>'Reparto provincial'!C665</x:f>
        <x:v>Seguros Suramericana, S.A.</x:v>
      </x:c>
      <x:c r="D1983" s="38" t="str">
        <x:f>'Reparto provincial'!D665</x:f>
        <x:v>Industrial</x:v>
      </x:c>
      <x:c r="E1983" s="38" t="str">
        <x:f>'Reparto provincial'!E665</x:f>
        <x:v>Guna Yala</x:v>
      </x:c>
      <x:c r="F1983" s="38" t="str">
        <x:f>Ubicaciones!A15</x:f>
        <x:v>L10</x:v>
      </x:c>
      <x:c r="G1983" s="38" t="str">
        <x:v>P1</x:v>
      </x:c>
      <x:c r="H1983" s="55" t="n">
        <x:f>IF(AND(ISNUMBER('Reparto provincial'!J665),ABS(Construccion!G35-1)&lt;0.0000001,MIN(Construccion!D35:F35)&gt;=0,MAX(Construccion!D35:F35)&lt;=1),ROUND('Reparto provincial'!J665*ROUND(SUM(Construccion!$D$35:D35),12),0)-0,"n.a.")</x:f>
        <x:v>0</x:v>
      </x:c>
      <x:c r="I1983" s="55" t="n">
        <x:f>'Reparto provincial'!N665</x:f>
        <x:v>0</x:v>
      </x:c>
      <x:c r="J1983" s="55" t="n">
        <x:f>IF(AND(ISNUMBER(H1983),ISNUMBER(I1983)),H1983*I1983,"n.a.")</x:f>
        <x:v>0</x:v>
      </x:c>
      <x:c r="K1983" s="56" t="n">
        <x:f>Ubicaciones!D15</x:f>
        <x:v>9.45</x:v>
      </x:c>
      <x:c r="L1983" s="56" t="n">
        <x:f>Ubicaciones!E15</x:f>
        <x:v>-78.97</x:v>
      </x:c>
      <x:c r="M1983" s="38" t="str">
        <x:f>Vulnerabilidad!B22</x:f>
        <x:v>Hormigón armado</x:v>
      </x:c>
      <x:c r="N1983" s="38" t="str">
        <x:f>Vulnerabilidad!C22</x:f>
        <x:v>Mampostería de relleno</x:v>
      </x:c>
      <x:c r="O1983" s="38" t="str">
        <x:f>Vulnerabilidad!D22</x:f>
        <x:v>Losa de hormigón</x:v>
      </x:c>
      <x:c r="P1983" s="38" t="str">
        <x:v>Sin dato</x:v>
      </x:c>
      <x:c r="Q1983" s="38" t="n">
        <x:f>IF('Impacto local'!H15="","",'Impacto local'!H15)</x:f>
        <x:v>2</x:v>
      </x:c>
      <x:c r="R1983" s="57" t="n">
        <x:f>IF(Q1983="","",INDEX(Vulnerabilidad!$B$6:$B$17,Q1983))</x:f>
        <x:v>0</x:v>
      </x:c>
      <x:c r="S1983" s="55" t="n">
        <x:f>IF(AND(ISNUMBER(J1983),ISNUMBER(R1983),R1983&gt;=0,R1983&lt;=1),J1983*R1983,"n.a.")</x:f>
        <x:v>0</x:v>
      </x:c>
      <x:c r="T1983" s="38" t="str">
        <x:f>IF(ISNUMBER(S1983),"Calculado ilustrativo","Faltan datos / parámetros inválidos")</x:f>
        <x:v>Calculado ilustrativo</x:v>
      </x:c>
    </x:row>
    <x:row r="1984">
      <x:c r="A1984" s="38" t="str">
        <x:v>R01979</x:v>
      </x:c>
      <x:c r="B1984" s="38" t="str">
        <x:f>'Reparto provincial'!B665</x:f>
        <x:v>C17</x:v>
      </x:c>
      <x:c r="C1984" s="38" t="str">
        <x:f>'Reparto provincial'!C665</x:f>
        <x:v>Seguros Suramericana, S.A.</x:v>
      </x:c>
      <x:c r="D1984" s="38" t="str">
        <x:f>'Reparto provincial'!D665</x:f>
        <x:v>Industrial</x:v>
      </x:c>
      <x:c r="E1984" s="38" t="str">
        <x:f>'Reparto provincial'!E665</x:f>
        <x:v>Guna Yala</x:v>
      </x:c>
      <x:c r="F1984" s="38" t="str">
        <x:f>Ubicaciones!A15</x:f>
        <x:v>L10</x:v>
      </x:c>
      <x:c r="G1984" s="38" t="str">
        <x:v>P2</x:v>
      </x:c>
      <x:c r="H1984" s="55" t="n">
        <x:f>IF(AND(ISNUMBER('Reparto provincial'!J665),ABS(Construccion!G35-1)&lt;0.0000001,MIN(Construccion!D35:F35)&gt;=0,MAX(Construccion!D35:F35)&lt;=1),ROUND('Reparto provincial'!J665*ROUND(SUM(Construccion!$D$35:E35),12),0)-ROUND('Reparto provincial'!J665*ROUND(SUM(Construccion!$D$35:D35),12),0),"n.a.")</x:f>
        <x:v>0</x:v>
      </x:c>
      <x:c r="I1984" s="55" t="n">
        <x:f>'Reparto provincial'!N665</x:f>
        <x:v>0</x:v>
      </x:c>
      <x:c r="J1984" s="55" t="n">
        <x:f>IF(AND(ISNUMBER(H1984),ISNUMBER(I1984)),H1984*I1984,"n.a.")</x:f>
        <x:v>0</x:v>
      </x:c>
      <x:c r="K1984" s="56" t="n">
        <x:f>Ubicaciones!D15</x:f>
        <x:v>9.45</x:v>
      </x:c>
      <x:c r="L1984" s="56" t="n">
        <x:f>Ubicaciones!E15</x:f>
        <x:v>-78.97</x:v>
      </x:c>
      <x:c r="M1984" s="38" t="str">
        <x:f>Vulnerabilidad!B23</x:f>
        <x:v>Mampostería sin refuerzo</x:v>
      </x:c>
      <x:c r="N1984" s="38" t="str">
        <x:f>Vulnerabilidad!C23</x:f>
        <x:v>Bloque / ladrillo</x:v>
      </x:c>
      <x:c r="O1984" s="38" t="str">
        <x:f>Vulnerabilidad!D23</x:f>
        <x:v>Metal</x:v>
      </x:c>
      <x:c r="P1984" s="38" t="str">
        <x:v>Sin dato</x:v>
      </x:c>
      <x:c r="Q1984" s="38" t="n">
        <x:f>IF('Impacto local'!H15="","",'Impacto local'!H15)</x:f>
        <x:v>2</x:v>
      </x:c>
      <x:c r="R1984" s="57" t="n">
        <x:f>IF(Q1984="","",INDEX(Vulnerabilidad!$C$6:$C$17,Q1984))</x:f>
        <x:v>0</x:v>
      </x:c>
      <x:c r="S1984" s="55" t="n">
        <x:f>IF(AND(ISNUMBER(J1984),ISNUMBER(R1984),R1984&gt;=0,R1984&lt;=1),J1984*R1984,"n.a.")</x:f>
        <x:v>0</x:v>
      </x:c>
      <x:c r="T1984" s="38" t="str">
        <x:f>IF(ISNUMBER(S1984),"Calculado ilustrativo","Faltan datos / parámetros inválidos")</x:f>
        <x:v>Calculado ilustrativo</x:v>
      </x:c>
    </x:row>
    <x:row r="1985">
      <x:c r="A1985" s="38" t="str">
        <x:v>R01980</x:v>
      </x:c>
      <x:c r="B1985" s="38" t="str">
        <x:f>'Reparto provincial'!B665</x:f>
        <x:v>C17</x:v>
      </x:c>
      <x:c r="C1985" s="38" t="str">
        <x:f>'Reparto provincial'!C665</x:f>
        <x:v>Seguros Suramericana, S.A.</x:v>
      </x:c>
      <x:c r="D1985" s="38" t="str">
        <x:f>'Reparto provincial'!D665</x:f>
        <x:v>Industrial</x:v>
      </x:c>
      <x:c r="E1985" s="38" t="str">
        <x:f>'Reparto provincial'!E665</x:f>
        <x:v>Guna Yala</x:v>
      </x:c>
      <x:c r="F1985" s="38" t="str">
        <x:f>Ubicaciones!A15</x:f>
        <x:v>L10</x:v>
      </x:c>
      <x:c r="G1985" s="38" t="str">
        <x:v>P3</x:v>
      </x:c>
      <x:c r="H1985" s="55" t="n">
        <x:f>IF(AND(ISNUMBER('Reparto provincial'!J665),ABS(Construccion!G35-1)&lt;0.0000001,MIN(Construccion!D35:F35)&gt;=0,MAX(Construccion!D35:F35)&lt;=1),ROUND('Reparto provincial'!J665*ROUND(SUM(Construccion!$D$35:F35),12),0)-ROUND('Reparto provincial'!J665*ROUND(SUM(Construccion!$D$35:E35),12),0),"n.a.")</x:f>
        <x:v>0</x:v>
      </x:c>
      <x:c r="I1985" s="55" t="n">
        <x:f>'Reparto provincial'!N665</x:f>
        <x:v>0</x:v>
      </x:c>
      <x:c r="J1985" s="55" t="n">
        <x:f>IF(AND(ISNUMBER(H1985),ISNUMBER(I1985)),H1985*I1985,"n.a.")</x:f>
        <x:v>0</x:v>
      </x:c>
      <x:c r="K1985" s="56" t="n">
        <x:f>Ubicaciones!D15</x:f>
        <x:v>9.45</x:v>
      </x:c>
      <x:c r="L1985" s="56" t="n">
        <x:f>Ubicaciones!E15</x:f>
        <x:v>-78.97</x:v>
      </x:c>
      <x:c r="M1985" s="38" t="str">
        <x:f>Vulnerabilidad!B24</x:f>
        <x:v>Liviana / madera</x:v>
      </x:c>
      <x:c r="N1985" s="38" t="str">
        <x:f>Vulnerabilidad!C24</x:f>
        <x:v>Madera / livianas</x:v>
      </x:c>
      <x:c r="O1985" s="38" t="str">
        <x:f>Vulnerabilidad!D24</x:f>
        <x:v>Metal</x:v>
      </x:c>
      <x:c r="P1985" s="38" t="str">
        <x:v>Sin dato</x:v>
      </x:c>
      <x:c r="Q1985" s="38" t="n">
        <x:f>IF('Impacto local'!H15="","",'Impacto local'!H15)</x:f>
        <x:v>2</x:v>
      </x:c>
      <x:c r="R1985" s="57" t="n">
        <x:f>IF(Q1985="","",INDEX(Vulnerabilidad!$D$6:$D$17,Q1985))</x:f>
        <x:v>0</x:v>
      </x:c>
      <x:c r="S1985" s="55" t="n">
        <x:f>IF(AND(ISNUMBER(J1985),ISNUMBER(R1985),R1985&gt;=0,R1985&lt;=1),J1985*R1985,"n.a.")</x:f>
        <x:v>0</x:v>
      </x:c>
      <x:c r="T1985" s="38" t="str">
        <x:f>IF(ISNUMBER(S1985),"Calculado ilustrativo","Faltan datos / parámetros inválidos")</x:f>
        <x:v>Calculado ilustrativo</x:v>
      </x:c>
    </x:row>
    <x:row r="1986">
      <x:c r="A1986" s="38" t="str">
        <x:v>R01981</x:v>
      </x:c>
      <x:c r="B1986" s="38" t="str">
        <x:f>'Reparto provincial'!B666</x:f>
        <x:v>C17</x:v>
      </x:c>
      <x:c r="C1986" s="38" t="str">
        <x:f>'Reparto provincial'!C666</x:f>
        <x:v>Seguros Suramericana, S.A.</x:v>
      </x:c>
      <x:c r="D1986" s="38" t="str">
        <x:f>'Reparto provincial'!D666</x:f>
        <x:v>Industrial</x:v>
      </x:c>
      <x:c r="E1986" s="38" t="str">
        <x:f>'Reparto provincial'!E666</x:f>
        <x:v>Emberá-Wounaan</x:v>
      </x:c>
      <x:c r="F1986" s="38" t="str">
        <x:f>Ubicaciones!A16</x:f>
        <x:v>L11</x:v>
      </x:c>
      <x:c r="G1986" s="38" t="str">
        <x:v>P1</x:v>
      </x:c>
      <x:c r="H1986" s="55" t="n">
        <x:f>IF(AND(ISNUMBER('Reparto provincial'!J666),ABS(Construccion!G38-1)&lt;0.0000001,MIN(Construccion!D38:F38)&gt;=0,MAX(Construccion!D38:F38)&lt;=1),ROUND('Reparto provincial'!J666*ROUND(SUM(Construccion!$D$38:D38),12),0)-0,"n.a.")</x:f>
        <x:v>0</x:v>
      </x:c>
      <x:c r="I1986" s="55" t="n">
        <x:f>'Reparto provincial'!N666</x:f>
        <x:v>0</x:v>
      </x:c>
      <x:c r="J1986" s="55" t="n">
        <x:f>IF(AND(ISNUMBER(H1986),ISNUMBER(I1986)),H1986*I1986,"n.a.")</x:f>
        <x:v>0</x:v>
      </x:c>
      <x:c r="K1986" s="56" t="n">
        <x:f>Ubicaciones!D16</x:f>
        <x:v>8.25</x:v>
      </x:c>
      <x:c r="L1986" s="56" t="n">
        <x:f>Ubicaciones!E16</x:f>
        <x:v>-77.72</x:v>
      </x:c>
      <x:c r="M1986" s="38" t="str">
        <x:f>Vulnerabilidad!B22</x:f>
        <x:v>Hormigón armado</x:v>
      </x:c>
      <x:c r="N1986" s="38" t="str">
        <x:f>Vulnerabilidad!C22</x:f>
        <x:v>Mampostería de relleno</x:v>
      </x:c>
      <x:c r="O1986" s="38" t="str">
        <x:f>Vulnerabilidad!D22</x:f>
        <x:v>Losa de hormigón</x:v>
      </x:c>
      <x:c r="P1986" s="38" t="str">
        <x:v>Sin dato</x:v>
      </x:c>
      <x:c r="Q1986" s="38" t="n">
        <x:f>IF('Impacto local'!H16="","",'Impacto local'!H16)</x:f>
        <x:v>2</x:v>
      </x:c>
      <x:c r="R1986" s="57" t="n">
        <x:f>IF(Q1986="","",INDEX(Vulnerabilidad!$B$6:$B$17,Q1986))</x:f>
        <x:v>0</x:v>
      </x:c>
      <x:c r="S1986" s="55" t="n">
        <x:f>IF(AND(ISNUMBER(J1986),ISNUMBER(R1986),R1986&gt;=0,R1986&lt;=1),J1986*R1986,"n.a.")</x:f>
        <x:v>0</x:v>
      </x:c>
      <x:c r="T1986" s="38" t="str">
        <x:f>IF(ISNUMBER(S1986),"Calculado ilustrativo","Faltan datos / parámetros inválidos")</x:f>
        <x:v>Calculado ilustrativo</x:v>
      </x:c>
    </x:row>
    <x:row r="1987">
      <x:c r="A1987" s="38" t="str">
        <x:v>R01982</x:v>
      </x:c>
      <x:c r="B1987" s="38" t="str">
        <x:f>'Reparto provincial'!B666</x:f>
        <x:v>C17</x:v>
      </x:c>
      <x:c r="C1987" s="38" t="str">
        <x:f>'Reparto provincial'!C666</x:f>
        <x:v>Seguros Suramericana, S.A.</x:v>
      </x:c>
      <x:c r="D1987" s="38" t="str">
        <x:f>'Reparto provincial'!D666</x:f>
        <x:v>Industrial</x:v>
      </x:c>
      <x:c r="E1987" s="38" t="str">
        <x:f>'Reparto provincial'!E666</x:f>
        <x:v>Emberá-Wounaan</x:v>
      </x:c>
      <x:c r="F1987" s="38" t="str">
        <x:f>Ubicaciones!A16</x:f>
        <x:v>L11</x:v>
      </x:c>
      <x:c r="G1987" s="38" t="str">
        <x:v>P2</x:v>
      </x:c>
      <x:c r="H1987" s="55" t="n">
        <x:f>IF(AND(ISNUMBER('Reparto provincial'!J666),ABS(Construccion!G38-1)&lt;0.0000001,MIN(Construccion!D38:F38)&gt;=0,MAX(Construccion!D38:F38)&lt;=1),ROUND('Reparto provincial'!J666*ROUND(SUM(Construccion!$D$38:E38),12),0)-ROUND('Reparto provincial'!J666*ROUND(SUM(Construccion!$D$38:D38),12),0),"n.a.")</x:f>
        <x:v>0</x:v>
      </x:c>
      <x:c r="I1987" s="55" t="n">
        <x:f>'Reparto provincial'!N666</x:f>
        <x:v>0</x:v>
      </x:c>
      <x:c r="J1987" s="55" t="n">
        <x:f>IF(AND(ISNUMBER(H1987),ISNUMBER(I1987)),H1987*I1987,"n.a.")</x:f>
        <x:v>0</x:v>
      </x:c>
      <x:c r="K1987" s="56" t="n">
        <x:f>Ubicaciones!D16</x:f>
        <x:v>8.25</x:v>
      </x:c>
      <x:c r="L1987" s="56" t="n">
        <x:f>Ubicaciones!E16</x:f>
        <x:v>-77.72</x:v>
      </x:c>
      <x:c r="M1987" s="38" t="str">
        <x:f>Vulnerabilidad!B23</x:f>
        <x:v>Mampostería sin refuerzo</x:v>
      </x:c>
      <x:c r="N1987" s="38" t="str">
        <x:f>Vulnerabilidad!C23</x:f>
        <x:v>Bloque / ladrillo</x:v>
      </x:c>
      <x:c r="O1987" s="38" t="str">
        <x:f>Vulnerabilidad!D23</x:f>
        <x:v>Metal</x:v>
      </x:c>
      <x:c r="P1987" s="38" t="str">
        <x:v>Sin dato</x:v>
      </x:c>
      <x:c r="Q1987" s="38" t="n">
        <x:f>IF('Impacto local'!H16="","",'Impacto local'!H16)</x:f>
        <x:v>2</x:v>
      </x:c>
      <x:c r="R1987" s="57" t="n">
        <x:f>IF(Q1987="","",INDEX(Vulnerabilidad!$C$6:$C$17,Q1987))</x:f>
        <x:v>0</x:v>
      </x:c>
      <x:c r="S1987" s="55" t="n">
        <x:f>IF(AND(ISNUMBER(J1987),ISNUMBER(R1987),R1987&gt;=0,R1987&lt;=1),J1987*R1987,"n.a.")</x:f>
        <x:v>0</x:v>
      </x:c>
      <x:c r="T1987" s="38" t="str">
        <x:f>IF(ISNUMBER(S1987),"Calculado ilustrativo","Faltan datos / parámetros inválidos")</x:f>
        <x:v>Calculado ilustrativo</x:v>
      </x:c>
    </x:row>
    <x:row r="1988">
      <x:c r="A1988" s="38" t="str">
        <x:v>R01983</x:v>
      </x:c>
      <x:c r="B1988" s="38" t="str">
        <x:f>'Reparto provincial'!B666</x:f>
        <x:v>C17</x:v>
      </x:c>
      <x:c r="C1988" s="38" t="str">
        <x:f>'Reparto provincial'!C666</x:f>
        <x:v>Seguros Suramericana, S.A.</x:v>
      </x:c>
      <x:c r="D1988" s="38" t="str">
        <x:f>'Reparto provincial'!D666</x:f>
        <x:v>Industrial</x:v>
      </x:c>
      <x:c r="E1988" s="38" t="str">
        <x:f>'Reparto provincial'!E666</x:f>
        <x:v>Emberá-Wounaan</x:v>
      </x:c>
      <x:c r="F1988" s="38" t="str">
        <x:f>Ubicaciones!A16</x:f>
        <x:v>L11</x:v>
      </x:c>
      <x:c r="G1988" s="38" t="str">
        <x:v>P3</x:v>
      </x:c>
      <x:c r="H1988" s="55" t="n">
        <x:f>IF(AND(ISNUMBER('Reparto provincial'!J666),ABS(Construccion!G38-1)&lt;0.0000001,MIN(Construccion!D38:F38)&gt;=0,MAX(Construccion!D38:F38)&lt;=1),ROUND('Reparto provincial'!J666*ROUND(SUM(Construccion!$D$38:F38),12),0)-ROUND('Reparto provincial'!J666*ROUND(SUM(Construccion!$D$38:E38),12),0),"n.a.")</x:f>
        <x:v>0</x:v>
      </x:c>
      <x:c r="I1988" s="55" t="n">
        <x:f>'Reparto provincial'!N666</x:f>
        <x:v>0</x:v>
      </x:c>
      <x:c r="J1988" s="55" t="n">
        <x:f>IF(AND(ISNUMBER(H1988),ISNUMBER(I1988)),H1988*I1988,"n.a.")</x:f>
        <x:v>0</x:v>
      </x:c>
      <x:c r="K1988" s="56" t="n">
        <x:f>Ubicaciones!D16</x:f>
        <x:v>8.25</x:v>
      </x:c>
      <x:c r="L1988" s="56" t="n">
        <x:f>Ubicaciones!E16</x:f>
        <x:v>-77.72</x:v>
      </x:c>
      <x:c r="M1988" s="38" t="str">
        <x:f>Vulnerabilidad!B24</x:f>
        <x:v>Liviana / madera</x:v>
      </x:c>
      <x:c r="N1988" s="38" t="str">
        <x:f>Vulnerabilidad!C24</x:f>
        <x:v>Madera / livianas</x:v>
      </x:c>
      <x:c r="O1988" s="38" t="str">
        <x:f>Vulnerabilidad!D24</x:f>
        <x:v>Metal</x:v>
      </x:c>
      <x:c r="P1988" s="38" t="str">
        <x:v>Sin dato</x:v>
      </x:c>
      <x:c r="Q1988" s="38" t="n">
        <x:f>IF('Impacto local'!H16="","",'Impacto local'!H16)</x:f>
        <x:v>2</x:v>
      </x:c>
      <x:c r="R1988" s="57" t="n">
        <x:f>IF(Q1988="","",INDEX(Vulnerabilidad!$D$6:$D$17,Q1988))</x:f>
        <x:v>0</x:v>
      </x:c>
      <x:c r="S1988" s="55" t="n">
        <x:f>IF(AND(ISNUMBER(J1988),ISNUMBER(R1988),R1988&gt;=0,R1988&lt;=1),J1988*R1988,"n.a.")</x:f>
        <x:v>0</x:v>
      </x:c>
      <x:c r="T1988" s="38" t="str">
        <x:f>IF(ISNUMBER(S1988),"Calculado ilustrativo","Faltan datos / parámetros inválidos")</x:f>
        <x:v>Calculado ilustrativo</x:v>
      </x:c>
    </x:row>
    <x:row r="1989">
      <x:c r="A1989" s="38" t="str">
        <x:v>R01984</x:v>
      </x:c>
      <x:c r="B1989" s="38" t="str">
        <x:f>'Reparto provincial'!B667</x:f>
        <x:v>C17</x:v>
      </x:c>
      <x:c r="C1989" s="38" t="str">
        <x:f>'Reparto provincial'!C667</x:f>
        <x:v>Seguros Suramericana, S.A.</x:v>
      </x:c>
      <x:c r="D1989" s="38" t="str">
        <x:f>'Reparto provincial'!D667</x:f>
        <x:v>Industrial</x:v>
      </x:c>
      <x:c r="E1989" s="38" t="str">
        <x:f>'Reparto provincial'!E667</x:f>
        <x:v>Ngäbe-Buglé</x:v>
      </x:c>
      <x:c r="F1989" s="38" t="str">
        <x:f>Ubicaciones!A17</x:f>
        <x:v>L12</x:v>
      </x:c>
      <x:c r="G1989" s="38" t="str">
        <x:v>P1</x:v>
      </x:c>
      <x:c r="H1989" s="55" t="n">
        <x:f>IF(AND(ISNUMBER('Reparto provincial'!J667),ABS(Construccion!G41-1)&lt;0.0000001,MIN(Construccion!D41:F41)&gt;=0,MAX(Construccion!D41:F41)&lt;=1),ROUND('Reparto provincial'!J667*ROUND(SUM(Construccion!$D$41:D41),12),0)-0,"n.a.")</x:f>
        <x:v>0</x:v>
      </x:c>
      <x:c r="I1989" s="55" t="n">
        <x:f>'Reparto provincial'!N667</x:f>
        <x:v>0</x:v>
      </x:c>
      <x:c r="J1989" s="55" t="n">
        <x:f>IF(AND(ISNUMBER(H1989),ISNUMBER(I1989)),H1989*I1989,"n.a.")</x:f>
        <x:v>0</x:v>
      </x:c>
      <x:c r="K1989" s="56" t="n">
        <x:f>Ubicaciones!D17</x:f>
        <x:v>8.53</x:v>
      </x:c>
      <x:c r="L1989" s="56" t="n">
        <x:f>Ubicaciones!E17</x:f>
        <x:v>-81.7</x:v>
      </x:c>
      <x:c r="M1989" s="38" t="str">
        <x:f>Vulnerabilidad!B22</x:f>
        <x:v>Hormigón armado</x:v>
      </x:c>
      <x:c r="N1989" s="38" t="str">
        <x:f>Vulnerabilidad!C22</x:f>
        <x:v>Mampostería de relleno</x:v>
      </x:c>
      <x:c r="O1989" s="38" t="str">
        <x:f>Vulnerabilidad!D22</x:f>
        <x:v>Losa de hormigón</x:v>
      </x:c>
      <x:c r="P1989" s="38" t="str">
        <x:v>Sin dato</x:v>
      </x:c>
      <x:c r="Q1989" s="38" t="n">
        <x:f>IF('Impacto local'!H17="","",'Impacto local'!H17)</x:f>
        <x:v>3</x:v>
      </x:c>
      <x:c r="R1989" s="57" t="n">
        <x:f>IF(Q1989="","",INDEX(Vulnerabilidad!$B$6:$B$17,Q1989))</x:f>
        <x:v>0</x:v>
      </x:c>
      <x:c r="S1989" s="55" t="n">
        <x:f>IF(AND(ISNUMBER(J1989),ISNUMBER(R1989),R1989&gt;=0,R1989&lt;=1),J1989*R1989,"n.a.")</x:f>
        <x:v>0</x:v>
      </x:c>
      <x:c r="T1989" s="38" t="str">
        <x:f>IF(ISNUMBER(S1989),"Calculado ilustrativo","Faltan datos / parámetros inválidos")</x:f>
        <x:v>Calculado ilustrativo</x:v>
      </x:c>
    </x:row>
    <x:row r="1990">
      <x:c r="A1990" s="38" t="str">
        <x:v>R01985</x:v>
      </x:c>
      <x:c r="B1990" s="38" t="str">
        <x:f>'Reparto provincial'!B667</x:f>
        <x:v>C17</x:v>
      </x:c>
      <x:c r="C1990" s="38" t="str">
        <x:f>'Reparto provincial'!C667</x:f>
        <x:v>Seguros Suramericana, S.A.</x:v>
      </x:c>
      <x:c r="D1990" s="38" t="str">
        <x:f>'Reparto provincial'!D667</x:f>
        <x:v>Industrial</x:v>
      </x:c>
      <x:c r="E1990" s="38" t="str">
        <x:f>'Reparto provincial'!E667</x:f>
        <x:v>Ngäbe-Buglé</x:v>
      </x:c>
      <x:c r="F1990" s="38" t="str">
        <x:f>Ubicaciones!A17</x:f>
        <x:v>L12</x:v>
      </x:c>
      <x:c r="G1990" s="38" t="str">
        <x:v>P2</x:v>
      </x:c>
      <x:c r="H1990" s="55" t="n">
        <x:f>IF(AND(ISNUMBER('Reparto provincial'!J667),ABS(Construccion!G41-1)&lt;0.0000001,MIN(Construccion!D41:F41)&gt;=0,MAX(Construccion!D41:F41)&lt;=1),ROUND('Reparto provincial'!J667*ROUND(SUM(Construccion!$D$41:E41),12),0)-ROUND('Reparto provincial'!J667*ROUND(SUM(Construccion!$D$41:D41),12),0),"n.a.")</x:f>
        <x:v>0</x:v>
      </x:c>
      <x:c r="I1990" s="55" t="n">
        <x:f>'Reparto provincial'!N667</x:f>
        <x:v>0</x:v>
      </x:c>
      <x:c r="J1990" s="55" t="n">
        <x:f>IF(AND(ISNUMBER(H1990),ISNUMBER(I1990)),H1990*I1990,"n.a.")</x:f>
        <x:v>0</x:v>
      </x:c>
      <x:c r="K1990" s="56" t="n">
        <x:f>Ubicaciones!D17</x:f>
        <x:v>8.53</x:v>
      </x:c>
      <x:c r="L1990" s="56" t="n">
        <x:f>Ubicaciones!E17</x:f>
        <x:v>-81.7</x:v>
      </x:c>
      <x:c r="M1990" s="38" t="str">
        <x:f>Vulnerabilidad!B23</x:f>
        <x:v>Mampostería sin refuerzo</x:v>
      </x:c>
      <x:c r="N1990" s="38" t="str">
        <x:f>Vulnerabilidad!C23</x:f>
        <x:v>Bloque / ladrillo</x:v>
      </x:c>
      <x:c r="O1990" s="38" t="str">
        <x:f>Vulnerabilidad!D23</x:f>
        <x:v>Metal</x:v>
      </x:c>
      <x:c r="P1990" s="38" t="str">
        <x:v>Sin dato</x:v>
      </x:c>
      <x:c r="Q1990" s="38" t="n">
        <x:f>IF('Impacto local'!H17="","",'Impacto local'!H17)</x:f>
        <x:v>3</x:v>
      </x:c>
      <x:c r="R1990" s="57" t="n">
        <x:f>IF(Q1990="","",INDEX(Vulnerabilidad!$C$6:$C$17,Q1990))</x:f>
        <x:v>0</x:v>
      </x:c>
      <x:c r="S1990" s="55" t="n">
        <x:f>IF(AND(ISNUMBER(J1990),ISNUMBER(R1990),R1990&gt;=0,R1990&lt;=1),J1990*R1990,"n.a.")</x:f>
        <x:v>0</x:v>
      </x:c>
      <x:c r="T1990" s="38" t="str">
        <x:f>IF(ISNUMBER(S1990),"Calculado ilustrativo","Faltan datos / parámetros inválidos")</x:f>
        <x:v>Calculado ilustrativo</x:v>
      </x:c>
    </x:row>
    <x:row r="1991">
      <x:c r="A1991" s="38" t="str">
        <x:v>R01986</x:v>
      </x:c>
      <x:c r="B1991" s="38" t="str">
        <x:f>'Reparto provincial'!B667</x:f>
        <x:v>C17</x:v>
      </x:c>
      <x:c r="C1991" s="38" t="str">
        <x:f>'Reparto provincial'!C667</x:f>
        <x:v>Seguros Suramericana, S.A.</x:v>
      </x:c>
      <x:c r="D1991" s="38" t="str">
        <x:f>'Reparto provincial'!D667</x:f>
        <x:v>Industrial</x:v>
      </x:c>
      <x:c r="E1991" s="38" t="str">
        <x:f>'Reparto provincial'!E667</x:f>
        <x:v>Ngäbe-Buglé</x:v>
      </x:c>
      <x:c r="F1991" s="38" t="str">
        <x:f>Ubicaciones!A17</x:f>
        <x:v>L12</x:v>
      </x:c>
      <x:c r="G1991" s="38" t="str">
        <x:v>P3</x:v>
      </x:c>
      <x:c r="H1991" s="55" t="n">
        <x:f>IF(AND(ISNUMBER('Reparto provincial'!J667),ABS(Construccion!G41-1)&lt;0.0000001,MIN(Construccion!D41:F41)&gt;=0,MAX(Construccion!D41:F41)&lt;=1),ROUND('Reparto provincial'!J667*ROUND(SUM(Construccion!$D$41:F41),12),0)-ROUND('Reparto provincial'!J667*ROUND(SUM(Construccion!$D$41:E41),12),0),"n.a.")</x:f>
        <x:v>0</x:v>
      </x:c>
      <x:c r="I1991" s="55" t="n">
        <x:f>'Reparto provincial'!N667</x:f>
        <x:v>0</x:v>
      </x:c>
      <x:c r="J1991" s="55" t="n">
        <x:f>IF(AND(ISNUMBER(H1991),ISNUMBER(I1991)),H1991*I1991,"n.a.")</x:f>
        <x:v>0</x:v>
      </x:c>
      <x:c r="K1991" s="56" t="n">
        <x:f>Ubicaciones!D17</x:f>
        <x:v>8.53</x:v>
      </x:c>
      <x:c r="L1991" s="56" t="n">
        <x:f>Ubicaciones!E17</x:f>
        <x:v>-81.7</x:v>
      </x:c>
      <x:c r="M1991" s="38" t="str">
        <x:f>Vulnerabilidad!B24</x:f>
        <x:v>Liviana / madera</x:v>
      </x:c>
      <x:c r="N1991" s="38" t="str">
        <x:f>Vulnerabilidad!C24</x:f>
        <x:v>Madera / livianas</x:v>
      </x:c>
      <x:c r="O1991" s="38" t="str">
        <x:f>Vulnerabilidad!D24</x:f>
        <x:v>Metal</x:v>
      </x:c>
      <x:c r="P1991" s="38" t="str">
        <x:v>Sin dato</x:v>
      </x:c>
      <x:c r="Q1991" s="38" t="n">
        <x:f>IF('Impacto local'!H17="","",'Impacto local'!H17)</x:f>
        <x:v>3</x:v>
      </x:c>
      <x:c r="R1991" s="57" t="n">
        <x:f>IF(Q1991="","",INDEX(Vulnerabilidad!$D$6:$D$17,Q1991))</x:f>
        <x:v>0</x:v>
      </x:c>
      <x:c r="S1991" s="55" t="n">
        <x:f>IF(AND(ISNUMBER(J1991),ISNUMBER(R1991),R1991&gt;=0,R1991&lt;=1),J1991*R1991,"n.a.")</x:f>
        <x:v>0</x:v>
      </x:c>
      <x:c r="T1991" s="38" t="str">
        <x:f>IF(ISNUMBER(S1991),"Calculado ilustrativo","Faltan datos / parámetros inválidos")</x:f>
        <x:v>Calculado ilustrativo</x:v>
      </x:c>
    </x:row>
    <x:row r="1992">
      <x:c r="A1992" s="38" t="str">
        <x:v>R01987</x:v>
      </x:c>
      <x:c r="B1992" s="38" t="str">
        <x:f>'Reparto provincial'!B668</x:f>
        <x:v>C17</x:v>
      </x:c>
      <x:c r="C1992" s="38" t="str">
        <x:f>'Reparto provincial'!C668</x:f>
        <x:v>Seguros Suramericana, S.A.</x:v>
      </x:c>
      <x:c r="D1992" s="38" t="str">
        <x:f>'Reparto provincial'!D668</x:f>
        <x:v>Industrial</x:v>
      </x:c>
      <x:c r="E1992" s="38" t="str">
        <x:f>'Reparto provincial'!E668</x:f>
        <x:v>Panamá Oeste</x:v>
      </x:c>
      <x:c r="F1992" s="38" t="str">
        <x:f>Ubicaciones!A18</x:f>
        <x:v>L13</x:v>
      </x:c>
      <x:c r="G1992" s="38" t="str">
        <x:v>P1</x:v>
      </x:c>
      <x:c r="H1992" s="55" t="n">
        <x:f>IF(AND(ISNUMBER('Reparto provincial'!J668),ABS(Construccion!G44-1)&lt;0.0000001,MIN(Construccion!D44:F44)&gt;=0,MAX(Construccion!D44:F44)&lt;=1),ROUND('Reparto provincial'!J668*ROUND(SUM(Construccion!$D$44:D44),12),0)-0,"n.a.")</x:f>
        <x:v>0</x:v>
      </x:c>
      <x:c r="I1992" s="55" t="n">
        <x:f>'Reparto provincial'!N668</x:f>
        <x:v>0</x:v>
      </x:c>
      <x:c r="J1992" s="55" t="n">
        <x:f>IF(AND(ISNUMBER(H1992),ISNUMBER(I1992)),H1992*I1992,"n.a.")</x:f>
        <x:v>0</x:v>
      </x:c>
      <x:c r="K1992" s="56" t="n">
        <x:f>Ubicaciones!D18</x:f>
        <x:v>8.88</x:v>
      </x:c>
      <x:c r="L1992" s="56" t="n">
        <x:f>Ubicaciones!E18</x:f>
        <x:v>-79.78</x:v>
      </x:c>
      <x:c r="M1992" s="38" t="str">
        <x:f>Vulnerabilidad!B22</x:f>
        <x:v>Hormigón armado</x:v>
      </x:c>
      <x:c r="N1992" s="38" t="str">
        <x:f>Vulnerabilidad!C22</x:f>
        <x:v>Mampostería de relleno</x:v>
      </x:c>
      <x:c r="O1992" s="38" t="str">
        <x:f>Vulnerabilidad!D22</x:f>
        <x:v>Losa de hormigón</x:v>
      </x:c>
      <x:c r="P1992" s="38" t="str">
        <x:v>Sin dato</x:v>
      </x:c>
      <x:c r="Q1992" s="38" t="n">
        <x:f>IF('Impacto local'!H18="","",'Impacto local'!H18)</x:f>
        <x:v>2</x:v>
      </x:c>
      <x:c r="R1992" s="57" t="n">
        <x:f>IF(Q1992="","",INDEX(Vulnerabilidad!$B$6:$B$17,Q1992))</x:f>
        <x:v>0</x:v>
      </x:c>
      <x:c r="S1992" s="55" t="n">
        <x:f>IF(AND(ISNUMBER(J1992),ISNUMBER(R1992),R1992&gt;=0,R1992&lt;=1),J1992*R1992,"n.a.")</x:f>
        <x:v>0</x:v>
      </x:c>
      <x:c r="T1992" s="38" t="str">
        <x:f>IF(ISNUMBER(S1992),"Calculado ilustrativo","Faltan datos / parámetros inválidos")</x:f>
        <x:v>Calculado ilustrativo</x:v>
      </x:c>
    </x:row>
    <x:row r="1993">
      <x:c r="A1993" s="38" t="str">
        <x:v>R01988</x:v>
      </x:c>
      <x:c r="B1993" s="38" t="str">
        <x:f>'Reparto provincial'!B668</x:f>
        <x:v>C17</x:v>
      </x:c>
      <x:c r="C1993" s="38" t="str">
        <x:f>'Reparto provincial'!C668</x:f>
        <x:v>Seguros Suramericana, S.A.</x:v>
      </x:c>
      <x:c r="D1993" s="38" t="str">
        <x:f>'Reparto provincial'!D668</x:f>
        <x:v>Industrial</x:v>
      </x:c>
      <x:c r="E1993" s="38" t="str">
        <x:f>'Reparto provincial'!E668</x:f>
        <x:v>Panamá Oeste</x:v>
      </x:c>
      <x:c r="F1993" s="38" t="str">
        <x:f>Ubicaciones!A18</x:f>
        <x:v>L13</x:v>
      </x:c>
      <x:c r="G1993" s="38" t="str">
        <x:v>P2</x:v>
      </x:c>
      <x:c r="H1993" s="55" t="n">
        <x:f>IF(AND(ISNUMBER('Reparto provincial'!J668),ABS(Construccion!G44-1)&lt;0.0000001,MIN(Construccion!D44:F44)&gt;=0,MAX(Construccion!D44:F44)&lt;=1),ROUND('Reparto provincial'!J668*ROUND(SUM(Construccion!$D$44:E44),12),0)-ROUND('Reparto provincial'!J668*ROUND(SUM(Construccion!$D$44:D44),12),0),"n.a.")</x:f>
        <x:v>0</x:v>
      </x:c>
      <x:c r="I1993" s="55" t="n">
        <x:f>'Reparto provincial'!N668</x:f>
        <x:v>0</x:v>
      </x:c>
      <x:c r="J1993" s="55" t="n">
        <x:f>IF(AND(ISNUMBER(H1993),ISNUMBER(I1993)),H1993*I1993,"n.a.")</x:f>
        <x:v>0</x:v>
      </x:c>
      <x:c r="K1993" s="56" t="n">
        <x:f>Ubicaciones!D18</x:f>
        <x:v>8.88</x:v>
      </x:c>
      <x:c r="L1993" s="56" t="n">
        <x:f>Ubicaciones!E18</x:f>
        <x:v>-79.78</x:v>
      </x:c>
      <x:c r="M1993" s="38" t="str">
        <x:f>Vulnerabilidad!B23</x:f>
        <x:v>Mampostería sin refuerzo</x:v>
      </x:c>
      <x:c r="N1993" s="38" t="str">
        <x:f>Vulnerabilidad!C23</x:f>
        <x:v>Bloque / ladrillo</x:v>
      </x:c>
      <x:c r="O1993" s="38" t="str">
        <x:f>Vulnerabilidad!D23</x:f>
        <x:v>Metal</x:v>
      </x:c>
      <x:c r="P1993" s="38" t="str">
        <x:v>Sin dato</x:v>
      </x:c>
      <x:c r="Q1993" s="38" t="n">
        <x:f>IF('Impacto local'!H18="","",'Impacto local'!H18)</x:f>
        <x:v>2</x:v>
      </x:c>
      <x:c r="R1993" s="57" t="n">
        <x:f>IF(Q1993="","",INDEX(Vulnerabilidad!$C$6:$C$17,Q1993))</x:f>
        <x:v>0</x:v>
      </x:c>
      <x:c r="S1993" s="55" t="n">
        <x:f>IF(AND(ISNUMBER(J1993),ISNUMBER(R1993),R1993&gt;=0,R1993&lt;=1),J1993*R1993,"n.a.")</x:f>
        <x:v>0</x:v>
      </x:c>
      <x:c r="T1993" s="38" t="str">
        <x:f>IF(ISNUMBER(S1993),"Calculado ilustrativo","Faltan datos / parámetros inválidos")</x:f>
        <x:v>Calculado ilustrativo</x:v>
      </x:c>
    </x:row>
    <x:row r="1994">
      <x:c r="A1994" s="38" t="str">
        <x:v>R01989</x:v>
      </x:c>
      <x:c r="B1994" s="38" t="str">
        <x:f>'Reparto provincial'!B668</x:f>
        <x:v>C17</x:v>
      </x:c>
      <x:c r="C1994" s="38" t="str">
        <x:f>'Reparto provincial'!C668</x:f>
        <x:v>Seguros Suramericana, S.A.</x:v>
      </x:c>
      <x:c r="D1994" s="38" t="str">
        <x:f>'Reparto provincial'!D668</x:f>
        <x:v>Industrial</x:v>
      </x:c>
      <x:c r="E1994" s="38" t="str">
        <x:f>'Reparto provincial'!E668</x:f>
        <x:v>Panamá Oeste</x:v>
      </x:c>
      <x:c r="F1994" s="38" t="str">
        <x:f>Ubicaciones!A18</x:f>
        <x:v>L13</x:v>
      </x:c>
      <x:c r="G1994" s="38" t="str">
        <x:v>P3</x:v>
      </x:c>
      <x:c r="H1994" s="55" t="n">
        <x:f>IF(AND(ISNUMBER('Reparto provincial'!J668),ABS(Construccion!G44-1)&lt;0.0000001,MIN(Construccion!D44:F44)&gt;=0,MAX(Construccion!D44:F44)&lt;=1),ROUND('Reparto provincial'!J668*ROUND(SUM(Construccion!$D$44:F44),12),0)-ROUND('Reparto provincial'!J668*ROUND(SUM(Construccion!$D$44:E44),12),0),"n.a.")</x:f>
        <x:v>0</x:v>
      </x:c>
      <x:c r="I1994" s="55" t="n">
        <x:f>'Reparto provincial'!N668</x:f>
        <x:v>0</x:v>
      </x:c>
      <x:c r="J1994" s="55" t="n">
        <x:f>IF(AND(ISNUMBER(H1994),ISNUMBER(I1994)),H1994*I1994,"n.a.")</x:f>
        <x:v>0</x:v>
      </x:c>
      <x:c r="K1994" s="56" t="n">
        <x:f>Ubicaciones!D18</x:f>
        <x:v>8.88</x:v>
      </x:c>
      <x:c r="L1994" s="56" t="n">
        <x:f>Ubicaciones!E18</x:f>
        <x:v>-79.78</x:v>
      </x:c>
      <x:c r="M1994" s="38" t="str">
        <x:f>Vulnerabilidad!B24</x:f>
        <x:v>Liviana / madera</x:v>
      </x:c>
      <x:c r="N1994" s="38" t="str">
        <x:f>Vulnerabilidad!C24</x:f>
        <x:v>Madera / livianas</x:v>
      </x:c>
      <x:c r="O1994" s="38" t="str">
        <x:f>Vulnerabilidad!D24</x:f>
        <x:v>Metal</x:v>
      </x:c>
      <x:c r="P1994" s="38" t="str">
        <x:v>Sin dato</x:v>
      </x:c>
      <x:c r="Q1994" s="38" t="n">
        <x:f>IF('Impacto local'!H18="","",'Impacto local'!H18)</x:f>
        <x:v>2</x:v>
      </x:c>
      <x:c r="R1994" s="57" t="n">
        <x:f>IF(Q1994="","",INDEX(Vulnerabilidad!$D$6:$D$17,Q1994))</x:f>
        <x:v>0</x:v>
      </x:c>
      <x:c r="S1994" s="55" t="n">
        <x:f>IF(AND(ISNUMBER(J1994),ISNUMBER(R1994),R1994&gt;=0,R1994&lt;=1),J1994*R1994,"n.a.")</x:f>
        <x:v>0</x:v>
      </x:c>
      <x:c r="T1994" s="38" t="str">
        <x:f>IF(ISNUMBER(S1994),"Calculado ilustrativo","Faltan datos / parámetros inválidos")</x:f>
        <x:v>Calculado ilustrativo</x:v>
      </x:c>
    </x:row>
    <x:row r="1995">
      <x:c r="A1995" s="38" t="str">
        <x:v>R01990</x:v>
      </x:c>
      <x:c r="B1995" s="38" t="str">
        <x:f>'Reparto provincial'!B669</x:f>
        <x:v>C18</x:v>
      </x:c>
      <x:c r="C1995" s="38" t="str">
        <x:f>'Reparto provincial'!C669</x:f>
        <x:v>UniVivir, S. A.</x:v>
      </x:c>
      <x:c r="D1995" s="38" t="str">
        <x:f>'Reparto provincial'!D669</x:f>
        <x:v>Residencial</x:v>
      </x:c>
      <x:c r="E1995" s="38" t="str">
        <x:f>'Reparto provincial'!E669</x:f>
        <x:v>Bocas del Toro</x:v>
      </x:c>
      <x:c r="F1995" s="38" t="str">
        <x:f>Ubicaciones!A6</x:f>
        <x:v>L01</x:v>
      </x:c>
      <x:c r="G1995" s="38" t="str">
        <x:v>P1</x:v>
      </x:c>
      <x:c r="H1995" s="55" t="n">
        <x:f>IF(AND(ISNUMBER('Reparto provincial'!J669),ABS(Construccion!G6-1)&lt;0.0000001,MIN(Construccion!D6:F6)&gt;=0,MAX(Construccion!D6:F6)&lt;=1),ROUND('Reparto provincial'!J669*ROUND(SUM(Construccion!$D$6:D6),12),0)-0,"n.a.")</x:f>
        <x:v>0</x:v>
      </x:c>
      <x:c r="I1995" s="55" t="n">
        <x:f>'Reparto provincial'!N669</x:f>
        <x:v>0</x:v>
      </x:c>
      <x:c r="J1995" s="55" t="n">
        <x:f>IF(AND(ISNUMBER(H1995),ISNUMBER(I1995)),H1995*I1995,"n.a.")</x:f>
        <x:v>0</x:v>
      </x:c>
      <x:c r="K1995" s="56" t="n">
        <x:f>Ubicaciones!D6</x:f>
        <x:v>9.34</x:v>
      </x:c>
      <x:c r="L1995" s="56" t="n">
        <x:f>Ubicaciones!E6</x:f>
        <x:v>-82.25</x:v>
      </x:c>
      <x:c r="M1995" s="38" t="str">
        <x:f>Vulnerabilidad!B22</x:f>
        <x:v>Hormigón armado</x:v>
      </x:c>
      <x:c r="N1995" s="38" t="str">
        <x:f>Vulnerabilidad!C22</x:f>
        <x:v>Mampostería de relleno</x:v>
      </x:c>
      <x:c r="O1995" s="38" t="str">
        <x:f>Vulnerabilidad!D22</x:f>
        <x:v>Losa de hormigón</x:v>
      </x:c>
      <x:c r="P1995" s="38" t="str">
        <x:v>Sin dato</x:v>
      </x:c>
      <x:c r="Q1995" s="38" t="n">
        <x:f>IF('Impacto local'!H6="","",'Impacto local'!H6)</x:f>
        <x:v>3</x:v>
      </x:c>
      <x:c r="R1995" s="57" t="n">
        <x:f>IF(Q1995="","",INDEX(Vulnerabilidad!$B$6:$B$17,Q1995))</x:f>
        <x:v>0</x:v>
      </x:c>
      <x:c r="S1995" s="55" t="n">
        <x:f>IF(AND(ISNUMBER(J1995),ISNUMBER(R1995),R1995&gt;=0,R1995&lt;=1),J1995*R1995,"n.a.")</x:f>
        <x:v>0</x:v>
      </x:c>
      <x:c r="T1995" s="38" t="str">
        <x:f>IF(ISNUMBER(S1995),"Calculado ilustrativo","Faltan datos / parámetros inválidos")</x:f>
        <x:v>Calculado ilustrativo</x:v>
      </x:c>
    </x:row>
    <x:row r="1996">
      <x:c r="A1996" s="38" t="str">
        <x:v>R01991</x:v>
      </x:c>
      <x:c r="B1996" s="38" t="str">
        <x:f>'Reparto provincial'!B669</x:f>
        <x:v>C18</x:v>
      </x:c>
      <x:c r="C1996" s="38" t="str">
        <x:f>'Reparto provincial'!C669</x:f>
        <x:v>UniVivir, S. A.</x:v>
      </x:c>
      <x:c r="D1996" s="38" t="str">
        <x:f>'Reparto provincial'!D669</x:f>
        <x:v>Residencial</x:v>
      </x:c>
      <x:c r="E1996" s="38" t="str">
        <x:f>'Reparto provincial'!E669</x:f>
        <x:v>Bocas del Toro</x:v>
      </x:c>
      <x:c r="F1996" s="38" t="str">
        <x:f>Ubicaciones!A6</x:f>
        <x:v>L01</x:v>
      </x:c>
      <x:c r="G1996" s="38" t="str">
        <x:v>P2</x:v>
      </x:c>
      <x:c r="H1996" s="55" t="n">
        <x:f>IF(AND(ISNUMBER('Reparto provincial'!J669),ABS(Construccion!G6-1)&lt;0.0000001,MIN(Construccion!D6:F6)&gt;=0,MAX(Construccion!D6:F6)&lt;=1),ROUND('Reparto provincial'!J669*ROUND(SUM(Construccion!$D$6:E6),12),0)-ROUND('Reparto provincial'!J669*ROUND(SUM(Construccion!$D$6:D6),12),0),"n.a.")</x:f>
        <x:v>0</x:v>
      </x:c>
      <x:c r="I1996" s="55" t="n">
        <x:f>'Reparto provincial'!N669</x:f>
        <x:v>0</x:v>
      </x:c>
      <x:c r="J1996" s="55" t="n">
        <x:f>IF(AND(ISNUMBER(H1996),ISNUMBER(I1996)),H1996*I1996,"n.a.")</x:f>
        <x:v>0</x:v>
      </x:c>
      <x:c r="K1996" s="56" t="n">
        <x:f>Ubicaciones!D6</x:f>
        <x:v>9.34</x:v>
      </x:c>
      <x:c r="L1996" s="56" t="n">
        <x:f>Ubicaciones!E6</x:f>
        <x:v>-82.25</x:v>
      </x:c>
      <x:c r="M1996" s="38" t="str">
        <x:f>Vulnerabilidad!B23</x:f>
        <x:v>Mampostería sin refuerzo</x:v>
      </x:c>
      <x:c r="N1996" s="38" t="str">
        <x:f>Vulnerabilidad!C23</x:f>
        <x:v>Bloque / ladrillo</x:v>
      </x:c>
      <x:c r="O1996" s="38" t="str">
        <x:f>Vulnerabilidad!D23</x:f>
        <x:v>Metal</x:v>
      </x:c>
      <x:c r="P1996" s="38" t="str">
        <x:v>Sin dato</x:v>
      </x:c>
      <x:c r="Q1996" s="38" t="n">
        <x:f>IF('Impacto local'!H6="","",'Impacto local'!H6)</x:f>
        <x:v>3</x:v>
      </x:c>
      <x:c r="R1996" s="57" t="n">
        <x:f>IF(Q1996="","",INDEX(Vulnerabilidad!$C$6:$C$17,Q1996))</x:f>
        <x:v>0</x:v>
      </x:c>
      <x:c r="S1996" s="55" t="n">
        <x:f>IF(AND(ISNUMBER(J1996),ISNUMBER(R1996),R1996&gt;=0,R1996&lt;=1),J1996*R1996,"n.a.")</x:f>
        <x:v>0</x:v>
      </x:c>
      <x:c r="T1996" s="38" t="str">
        <x:f>IF(ISNUMBER(S1996),"Calculado ilustrativo","Faltan datos / parámetros inválidos")</x:f>
        <x:v>Calculado ilustrativo</x:v>
      </x:c>
    </x:row>
    <x:row r="1997">
      <x:c r="A1997" s="38" t="str">
        <x:v>R01992</x:v>
      </x:c>
      <x:c r="B1997" s="38" t="str">
        <x:f>'Reparto provincial'!B669</x:f>
        <x:v>C18</x:v>
      </x:c>
      <x:c r="C1997" s="38" t="str">
        <x:f>'Reparto provincial'!C669</x:f>
        <x:v>UniVivir, S. A.</x:v>
      </x:c>
      <x:c r="D1997" s="38" t="str">
        <x:f>'Reparto provincial'!D669</x:f>
        <x:v>Residencial</x:v>
      </x:c>
      <x:c r="E1997" s="38" t="str">
        <x:f>'Reparto provincial'!E669</x:f>
        <x:v>Bocas del Toro</x:v>
      </x:c>
      <x:c r="F1997" s="38" t="str">
        <x:f>Ubicaciones!A6</x:f>
        <x:v>L01</x:v>
      </x:c>
      <x:c r="G1997" s="38" t="str">
        <x:v>P3</x:v>
      </x:c>
      <x:c r="H1997" s="55" t="n">
        <x:f>IF(AND(ISNUMBER('Reparto provincial'!J669),ABS(Construccion!G6-1)&lt;0.0000001,MIN(Construccion!D6:F6)&gt;=0,MAX(Construccion!D6:F6)&lt;=1),ROUND('Reparto provincial'!J669*ROUND(SUM(Construccion!$D$6:F6),12),0)-ROUND('Reparto provincial'!J669*ROUND(SUM(Construccion!$D$6:E6),12),0),"n.a.")</x:f>
        <x:v>0</x:v>
      </x:c>
      <x:c r="I1997" s="55" t="n">
        <x:f>'Reparto provincial'!N669</x:f>
        <x:v>0</x:v>
      </x:c>
      <x:c r="J1997" s="55" t="n">
        <x:f>IF(AND(ISNUMBER(H1997),ISNUMBER(I1997)),H1997*I1997,"n.a.")</x:f>
        <x:v>0</x:v>
      </x:c>
      <x:c r="K1997" s="56" t="n">
        <x:f>Ubicaciones!D6</x:f>
        <x:v>9.34</x:v>
      </x:c>
      <x:c r="L1997" s="56" t="n">
        <x:f>Ubicaciones!E6</x:f>
        <x:v>-82.25</x:v>
      </x:c>
      <x:c r="M1997" s="38" t="str">
        <x:f>Vulnerabilidad!B24</x:f>
        <x:v>Liviana / madera</x:v>
      </x:c>
      <x:c r="N1997" s="38" t="str">
        <x:f>Vulnerabilidad!C24</x:f>
        <x:v>Madera / livianas</x:v>
      </x:c>
      <x:c r="O1997" s="38" t="str">
        <x:f>Vulnerabilidad!D24</x:f>
        <x:v>Metal</x:v>
      </x:c>
      <x:c r="P1997" s="38" t="str">
        <x:v>Sin dato</x:v>
      </x:c>
      <x:c r="Q1997" s="38" t="n">
        <x:f>IF('Impacto local'!H6="","",'Impacto local'!H6)</x:f>
        <x:v>3</x:v>
      </x:c>
      <x:c r="R1997" s="57" t="n">
        <x:f>IF(Q1997="","",INDEX(Vulnerabilidad!$D$6:$D$17,Q1997))</x:f>
        <x:v>0</x:v>
      </x:c>
      <x:c r="S1997" s="55" t="n">
        <x:f>IF(AND(ISNUMBER(J1997),ISNUMBER(R1997),R1997&gt;=0,R1997&lt;=1),J1997*R1997,"n.a.")</x:f>
        <x:v>0</x:v>
      </x:c>
      <x:c r="T1997" s="38" t="str">
        <x:f>IF(ISNUMBER(S1997),"Calculado ilustrativo","Faltan datos / parámetros inválidos")</x:f>
        <x:v>Calculado ilustrativo</x:v>
      </x:c>
    </x:row>
    <x:row r="1998">
      <x:c r="A1998" s="38" t="str">
        <x:v>R01993</x:v>
      </x:c>
      <x:c r="B1998" s="38" t="str">
        <x:f>'Reparto provincial'!B670</x:f>
        <x:v>C18</x:v>
      </x:c>
      <x:c r="C1998" s="38" t="str">
        <x:f>'Reparto provincial'!C670</x:f>
        <x:v>UniVivir, S. A.</x:v>
      </x:c>
      <x:c r="D1998" s="38" t="str">
        <x:f>'Reparto provincial'!D670</x:f>
        <x:v>Residencial</x:v>
      </x:c>
      <x:c r="E1998" s="38" t="str">
        <x:f>'Reparto provincial'!E670</x:f>
        <x:v>Coclé</x:v>
      </x:c>
      <x:c r="F1998" s="38" t="str">
        <x:f>Ubicaciones!A7</x:f>
        <x:v>L02</x:v>
      </x:c>
      <x:c r="G1998" s="38" t="str">
        <x:v>P1</x:v>
      </x:c>
      <x:c r="H1998" s="55" t="n">
        <x:f>IF(AND(ISNUMBER('Reparto provincial'!J670),ABS(Construccion!G9-1)&lt;0.0000001,MIN(Construccion!D9:F9)&gt;=0,MAX(Construccion!D9:F9)&lt;=1),ROUND('Reparto provincial'!J670*ROUND(SUM(Construccion!$D$9:D9),12),0)-0,"n.a.")</x:f>
        <x:v>0</x:v>
      </x:c>
      <x:c r="I1998" s="55" t="n">
        <x:f>'Reparto provincial'!N670</x:f>
        <x:v>0</x:v>
      </x:c>
      <x:c r="J1998" s="55" t="n">
        <x:f>IF(AND(ISNUMBER(H1998),ISNUMBER(I1998)),H1998*I1998,"n.a.")</x:f>
        <x:v>0</x:v>
      </x:c>
      <x:c r="K1998" s="56" t="n">
        <x:f>Ubicaciones!D7</x:f>
        <x:v>8.52</x:v>
      </x:c>
      <x:c r="L1998" s="56" t="n">
        <x:f>Ubicaciones!E7</x:f>
        <x:v>-80.36</x:v>
      </x:c>
      <x:c r="M1998" s="38" t="str">
        <x:f>Vulnerabilidad!B22</x:f>
        <x:v>Hormigón armado</x:v>
      </x:c>
      <x:c r="N1998" s="38" t="str">
        <x:f>Vulnerabilidad!C22</x:f>
        <x:v>Mampostería de relleno</x:v>
      </x:c>
      <x:c r="O1998" s="38" t="str">
        <x:f>Vulnerabilidad!D22</x:f>
        <x:v>Losa de hormigón</x:v>
      </x:c>
      <x:c r="P1998" s="38" t="str">
        <x:v>Sin dato</x:v>
      </x:c>
      <x:c r="Q1998" s="38" t="n">
        <x:f>IF('Impacto local'!H7="","",'Impacto local'!H7)</x:f>
        <x:v>2</x:v>
      </x:c>
      <x:c r="R1998" s="57" t="n">
        <x:f>IF(Q1998="","",INDEX(Vulnerabilidad!$B$6:$B$17,Q1998))</x:f>
        <x:v>0</x:v>
      </x:c>
      <x:c r="S1998" s="55" t="n">
        <x:f>IF(AND(ISNUMBER(J1998),ISNUMBER(R1998),R1998&gt;=0,R1998&lt;=1),J1998*R1998,"n.a.")</x:f>
        <x:v>0</x:v>
      </x:c>
      <x:c r="T1998" s="38" t="str">
        <x:f>IF(ISNUMBER(S1998),"Calculado ilustrativo","Faltan datos / parámetros inválidos")</x:f>
        <x:v>Calculado ilustrativo</x:v>
      </x:c>
    </x:row>
    <x:row r="1999">
      <x:c r="A1999" s="38" t="str">
        <x:v>R01994</x:v>
      </x:c>
      <x:c r="B1999" s="38" t="str">
        <x:f>'Reparto provincial'!B670</x:f>
        <x:v>C18</x:v>
      </x:c>
      <x:c r="C1999" s="38" t="str">
        <x:f>'Reparto provincial'!C670</x:f>
        <x:v>UniVivir, S. A.</x:v>
      </x:c>
      <x:c r="D1999" s="38" t="str">
        <x:f>'Reparto provincial'!D670</x:f>
        <x:v>Residencial</x:v>
      </x:c>
      <x:c r="E1999" s="38" t="str">
        <x:f>'Reparto provincial'!E670</x:f>
        <x:v>Coclé</x:v>
      </x:c>
      <x:c r="F1999" s="38" t="str">
        <x:f>Ubicaciones!A7</x:f>
        <x:v>L02</x:v>
      </x:c>
      <x:c r="G1999" s="38" t="str">
        <x:v>P2</x:v>
      </x:c>
      <x:c r="H1999" s="55" t="n">
        <x:f>IF(AND(ISNUMBER('Reparto provincial'!J670),ABS(Construccion!G9-1)&lt;0.0000001,MIN(Construccion!D9:F9)&gt;=0,MAX(Construccion!D9:F9)&lt;=1),ROUND('Reparto provincial'!J670*ROUND(SUM(Construccion!$D$9:E9),12),0)-ROUND('Reparto provincial'!J670*ROUND(SUM(Construccion!$D$9:D9),12),0),"n.a.")</x:f>
        <x:v>0</x:v>
      </x:c>
      <x:c r="I1999" s="55" t="n">
        <x:f>'Reparto provincial'!N670</x:f>
        <x:v>0</x:v>
      </x:c>
      <x:c r="J1999" s="55" t="n">
        <x:f>IF(AND(ISNUMBER(H1999),ISNUMBER(I1999)),H1999*I1999,"n.a.")</x:f>
        <x:v>0</x:v>
      </x:c>
      <x:c r="K1999" s="56" t="n">
        <x:f>Ubicaciones!D7</x:f>
        <x:v>8.52</x:v>
      </x:c>
      <x:c r="L1999" s="56" t="n">
        <x:f>Ubicaciones!E7</x:f>
        <x:v>-80.36</x:v>
      </x:c>
      <x:c r="M1999" s="38" t="str">
        <x:f>Vulnerabilidad!B23</x:f>
        <x:v>Mampostería sin refuerzo</x:v>
      </x:c>
      <x:c r="N1999" s="38" t="str">
        <x:f>Vulnerabilidad!C23</x:f>
        <x:v>Bloque / ladrillo</x:v>
      </x:c>
      <x:c r="O1999" s="38" t="str">
        <x:f>Vulnerabilidad!D23</x:f>
        <x:v>Metal</x:v>
      </x:c>
      <x:c r="P1999" s="38" t="str">
        <x:v>Sin dato</x:v>
      </x:c>
      <x:c r="Q1999" s="38" t="n">
        <x:f>IF('Impacto local'!H7="","",'Impacto local'!H7)</x:f>
        <x:v>2</x:v>
      </x:c>
      <x:c r="R1999" s="57" t="n">
        <x:f>IF(Q1999="","",INDEX(Vulnerabilidad!$C$6:$C$17,Q1999))</x:f>
        <x:v>0</x:v>
      </x:c>
      <x:c r="S1999" s="55" t="n">
        <x:f>IF(AND(ISNUMBER(J1999),ISNUMBER(R1999),R1999&gt;=0,R1999&lt;=1),J1999*R1999,"n.a.")</x:f>
        <x:v>0</x:v>
      </x:c>
      <x:c r="T1999" s="38" t="str">
        <x:f>IF(ISNUMBER(S1999),"Calculado ilustrativo","Faltan datos / parámetros inválidos")</x:f>
        <x:v>Calculado ilustrativo</x:v>
      </x:c>
    </x:row>
    <x:row r="2000">
      <x:c r="A2000" s="38" t="str">
        <x:v>R01995</x:v>
      </x:c>
      <x:c r="B2000" s="38" t="str">
        <x:f>'Reparto provincial'!B670</x:f>
        <x:v>C18</x:v>
      </x:c>
      <x:c r="C2000" s="38" t="str">
        <x:f>'Reparto provincial'!C670</x:f>
        <x:v>UniVivir, S. A.</x:v>
      </x:c>
      <x:c r="D2000" s="38" t="str">
        <x:f>'Reparto provincial'!D670</x:f>
        <x:v>Residencial</x:v>
      </x:c>
      <x:c r="E2000" s="38" t="str">
        <x:f>'Reparto provincial'!E670</x:f>
        <x:v>Coclé</x:v>
      </x:c>
      <x:c r="F2000" s="38" t="str">
        <x:f>Ubicaciones!A7</x:f>
        <x:v>L02</x:v>
      </x:c>
      <x:c r="G2000" s="38" t="str">
        <x:v>P3</x:v>
      </x:c>
      <x:c r="H2000" s="55" t="n">
        <x:f>IF(AND(ISNUMBER('Reparto provincial'!J670),ABS(Construccion!G9-1)&lt;0.0000001,MIN(Construccion!D9:F9)&gt;=0,MAX(Construccion!D9:F9)&lt;=1),ROUND('Reparto provincial'!J670*ROUND(SUM(Construccion!$D$9:F9),12),0)-ROUND('Reparto provincial'!J670*ROUND(SUM(Construccion!$D$9:E9),12),0),"n.a.")</x:f>
        <x:v>0</x:v>
      </x:c>
      <x:c r="I2000" s="55" t="n">
        <x:f>'Reparto provincial'!N670</x:f>
        <x:v>0</x:v>
      </x:c>
      <x:c r="J2000" s="55" t="n">
        <x:f>IF(AND(ISNUMBER(H2000),ISNUMBER(I2000)),H2000*I2000,"n.a.")</x:f>
        <x:v>0</x:v>
      </x:c>
      <x:c r="K2000" s="56" t="n">
        <x:f>Ubicaciones!D7</x:f>
        <x:v>8.52</x:v>
      </x:c>
      <x:c r="L2000" s="56" t="n">
        <x:f>Ubicaciones!E7</x:f>
        <x:v>-80.36</x:v>
      </x:c>
      <x:c r="M2000" s="38" t="str">
        <x:f>Vulnerabilidad!B24</x:f>
        <x:v>Liviana / madera</x:v>
      </x:c>
      <x:c r="N2000" s="38" t="str">
        <x:f>Vulnerabilidad!C24</x:f>
        <x:v>Madera / livianas</x:v>
      </x:c>
      <x:c r="O2000" s="38" t="str">
        <x:f>Vulnerabilidad!D24</x:f>
        <x:v>Metal</x:v>
      </x:c>
      <x:c r="P2000" s="38" t="str">
        <x:v>Sin dato</x:v>
      </x:c>
      <x:c r="Q2000" s="38" t="n">
        <x:f>IF('Impacto local'!H7="","",'Impacto local'!H7)</x:f>
        <x:v>2</x:v>
      </x:c>
      <x:c r="R2000" s="57" t="n">
        <x:f>IF(Q2000="","",INDEX(Vulnerabilidad!$D$6:$D$17,Q2000))</x:f>
        <x:v>0</x:v>
      </x:c>
      <x:c r="S2000" s="55" t="n">
        <x:f>IF(AND(ISNUMBER(J2000),ISNUMBER(R2000),R2000&gt;=0,R2000&lt;=1),J2000*R2000,"n.a.")</x:f>
        <x:v>0</x:v>
      </x:c>
      <x:c r="T2000" s="38" t="str">
        <x:f>IF(ISNUMBER(S2000),"Calculado ilustrativo","Faltan datos / parámetros inválidos")</x:f>
        <x:v>Calculado ilustrativo</x:v>
      </x:c>
    </x:row>
    <x:row r="2001">
      <x:c r="A2001" s="38" t="str">
        <x:v>R01996</x:v>
      </x:c>
      <x:c r="B2001" s="38" t="str">
        <x:f>'Reparto provincial'!B671</x:f>
        <x:v>C18</x:v>
      </x:c>
      <x:c r="C2001" s="38" t="str">
        <x:f>'Reparto provincial'!C671</x:f>
        <x:v>UniVivir, S. A.</x:v>
      </x:c>
      <x:c r="D2001" s="38" t="str">
        <x:f>'Reparto provincial'!D671</x:f>
        <x:v>Residencial</x:v>
      </x:c>
      <x:c r="E2001" s="38" t="str">
        <x:f>'Reparto provincial'!E671</x:f>
        <x:v>Colón</x:v>
      </x:c>
      <x:c r="F2001" s="38" t="str">
        <x:f>Ubicaciones!A8</x:f>
        <x:v>L03</x:v>
      </x:c>
      <x:c r="G2001" s="38" t="str">
        <x:v>P1</x:v>
      </x:c>
      <x:c r="H2001" s="55" t="n">
        <x:f>IF(AND(ISNUMBER('Reparto provincial'!J671),ABS(Construccion!G12-1)&lt;0.0000001,MIN(Construccion!D12:F12)&gt;=0,MAX(Construccion!D12:F12)&lt;=1),ROUND('Reparto provincial'!J671*ROUND(SUM(Construccion!$D$12:D12),12),0)-0,"n.a.")</x:f>
        <x:v>0</x:v>
      </x:c>
      <x:c r="I2001" s="55" t="n">
        <x:f>'Reparto provincial'!N671</x:f>
        <x:v>0</x:v>
      </x:c>
      <x:c r="J2001" s="55" t="n">
        <x:f>IF(AND(ISNUMBER(H2001),ISNUMBER(I2001)),H2001*I2001,"n.a.")</x:f>
        <x:v>0</x:v>
      </x:c>
      <x:c r="K2001" s="56" t="n">
        <x:f>Ubicaciones!D8</x:f>
        <x:v>9.36</x:v>
      </x:c>
      <x:c r="L2001" s="56" t="n">
        <x:f>Ubicaciones!E8</x:f>
        <x:v>-79.9</x:v>
      </x:c>
      <x:c r="M2001" s="38" t="str">
        <x:f>Vulnerabilidad!B22</x:f>
        <x:v>Hormigón armado</x:v>
      </x:c>
      <x:c r="N2001" s="38" t="str">
        <x:f>Vulnerabilidad!C22</x:f>
        <x:v>Mampostería de relleno</x:v>
      </x:c>
      <x:c r="O2001" s="38" t="str">
        <x:f>Vulnerabilidad!D22</x:f>
        <x:v>Losa de hormigón</x:v>
      </x:c>
      <x:c r="P2001" s="38" t="str">
        <x:v>Sin dato</x:v>
      </x:c>
      <x:c r="Q2001" s="38" t="n">
        <x:f>IF('Impacto local'!H8="","",'Impacto local'!H8)</x:f>
        <x:v>2</x:v>
      </x:c>
      <x:c r="R2001" s="57" t="n">
        <x:f>IF(Q2001="","",INDEX(Vulnerabilidad!$B$6:$B$17,Q2001))</x:f>
        <x:v>0</x:v>
      </x:c>
      <x:c r="S2001" s="55" t="n">
        <x:f>IF(AND(ISNUMBER(J2001),ISNUMBER(R2001),R2001&gt;=0,R2001&lt;=1),J2001*R2001,"n.a.")</x:f>
        <x:v>0</x:v>
      </x:c>
      <x:c r="T2001" s="38" t="str">
        <x:f>IF(ISNUMBER(S2001),"Calculado ilustrativo","Faltan datos / parámetros inválidos")</x:f>
        <x:v>Calculado ilustrativo</x:v>
      </x:c>
    </x:row>
    <x:row r="2002">
      <x:c r="A2002" s="38" t="str">
        <x:v>R01997</x:v>
      </x:c>
      <x:c r="B2002" s="38" t="str">
        <x:f>'Reparto provincial'!B671</x:f>
        <x:v>C18</x:v>
      </x:c>
      <x:c r="C2002" s="38" t="str">
        <x:f>'Reparto provincial'!C671</x:f>
        <x:v>UniVivir, S. A.</x:v>
      </x:c>
      <x:c r="D2002" s="38" t="str">
        <x:f>'Reparto provincial'!D671</x:f>
        <x:v>Residencial</x:v>
      </x:c>
      <x:c r="E2002" s="38" t="str">
        <x:f>'Reparto provincial'!E671</x:f>
        <x:v>Colón</x:v>
      </x:c>
      <x:c r="F2002" s="38" t="str">
        <x:f>Ubicaciones!A8</x:f>
        <x:v>L03</x:v>
      </x:c>
      <x:c r="G2002" s="38" t="str">
        <x:v>P2</x:v>
      </x:c>
      <x:c r="H2002" s="55" t="n">
        <x:f>IF(AND(ISNUMBER('Reparto provincial'!J671),ABS(Construccion!G12-1)&lt;0.0000001,MIN(Construccion!D12:F12)&gt;=0,MAX(Construccion!D12:F12)&lt;=1),ROUND('Reparto provincial'!J671*ROUND(SUM(Construccion!$D$12:E12),12),0)-ROUND('Reparto provincial'!J671*ROUND(SUM(Construccion!$D$12:D12),12),0),"n.a.")</x:f>
        <x:v>0</x:v>
      </x:c>
      <x:c r="I2002" s="55" t="n">
        <x:f>'Reparto provincial'!N671</x:f>
        <x:v>0</x:v>
      </x:c>
      <x:c r="J2002" s="55" t="n">
        <x:f>IF(AND(ISNUMBER(H2002),ISNUMBER(I2002)),H2002*I2002,"n.a.")</x:f>
        <x:v>0</x:v>
      </x:c>
      <x:c r="K2002" s="56" t="n">
        <x:f>Ubicaciones!D8</x:f>
        <x:v>9.36</x:v>
      </x:c>
      <x:c r="L2002" s="56" t="n">
        <x:f>Ubicaciones!E8</x:f>
        <x:v>-79.9</x:v>
      </x:c>
      <x:c r="M2002" s="38" t="str">
        <x:f>Vulnerabilidad!B23</x:f>
        <x:v>Mampostería sin refuerzo</x:v>
      </x:c>
      <x:c r="N2002" s="38" t="str">
        <x:f>Vulnerabilidad!C23</x:f>
        <x:v>Bloque / ladrillo</x:v>
      </x:c>
      <x:c r="O2002" s="38" t="str">
        <x:f>Vulnerabilidad!D23</x:f>
        <x:v>Metal</x:v>
      </x:c>
      <x:c r="P2002" s="38" t="str">
        <x:v>Sin dato</x:v>
      </x:c>
      <x:c r="Q2002" s="38" t="n">
        <x:f>IF('Impacto local'!H8="","",'Impacto local'!H8)</x:f>
        <x:v>2</x:v>
      </x:c>
      <x:c r="R2002" s="57" t="n">
        <x:f>IF(Q2002="","",INDEX(Vulnerabilidad!$C$6:$C$17,Q2002))</x:f>
        <x:v>0</x:v>
      </x:c>
      <x:c r="S2002" s="55" t="n">
        <x:f>IF(AND(ISNUMBER(J2002),ISNUMBER(R2002),R2002&gt;=0,R2002&lt;=1),J2002*R2002,"n.a.")</x:f>
        <x:v>0</x:v>
      </x:c>
      <x:c r="T2002" s="38" t="str">
        <x:f>IF(ISNUMBER(S2002),"Calculado ilustrativo","Faltan datos / parámetros inválidos")</x:f>
        <x:v>Calculado ilustrativo</x:v>
      </x:c>
    </x:row>
    <x:row r="2003">
      <x:c r="A2003" s="38" t="str">
        <x:v>R01998</x:v>
      </x:c>
      <x:c r="B2003" s="38" t="str">
        <x:f>'Reparto provincial'!B671</x:f>
        <x:v>C18</x:v>
      </x:c>
      <x:c r="C2003" s="38" t="str">
        <x:f>'Reparto provincial'!C671</x:f>
        <x:v>UniVivir, S. A.</x:v>
      </x:c>
      <x:c r="D2003" s="38" t="str">
        <x:f>'Reparto provincial'!D671</x:f>
        <x:v>Residencial</x:v>
      </x:c>
      <x:c r="E2003" s="38" t="str">
        <x:f>'Reparto provincial'!E671</x:f>
        <x:v>Colón</x:v>
      </x:c>
      <x:c r="F2003" s="38" t="str">
        <x:f>Ubicaciones!A8</x:f>
        <x:v>L03</x:v>
      </x:c>
      <x:c r="G2003" s="38" t="str">
        <x:v>P3</x:v>
      </x:c>
      <x:c r="H2003" s="55" t="n">
        <x:f>IF(AND(ISNUMBER('Reparto provincial'!J671),ABS(Construccion!G12-1)&lt;0.0000001,MIN(Construccion!D12:F12)&gt;=0,MAX(Construccion!D12:F12)&lt;=1),ROUND('Reparto provincial'!J671*ROUND(SUM(Construccion!$D$12:F12),12),0)-ROUND('Reparto provincial'!J671*ROUND(SUM(Construccion!$D$12:E12),12),0),"n.a.")</x:f>
        <x:v>0</x:v>
      </x:c>
      <x:c r="I2003" s="55" t="n">
        <x:f>'Reparto provincial'!N671</x:f>
        <x:v>0</x:v>
      </x:c>
      <x:c r="J2003" s="55" t="n">
        <x:f>IF(AND(ISNUMBER(H2003),ISNUMBER(I2003)),H2003*I2003,"n.a.")</x:f>
        <x:v>0</x:v>
      </x:c>
      <x:c r="K2003" s="56" t="n">
        <x:f>Ubicaciones!D8</x:f>
        <x:v>9.36</x:v>
      </x:c>
      <x:c r="L2003" s="56" t="n">
        <x:f>Ubicaciones!E8</x:f>
        <x:v>-79.9</x:v>
      </x:c>
      <x:c r="M2003" s="38" t="str">
        <x:f>Vulnerabilidad!B24</x:f>
        <x:v>Liviana / madera</x:v>
      </x:c>
      <x:c r="N2003" s="38" t="str">
        <x:f>Vulnerabilidad!C24</x:f>
        <x:v>Madera / livianas</x:v>
      </x:c>
      <x:c r="O2003" s="38" t="str">
        <x:f>Vulnerabilidad!D24</x:f>
        <x:v>Metal</x:v>
      </x:c>
      <x:c r="P2003" s="38" t="str">
        <x:v>Sin dato</x:v>
      </x:c>
      <x:c r="Q2003" s="38" t="n">
        <x:f>IF('Impacto local'!H8="","",'Impacto local'!H8)</x:f>
        <x:v>2</x:v>
      </x:c>
      <x:c r="R2003" s="57" t="n">
        <x:f>IF(Q2003="","",INDEX(Vulnerabilidad!$D$6:$D$17,Q2003))</x:f>
        <x:v>0</x:v>
      </x:c>
      <x:c r="S2003" s="55" t="n">
        <x:f>IF(AND(ISNUMBER(J2003),ISNUMBER(R2003),R2003&gt;=0,R2003&lt;=1),J2003*R2003,"n.a.")</x:f>
        <x:v>0</x:v>
      </x:c>
      <x:c r="T2003" s="38" t="str">
        <x:f>IF(ISNUMBER(S2003),"Calculado ilustrativo","Faltan datos / parámetros inválidos")</x:f>
        <x:v>Calculado ilustrativo</x:v>
      </x:c>
    </x:row>
    <x:row r="2004">
      <x:c r="A2004" s="38" t="str">
        <x:v>R01999</x:v>
      </x:c>
      <x:c r="B2004" s="38" t="str">
        <x:f>'Reparto provincial'!B672</x:f>
        <x:v>C18</x:v>
      </x:c>
      <x:c r="C2004" s="38" t="str">
        <x:f>'Reparto provincial'!C672</x:f>
        <x:v>UniVivir, S. A.</x:v>
      </x:c>
      <x:c r="D2004" s="38" t="str">
        <x:f>'Reparto provincial'!D672</x:f>
        <x:v>Residencial</x:v>
      </x:c>
      <x:c r="E2004" s="38" t="str">
        <x:f>'Reparto provincial'!E672</x:f>
        <x:v>Chiriquí</x:v>
      </x:c>
      <x:c r="F2004" s="38" t="str">
        <x:f>Ubicaciones!A9</x:f>
        <x:v>L04</x:v>
      </x:c>
      <x:c r="G2004" s="38" t="str">
        <x:v>P1</x:v>
      </x:c>
      <x:c r="H2004" s="55" t="n">
        <x:f>IF(AND(ISNUMBER('Reparto provincial'!J672),ABS(Construccion!G15-1)&lt;0.0000001,MIN(Construccion!D15:F15)&gt;=0,MAX(Construccion!D15:F15)&lt;=1),ROUND('Reparto provincial'!J672*ROUND(SUM(Construccion!$D$15:D15),12),0)-0,"n.a.")</x:f>
        <x:v>0</x:v>
      </x:c>
      <x:c r="I2004" s="55" t="n">
        <x:f>'Reparto provincial'!N672</x:f>
        <x:v>0</x:v>
      </x:c>
      <x:c r="J2004" s="55" t="n">
        <x:f>IF(AND(ISNUMBER(H2004),ISNUMBER(I2004)),H2004*I2004,"n.a.")</x:f>
        <x:v>0</x:v>
      </x:c>
      <x:c r="K2004" s="56" t="n">
        <x:f>Ubicaciones!D9</x:f>
        <x:v>8.43</x:v>
      </x:c>
      <x:c r="L2004" s="56" t="n">
        <x:f>Ubicaciones!E9</x:f>
        <x:v>-82.43</x:v>
      </x:c>
      <x:c r="M2004" s="38" t="str">
        <x:f>Vulnerabilidad!B22</x:f>
        <x:v>Hormigón armado</x:v>
      </x:c>
      <x:c r="N2004" s="38" t="str">
        <x:f>Vulnerabilidad!C22</x:f>
        <x:v>Mampostería de relleno</x:v>
      </x:c>
      <x:c r="O2004" s="38" t="str">
        <x:f>Vulnerabilidad!D22</x:f>
        <x:v>Losa de hormigón</x:v>
      </x:c>
      <x:c r="P2004" s="38" t="str">
        <x:v>Sin dato</x:v>
      </x:c>
      <x:c r="Q2004" s="38" t="n">
        <x:f>IF('Impacto local'!H9="","",'Impacto local'!H9)</x:f>
        <x:v>4</x:v>
      </x:c>
      <x:c r="R2004" s="57" t="n">
        <x:f>IF(Q2004="","",INDEX(Vulnerabilidad!$B$6:$B$17,Q2004))</x:f>
        <x:v>0</x:v>
      </x:c>
      <x:c r="S2004" s="55" t="n">
        <x:f>IF(AND(ISNUMBER(J2004),ISNUMBER(R2004),R2004&gt;=0,R2004&lt;=1),J2004*R2004,"n.a.")</x:f>
        <x:v>0</x:v>
      </x:c>
      <x:c r="T2004" s="38" t="str">
        <x:f>IF(ISNUMBER(S2004),"Calculado ilustrativo","Faltan datos / parámetros inválidos")</x:f>
        <x:v>Calculado ilustrativo</x:v>
      </x:c>
    </x:row>
    <x:row r="2005">
      <x:c r="A2005" s="38" t="str">
        <x:v>R02000</x:v>
      </x:c>
      <x:c r="B2005" s="38" t="str">
        <x:f>'Reparto provincial'!B672</x:f>
        <x:v>C18</x:v>
      </x:c>
      <x:c r="C2005" s="38" t="str">
        <x:f>'Reparto provincial'!C672</x:f>
        <x:v>UniVivir, S. A.</x:v>
      </x:c>
      <x:c r="D2005" s="38" t="str">
        <x:f>'Reparto provincial'!D672</x:f>
        <x:v>Residencial</x:v>
      </x:c>
      <x:c r="E2005" s="38" t="str">
        <x:f>'Reparto provincial'!E672</x:f>
        <x:v>Chiriquí</x:v>
      </x:c>
      <x:c r="F2005" s="38" t="str">
        <x:f>Ubicaciones!A9</x:f>
        <x:v>L04</x:v>
      </x:c>
      <x:c r="G2005" s="38" t="str">
        <x:v>P2</x:v>
      </x:c>
      <x:c r="H2005" s="55" t="n">
        <x:f>IF(AND(ISNUMBER('Reparto provincial'!J672),ABS(Construccion!G15-1)&lt;0.0000001,MIN(Construccion!D15:F15)&gt;=0,MAX(Construccion!D15:F15)&lt;=1),ROUND('Reparto provincial'!J672*ROUND(SUM(Construccion!$D$15:E15),12),0)-ROUND('Reparto provincial'!J672*ROUND(SUM(Construccion!$D$15:D15),12),0),"n.a.")</x:f>
        <x:v>0</x:v>
      </x:c>
      <x:c r="I2005" s="55" t="n">
        <x:f>'Reparto provincial'!N672</x:f>
        <x:v>0</x:v>
      </x:c>
      <x:c r="J2005" s="55" t="n">
        <x:f>IF(AND(ISNUMBER(H2005),ISNUMBER(I2005)),H2005*I2005,"n.a.")</x:f>
        <x:v>0</x:v>
      </x:c>
      <x:c r="K2005" s="56" t="n">
        <x:f>Ubicaciones!D9</x:f>
        <x:v>8.43</x:v>
      </x:c>
      <x:c r="L2005" s="56" t="n">
        <x:f>Ubicaciones!E9</x:f>
        <x:v>-82.43</x:v>
      </x:c>
      <x:c r="M2005" s="38" t="str">
        <x:f>Vulnerabilidad!B23</x:f>
        <x:v>Mampostería sin refuerzo</x:v>
      </x:c>
      <x:c r="N2005" s="38" t="str">
        <x:f>Vulnerabilidad!C23</x:f>
        <x:v>Bloque / ladrillo</x:v>
      </x:c>
      <x:c r="O2005" s="38" t="str">
        <x:f>Vulnerabilidad!D23</x:f>
        <x:v>Metal</x:v>
      </x:c>
      <x:c r="P2005" s="38" t="str">
        <x:v>Sin dato</x:v>
      </x:c>
      <x:c r="Q2005" s="38" t="n">
        <x:f>IF('Impacto local'!H9="","",'Impacto local'!H9)</x:f>
        <x:v>4</x:v>
      </x:c>
      <x:c r="R2005" s="57" t="n">
        <x:f>IF(Q2005="","",INDEX(Vulnerabilidad!$C$6:$C$17,Q2005))</x:f>
        <x:v>0.001</x:v>
      </x:c>
      <x:c r="S2005" s="55" t="n">
        <x:f>IF(AND(ISNUMBER(J2005),ISNUMBER(R2005),R2005&gt;=0,R2005&lt;=1),J2005*R2005,"n.a.")</x:f>
        <x:v>0</x:v>
      </x:c>
      <x:c r="T2005" s="38" t="str">
        <x:f>IF(ISNUMBER(S2005),"Calculado ilustrativo","Faltan datos / parámetros inválidos")</x:f>
        <x:v>Calculado ilustrativo</x:v>
      </x:c>
    </x:row>
    <x:row r="2006">
      <x:c r="A2006" s="38" t="str">
        <x:v>R02001</x:v>
      </x:c>
      <x:c r="B2006" s="38" t="str">
        <x:f>'Reparto provincial'!B672</x:f>
        <x:v>C18</x:v>
      </x:c>
      <x:c r="C2006" s="38" t="str">
        <x:f>'Reparto provincial'!C672</x:f>
        <x:v>UniVivir, S. A.</x:v>
      </x:c>
      <x:c r="D2006" s="38" t="str">
        <x:f>'Reparto provincial'!D672</x:f>
        <x:v>Residencial</x:v>
      </x:c>
      <x:c r="E2006" s="38" t="str">
        <x:f>'Reparto provincial'!E672</x:f>
        <x:v>Chiriquí</x:v>
      </x:c>
      <x:c r="F2006" s="38" t="str">
        <x:f>Ubicaciones!A9</x:f>
        <x:v>L04</x:v>
      </x:c>
      <x:c r="G2006" s="38" t="str">
        <x:v>P3</x:v>
      </x:c>
      <x:c r="H2006" s="55" t="n">
        <x:f>IF(AND(ISNUMBER('Reparto provincial'!J672),ABS(Construccion!G15-1)&lt;0.0000001,MIN(Construccion!D15:F15)&gt;=0,MAX(Construccion!D15:F15)&lt;=1),ROUND('Reparto provincial'!J672*ROUND(SUM(Construccion!$D$15:F15),12),0)-ROUND('Reparto provincial'!J672*ROUND(SUM(Construccion!$D$15:E15),12),0),"n.a.")</x:f>
        <x:v>0</x:v>
      </x:c>
      <x:c r="I2006" s="55" t="n">
        <x:f>'Reparto provincial'!N672</x:f>
        <x:v>0</x:v>
      </x:c>
      <x:c r="J2006" s="55" t="n">
        <x:f>IF(AND(ISNUMBER(H2006),ISNUMBER(I2006)),H2006*I2006,"n.a.")</x:f>
        <x:v>0</x:v>
      </x:c>
      <x:c r="K2006" s="56" t="n">
        <x:f>Ubicaciones!D9</x:f>
        <x:v>8.43</x:v>
      </x:c>
      <x:c r="L2006" s="56" t="n">
        <x:f>Ubicaciones!E9</x:f>
        <x:v>-82.43</x:v>
      </x:c>
      <x:c r="M2006" s="38" t="str">
        <x:f>Vulnerabilidad!B24</x:f>
        <x:v>Liviana / madera</x:v>
      </x:c>
      <x:c r="N2006" s="38" t="str">
        <x:f>Vulnerabilidad!C24</x:f>
        <x:v>Madera / livianas</x:v>
      </x:c>
      <x:c r="O2006" s="38" t="str">
        <x:f>Vulnerabilidad!D24</x:f>
        <x:v>Metal</x:v>
      </x:c>
      <x:c r="P2006" s="38" t="str">
        <x:v>Sin dato</x:v>
      </x:c>
      <x:c r="Q2006" s="38" t="n">
        <x:f>IF('Impacto local'!H9="","",'Impacto local'!H9)</x:f>
        <x:v>4</x:v>
      </x:c>
      <x:c r="R2006" s="57" t="n">
        <x:f>IF(Q2006="","",INDEX(Vulnerabilidad!$D$6:$D$17,Q2006))</x:f>
        <x:v>0.002</x:v>
      </x:c>
      <x:c r="S2006" s="55" t="n">
        <x:f>IF(AND(ISNUMBER(J2006),ISNUMBER(R2006),R2006&gt;=0,R2006&lt;=1),J2006*R2006,"n.a.")</x:f>
        <x:v>0</x:v>
      </x:c>
      <x:c r="T2006" s="38" t="str">
        <x:f>IF(ISNUMBER(S2006),"Calculado ilustrativo","Faltan datos / parámetros inválidos")</x:f>
        <x:v>Calculado ilustrativo</x:v>
      </x:c>
    </x:row>
    <x:row r="2007">
      <x:c r="A2007" s="38" t="str">
        <x:v>R02002</x:v>
      </x:c>
      <x:c r="B2007" s="38" t="str">
        <x:f>'Reparto provincial'!B673</x:f>
        <x:v>C18</x:v>
      </x:c>
      <x:c r="C2007" s="38" t="str">
        <x:f>'Reparto provincial'!C673</x:f>
        <x:v>UniVivir, S. A.</x:v>
      </x:c>
      <x:c r="D2007" s="38" t="str">
        <x:f>'Reparto provincial'!D673</x:f>
        <x:v>Residencial</x:v>
      </x:c>
      <x:c r="E2007" s="38" t="str">
        <x:f>'Reparto provincial'!E673</x:f>
        <x:v>Darién</x:v>
      </x:c>
      <x:c r="F2007" s="38" t="str">
        <x:f>Ubicaciones!A10</x:f>
        <x:v>L05</x:v>
      </x:c>
      <x:c r="G2007" s="38" t="str">
        <x:v>P1</x:v>
      </x:c>
      <x:c r="H2007" s="55" t="n">
        <x:f>IF(AND(ISNUMBER('Reparto provincial'!J673),ABS(Construccion!G18-1)&lt;0.0000001,MIN(Construccion!D18:F18)&gt;=0,MAX(Construccion!D18:F18)&lt;=1),ROUND('Reparto provincial'!J673*ROUND(SUM(Construccion!$D$18:D18),12),0)-0,"n.a.")</x:f>
        <x:v>0</x:v>
      </x:c>
      <x:c r="I2007" s="55" t="n">
        <x:f>'Reparto provincial'!N673</x:f>
        <x:v>0</x:v>
      </x:c>
      <x:c r="J2007" s="55" t="n">
        <x:f>IF(AND(ISNUMBER(H2007),ISNUMBER(I2007)),H2007*I2007,"n.a.")</x:f>
        <x:v>0</x:v>
      </x:c>
      <x:c r="K2007" s="56" t="n">
        <x:f>Ubicaciones!D10</x:f>
        <x:v>8.4</x:v>
      </x:c>
      <x:c r="L2007" s="56" t="n">
        <x:f>Ubicaciones!E10</x:f>
        <x:v>-78.15</x:v>
      </x:c>
      <x:c r="M2007" s="38" t="str">
        <x:f>Vulnerabilidad!B22</x:f>
        <x:v>Hormigón armado</x:v>
      </x:c>
      <x:c r="N2007" s="38" t="str">
        <x:f>Vulnerabilidad!C22</x:f>
        <x:v>Mampostería de relleno</x:v>
      </x:c>
      <x:c r="O2007" s="38" t="str">
        <x:f>Vulnerabilidad!D22</x:f>
        <x:v>Losa de hormigón</x:v>
      </x:c>
      <x:c r="P2007" s="38" t="str">
        <x:v>Sin dato</x:v>
      </x:c>
      <x:c r="Q2007" s="38" t="n">
        <x:f>IF('Impacto local'!H10="","",'Impacto local'!H10)</x:f>
        <x:v>2</x:v>
      </x:c>
      <x:c r="R2007" s="57" t="n">
        <x:f>IF(Q2007="","",INDEX(Vulnerabilidad!$B$6:$B$17,Q2007))</x:f>
        <x:v>0</x:v>
      </x:c>
      <x:c r="S2007" s="55" t="n">
        <x:f>IF(AND(ISNUMBER(J2007),ISNUMBER(R2007),R2007&gt;=0,R2007&lt;=1),J2007*R2007,"n.a.")</x:f>
        <x:v>0</x:v>
      </x:c>
      <x:c r="T2007" s="38" t="str">
        <x:f>IF(ISNUMBER(S2007),"Calculado ilustrativo","Faltan datos / parámetros inválidos")</x:f>
        <x:v>Calculado ilustrativo</x:v>
      </x:c>
    </x:row>
    <x:row r="2008">
      <x:c r="A2008" s="38" t="str">
        <x:v>R02003</x:v>
      </x:c>
      <x:c r="B2008" s="38" t="str">
        <x:f>'Reparto provincial'!B673</x:f>
        <x:v>C18</x:v>
      </x:c>
      <x:c r="C2008" s="38" t="str">
        <x:f>'Reparto provincial'!C673</x:f>
        <x:v>UniVivir, S. A.</x:v>
      </x:c>
      <x:c r="D2008" s="38" t="str">
        <x:f>'Reparto provincial'!D673</x:f>
        <x:v>Residencial</x:v>
      </x:c>
      <x:c r="E2008" s="38" t="str">
        <x:f>'Reparto provincial'!E673</x:f>
        <x:v>Darién</x:v>
      </x:c>
      <x:c r="F2008" s="38" t="str">
        <x:f>Ubicaciones!A10</x:f>
        <x:v>L05</x:v>
      </x:c>
      <x:c r="G2008" s="38" t="str">
        <x:v>P2</x:v>
      </x:c>
      <x:c r="H2008" s="55" t="n">
        <x:f>IF(AND(ISNUMBER('Reparto provincial'!J673),ABS(Construccion!G18-1)&lt;0.0000001,MIN(Construccion!D18:F18)&gt;=0,MAX(Construccion!D18:F18)&lt;=1),ROUND('Reparto provincial'!J673*ROUND(SUM(Construccion!$D$18:E18),12),0)-ROUND('Reparto provincial'!J673*ROUND(SUM(Construccion!$D$18:D18),12),0),"n.a.")</x:f>
        <x:v>0</x:v>
      </x:c>
      <x:c r="I2008" s="55" t="n">
        <x:f>'Reparto provincial'!N673</x:f>
        <x:v>0</x:v>
      </x:c>
      <x:c r="J2008" s="55" t="n">
        <x:f>IF(AND(ISNUMBER(H2008),ISNUMBER(I2008)),H2008*I2008,"n.a.")</x:f>
        <x:v>0</x:v>
      </x:c>
      <x:c r="K2008" s="56" t="n">
        <x:f>Ubicaciones!D10</x:f>
        <x:v>8.4</x:v>
      </x:c>
      <x:c r="L2008" s="56" t="n">
        <x:f>Ubicaciones!E10</x:f>
        <x:v>-78.15</x:v>
      </x:c>
      <x:c r="M2008" s="38" t="str">
        <x:f>Vulnerabilidad!B23</x:f>
        <x:v>Mampostería sin refuerzo</x:v>
      </x:c>
      <x:c r="N2008" s="38" t="str">
        <x:f>Vulnerabilidad!C23</x:f>
        <x:v>Bloque / ladrillo</x:v>
      </x:c>
      <x:c r="O2008" s="38" t="str">
        <x:f>Vulnerabilidad!D23</x:f>
        <x:v>Metal</x:v>
      </x:c>
      <x:c r="P2008" s="38" t="str">
        <x:v>Sin dato</x:v>
      </x:c>
      <x:c r="Q2008" s="38" t="n">
        <x:f>IF('Impacto local'!H10="","",'Impacto local'!H10)</x:f>
        <x:v>2</x:v>
      </x:c>
      <x:c r="R2008" s="57" t="n">
        <x:f>IF(Q2008="","",INDEX(Vulnerabilidad!$C$6:$C$17,Q2008))</x:f>
        <x:v>0</x:v>
      </x:c>
      <x:c r="S2008" s="55" t="n">
        <x:f>IF(AND(ISNUMBER(J2008),ISNUMBER(R2008),R2008&gt;=0,R2008&lt;=1),J2008*R2008,"n.a.")</x:f>
        <x:v>0</x:v>
      </x:c>
      <x:c r="T2008" s="38" t="str">
        <x:f>IF(ISNUMBER(S2008),"Calculado ilustrativo","Faltan datos / parámetros inválidos")</x:f>
        <x:v>Calculado ilustrativo</x:v>
      </x:c>
    </x:row>
    <x:row r="2009">
      <x:c r="A2009" s="38" t="str">
        <x:v>R02004</x:v>
      </x:c>
      <x:c r="B2009" s="38" t="str">
        <x:f>'Reparto provincial'!B673</x:f>
        <x:v>C18</x:v>
      </x:c>
      <x:c r="C2009" s="38" t="str">
        <x:f>'Reparto provincial'!C673</x:f>
        <x:v>UniVivir, S. A.</x:v>
      </x:c>
      <x:c r="D2009" s="38" t="str">
        <x:f>'Reparto provincial'!D673</x:f>
        <x:v>Residencial</x:v>
      </x:c>
      <x:c r="E2009" s="38" t="str">
        <x:f>'Reparto provincial'!E673</x:f>
        <x:v>Darién</x:v>
      </x:c>
      <x:c r="F2009" s="38" t="str">
        <x:f>Ubicaciones!A10</x:f>
        <x:v>L05</x:v>
      </x:c>
      <x:c r="G2009" s="38" t="str">
        <x:v>P3</x:v>
      </x:c>
      <x:c r="H2009" s="55" t="n">
        <x:f>IF(AND(ISNUMBER('Reparto provincial'!J673),ABS(Construccion!G18-1)&lt;0.0000001,MIN(Construccion!D18:F18)&gt;=0,MAX(Construccion!D18:F18)&lt;=1),ROUND('Reparto provincial'!J673*ROUND(SUM(Construccion!$D$18:F18),12),0)-ROUND('Reparto provincial'!J673*ROUND(SUM(Construccion!$D$18:E18),12),0),"n.a.")</x:f>
        <x:v>0</x:v>
      </x:c>
      <x:c r="I2009" s="55" t="n">
        <x:f>'Reparto provincial'!N673</x:f>
        <x:v>0</x:v>
      </x:c>
      <x:c r="J2009" s="55" t="n">
        <x:f>IF(AND(ISNUMBER(H2009),ISNUMBER(I2009)),H2009*I2009,"n.a.")</x:f>
        <x:v>0</x:v>
      </x:c>
      <x:c r="K2009" s="56" t="n">
        <x:f>Ubicaciones!D10</x:f>
        <x:v>8.4</x:v>
      </x:c>
      <x:c r="L2009" s="56" t="n">
        <x:f>Ubicaciones!E10</x:f>
        <x:v>-78.15</x:v>
      </x:c>
      <x:c r="M2009" s="38" t="str">
        <x:f>Vulnerabilidad!B24</x:f>
        <x:v>Liviana / madera</x:v>
      </x:c>
      <x:c r="N2009" s="38" t="str">
        <x:f>Vulnerabilidad!C24</x:f>
        <x:v>Madera / livianas</x:v>
      </x:c>
      <x:c r="O2009" s="38" t="str">
        <x:f>Vulnerabilidad!D24</x:f>
        <x:v>Metal</x:v>
      </x:c>
      <x:c r="P2009" s="38" t="str">
        <x:v>Sin dato</x:v>
      </x:c>
      <x:c r="Q2009" s="38" t="n">
        <x:f>IF('Impacto local'!H10="","",'Impacto local'!H10)</x:f>
        <x:v>2</x:v>
      </x:c>
      <x:c r="R2009" s="57" t="n">
        <x:f>IF(Q2009="","",INDEX(Vulnerabilidad!$D$6:$D$17,Q2009))</x:f>
        <x:v>0</x:v>
      </x:c>
      <x:c r="S2009" s="55" t="n">
        <x:f>IF(AND(ISNUMBER(J2009),ISNUMBER(R2009),R2009&gt;=0,R2009&lt;=1),J2009*R2009,"n.a.")</x:f>
        <x:v>0</x:v>
      </x:c>
      <x:c r="T2009" s="38" t="str">
        <x:f>IF(ISNUMBER(S2009),"Calculado ilustrativo","Faltan datos / parámetros inválidos")</x:f>
        <x:v>Calculado ilustrativo</x:v>
      </x:c>
    </x:row>
    <x:row r="2010">
      <x:c r="A2010" s="38" t="str">
        <x:v>R02005</x:v>
      </x:c>
      <x:c r="B2010" s="38" t="str">
        <x:f>'Reparto provincial'!B674</x:f>
        <x:v>C18</x:v>
      </x:c>
      <x:c r="C2010" s="38" t="str">
        <x:f>'Reparto provincial'!C674</x:f>
        <x:v>UniVivir, S. A.</x:v>
      </x:c>
      <x:c r="D2010" s="38" t="str">
        <x:f>'Reparto provincial'!D674</x:f>
        <x:v>Residencial</x:v>
      </x:c>
      <x:c r="E2010" s="38" t="str">
        <x:f>'Reparto provincial'!E674</x:f>
        <x:v>Herrera</x:v>
      </x:c>
      <x:c r="F2010" s="38" t="str">
        <x:f>Ubicaciones!A11</x:f>
        <x:v>L06</x:v>
      </x:c>
      <x:c r="G2010" s="38" t="str">
        <x:v>P1</x:v>
      </x:c>
      <x:c r="H2010" s="55" t="n">
        <x:f>IF(AND(ISNUMBER('Reparto provincial'!J674),ABS(Construccion!G21-1)&lt;0.0000001,MIN(Construccion!D21:F21)&gt;=0,MAX(Construccion!D21:F21)&lt;=1),ROUND('Reparto provincial'!J674*ROUND(SUM(Construccion!$D$21:D21),12),0)-0,"n.a.")</x:f>
        <x:v>0</x:v>
      </x:c>
      <x:c r="I2010" s="55" t="n">
        <x:f>'Reparto provincial'!N674</x:f>
        <x:v>0</x:v>
      </x:c>
      <x:c r="J2010" s="55" t="n">
        <x:f>IF(AND(ISNUMBER(H2010),ISNUMBER(I2010)),H2010*I2010,"n.a.")</x:f>
        <x:v>0</x:v>
      </x:c>
      <x:c r="K2010" s="56" t="n">
        <x:f>Ubicaciones!D11</x:f>
        <x:v>7.96</x:v>
      </x:c>
      <x:c r="L2010" s="56" t="n">
        <x:f>Ubicaciones!E11</x:f>
        <x:v>-80.43</x:v>
      </x:c>
      <x:c r="M2010" s="38" t="str">
        <x:f>Vulnerabilidad!B22</x:f>
        <x:v>Hormigón armado</x:v>
      </x:c>
      <x:c r="N2010" s="38" t="str">
        <x:f>Vulnerabilidad!C22</x:f>
        <x:v>Mampostería de relleno</x:v>
      </x:c>
      <x:c r="O2010" s="38" t="str">
        <x:f>Vulnerabilidad!D22</x:f>
        <x:v>Losa de hormigón</x:v>
      </x:c>
      <x:c r="P2010" s="38" t="str">
        <x:v>Sin dato</x:v>
      </x:c>
      <x:c r="Q2010" s="38" t="n">
        <x:f>IF('Impacto local'!H11="","",'Impacto local'!H11)</x:f>
        <x:v>3</x:v>
      </x:c>
      <x:c r="R2010" s="57" t="n">
        <x:f>IF(Q2010="","",INDEX(Vulnerabilidad!$B$6:$B$17,Q2010))</x:f>
        <x:v>0</x:v>
      </x:c>
      <x:c r="S2010" s="55" t="n">
        <x:f>IF(AND(ISNUMBER(J2010),ISNUMBER(R2010),R2010&gt;=0,R2010&lt;=1),J2010*R2010,"n.a.")</x:f>
        <x:v>0</x:v>
      </x:c>
      <x:c r="T2010" s="38" t="str">
        <x:f>IF(ISNUMBER(S2010),"Calculado ilustrativo","Faltan datos / parámetros inválidos")</x:f>
        <x:v>Calculado ilustrativo</x:v>
      </x:c>
    </x:row>
    <x:row r="2011">
      <x:c r="A2011" s="38" t="str">
        <x:v>R02006</x:v>
      </x:c>
      <x:c r="B2011" s="38" t="str">
        <x:f>'Reparto provincial'!B674</x:f>
        <x:v>C18</x:v>
      </x:c>
      <x:c r="C2011" s="38" t="str">
        <x:f>'Reparto provincial'!C674</x:f>
        <x:v>UniVivir, S. A.</x:v>
      </x:c>
      <x:c r="D2011" s="38" t="str">
        <x:f>'Reparto provincial'!D674</x:f>
        <x:v>Residencial</x:v>
      </x:c>
      <x:c r="E2011" s="38" t="str">
        <x:f>'Reparto provincial'!E674</x:f>
        <x:v>Herrera</x:v>
      </x:c>
      <x:c r="F2011" s="38" t="str">
        <x:f>Ubicaciones!A11</x:f>
        <x:v>L06</x:v>
      </x:c>
      <x:c r="G2011" s="38" t="str">
        <x:v>P2</x:v>
      </x:c>
      <x:c r="H2011" s="55" t="n">
        <x:f>IF(AND(ISNUMBER('Reparto provincial'!J674),ABS(Construccion!G21-1)&lt;0.0000001,MIN(Construccion!D21:F21)&gt;=0,MAX(Construccion!D21:F21)&lt;=1),ROUND('Reparto provincial'!J674*ROUND(SUM(Construccion!$D$21:E21),12),0)-ROUND('Reparto provincial'!J674*ROUND(SUM(Construccion!$D$21:D21),12),0),"n.a.")</x:f>
        <x:v>0</x:v>
      </x:c>
      <x:c r="I2011" s="55" t="n">
        <x:f>'Reparto provincial'!N674</x:f>
        <x:v>0</x:v>
      </x:c>
      <x:c r="J2011" s="55" t="n">
        <x:f>IF(AND(ISNUMBER(H2011),ISNUMBER(I2011)),H2011*I2011,"n.a.")</x:f>
        <x:v>0</x:v>
      </x:c>
      <x:c r="K2011" s="56" t="n">
        <x:f>Ubicaciones!D11</x:f>
        <x:v>7.96</x:v>
      </x:c>
      <x:c r="L2011" s="56" t="n">
        <x:f>Ubicaciones!E11</x:f>
        <x:v>-80.43</x:v>
      </x:c>
      <x:c r="M2011" s="38" t="str">
        <x:f>Vulnerabilidad!B23</x:f>
        <x:v>Mampostería sin refuerzo</x:v>
      </x:c>
      <x:c r="N2011" s="38" t="str">
        <x:f>Vulnerabilidad!C23</x:f>
        <x:v>Bloque / ladrillo</x:v>
      </x:c>
      <x:c r="O2011" s="38" t="str">
        <x:f>Vulnerabilidad!D23</x:f>
        <x:v>Metal</x:v>
      </x:c>
      <x:c r="P2011" s="38" t="str">
        <x:v>Sin dato</x:v>
      </x:c>
      <x:c r="Q2011" s="38" t="n">
        <x:f>IF('Impacto local'!H11="","",'Impacto local'!H11)</x:f>
        <x:v>3</x:v>
      </x:c>
      <x:c r="R2011" s="57" t="n">
        <x:f>IF(Q2011="","",INDEX(Vulnerabilidad!$C$6:$C$17,Q2011))</x:f>
        <x:v>0</x:v>
      </x:c>
      <x:c r="S2011" s="55" t="n">
        <x:f>IF(AND(ISNUMBER(J2011),ISNUMBER(R2011),R2011&gt;=0,R2011&lt;=1),J2011*R2011,"n.a.")</x:f>
        <x:v>0</x:v>
      </x:c>
      <x:c r="T2011" s="38" t="str">
        <x:f>IF(ISNUMBER(S2011),"Calculado ilustrativo","Faltan datos / parámetros inválidos")</x:f>
        <x:v>Calculado ilustrativo</x:v>
      </x:c>
    </x:row>
    <x:row r="2012">
      <x:c r="A2012" s="38" t="str">
        <x:v>R02007</x:v>
      </x:c>
      <x:c r="B2012" s="38" t="str">
        <x:f>'Reparto provincial'!B674</x:f>
        <x:v>C18</x:v>
      </x:c>
      <x:c r="C2012" s="38" t="str">
        <x:f>'Reparto provincial'!C674</x:f>
        <x:v>UniVivir, S. A.</x:v>
      </x:c>
      <x:c r="D2012" s="38" t="str">
        <x:f>'Reparto provincial'!D674</x:f>
        <x:v>Residencial</x:v>
      </x:c>
      <x:c r="E2012" s="38" t="str">
        <x:f>'Reparto provincial'!E674</x:f>
        <x:v>Herrera</x:v>
      </x:c>
      <x:c r="F2012" s="38" t="str">
        <x:f>Ubicaciones!A11</x:f>
        <x:v>L06</x:v>
      </x:c>
      <x:c r="G2012" s="38" t="str">
        <x:v>P3</x:v>
      </x:c>
      <x:c r="H2012" s="55" t="n">
        <x:f>IF(AND(ISNUMBER('Reparto provincial'!J674),ABS(Construccion!G21-1)&lt;0.0000001,MIN(Construccion!D21:F21)&gt;=0,MAX(Construccion!D21:F21)&lt;=1),ROUND('Reparto provincial'!J674*ROUND(SUM(Construccion!$D$21:F21),12),0)-ROUND('Reparto provincial'!J674*ROUND(SUM(Construccion!$D$21:E21),12),0),"n.a.")</x:f>
        <x:v>0</x:v>
      </x:c>
      <x:c r="I2012" s="55" t="n">
        <x:f>'Reparto provincial'!N674</x:f>
        <x:v>0</x:v>
      </x:c>
      <x:c r="J2012" s="55" t="n">
        <x:f>IF(AND(ISNUMBER(H2012),ISNUMBER(I2012)),H2012*I2012,"n.a.")</x:f>
        <x:v>0</x:v>
      </x:c>
      <x:c r="K2012" s="56" t="n">
        <x:f>Ubicaciones!D11</x:f>
        <x:v>7.96</x:v>
      </x:c>
      <x:c r="L2012" s="56" t="n">
        <x:f>Ubicaciones!E11</x:f>
        <x:v>-80.43</x:v>
      </x:c>
      <x:c r="M2012" s="38" t="str">
        <x:f>Vulnerabilidad!B24</x:f>
        <x:v>Liviana / madera</x:v>
      </x:c>
      <x:c r="N2012" s="38" t="str">
        <x:f>Vulnerabilidad!C24</x:f>
        <x:v>Madera / livianas</x:v>
      </x:c>
      <x:c r="O2012" s="38" t="str">
        <x:f>Vulnerabilidad!D24</x:f>
        <x:v>Metal</x:v>
      </x:c>
      <x:c r="P2012" s="38" t="str">
        <x:v>Sin dato</x:v>
      </x:c>
      <x:c r="Q2012" s="38" t="n">
        <x:f>IF('Impacto local'!H11="","",'Impacto local'!H11)</x:f>
        <x:v>3</x:v>
      </x:c>
      <x:c r="R2012" s="57" t="n">
        <x:f>IF(Q2012="","",INDEX(Vulnerabilidad!$D$6:$D$17,Q2012))</x:f>
        <x:v>0</x:v>
      </x:c>
      <x:c r="S2012" s="55" t="n">
        <x:f>IF(AND(ISNUMBER(J2012),ISNUMBER(R2012),R2012&gt;=0,R2012&lt;=1),J2012*R2012,"n.a.")</x:f>
        <x:v>0</x:v>
      </x:c>
      <x:c r="T2012" s="38" t="str">
        <x:f>IF(ISNUMBER(S2012),"Calculado ilustrativo","Faltan datos / parámetros inválidos")</x:f>
        <x:v>Calculado ilustrativo</x:v>
      </x:c>
    </x:row>
    <x:row r="2013">
      <x:c r="A2013" s="38" t="str">
        <x:v>R02008</x:v>
      </x:c>
      <x:c r="B2013" s="38" t="str">
        <x:f>'Reparto provincial'!B675</x:f>
        <x:v>C18</x:v>
      </x:c>
      <x:c r="C2013" s="38" t="str">
        <x:f>'Reparto provincial'!C675</x:f>
        <x:v>UniVivir, S. A.</x:v>
      </x:c>
      <x:c r="D2013" s="38" t="str">
        <x:f>'Reparto provincial'!D675</x:f>
        <x:v>Residencial</x:v>
      </x:c>
      <x:c r="E2013" s="38" t="str">
        <x:f>'Reparto provincial'!E675</x:f>
        <x:v>Los Santos</x:v>
      </x:c>
      <x:c r="F2013" s="38" t="str">
        <x:f>Ubicaciones!A12</x:f>
        <x:v>L07</x:v>
      </x:c>
      <x:c r="G2013" s="38" t="str">
        <x:v>P1</x:v>
      </x:c>
      <x:c r="H2013" s="55" t="n">
        <x:f>IF(AND(ISNUMBER('Reparto provincial'!J675),ABS(Construccion!G24-1)&lt;0.0000001,MIN(Construccion!D24:F24)&gt;=0,MAX(Construccion!D24:F24)&lt;=1),ROUND('Reparto provincial'!J675*ROUND(SUM(Construccion!$D$24:D24),12),0)-0,"n.a.")</x:f>
        <x:v>0</x:v>
      </x:c>
      <x:c r="I2013" s="55" t="n">
        <x:f>'Reparto provincial'!N675</x:f>
        <x:v>0</x:v>
      </x:c>
      <x:c r="J2013" s="55" t="n">
        <x:f>IF(AND(ISNUMBER(H2013),ISNUMBER(I2013)),H2013*I2013,"n.a.")</x:f>
        <x:v>0</x:v>
      </x:c>
      <x:c r="K2013" s="56" t="n">
        <x:f>Ubicaciones!D12</x:f>
        <x:v>7.77</x:v>
      </x:c>
      <x:c r="L2013" s="56" t="n">
        <x:f>Ubicaciones!E12</x:f>
        <x:v>-80.28</x:v>
      </x:c>
      <x:c r="M2013" s="38" t="str">
        <x:f>Vulnerabilidad!B22</x:f>
        <x:v>Hormigón armado</x:v>
      </x:c>
      <x:c r="N2013" s="38" t="str">
        <x:f>Vulnerabilidad!C22</x:f>
        <x:v>Mampostería de relleno</x:v>
      </x:c>
      <x:c r="O2013" s="38" t="str">
        <x:f>Vulnerabilidad!D22</x:f>
        <x:v>Losa de hormigón</x:v>
      </x:c>
      <x:c r="P2013" s="38" t="str">
        <x:v>Sin dato</x:v>
      </x:c>
      <x:c r="Q2013" s="38" t="n">
        <x:f>IF('Impacto local'!H12="","",'Impacto local'!H12)</x:f>
        <x:v>2</x:v>
      </x:c>
      <x:c r="R2013" s="57" t="n">
        <x:f>IF(Q2013="","",INDEX(Vulnerabilidad!$B$6:$B$17,Q2013))</x:f>
        <x:v>0</x:v>
      </x:c>
      <x:c r="S2013" s="55" t="n">
        <x:f>IF(AND(ISNUMBER(J2013),ISNUMBER(R2013),R2013&gt;=0,R2013&lt;=1),J2013*R2013,"n.a.")</x:f>
        <x:v>0</x:v>
      </x:c>
      <x:c r="T2013" s="38" t="str">
        <x:f>IF(ISNUMBER(S2013),"Calculado ilustrativo","Faltan datos / parámetros inválidos")</x:f>
        <x:v>Calculado ilustrativo</x:v>
      </x:c>
    </x:row>
    <x:row r="2014">
      <x:c r="A2014" s="38" t="str">
        <x:v>R02009</x:v>
      </x:c>
      <x:c r="B2014" s="38" t="str">
        <x:f>'Reparto provincial'!B675</x:f>
        <x:v>C18</x:v>
      </x:c>
      <x:c r="C2014" s="38" t="str">
        <x:f>'Reparto provincial'!C675</x:f>
        <x:v>UniVivir, S. A.</x:v>
      </x:c>
      <x:c r="D2014" s="38" t="str">
        <x:f>'Reparto provincial'!D675</x:f>
        <x:v>Residencial</x:v>
      </x:c>
      <x:c r="E2014" s="38" t="str">
        <x:f>'Reparto provincial'!E675</x:f>
        <x:v>Los Santos</x:v>
      </x:c>
      <x:c r="F2014" s="38" t="str">
        <x:f>Ubicaciones!A12</x:f>
        <x:v>L07</x:v>
      </x:c>
      <x:c r="G2014" s="38" t="str">
        <x:v>P2</x:v>
      </x:c>
      <x:c r="H2014" s="55" t="n">
        <x:f>IF(AND(ISNUMBER('Reparto provincial'!J675),ABS(Construccion!G24-1)&lt;0.0000001,MIN(Construccion!D24:F24)&gt;=0,MAX(Construccion!D24:F24)&lt;=1),ROUND('Reparto provincial'!J675*ROUND(SUM(Construccion!$D$24:E24),12),0)-ROUND('Reparto provincial'!J675*ROUND(SUM(Construccion!$D$24:D24),12),0),"n.a.")</x:f>
        <x:v>0</x:v>
      </x:c>
      <x:c r="I2014" s="55" t="n">
        <x:f>'Reparto provincial'!N675</x:f>
        <x:v>0</x:v>
      </x:c>
      <x:c r="J2014" s="55" t="n">
        <x:f>IF(AND(ISNUMBER(H2014),ISNUMBER(I2014)),H2014*I2014,"n.a.")</x:f>
        <x:v>0</x:v>
      </x:c>
      <x:c r="K2014" s="56" t="n">
        <x:f>Ubicaciones!D12</x:f>
        <x:v>7.77</x:v>
      </x:c>
      <x:c r="L2014" s="56" t="n">
        <x:f>Ubicaciones!E12</x:f>
        <x:v>-80.28</x:v>
      </x:c>
      <x:c r="M2014" s="38" t="str">
        <x:f>Vulnerabilidad!B23</x:f>
        <x:v>Mampostería sin refuerzo</x:v>
      </x:c>
      <x:c r="N2014" s="38" t="str">
        <x:f>Vulnerabilidad!C23</x:f>
        <x:v>Bloque / ladrillo</x:v>
      </x:c>
      <x:c r="O2014" s="38" t="str">
        <x:f>Vulnerabilidad!D23</x:f>
        <x:v>Metal</x:v>
      </x:c>
      <x:c r="P2014" s="38" t="str">
        <x:v>Sin dato</x:v>
      </x:c>
      <x:c r="Q2014" s="38" t="n">
        <x:f>IF('Impacto local'!H12="","",'Impacto local'!H12)</x:f>
        <x:v>2</x:v>
      </x:c>
      <x:c r="R2014" s="57" t="n">
        <x:f>IF(Q2014="","",INDEX(Vulnerabilidad!$C$6:$C$17,Q2014))</x:f>
        <x:v>0</x:v>
      </x:c>
      <x:c r="S2014" s="55" t="n">
        <x:f>IF(AND(ISNUMBER(J2014),ISNUMBER(R2014),R2014&gt;=0,R2014&lt;=1),J2014*R2014,"n.a.")</x:f>
        <x:v>0</x:v>
      </x:c>
      <x:c r="T2014" s="38" t="str">
        <x:f>IF(ISNUMBER(S2014),"Calculado ilustrativo","Faltan datos / parámetros inválidos")</x:f>
        <x:v>Calculado ilustrativo</x:v>
      </x:c>
    </x:row>
    <x:row r="2015">
      <x:c r="A2015" s="38" t="str">
        <x:v>R02010</x:v>
      </x:c>
      <x:c r="B2015" s="38" t="str">
        <x:f>'Reparto provincial'!B675</x:f>
        <x:v>C18</x:v>
      </x:c>
      <x:c r="C2015" s="38" t="str">
        <x:f>'Reparto provincial'!C675</x:f>
        <x:v>UniVivir, S. A.</x:v>
      </x:c>
      <x:c r="D2015" s="38" t="str">
        <x:f>'Reparto provincial'!D675</x:f>
        <x:v>Residencial</x:v>
      </x:c>
      <x:c r="E2015" s="38" t="str">
        <x:f>'Reparto provincial'!E675</x:f>
        <x:v>Los Santos</x:v>
      </x:c>
      <x:c r="F2015" s="38" t="str">
        <x:f>Ubicaciones!A12</x:f>
        <x:v>L07</x:v>
      </x:c>
      <x:c r="G2015" s="38" t="str">
        <x:v>P3</x:v>
      </x:c>
      <x:c r="H2015" s="55" t="n">
        <x:f>IF(AND(ISNUMBER('Reparto provincial'!J675),ABS(Construccion!G24-1)&lt;0.0000001,MIN(Construccion!D24:F24)&gt;=0,MAX(Construccion!D24:F24)&lt;=1),ROUND('Reparto provincial'!J675*ROUND(SUM(Construccion!$D$24:F24),12),0)-ROUND('Reparto provincial'!J675*ROUND(SUM(Construccion!$D$24:E24),12),0),"n.a.")</x:f>
        <x:v>0</x:v>
      </x:c>
      <x:c r="I2015" s="55" t="n">
        <x:f>'Reparto provincial'!N675</x:f>
        <x:v>0</x:v>
      </x:c>
      <x:c r="J2015" s="55" t="n">
        <x:f>IF(AND(ISNUMBER(H2015),ISNUMBER(I2015)),H2015*I2015,"n.a.")</x:f>
        <x:v>0</x:v>
      </x:c>
      <x:c r="K2015" s="56" t="n">
        <x:f>Ubicaciones!D12</x:f>
        <x:v>7.77</x:v>
      </x:c>
      <x:c r="L2015" s="56" t="n">
        <x:f>Ubicaciones!E12</x:f>
        <x:v>-80.28</x:v>
      </x:c>
      <x:c r="M2015" s="38" t="str">
        <x:f>Vulnerabilidad!B24</x:f>
        <x:v>Liviana / madera</x:v>
      </x:c>
      <x:c r="N2015" s="38" t="str">
        <x:f>Vulnerabilidad!C24</x:f>
        <x:v>Madera / livianas</x:v>
      </x:c>
      <x:c r="O2015" s="38" t="str">
        <x:f>Vulnerabilidad!D24</x:f>
        <x:v>Metal</x:v>
      </x:c>
      <x:c r="P2015" s="38" t="str">
        <x:v>Sin dato</x:v>
      </x:c>
      <x:c r="Q2015" s="38" t="n">
        <x:f>IF('Impacto local'!H12="","",'Impacto local'!H12)</x:f>
        <x:v>2</x:v>
      </x:c>
      <x:c r="R2015" s="57" t="n">
        <x:f>IF(Q2015="","",INDEX(Vulnerabilidad!$D$6:$D$17,Q2015))</x:f>
        <x:v>0</x:v>
      </x:c>
      <x:c r="S2015" s="55" t="n">
        <x:f>IF(AND(ISNUMBER(J2015),ISNUMBER(R2015),R2015&gt;=0,R2015&lt;=1),J2015*R2015,"n.a.")</x:f>
        <x:v>0</x:v>
      </x:c>
      <x:c r="T2015" s="38" t="str">
        <x:f>IF(ISNUMBER(S2015),"Calculado ilustrativo","Faltan datos / parámetros inválidos")</x:f>
        <x:v>Calculado ilustrativo</x:v>
      </x:c>
    </x:row>
    <x:row r="2016">
      <x:c r="A2016" s="38" t="str">
        <x:v>R02011</x:v>
      </x:c>
      <x:c r="B2016" s="38" t="str">
        <x:f>'Reparto provincial'!B676</x:f>
        <x:v>C18</x:v>
      </x:c>
      <x:c r="C2016" s="38" t="str">
        <x:f>'Reparto provincial'!C676</x:f>
        <x:v>UniVivir, S. A.</x:v>
      </x:c>
      <x:c r="D2016" s="38" t="str">
        <x:f>'Reparto provincial'!D676</x:f>
        <x:v>Residencial</x:v>
      </x:c>
      <x:c r="E2016" s="38" t="str">
        <x:f>'Reparto provincial'!E676</x:f>
        <x:v>Panamá</x:v>
      </x:c>
      <x:c r="F2016" s="38" t="str">
        <x:f>Ubicaciones!A13</x:f>
        <x:v>L08</x:v>
      </x:c>
      <x:c r="G2016" s="38" t="str">
        <x:v>P1</x:v>
      </x:c>
      <x:c r="H2016" s="55" t="n">
        <x:f>IF(AND(ISNUMBER('Reparto provincial'!J676),ABS(Construccion!G27-1)&lt;0.0000001,MIN(Construccion!D27:F27)&gt;=0,MAX(Construccion!D27:F27)&lt;=1),ROUND('Reparto provincial'!J676*ROUND(SUM(Construccion!$D$27:D27),12),0)-0,"n.a.")</x:f>
        <x:v>0</x:v>
      </x:c>
      <x:c r="I2016" s="55" t="n">
        <x:f>'Reparto provincial'!N676</x:f>
        <x:v>0</x:v>
      </x:c>
      <x:c r="J2016" s="55" t="n">
        <x:f>IF(AND(ISNUMBER(H2016),ISNUMBER(I2016)),H2016*I2016,"n.a.")</x:f>
        <x:v>0</x:v>
      </x:c>
      <x:c r="K2016" s="56" t="n">
        <x:f>Ubicaciones!D13</x:f>
        <x:v>8.98</x:v>
      </x:c>
      <x:c r="L2016" s="56" t="n">
        <x:f>Ubicaciones!E13</x:f>
        <x:v>-79.52</x:v>
      </x:c>
      <x:c r="M2016" s="38" t="str">
        <x:f>Vulnerabilidad!B22</x:f>
        <x:v>Hormigón armado</x:v>
      </x:c>
      <x:c r="N2016" s="38" t="str">
        <x:f>Vulnerabilidad!C22</x:f>
        <x:v>Mampostería de relleno</x:v>
      </x:c>
      <x:c r="O2016" s="38" t="str">
        <x:f>Vulnerabilidad!D22</x:f>
        <x:v>Losa de hormigón</x:v>
      </x:c>
      <x:c r="P2016" s="38" t="str">
        <x:v>Sin dato</x:v>
      </x:c>
      <x:c r="Q2016" s="38" t="n">
        <x:f>IF('Impacto local'!H13="","",'Impacto local'!H13)</x:f>
        <x:v>2</x:v>
      </x:c>
      <x:c r="R2016" s="57" t="n">
        <x:f>IF(Q2016="","",INDEX(Vulnerabilidad!$B$6:$B$17,Q2016))</x:f>
        <x:v>0</x:v>
      </x:c>
      <x:c r="S2016" s="55" t="n">
        <x:f>IF(AND(ISNUMBER(J2016),ISNUMBER(R2016),R2016&gt;=0,R2016&lt;=1),J2016*R2016,"n.a.")</x:f>
        <x:v>0</x:v>
      </x:c>
      <x:c r="T2016" s="38" t="str">
        <x:f>IF(ISNUMBER(S2016),"Calculado ilustrativo","Faltan datos / parámetros inválidos")</x:f>
        <x:v>Calculado ilustrativo</x:v>
      </x:c>
    </x:row>
    <x:row r="2017">
      <x:c r="A2017" s="38" t="str">
        <x:v>R02012</x:v>
      </x:c>
      <x:c r="B2017" s="38" t="str">
        <x:f>'Reparto provincial'!B676</x:f>
        <x:v>C18</x:v>
      </x:c>
      <x:c r="C2017" s="38" t="str">
        <x:f>'Reparto provincial'!C676</x:f>
        <x:v>UniVivir, S. A.</x:v>
      </x:c>
      <x:c r="D2017" s="38" t="str">
        <x:f>'Reparto provincial'!D676</x:f>
        <x:v>Residencial</x:v>
      </x:c>
      <x:c r="E2017" s="38" t="str">
        <x:f>'Reparto provincial'!E676</x:f>
        <x:v>Panamá</x:v>
      </x:c>
      <x:c r="F2017" s="38" t="str">
        <x:f>Ubicaciones!A13</x:f>
        <x:v>L08</x:v>
      </x:c>
      <x:c r="G2017" s="38" t="str">
        <x:v>P2</x:v>
      </x:c>
      <x:c r="H2017" s="55" t="n">
        <x:f>IF(AND(ISNUMBER('Reparto provincial'!J676),ABS(Construccion!G27-1)&lt;0.0000001,MIN(Construccion!D27:F27)&gt;=0,MAX(Construccion!D27:F27)&lt;=1),ROUND('Reparto provincial'!J676*ROUND(SUM(Construccion!$D$27:E27),12),0)-ROUND('Reparto provincial'!J676*ROUND(SUM(Construccion!$D$27:D27),12),0),"n.a.")</x:f>
        <x:v>0</x:v>
      </x:c>
      <x:c r="I2017" s="55" t="n">
        <x:f>'Reparto provincial'!N676</x:f>
        <x:v>0</x:v>
      </x:c>
      <x:c r="J2017" s="55" t="n">
        <x:f>IF(AND(ISNUMBER(H2017),ISNUMBER(I2017)),H2017*I2017,"n.a.")</x:f>
        <x:v>0</x:v>
      </x:c>
      <x:c r="K2017" s="56" t="n">
        <x:f>Ubicaciones!D13</x:f>
        <x:v>8.98</x:v>
      </x:c>
      <x:c r="L2017" s="56" t="n">
        <x:f>Ubicaciones!E13</x:f>
        <x:v>-79.52</x:v>
      </x:c>
      <x:c r="M2017" s="38" t="str">
        <x:f>Vulnerabilidad!B23</x:f>
        <x:v>Mampostería sin refuerzo</x:v>
      </x:c>
      <x:c r="N2017" s="38" t="str">
        <x:f>Vulnerabilidad!C23</x:f>
        <x:v>Bloque / ladrillo</x:v>
      </x:c>
      <x:c r="O2017" s="38" t="str">
        <x:f>Vulnerabilidad!D23</x:f>
        <x:v>Metal</x:v>
      </x:c>
      <x:c r="P2017" s="38" t="str">
        <x:v>Sin dato</x:v>
      </x:c>
      <x:c r="Q2017" s="38" t="n">
        <x:f>IF('Impacto local'!H13="","",'Impacto local'!H13)</x:f>
        <x:v>2</x:v>
      </x:c>
      <x:c r="R2017" s="57" t="n">
        <x:f>IF(Q2017="","",INDEX(Vulnerabilidad!$C$6:$C$17,Q2017))</x:f>
        <x:v>0</x:v>
      </x:c>
      <x:c r="S2017" s="55" t="n">
        <x:f>IF(AND(ISNUMBER(J2017),ISNUMBER(R2017),R2017&gt;=0,R2017&lt;=1),J2017*R2017,"n.a.")</x:f>
        <x:v>0</x:v>
      </x:c>
      <x:c r="T2017" s="38" t="str">
        <x:f>IF(ISNUMBER(S2017),"Calculado ilustrativo","Faltan datos / parámetros inválidos")</x:f>
        <x:v>Calculado ilustrativo</x:v>
      </x:c>
    </x:row>
    <x:row r="2018">
      <x:c r="A2018" s="38" t="str">
        <x:v>R02013</x:v>
      </x:c>
      <x:c r="B2018" s="38" t="str">
        <x:f>'Reparto provincial'!B676</x:f>
        <x:v>C18</x:v>
      </x:c>
      <x:c r="C2018" s="38" t="str">
        <x:f>'Reparto provincial'!C676</x:f>
        <x:v>UniVivir, S. A.</x:v>
      </x:c>
      <x:c r="D2018" s="38" t="str">
        <x:f>'Reparto provincial'!D676</x:f>
        <x:v>Residencial</x:v>
      </x:c>
      <x:c r="E2018" s="38" t="str">
        <x:f>'Reparto provincial'!E676</x:f>
        <x:v>Panamá</x:v>
      </x:c>
      <x:c r="F2018" s="38" t="str">
        <x:f>Ubicaciones!A13</x:f>
        <x:v>L08</x:v>
      </x:c>
      <x:c r="G2018" s="38" t="str">
        <x:v>P3</x:v>
      </x:c>
      <x:c r="H2018" s="55" t="n">
        <x:f>IF(AND(ISNUMBER('Reparto provincial'!J676),ABS(Construccion!G27-1)&lt;0.0000001,MIN(Construccion!D27:F27)&gt;=0,MAX(Construccion!D27:F27)&lt;=1),ROUND('Reparto provincial'!J676*ROUND(SUM(Construccion!$D$27:F27),12),0)-ROUND('Reparto provincial'!J676*ROUND(SUM(Construccion!$D$27:E27),12),0),"n.a.")</x:f>
        <x:v>0</x:v>
      </x:c>
      <x:c r="I2018" s="55" t="n">
        <x:f>'Reparto provincial'!N676</x:f>
        <x:v>0</x:v>
      </x:c>
      <x:c r="J2018" s="55" t="n">
        <x:f>IF(AND(ISNUMBER(H2018),ISNUMBER(I2018)),H2018*I2018,"n.a.")</x:f>
        <x:v>0</x:v>
      </x:c>
      <x:c r="K2018" s="56" t="n">
        <x:f>Ubicaciones!D13</x:f>
        <x:v>8.98</x:v>
      </x:c>
      <x:c r="L2018" s="56" t="n">
        <x:f>Ubicaciones!E13</x:f>
        <x:v>-79.52</x:v>
      </x:c>
      <x:c r="M2018" s="38" t="str">
        <x:f>Vulnerabilidad!B24</x:f>
        <x:v>Liviana / madera</x:v>
      </x:c>
      <x:c r="N2018" s="38" t="str">
        <x:f>Vulnerabilidad!C24</x:f>
        <x:v>Madera / livianas</x:v>
      </x:c>
      <x:c r="O2018" s="38" t="str">
        <x:f>Vulnerabilidad!D24</x:f>
        <x:v>Metal</x:v>
      </x:c>
      <x:c r="P2018" s="38" t="str">
        <x:v>Sin dato</x:v>
      </x:c>
      <x:c r="Q2018" s="38" t="n">
        <x:f>IF('Impacto local'!H13="","",'Impacto local'!H13)</x:f>
        <x:v>2</x:v>
      </x:c>
      <x:c r="R2018" s="57" t="n">
        <x:f>IF(Q2018="","",INDEX(Vulnerabilidad!$D$6:$D$17,Q2018))</x:f>
        <x:v>0</x:v>
      </x:c>
      <x:c r="S2018" s="55" t="n">
        <x:f>IF(AND(ISNUMBER(J2018),ISNUMBER(R2018),R2018&gt;=0,R2018&lt;=1),J2018*R2018,"n.a.")</x:f>
        <x:v>0</x:v>
      </x:c>
      <x:c r="T2018" s="38" t="str">
        <x:f>IF(ISNUMBER(S2018),"Calculado ilustrativo","Faltan datos / parámetros inválidos")</x:f>
        <x:v>Calculado ilustrativo</x:v>
      </x:c>
    </x:row>
    <x:row r="2019">
      <x:c r="A2019" s="38" t="str">
        <x:v>R02014</x:v>
      </x:c>
      <x:c r="B2019" s="38" t="str">
        <x:f>'Reparto provincial'!B677</x:f>
        <x:v>C18</x:v>
      </x:c>
      <x:c r="C2019" s="38" t="str">
        <x:f>'Reparto provincial'!C677</x:f>
        <x:v>UniVivir, S. A.</x:v>
      </x:c>
      <x:c r="D2019" s="38" t="str">
        <x:f>'Reparto provincial'!D677</x:f>
        <x:v>Residencial</x:v>
      </x:c>
      <x:c r="E2019" s="38" t="str">
        <x:f>'Reparto provincial'!E677</x:f>
        <x:v>Veraguas</x:v>
      </x:c>
      <x:c r="F2019" s="38" t="str">
        <x:f>Ubicaciones!A14</x:f>
        <x:v>L09</x:v>
      </x:c>
      <x:c r="G2019" s="38" t="str">
        <x:v>P1</x:v>
      </x:c>
      <x:c r="H2019" s="55" t="n">
        <x:f>IF(AND(ISNUMBER('Reparto provincial'!J677),ABS(Construccion!G30-1)&lt;0.0000001,MIN(Construccion!D30:F30)&gt;=0,MAX(Construccion!D30:F30)&lt;=1),ROUND('Reparto provincial'!J677*ROUND(SUM(Construccion!$D$30:D30),12),0)-0,"n.a.")</x:f>
        <x:v>0</x:v>
      </x:c>
      <x:c r="I2019" s="55" t="n">
        <x:f>'Reparto provincial'!N677</x:f>
        <x:v>0</x:v>
      </x:c>
      <x:c r="J2019" s="55" t="n">
        <x:f>IF(AND(ISNUMBER(H2019),ISNUMBER(I2019)),H2019*I2019,"n.a.")</x:f>
        <x:v>0</x:v>
      </x:c>
      <x:c r="K2019" s="56" t="n">
        <x:f>Ubicaciones!D14</x:f>
        <x:v>8.1</x:v>
      </x:c>
      <x:c r="L2019" s="56" t="n">
        <x:f>Ubicaciones!E14</x:f>
        <x:v>-80.97</x:v>
      </x:c>
      <x:c r="M2019" s="38" t="str">
        <x:f>Vulnerabilidad!B22</x:f>
        <x:v>Hormigón armado</x:v>
      </x:c>
      <x:c r="N2019" s="38" t="str">
        <x:f>Vulnerabilidad!C22</x:f>
        <x:v>Mampostería de relleno</x:v>
      </x:c>
      <x:c r="O2019" s="38" t="str">
        <x:f>Vulnerabilidad!D22</x:f>
        <x:v>Losa de hormigón</x:v>
      </x:c>
      <x:c r="P2019" s="38" t="str">
        <x:v>Sin dato</x:v>
      </x:c>
      <x:c r="Q2019" s="38" t="n">
        <x:f>IF('Impacto local'!H14="","",'Impacto local'!H14)</x:f>
        <x:v>3</x:v>
      </x:c>
      <x:c r="R2019" s="57" t="n">
        <x:f>IF(Q2019="","",INDEX(Vulnerabilidad!$B$6:$B$17,Q2019))</x:f>
        <x:v>0</x:v>
      </x:c>
      <x:c r="S2019" s="55" t="n">
        <x:f>IF(AND(ISNUMBER(J2019),ISNUMBER(R2019),R2019&gt;=0,R2019&lt;=1),J2019*R2019,"n.a.")</x:f>
        <x:v>0</x:v>
      </x:c>
      <x:c r="T2019" s="38" t="str">
        <x:f>IF(ISNUMBER(S2019),"Calculado ilustrativo","Faltan datos / parámetros inválidos")</x:f>
        <x:v>Calculado ilustrativo</x:v>
      </x:c>
    </x:row>
    <x:row r="2020">
      <x:c r="A2020" s="38" t="str">
        <x:v>R02015</x:v>
      </x:c>
      <x:c r="B2020" s="38" t="str">
        <x:f>'Reparto provincial'!B677</x:f>
        <x:v>C18</x:v>
      </x:c>
      <x:c r="C2020" s="38" t="str">
        <x:f>'Reparto provincial'!C677</x:f>
        <x:v>UniVivir, S. A.</x:v>
      </x:c>
      <x:c r="D2020" s="38" t="str">
        <x:f>'Reparto provincial'!D677</x:f>
        <x:v>Residencial</x:v>
      </x:c>
      <x:c r="E2020" s="38" t="str">
        <x:f>'Reparto provincial'!E677</x:f>
        <x:v>Veraguas</x:v>
      </x:c>
      <x:c r="F2020" s="38" t="str">
        <x:f>Ubicaciones!A14</x:f>
        <x:v>L09</x:v>
      </x:c>
      <x:c r="G2020" s="38" t="str">
        <x:v>P2</x:v>
      </x:c>
      <x:c r="H2020" s="55" t="n">
        <x:f>IF(AND(ISNUMBER('Reparto provincial'!J677),ABS(Construccion!G30-1)&lt;0.0000001,MIN(Construccion!D30:F30)&gt;=0,MAX(Construccion!D30:F30)&lt;=1),ROUND('Reparto provincial'!J677*ROUND(SUM(Construccion!$D$30:E30),12),0)-ROUND('Reparto provincial'!J677*ROUND(SUM(Construccion!$D$30:D30),12),0),"n.a.")</x:f>
        <x:v>0</x:v>
      </x:c>
      <x:c r="I2020" s="55" t="n">
        <x:f>'Reparto provincial'!N677</x:f>
        <x:v>0</x:v>
      </x:c>
      <x:c r="J2020" s="55" t="n">
        <x:f>IF(AND(ISNUMBER(H2020),ISNUMBER(I2020)),H2020*I2020,"n.a.")</x:f>
        <x:v>0</x:v>
      </x:c>
      <x:c r="K2020" s="56" t="n">
        <x:f>Ubicaciones!D14</x:f>
        <x:v>8.1</x:v>
      </x:c>
      <x:c r="L2020" s="56" t="n">
        <x:f>Ubicaciones!E14</x:f>
        <x:v>-80.97</x:v>
      </x:c>
      <x:c r="M2020" s="38" t="str">
        <x:f>Vulnerabilidad!B23</x:f>
        <x:v>Mampostería sin refuerzo</x:v>
      </x:c>
      <x:c r="N2020" s="38" t="str">
        <x:f>Vulnerabilidad!C23</x:f>
        <x:v>Bloque / ladrillo</x:v>
      </x:c>
      <x:c r="O2020" s="38" t="str">
        <x:f>Vulnerabilidad!D23</x:f>
        <x:v>Metal</x:v>
      </x:c>
      <x:c r="P2020" s="38" t="str">
        <x:v>Sin dato</x:v>
      </x:c>
      <x:c r="Q2020" s="38" t="n">
        <x:f>IF('Impacto local'!H14="","",'Impacto local'!H14)</x:f>
        <x:v>3</x:v>
      </x:c>
      <x:c r="R2020" s="57" t="n">
        <x:f>IF(Q2020="","",INDEX(Vulnerabilidad!$C$6:$C$17,Q2020))</x:f>
        <x:v>0</x:v>
      </x:c>
      <x:c r="S2020" s="55" t="n">
        <x:f>IF(AND(ISNUMBER(J2020),ISNUMBER(R2020),R2020&gt;=0,R2020&lt;=1),J2020*R2020,"n.a.")</x:f>
        <x:v>0</x:v>
      </x:c>
      <x:c r="T2020" s="38" t="str">
        <x:f>IF(ISNUMBER(S2020),"Calculado ilustrativo","Faltan datos / parámetros inválidos")</x:f>
        <x:v>Calculado ilustrativo</x:v>
      </x:c>
    </x:row>
    <x:row r="2021">
      <x:c r="A2021" s="38" t="str">
        <x:v>R02016</x:v>
      </x:c>
      <x:c r="B2021" s="38" t="str">
        <x:f>'Reparto provincial'!B677</x:f>
        <x:v>C18</x:v>
      </x:c>
      <x:c r="C2021" s="38" t="str">
        <x:f>'Reparto provincial'!C677</x:f>
        <x:v>UniVivir, S. A.</x:v>
      </x:c>
      <x:c r="D2021" s="38" t="str">
        <x:f>'Reparto provincial'!D677</x:f>
        <x:v>Residencial</x:v>
      </x:c>
      <x:c r="E2021" s="38" t="str">
        <x:f>'Reparto provincial'!E677</x:f>
        <x:v>Veraguas</x:v>
      </x:c>
      <x:c r="F2021" s="38" t="str">
        <x:f>Ubicaciones!A14</x:f>
        <x:v>L09</x:v>
      </x:c>
      <x:c r="G2021" s="38" t="str">
        <x:v>P3</x:v>
      </x:c>
      <x:c r="H2021" s="55" t="n">
        <x:f>IF(AND(ISNUMBER('Reparto provincial'!J677),ABS(Construccion!G30-1)&lt;0.0000001,MIN(Construccion!D30:F30)&gt;=0,MAX(Construccion!D30:F30)&lt;=1),ROUND('Reparto provincial'!J677*ROUND(SUM(Construccion!$D$30:F30),12),0)-ROUND('Reparto provincial'!J677*ROUND(SUM(Construccion!$D$30:E30),12),0),"n.a.")</x:f>
        <x:v>0</x:v>
      </x:c>
      <x:c r="I2021" s="55" t="n">
        <x:f>'Reparto provincial'!N677</x:f>
        <x:v>0</x:v>
      </x:c>
      <x:c r="J2021" s="55" t="n">
        <x:f>IF(AND(ISNUMBER(H2021),ISNUMBER(I2021)),H2021*I2021,"n.a.")</x:f>
        <x:v>0</x:v>
      </x:c>
      <x:c r="K2021" s="56" t="n">
        <x:f>Ubicaciones!D14</x:f>
        <x:v>8.1</x:v>
      </x:c>
      <x:c r="L2021" s="56" t="n">
        <x:f>Ubicaciones!E14</x:f>
        <x:v>-80.97</x:v>
      </x:c>
      <x:c r="M2021" s="38" t="str">
        <x:f>Vulnerabilidad!B24</x:f>
        <x:v>Liviana / madera</x:v>
      </x:c>
      <x:c r="N2021" s="38" t="str">
        <x:f>Vulnerabilidad!C24</x:f>
        <x:v>Madera / livianas</x:v>
      </x:c>
      <x:c r="O2021" s="38" t="str">
        <x:f>Vulnerabilidad!D24</x:f>
        <x:v>Metal</x:v>
      </x:c>
      <x:c r="P2021" s="38" t="str">
        <x:v>Sin dato</x:v>
      </x:c>
      <x:c r="Q2021" s="38" t="n">
        <x:f>IF('Impacto local'!H14="","",'Impacto local'!H14)</x:f>
        <x:v>3</x:v>
      </x:c>
      <x:c r="R2021" s="57" t="n">
        <x:f>IF(Q2021="","",INDEX(Vulnerabilidad!$D$6:$D$17,Q2021))</x:f>
        <x:v>0</x:v>
      </x:c>
      <x:c r="S2021" s="55" t="n">
        <x:f>IF(AND(ISNUMBER(J2021),ISNUMBER(R2021),R2021&gt;=0,R2021&lt;=1),J2021*R2021,"n.a.")</x:f>
        <x:v>0</x:v>
      </x:c>
      <x:c r="T2021" s="38" t="str">
        <x:f>IF(ISNUMBER(S2021),"Calculado ilustrativo","Faltan datos / parámetros inválidos")</x:f>
        <x:v>Calculado ilustrativo</x:v>
      </x:c>
    </x:row>
    <x:row r="2022">
      <x:c r="A2022" s="38" t="str">
        <x:v>R02017</x:v>
      </x:c>
      <x:c r="B2022" s="38" t="str">
        <x:f>'Reparto provincial'!B678</x:f>
        <x:v>C18</x:v>
      </x:c>
      <x:c r="C2022" s="38" t="str">
        <x:f>'Reparto provincial'!C678</x:f>
        <x:v>UniVivir, S. A.</x:v>
      </x:c>
      <x:c r="D2022" s="38" t="str">
        <x:f>'Reparto provincial'!D678</x:f>
        <x:v>Residencial</x:v>
      </x:c>
      <x:c r="E2022" s="38" t="str">
        <x:f>'Reparto provincial'!E678</x:f>
        <x:v>Guna Yala</x:v>
      </x:c>
      <x:c r="F2022" s="38" t="str">
        <x:f>Ubicaciones!A15</x:f>
        <x:v>L10</x:v>
      </x:c>
      <x:c r="G2022" s="38" t="str">
        <x:v>P1</x:v>
      </x:c>
      <x:c r="H2022" s="55" t="n">
        <x:f>IF(AND(ISNUMBER('Reparto provincial'!J678),ABS(Construccion!G33-1)&lt;0.0000001,MIN(Construccion!D33:F33)&gt;=0,MAX(Construccion!D33:F33)&lt;=1),ROUND('Reparto provincial'!J678*ROUND(SUM(Construccion!$D$33:D33),12),0)-0,"n.a.")</x:f>
        <x:v>0</x:v>
      </x:c>
      <x:c r="I2022" s="55" t="n">
        <x:f>'Reparto provincial'!N678</x:f>
        <x:v>0</x:v>
      </x:c>
      <x:c r="J2022" s="55" t="n">
        <x:f>IF(AND(ISNUMBER(H2022),ISNUMBER(I2022)),H2022*I2022,"n.a.")</x:f>
        <x:v>0</x:v>
      </x:c>
      <x:c r="K2022" s="56" t="n">
        <x:f>Ubicaciones!D15</x:f>
        <x:v>9.45</x:v>
      </x:c>
      <x:c r="L2022" s="56" t="n">
        <x:f>Ubicaciones!E15</x:f>
        <x:v>-78.97</x:v>
      </x:c>
      <x:c r="M2022" s="38" t="str">
        <x:f>Vulnerabilidad!B22</x:f>
        <x:v>Hormigón armado</x:v>
      </x:c>
      <x:c r="N2022" s="38" t="str">
        <x:f>Vulnerabilidad!C22</x:f>
        <x:v>Mampostería de relleno</x:v>
      </x:c>
      <x:c r="O2022" s="38" t="str">
        <x:f>Vulnerabilidad!D22</x:f>
        <x:v>Losa de hormigón</x:v>
      </x:c>
      <x:c r="P2022" s="38" t="str">
        <x:v>Sin dato</x:v>
      </x:c>
      <x:c r="Q2022" s="38" t="n">
        <x:f>IF('Impacto local'!H15="","",'Impacto local'!H15)</x:f>
        <x:v>2</x:v>
      </x:c>
      <x:c r="R2022" s="57" t="n">
        <x:f>IF(Q2022="","",INDEX(Vulnerabilidad!$B$6:$B$17,Q2022))</x:f>
        <x:v>0</x:v>
      </x:c>
      <x:c r="S2022" s="55" t="n">
        <x:f>IF(AND(ISNUMBER(J2022),ISNUMBER(R2022),R2022&gt;=0,R2022&lt;=1),J2022*R2022,"n.a.")</x:f>
        <x:v>0</x:v>
      </x:c>
      <x:c r="T2022" s="38" t="str">
        <x:f>IF(ISNUMBER(S2022),"Calculado ilustrativo","Faltan datos / parámetros inválidos")</x:f>
        <x:v>Calculado ilustrativo</x:v>
      </x:c>
    </x:row>
    <x:row r="2023">
      <x:c r="A2023" s="38" t="str">
        <x:v>R02018</x:v>
      </x:c>
      <x:c r="B2023" s="38" t="str">
        <x:f>'Reparto provincial'!B678</x:f>
        <x:v>C18</x:v>
      </x:c>
      <x:c r="C2023" s="38" t="str">
        <x:f>'Reparto provincial'!C678</x:f>
        <x:v>UniVivir, S. A.</x:v>
      </x:c>
      <x:c r="D2023" s="38" t="str">
        <x:f>'Reparto provincial'!D678</x:f>
        <x:v>Residencial</x:v>
      </x:c>
      <x:c r="E2023" s="38" t="str">
        <x:f>'Reparto provincial'!E678</x:f>
        <x:v>Guna Yala</x:v>
      </x:c>
      <x:c r="F2023" s="38" t="str">
        <x:f>Ubicaciones!A15</x:f>
        <x:v>L10</x:v>
      </x:c>
      <x:c r="G2023" s="38" t="str">
        <x:v>P2</x:v>
      </x:c>
      <x:c r="H2023" s="55" t="n">
        <x:f>IF(AND(ISNUMBER('Reparto provincial'!J678),ABS(Construccion!G33-1)&lt;0.0000001,MIN(Construccion!D33:F33)&gt;=0,MAX(Construccion!D33:F33)&lt;=1),ROUND('Reparto provincial'!J678*ROUND(SUM(Construccion!$D$33:E33),12),0)-ROUND('Reparto provincial'!J678*ROUND(SUM(Construccion!$D$33:D33),12),0),"n.a.")</x:f>
        <x:v>0</x:v>
      </x:c>
      <x:c r="I2023" s="55" t="n">
        <x:f>'Reparto provincial'!N678</x:f>
        <x:v>0</x:v>
      </x:c>
      <x:c r="J2023" s="55" t="n">
        <x:f>IF(AND(ISNUMBER(H2023),ISNUMBER(I2023)),H2023*I2023,"n.a.")</x:f>
        <x:v>0</x:v>
      </x:c>
      <x:c r="K2023" s="56" t="n">
        <x:f>Ubicaciones!D15</x:f>
        <x:v>9.45</x:v>
      </x:c>
      <x:c r="L2023" s="56" t="n">
        <x:f>Ubicaciones!E15</x:f>
        <x:v>-78.97</x:v>
      </x:c>
      <x:c r="M2023" s="38" t="str">
        <x:f>Vulnerabilidad!B23</x:f>
        <x:v>Mampostería sin refuerzo</x:v>
      </x:c>
      <x:c r="N2023" s="38" t="str">
        <x:f>Vulnerabilidad!C23</x:f>
        <x:v>Bloque / ladrillo</x:v>
      </x:c>
      <x:c r="O2023" s="38" t="str">
        <x:f>Vulnerabilidad!D23</x:f>
        <x:v>Metal</x:v>
      </x:c>
      <x:c r="P2023" s="38" t="str">
        <x:v>Sin dato</x:v>
      </x:c>
      <x:c r="Q2023" s="38" t="n">
        <x:f>IF('Impacto local'!H15="","",'Impacto local'!H15)</x:f>
        <x:v>2</x:v>
      </x:c>
      <x:c r="R2023" s="57" t="n">
        <x:f>IF(Q2023="","",INDEX(Vulnerabilidad!$C$6:$C$17,Q2023))</x:f>
        <x:v>0</x:v>
      </x:c>
      <x:c r="S2023" s="55" t="n">
        <x:f>IF(AND(ISNUMBER(J2023),ISNUMBER(R2023),R2023&gt;=0,R2023&lt;=1),J2023*R2023,"n.a.")</x:f>
        <x:v>0</x:v>
      </x:c>
      <x:c r="T2023" s="38" t="str">
        <x:f>IF(ISNUMBER(S2023),"Calculado ilustrativo","Faltan datos / parámetros inválidos")</x:f>
        <x:v>Calculado ilustrativo</x:v>
      </x:c>
    </x:row>
    <x:row r="2024">
      <x:c r="A2024" s="38" t="str">
        <x:v>R02019</x:v>
      </x:c>
      <x:c r="B2024" s="38" t="str">
        <x:f>'Reparto provincial'!B678</x:f>
        <x:v>C18</x:v>
      </x:c>
      <x:c r="C2024" s="38" t="str">
        <x:f>'Reparto provincial'!C678</x:f>
        <x:v>UniVivir, S. A.</x:v>
      </x:c>
      <x:c r="D2024" s="38" t="str">
        <x:f>'Reparto provincial'!D678</x:f>
        <x:v>Residencial</x:v>
      </x:c>
      <x:c r="E2024" s="38" t="str">
        <x:f>'Reparto provincial'!E678</x:f>
        <x:v>Guna Yala</x:v>
      </x:c>
      <x:c r="F2024" s="38" t="str">
        <x:f>Ubicaciones!A15</x:f>
        <x:v>L10</x:v>
      </x:c>
      <x:c r="G2024" s="38" t="str">
        <x:v>P3</x:v>
      </x:c>
      <x:c r="H2024" s="55" t="n">
        <x:f>IF(AND(ISNUMBER('Reparto provincial'!J678),ABS(Construccion!G33-1)&lt;0.0000001,MIN(Construccion!D33:F33)&gt;=0,MAX(Construccion!D33:F33)&lt;=1),ROUND('Reparto provincial'!J678*ROUND(SUM(Construccion!$D$33:F33),12),0)-ROUND('Reparto provincial'!J678*ROUND(SUM(Construccion!$D$33:E33),12),0),"n.a.")</x:f>
        <x:v>0</x:v>
      </x:c>
      <x:c r="I2024" s="55" t="n">
        <x:f>'Reparto provincial'!N678</x:f>
        <x:v>0</x:v>
      </x:c>
      <x:c r="J2024" s="55" t="n">
        <x:f>IF(AND(ISNUMBER(H2024),ISNUMBER(I2024)),H2024*I2024,"n.a.")</x:f>
        <x:v>0</x:v>
      </x:c>
      <x:c r="K2024" s="56" t="n">
        <x:f>Ubicaciones!D15</x:f>
        <x:v>9.45</x:v>
      </x:c>
      <x:c r="L2024" s="56" t="n">
        <x:f>Ubicaciones!E15</x:f>
        <x:v>-78.97</x:v>
      </x:c>
      <x:c r="M2024" s="38" t="str">
        <x:f>Vulnerabilidad!B24</x:f>
        <x:v>Liviana / madera</x:v>
      </x:c>
      <x:c r="N2024" s="38" t="str">
        <x:f>Vulnerabilidad!C24</x:f>
        <x:v>Madera / livianas</x:v>
      </x:c>
      <x:c r="O2024" s="38" t="str">
        <x:f>Vulnerabilidad!D24</x:f>
        <x:v>Metal</x:v>
      </x:c>
      <x:c r="P2024" s="38" t="str">
        <x:v>Sin dato</x:v>
      </x:c>
      <x:c r="Q2024" s="38" t="n">
        <x:f>IF('Impacto local'!H15="","",'Impacto local'!H15)</x:f>
        <x:v>2</x:v>
      </x:c>
      <x:c r="R2024" s="57" t="n">
        <x:f>IF(Q2024="","",INDEX(Vulnerabilidad!$D$6:$D$17,Q2024))</x:f>
        <x:v>0</x:v>
      </x:c>
      <x:c r="S2024" s="55" t="n">
        <x:f>IF(AND(ISNUMBER(J2024),ISNUMBER(R2024),R2024&gt;=0,R2024&lt;=1),J2024*R2024,"n.a.")</x:f>
        <x:v>0</x:v>
      </x:c>
      <x:c r="T2024" s="38" t="str">
        <x:f>IF(ISNUMBER(S2024),"Calculado ilustrativo","Faltan datos / parámetros inválidos")</x:f>
        <x:v>Calculado ilustrativo</x:v>
      </x:c>
    </x:row>
    <x:row r="2025">
      <x:c r="A2025" s="38" t="str">
        <x:v>R02020</x:v>
      </x:c>
      <x:c r="B2025" s="38" t="str">
        <x:f>'Reparto provincial'!B679</x:f>
        <x:v>C18</x:v>
      </x:c>
      <x:c r="C2025" s="38" t="str">
        <x:f>'Reparto provincial'!C679</x:f>
        <x:v>UniVivir, S. A.</x:v>
      </x:c>
      <x:c r="D2025" s="38" t="str">
        <x:f>'Reparto provincial'!D679</x:f>
        <x:v>Residencial</x:v>
      </x:c>
      <x:c r="E2025" s="38" t="str">
        <x:f>'Reparto provincial'!E679</x:f>
        <x:v>Emberá-Wounaan</x:v>
      </x:c>
      <x:c r="F2025" s="38" t="str">
        <x:f>Ubicaciones!A16</x:f>
        <x:v>L11</x:v>
      </x:c>
      <x:c r="G2025" s="38" t="str">
        <x:v>P1</x:v>
      </x:c>
      <x:c r="H2025" s="55" t="n">
        <x:f>IF(AND(ISNUMBER('Reparto provincial'!J679),ABS(Construccion!G36-1)&lt;0.0000001,MIN(Construccion!D36:F36)&gt;=0,MAX(Construccion!D36:F36)&lt;=1),ROUND('Reparto provincial'!J679*ROUND(SUM(Construccion!$D$36:D36),12),0)-0,"n.a.")</x:f>
        <x:v>0</x:v>
      </x:c>
      <x:c r="I2025" s="55" t="n">
        <x:f>'Reparto provincial'!N679</x:f>
        <x:v>0</x:v>
      </x:c>
      <x:c r="J2025" s="55" t="n">
        <x:f>IF(AND(ISNUMBER(H2025),ISNUMBER(I2025)),H2025*I2025,"n.a.")</x:f>
        <x:v>0</x:v>
      </x:c>
      <x:c r="K2025" s="56" t="n">
        <x:f>Ubicaciones!D16</x:f>
        <x:v>8.25</x:v>
      </x:c>
      <x:c r="L2025" s="56" t="n">
        <x:f>Ubicaciones!E16</x:f>
        <x:v>-77.72</x:v>
      </x:c>
      <x:c r="M2025" s="38" t="str">
        <x:f>Vulnerabilidad!B22</x:f>
        <x:v>Hormigón armado</x:v>
      </x:c>
      <x:c r="N2025" s="38" t="str">
        <x:f>Vulnerabilidad!C22</x:f>
        <x:v>Mampostería de relleno</x:v>
      </x:c>
      <x:c r="O2025" s="38" t="str">
        <x:f>Vulnerabilidad!D22</x:f>
        <x:v>Losa de hormigón</x:v>
      </x:c>
      <x:c r="P2025" s="38" t="str">
        <x:v>Sin dato</x:v>
      </x:c>
      <x:c r="Q2025" s="38" t="n">
        <x:f>IF('Impacto local'!H16="","",'Impacto local'!H16)</x:f>
        <x:v>2</x:v>
      </x:c>
      <x:c r="R2025" s="57" t="n">
        <x:f>IF(Q2025="","",INDEX(Vulnerabilidad!$B$6:$B$17,Q2025))</x:f>
        <x:v>0</x:v>
      </x:c>
      <x:c r="S2025" s="55" t="n">
        <x:f>IF(AND(ISNUMBER(J2025),ISNUMBER(R2025),R2025&gt;=0,R2025&lt;=1),J2025*R2025,"n.a.")</x:f>
        <x:v>0</x:v>
      </x:c>
      <x:c r="T2025" s="38" t="str">
        <x:f>IF(ISNUMBER(S2025),"Calculado ilustrativo","Faltan datos / parámetros inválidos")</x:f>
        <x:v>Calculado ilustrativo</x:v>
      </x:c>
    </x:row>
    <x:row r="2026">
      <x:c r="A2026" s="38" t="str">
        <x:v>R02021</x:v>
      </x:c>
      <x:c r="B2026" s="38" t="str">
        <x:f>'Reparto provincial'!B679</x:f>
        <x:v>C18</x:v>
      </x:c>
      <x:c r="C2026" s="38" t="str">
        <x:f>'Reparto provincial'!C679</x:f>
        <x:v>UniVivir, S. A.</x:v>
      </x:c>
      <x:c r="D2026" s="38" t="str">
        <x:f>'Reparto provincial'!D679</x:f>
        <x:v>Residencial</x:v>
      </x:c>
      <x:c r="E2026" s="38" t="str">
        <x:f>'Reparto provincial'!E679</x:f>
        <x:v>Emberá-Wounaan</x:v>
      </x:c>
      <x:c r="F2026" s="38" t="str">
        <x:f>Ubicaciones!A16</x:f>
        <x:v>L11</x:v>
      </x:c>
      <x:c r="G2026" s="38" t="str">
        <x:v>P2</x:v>
      </x:c>
      <x:c r="H2026" s="55" t="n">
        <x:f>IF(AND(ISNUMBER('Reparto provincial'!J679),ABS(Construccion!G36-1)&lt;0.0000001,MIN(Construccion!D36:F36)&gt;=0,MAX(Construccion!D36:F36)&lt;=1),ROUND('Reparto provincial'!J679*ROUND(SUM(Construccion!$D$36:E36),12),0)-ROUND('Reparto provincial'!J679*ROUND(SUM(Construccion!$D$36:D36),12),0),"n.a.")</x:f>
        <x:v>0</x:v>
      </x:c>
      <x:c r="I2026" s="55" t="n">
        <x:f>'Reparto provincial'!N679</x:f>
        <x:v>0</x:v>
      </x:c>
      <x:c r="J2026" s="55" t="n">
        <x:f>IF(AND(ISNUMBER(H2026),ISNUMBER(I2026)),H2026*I2026,"n.a.")</x:f>
        <x:v>0</x:v>
      </x:c>
      <x:c r="K2026" s="56" t="n">
        <x:f>Ubicaciones!D16</x:f>
        <x:v>8.25</x:v>
      </x:c>
      <x:c r="L2026" s="56" t="n">
        <x:f>Ubicaciones!E16</x:f>
        <x:v>-77.72</x:v>
      </x:c>
      <x:c r="M2026" s="38" t="str">
        <x:f>Vulnerabilidad!B23</x:f>
        <x:v>Mampostería sin refuerzo</x:v>
      </x:c>
      <x:c r="N2026" s="38" t="str">
        <x:f>Vulnerabilidad!C23</x:f>
        <x:v>Bloque / ladrillo</x:v>
      </x:c>
      <x:c r="O2026" s="38" t="str">
        <x:f>Vulnerabilidad!D23</x:f>
        <x:v>Metal</x:v>
      </x:c>
      <x:c r="P2026" s="38" t="str">
        <x:v>Sin dato</x:v>
      </x:c>
      <x:c r="Q2026" s="38" t="n">
        <x:f>IF('Impacto local'!H16="","",'Impacto local'!H16)</x:f>
        <x:v>2</x:v>
      </x:c>
      <x:c r="R2026" s="57" t="n">
        <x:f>IF(Q2026="","",INDEX(Vulnerabilidad!$C$6:$C$17,Q2026))</x:f>
        <x:v>0</x:v>
      </x:c>
      <x:c r="S2026" s="55" t="n">
        <x:f>IF(AND(ISNUMBER(J2026),ISNUMBER(R2026),R2026&gt;=0,R2026&lt;=1),J2026*R2026,"n.a.")</x:f>
        <x:v>0</x:v>
      </x:c>
      <x:c r="T2026" s="38" t="str">
        <x:f>IF(ISNUMBER(S2026),"Calculado ilustrativo","Faltan datos / parámetros inválidos")</x:f>
        <x:v>Calculado ilustrativo</x:v>
      </x:c>
    </x:row>
    <x:row r="2027">
      <x:c r="A2027" s="38" t="str">
        <x:v>R02022</x:v>
      </x:c>
      <x:c r="B2027" s="38" t="str">
        <x:f>'Reparto provincial'!B679</x:f>
        <x:v>C18</x:v>
      </x:c>
      <x:c r="C2027" s="38" t="str">
        <x:f>'Reparto provincial'!C679</x:f>
        <x:v>UniVivir, S. A.</x:v>
      </x:c>
      <x:c r="D2027" s="38" t="str">
        <x:f>'Reparto provincial'!D679</x:f>
        <x:v>Residencial</x:v>
      </x:c>
      <x:c r="E2027" s="38" t="str">
        <x:f>'Reparto provincial'!E679</x:f>
        <x:v>Emberá-Wounaan</x:v>
      </x:c>
      <x:c r="F2027" s="38" t="str">
        <x:f>Ubicaciones!A16</x:f>
        <x:v>L11</x:v>
      </x:c>
      <x:c r="G2027" s="38" t="str">
        <x:v>P3</x:v>
      </x:c>
      <x:c r="H2027" s="55" t="n">
        <x:f>IF(AND(ISNUMBER('Reparto provincial'!J679),ABS(Construccion!G36-1)&lt;0.0000001,MIN(Construccion!D36:F36)&gt;=0,MAX(Construccion!D36:F36)&lt;=1),ROUND('Reparto provincial'!J679*ROUND(SUM(Construccion!$D$36:F36),12),0)-ROUND('Reparto provincial'!J679*ROUND(SUM(Construccion!$D$36:E36),12),0),"n.a.")</x:f>
        <x:v>0</x:v>
      </x:c>
      <x:c r="I2027" s="55" t="n">
        <x:f>'Reparto provincial'!N679</x:f>
        <x:v>0</x:v>
      </x:c>
      <x:c r="J2027" s="55" t="n">
        <x:f>IF(AND(ISNUMBER(H2027),ISNUMBER(I2027)),H2027*I2027,"n.a.")</x:f>
        <x:v>0</x:v>
      </x:c>
      <x:c r="K2027" s="56" t="n">
        <x:f>Ubicaciones!D16</x:f>
        <x:v>8.25</x:v>
      </x:c>
      <x:c r="L2027" s="56" t="n">
        <x:f>Ubicaciones!E16</x:f>
        <x:v>-77.72</x:v>
      </x:c>
      <x:c r="M2027" s="38" t="str">
        <x:f>Vulnerabilidad!B24</x:f>
        <x:v>Liviana / madera</x:v>
      </x:c>
      <x:c r="N2027" s="38" t="str">
        <x:f>Vulnerabilidad!C24</x:f>
        <x:v>Madera / livianas</x:v>
      </x:c>
      <x:c r="O2027" s="38" t="str">
        <x:f>Vulnerabilidad!D24</x:f>
        <x:v>Metal</x:v>
      </x:c>
      <x:c r="P2027" s="38" t="str">
        <x:v>Sin dato</x:v>
      </x:c>
      <x:c r="Q2027" s="38" t="n">
        <x:f>IF('Impacto local'!H16="","",'Impacto local'!H16)</x:f>
        <x:v>2</x:v>
      </x:c>
      <x:c r="R2027" s="57" t="n">
        <x:f>IF(Q2027="","",INDEX(Vulnerabilidad!$D$6:$D$17,Q2027))</x:f>
        <x:v>0</x:v>
      </x:c>
      <x:c r="S2027" s="55" t="n">
        <x:f>IF(AND(ISNUMBER(J2027),ISNUMBER(R2027),R2027&gt;=0,R2027&lt;=1),J2027*R2027,"n.a.")</x:f>
        <x:v>0</x:v>
      </x:c>
      <x:c r="T2027" s="38" t="str">
        <x:f>IF(ISNUMBER(S2027),"Calculado ilustrativo","Faltan datos / parámetros inválidos")</x:f>
        <x:v>Calculado ilustrativo</x:v>
      </x:c>
    </x:row>
    <x:row r="2028">
      <x:c r="A2028" s="38" t="str">
        <x:v>R02023</x:v>
      </x:c>
      <x:c r="B2028" s="38" t="str">
        <x:f>'Reparto provincial'!B680</x:f>
        <x:v>C18</x:v>
      </x:c>
      <x:c r="C2028" s="38" t="str">
        <x:f>'Reparto provincial'!C680</x:f>
        <x:v>UniVivir, S. A.</x:v>
      </x:c>
      <x:c r="D2028" s="38" t="str">
        <x:f>'Reparto provincial'!D680</x:f>
        <x:v>Residencial</x:v>
      </x:c>
      <x:c r="E2028" s="38" t="str">
        <x:f>'Reparto provincial'!E680</x:f>
        <x:v>Ngäbe-Buglé</x:v>
      </x:c>
      <x:c r="F2028" s="38" t="str">
        <x:f>Ubicaciones!A17</x:f>
        <x:v>L12</x:v>
      </x:c>
      <x:c r="G2028" s="38" t="str">
        <x:v>P1</x:v>
      </x:c>
      <x:c r="H2028" s="55" t="n">
        <x:f>IF(AND(ISNUMBER('Reparto provincial'!J680),ABS(Construccion!G39-1)&lt;0.0000001,MIN(Construccion!D39:F39)&gt;=0,MAX(Construccion!D39:F39)&lt;=1),ROUND('Reparto provincial'!J680*ROUND(SUM(Construccion!$D$39:D39),12),0)-0,"n.a.")</x:f>
        <x:v>0</x:v>
      </x:c>
      <x:c r="I2028" s="55" t="n">
        <x:f>'Reparto provincial'!N680</x:f>
        <x:v>0</x:v>
      </x:c>
      <x:c r="J2028" s="55" t="n">
        <x:f>IF(AND(ISNUMBER(H2028),ISNUMBER(I2028)),H2028*I2028,"n.a.")</x:f>
        <x:v>0</x:v>
      </x:c>
      <x:c r="K2028" s="56" t="n">
        <x:f>Ubicaciones!D17</x:f>
        <x:v>8.53</x:v>
      </x:c>
      <x:c r="L2028" s="56" t="n">
        <x:f>Ubicaciones!E17</x:f>
        <x:v>-81.7</x:v>
      </x:c>
      <x:c r="M2028" s="38" t="str">
        <x:f>Vulnerabilidad!B22</x:f>
        <x:v>Hormigón armado</x:v>
      </x:c>
      <x:c r="N2028" s="38" t="str">
        <x:f>Vulnerabilidad!C22</x:f>
        <x:v>Mampostería de relleno</x:v>
      </x:c>
      <x:c r="O2028" s="38" t="str">
        <x:f>Vulnerabilidad!D22</x:f>
        <x:v>Losa de hormigón</x:v>
      </x:c>
      <x:c r="P2028" s="38" t="str">
        <x:v>Sin dato</x:v>
      </x:c>
      <x:c r="Q2028" s="38" t="n">
        <x:f>IF('Impacto local'!H17="","",'Impacto local'!H17)</x:f>
        <x:v>3</x:v>
      </x:c>
      <x:c r="R2028" s="57" t="n">
        <x:f>IF(Q2028="","",INDEX(Vulnerabilidad!$B$6:$B$17,Q2028))</x:f>
        <x:v>0</x:v>
      </x:c>
      <x:c r="S2028" s="55" t="n">
        <x:f>IF(AND(ISNUMBER(J2028),ISNUMBER(R2028),R2028&gt;=0,R2028&lt;=1),J2028*R2028,"n.a.")</x:f>
        <x:v>0</x:v>
      </x:c>
      <x:c r="T2028" s="38" t="str">
        <x:f>IF(ISNUMBER(S2028),"Calculado ilustrativo","Faltan datos / parámetros inválidos")</x:f>
        <x:v>Calculado ilustrativo</x:v>
      </x:c>
    </x:row>
    <x:row r="2029">
      <x:c r="A2029" s="38" t="str">
        <x:v>R02024</x:v>
      </x:c>
      <x:c r="B2029" s="38" t="str">
        <x:f>'Reparto provincial'!B680</x:f>
        <x:v>C18</x:v>
      </x:c>
      <x:c r="C2029" s="38" t="str">
        <x:f>'Reparto provincial'!C680</x:f>
        <x:v>UniVivir, S. A.</x:v>
      </x:c>
      <x:c r="D2029" s="38" t="str">
        <x:f>'Reparto provincial'!D680</x:f>
        <x:v>Residencial</x:v>
      </x:c>
      <x:c r="E2029" s="38" t="str">
        <x:f>'Reparto provincial'!E680</x:f>
        <x:v>Ngäbe-Buglé</x:v>
      </x:c>
      <x:c r="F2029" s="38" t="str">
        <x:f>Ubicaciones!A17</x:f>
        <x:v>L12</x:v>
      </x:c>
      <x:c r="G2029" s="38" t="str">
        <x:v>P2</x:v>
      </x:c>
      <x:c r="H2029" s="55" t="n">
        <x:f>IF(AND(ISNUMBER('Reparto provincial'!J680),ABS(Construccion!G39-1)&lt;0.0000001,MIN(Construccion!D39:F39)&gt;=0,MAX(Construccion!D39:F39)&lt;=1),ROUND('Reparto provincial'!J680*ROUND(SUM(Construccion!$D$39:E39),12),0)-ROUND('Reparto provincial'!J680*ROUND(SUM(Construccion!$D$39:D39),12),0),"n.a.")</x:f>
        <x:v>0</x:v>
      </x:c>
      <x:c r="I2029" s="55" t="n">
        <x:f>'Reparto provincial'!N680</x:f>
        <x:v>0</x:v>
      </x:c>
      <x:c r="J2029" s="55" t="n">
        <x:f>IF(AND(ISNUMBER(H2029),ISNUMBER(I2029)),H2029*I2029,"n.a.")</x:f>
        <x:v>0</x:v>
      </x:c>
      <x:c r="K2029" s="56" t="n">
        <x:f>Ubicaciones!D17</x:f>
        <x:v>8.53</x:v>
      </x:c>
      <x:c r="L2029" s="56" t="n">
        <x:f>Ubicaciones!E17</x:f>
        <x:v>-81.7</x:v>
      </x:c>
      <x:c r="M2029" s="38" t="str">
        <x:f>Vulnerabilidad!B23</x:f>
        <x:v>Mampostería sin refuerzo</x:v>
      </x:c>
      <x:c r="N2029" s="38" t="str">
        <x:f>Vulnerabilidad!C23</x:f>
        <x:v>Bloque / ladrillo</x:v>
      </x:c>
      <x:c r="O2029" s="38" t="str">
        <x:f>Vulnerabilidad!D23</x:f>
        <x:v>Metal</x:v>
      </x:c>
      <x:c r="P2029" s="38" t="str">
        <x:v>Sin dato</x:v>
      </x:c>
      <x:c r="Q2029" s="38" t="n">
        <x:f>IF('Impacto local'!H17="","",'Impacto local'!H17)</x:f>
        <x:v>3</x:v>
      </x:c>
      <x:c r="R2029" s="57" t="n">
        <x:f>IF(Q2029="","",INDEX(Vulnerabilidad!$C$6:$C$17,Q2029))</x:f>
        <x:v>0</x:v>
      </x:c>
      <x:c r="S2029" s="55" t="n">
        <x:f>IF(AND(ISNUMBER(J2029),ISNUMBER(R2029),R2029&gt;=0,R2029&lt;=1),J2029*R2029,"n.a.")</x:f>
        <x:v>0</x:v>
      </x:c>
      <x:c r="T2029" s="38" t="str">
        <x:f>IF(ISNUMBER(S2029),"Calculado ilustrativo","Faltan datos / parámetros inválidos")</x:f>
        <x:v>Calculado ilustrativo</x:v>
      </x:c>
    </x:row>
    <x:row r="2030">
      <x:c r="A2030" s="38" t="str">
        <x:v>R02025</x:v>
      </x:c>
      <x:c r="B2030" s="38" t="str">
        <x:f>'Reparto provincial'!B680</x:f>
        <x:v>C18</x:v>
      </x:c>
      <x:c r="C2030" s="38" t="str">
        <x:f>'Reparto provincial'!C680</x:f>
        <x:v>UniVivir, S. A.</x:v>
      </x:c>
      <x:c r="D2030" s="38" t="str">
        <x:f>'Reparto provincial'!D680</x:f>
        <x:v>Residencial</x:v>
      </x:c>
      <x:c r="E2030" s="38" t="str">
        <x:f>'Reparto provincial'!E680</x:f>
        <x:v>Ngäbe-Buglé</x:v>
      </x:c>
      <x:c r="F2030" s="38" t="str">
        <x:f>Ubicaciones!A17</x:f>
        <x:v>L12</x:v>
      </x:c>
      <x:c r="G2030" s="38" t="str">
        <x:v>P3</x:v>
      </x:c>
      <x:c r="H2030" s="55" t="n">
        <x:f>IF(AND(ISNUMBER('Reparto provincial'!J680),ABS(Construccion!G39-1)&lt;0.0000001,MIN(Construccion!D39:F39)&gt;=0,MAX(Construccion!D39:F39)&lt;=1),ROUND('Reparto provincial'!J680*ROUND(SUM(Construccion!$D$39:F39),12),0)-ROUND('Reparto provincial'!J680*ROUND(SUM(Construccion!$D$39:E39),12),0),"n.a.")</x:f>
        <x:v>0</x:v>
      </x:c>
      <x:c r="I2030" s="55" t="n">
        <x:f>'Reparto provincial'!N680</x:f>
        <x:v>0</x:v>
      </x:c>
      <x:c r="J2030" s="55" t="n">
        <x:f>IF(AND(ISNUMBER(H2030),ISNUMBER(I2030)),H2030*I2030,"n.a.")</x:f>
        <x:v>0</x:v>
      </x:c>
      <x:c r="K2030" s="56" t="n">
        <x:f>Ubicaciones!D17</x:f>
        <x:v>8.53</x:v>
      </x:c>
      <x:c r="L2030" s="56" t="n">
        <x:f>Ubicaciones!E17</x:f>
        <x:v>-81.7</x:v>
      </x:c>
      <x:c r="M2030" s="38" t="str">
        <x:f>Vulnerabilidad!B24</x:f>
        <x:v>Liviana / madera</x:v>
      </x:c>
      <x:c r="N2030" s="38" t="str">
        <x:f>Vulnerabilidad!C24</x:f>
        <x:v>Madera / livianas</x:v>
      </x:c>
      <x:c r="O2030" s="38" t="str">
        <x:f>Vulnerabilidad!D24</x:f>
        <x:v>Metal</x:v>
      </x:c>
      <x:c r="P2030" s="38" t="str">
        <x:v>Sin dato</x:v>
      </x:c>
      <x:c r="Q2030" s="38" t="n">
        <x:f>IF('Impacto local'!H17="","",'Impacto local'!H17)</x:f>
        <x:v>3</x:v>
      </x:c>
      <x:c r="R2030" s="57" t="n">
        <x:f>IF(Q2030="","",INDEX(Vulnerabilidad!$D$6:$D$17,Q2030))</x:f>
        <x:v>0</x:v>
      </x:c>
      <x:c r="S2030" s="55" t="n">
        <x:f>IF(AND(ISNUMBER(J2030),ISNUMBER(R2030),R2030&gt;=0,R2030&lt;=1),J2030*R2030,"n.a.")</x:f>
        <x:v>0</x:v>
      </x:c>
      <x:c r="T2030" s="38" t="str">
        <x:f>IF(ISNUMBER(S2030),"Calculado ilustrativo","Faltan datos / parámetros inválidos")</x:f>
        <x:v>Calculado ilustrativo</x:v>
      </x:c>
    </x:row>
    <x:row r="2031">
      <x:c r="A2031" s="38" t="str">
        <x:v>R02026</x:v>
      </x:c>
      <x:c r="B2031" s="38" t="str">
        <x:f>'Reparto provincial'!B681</x:f>
        <x:v>C18</x:v>
      </x:c>
      <x:c r="C2031" s="38" t="str">
        <x:f>'Reparto provincial'!C681</x:f>
        <x:v>UniVivir, S. A.</x:v>
      </x:c>
      <x:c r="D2031" s="38" t="str">
        <x:f>'Reparto provincial'!D681</x:f>
        <x:v>Residencial</x:v>
      </x:c>
      <x:c r="E2031" s="38" t="str">
        <x:f>'Reparto provincial'!E681</x:f>
        <x:v>Panamá Oeste</x:v>
      </x:c>
      <x:c r="F2031" s="38" t="str">
        <x:f>Ubicaciones!A18</x:f>
        <x:v>L13</x:v>
      </x:c>
      <x:c r="G2031" s="38" t="str">
        <x:v>P1</x:v>
      </x:c>
      <x:c r="H2031" s="55" t="n">
        <x:f>IF(AND(ISNUMBER('Reparto provincial'!J681),ABS(Construccion!G42-1)&lt;0.0000001,MIN(Construccion!D42:F42)&gt;=0,MAX(Construccion!D42:F42)&lt;=1),ROUND('Reparto provincial'!J681*ROUND(SUM(Construccion!$D$42:D42),12),0)-0,"n.a.")</x:f>
        <x:v>0</x:v>
      </x:c>
      <x:c r="I2031" s="55" t="n">
        <x:f>'Reparto provincial'!N681</x:f>
        <x:v>0</x:v>
      </x:c>
      <x:c r="J2031" s="55" t="n">
        <x:f>IF(AND(ISNUMBER(H2031),ISNUMBER(I2031)),H2031*I2031,"n.a.")</x:f>
        <x:v>0</x:v>
      </x:c>
      <x:c r="K2031" s="56" t="n">
        <x:f>Ubicaciones!D18</x:f>
        <x:v>8.88</x:v>
      </x:c>
      <x:c r="L2031" s="56" t="n">
        <x:f>Ubicaciones!E18</x:f>
        <x:v>-79.78</x:v>
      </x:c>
      <x:c r="M2031" s="38" t="str">
        <x:f>Vulnerabilidad!B22</x:f>
        <x:v>Hormigón armado</x:v>
      </x:c>
      <x:c r="N2031" s="38" t="str">
        <x:f>Vulnerabilidad!C22</x:f>
        <x:v>Mampostería de relleno</x:v>
      </x:c>
      <x:c r="O2031" s="38" t="str">
        <x:f>Vulnerabilidad!D22</x:f>
        <x:v>Losa de hormigón</x:v>
      </x:c>
      <x:c r="P2031" s="38" t="str">
        <x:v>Sin dato</x:v>
      </x:c>
      <x:c r="Q2031" s="38" t="n">
        <x:f>IF('Impacto local'!H18="","",'Impacto local'!H18)</x:f>
        <x:v>2</x:v>
      </x:c>
      <x:c r="R2031" s="57" t="n">
        <x:f>IF(Q2031="","",INDEX(Vulnerabilidad!$B$6:$B$17,Q2031))</x:f>
        <x:v>0</x:v>
      </x:c>
      <x:c r="S2031" s="55" t="n">
        <x:f>IF(AND(ISNUMBER(J2031),ISNUMBER(R2031),R2031&gt;=0,R2031&lt;=1),J2031*R2031,"n.a.")</x:f>
        <x:v>0</x:v>
      </x:c>
      <x:c r="T2031" s="38" t="str">
        <x:f>IF(ISNUMBER(S2031),"Calculado ilustrativo","Faltan datos / parámetros inválidos")</x:f>
        <x:v>Calculado ilustrativo</x:v>
      </x:c>
    </x:row>
    <x:row r="2032">
      <x:c r="A2032" s="38" t="str">
        <x:v>R02027</x:v>
      </x:c>
      <x:c r="B2032" s="38" t="str">
        <x:f>'Reparto provincial'!B681</x:f>
        <x:v>C18</x:v>
      </x:c>
      <x:c r="C2032" s="38" t="str">
        <x:f>'Reparto provincial'!C681</x:f>
        <x:v>UniVivir, S. A.</x:v>
      </x:c>
      <x:c r="D2032" s="38" t="str">
        <x:f>'Reparto provincial'!D681</x:f>
        <x:v>Residencial</x:v>
      </x:c>
      <x:c r="E2032" s="38" t="str">
        <x:f>'Reparto provincial'!E681</x:f>
        <x:v>Panamá Oeste</x:v>
      </x:c>
      <x:c r="F2032" s="38" t="str">
        <x:f>Ubicaciones!A18</x:f>
        <x:v>L13</x:v>
      </x:c>
      <x:c r="G2032" s="38" t="str">
        <x:v>P2</x:v>
      </x:c>
      <x:c r="H2032" s="55" t="n">
        <x:f>IF(AND(ISNUMBER('Reparto provincial'!J681),ABS(Construccion!G42-1)&lt;0.0000001,MIN(Construccion!D42:F42)&gt;=0,MAX(Construccion!D42:F42)&lt;=1),ROUND('Reparto provincial'!J681*ROUND(SUM(Construccion!$D$42:E42),12),0)-ROUND('Reparto provincial'!J681*ROUND(SUM(Construccion!$D$42:D42),12),0),"n.a.")</x:f>
        <x:v>0</x:v>
      </x:c>
      <x:c r="I2032" s="55" t="n">
        <x:f>'Reparto provincial'!N681</x:f>
        <x:v>0</x:v>
      </x:c>
      <x:c r="J2032" s="55" t="n">
        <x:f>IF(AND(ISNUMBER(H2032),ISNUMBER(I2032)),H2032*I2032,"n.a.")</x:f>
        <x:v>0</x:v>
      </x:c>
      <x:c r="K2032" s="56" t="n">
        <x:f>Ubicaciones!D18</x:f>
        <x:v>8.88</x:v>
      </x:c>
      <x:c r="L2032" s="56" t="n">
        <x:f>Ubicaciones!E18</x:f>
        <x:v>-79.78</x:v>
      </x:c>
      <x:c r="M2032" s="38" t="str">
        <x:f>Vulnerabilidad!B23</x:f>
        <x:v>Mampostería sin refuerzo</x:v>
      </x:c>
      <x:c r="N2032" s="38" t="str">
        <x:f>Vulnerabilidad!C23</x:f>
        <x:v>Bloque / ladrillo</x:v>
      </x:c>
      <x:c r="O2032" s="38" t="str">
        <x:f>Vulnerabilidad!D23</x:f>
        <x:v>Metal</x:v>
      </x:c>
      <x:c r="P2032" s="38" t="str">
        <x:v>Sin dato</x:v>
      </x:c>
      <x:c r="Q2032" s="38" t="n">
        <x:f>IF('Impacto local'!H18="","",'Impacto local'!H18)</x:f>
        <x:v>2</x:v>
      </x:c>
      <x:c r="R2032" s="57" t="n">
        <x:f>IF(Q2032="","",INDEX(Vulnerabilidad!$C$6:$C$17,Q2032))</x:f>
        <x:v>0</x:v>
      </x:c>
      <x:c r="S2032" s="55" t="n">
        <x:f>IF(AND(ISNUMBER(J2032),ISNUMBER(R2032),R2032&gt;=0,R2032&lt;=1),J2032*R2032,"n.a.")</x:f>
        <x:v>0</x:v>
      </x:c>
      <x:c r="T2032" s="38" t="str">
        <x:f>IF(ISNUMBER(S2032),"Calculado ilustrativo","Faltan datos / parámetros inválidos")</x:f>
        <x:v>Calculado ilustrativo</x:v>
      </x:c>
    </x:row>
    <x:row r="2033">
      <x:c r="A2033" s="38" t="str">
        <x:v>R02028</x:v>
      </x:c>
      <x:c r="B2033" s="38" t="str">
        <x:f>'Reparto provincial'!B681</x:f>
        <x:v>C18</x:v>
      </x:c>
      <x:c r="C2033" s="38" t="str">
        <x:f>'Reparto provincial'!C681</x:f>
        <x:v>UniVivir, S. A.</x:v>
      </x:c>
      <x:c r="D2033" s="38" t="str">
        <x:f>'Reparto provincial'!D681</x:f>
        <x:v>Residencial</x:v>
      </x:c>
      <x:c r="E2033" s="38" t="str">
        <x:f>'Reparto provincial'!E681</x:f>
        <x:v>Panamá Oeste</x:v>
      </x:c>
      <x:c r="F2033" s="38" t="str">
        <x:f>Ubicaciones!A18</x:f>
        <x:v>L13</x:v>
      </x:c>
      <x:c r="G2033" s="38" t="str">
        <x:v>P3</x:v>
      </x:c>
      <x:c r="H2033" s="55" t="n">
        <x:f>IF(AND(ISNUMBER('Reparto provincial'!J681),ABS(Construccion!G42-1)&lt;0.0000001,MIN(Construccion!D42:F42)&gt;=0,MAX(Construccion!D42:F42)&lt;=1),ROUND('Reparto provincial'!J681*ROUND(SUM(Construccion!$D$42:F42),12),0)-ROUND('Reparto provincial'!J681*ROUND(SUM(Construccion!$D$42:E42),12),0),"n.a.")</x:f>
        <x:v>0</x:v>
      </x:c>
      <x:c r="I2033" s="55" t="n">
        <x:f>'Reparto provincial'!N681</x:f>
        <x:v>0</x:v>
      </x:c>
      <x:c r="J2033" s="55" t="n">
        <x:f>IF(AND(ISNUMBER(H2033),ISNUMBER(I2033)),H2033*I2033,"n.a.")</x:f>
        <x:v>0</x:v>
      </x:c>
      <x:c r="K2033" s="56" t="n">
        <x:f>Ubicaciones!D18</x:f>
        <x:v>8.88</x:v>
      </x:c>
      <x:c r="L2033" s="56" t="n">
        <x:f>Ubicaciones!E18</x:f>
        <x:v>-79.78</x:v>
      </x:c>
      <x:c r="M2033" s="38" t="str">
        <x:f>Vulnerabilidad!B24</x:f>
        <x:v>Liviana / madera</x:v>
      </x:c>
      <x:c r="N2033" s="38" t="str">
        <x:f>Vulnerabilidad!C24</x:f>
        <x:v>Madera / livianas</x:v>
      </x:c>
      <x:c r="O2033" s="38" t="str">
        <x:f>Vulnerabilidad!D24</x:f>
        <x:v>Metal</x:v>
      </x:c>
      <x:c r="P2033" s="38" t="str">
        <x:v>Sin dato</x:v>
      </x:c>
      <x:c r="Q2033" s="38" t="n">
        <x:f>IF('Impacto local'!H18="","",'Impacto local'!H18)</x:f>
        <x:v>2</x:v>
      </x:c>
      <x:c r="R2033" s="57" t="n">
        <x:f>IF(Q2033="","",INDEX(Vulnerabilidad!$D$6:$D$17,Q2033))</x:f>
        <x:v>0</x:v>
      </x:c>
      <x:c r="S2033" s="55" t="n">
        <x:f>IF(AND(ISNUMBER(J2033),ISNUMBER(R2033),R2033&gt;=0,R2033&lt;=1),J2033*R2033,"n.a.")</x:f>
        <x:v>0</x:v>
      </x:c>
      <x:c r="T2033" s="38" t="str">
        <x:f>IF(ISNUMBER(S2033),"Calculado ilustrativo","Faltan datos / parámetros inválidos")</x:f>
        <x:v>Calculado ilustrativo</x:v>
      </x:c>
    </x:row>
    <x:row r="2034">
      <x:c r="A2034" s="38" t="str">
        <x:v>R02029</x:v>
      </x:c>
      <x:c r="B2034" s="38" t="str">
        <x:f>'Reparto provincial'!B682</x:f>
        <x:v>C18</x:v>
      </x:c>
      <x:c r="C2034" s="38" t="str">
        <x:f>'Reparto provincial'!C682</x:f>
        <x:v>UniVivir, S. A.</x:v>
      </x:c>
      <x:c r="D2034" s="38" t="str">
        <x:f>'Reparto provincial'!D682</x:f>
        <x:v>Comercial</x:v>
      </x:c>
      <x:c r="E2034" s="38" t="str">
        <x:f>'Reparto provincial'!E682</x:f>
        <x:v>Bocas del Toro</x:v>
      </x:c>
      <x:c r="F2034" s="38" t="str">
        <x:f>Ubicaciones!A6</x:f>
        <x:v>L01</x:v>
      </x:c>
      <x:c r="G2034" s="38" t="str">
        <x:v>P1</x:v>
      </x:c>
      <x:c r="H2034" s="55" t="n">
        <x:f>IF(AND(ISNUMBER('Reparto provincial'!J682),ABS(Construccion!G7-1)&lt;0.0000001,MIN(Construccion!D7:F7)&gt;=0,MAX(Construccion!D7:F7)&lt;=1),ROUND('Reparto provincial'!J682*ROUND(SUM(Construccion!$D$7:D7),12),0)-0,"n.a.")</x:f>
        <x:v>0</x:v>
      </x:c>
      <x:c r="I2034" s="55" t="n">
        <x:f>'Reparto provincial'!N682</x:f>
        <x:v>0</x:v>
      </x:c>
      <x:c r="J2034" s="55" t="n">
        <x:f>IF(AND(ISNUMBER(H2034),ISNUMBER(I2034)),H2034*I2034,"n.a.")</x:f>
        <x:v>0</x:v>
      </x:c>
      <x:c r="K2034" s="56" t="n">
        <x:f>Ubicaciones!D6</x:f>
        <x:v>9.34</x:v>
      </x:c>
      <x:c r="L2034" s="56" t="n">
        <x:f>Ubicaciones!E6</x:f>
        <x:v>-82.25</x:v>
      </x:c>
      <x:c r="M2034" s="38" t="str">
        <x:f>Vulnerabilidad!B22</x:f>
        <x:v>Hormigón armado</x:v>
      </x:c>
      <x:c r="N2034" s="38" t="str">
        <x:f>Vulnerabilidad!C22</x:f>
        <x:v>Mampostería de relleno</x:v>
      </x:c>
      <x:c r="O2034" s="38" t="str">
        <x:f>Vulnerabilidad!D22</x:f>
        <x:v>Losa de hormigón</x:v>
      </x:c>
      <x:c r="P2034" s="38" t="str">
        <x:v>Sin dato</x:v>
      </x:c>
      <x:c r="Q2034" s="38" t="n">
        <x:f>IF('Impacto local'!H6="","",'Impacto local'!H6)</x:f>
        <x:v>3</x:v>
      </x:c>
      <x:c r="R2034" s="57" t="n">
        <x:f>IF(Q2034="","",INDEX(Vulnerabilidad!$B$6:$B$17,Q2034))</x:f>
        <x:v>0</x:v>
      </x:c>
      <x:c r="S2034" s="55" t="n">
        <x:f>IF(AND(ISNUMBER(J2034),ISNUMBER(R2034),R2034&gt;=0,R2034&lt;=1),J2034*R2034,"n.a.")</x:f>
        <x:v>0</x:v>
      </x:c>
      <x:c r="T2034" s="38" t="str">
        <x:f>IF(ISNUMBER(S2034),"Calculado ilustrativo","Faltan datos / parámetros inválidos")</x:f>
        <x:v>Calculado ilustrativo</x:v>
      </x:c>
    </x:row>
    <x:row r="2035">
      <x:c r="A2035" s="38" t="str">
        <x:v>R02030</x:v>
      </x:c>
      <x:c r="B2035" s="38" t="str">
        <x:f>'Reparto provincial'!B682</x:f>
        <x:v>C18</x:v>
      </x:c>
      <x:c r="C2035" s="38" t="str">
        <x:f>'Reparto provincial'!C682</x:f>
        <x:v>UniVivir, S. A.</x:v>
      </x:c>
      <x:c r="D2035" s="38" t="str">
        <x:f>'Reparto provincial'!D682</x:f>
        <x:v>Comercial</x:v>
      </x:c>
      <x:c r="E2035" s="38" t="str">
        <x:f>'Reparto provincial'!E682</x:f>
        <x:v>Bocas del Toro</x:v>
      </x:c>
      <x:c r="F2035" s="38" t="str">
        <x:f>Ubicaciones!A6</x:f>
        <x:v>L01</x:v>
      </x:c>
      <x:c r="G2035" s="38" t="str">
        <x:v>P2</x:v>
      </x:c>
      <x:c r="H2035" s="55" t="n">
        <x:f>IF(AND(ISNUMBER('Reparto provincial'!J682),ABS(Construccion!G7-1)&lt;0.0000001,MIN(Construccion!D7:F7)&gt;=0,MAX(Construccion!D7:F7)&lt;=1),ROUND('Reparto provincial'!J682*ROUND(SUM(Construccion!$D$7:E7),12),0)-ROUND('Reparto provincial'!J682*ROUND(SUM(Construccion!$D$7:D7),12),0),"n.a.")</x:f>
        <x:v>0</x:v>
      </x:c>
      <x:c r="I2035" s="55" t="n">
        <x:f>'Reparto provincial'!N682</x:f>
        <x:v>0</x:v>
      </x:c>
      <x:c r="J2035" s="55" t="n">
        <x:f>IF(AND(ISNUMBER(H2035),ISNUMBER(I2035)),H2035*I2035,"n.a.")</x:f>
        <x:v>0</x:v>
      </x:c>
      <x:c r="K2035" s="56" t="n">
        <x:f>Ubicaciones!D6</x:f>
        <x:v>9.34</x:v>
      </x:c>
      <x:c r="L2035" s="56" t="n">
        <x:f>Ubicaciones!E6</x:f>
        <x:v>-82.25</x:v>
      </x:c>
      <x:c r="M2035" s="38" t="str">
        <x:f>Vulnerabilidad!B23</x:f>
        <x:v>Mampostería sin refuerzo</x:v>
      </x:c>
      <x:c r="N2035" s="38" t="str">
        <x:f>Vulnerabilidad!C23</x:f>
        <x:v>Bloque / ladrillo</x:v>
      </x:c>
      <x:c r="O2035" s="38" t="str">
        <x:f>Vulnerabilidad!D23</x:f>
        <x:v>Metal</x:v>
      </x:c>
      <x:c r="P2035" s="38" t="str">
        <x:v>Sin dato</x:v>
      </x:c>
      <x:c r="Q2035" s="38" t="n">
        <x:f>IF('Impacto local'!H6="","",'Impacto local'!H6)</x:f>
        <x:v>3</x:v>
      </x:c>
      <x:c r="R2035" s="57" t="n">
        <x:f>IF(Q2035="","",INDEX(Vulnerabilidad!$C$6:$C$17,Q2035))</x:f>
        <x:v>0</x:v>
      </x:c>
      <x:c r="S2035" s="55" t="n">
        <x:f>IF(AND(ISNUMBER(J2035),ISNUMBER(R2035),R2035&gt;=0,R2035&lt;=1),J2035*R2035,"n.a.")</x:f>
        <x:v>0</x:v>
      </x:c>
      <x:c r="T2035" s="38" t="str">
        <x:f>IF(ISNUMBER(S2035),"Calculado ilustrativo","Faltan datos / parámetros inválidos")</x:f>
        <x:v>Calculado ilustrativo</x:v>
      </x:c>
    </x:row>
    <x:row r="2036">
      <x:c r="A2036" s="38" t="str">
        <x:v>R02031</x:v>
      </x:c>
      <x:c r="B2036" s="38" t="str">
        <x:f>'Reparto provincial'!B682</x:f>
        <x:v>C18</x:v>
      </x:c>
      <x:c r="C2036" s="38" t="str">
        <x:f>'Reparto provincial'!C682</x:f>
        <x:v>UniVivir, S. A.</x:v>
      </x:c>
      <x:c r="D2036" s="38" t="str">
        <x:f>'Reparto provincial'!D682</x:f>
        <x:v>Comercial</x:v>
      </x:c>
      <x:c r="E2036" s="38" t="str">
        <x:f>'Reparto provincial'!E682</x:f>
        <x:v>Bocas del Toro</x:v>
      </x:c>
      <x:c r="F2036" s="38" t="str">
        <x:f>Ubicaciones!A6</x:f>
        <x:v>L01</x:v>
      </x:c>
      <x:c r="G2036" s="38" t="str">
        <x:v>P3</x:v>
      </x:c>
      <x:c r="H2036" s="55" t="n">
        <x:f>IF(AND(ISNUMBER('Reparto provincial'!J682),ABS(Construccion!G7-1)&lt;0.0000001,MIN(Construccion!D7:F7)&gt;=0,MAX(Construccion!D7:F7)&lt;=1),ROUND('Reparto provincial'!J682*ROUND(SUM(Construccion!$D$7:F7),12),0)-ROUND('Reparto provincial'!J682*ROUND(SUM(Construccion!$D$7:E7),12),0),"n.a.")</x:f>
        <x:v>0</x:v>
      </x:c>
      <x:c r="I2036" s="55" t="n">
        <x:f>'Reparto provincial'!N682</x:f>
        <x:v>0</x:v>
      </x:c>
      <x:c r="J2036" s="55" t="n">
        <x:f>IF(AND(ISNUMBER(H2036),ISNUMBER(I2036)),H2036*I2036,"n.a.")</x:f>
        <x:v>0</x:v>
      </x:c>
      <x:c r="K2036" s="56" t="n">
        <x:f>Ubicaciones!D6</x:f>
        <x:v>9.34</x:v>
      </x:c>
      <x:c r="L2036" s="56" t="n">
        <x:f>Ubicaciones!E6</x:f>
        <x:v>-82.25</x:v>
      </x:c>
      <x:c r="M2036" s="38" t="str">
        <x:f>Vulnerabilidad!B24</x:f>
        <x:v>Liviana / madera</x:v>
      </x:c>
      <x:c r="N2036" s="38" t="str">
        <x:f>Vulnerabilidad!C24</x:f>
        <x:v>Madera / livianas</x:v>
      </x:c>
      <x:c r="O2036" s="38" t="str">
        <x:f>Vulnerabilidad!D24</x:f>
        <x:v>Metal</x:v>
      </x:c>
      <x:c r="P2036" s="38" t="str">
        <x:v>Sin dato</x:v>
      </x:c>
      <x:c r="Q2036" s="38" t="n">
        <x:f>IF('Impacto local'!H6="","",'Impacto local'!H6)</x:f>
        <x:v>3</x:v>
      </x:c>
      <x:c r="R2036" s="57" t="n">
        <x:f>IF(Q2036="","",INDEX(Vulnerabilidad!$D$6:$D$17,Q2036))</x:f>
        <x:v>0</x:v>
      </x:c>
      <x:c r="S2036" s="55" t="n">
        <x:f>IF(AND(ISNUMBER(J2036),ISNUMBER(R2036),R2036&gt;=0,R2036&lt;=1),J2036*R2036,"n.a.")</x:f>
        <x:v>0</x:v>
      </x:c>
      <x:c r="T2036" s="38" t="str">
        <x:f>IF(ISNUMBER(S2036),"Calculado ilustrativo","Faltan datos / parámetros inválidos")</x:f>
        <x:v>Calculado ilustrativo</x:v>
      </x:c>
    </x:row>
    <x:row r="2037">
      <x:c r="A2037" s="38" t="str">
        <x:v>R02032</x:v>
      </x:c>
      <x:c r="B2037" s="38" t="str">
        <x:f>'Reparto provincial'!B683</x:f>
        <x:v>C18</x:v>
      </x:c>
      <x:c r="C2037" s="38" t="str">
        <x:f>'Reparto provincial'!C683</x:f>
        <x:v>UniVivir, S. A.</x:v>
      </x:c>
      <x:c r="D2037" s="38" t="str">
        <x:f>'Reparto provincial'!D683</x:f>
        <x:v>Comercial</x:v>
      </x:c>
      <x:c r="E2037" s="38" t="str">
        <x:f>'Reparto provincial'!E683</x:f>
        <x:v>Coclé</x:v>
      </x:c>
      <x:c r="F2037" s="38" t="str">
        <x:f>Ubicaciones!A7</x:f>
        <x:v>L02</x:v>
      </x:c>
      <x:c r="G2037" s="38" t="str">
        <x:v>P1</x:v>
      </x:c>
      <x:c r="H2037" s="55" t="n">
        <x:f>IF(AND(ISNUMBER('Reparto provincial'!J683),ABS(Construccion!G10-1)&lt;0.0000001,MIN(Construccion!D10:F10)&gt;=0,MAX(Construccion!D10:F10)&lt;=1),ROUND('Reparto provincial'!J683*ROUND(SUM(Construccion!$D$10:D10),12),0)-0,"n.a.")</x:f>
        <x:v>0</x:v>
      </x:c>
      <x:c r="I2037" s="55" t="n">
        <x:f>'Reparto provincial'!N683</x:f>
        <x:v>0</x:v>
      </x:c>
      <x:c r="J2037" s="55" t="n">
        <x:f>IF(AND(ISNUMBER(H2037),ISNUMBER(I2037)),H2037*I2037,"n.a.")</x:f>
        <x:v>0</x:v>
      </x:c>
      <x:c r="K2037" s="56" t="n">
        <x:f>Ubicaciones!D7</x:f>
        <x:v>8.52</x:v>
      </x:c>
      <x:c r="L2037" s="56" t="n">
        <x:f>Ubicaciones!E7</x:f>
        <x:v>-80.36</x:v>
      </x:c>
      <x:c r="M2037" s="38" t="str">
        <x:f>Vulnerabilidad!B22</x:f>
        <x:v>Hormigón armado</x:v>
      </x:c>
      <x:c r="N2037" s="38" t="str">
        <x:f>Vulnerabilidad!C22</x:f>
        <x:v>Mampostería de relleno</x:v>
      </x:c>
      <x:c r="O2037" s="38" t="str">
        <x:f>Vulnerabilidad!D22</x:f>
        <x:v>Losa de hormigón</x:v>
      </x:c>
      <x:c r="P2037" s="38" t="str">
        <x:v>Sin dato</x:v>
      </x:c>
      <x:c r="Q2037" s="38" t="n">
        <x:f>IF('Impacto local'!H7="","",'Impacto local'!H7)</x:f>
        <x:v>2</x:v>
      </x:c>
      <x:c r="R2037" s="57" t="n">
        <x:f>IF(Q2037="","",INDEX(Vulnerabilidad!$B$6:$B$17,Q2037))</x:f>
        <x:v>0</x:v>
      </x:c>
      <x:c r="S2037" s="55" t="n">
        <x:f>IF(AND(ISNUMBER(J2037),ISNUMBER(R2037),R2037&gt;=0,R2037&lt;=1),J2037*R2037,"n.a.")</x:f>
        <x:v>0</x:v>
      </x:c>
      <x:c r="T2037" s="38" t="str">
        <x:f>IF(ISNUMBER(S2037),"Calculado ilustrativo","Faltan datos / parámetros inválidos")</x:f>
        <x:v>Calculado ilustrativo</x:v>
      </x:c>
    </x:row>
    <x:row r="2038">
      <x:c r="A2038" s="38" t="str">
        <x:v>R02033</x:v>
      </x:c>
      <x:c r="B2038" s="38" t="str">
        <x:f>'Reparto provincial'!B683</x:f>
        <x:v>C18</x:v>
      </x:c>
      <x:c r="C2038" s="38" t="str">
        <x:f>'Reparto provincial'!C683</x:f>
        <x:v>UniVivir, S. A.</x:v>
      </x:c>
      <x:c r="D2038" s="38" t="str">
        <x:f>'Reparto provincial'!D683</x:f>
        <x:v>Comercial</x:v>
      </x:c>
      <x:c r="E2038" s="38" t="str">
        <x:f>'Reparto provincial'!E683</x:f>
        <x:v>Coclé</x:v>
      </x:c>
      <x:c r="F2038" s="38" t="str">
        <x:f>Ubicaciones!A7</x:f>
        <x:v>L02</x:v>
      </x:c>
      <x:c r="G2038" s="38" t="str">
        <x:v>P2</x:v>
      </x:c>
      <x:c r="H2038" s="55" t="n">
        <x:f>IF(AND(ISNUMBER('Reparto provincial'!J683),ABS(Construccion!G10-1)&lt;0.0000001,MIN(Construccion!D10:F10)&gt;=0,MAX(Construccion!D10:F10)&lt;=1),ROUND('Reparto provincial'!J683*ROUND(SUM(Construccion!$D$10:E10),12),0)-ROUND('Reparto provincial'!J683*ROUND(SUM(Construccion!$D$10:D10),12),0),"n.a.")</x:f>
        <x:v>0</x:v>
      </x:c>
      <x:c r="I2038" s="55" t="n">
        <x:f>'Reparto provincial'!N683</x:f>
        <x:v>0</x:v>
      </x:c>
      <x:c r="J2038" s="55" t="n">
        <x:f>IF(AND(ISNUMBER(H2038),ISNUMBER(I2038)),H2038*I2038,"n.a.")</x:f>
        <x:v>0</x:v>
      </x:c>
      <x:c r="K2038" s="56" t="n">
        <x:f>Ubicaciones!D7</x:f>
        <x:v>8.52</x:v>
      </x:c>
      <x:c r="L2038" s="56" t="n">
        <x:f>Ubicaciones!E7</x:f>
        <x:v>-80.36</x:v>
      </x:c>
      <x:c r="M2038" s="38" t="str">
        <x:f>Vulnerabilidad!B23</x:f>
        <x:v>Mampostería sin refuerzo</x:v>
      </x:c>
      <x:c r="N2038" s="38" t="str">
        <x:f>Vulnerabilidad!C23</x:f>
        <x:v>Bloque / ladrillo</x:v>
      </x:c>
      <x:c r="O2038" s="38" t="str">
        <x:f>Vulnerabilidad!D23</x:f>
        <x:v>Metal</x:v>
      </x:c>
      <x:c r="P2038" s="38" t="str">
        <x:v>Sin dato</x:v>
      </x:c>
      <x:c r="Q2038" s="38" t="n">
        <x:f>IF('Impacto local'!H7="","",'Impacto local'!H7)</x:f>
        <x:v>2</x:v>
      </x:c>
      <x:c r="R2038" s="57" t="n">
        <x:f>IF(Q2038="","",INDEX(Vulnerabilidad!$C$6:$C$17,Q2038))</x:f>
        <x:v>0</x:v>
      </x:c>
      <x:c r="S2038" s="55" t="n">
        <x:f>IF(AND(ISNUMBER(J2038),ISNUMBER(R2038),R2038&gt;=0,R2038&lt;=1),J2038*R2038,"n.a.")</x:f>
        <x:v>0</x:v>
      </x:c>
      <x:c r="T2038" s="38" t="str">
        <x:f>IF(ISNUMBER(S2038),"Calculado ilustrativo","Faltan datos / parámetros inválidos")</x:f>
        <x:v>Calculado ilustrativo</x:v>
      </x:c>
    </x:row>
    <x:row r="2039">
      <x:c r="A2039" s="38" t="str">
        <x:v>R02034</x:v>
      </x:c>
      <x:c r="B2039" s="38" t="str">
        <x:f>'Reparto provincial'!B683</x:f>
        <x:v>C18</x:v>
      </x:c>
      <x:c r="C2039" s="38" t="str">
        <x:f>'Reparto provincial'!C683</x:f>
        <x:v>UniVivir, S. A.</x:v>
      </x:c>
      <x:c r="D2039" s="38" t="str">
        <x:f>'Reparto provincial'!D683</x:f>
        <x:v>Comercial</x:v>
      </x:c>
      <x:c r="E2039" s="38" t="str">
        <x:f>'Reparto provincial'!E683</x:f>
        <x:v>Coclé</x:v>
      </x:c>
      <x:c r="F2039" s="38" t="str">
        <x:f>Ubicaciones!A7</x:f>
        <x:v>L02</x:v>
      </x:c>
      <x:c r="G2039" s="38" t="str">
        <x:v>P3</x:v>
      </x:c>
      <x:c r="H2039" s="55" t="n">
        <x:f>IF(AND(ISNUMBER('Reparto provincial'!J683),ABS(Construccion!G10-1)&lt;0.0000001,MIN(Construccion!D10:F10)&gt;=0,MAX(Construccion!D10:F10)&lt;=1),ROUND('Reparto provincial'!J683*ROUND(SUM(Construccion!$D$10:F10),12),0)-ROUND('Reparto provincial'!J683*ROUND(SUM(Construccion!$D$10:E10),12),0),"n.a.")</x:f>
        <x:v>0</x:v>
      </x:c>
      <x:c r="I2039" s="55" t="n">
        <x:f>'Reparto provincial'!N683</x:f>
        <x:v>0</x:v>
      </x:c>
      <x:c r="J2039" s="55" t="n">
        <x:f>IF(AND(ISNUMBER(H2039),ISNUMBER(I2039)),H2039*I2039,"n.a.")</x:f>
        <x:v>0</x:v>
      </x:c>
      <x:c r="K2039" s="56" t="n">
        <x:f>Ubicaciones!D7</x:f>
        <x:v>8.52</x:v>
      </x:c>
      <x:c r="L2039" s="56" t="n">
        <x:f>Ubicaciones!E7</x:f>
        <x:v>-80.36</x:v>
      </x:c>
      <x:c r="M2039" s="38" t="str">
        <x:f>Vulnerabilidad!B24</x:f>
        <x:v>Liviana / madera</x:v>
      </x:c>
      <x:c r="N2039" s="38" t="str">
        <x:f>Vulnerabilidad!C24</x:f>
        <x:v>Madera / livianas</x:v>
      </x:c>
      <x:c r="O2039" s="38" t="str">
        <x:f>Vulnerabilidad!D24</x:f>
        <x:v>Metal</x:v>
      </x:c>
      <x:c r="P2039" s="38" t="str">
        <x:v>Sin dato</x:v>
      </x:c>
      <x:c r="Q2039" s="38" t="n">
        <x:f>IF('Impacto local'!H7="","",'Impacto local'!H7)</x:f>
        <x:v>2</x:v>
      </x:c>
      <x:c r="R2039" s="57" t="n">
        <x:f>IF(Q2039="","",INDEX(Vulnerabilidad!$D$6:$D$17,Q2039))</x:f>
        <x:v>0</x:v>
      </x:c>
      <x:c r="S2039" s="55" t="n">
        <x:f>IF(AND(ISNUMBER(J2039),ISNUMBER(R2039),R2039&gt;=0,R2039&lt;=1),J2039*R2039,"n.a.")</x:f>
        <x:v>0</x:v>
      </x:c>
      <x:c r="T2039" s="38" t="str">
        <x:f>IF(ISNUMBER(S2039),"Calculado ilustrativo","Faltan datos / parámetros inválidos")</x:f>
        <x:v>Calculado ilustrativo</x:v>
      </x:c>
    </x:row>
    <x:row r="2040">
      <x:c r="A2040" s="38" t="str">
        <x:v>R02035</x:v>
      </x:c>
      <x:c r="B2040" s="38" t="str">
        <x:f>'Reparto provincial'!B684</x:f>
        <x:v>C18</x:v>
      </x:c>
      <x:c r="C2040" s="38" t="str">
        <x:f>'Reparto provincial'!C684</x:f>
        <x:v>UniVivir, S. A.</x:v>
      </x:c>
      <x:c r="D2040" s="38" t="str">
        <x:f>'Reparto provincial'!D684</x:f>
        <x:v>Comercial</x:v>
      </x:c>
      <x:c r="E2040" s="38" t="str">
        <x:f>'Reparto provincial'!E684</x:f>
        <x:v>Colón</x:v>
      </x:c>
      <x:c r="F2040" s="38" t="str">
        <x:f>Ubicaciones!A8</x:f>
        <x:v>L03</x:v>
      </x:c>
      <x:c r="G2040" s="38" t="str">
        <x:v>P1</x:v>
      </x:c>
      <x:c r="H2040" s="55" t="n">
        <x:f>IF(AND(ISNUMBER('Reparto provincial'!J684),ABS(Construccion!G13-1)&lt;0.0000001,MIN(Construccion!D13:F13)&gt;=0,MAX(Construccion!D13:F13)&lt;=1),ROUND('Reparto provincial'!J684*ROUND(SUM(Construccion!$D$13:D13),12),0)-0,"n.a.")</x:f>
        <x:v>0</x:v>
      </x:c>
      <x:c r="I2040" s="55" t="n">
        <x:f>'Reparto provincial'!N684</x:f>
        <x:v>0</x:v>
      </x:c>
      <x:c r="J2040" s="55" t="n">
        <x:f>IF(AND(ISNUMBER(H2040),ISNUMBER(I2040)),H2040*I2040,"n.a.")</x:f>
        <x:v>0</x:v>
      </x:c>
      <x:c r="K2040" s="56" t="n">
        <x:f>Ubicaciones!D8</x:f>
        <x:v>9.36</x:v>
      </x:c>
      <x:c r="L2040" s="56" t="n">
        <x:f>Ubicaciones!E8</x:f>
        <x:v>-79.9</x:v>
      </x:c>
      <x:c r="M2040" s="38" t="str">
        <x:f>Vulnerabilidad!B22</x:f>
        <x:v>Hormigón armado</x:v>
      </x:c>
      <x:c r="N2040" s="38" t="str">
        <x:f>Vulnerabilidad!C22</x:f>
        <x:v>Mampostería de relleno</x:v>
      </x:c>
      <x:c r="O2040" s="38" t="str">
        <x:f>Vulnerabilidad!D22</x:f>
        <x:v>Losa de hormigón</x:v>
      </x:c>
      <x:c r="P2040" s="38" t="str">
        <x:v>Sin dato</x:v>
      </x:c>
      <x:c r="Q2040" s="38" t="n">
        <x:f>IF('Impacto local'!H8="","",'Impacto local'!H8)</x:f>
        <x:v>2</x:v>
      </x:c>
      <x:c r="R2040" s="57" t="n">
        <x:f>IF(Q2040="","",INDEX(Vulnerabilidad!$B$6:$B$17,Q2040))</x:f>
        <x:v>0</x:v>
      </x:c>
      <x:c r="S2040" s="55" t="n">
        <x:f>IF(AND(ISNUMBER(J2040),ISNUMBER(R2040),R2040&gt;=0,R2040&lt;=1),J2040*R2040,"n.a.")</x:f>
        <x:v>0</x:v>
      </x:c>
      <x:c r="T2040" s="38" t="str">
        <x:f>IF(ISNUMBER(S2040),"Calculado ilustrativo","Faltan datos / parámetros inválidos")</x:f>
        <x:v>Calculado ilustrativo</x:v>
      </x:c>
    </x:row>
    <x:row r="2041">
      <x:c r="A2041" s="38" t="str">
        <x:v>R02036</x:v>
      </x:c>
      <x:c r="B2041" s="38" t="str">
        <x:f>'Reparto provincial'!B684</x:f>
        <x:v>C18</x:v>
      </x:c>
      <x:c r="C2041" s="38" t="str">
        <x:f>'Reparto provincial'!C684</x:f>
        <x:v>UniVivir, S. A.</x:v>
      </x:c>
      <x:c r="D2041" s="38" t="str">
        <x:f>'Reparto provincial'!D684</x:f>
        <x:v>Comercial</x:v>
      </x:c>
      <x:c r="E2041" s="38" t="str">
        <x:f>'Reparto provincial'!E684</x:f>
        <x:v>Colón</x:v>
      </x:c>
      <x:c r="F2041" s="38" t="str">
        <x:f>Ubicaciones!A8</x:f>
        <x:v>L03</x:v>
      </x:c>
      <x:c r="G2041" s="38" t="str">
        <x:v>P2</x:v>
      </x:c>
      <x:c r="H2041" s="55" t="n">
        <x:f>IF(AND(ISNUMBER('Reparto provincial'!J684),ABS(Construccion!G13-1)&lt;0.0000001,MIN(Construccion!D13:F13)&gt;=0,MAX(Construccion!D13:F13)&lt;=1),ROUND('Reparto provincial'!J684*ROUND(SUM(Construccion!$D$13:E13),12),0)-ROUND('Reparto provincial'!J684*ROUND(SUM(Construccion!$D$13:D13),12),0),"n.a.")</x:f>
        <x:v>0</x:v>
      </x:c>
      <x:c r="I2041" s="55" t="n">
        <x:f>'Reparto provincial'!N684</x:f>
        <x:v>0</x:v>
      </x:c>
      <x:c r="J2041" s="55" t="n">
        <x:f>IF(AND(ISNUMBER(H2041),ISNUMBER(I2041)),H2041*I2041,"n.a.")</x:f>
        <x:v>0</x:v>
      </x:c>
      <x:c r="K2041" s="56" t="n">
        <x:f>Ubicaciones!D8</x:f>
        <x:v>9.36</x:v>
      </x:c>
      <x:c r="L2041" s="56" t="n">
        <x:f>Ubicaciones!E8</x:f>
        <x:v>-79.9</x:v>
      </x:c>
      <x:c r="M2041" s="38" t="str">
        <x:f>Vulnerabilidad!B23</x:f>
        <x:v>Mampostería sin refuerzo</x:v>
      </x:c>
      <x:c r="N2041" s="38" t="str">
        <x:f>Vulnerabilidad!C23</x:f>
        <x:v>Bloque / ladrillo</x:v>
      </x:c>
      <x:c r="O2041" s="38" t="str">
        <x:f>Vulnerabilidad!D23</x:f>
        <x:v>Metal</x:v>
      </x:c>
      <x:c r="P2041" s="38" t="str">
        <x:v>Sin dato</x:v>
      </x:c>
      <x:c r="Q2041" s="38" t="n">
        <x:f>IF('Impacto local'!H8="","",'Impacto local'!H8)</x:f>
        <x:v>2</x:v>
      </x:c>
      <x:c r="R2041" s="57" t="n">
        <x:f>IF(Q2041="","",INDEX(Vulnerabilidad!$C$6:$C$17,Q2041))</x:f>
        <x:v>0</x:v>
      </x:c>
      <x:c r="S2041" s="55" t="n">
        <x:f>IF(AND(ISNUMBER(J2041),ISNUMBER(R2041),R2041&gt;=0,R2041&lt;=1),J2041*R2041,"n.a.")</x:f>
        <x:v>0</x:v>
      </x:c>
      <x:c r="T2041" s="38" t="str">
        <x:f>IF(ISNUMBER(S2041),"Calculado ilustrativo","Faltan datos / parámetros inválidos")</x:f>
        <x:v>Calculado ilustrativo</x:v>
      </x:c>
    </x:row>
    <x:row r="2042">
      <x:c r="A2042" s="38" t="str">
        <x:v>R02037</x:v>
      </x:c>
      <x:c r="B2042" s="38" t="str">
        <x:f>'Reparto provincial'!B684</x:f>
        <x:v>C18</x:v>
      </x:c>
      <x:c r="C2042" s="38" t="str">
        <x:f>'Reparto provincial'!C684</x:f>
        <x:v>UniVivir, S. A.</x:v>
      </x:c>
      <x:c r="D2042" s="38" t="str">
        <x:f>'Reparto provincial'!D684</x:f>
        <x:v>Comercial</x:v>
      </x:c>
      <x:c r="E2042" s="38" t="str">
        <x:f>'Reparto provincial'!E684</x:f>
        <x:v>Colón</x:v>
      </x:c>
      <x:c r="F2042" s="38" t="str">
        <x:f>Ubicaciones!A8</x:f>
        <x:v>L03</x:v>
      </x:c>
      <x:c r="G2042" s="38" t="str">
        <x:v>P3</x:v>
      </x:c>
      <x:c r="H2042" s="55" t="n">
        <x:f>IF(AND(ISNUMBER('Reparto provincial'!J684),ABS(Construccion!G13-1)&lt;0.0000001,MIN(Construccion!D13:F13)&gt;=0,MAX(Construccion!D13:F13)&lt;=1),ROUND('Reparto provincial'!J684*ROUND(SUM(Construccion!$D$13:F13),12),0)-ROUND('Reparto provincial'!J684*ROUND(SUM(Construccion!$D$13:E13),12),0),"n.a.")</x:f>
        <x:v>0</x:v>
      </x:c>
      <x:c r="I2042" s="55" t="n">
        <x:f>'Reparto provincial'!N684</x:f>
        <x:v>0</x:v>
      </x:c>
      <x:c r="J2042" s="55" t="n">
        <x:f>IF(AND(ISNUMBER(H2042),ISNUMBER(I2042)),H2042*I2042,"n.a.")</x:f>
        <x:v>0</x:v>
      </x:c>
      <x:c r="K2042" s="56" t="n">
        <x:f>Ubicaciones!D8</x:f>
        <x:v>9.36</x:v>
      </x:c>
      <x:c r="L2042" s="56" t="n">
        <x:f>Ubicaciones!E8</x:f>
        <x:v>-79.9</x:v>
      </x:c>
      <x:c r="M2042" s="38" t="str">
        <x:f>Vulnerabilidad!B24</x:f>
        <x:v>Liviana / madera</x:v>
      </x:c>
      <x:c r="N2042" s="38" t="str">
        <x:f>Vulnerabilidad!C24</x:f>
        <x:v>Madera / livianas</x:v>
      </x:c>
      <x:c r="O2042" s="38" t="str">
        <x:f>Vulnerabilidad!D24</x:f>
        <x:v>Metal</x:v>
      </x:c>
      <x:c r="P2042" s="38" t="str">
        <x:v>Sin dato</x:v>
      </x:c>
      <x:c r="Q2042" s="38" t="n">
        <x:f>IF('Impacto local'!H8="","",'Impacto local'!H8)</x:f>
        <x:v>2</x:v>
      </x:c>
      <x:c r="R2042" s="57" t="n">
        <x:f>IF(Q2042="","",INDEX(Vulnerabilidad!$D$6:$D$17,Q2042))</x:f>
        <x:v>0</x:v>
      </x:c>
      <x:c r="S2042" s="55" t="n">
        <x:f>IF(AND(ISNUMBER(J2042),ISNUMBER(R2042),R2042&gt;=0,R2042&lt;=1),J2042*R2042,"n.a.")</x:f>
        <x:v>0</x:v>
      </x:c>
      <x:c r="T2042" s="38" t="str">
        <x:f>IF(ISNUMBER(S2042),"Calculado ilustrativo","Faltan datos / parámetros inválidos")</x:f>
        <x:v>Calculado ilustrativo</x:v>
      </x:c>
    </x:row>
    <x:row r="2043">
      <x:c r="A2043" s="38" t="str">
        <x:v>R02038</x:v>
      </x:c>
      <x:c r="B2043" s="38" t="str">
        <x:f>'Reparto provincial'!B685</x:f>
        <x:v>C18</x:v>
      </x:c>
      <x:c r="C2043" s="38" t="str">
        <x:f>'Reparto provincial'!C685</x:f>
        <x:v>UniVivir, S. A.</x:v>
      </x:c>
      <x:c r="D2043" s="38" t="str">
        <x:f>'Reparto provincial'!D685</x:f>
        <x:v>Comercial</x:v>
      </x:c>
      <x:c r="E2043" s="38" t="str">
        <x:f>'Reparto provincial'!E685</x:f>
        <x:v>Chiriquí</x:v>
      </x:c>
      <x:c r="F2043" s="38" t="str">
        <x:f>Ubicaciones!A9</x:f>
        <x:v>L04</x:v>
      </x:c>
      <x:c r="G2043" s="38" t="str">
        <x:v>P1</x:v>
      </x:c>
      <x:c r="H2043" s="55" t="n">
        <x:f>IF(AND(ISNUMBER('Reparto provincial'!J685),ABS(Construccion!G16-1)&lt;0.0000001,MIN(Construccion!D16:F16)&gt;=0,MAX(Construccion!D16:F16)&lt;=1),ROUND('Reparto provincial'!J685*ROUND(SUM(Construccion!$D$16:D16),12),0)-0,"n.a.")</x:f>
        <x:v>0</x:v>
      </x:c>
      <x:c r="I2043" s="55" t="n">
        <x:f>'Reparto provincial'!N685</x:f>
        <x:v>0</x:v>
      </x:c>
      <x:c r="J2043" s="55" t="n">
        <x:f>IF(AND(ISNUMBER(H2043),ISNUMBER(I2043)),H2043*I2043,"n.a.")</x:f>
        <x:v>0</x:v>
      </x:c>
      <x:c r="K2043" s="56" t="n">
        <x:f>Ubicaciones!D9</x:f>
        <x:v>8.43</x:v>
      </x:c>
      <x:c r="L2043" s="56" t="n">
        <x:f>Ubicaciones!E9</x:f>
        <x:v>-82.43</x:v>
      </x:c>
      <x:c r="M2043" s="38" t="str">
        <x:f>Vulnerabilidad!B22</x:f>
        <x:v>Hormigón armado</x:v>
      </x:c>
      <x:c r="N2043" s="38" t="str">
        <x:f>Vulnerabilidad!C22</x:f>
        <x:v>Mampostería de relleno</x:v>
      </x:c>
      <x:c r="O2043" s="38" t="str">
        <x:f>Vulnerabilidad!D22</x:f>
        <x:v>Losa de hormigón</x:v>
      </x:c>
      <x:c r="P2043" s="38" t="str">
        <x:v>Sin dato</x:v>
      </x:c>
      <x:c r="Q2043" s="38" t="n">
        <x:f>IF('Impacto local'!H9="","",'Impacto local'!H9)</x:f>
        <x:v>4</x:v>
      </x:c>
      <x:c r="R2043" s="57" t="n">
        <x:f>IF(Q2043="","",INDEX(Vulnerabilidad!$B$6:$B$17,Q2043))</x:f>
        <x:v>0</x:v>
      </x:c>
      <x:c r="S2043" s="55" t="n">
        <x:f>IF(AND(ISNUMBER(J2043),ISNUMBER(R2043),R2043&gt;=0,R2043&lt;=1),J2043*R2043,"n.a.")</x:f>
        <x:v>0</x:v>
      </x:c>
      <x:c r="T2043" s="38" t="str">
        <x:f>IF(ISNUMBER(S2043),"Calculado ilustrativo","Faltan datos / parámetros inválidos")</x:f>
        <x:v>Calculado ilustrativo</x:v>
      </x:c>
    </x:row>
    <x:row r="2044">
      <x:c r="A2044" s="38" t="str">
        <x:v>R02039</x:v>
      </x:c>
      <x:c r="B2044" s="38" t="str">
        <x:f>'Reparto provincial'!B685</x:f>
        <x:v>C18</x:v>
      </x:c>
      <x:c r="C2044" s="38" t="str">
        <x:f>'Reparto provincial'!C685</x:f>
        <x:v>UniVivir, S. A.</x:v>
      </x:c>
      <x:c r="D2044" s="38" t="str">
        <x:f>'Reparto provincial'!D685</x:f>
        <x:v>Comercial</x:v>
      </x:c>
      <x:c r="E2044" s="38" t="str">
        <x:f>'Reparto provincial'!E685</x:f>
        <x:v>Chiriquí</x:v>
      </x:c>
      <x:c r="F2044" s="38" t="str">
        <x:f>Ubicaciones!A9</x:f>
        <x:v>L04</x:v>
      </x:c>
      <x:c r="G2044" s="38" t="str">
        <x:v>P2</x:v>
      </x:c>
      <x:c r="H2044" s="55" t="n">
        <x:f>IF(AND(ISNUMBER('Reparto provincial'!J685),ABS(Construccion!G16-1)&lt;0.0000001,MIN(Construccion!D16:F16)&gt;=0,MAX(Construccion!D16:F16)&lt;=1),ROUND('Reparto provincial'!J685*ROUND(SUM(Construccion!$D$16:E16),12),0)-ROUND('Reparto provincial'!J685*ROUND(SUM(Construccion!$D$16:D16),12),0),"n.a.")</x:f>
        <x:v>0</x:v>
      </x:c>
      <x:c r="I2044" s="55" t="n">
        <x:f>'Reparto provincial'!N685</x:f>
        <x:v>0</x:v>
      </x:c>
      <x:c r="J2044" s="55" t="n">
        <x:f>IF(AND(ISNUMBER(H2044),ISNUMBER(I2044)),H2044*I2044,"n.a.")</x:f>
        <x:v>0</x:v>
      </x:c>
      <x:c r="K2044" s="56" t="n">
        <x:f>Ubicaciones!D9</x:f>
        <x:v>8.43</x:v>
      </x:c>
      <x:c r="L2044" s="56" t="n">
        <x:f>Ubicaciones!E9</x:f>
        <x:v>-82.43</x:v>
      </x:c>
      <x:c r="M2044" s="38" t="str">
        <x:f>Vulnerabilidad!B23</x:f>
        <x:v>Mampostería sin refuerzo</x:v>
      </x:c>
      <x:c r="N2044" s="38" t="str">
        <x:f>Vulnerabilidad!C23</x:f>
        <x:v>Bloque / ladrillo</x:v>
      </x:c>
      <x:c r="O2044" s="38" t="str">
        <x:f>Vulnerabilidad!D23</x:f>
        <x:v>Metal</x:v>
      </x:c>
      <x:c r="P2044" s="38" t="str">
        <x:v>Sin dato</x:v>
      </x:c>
      <x:c r="Q2044" s="38" t="n">
        <x:f>IF('Impacto local'!H9="","",'Impacto local'!H9)</x:f>
        <x:v>4</x:v>
      </x:c>
      <x:c r="R2044" s="57" t="n">
        <x:f>IF(Q2044="","",INDEX(Vulnerabilidad!$C$6:$C$17,Q2044))</x:f>
        <x:v>0.001</x:v>
      </x:c>
      <x:c r="S2044" s="55" t="n">
        <x:f>IF(AND(ISNUMBER(J2044),ISNUMBER(R2044),R2044&gt;=0,R2044&lt;=1),J2044*R2044,"n.a.")</x:f>
        <x:v>0</x:v>
      </x:c>
      <x:c r="T2044" s="38" t="str">
        <x:f>IF(ISNUMBER(S2044),"Calculado ilustrativo","Faltan datos / parámetros inválidos")</x:f>
        <x:v>Calculado ilustrativo</x:v>
      </x:c>
    </x:row>
    <x:row r="2045">
      <x:c r="A2045" s="38" t="str">
        <x:v>R02040</x:v>
      </x:c>
      <x:c r="B2045" s="38" t="str">
        <x:f>'Reparto provincial'!B685</x:f>
        <x:v>C18</x:v>
      </x:c>
      <x:c r="C2045" s="38" t="str">
        <x:f>'Reparto provincial'!C685</x:f>
        <x:v>UniVivir, S. A.</x:v>
      </x:c>
      <x:c r="D2045" s="38" t="str">
        <x:f>'Reparto provincial'!D685</x:f>
        <x:v>Comercial</x:v>
      </x:c>
      <x:c r="E2045" s="38" t="str">
        <x:f>'Reparto provincial'!E685</x:f>
        <x:v>Chiriquí</x:v>
      </x:c>
      <x:c r="F2045" s="38" t="str">
        <x:f>Ubicaciones!A9</x:f>
        <x:v>L04</x:v>
      </x:c>
      <x:c r="G2045" s="38" t="str">
        <x:v>P3</x:v>
      </x:c>
      <x:c r="H2045" s="55" t="n">
        <x:f>IF(AND(ISNUMBER('Reparto provincial'!J685),ABS(Construccion!G16-1)&lt;0.0000001,MIN(Construccion!D16:F16)&gt;=0,MAX(Construccion!D16:F16)&lt;=1),ROUND('Reparto provincial'!J685*ROUND(SUM(Construccion!$D$16:F16),12),0)-ROUND('Reparto provincial'!J685*ROUND(SUM(Construccion!$D$16:E16),12),0),"n.a.")</x:f>
        <x:v>0</x:v>
      </x:c>
      <x:c r="I2045" s="55" t="n">
        <x:f>'Reparto provincial'!N685</x:f>
        <x:v>0</x:v>
      </x:c>
      <x:c r="J2045" s="55" t="n">
        <x:f>IF(AND(ISNUMBER(H2045),ISNUMBER(I2045)),H2045*I2045,"n.a.")</x:f>
        <x:v>0</x:v>
      </x:c>
      <x:c r="K2045" s="56" t="n">
        <x:f>Ubicaciones!D9</x:f>
        <x:v>8.43</x:v>
      </x:c>
      <x:c r="L2045" s="56" t="n">
        <x:f>Ubicaciones!E9</x:f>
        <x:v>-82.43</x:v>
      </x:c>
      <x:c r="M2045" s="38" t="str">
        <x:f>Vulnerabilidad!B24</x:f>
        <x:v>Liviana / madera</x:v>
      </x:c>
      <x:c r="N2045" s="38" t="str">
        <x:f>Vulnerabilidad!C24</x:f>
        <x:v>Madera / livianas</x:v>
      </x:c>
      <x:c r="O2045" s="38" t="str">
        <x:f>Vulnerabilidad!D24</x:f>
        <x:v>Metal</x:v>
      </x:c>
      <x:c r="P2045" s="38" t="str">
        <x:v>Sin dato</x:v>
      </x:c>
      <x:c r="Q2045" s="38" t="n">
        <x:f>IF('Impacto local'!H9="","",'Impacto local'!H9)</x:f>
        <x:v>4</x:v>
      </x:c>
      <x:c r="R2045" s="57" t="n">
        <x:f>IF(Q2045="","",INDEX(Vulnerabilidad!$D$6:$D$17,Q2045))</x:f>
        <x:v>0.002</x:v>
      </x:c>
      <x:c r="S2045" s="55" t="n">
        <x:f>IF(AND(ISNUMBER(J2045),ISNUMBER(R2045),R2045&gt;=0,R2045&lt;=1),J2045*R2045,"n.a.")</x:f>
        <x:v>0</x:v>
      </x:c>
      <x:c r="T2045" s="38" t="str">
        <x:f>IF(ISNUMBER(S2045),"Calculado ilustrativo","Faltan datos / parámetros inválidos")</x:f>
        <x:v>Calculado ilustrativo</x:v>
      </x:c>
    </x:row>
    <x:row r="2046">
      <x:c r="A2046" s="38" t="str">
        <x:v>R02041</x:v>
      </x:c>
      <x:c r="B2046" s="38" t="str">
        <x:f>'Reparto provincial'!B686</x:f>
        <x:v>C18</x:v>
      </x:c>
      <x:c r="C2046" s="38" t="str">
        <x:f>'Reparto provincial'!C686</x:f>
        <x:v>UniVivir, S. A.</x:v>
      </x:c>
      <x:c r="D2046" s="38" t="str">
        <x:f>'Reparto provincial'!D686</x:f>
        <x:v>Comercial</x:v>
      </x:c>
      <x:c r="E2046" s="38" t="str">
        <x:f>'Reparto provincial'!E686</x:f>
        <x:v>Darién</x:v>
      </x:c>
      <x:c r="F2046" s="38" t="str">
        <x:f>Ubicaciones!A10</x:f>
        <x:v>L05</x:v>
      </x:c>
      <x:c r="G2046" s="38" t="str">
        <x:v>P1</x:v>
      </x:c>
      <x:c r="H2046" s="55" t="n">
        <x:f>IF(AND(ISNUMBER('Reparto provincial'!J686),ABS(Construccion!G19-1)&lt;0.0000001,MIN(Construccion!D19:F19)&gt;=0,MAX(Construccion!D19:F19)&lt;=1),ROUND('Reparto provincial'!J686*ROUND(SUM(Construccion!$D$19:D19),12),0)-0,"n.a.")</x:f>
        <x:v>0</x:v>
      </x:c>
      <x:c r="I2046" s="55" t="n">
        <x:f>'Reparto provincial'!N686</x:f>
        <x:v>0</x:v>
      </x:c>
      <x:c r="J2046" s="55" t="n">
        <x:f>IF(AND(ISNUMBER(H2046),ISNUMBER(I2046)),H2046*I2046,"n.a.")</x:f>
        <x:v>0</x:v>
      </x:c>
      <x:c r="K2046" s="56" t="n">
        <x:f>Ubicaciones!D10</x:f>
        <x:v>8.4</x:v>
      </x:c>
      <x:c r="L2046" s="56" t="n">
        <x:f>Ubicaciones!E10</x:f>
        <x:v>-78.15</x:v>
      </x:c>
      <x:c r="M2046" s="38" t="str">
        <x:f>Vulnerabilidad!B22</x:f>
        <x:v>Hormigón armado</x:v>
      </x:c>
      <x:c r="N2046" s="38" t="str">
        <x:f>Vulnerabilidad!C22</x:f>
        <x:v>Mampostería de relleno</x:v>
      </x:c>
      <x:c r="O2046" s="38" t="str">
        <x:f>Vulnerabilidad!D22</x:f>
        <x:v>Losa de hormigón</x:v>
      </x:c>
      <x:c r="P2046" s="38" t="str">
        <x:v>Sin dato</x:v>
      </x:c>
      <x:c r="Q2046" s="38" t="n">
        <x:f>IF('Impacto local'!H10="","",'Impacto local'!H10)</x:f>
        <x:v>2</x:v>
      </x:c>
      <x:c r="R2046" s="57" t="n">
        <x:f>IF(Q2046="","",INDEX(Vulnerabilidad!$B$6:$B$17,Q2046))</x:f>
        <x:v>0</x:v>
      </x:c>
      <x:c r="S2046" s="55" t="n">
        <x:f>IF(AND(ISNUMBER(J2046),ISNUMBER(R2046),R2046&gt;=0,R2046&lt;=1),J2046*R2046,"n.a.")</x:f>
        <x:v>0</x:v>
      </x:c>
      <x:c r="T2046" s="38" t="str">
        <x:f>IF(ISNUMBER(S2046),"Calculado ilustrativo","Faltan datos / parámetros inválidos")</x:f>
        <x:v>Calculado ilustrativo</x:v>
      </x:c>
    </x:row>
    <x:row r="2047">
      <x:c r="A2047" s="38" t="str">
        <x:v>R02042</x:v>
      </x:c>
      <x:c r="B2047" s="38" t="str">
        <x:f>'Reparto provincial'!B686</x:f>
        <x:v>C18</x:v>
      </x:c>
      <x:c r="C2047" s="38" t="str">
        <x:f>'Reparto provincial'!C686</x:f>
        <x:v>UniVivir, S. A.</x:v>
      </x:c>
      <x:c r="D2047" s="38" t="str">
        <x:f>'Reparto provincial'!D686</x:f>
        <x:v>Comercial</x:v>
      </x:c>
      <x:c r="E2047" s="38" t="str">
        <x:f>'Reparto provincial'!E686</x:f>
        <x:v>Darién</x:v>
      </x:c>
      <x:c r="F2047" s="38" t="str">
        <x:f>Ubicaciones!A10</x:f>
        <x:v>L05</x:v>
      </x:c>
      <x:c r="G2047" s="38" t="str">
        <x:v>P2</x:v>
      </x:c>
      <x:c r="H2047" s="55" t="n">
        <x:f>IF(AND(ISNUMBER('Reparto provincial'!J686),ABS(Construccion!G19-1)&lt;0.0000001,MIN(Construccion!D19:F19)&gt;=0,MAX(Construccion!D19:F19)&lt;=1),ROUND('Reparto provincial'!J686*ROUND(SUM(Construccion!$D$19:E19),12),0)-ROUND('Reparto provincial'!J686*ROUND(SUM(Construccion!$D$19:D19),12),0),"n.a.")</x:f>
        <x:v>0</x:v>
      </x:c>
      <x:c r="I2047" s="55" t="n">
        <x:f>'Reparto provincial'!N686</x:f>
        <x:v>0</x:v>
      </x:c>
      <x:c r="J2047" s="55" t="n">
        <x:f>IF(AND(ISNUMBER(H2047),ISNUMBER(I2047)),H2047*I2047,"n.a.")</x:f>
        <x:v>0</x:v>
      </x:c>
      <x:c r="K2047" s="56" t="n">
        <x:f>Ubicaciones!D10</x:f>
        <x:v>8.4</x:v>
      </x:c>
      <x:c r="L2047" s="56" t="n">
        <x:f>Ubicaciones!E10</x:f>
        <x:v>-78.15</x:v>
      </x:c>
      <x:c r="M2047" s="38" t="str">
        <x:f>Vulnerabilidad!B23</x:f>
        <x:v>Mampostería sin refuerzo</x:v>
      </x:c>
      <x:c r="N2047" s="38" t="str">
        <x:f>Vulnerabilidad!C23</x:f>
        <x:v>Bloque / ladrillo</x:v>
      </x:c>
      <x:c r="O2047" s="38" t="str">
        <x:f>Vulnerabilidad!D23</x:f>
        <x:v>Metal</x:v>
      </x:c>
      <x:c r="P2047" s="38" t="str">
        <x:v>Sin dato</x:v>
      </x:c>
      <x:c r="Q2047" s="38" t="n">
        <x:f>IF('Impacto local'!H10="","",'Impacto local'!H10)</x:f>
        <x:v>2</x:v>
      </x:c>
      <x:c r="R2047" s="57" t="n">
        <x:f>IF(Q2047="","",INDEX(Vulnerabilidad!$C$6:$C$17,Q2047))</x:f>
        <x:v>0</x:v>
      </x:c>
      <x:c r="S2047" s="55" t="n">
        <x:f>IF(AND(ISNUMBER(J2047),ISNUMBER(R2047),R2047&gt;=0,R2047&lt;=1),J2047*R2047,"n.a.")</x:f>
        <x:v>0</x:v>
      </x:c>
      <x:c r="T2047" s="38" t="str">
        <x:f>IF(ISNUMBER(S2047),"Calculado ilustrativo","Faltan datos / parámetros inválidos")</x:f>
        <x:v>Calculado ilustrativo</x:v>
      </x:c>
    </x:row>
    <x:row r="2048">
      <x:c r="A2048" s="38" t="str">
        <x:v>R02043</x:v>
      </x:c>
      <x:c r="B2048" s="38" t="str">
        <x:f>'Reparto provincial'!B686</x:f>
        <x:v>C18</x:v>
      </x:c>
      <x:c r="C2048" s="38" t="str">
        <x:f>'Reparto provincial'!C686</x:f>
        <x:v>UniVivir, S. A.</x:v>
      </x:c>
      <x:c r="D2048" s="38" t="str">
        <x:f>'Reparto provincial'!D686</x:f>
        <x:v>Comercial</x:v>
      </x:c>
      <x:c r="E2048" s="38" t="str">
        <x:f>'Reparto provincial'!E686</x:f>
        <x:v>Darién</x:v>
      </x:c>
      <x:c r="F2048" s="38" t="str">
        <x:f>Ubicaciones!A10</x:f>
        <x:v>L05</x:v>
      </x:c>
      <x:c r="G2048" s="38" t="str">
        <x:v>P3</x:v>
      </x:c>
      <x:c r="H2048" s="55" t="n">
        <x:f>IF(AND(ISNUMBER('Reparto provincial'!J686),ABS(Construccion!G19-1)&lt;0.0000001,MIN(Construccion!D19:F19)&gt;=0,MAX(Construccion!D19:F19)&lt;=1),ROUND('Reparto provincial'!J686*ROUND(SUM(Construccion!$D$19:F19),12),0)-ROUND('Reparto provincial'!J686*ROUND(SUM(Construccion!$D$19:E19),12),0),"n.a.")</x:f>
        <x:v>0</x:v>
      </x:c>
      <x:c r="I2048" s="55" t="n">
        <x:f>'Reparto provincial'!N686</x:f>
        <x:v>0</x:v>
      </x:c>
      <x:c r="J2048" s="55" t="n">
        <x:f>IF(AND(ISNUMBER(H2048),ISNUMBER(I2048)),H2048*I2048,"n.a.")</x:f>
        <x:v>0</x:v>
      </x:c>
      <x:c r="K2048" s="56" t="n">
        <x:f>Ubicaciones!D10</x:f>
        <x:v>8.4</x:v>
      </x:c>
      <x:c r="L2048" s="56" t="n">
        <x:f>Ubicaciones!E10</x:f>
        <x:v>-78.15</x:v>
      </x:c>
      <x:c r="M2048" s="38" t="str">
        <x:f>Vulnerabilidad!B24</x:f>
        <x:v>Liviana / madera</x:v>
      </x:c>
      <x:c r="N2048" s="38" t="str">
        <x:f>Vulnerabilidad!C24</x:f>
        <x:v>Madera / livianas</x:v>
      </x:c>
      <x:c r="O2048" s="38" t="str">
        <x:f>Vulnerabilidad!D24</x:f>
        <x:v>Metal</x:v>
      </x:c>
      <x:c r="P2048" s="38" t="str">
        <x:v>Sin dato</x:v>
      </x:c>
      <x:c r="Q2048" s="38" t="n">
        <x:f>IF('Impacto local'!H10="","",'Impacto local'!H10)</x:f>
        <x:v>2</x:v>
      </x:c>
      <x:c r="R2048" s="57" t="n">
        <x:f>IF(Q2048="","",INDEX(Vulnerabilidad!$D$6:$D$17,Q2048))</x:f>
        <x:v>0</x:v>
      </x:c>
      <x:c r="S2048" s="55" t="n">
        <x:f>IF(AND(ISNUMBER(J2048),ISNUMBER(R2048),R2048&gt;=0,R2048&lt;=1),J2048*R2048,"n.a.")</x:f>
        <x:v>0</x:v>
      </x:c>
      <x:c r="T2048" s="38" t="str">
        <x:f>IF(ISNUMBER(S2048),"Calculado ilustrativo","Faltan datos / parámetros inválidos")</x:f>
        <x:v>Calculado ilustrativo</x:v>
      </x:c>
    </x:row>
    <x:row r="2049">
      <x:c r="A2049" s="38" t="str">
        <x:v>R02044</x:v>
      </x:c>
      <x:c r="B2049" s="38" t="str">
        <x:f>'Reparto provincial'!B687</x:f>
        <x:v>C18</x:v>
      </x:c>
      <x:c r="C2049" s="38" t="str">
        <x:f>'Reparto provincial'!C687</x:f>
        <x:v>UniVivir, S. A.</x:v>
      </x:c>
      <x:c r="D2049" s="38" t="str">
        <x:f>'Reparto provincial'!D687</x:f>
        <x:v>Comercial</x:v>
      </x:c>
      <x:c r="E2049" s="38" t="str">
        <x:f>'Reparto provincial'!E687</x:f>
        <x:v>Herrera</x:v>
      </x:c>
      <x:c r="F2049" s="38" t="str">
        <x:f>Ubicaciones!A11</x:f>
        <x:v>L06</x:v>
      </x:c>
      <x:c r="G2049" s="38" t="str">
        <x:v>P1</x:v>
      </x:c>
      <x:c r="H2049" s="55" t="n">
        <x:f>IF(AND(ISNUMBER('Reparto provincial'!J687),ABS(Construccion!G22-1)&lt;0.0000001,MIN(Construccion!D22:F22)&gt;=0,MAX(Construccion!D22:F22)&lt;=1),ROUND('Reparto provincial'!J687*ROUND(SUM(Construccion!$D$22:D22),12),0)-0,"n.a.")</x:f>
        <x:v>0</x:v>
      </x:c>
      <x:c r="I2049" s="55" t="n">
        <x:f>'Reparto provincial'!N687</x:f>
        <x:v>0</x:v>
      </x:c>
      <x:c r="J2049" s="55" t="n">
        <x:f>IF(AND(ISNUMBER(H2049),ISNUMBER(I2049)),H2049*I2049,"n.a.")</x:f>
        <x:v>0</x:v>
      </x:c>
      <x:c r="K2049" s="56" t="n">
        <x:f>Ubicaciones!D11</x:f>
        <x:v>7.96</x:v>
      </x:c>
      <x:c r="L2049" s="56" t="n">
        <x:f>Ubicaciones!E11</x:f>
        <x:v>-80.43</x:v>
      </x:c>
      <x:c r="M2049" s="38" t="str">
        <x:f>Vulnerabilidad!B22</x:f>
        <x:v>Hormigón armado</x:v>
      </x:c>
      <x:c r="N2049" s="38" t="str">
        <x:f>Vulnerabilidad!C22</x:f>
        <x:v>Mampostería de relleno</x:v>
      </x:c>
      <x:c r="O2049" s="38" t="str">
        <x:f>Vulnerabilidad!D22</x:f>
        <x:v>Losa de hormigón</x:v>
      </x:c>
      <x:c r="P2049" s="38" t="str">
        <x:v>Sin dato</x:v>
      </x:c>
      <x:c r="Q2049" s="38" t="n">
        <x:f>IF('Impacto local'!H11="","",'Impacto local'!H11)</x:f>
        <x:v>3</x:v>
      </x:c>
      <x:c r="R2049" s="57" t="n">
        <x:f>IF(Q2049="","",INDEX(Vulnerabilidad!$B$6:$B$17,Q2049))</x:f>
        <x:v>0</x:v>
      </x:c>
      <x:c r="S2049" s="55" t="n">
        <x:f>IF(AND(ISNUMBER(J2049),ISNUMBER(R2049),R2049&gt;=0,R2049&lt;=1),J2049*R2049,"n.a.")</x:f>
        <x:v>0</x:v>
      </x:c>
      <x:c r="T2049" s="38" t="str">
        <x:f>IF(ISNUMBER(S2049),"Calculado ilustrativo","Faltan datos / parámetros inválidos")</x:f>
        <x:v>Calculado ilustrativo</x:v>
      </x:c>
    </x:row>
    <x:row r="2050">
      <x:c r="A2050" s="38" t="str">
        <x:v>R02045</x:v>
      </x:c>
      <x:c r="B2050" s="38" t="str">
        <x:f>'Reparto provincial'!B687</x:f>
        <x:v>C18</x:v>
      </x:c>
      <x:c r="C2050" s="38" t="str">
        <x:f>'Reparto provincial'!C687</x:f>
        <x:v>UniVivir, S. A.</x:v>
      </x:c>
      <x:c r="D2050" s="38" t="str">
        <x:f>'Reparto provincial'!D687</x:f>
        <x:v>Comercial</x:v>
      </x:c>
      <x:c r="E2050" s="38" t="str">
        <x:f>'Reparto provincial'!E687</x:f>
        <x:v>Herrera</x:v>
      </x:c>
      <x:c r="F2050" s="38" t="str">
        <x:f>Ubicaciones!A11</x:f>
        <x:v>L06</x:v>
      </x:c>
      <x:c r="G2050" s="38" t="str">
        <x:v>P2</x:v>
      </x:c>
      <x:c r="H2050" s="55" t="n">
        <x:f>IF(AND(ISNUMBER('Reparto provincial'!J687),ABS(Construccion!G22-1)&lt;0.0000001,MIN(Construccion!D22:F22)&gt;=0,MAX(Construccion!D22:F22)&lt;=1),ROUND('Reparto provincial'!J687*ROUND(SUM(Construccion!$D$22:E22),12),0)-ROUND('Reparto provincial'!J687*ROUND(SUM(Construccion!$D$22:D22),12),0),"n.a.")</x:f>
        <x:v>0</x:v>
      </x:c>
      <x:c r="I2050" s="55" t="n">
        <x:f>'Reparto provincial'!N687</x:f>
        <x:v>0</x:v>
      </x:c>
      <x:c r="J2050" s="55" t="n">
        <x:f>IF(AND(ISNUMBER(H2050),ISNUMBER(I2050)),H2050*I2050,"n.a.")</x:f>
        <x:v>0</x:v>
      </x:c>
      <x:c r="K2050" s="56" t="n">
        <x:f>Ubicaciones!D11</x:f>
        <x:v>7.96</x:v>
      </x:c>
      <x:c r="L2050" s="56" t="n">
        <x:f>Ubicaciones!E11</x:f>
        <x:v>-80.43</x:v>
      </x:c>
      <x:c r="M2050" s="38" t="str">
        <x:f>Vulnerabilidad!B23</x:f>
        <x:v>Mampostería sin refuerzo</x:v>
      </x:c>
      <x:c r="N2050" s="38" t="str">
        <x:f>Vulnerabilidad!C23</x:f>
        <x:v>Bloque / ladrillo</x:v>
      </x:c>
      <x:c r="O2050" s="38" t="str">
        <x:f>Vulnerabilidad!D23</x:f>
        <x:v>Metal</x:v>
      </x:c>
      <x:c r="P2050" s="38" t="str">
        <x:v>Sin dato</x:v>
      </x:c>
      <x:c r="Q2050" s="38" t="n">
        <x:f>IF('Impacto local'!H11="","",'Impacto local'!H11)</x:f>
        <x:v>3</x:v>
      </x:c>
      <x:c r="R2050" s="57" t="n">
        <x:f>IF(Q2050="","",INDEX(Vulnerabilidad!$C$6:$C$17,Q2050))</x:f>
        <x:v>0</x:v>
      </x:c>
      <x:c r="S2050" s="55" t="n">
        <x:f>IF(AND(ISNUMBER(J2050),ISNUMBER(R2050),R2050&gt;=0,R2050&lt;=1),J2050*R2050,"n.a.")</x:f>
        <x:v>0</x:v>
      </x:c>
      <x:c r="T2050" s="38" t="str">
        <x:f>IF(ISNUMBER(S2050),"Calculado ilustrativo","Faltan datos / parámetros inválidos")</x:f>
        <x:v>Calculado ilustrativo</x:v>
      </x:c>
    </x:row>
    <x:row r="2051">
      <x:c r="A2051" s="38" t="str">
        <x:v>R02046</x:v>
      </x:c>
      <x:c r="B2051" s="38" t="str">
        <x:f>'Reparto provincial'!B687</x:f>
        <x:v>C18</x:v>
      </x:c>
      <x:c r="C2051" s="38" t="str">
        <x:f>'Reparto provincial'!C687</x:f>
        <x:v>UniVivir, S. A.</x:v>
      </x:c>
      <x:c r="D2051" s="38" t="str">
        <x:f>'Reparto provincial'!D687</x:f>
        <x:v>Comercial</x:v>
      </x:c>
      <x:c r="E2051" s="38" t="str">
        <x:f>'Reparto provincial'!E687</x:f>
        <x:v>Herrera</x:v>
      </x:c>
      <x:c r="F2051" s="38" t="str">
        <x:f>Ubicaciones!A11</x:f>
        <x:v>L06</x:v>
      </x:c>
      <x:c r="G2051" s="38" t="str">
        <x:v>P3</x:v>
      </x:c>
      <x:c r="H2051" s="55" t="n">
        <x:f>IF(AND(ISNUMBER('Reparto provincial'!J687),ABS(Construccion!G22-1)&lt;0.0000001,MIN(Construccion!D22:F22)&gt;=0,MAX(Construccion!D22:F22)&lt;=1),ROUND('Reparto provincial'!J687*ROUND(SUM(Construccion!$D$22:F22),12),0)-ROUND('Reparto provincial'!J687*ROUND(SUM(Construccion!$D$22:E22),12),0),"n.a.")</x:f>
        <x:v>0</x:v>
      </x:c>
      <x:c r="I2051" s="55" t="n">
        <x:f>'Reparto provincial'!N687</x:f>
        <x:v>0</x:v>
      </x:c>
      <x:c r="J2051" s="55" t="n">
        <x:f>IF(AND(ISNUMBER(H2051),ISNUMBER(I2051)),H2051*I2051,"n.a.")</x:f>
        <x:v>0</x:v>
      </x:c>
      <x:c r="K2051" s="56" t="n">
        <x:f>Ubicaciones!D11</x:f>
        <x:v>7.96</x:v>
      </x:c>
      <x:c r="L2051" s="56" t="n">
        <x:f>Ubicaciones!E11</x:f>
        <x:v>-80.43</x:v>
      </x:c>
      <x:c r="M2051" s="38" t="str">
        <x:f>Vulnerabilidad!B24</x:f>
        <x:v>Liviana / madera</x:v>
      </x:c>
      <x:c r="N2051" s="38" t="str">
        <x:f>Vulnerabilidad!C24</x:f>
        <x:v>Madera / livianas</x:v>
      </x:c>
      <x:c r="O2051" s="38" t="str">
        <x:f>Vulnerabilidad!D24</x:f>
        <x:v>Metal</x:v>
      </x:c>
      <x:c r="P2051" s="38" t="str">
        <x:v>Sin dato</x:v>
      </x:c>
      <x:c r="Q2051" s="38" t="n">
        <x:f>IF('Impacto local'!H11="","",'Impacto local'!H11)</x:f>
        <x:v>3</x:v>
      </x:c>
      <x:c r="R2051" s="57" t="n">
        <x:f>IF(Q2051="","",INDEX(Vulnerabilidad!$D$6:$D$17,Q2051))</x:f>
        <x:v>0</x:v>
      </x:c>
      <x:c r="S2051" s="55" t="n">
        <x:f>IF(AND(ISNUMBER(J2051),ISNUMBER(R2051),R2051&gt;=0,R2051&lt;=1),J2051*R2051,"n.a.")</x:f>
        <x:v>0</x:v>
      </x:c>
      <x:c r="T2051" s="38" t="str">
        <x:f>IF(ISNUMBER(S2051),"Calculado ilustrativo","Faltan datos / parámetros inválidos")</x:f>
        <x:v>Calculado ilustrativo</x:v>
      </x:c>
    </x:row>
    <x:row r="2052">
      <x:c r="A2052" s="38" t="str">
        <x:v>R02047</x:v>
      </x:c>
      <x:c r="B2052" s="38" t="str">
        <x:f>'Reparto provincial'!B688</x:f>
        <x:v>C18</x:v>
      </x:c>
      <x:c r="C2052" s="38" t="str">
        <x:f>'Reparto provincial'!C688</x:f>
        <x:v>UniVivir, S. A.</x:v>
      </x:c>
      <x:c r="D2052" s="38" t="str">
        <x:f>'Reparto provincial'!D688</x:f>
        <x:v>Comercial</x:v>
      </x:c>
      <x:c r="E2052" s="38" t="str">
        <x:f>'Reparto provincial'!E688</x:f>
        <x:v>Los Santos</x:v>
      </x:c>
      <x:c r="F2052" s="38" t="str">
        <x:f>Ubicaciones!A12</x:f>
        <x:v>L07</x:v>
      </x:c>
      <x:c r="G2052" s="38" t="str">
        <x:v>P1</x:v>
      </x:c>
      <x:c r="H2052" s="55" t="n">
        <x:f>IF(AND(ISNUMBER('Reparto provincial'!J688),ABS(Construccion!G25-1)&lt;0.0000001,MIN(Construccion!D25:F25)&gt;=0,MAX(Construccion!D25:F25)&lt;=1),ROUND('Reparto provincial'!J688*ROUND(SUM(Construccion!$D$25:D25),12),0)-0,"n.a.")</x:f>
        <x:v>0</x:v>
      </x:c>
      <x:c r="I2052" s="55" t="n">
        <x:f>'Reparto provincial'!N688</x:f>
        <x:v>0</x:v>
      </x:c>
      <x:c r="J2052" s="55" t="n">
        <x:f>IF(AND(ISNUMBER(H2052),ISNUMBER(I2052)),H2052*I2052,"n.a.")</x:f>
        <x:v>0</x:v>
      </x:c>
      <x:c r="K2052" s="56" t="n">
        <x:f>Ubicaciones!D12</x:f>
        <x:v>7.77</x:v>
      </x:c>
      <x:c r="L2052" s="56" t="n">
        <x:f>Ubicaciones!E12</x:f>
        <x:v>-80.28</x:v>
      </x:c>
      <x:c r="M2052" s="38" t="str">
        <x:f>Vulnerabilidad!B22</x:f>
        <x:v>Hormigón armado</x:v>
      </x:c>
      <x:c r="N2052" s="38" t="str">
        <x:f>Vulnerabilidad!C22</x:f>
        <x:v>Mampostería de relleno</x:v>
      </x:c>
      <x:c r="O2052" s="38" t="str">
        <x:f>Vulnerabilidad!D22</x:f>
        <x:v>Losa de hormigón</x:v>
      </x:c>
      <x:c r="P2052" s="38" t="str">
        <x:v>Sin dato</x:v>
      </x:c>
      <x:c r="Q2052" s="38" t="n">
        <x:f>IF('Impacto local'!H12="","",'Impacto local'!H12)</x:f>
        <x:v>2</x:v>
      </x:c>
      <x:c r="R2052" s="57" t="n">
        <x:f>IF(Q2052="","",INDEX(Vulnerabilidad!$B$6:$B$17,Q2052))</x:f>
        <x:v>0</x:v>
      </x:c>
      <x:c r="S2052" s="55" t="n">
        <x:f>IF(AND(ISNUMBER(J2052),ISNUMBER(R2052),R2052&gt;=0,R2052&lt;=1),J2052*R2052,"n.a.")</x:f>
        <x:v>0</x:v>
      </x:c>
      <x:c r="T2052" s="38" t="str">
        <x:f>IF(ISNUMBER(S2052),"Calculado ilustrativo","Faltan datos / parámetros inválidos")</x:f>
        <x:v>Calculado ilustrativo</x:v>
      </x:c>
    </x:row>
    <x:row r="2053">
      <x:c r="A2053" s="38" t="str">
        <x:v>R02048</x:v>
      </x:c>
      <x:c r="B2053" s="38" t="str">
        <x:f>'Reparto provincial'!B688</x:f>
        <x:v>C18</x:v>
      </x:c>
      <x:c r="C2053" s="38" t="str">
        <x:f>'Reparto provincial'!C688</x:f>
        <x:v>UniVivir, S. A.</x:v>
      </x:c>
      <x:c r="D2053" s="38" t="str">
        <x:f>'Reparto provincial'!D688</x:f>
        <x:v>Comercial</x:v>
      </x:c>
      <x:c r="E2053" s="38" t="str">
        <x:f>'Reparto provincial'!E688</x:f>
        <x:v>Los Santos</x:v>
      </x:c>
      <x:c r="F2053" s="38" t="str">
        <x:f>Ubicaciones!A12</x:f>
        <x:v>L07</x:v>
      </x:c>
      <x:c r="G2053" s="38" t="str">
        <x:v>P2</x:v>
      </x:c>
      <x:c r="H2053" s="55" t="n">
        <x:f>IF(AND(ISNUMBER('Reparto provincial'!J688),ABS(Construccion!G25-1)&lt;0.0000001,MIN(Construccion!D25:F25)&gt;=0,MAX(Construccion!D25:F25)&lt;=1),ROUND('Reparto provincial'!J688*ROUND(SUM(Construccion!$D$25:E25),12),0)-ROUND('Reparto provincial'!J688*ROUND(SUM(Construccion!$D$25:D25),12),0),"n.a.")</x:f>
        <x:v>0</x:v>
      </x:c>
      <x:c r="I2053" s="55" t="n">
        <x:f>'Reparto provincial'!N688</x:f>
        <x:v>0</x:v>
      </x:c>
      <x:c r="J2053" s="55" t="n">
        <x:f>IF(AND(ISNUMBER(H2053),ISNUMBER(I2053)),H2053*I2053,"n.a.")</x:f>
        <x:v>0</x:v>
      </x:c>
      <x:c r="K2053" s="56" t="n">
        <x:f>Ubicaciones!D12</x:f>
        <x:v>7.77</x:v>
      </x:c>
      <x:c r="L2053" s="56" t="n">
        <x:f>Ubicaciones!E12</x:f>
        <x:v>-80.28</x:v>
      </x:c>
      <x:c r="M2053" s="38" t="str">
        <x:f>Vulnerabilidad!B23</x:f>
        <x:v>Mampostería sin refuerzo</x:v>
      </x:c>
      <x:c r="N2053" s="38" t="str">
        <x:f>Vulnerabilidad!C23</x:f>
        <x:v>Bloque / ladrillo</x:v>
      </x:c>
      <x:c r="O2053" s="38" t="str">
        <x:f>Vulnerabilidad!D23</x:f>
        <x:v>Metal</x:v>
      </x:c>
      <x:c r="P2053" s="38" t="str">
        <x:v>Sin dato</x:v>
      </x:c>
      <x:c r="Q2053" s="38" t="n">
        <x:f>IF('Impacto local'!H12="","",'Impacto local'!H12)</x:f>
        <x:v>2</x:v>
      </x:c>
      <x:c r="R2053" s="57" t="n">
        <x:f>IF(Q2053="","",INDEX(Vulnerabilidad!$C$6:$C$17,Q2053))</x:f>
        <x:v>0</x:v>
      </x:c>
      <x:c r="S2053" s="55" t="n">
        <x:f>IF(AND(ISNUMBER(J2053),ISNUMBER(R2053),R2053&gt;=0,R2053&lt;=1),J2053*R2053,"n.a.")</x:f>
        <x:v>0</x:v>
      </x:c>
      <x:c r="T2053" s="38" t="str">
        <x:f>IF(ISNUMBER(S2053),"Calculado ilustrativo","Faltan datos / parámetros inválidos")</x:f>
        <x:v>Calculado ilustrativo</x:v>
      </x:c>
    </x:row>
    <x:row r="2054">
      <x:c r="A2054" s="38" t="str">
        <x:v>R02049</x:v>
      </x:c>
      <x:c r="B2054" s="38" t="str">
        <x:f>'Reparto provincial'!B688</x:f>
        <x:v>C18</x:v>
      </x:c>
      <x:c r="C2054" s="38" t="str">
        <x:f>'Reparto provincial'!C688</x:f>
        <x:v>UniVivir, S. A.</x:v>
      </x:c>
      <x:c r="D2054" s="38" t="str">
        <x:f>'Reparto provincial'!D688</x:f>
        <x:v>Comercial</x:v>
      </x:c>
      <x:c r="E2054" s="38" t="str">
        <x:f>'Reparto provincial'!E688</x:f>
        <x:v>Los Santos</x:v>
      </x:c>
      <x:c r="F2054" s="38" t="str">
        <x:f>Ubicaciones!A12</x:f>
        <x:v>L07</x:v>
      </x:c>
      <x:c r="G2054" s="38" t="str">
        <x:v>P3</x:v>
      </x:c>
      <x:c r="H2054" s="55" t="n">
        <x:f>IF(AND(ISNUMBER('Reparto provincial'!J688),ABS(Construccion!G25-1)&lt;0.0000001,MIN(Construccion!D25:F25)&gt;=0,MAX(Construccion!D25:F25)&lt;=1),ROUND('Reparto provincial'!J688*ROUND(SUM(Construccion!$D$25:F25),12),0)-ROUND('Reparto provincial'!J688*ROUND(SUM(Construccion!$D$25:E25),12),0),"n.a.")</x:f>
        <x:v>0</x:v>
      </x:c>
      <x:c r="I2054" s="55" t="n">
        <x:f>'Reparto provincial'!N688</x:f>
        <x:v>0</x:v>
      </x:c>
      <x:c r="J2054" s="55" t="n">
        <x:f>IF(AND(ISNUMBER(H2054),ISNUMBER(I2054)),H2054*I2054,"n.a.")</x:f>
        <x:v>0</x:v>
      </x:c>
      <x:c r="K2054" s="56" t="n">
        <x:f>Ubicaciones!D12</x:f>
        <x:v>7.77</x:v>
      </x:c>
      <x:c r="L2054" s="56" t="n">
        <x:f>Ubicaciones!E12</x:f>
        <x:v>-80.28</x:v>
      </x:c>
      <x:c r="M2054" s="38" t="str">
        <x:f>Vulnerabilidad!B24</x:f>
        <x:v>Liviana / madera</x:v>
      </x:c>
      <x:c r="N2054" s="38" t="str">
        <x:f>Vulnerabilidad!C24</x:f>
        <x:v>Madera / livianas</x:v>
      </x:c>
      <x:c r="O2054" s="38" t="str">
        <x:f>Vulnerabilidad!D24</x:f>
        <x:v>Metal</x:v>
      </x:c>
      <x:c r="P2054" s="38" t="str">
        <x:v>Sin dato</x:v>
      </x:c>
      <x:c r="Q2054" s="38" t="n">
        <x:f>IF('Impacto local'!H12="","",'Impacto local'!H12)</x:f>
        <x:v>2</x:v>
      </x:c>
      <x:c r="R2054" s="57" t="n">
        <x:f>IF(Q2054="","",INDEX(Vulnerabilidad!$D$6:$D$17,Q2054))</x:f>
        <x:v>0</x:v>
      </x:c>
      <x:c r="S2054" s="55" t="n">
        <x:f>IF(AND(ISNUMBER(J2054),ISNUMBER(R2054),R2054&gt;=0,R2054&lt;=1),J2054*R2054,"n.a.")</x:f>
        <x:v>0</x:v>
      </x:c>
      <x:c r="T2054" s="38" t="str">
        <x:f>IF(ISNUMBER(S2054),"Calculado ilustrativo","Faltan datos / parámetros inválidos")</x:f>
        <x:v>Calculado ilustrativo</x:v>
      </x:c>
    </x:row>
    <x:row r="2055">
      <x:c r="A2055" s="38" t="str">
        <x:v>R02050</x:v>
      </x:c>
      <x:c r="B2055" s="38" t="str">
        <x:f>'Reparto provincial'!B689</x:f>
        <x:v>C18</x:v>
      </x:c>
      <x:c r="C2055" s="38" t="str">
        <x:f>'Reparto provincial'!C689</x:f>
        <x:v>UniVivir, S. A.</x:v>
      </x:c>
      <x:c r="D2055" s="38" t="str">
        <x:f>'Reparto provincial'!D689</x:f>
        <x:v>Comercial</x:v>
      </x:c>
      <x:c r="E2055" s="38" t="str">
        <x:f>'Reparto provincial'!E689</x:f>
        <x:v>Panamá</x:v>
      </x:c>
      <x:c r="F2055" s="38" t="str">
        <x:f>Ubicaciones!A13</x:f>
        <x:v>L08</x:v>
      </x:c>
      <x:c r="G2055" s="38" t="str">
        <x:v>P1</x:v>
      </x:c>
      <x:c r="H2055" s="55" t="n">
        <x:f>IF(AND(ISNUMBER('Reparto provincial'!J689),ABS(Construccion!G28-1)&lt;0.0000001,MIN(Construccion!D28:F28)&gt;=0,MAX(Construccion!D28:F28)&lt;=1),ROUND('Reparto provincial'!J689*ROUND(SUM(Construccion!$D$28:D28),12),0)-0,"n.a.")</x:f>
        <x:v>0</x:v>
      </x:c>
      <x:c r="I2055" s="55" t="n">
        <x:f>'Reparto provincial'!N689</x:f>
        <x:v>0</x:v>
      </x:c>
      <x:c r="J2055" s="55" t="n">
        <x:f>IF(AND(ISNUMBER(H2055),ISNUMBER(I2055)),H2055*I2055,"n.a.")</x:f>
        <x:v>0</x:v>
      </x:c>
      <x:c r="K2055" s="56" t="n">
        <x:f>Ubicaciones!D13</x:f>
        <x:v>8.98</x:v>
      </x:c>
      <x:c r="L2055" s="56" t="n">
        <x:f>Ubicaciones!E13</x:f>
        <x:v>-79.52</x:v>
      </x:c>
      <x:c r="M2055" s="38" t="str">
        <x:f>Vulnerabilidad!B22</x:f>
        <x:v>Hormigón armado</x:v>
      </x:c>
      <x:c r="N2055" s="38" t="str">
        <x:f>Vulnerabilidad!C22</x:f>
        <x:v>Mampostería de relleno</x:v>
      </x:c>
      <x:c r="O2055" s="38" t="str">
        <x:f>Vulnerabilidad!D22</x:f>
        <x:v>Losa de hormigón</x:v>
      </x:c>
      <x:c r="P2055" s="38" t="str">
        <x:v>Sin dato</x:v>
      </x:c>
      <x:c r="Q2055" s="38" t="n">
        <x:f>IF('Impacto local'!H13="","",'Impacto local'!H13)</x:f>
        <x:v>2</x:v>
      </x:c>
      <x:c r="R2055" s="57" t="n">
        <x:f>IF(Q2055="","",INDEX(Vulnerabilidad!$B$6:$B$17,Q2055))</x:f>
        <x:v>0</x:v>
      </x:c>
      <x:c r="S2055" s="55" t="n">
        <x:f>IF(AND(ISNUMBER(J2055),ISNUMBER(R2055),R2055&gt;=0,R2055&lt;=1),J2055*R2055,"n.a.")</x:f>
        <x:v>0</x:v>
      </x:c>
      <x:c r="T2055" s="38" t="str">
        <x:f>IF(ISNUMBER(S2055),"Calculado ilustrativo","Faltan datos / parámetros inválidos")</x:f>
        <x:v>Calculado ilustrativo</x:v>
      </x:c>
    </x:row>
    <x:row r="2056">
      <x:c r="A2056" s="38" t="str">
        <x:v>R02051</x:v>
      </x:c>
      <x:c r="B2056" s="38" t="str">
        <x:f>'Reparto provincial'!B689</x:f>
        <x:v>C18</x:v>
      </x:c>
      <x:c r="C2056" s="38" t="str">
        <x:f>'Reparto provincial'!C689</x:f>
        <x:v>UniVivir, S. A.</x:v>
      </x:c>
      <x:c r="D2056" s="38" t="str">
        <x:f>'Reparto provincial'!D689</x:f>
        <x:v>Comercial</x:v>
      </x:c>
      <x:c r="E2056" s="38" t="str">
        <x:f>'Reparto provincial'!E689</x:f>
        <x:v>Panamá</x:v>
      </x:c>
      <x:c r="F2056" s="38" t="str">
        <x:f>Ubicaciones!A13</x:f>
        <x:v>L08</x:v>
      </x:c>
      <x:c r="G2056" s="38" t="str">
        <x:v>P2</x:v>
      </x:c>
      <x:c r="H2056" s="55" t="n">
        <x:f>IF(AND(ISNUMBER('Reparto provincial'!J689),ABS(Construccion!G28-1)&lt;0.0000001,MIN(Construccion!D28:F28)&gt;=0,MAX(Construccion!D28:F28)&lt;=1),ROUND('Reparto provincial'!J689*ROUND(SUM(Construccion!$D$28:E28),12),0)-ROUND('Reparto provincial'!J689*ROUND(SUM(Construccion!$D$28:D28),12),0),"n.a.")</x:f>
        <x:v>0</x:v>
      </x:c>
      <x:c r="I2056" s="55" t="n">
        <x:f>'Reparto provincial'!N689</x:f>
        <x:v>0</x:v>
      </x:c>
      <x:c r="J2056" s="55" t="n">
        <x:f>IF(AND(ISNUMBER(H2056),ISNUMBER(I2056)),H2056*I2056,"n.a.")</x:f>
        <x:v>0</x:v>
      </x:c>
      <x:c r="K2056" s="56" t="n">
        <x:f>Ubicaciones!D13</x:f>
        <x:v>8.98</x:v>
      </x:c>
      <x:c r="L2056" s="56" t="n">
        <x:f>Ubicaciones!E13</x:f>
        <x:v>-79.52</x:v>
      </x:c>
      <x:c r="M2056" s="38" t="str">
        <x:f>Vulnerabilidad!B23</x:f>
        <x:v>Mampostería sin refuerzo</x:v>
      </x:c>
      <x:c r="N2056" s="38" t="str">
        <x:f>Vulnerabilidad!C23</x:f>
        <x:v>Bloque / ladrillo</x:v>
      </x:c>
      <x:c r="O2056" s="38" t="str">
        <x:f>Vulnerabilidad!D23</x:f>
        <x:v>Metal</x:v>
      </x:c>
      <x:c r="P2056" s="38" t="str">
        <x:v>Sin dato</x:v>
      </x:c>
      <x:c r="Q2056" s="38" t="n">
        <x:f>IF('Impacto local'!H13="","",'Impacto local'!H13)</x:f>
        <x:v>2</x:v>
      </x:c>
      <x:c r="R2056" s="57" t="n">
        <x:f>IF(Q2056="","",INDEX(Vulnerabilidad!$C$6:$C$17,Q2056))</x:f>
        <x:v>0</x:v>
      </x:c>
      <x:c r="S2056" s="55" t="n">
        <x:f>IF(AND(ISNUMBER(J2056),ISNUMBER(R2056),R2056&gt;=0,R2056&lt;=1),J2056*R2056,"n.a.")</x:f>
        <x:v>0</x:v>
      </x:c>
      <x:c r="T2056" s="38" t="str">
        <x:f>IF(ISNUMBER(S2056),"Calculado ilustrativo","Faltan datos / parámetros inválidos")</x:f>
        <x:v>Calculado ilustrativo</x:v>
      </x:c>
    </x:row>
    <x:row r="2057">
      <x:c r="A2057" s="38" t="str">
        <x:v>R02052</x:v>
      </x:c>
      <x:c r="B2057" s="38" t="str">
        <x:f>'Reparto provincial'!B689</x:f>
        <x:v>C18</x:v>
      </x:c>
      <x:c r="C2057" s="38" t="str">
        <x:f>'Reparto provincial'!C689</x:f>
        <x:v>UniVivir, S. A.</x:v>
      </x:c>
      <x:c r="D2057" s="38" t="str">
        <x:f>'Reparto provincial'!D689</x:f>
        <x:v>Comercial</x:v>
      </x:c>
      <x:c r="E2057" s="38" t="str">
        <x:f>'Reparto provincial'!E689</x:f>
        <x:v>Panamá</x:v>
      </x:c>
      <x:c r="F2057" s="38" t="str">
        <x:f>Ubicaciones!A13</x:f>
        <x:v>L08</x:v>
      </x:c>
      <x:c r="G2057" s="38" t="str">
        <x:v>P3</x:v>
      </x:c>
      <x:c r="H2057" s="55" t="n">
        <x:f>IF(AND(ISNUMBER('Reparto provincial'!J689),ABS(Construccion!G28-1)&lt;0.0000001,MIN(Construccion!D28:F28)&gt;=0,MAX(Construccion!D28:F28)&lt;=1),ROUND('Reparto provincial'!J689*ROUND(SUM(Construccion!$D$28:F28),12),0)-ROUND('Reparto provincial'!J689*ROUND(SUM(Construccion!$D$28:E28),12),0),"n.a.")</x:f>
        <x:v>0</x:v>
      </x:c>
      <x:c r="I2057" s="55" t="n">
        <x:f>'Reparto provincial'!N689</x:f>
        <x:v>0</x:v>
      </x:c>
      <x:c r="J2057" s="55" t="n">
        <x:f>IF(AND(ISNUMBER(H2057),ISNUMBER(I2057)),H2057*I2057,"n.a.")</x:f>
        <x:v>0</x:v>
      </x:c>
      <x:c r="K2057" s="56" t="n">
        <x:f>Ubicaciones!D13</x:f>
        <x:v>8.98</x:v>
      </x:c>
      <x:c r="L2057" s="56" t="n">
        <x:f>Ubicaciones!E13</x:f>
        <x:v>-79.52</x:v>
      </x:c>
      <x:c r="M2057" s="38" t="str">
        <x:f>Vulnerabilidad!B24</x:f>
        <x:v>Liviana / madera</x:v>
      </x:c>
      <x:c r="N2057" s="38" t="str">
        <x:f>Vulnerabilidad!C24</x:f>
        <x:v>Madera / livianas</x:v>
      </x:c>
      <x:c r="O2057" s="38" t="str">
        <x:f>Vulnerabilidad!D24</x:f>
        <x:v>Metal</x:v>
      </x:c>
      <x:c r="P2057" s="38" t="str">
        <x:v>Sin dato</x:v>
      </x:c>
      <x:c r="Q2057" s="38" t="n">
        <x:f>IF('Impacto local'!H13="","",'Impacto local'!H13)</x:f>
        <x:v>2</x:v>
      </x:c>
      <x:c r="R2057" s="57" t="n">
        <x:f>IF(Q2057="","",INDEX(Vulnerabilidad!$D$6:$D$17,Q2057))</x:f>
        <x:v>0</x:v>
      </x:c>
      <x:c r="S2057" s="55" t="n">
        <x:f>IF(AND(ISNUMBER(J2057),ISNUMBER(R2057),R2057&gt;=0,R2057&lt;=1),J2057*R2057,"n.a.")</x:f>
        <x:v>0</x:v>
      </x:c>
      <x:c r="T2057" s="38" t="str">
        <x:f>IF(ISNUMBER(S2057),"Calculado ilustrativo","Faltan datos / parámetros inválidos")</x:f>
        <x:v>Calculado ilustrativo</x:v>
      </x:c>
    </x:row>
    <x:row r="2058">
      <x:c r="A2058" s="38" t="str">
        <x:v>R02053</x:v>
      </x:c>
      <x:c r="B2058" s="38" t="str">
        <x:f>'Reparto provincial'!B690</x:f>
        <x:v>C18</x:v>
      </x:c>
      <x:c r="C2058" s="38" t="str">
        <x:f>'Reparto provincial'!C690</x:f>
        <x:v>UniVivir, S. A.</x:v>
      </x:c>
      <x:c r="D2058" s="38" t="str">
        <x:f>'Reparto provincial'!D690</x:f>
        <x:v>Comercial</x:v>
      </x:c>
      <x:c r="E2058" s="38" t="str">
        <x:f>'Reparto provincial'!E690</x:f>
        <x:v>Veraguas</x:v>
      </x:c>
      <x:c r="F2058" s="38" t="str">
        <x:f>Ubicaciones!A14</x:f>
        <x:v>L09</x:v>
      </x:c>
      <x:c r="G2058" s="38" t="str">
        <x:v>P1</x:v>
      </x:c>
      <x:c r="H2058" s="55" t="n">
        <x:f>IF(AND(ISNUMBER('Reparto provincial'!J690),ABS(Construccion!G31-1)&lt;0.0000001,MIN(Construccion!D31:F31)&gt;=0,MAX(Construccion!D31:F31)&lt;=1),ROUND('Reparto provincial'!J690*ROUND(SUM(Construccion!$D$31:D31),12),0)-0,"n.a.")</x:f>
        <x:v>0</x:v>
      </x:c>
      <x:c r="I2058" s="55" t="n">
        <x:f>'Reparto provincial'!N690</x:f>
        <x:v>0</x:v>
      </x:c>
      <x:c r="J2058" s="55" t="n">
        <x:f>IF(AND(ISNUMBER(H2058),ISNUMBER(I2058)),H2058*I2058,"n.a.")</x:f>
        <x:v>0</x:v>
      </x:c>
      <x:c r="K2058" s="56" t="n">
        <x:f>Ubicaciones!D14</x:f>
        <x:v>8.1</x:v>
      </x:c>
      <x:c r="L2058" s="56" t="n">
        <x:f>Ubicaciones!E14</x:f>
        <x:v>-80.97</x:v>
      </x:c>
      <x:c r="M2058" s="38" t="str">
        <x:f>Vulnerabilidad!B22</x:f>
        <x:v>Hormigón armado</x:v>
      </x:c>
      <x:c r="N2058" s="38" t="str">
        <x:f>Vulnerabilidad!C22</x:f>
        <x:v>Mampostería de relleno</x:v>
      </x:c>
      <x:c r="O2058" s="38" t="str">
        <x:f>Vulnerabilidad!D22</x:f>
        <x:v>Losa de hormigón</x:v>
      </x:c>
      <x:c r="P2058" s="38" t="str">
        <x:v>Sin dato</x:v>
      </x:c>
      <x:c r="Q2058" s="38" t="n">
        <x:f>IF('Impacto local'!H14="","",'Impacto local'!H14)</x:f>
        <x:v>3</x:v>
      </x:c>
      <x:c r="R2058" s="57" t="n">
        <x:f>IF(Q2058="","",INDEX(Vulnerabilidad!$B$6:$B$17,Q2058))</x:f>
        <x:v>0</x:v>
      </x:c>
      <x:c r="S2058" s="55" t="n">
        <x:f>IF(AND(ISNUMBER(J2058),ISNUMBER(R2058),R2058&gt;=0,R2058&lt;=1),J2058*R2058,"n.a.")</x:f>
        <x:v>0</x:v>
      </x:c>
      <x:c r="T2058" s="38" t="str">
        <x:f>IF(ISNUMBER(S2058),"Calculado ilustrativo","Faltan datos / parámetros inválidos")</x:f>
        <x:v>Calculado ilustrativo</x:v>
      </x:c>
    </x:row>
    <x:row r="2059">
      <x:c r="A2059" s="38" t="str">
        <x:v>R02054</x:v>
      </x:c>
      <x:c r="B2059" s="38" t="str">
        <x:f>'Reparto provincial'!B690</x:f>
        <x:v>C18</x:v>
      </x:c>
      <x:c r="C2059" s="38" t="str">
        <x:f>'Reparto provincial'!C690</x:f>
        <x:v>UniVivir, S. A.</x:v>
      </x:c>
      <x:c r="D2059" s="38" t="str">
        <x:f>'Reparto provincial'!D690</x:f>
        <x:v>Comercial</x:v>
      </x:c>
      <x:c r="E2059" s="38" t="str">
        <x:f>'Reparto provincial'!E690</x:f>
        <x:v>Veraguas</x:v>
      </x:c>
      <x:c r="F2059" s="38" t="str">
        <x:f>Ubicaciones!A14</x:f>
        <x:v>L09</x:v>
      </x:c>
      <x:c r="G2059" s="38" t="str">
        <x:v>P2</x:v>
      </x:c>
      <x:c r="H2059" s="55" t="n">
        <x:f>IF(AND(ISNUMBER('Reparto provincial'!J690),ABS(Construccion!G31-1)&lt;0.0000001,MIN(Construccion!D31:F31)&gt;=0,MAX(Construccion!D31:F31)&lt;=1),ROUND('Reparto provincial'!J690*ROUND(SUM(Construccion!$D$31:E31),12),0)-ROUND('Reparto provincial'!J690*ROUND(SUM(Construccion!$D$31:D31),12),0),"n.a.")</x:f>
        <x:v>0</x:v>
      </x:c>
      <x:c r="I2059" s="55" t="n">
        <x:f>'Reparto provincial'!N690</x:f>
        <x:v>0</x:v>
      </x:c>
      <x:c r="J2059" s="55" t="n">
        <x:f>IF(AND(ISNUMBER(H2059),ISNUMBER(I2059)),H2059*I2059,"n.a.")</x:f>
        <x:v>0</x:v>
      </x:c>
      <x:c r="K2059" s="56" t="n">
        <x:f>Ubicaciones!D14</x:f>
        <x:v>8.1</x:v>
      </x:c>
      <x:c r="L2059" s="56" t="n">
        <x:f>Ubicaciones!E14</x:f>
        <x:v>-80.97</x:v>
      </x:c>
      <x:c r="M2059" s="38" t="str">
        <x:f>Vulnerabilidad!B23</x:f>
        <x:v>Mampostería sin refuerzo</x:v>
      </x:c>
      <x:c r="N2059" s="38" t="str">
        <x:f>Vulnerabilidad!C23</x:f>
        <x:v>Bloque / ladrillo</x:v>
      </x:c>
      <x:c r="O2059" s="38" t="str">
        <x:f>Vulnerabilidad!D23</x:f>
        <x:v>Metal</x:v>
      </x:c>
      <x:c r="P2059" s="38" t="str">
        <x:v>Sin dato</x:v>
      </x:c>
      <x:c r="Q2059" s="38" t="n">
        <x:f>IF('Impacto local'!H14="","",'Impacto local'!H14)</x:f>
        <x:v>3</x:v>
      </x:c>
      <x:c r="R2059" s="57" t="n">
        <x:f>IF(Q2059="","",INDEX(Vulnerabilidad!$C$6:$C$17,Q2059))</x:f>
        <x:v>0</x:v>
      </x:c>
      <x:c r="S2059" s="55" t="n">
        <x:f>IF(AND(ISNUMBER(J2059),ISNUMBER(R2059),R2059&gt;=0,R2059&lt;=1),J2059*R2059,"n.a.")</x:f>
        <x:v>0</x:v>
      </x:c>
      <x:c r="T2059" s="38" t="str">
        <x:f>IF(ISNUMBER(S2059),"Calculado ilustrativo","Faltan datos / parámetros inválidos")</x:f>
        <x:v>Calculado ilustrativo</x:v>
      </x:c>
    </x:row>
    <x:row r="2060">
      <x:c r="A2060" s="38" t="str">
        <x:v>R02055</x:v>
      </x:c>
      <x:c r="B2060" s="38" t="str">
        <x:f>'Reparto provincial'!B690</x:f>
        <x:v>C18</x:v>
      </x:c>
      <x:c r="C2060" s="38" t="str">
        <x:f>'Reparto provincial'!C690</x:f>
        <x:v>UniVivir, S. A.</x:v>
      </x:c>
      <x:c r="D2060" s="38" t="str">
        <x:f>'Reparto provincial'!D690</x:f>
        <x:v>Comercial</x:v>
      </x:c>
      <x:c r="E2060" s="38" t="str">
        <x:f>'Reparto provincial'!E690</x:f>
        <x:v>Veraguas</x:v>
      </x:c>
      <x:c r="F2060" s="38" t="str">
        <x:f>Ubicaciones!A14</x:f>
        <x:v>L09</x:v>
      </x:c>
      <x:c r="G2060" s="38" t="str">
        <x:v>P3</x:v>
      </x:c>
      <x:c r="H2060" s="55" t="n">
        <x:f>IF(AND(ISNUMBER('Reparto provincial'!J690),ABS(Construccion!G31-1)&lt;0.0000001,MIN(Construccion!D31:F31)&gt;=0,MAX(Construccion!D31:F31)&lt;=1),ROUND('Reparto provincial'!J690*ROUND(SUM(Construccion!$D$31:F31),12),0)-ROUND('Reparto provincial'!J690*ROUND(SUM(Construccion!$D$31:E31),12),0),"n.a.")</x:f>
        <x:v>0</x:v>
      </x:c>
      <x:c r="I2060" s="55" t="n">
        <x:f>'Reparto provincial'!N690</x:f>
        <x:v>0</x:v>
      </x:c>
      <x:c r="J2060" s="55" t="n">
        <x:f>IF(AND(ISNUMBER(H2060),ISNUMBER(I2060)),H2060*I2060,"n.a.")</x:f>
        <x:v>0</x:v>
      </x:c>
      <x:c r="K2060" s="56" t="n">
        <x:f>Ubicaciones!D14</x:f>
        <x:v>8.1</x:v>
      </x:c>
      <x:c r="L2060" s="56" t="n">
        <x:f>Ubicaciones!E14</x:f>
        <x:v>-80.97</x:v>
      </x:c>
      <x:c r="M2060" s="38" t="str">
        <x:f>Vulnerabilidad!B24</x:f>
        <x:v>Liviana / madera</x:v>
      </x:c>
      <x:c r="N2060" s="38" t="str">
        <x:f>Vulnerabilidad!C24</x:f>
        <x:v>Madera / livianas</x:v>
      </x:c>
      <x:c r="O2060" s="38" t="str">
        <x:f>Vulnerabilidad!D24</x:f>
        <x:v>Metal</x:v>
      </x:c>
      <x:c r="P2060" s="38" t="str">
        <x:v>Sin dato</x:v>
      </x:c>
      <x:c r="Q2060" s="38" t="n">
        <x:f>IF('Impacto local'!H14="","",'Impacto local'!H14)</x:f>
        <x:v>3</x:v>
      </x:c>
      <x:c r="R2060" s="57" t="n">
        <x:f>IF(Q2060="","",INDEX(Vulnerabilidad!$D$6:$D$17,Q2060))</x:f>
        <x:v>0</x:v>
      </x:c>
      <x:c r="S2060" s="55" t="n">
        <x:f>IF(AND(ISNUMBER(J2060),ISNUMBER(R2060),R2060&gt;=0,R2060&lt;=1),J2060*R2060,"n.a.")</x:f>
        <x:v>0</x:v>
      </x:c>
      <x:c r="T2060" s="38" t="str">
        <x:f>IF(ISNUMBER(S2060),"Calculado ilustrativo","Faltan datos / parámetros inválidos")</x:f>
        <x:v>Calculado ilustrativo</x:v>
      </x:c>
    </x:row>
    <x:row r="2061">
      <x:c r="A2061" s="38" t="str">
        <x:v>R02056</x:v>
      </x:c>
      <x:c r="B2061" s="38" t="str">
        <x:f>'Reparto provincial'!B691</x:f>
        <x:v>C18</x:v>
      </x:c>
      <x:c r="C2061" s="38" t="str">
        <x:f>'Reparto provincial'!C691</x:f>
        <x:v>UniVivir, S. A.</x:v>
      </x:c>
      <x:c r="D2061" s="38" t="str">
        <x:f>'Reparto provincial'!D691</x:f>
        <x:v>Comercial</x:v>
      </x:c>
      <x:c r="E2061" s="38" t="str">
        <x:f>'Reparto provincial'!E691</x:f>
        <x:v>Guna Yala</x:v>
      </x:c>
      <x:c r="F2061" s="38" t="str">
        <x:f>Ubicaciones!A15</x:f>
        <x:v>L10</x:v>
      </x:c>
      <x:c r="G2061" s="38" t="str">
        <x:v>P1</x:v>
      </x:c>
      <x:c r="H2061" s="55" t="n">
        <x:f>IF(AND(ISNUMBER('Reparto provincial'!J691),ABS(Construccion!G34-1)&lt;0.0000001,MIN(Construccion!D34:F34)&gt;=0,MAX(Construccion!D34:F34)&lt;=1),ROUND('Reparto provincial'!J691*ROUND(SUM(Construccion!$D$34:D34),12),0)-0,"n.a.")</x:f>
        <x:v>0</x:v>
      </x:c>
      <x:c r="I2061" s="55" t="n">
        <x:f>'Reparto provincial'!N691</x:f>
        <x:v>0</x:v>
      </x:c>
      <x:c r="J2061" s="55" t="n">
        <x:f>IF(AND(ISNUMBER(H2061),ISNUMBER(I2061)),H2061*I2061,"n.a.")</x:f>
        <x:v>0</x:v>
      </x:c>
      <x:c r="K2061" s="56" t="n">
        <x:f>Ubicaciones!D15</x:f>
        <x:v>9.45</x:v>
      </x:c>
      <x:c r="L2061" s="56" t="n">
        <x:f>Ubicaciones!E15</x:f>
        <x:v>-78.97</x:v>
      </x:c>
      <x:c r="M2061" s="38" t="str">
        <x:f>Vulnerabilidad!B22</x:f>
        <x:v>Hormigón armado</x:v>
      </x:c>
      <x:c r="N2061" s="38" t="str">
        <x:f>Vulnerabilidad!C22</x:f>
        <x:v>Mampostería de relleno</x:v>
      </x:c>
      <x:c r="O2061" s="38" t="str">
        <x:f>Vulnerabilidad!D22</x:f>
        <x:v>Losa de hormigón</x:v>
      </x:c>
      <x:c r="P2061" s="38" t="str">
        <x:v>Sin dato</x:v>
      </x:c>
      <x:c r="Q2061" s="38" t="n">
        <x:f>IF('Impacto local'!H15="","",'Impacto local'!H15)</x:f>
        <x:v>2</x:v>
      </x:c>
      <x:c r="R2061" s="57" t="n">
        <x:f>IF(Q2061="","",INDEX(Vulnerabilidad!$B$6:$B$17,Q2061))</x:f>
        <x:v>0</x:v>
      </x:c>
      <x:c r="S2061" s="55" t="n">
        <x:f>IF(AND(ISNUMBER(J2061),ISNUMBER(R2061),R2061&gt;=0,R2061&lt;=1),J2061*R2061,"n.a.")</x:f>
        <x:v>0</x:v>
      </x:c>
      <x:c r="T2061" s="38" t="str">
        <x:f>IF(ISNUMBER(S2061),"Calculado ilustrativo","Faltan datos / parámetros inválidos")</x:f>
        <x:v>Calculado ilustrativo</x:v>
      </x:c>
    </x:row>
    <x:row r="2062">
      <x:c r="A2062" s="38" t="str">
        <x:v>R02057</x:v>
      </x:c>
      <x:c r="B2062" s="38" t="str">
        <x:f>'Reparto provincial'!B691</x:f>
        <x:v>C18</x:v>
      </x:c>
      <x:c r="C2062" s="38" t="str">
        <x:f>'Reparto provincial'!C691</x:f>
        <x:v>UniVivir, S. A.</x:v>
      </x:c>
      <x:c r="D2062" s="38" t="str">
        <x:f>'Reparto provincial'!D691</x:f>
        <x:v>Comercial</x:v>
      </x:c>
      <x:c r="E2062" s="38" t="str">
        <x:f>'Reparto provincial'!E691</x:f>
        <x:v>Guna Yala</x:v>
      </x:c>
      <x:c r="F2062" s="38" t="str">
        <x:f>Ubicaciones!A15</x:f>
        <x:v>L10</x:v>
      </x:c>
      <x:c r="G2062" s="38" t="str">
        <x:v>P2</x:v>
      </x:c>
      <x:c r="H2062" s="55" t="n">
        <x:f>IF(AND(ISNUMBER('Reparto provincial'!J691),ABS(Construccion!G34-1)&lt;0.0000001,MIN(Construccion!D34:F34)&gt;=0,MAX(Construccion!D34:F34)&lt;=1),ROUND('Reparto provincial'!J691*ROUND(SUM(Construccion!$D$34:E34),12),0)-ROUND('Reparto provincial'!J691*ROUND(SUM(Construccion!$D$34:D34),12),0),"n.a.")</x:f>
        <x:v>0</x:v>
      </x:c>
      <x:c r="I2062" s="55" t="n">
        <x:f>'Reparto provincial'!N691</x:f>
        <x:v>0</x:v>
      </x:c>
      <x:c r="J2062" s="55" t="n">
        <x:f>IF(AND(ISNUMBER(H2062),ISNUMBER(I2062)),H2062*I2062,"n.a.")</x:f>
        <x:v>0</x:v>
      </x:c>
      <x:c r="K2062" s="56" t="n">
        <x:f>Ubicaciones!D15</x:f>
        <x:v>9.45</x:v>
      </x:c>
      <x:c r="L2062" s="56" t="n">
        <x:f>Ubicaciones!E15</x:f>
        <x:v>-78.97</x:v>
      </x:c>
      <x:c r="M2062" s="38" t="str">
        <x:f>Vulnerabilidad!B23</x:f>
        <x:v>Mampostería sin refuerzo</x:v>
      </x:c>
      <x:c r="N2062" s="38" t="str">
        <x:f>Vulnerabilidad!C23</x:f>
        <x:v>Bloque / ladrillo</x:v>
      </x:c>
      <x:c r="O2062" s="38" t="str">
        <x:f>Vulnerabilidad!D23</x:f>
        <x:v>Metal</x:v>
      </x:c>
      <x:c r="P2062" s="38" t="str">
        <x:v>Sin dato</x:v>
      </x:c>
      <x:c r="Q2062" s="38" t="n">
        <x:f>IF('Impacto local'!H15="","",'Impacto local'!H15)</x:f>
        <x:v>2</x:v>
      </x:c>
      <x:c r="R2062" s="57" t="n">
        <x:f>IF(Q2062="","",INDEX(Vulnerabilidad!$C$6:$C$17,Q2062))</x:f>
        <x:v>0</x:v>
      </x:c>
      <x:c r="S2062" s="55" t="n">
        <x:f>IF(AND(ISNUMBER(J2062),ISNUMBER(R2062),R2062&gt;=0,R2062&lt;=1),J2062*R2062,"n.a.")</x:f>
        <x:v>0</x:v>
      </x:c>
      <x:c r="T2062" s="38" t="str">
        <x:f>IF(ISNUMBER(S2062),"Calculado ilustrativo","Faltan datos / parámetros inválidos")</x:f>
        <x:v>Calculado ilustrativo</x:v>
      </x:c>
    </x:row>
    <x:row r="2063">
      <x:c r="A2063" s="38" t="str">
        <x:v>R02058</x:v>
      </x:c>
      <x:c r="B2063" s="38" t="str">
        <x:f>'Reparto provincial'!B691</x:f>
        <x:v>C18</x:v>
      </x:c>
      <x:c r="C2063" s="38" t="str">
        <x:f>'Reparto provincial'!C691</x:f>
        <x:v>UniVivir, S. A.</x:v>
      </x:c>
      <x:c r="D2063" s="38" t="str">
        <x:f>'Reparto provincial'!D691</x:f>
        <x:v>Comercial</x:v>
      </x:c>
      <x:c r="E2063" s="38" t="str">
        <x:f>'Reparto provincial'!E691</x:f>
        <x:v>Guna Yala</x:v>
      </x:c>
      <x:c r="F2063" s="38" t="str">
        <x:f>Ubicaciones!A15</x:f>
        <x:v>L10</x:v>
      </x:c>
      <x:c r="G2063" s="38" t="str">
        <x:v>P3</x:v>
      </x:c>
      <x:c r="H2063" s="55" t="n">
        <x:f>IF(AND(ISNUMBER('Reparto provincial'!J691),ABS(Construccion!G34-1)&lt;0.0000001,MIN(Construccion!D34:F34)&gt;=0,MAX(Construccion!D34:F34)&lt;=1),ROUND('Reparto provincial'!J691*ROUND(SUM(Construccion!$D$34:F34),12),0)-ROUND('Reparto provincial'!J691*ROUND(SUM(Construccion!$D$34:E34),12),0),"n.a.")</x:f>
        <x:v>0</x:v>
      </x:c>
      <x:c r="I2063" s="55" t="n">
        <x:f>'Reparto provincial'!N691</x:f>
        <x:v>0</x:v>
      </x:c>
      <x:c r="J2063" s="55" t="n">
        <x:f>IF(AND(ISNUMBER(H2063),ISNUMBER(I2063)),H2063*I2063,"n.a.")</x:f>
        <x:v>0</x:v>
      </x:c>
      <x:c r="K2063" s="56" t="n">
        <x:f>Ubicaciones!D15</x:f>
        <x:v>9.45</x:v>
      </x:c>
      <x:c r="L2063" s="56" t="n">
        <x:f>Ubicaciones!E15</x:f>
        <x:v>-78.97</x:v>
      </x:c>
      <x:c r="M2063" s="38" t="str">
        <x:f>Vulnerabilidad!B24</x:f>
        <x:v>Liviana / madera</x:v>
      </x:c>
      <x:c r="N2063" s="38" t="str">
        <x:f>Vulnerabilidad!C24</x:f>
        <x:v>Madera / livianas</x:v>
      </x:c>
      <x:c r="O2063" s="38" t="str">
        <x:f>Vulnerabilidad!D24</x:f>
        <x:v>Metal</x:v>
      </x:c>
      <x:c r="P2063" s="38" t="str">
        <x:v>Sin dato</x:v>
      </x:c>
      <x:c r="Q2063" s="38" t="n">
        <x:f>IF('Impacto local'!H15="","",'Impacto local'!H15)</x:f>
        <x:v>2</x:v>
      </x:c>
      <x:c r="R2063" s="57" t="n">
        <x:f>IF(Q2063="","",INDEX(Vulnerabilidad!$D$6:$D$17,Q2063))</x:f>
        <x:v>0</x:v>
      </x:c>
      <x:c r="S2063" s="55" t="n">
        <x:f>IF(AND(ISNUMBER(J2063),ISNUMBER(R2063),R2063&gt;=0,R2063&lt;=1),J2063*R2063,"n.a.")</x:f>
        <x:v>0</x:v>
      </x:c>
      <x:c r="T2063" s="38" t="str">
        <x:f>IF(ISNUMBER(S2063),"Calculado ilustrativo","Faltan datos / parámetros inválidos")</x:f>
        <x:v>Calculado ilustrativo</x:v>
      </x:c>
    </x:row>
    <x:row r="2064">
      <x:c r="A2064" s="38" t="str">
        <x:v>R02059</x:v>
      </x:c>
      <x:c r="B2064" s="38" t="str">
        <x:f>'Reparto provincial'!B692</x:f>
        <x:v>C18</x:v>
      </x:c>
      <x:c r="C2064" s="38" t="str">
        <x:f>'Reparto provincial'!C692</x:f>
        <x:v>UniVivir, S. A.</x:v>
      </x:c>
      <x:c r="D2064" s="38" t="str">
        <x:f>'Reparto provincial'!D692</x:f>
        <x:v>Comercial</x:v>
      </x:c>
      <x:c r="E2064" s="38" t="str">
        <x:f>'Reparto provincial'!E692</x:f>
        <x:v>Emberá-Wounaan</x:v>
      </x:c>
      <x:c r="F2064" s="38" t="str">
        <x:f>Ubicaciones!A16</x:f>
        <x:v>L11</x:v>
      </x:c>
      <x:c r="G2064" s="38" t="str">
        <x:v>P1</x:v>
      </x:c>
      <x:c r="H2064" s="55" t="n">
        <x:f>IF(AND(ISNUMBER('Reparto provincial'!J692),ABS(Construccion!G37-1)&lt;0.0000001,MIN(Construccion!D37:F37)&gt;=0,MAX(Construccion!D37:F37)&lt;=1),ROUND('Reparto provincial'!J692*ROUND(SUM(Construccion!$D$37:D37),12),0)-0,"n.a.")</x:f>
        <x:v>0</x:v>
      </x:c>
      <x:c r="I2064" s="55" t="n">
        <x:f>'Reparto provincial'!N692</x:f>
        <x:v>0</x:v>
      </x:c>
      <x:c r="J2064" s="55" t="n">
        <x:f>IF(AND(ISNUMBER(H2064),ISNUMBER(I2064)),H2064*I2064,"n.a.")</x:f>
        <x:v>0</x:v>
      </x:c>
      <x:c r="K2064" s="56" t="n">
        <x:f>Ubicaciones!D16</x:f>
        <x:v>8.25</x:v>
      </x:c>
      <x:c r="L2064" s="56" t="n">
        <x:f>Ubicaciones!E16</x:f>
        <x:v>-77.72</x:v>
      </x:c>
      <x:c r="M2064" s="38" t="str">
        <x:f>Vulnerabilidad!B22</x:f>
        <x:v>Hormigón armado</x:v>
      </x:c>
      <x:c r="N2064" s="38" t="str">
        <x:f>Vulnerabilidad!C22</x:f>
        <x:v>Mampostería de relleno</x:v>
      </x:c>
      <x:c r="O2064" s="38" t="str">
        <x:f>Vulnerabilidad!D22</x:f>
        <x:v>Losa de hormigón</x:v>
      </x:c>
      <x:c r="P2064" s="38" t="str">
        <x:v>Sin dato</x:v>
      </x:c>
      <x:c r="Q2064" s="38" t="n">
        <x:f>IF('Impacto local'!H16="","",'Impacto local'!H16)</x:f>
        <x:v>2</x:v>
      </x:c>
      <x:c r="R2064" s="57" t="n">
        <x:f>IF(Q2064="","",INDEX(Vulnerabilidad!$B$6:$B$17,Q2064))</x:f>
        <x:v>0</x:v>
      </x:c>
      <x:c r="S2064" s="55" t="n">
        <x:f>IF(AND(ISNUMBER(J2064),ISNUMBER(R2064),R2064&gt;=0,R2064&lt;=1),J2064*R2064,"n.a.")</x:f>
        <x:v>0</x:v>
      </x:c>
      <x:c r="T2064" s="38" t="str">
        <x:f>IF(ISNUMBER(S2064),"Calculado ilustrativo","Faltan datos / parámetros inválidos")</x:f>
        <x:v>Calculado ilustrativo</x:v>
      </x:c>
    </x:row>
    <x:row r="2065">
      <x:c r="A2065" s="38" t="str">
        <x:v>R02060</x:v>
      </x:c>
      <x:c r="B2065" s="38" t="str">
        <x:f>'Reparto provincial'!B692</x:f>
        <x:v>C18</x:v>
      </x:c>
      <x:c r="C2065" s="38" t="str">
        <x:f>'Reparto provincial'!C692</x:f>
        <x:v>UniVivir, S. A.</x:v>
      </x:c>
      <x:c r="D2065" s="38" t="str">
        <x:f>'Reparto provincial'!D692</x:f>
        <x:v>Comercial</x:v>
      </x:c>
      <x:c r="E2065" s="38" t="str">
        <x:f>'Reparto provincial'!E692</x:f>
        <x:v>Emberá-Wounaan</x:v>
      </x:c>
      <x:c r="F2065" s="38" t="str">
        <x:f>Ubicaciones!A16</x:f>
        <x:v>L11</x:v>
      </x:c>
      <x:c r="G2065" s="38" t="str">
        <x:v>P2</x:v>
      </x:c>
      <x:c r="H2065" s="55" t="n">
        <x:f>IF(AND(ISNUMBER('Reparto provincial'!J692),ABS(Construccion!G37-1)&lt;0.0000001,MIN(Construccion!D37:F37)&gt;=0,MAX(Construccion!D37:F37)&lt;=1),ROUND('Reparto provincial'!J692*ROUND(SUM(Construccion!$D$37:E37),12),0)-ROUND('Reparto provincial'!J692*ROUND(SUM(Construccion!$D$37:D37),12),0),"n.a.")</x:f>
        <x:v>0</x:v>
      </x:c>
      <x:c r="I2065" s="55" t="n">
        <x:f>'Reparto provincial'!N692</x:f>
        <x:v>0</x:v>
      </x:c>
      <x:c r="J2065" s="55" t="n">
        <x:f>IF(AND(ISNUMBER(H2065),ISNUMBER(I2065)),H2065*I2065,"n.a.")</x:f>
        <x:v>0</x:v>
      </x:c>
      <x:c r="K2065" s="56" t="n">
        <x:f>Ubicaciones!D16</x:f>
        <x:v>8.25</x:v>
      </x:c>
      <x:c r="L2065" s="56" t="n">
        <x:f>Ubicaciones!E16</x:f>
        <x:v>-77.72</x:v>
      </x:c>
      <x:c r="M2065" s="38" t="str">
        <x:f>Vulnerabilidad!B23</x:f>
        <x:v>Mampostería sin refuerzo</x:v>
      </x:c>
      <x:c r="N2065" s="38" t="str">
        <x:f>Vulnerabilidad!C23</x:f>
        <x:v>Bloque / ladrillo</x:v>
      </x:c>
      <x:c r="O2065" s="38" t="str">
        <x:f>Vulnerabilidad!D23</x:f>
        <x:v>Metal</x:v>
      </x:c>
      <x:c r="P2065" s="38" t="str">
        <x:v>Sin dato</x:v>
      </x:c>
      <x:c r="Q2065" s="38" t="n">
        <x:f>IF('Impacto local'!H16="","",'Impacto local'!H16)</x:f>
        <x:v>2</x:v>
      </x:c>
      <x:c r="R2065" s="57" t="n">
        <x:f>IF(Q2065="","",INDEX(Vulnerabilidad!$C$6:$C$17,Q2065))</x:f>
        <x:v>0</x:v>
      </x:c>
      <x:c r="S2065" s="55" t="n">
        <x:f>IF(AND(ISNUMBER(J2065),ISNUMBER(R2065),R2065&gt;=0,R2065&lt;=1),J2065*R2065,"n.a.")</x:f>
        <x:v>0</x:v>
      </x:c>
      <x:c r="T2065" s="38" t="str">
        <x:f>IF(ISNUMBER(S2065),"Calculado ilustrativo","Faltan datos / parámetros inválidos")</x:f>
        <x:v>Calculado ilustrativo</x:v>
      </x:c>
    </x:row>
    <x:row r="2066">
      <x:c r="A2066" s="38" t="str">
        <x:v>R02061</x:v>
      </x:c>
      <x:c r="B2066" s="38" t="str">
        <x:f>'Reparto provincial'!B692</x:f>
        <x:v>C18</x:v>
      </x:c>
      <x:c r="C2066" s="38" t="str">
        <x:f>'Reparto provincial'!C692</x:f>
        <x:v>UniVivir, S. A.</x:v>
      </x:c>
      <x:c r="D2066" s="38" t="str">
        <x:f>'Reparto provincial'!D692</x:f>
        <x:v>Comercial</x:v>
      </x:c>
      <x:c r="E2066" s="38" t="str">
        <x:f>'Reparto provincial'!E692</x:f>
        <x:v>Emberá-Wounaan</x:v>
      </x:c>
      <x:c r="F2066" s="38" t="str">
        <x:f>Ubicaciones!A16</x:f>
        <x:v>L11</x:v>
      </x:c>
      <x:c r="G2066" s="38" t="str">
        <x:v>P3</x:v>
      </x:c>
      <x:c r="H2066" s="55" t="n">
        <x:f>IF(AND(ISNUMBER('Reparto provincial'!J692),ABS(Construccion!G37-1)&lt;0.0000001,MIN(Construccion!D37:F37)&gt;=0,MAX(Construccion!D37:F37)&lt;=1),ROUND('Reparto provincial'!J692*ROUND(SUM(Construccion!$D$37:F37),12),0)-ROUND('Reparto provincial'!J692*ROUND(SUM(Construccion!$D$37:E37),12),0),"n.a.")</x:f>
        <x:v>0</x:v>
      </x:c>
      <x:c r="I2066" s="55" t="n">
        <x:f>'Reparto provincial'!N692</x:f>
        <x:v>0</x:v>
      </x:c>
      <x:c r="J2066" s="55" t="n">
        <x:f>IF(AND(ISNUMBER(H2066),ISNUMBER(I2066)),H2066*I2066,"n.a.")</x:f>
        <x:v>0</x:v>
      </x:c>
      <x:c r="K2066" s="56" t="n">
        <x:f>Ubicaciones!D16</x:f>
        <x:v>8.25</x:v>
      </x:c>
      <x:c r="L2066" s="56" t="n">
        <x:f>Ubicaciones!E16</x:f>
        <x:v>-77.72</x:v>
      </x:c>
      <x:c r="M2066" s="38" t="str">
        <x:f>Vulnerabilidad!B24</x:f>
        <x:v>Liviana / madera</x:v>
      </x:c>
      <x:c r="N2066" s="38" t="str">
        <x:f>Vulnerabilidad!C24</x:f>
        <x:v>Madera / livianas</x:v>
      </x:c>
      <x:c r="O2066" s="38" t="str">
        <x:f>Vulnerabilidad!D24</x:f>
        <x:v>Metal</x:v>
      </x:c>
      <x:c r="P2066" s="38" t="str">
        <x:v>Sin dato</x:v>
      </x:c>
      <x:c r="Q2066" s="38" t="n">
        <x:f>IF('Impacto local'!H16="","",'Impacto local'!H16)</x:f>
        <x:v>2</x:v>
      </x:c>
      <x:c r="R2066" s="57" t="n">
        <x:f>IF(Q2066="","",INDEX(Vulnerabilidad!$D$6:$D$17,Q2066))</x:f>
        <x:v>0</x:v>
      </x:c>
      <x:c r="S2066" s="55" t="n">
        <x:f>IF(AND(ISNUMBER(J2066),ISNUMBER(R2066),R2066&gt;=0,R2066&lt;=1),J2066*R2066,"n.a.")</x:f>
        <x:v>0</x:v>
      </x:c>
      <x:c r="T2066" s="38" t="str">
        <x:f>IF(ISNUMBER(S2066),"Calculado ilustrativo","Faltan datos / parámetros inválidos")</x:f>
        <x:v>Calculado ilustrativo</x:v>
      </x:c>
    </x:row>
    <x:row r="2067">
      <x:c r="A2067" s="38" t="str">
        <x:v>R02062</x:v>
      </x:c>
      <x:c r="B2067" s="38" t="str">
        <x:f>'Reparto provincial'!B693</x:f>
        <x:v>C18</x:v>
      </x:c>
      <x:c r="C2067" s="38" t="str">
        <x:f>'Reparto provincial'!C693</x:f>
        <x:v>UniVivir, S. A.</x:v>
      </x:c>
      <x:c r="D2067" s="38" t="str">
        <x:f>'Reparto provincial'!D693</x:f>
        <x:v>Comercial</x:v>
      </x:c>
      <x:c r="E2067" s="38" t="str">
        <x:f>'Reparto provincial'!E693</x:f>
        <x:v>Ngäbe-Buglé</x:v>
      </x:c>
      <x:c r="F2067" s="38" t="str">
        <x:f>Ubicaciones!A17</x:f>
        <x:v>L12</x:v>
      </x:c>
      <x:c r="G2067" s="38" t="str">
        <x:v>P1</x:v>
      </x:c>
      <x:c r="H2067" s="55" t="n">
        <x:f>IF(AND(ISNUMBER('Reparto provincial'!J693),ABS(Construccion!G40-1)&lt;0.0000001,MIN(Construccion!D40:F40)&gt;=0,MAX(Construccion!D40:F40)&lt;=1),ROUND('Reparto provincial'!J693*ROUND(SUM(Construccion!$D$40:D40),12),0)-0,"n.a.")</x:f>
        <x:v>0</x:v>
      </x:c>
      <x:c r="I2067" s="55" t="n">
        <x:f>'Reparto provincial'!N693</x:f>
        <x:v>0</x:v>
      </x:c>
      <x:c r="J2067" s="55" t="n">
        <x:f>IF(AND(ISNUMBER(H2067),ISNUMBER(I2067)),H2067*I2067,"n.a.")</x:f>
        <x:v>0</x:v>
      </x:c>
      <x:c r="K2067" s="56" t="n">
        <x:f>Ubicaciones!D17</x:f>
        <x:v>8.53</x:v>
      </x:c>
      <x:c r="L2067" s="56" t="n">
        <x:f>Ubicaciones!E17</x:f>
        <x:v>-81.7</x:v>
      </x:c>
      <x:c r="M2067" s="38" t="str">
        <x:f>Vulnerabilidad!B22</x:f>
        <x:v>Hormigón armado</x:v>
      </x:c>
      <x:c r="N2067" s="38" t="str">
        <x:f>Vulnerabilidad!C22</x:f>
        <x:v>Mampostería de relleno</x:v>
      </x:c>
      <x:c r="O2067" s="38" t="str">
        <x:f>Vulnerabilidad!D22</x:f>
        <x:v>Losa de hormigón</x:v>
      </x:c>
      <x:c r="P2067" s="38" t="str">
        <x:v>Sin dato</x:v>
      </x:c>
      <x:c r="Q2067" s="38" t="n">
        <x:f>IF('Impacto local'!H17="","",'Impacto local'!H17)</x:f>
        <x:v>3</x:v>
      </x:c>
      <x:c r="R2067" s="57" t="n">
        <x:f>IF(Q2067="","",INDEX(Vulnerabilidad!$B$6:$B$17,Q2067))</x:f>
        <x:v>0</x:v>
      </x:c>
      <x:c r="S2067" s="55" t="n">
        <x:f>IF(AND(ISNUMBER(J2067),ISNUMBER(R2067),R2067&gt;=0,R2067&lt;=1),J2067*R2067,"n.a.")</x:f>
        <x:v>0</x:v>
      </x:c>
      <x:c r="T2067" s="38" t="str">
        <x:f>IF(ISNUMBER(S2067),"Calculado ilustrativo","Faltan datos / parámetros inválidos")</x:f>
        <x:v>Calculado ilustrativo</x:v>
      </x:c>
    </x:row>
    <x:row r="2068">
      <x:c r="A2068" s="38" t="str">
        <x:v>R02063</x:v>
      </x:c>
      <x:c r="B2068" s="38" t="str">
        <x:f>'Reparto provincial'!B693</x:f>
        <x:v>C18</x:v>
      </x:c>
      <x:c r="C2068" s="38" t="str">
        <x:f>'Reparto provincial'!C693</x:f>
        <x:v>UniVivir, S. A.</x:v>
      </x:c>
      <x:c r="D2068" s="38" t="str">
        <x:f>'Reparto provincial'!D693</x:f>
        <x:v>Comercial</x:v>
      </x:c>
      <x:c r="E2068" s="38" t="str">
        <x:f>'Reparto provincial'!E693</x:f>
        <x:v>Ngäbe-Buglé</x:v>
      </x:c>
      <x:c r="F2068" s="38" t="str">
        <x:f>Ubicaciones!A17</x:f>
        <x:v>L12</x:v>
      </x:c>
      <x:c r="G2068" s="38" t="str">
        <x:v>P2</x:v>
      </x:c>
      <x:c r="H2068" s="55" t="n">
        <x:f>IF(AND(ISNUMBER('Reparto provincial'!J693),ABS(Construccion!G40-1)&lt;0.0000001,MIN(Construccion!D40:F40)&gt;=0,MAX(Construccion!D40:F40)&lt;=1),ROUND('Reparto provincial'!J693*ROUND(SUM(Construccion!$D$40:E40),12),0)-ROUND('Reparto provincial'!J693*ROUND(SUM(Construccion!$D$40:D40),12),0),"n.a.")</x:f>
        <x:v>0</x:v>
      </x:c>
      <x:c r="I2068" s="55" t="n">
        <x:f>'Reparto provincial'!N693</x:f>
        <x:v>0</x:v>
      </x:c>
      <x:c r="J2068" s="55" t="n">
        <x:f>IF(AND(ISNUMBER(H2068),ISNUMBER(I2068)),H2068*I2068,"n.a.")</x:f>
        <x:v>0</x:v>
      </x:c>
      <x:c r="K2068" s="56" t="n">
        <x:f>Ubicaciones!D17</x:f>
        <x:v>8.53</x:v>
      </x:c>
      <x:c r="L2068" s="56" t="n">
        <x:f>Ubicaciones!E17</x:f>
        <x:v>-81.7</x:v>
      </x:c>
      <x:c r="M2068" s="38" t="str">
        <x:f>Vulnerabilidad!B23</x:f>
        <x:v>Mampostería sin refuerzo</x:v>
      </x:c>
      <x:c r="N2068" s="38" t="str">
        <x:f>Vulnerabilidad!C23</x:f>
        <x:v>Bloque / ladrillo</x:v>
      </x:c>
      <x:c r="O2068" s="38" t="str">
        <x:f>Vulnerabilidad!D23</x:f>
        <x:v>Metal</x:v>
      </x:c>
      <x:c r="P2068" s="38" t="str">
        <x:v>Sin dato</x:v>
      </x:c>
      <x:c r="Q2068" s="38" t="n">
        <x:f>IF('Impacto local'!H17="","",'Impacto local'!H17)</x:f>
        <x:v>3</x:v>
      </x:c>
      <x:c r="R2068" s="57" t="n">
        <x:f>IF(Q2068="","",INDEX(Vulnerabilidad!$C$6:$C$17,Q2068))</x:f>
        <x:v>0</x:v>
      </x:c>
      <x:c r="S2068" s="55" t="n">
        <x:f>IF(AND(ISNUMBER(J2068),ISNUMBER(R2068),R2068&gt;=0,R2068&lt;=1),J2068*R2068,"n.a.")</x:f>
        <x:v>0</x:v>
      </x:c>
      <x:c r="T2068" s="38" t="str">
        <x:f>IF(ISNUMBER(S2068),"Calculado ilustrativo","Faltan datos / parámetros inválidos")</x:f>
        <x:v>Calculado ilustrativo</x:v>
      </x:c>
    </x:row>
    <x:row r="2069">
      <x:c r="A2069" s="38" t="str">
        <x:v>R02064</x:v>
      </x:c>
      <x:c r="B2069" s="38" t="str">
        <x:f>'Reparto provincial'!B693</x:f>
        <x:v>C18</x:v>
      </x:c>
      <x:c r="C2069" s="38" t="str">
        <x:f>'Reparto provincial'!C693</x:f>
        <x:v>UniVivir, S. A.</x:v>
      </x:c>
      <x:c r="D2069" s="38" t="str">
        <x:f>'Reparto provincial'!D693</x:f>
        <x:v>Comercial</x:v>
      </x:c>
      <x:c r="E2069" s="38" t="str">
        <x:f>'Reparto provincial'!E693</x:f>
        <x:v>Ngäbe-Buglé</x:v>
      </x:c>
      <x:c r="F2069" s="38" t="str">
        <x:f>Ubicaciones!A17</x:f>
        <x:v>L12</x:v>
      </x:c>
      <x:c r="G2069" s="38" t="str">
        <x:v>P3</x:v>
      </x:c>
      <x:c r="H2069" s="55" t="n">
        <x:f>IF(AND(ISNUMBER('Reparto provincial'!J693),ABS(Construccion!G40-1)&lt;0.0000001,MIN(Construccion!D40:F40)&gt;=0,MAX(Construccion!D40:F40)&lt;=1),ROUND('Reparto provincial'!J693*ROUND(SUM(Construccion!$D$40:F40),12),0)-ROUND('Reparto provincial'!J693*ROUND(SUM(Construccion!$D$40:E40),12),0),"n.a.")</x:f>
        <x:v>0</x:v>
      </x:c>
      <x:c r="I2069" s="55" t="n">
        <x:f>'Reparto provincial'!N693</x:f>
        <x:v>0</x:v>
      </x:c>
      <x:c r="J2069" s="55" t="n">
        <x:f>IF(AND(ISNUMBER(H2069),ISNUMBER(I2069)),H2069*I2069,"n.a.")</x:f>
        <x:v>0</x:v>
      </x:c>
      <x:c r="K2069" s="56" t="n">
        <x:f>Ubicaciones!D17</x:f>
        <x:v>8.53</x:v>
      </x:c>
      <x:c r="L2069" s="56" t="n">
        <x:f>Ubicaciones!E17</x:f>
        <x:v>-81.7</x:v>
      </x:c>
      <x:c r="M2069" s="38" t="str">
        <x:f>Vulnerabilidad!B24</x:f>
        <x:v>Liviana / madera</x:v>
      </x:c>
      <x:c r="N2069" s="38" t="str">
        <x:f>Vulnerabilidad!C24</x:f>
        <x:v>Madera / livianas</x:v>
      </x:c>
      <x:c r="O2069" s="38" t="str">
        <x:f>Vulnerabilidad!D24</x:f>
        <x:v>Metal</x:v>
      </x:c>
      <x:c r="P2069" s="38" t="str">
        <x:v>Sin dato</x:v>
      </x:c>
      <x:c r="Q2069" s="38" t="n">
        <x:f>IF('Impacto local'!H17="","",'Impacto local'!H17)</x:f>
        <x:v>3</x:v>
      </x:c>
      <x:c r="R2069" s="57" t="n">
        <x:f>IF(Q2069="","",INDEX(Vulnerabilidad!$D$6:$D$17,Q2069))</x:f>
        <x:v>0</x:v>
      </x:c>
      <x:c r="S2069" s="55" t="n">
        <x:f>IF(AND(ISNUMBER(J2069),ISNUMBER(R2069),R2069&gt;=0,R2069&lt;=1),J2069*R2069,"n.a.")</x:f>
        <x:v>0</x:v>
      </x:c>
      <x:c r="T2069" s="38" t="str">
        <x:f>IF(ISNUMBER(S2069),"Calculado ilustrativo","Faltan datos / parámetros inválidos")</x:f>
        <x:v>Calculado ilustrativo</x:v>
      </x:c>
    </x:row>
    <x:row r="2070">
      <x:c r="A2070" s="38" t="str">
        <x:v>R02065</x:v>
      </x:c>
      <x:c r="B2070" s="38" t="str">
        <x:f>'Reparto provincial'!B694</x:f>
        <x:v>C18</x:v>
      </x:c>
      <x:c r="C2070" s="38" t="str">
        <x:f>'Reparto provincial'!C694</x:f>
        <x:v>UniVivir, S. A.</x:v>
      </x:c>
      <x:c r="D2070" s="38" t="str">
        <x:f>'Reparto provincial'!D694</x:f>
        <x:v>Comercial</x:v>
      </x:c>
      <x:c r="E2070" s="38" t="str">
        <x:f>'Reparto provincial'!E694</x:f>
        <x:v>Panamá Oeste</x:v>
      </x:c>
      <x:c r="F2070" s="38" t="str">
        <x:f>Ubicaciones!A18</x:f>
        <x:v>L13</x:v>
      </x:c>
      <x:c r="G2070" s="38" t="str">
        <x:v>P1</x:v>
      </x:c>
      <x:c r="H2070" s="55" t="n">
        <x:f>IF(AND(ISNUMBER('Reparto provincial'!J694),ABS(Construccion!G43-1)&lt;0.0000001,MIN(Construccion!D43:F43)&gt;=0,MAX(Construccion!D43:F43)&lt;=1),ROUND('Reparto provincial'!J694*ROUND(SUM(Construccion!$D$43:D43),12),0)-0,"n.a.")</x:f>
        <x:v>0</x:v>
      </x:c>
      <x:c r="I2070" s="55" t="n">
        <x:f>'Reparto provincial'!N694</x:f>
        <x:v>0</x:v>
      </x:c>
      <x:c r="J2070" s="55" t="n">
        <x:f>IF(AND(ISNUMBER(H2070),ISNUMBER(I2070)),H2070*I2070,"n.a.")</x:f>
        <x:v>0</x:v>
      </x:c>
      <x:c r="K2070" s="56" t="n">
        <x:f>Ubicaciones!D18</x:f>
        <x:v>8.88</x:v>
      </x:c>
      <x:c r="L2070" s="56" t="n">
        <x:f>Ubicaciones!E18</x:f>
        <x:v>-79.78</x:v>
      </x:c>
      <x:c r="M2070" s="38" t="str">
        <x:f>Vulnerabilidad!B22</x:f>
        <x:v>Hormigón armado</x:v>
      </x:c>
      <x:c r="N2070" s="38" t="str">
        <x:f>Vulnerabilidad!C22</x:f>
        <x:v>Mampostería de relleno</x:v>
      </x:c>
      <x:c r="O2070" s="38" t="str">
        <x:f>Vulnerabilidad!D22</x:f>
        <x:v>Losa de hormigón</x:v>
      </x:c>
      <x:c r="P2070" s="38" t="str">
        <x:v>Sin dato</x:v>
      </x:c>
      <x:c r="Q2070" s="38" t="n">
        <x:f>IF('Impacto local'!H18="","",'Impacto local'!H18)</x:f>
        <x:v>2</x:v>
      </x:c>
      <x:c r="R2070" s="57" t="n">
        <x:f>IF(Q2070="","",INDEX(Vulnerabilidad!$B$6:$B$17,Q2070))</x:f>
        <x:v>0</x:v>
      </x:c>
      <x:c r="S2070" s="55" t="n">
        <x:f>IF(AND(ISNUMBER(J2070),ISNUMBER(R2070),R2070&gt;=0,R2070&lt;=1),J2070*R2070,"n.a.")</x:f>
        <x:v>0</x:v>
      </x:c>
      <x:c r="T2070" s="38" t="str">
        <x:f>IF(ISNUMBER(S2070),"Calculado ilustrativo","Faltan datos / parámetros inválidos")</x:f>
        <x:v>Calculado ilustrativo</x:v>
      </x:c>
    </x:row>
    <x:row r="2071">
      <x:c r="A2071" s="38" t="str">
        <x:v>R02066</x:v>
      </x:c>
      <x:c r="B2071" s="38" t="str">
        <x:f>'Reparto provincial'!B694</x:f>
        <x:v>C18</x:v>
      </x:c>
      <x:c r="C2071" s="38" t="str">
        <x:f>'Reparto provincial'!C694</x:f>
        <x:v>UniVivir, S. A.</x:v>
      </x:c>
      <x:c r="D2071" s="38" t="str">
        <x:f>'Reparto provincial'!D694</x:f>
        <x:v>Comercial</x:v>
      </x:c>
      <x:c r="E2071" s="38" t="str">
        <x:f>'Reparto provincial'!E694</x:f>
        <x:v>Panamá Oeste</x:v>
      </x:c>
      <x:c r="F2071" s="38" t="str">
        <x:f>Ubicaciones!A18</x:f>
        <x:v>L13</x:v>
      </x:c>
      <x:c r="G2071" s="38" t="str">
        <x:v>P2</x:v>
      </x:c>
      <x:c r="H2071" s="55" t="n">
        <x:f>IF(AND(ISNUMBER('Reparto provincial'!J694),ABS(Construccion!G43-1)&lt;0.0000001,MIN(Construccion!D43:F43)&gt;=0,MAX(Construccion!D43:F43)&lt;=1),ROUND('Reparto provincial'!J694*ROUND(SUM(Construccion!$D$43:E43),12),0)-ROUND('Reparto provincial'!J694*ROUND(SUM(Construccion!$D$43:D43),12),0),"n.a.")</x:f>
        <x:v>0</x:v>
      </x:c>
      <x:c r="I2071" s="55" t="n">
        <x:f>'Reparto provincial'!N694</x:f>
        <x:v>0</x:v>
      </x:c>
      <x:c r="J2071" s="55" t="n">
        <x:f>IF(AND(ISNUMBER(H2071),ISNUMBER(I2071)),H2071*I2071,"n.a.")</x:f>
        <x:v>0</x:v>
      </x:c>
      <x:c r="K2071" s="56" t="n">
        <x:f>Ubicaciones!D18</x:f>
        <x:v>8.88</x:v>
      </x:c>
      <x:c r="L2071" s="56" t="n">
        <x:f>Ubicaciones!E18</x:f>
        <x:v>-79.78</x:v>
      </x:c>
      <x:c r="M2071" s="38" t="str">
        <x:f>Vulnerabilidad!B23</x:f>
        <x:v>Mampostería sin refuerzo</x:v>
      </x:c>
      <x:c r="N2071" s="38" t="str">
        <x:f>Vulnerabilidad!C23</x:f>
        <x:v>Bloque / ladrillo</x:v>
      </x:c>
      <x:c r="O2071" s="38" t="str">
        <x:f>Vulnerabilidad!D23</x:f>
        <x:v>Metal</x:v>
      </x:c>
      <x:c r="P2071" s="38" t="str">
        <x:v>Sin dato</x:v>
      </x:c>
      <x:c r="Q2071" s="38" t="n">
        <x:f>IF('Impacto local'!H18="","",'Impacto local'!H18)</x:f>
        <x:v>2</x:v>
      </x:c>
      <x:c r="R2071" s="57" t="n">
        <x:f>IF(Q2071="","",INDEX(Vulnerabilidad!$C$6:$C$17,Q2071))</x:f>
        <x:v>0</x:v>
      </x:c>
      <x:c r="S2071" s="55" t="n">
        <x:f>IF(AND(ISNUMBER(J2071),ISNUMBER(R2071),R2071&gt;=0,R2071&lt;=1),J2071*R2071,"n.a.")</x:f>
        <x:v>0</x:v>
      </x:c>
      <x:c r="T2071" s="38" t="str">
        <x:f>IF(ISNUMBER(S2071),"Calculado ilustrativo","Faltan datos / parámetros inválidos")</x:f>
        <x:v>Calculado ilustrativo</x:v>
      </x:c>
    </x:row>
    <x:row r="2072">
      <x:c r="A2072" s="38" t="str">
        <x:v>R02067</x:v>
      </x:c>
      <x:c r="B2072" s="38" t="str">
        <x:f>'Reparto provincial'!B694</x:f>
        <x:v>C18</x:v>
      </x:c>
      <x:c r="C2072" s="38" t="str">
        <x:f>'Reparto provincial'!C694</x:f>
        <x:v>UniVivir, S. A.</x:v>
      </x:c>
      <x:c r="D2072" s="38" t="str">
        <x:f>'Reparto provincial'!D694</x:f>
        <x:v>Comercial</x:v>
      </x:c>
      <x:c r="E2072" s="38" t="str">
        <x:f>'Reparto provincial'!E694</x:f>
        <x:v>Panamá Oeste</x:v>
      </x:c>
      <x:c r="F2072" s="38" t="str">
        <x:f>Ubicaciones!A18</x:f>
        <x:v>L13</x:v>
      </x:c>
      <x:c r="G2072" s="38" t="str">
        <x:v>P3</x:v>
      </x:c>
      <x:c r="H2072" s="55" t="n">
        <x:f>IF(AND(ISNUMBER('Reparto provincial'!J694),ABS(Construccion!G43-1)&lt;0.0000001,MIN(Construccion!D43:F43)&gt;=0,MAX(Construccion!D43:F43)&lt;=1),ROUND('Reparto provincial'!J694*ROUND(SUM(Construccion!$D$43:F43),12),0)-ROUND('Reparto provincial'!J694*ROUND(SUM(Construccion!$D$43:E43),12),0),"n.a.")</x:f>
        <x:v>0</x:v>
      </x:c>
      <x:c r="I2072" s="55" t="n">
        <x:f>'Reparto provincial'!N694</x:f>
        <x:v>0</x:v>
      </x:c>
      <x:c r="J2072" s="55" t="n">
        <x:f>IF(AND(ISNUMBER(H2072),ISNUMBER(I2072)),H2072*I2072,"n.a.")</x:f>
        <x:v>0</x:v>
      </x:c>
      <x:c r="K2072" s="56" t="n">
        <x:f>Ubicaciones!D18</x:f>
        <x:v>8.88</x:v>
      </x:c>
      <x:c r="L2072" s="56" t="n">
        <x:f>Ubicaciones!E18</x:f>
        <x:v>-79.78</x:v>
      </x:c>
      <x:c r="M2072" s="38" t="str">
        <x:f>Vulnerabilidad!B24</x:f>
        <x:v>Liviana / madera</x:v>
      </x:c>
      <x:c r="N2072" s="38" t="str">
        <x:f>Vulnerabilidad!C24</x:f>
        <x:v>Madera / livianas</x:v>
      </x:c>
      <x:c r="O2072" s="38" t="str">
        <x:f>Vulnerabilidad!D24</x:f>
        <x:v>Metal</x:v>
      </x:c>
      <x:c r="P2072" s="38" t="str">
        <x:v>Sin dato</x:v>
      </x:c>
      <x:c r="Q2072" s="38" t="n">
        <x:f>IF('Impacto local'!H18="","",'Impacto local'!H18)</x:f>
        <x:v>2</x:v>
      </x:c>
      <x:c r="R2072" s="57" t="n">
        <x:f>IF(Q2072="","",INDEX(Vulnerabilidad!$D$6:$D$17,Q2072))</x:f>
        <x:v>0</x:v>
      </x:c>
      <x:c r="S2072" s="55" t="n">
        <x:f>IF(AND(ISNUMBER(J2072),ISNUMBER(R2072),R2072&gt;=0,R2072&lt;=1),J2072*R2072,"n.a.")</x:f>
        <x:v>0</x:v>
      </x:c>
      <x:c r="T2072" s="38" t="str">
        <x:f>IF(ISNUMBER(S2072),"Calculado ilustrativo","Faltan datos / parámetros inválidos")</x:f>
        <x:v>Calculado ilustrativo</x:v>
      </x:c>
    </x:row>
    <x:row r="2073">
      <x:c r="A2073" s="38" t="str">
        <x:v>R02068</x:v>
      </x:c>
      <x:c r="B2073" s="38" t="str">
        <x:f>'Reparto provincial'!B695</x:f>
        <x:v>C18</x:v>
      </x:c>
      <x:c r="C2073" s="38" t="str">
        <x:f>'Reparto provincial'!C695</x:f>
        <x:v>UniVivir, S. A.</x:v>
      </x:c>
      <x:c r="D2073" s="38" t="str">
        <x:f>'Reparto provincial'!D695</x:f>
        <x:v>Industrial</x:v>
      </x:c>
      <x:c r="E2073" s="38" t="str">
        <x:f>'Reparto provincial'!E695</x:f>
        <x:v>Bocas del Toro</x:v>
      </x:c>
      <x:c r="F2073" s="38" t="str">
        <x:f>Ubicaciones!A6</x:f>
        <x:v>L01</x:v>
      </x:c>
      <x:c r="G2073" s="38" t="str">
        <x:v>P1</x:v>
      </x:c>
      <x:c r="H2073" s="55" t="n">
        <x:f>IF(AND(ISNUMBER('Reparto provincial'!J695),ABS(Construccion!G8-1)&lt;0.0000001,MIN(Construccion!D8:F8)&gt;=0,MAX(Construccion!D8:F8)&lt;=1),ROUND('Reparto provincial'!J695*ROUND(SUM(Construccion!$D$8:D8),12),0)-0,"n.a.")</x:f>
        <x:v>0</x:v>
      </x:c>
      <x:c r="I2073" s="55" t="n">
        <x:f>'Reparto provincial'!N695</x:f>
        <x:v>0</x:v>
      </x:c>
      <x:c r="J2073" s="55" t="n">
        <x:f>IF(AND(ISNUMBER(H2073),ISNUMBER(I2073)),H2073*I2073,"n.a.")</x:f>
        <x:v>0</x:v>
      </x:c>
      <x:c r="K2073" s="56" t="n">
        <x:f>Ubicaciones!D6</x:f>
        <x:v>9.34</x:v>
      </x:c>
      <x:c r="L2073" s="56" t="n">
        <x:f>Ubicaciones!E6</x:f>
        <x:v>-82.25</x:v>
      </x:c>
      <x:c r="M2073" s="38" t="str">
        <x:f>Vulnerabilidad!B22</x:f>
        <x:v>Hormigón armado</x:v>
      </x:c>
      <x:c r="N2073" s="38" t="str">
        <x:f>Vulnerabilidad!C22</x:f>
        <x:v>Mampostería de relleno</x:v>
      </x:c>
      <x:c r="O2073" s="38" t="str">
        <x:f>Vulnerabilidad!D22</x:f>
        <x:v>Losa de hormigón</x:v>
      </x:c>
      <x:c r="P2073" s="38" t="str">
        <x:v>Sin dato</x:v>
      </x:c>
      <x:c r="Q2073" s="38" t="n">
        <x:f>IF('Impacto local'!H6="","",'Impacto local'!H6)</x:f>
        <x:v>3</x:v>
      </x:c>
      <x:c r="R2073" s="57" t="n">
        <x:f>IF(Q2073="","",INDEX(Vulnerabilidad!$B$6:$B$17,Q2073))</x:f>
        <x:v>0</x:v>
      </x:c>
      <x:c r="S2073" s="55" t="n">
        <x:f>IF(AND(ISNUMBER(J2073),ISNUMBER(R2073),R2073&gt;=0,R2073&lt;=1),J2073*R2073,"n.a.")</x:f>
        <x:v>0</x:v>
      </x:c>
      <x:c r="T2073" s="38" t="str">
        <x:f>IF(ISNUMBER(S2073),"Calculado ilustrativo","Faltan datos / parámetros inválidos")</x:f>
        <x:v>Calculado ilustrativo</x:v>
      </x:c>
    </x:row>
    <x:row r="2074">
      <x:c r="A2074" s="38" t="str">
        <x:v>R02069</x:v>
      </x:c>
      <x:c r="B2074" s="38" t="str">
        <x:f>'Reparto provincial'!B695</x:f>
        <x:v>C18</x:v>
      </x:c>
      <x:c r="C2074" s="38" t="str">
        <x:f>'Reparto provincial'!C695</x:f>
        <x:v>UniVivir, S. A.</x:v>
      </x:c>
      <x:c r="D2074" s="38" t="str">
        <x:f>'Reparto provincial'!D695</x:f>
        <x:v>Industrial</x:v>
      </x:c>
      <x:c r="E2074" s="38" t="str">
        <x:f>'Reparto provincial'!E695</x:f>
        <x:v>Bocas del Toro</x:v>
      </x:c>
      <x:c r="F2074" s="38" t="str">
        <x:f>Ubicaciones!A6</x:f>
        <x:v>L01</x:v>
      </x:c>
      <x:c r="G2074" s="38" t="str">
        <x:v>P2</x:v>
      </x:c>
      <x:c r="H2074" s="55" t="n">
        <x:f>IF(AND(ISNUMBER('Reparto provincial'!J695),ABS(Construccion!G8-1)&lt;0.0000001,MIN(Construccion!D8:F8)&gt;=0,MAX(Construccion!D8:F8)&lt;=1),ROUND('Reparto provincial'!J695*ROUND(SUM(Construccion!$D$8:E8),12),0)-ROUND('Reparto provincial'!J695*ROUND(SUM(Construccion!$D$8:D8),12),0),"n.a.")</x:f>
        <x:v>0</x:v>
      </x:c>
      <x:c r="I2074" s="55" t="n">
        <x:f>'Reparto provincial'!N695</x:f>
        <x:v>0</x:v>
      </x:c>
      <x:c r="J2074" s="55" t="n">
        <x:f>IF(AND(ISNUMBER(H2074),ISNUMBER(I2074)),H2074*I2074,"n.a.")</x:f>
        <x:v>0</x:v>
      </x:c>
      <x:c r="K2074" s="56" t="n">
        <x:f>Ubicaciones!D6</x:f>
        <x:v>9.34</x:v>
      </x:c>
      <x:c r="L2074" s="56" t="n">
        <x:f>Ubicaciones!E6</x:f>
        <x:v>-82.25</x:v>
      </x:c>
      <x:c r="M2074" s="38" t="str">
        <x:f>Vulnerabilidad!B23</x:f>
        <x:v>Mampostería sin refuerzo</x:v>
      </x:c>
      <x:c r="N2074" s="38" t="str">
        <x:f>Vulnerabilidad!C23</x:f>
        <x:v>Bloque / ladrillo</x:v>
      </x:c>
      <x:c r="O2074" s="38" t="str">
        <x:f>Vulnerabilidad!D23</x:f>
        <x:v>Metal</x:v>
      </x:c>
      <x:c r="P2074" s="38" t="str">
        <x:v>Sin dato</x:v>
      </x:c>
      <x:c r="Q2074" s="38" t="n">
        <x:f>IF('Impacto local'!H6="","",'Impacto local'!H6)</x:f>
        <x:v>3</x:v>
      </x:c>
      <x:c r="R2074" s="57" t="n">
        <x:f>IF(Q2074="","",INDEX(Vulnerabilidad!$C$6:$C$17,Q2074))</x:f>
        <x:v>0</x:v>
      </x:c>
      <x:c r="S2074" s="55" t="n">
        <x:f>IF(AND(ISNUMBER(J2074),ISNUMBER(R2074),R2074&gt;=0,R2074&lt;=1),J2074*R2074,"n.a.")</x:f>
        <x:v>0</x:v>
      </x:c>
      <x:c r="T2074" s="38" t="str">
        <x:f>IF(ISNUMBER(S2074),"Calculado ilustrativo","Faltan datos / parámetros inválidos")</x:f>
        <x:v>Calculado ilustrativo</x:v>
      </x:c>
    </x:row>
    <x:row r="2075">
      <x:c r="A2075" s="38" t="str">
        <x:v>R02070</x:v>
      </x:c>
      <x:c r="B2075" s="38" t="str">
        <x:f>'Reparto provincial'!B695</x:f>
        <x:v>C18</x:v>
      </x:c>
      <x:c r="C2075" s="38" t="str">
        <x:f>'Reparto provincial'!C695</x:f>
        <x:v>UniVivir, S. A.</x:v>
      </x:c>
      <x:c r="D2075" s="38" t="str">
        <x:f>'Reparto provincial'!D695</x:f>
        <x:v>Industrial</x:v>
      </x:c>
      <x:c r="E2075" s="38" t="str">
        <x:f>'Reparto provincial'!E695</x:f>
        <x:v>Bocas del Toro</x:v>
      </x:c>
      <x:c r="F2075" s="38" t="str">
        <x:f>Ubicaciones!A6</x:f>
        <x:v>L01</x:v>
      </x:c>
      <x:c r="G2075" s="38" t="str">
        <x:v>P3</x:v>
      </x:c>
      <x:c r="H2075" s="55" t="n">
        <x:f>IF(AND(ISNUMBER('Reparto provincial'!J695),ABS(Construccion!G8-1)&lt;0.0000001,MIN(Construccion!D8:F8)&gt;=0,MAX(Construccion!D8:F8)&lt;=1),ROUND('Reparto provincial'!J695*ROUND(SUM(Construccion!$D$8:F8),12),0)-ROUND('Reparto provincial'!J695*ROUND(SUM(Construccion!$D$8:E8),12),0),"n.a.")</x:f>
        <x:v>0</x:v>
      </x:c>
      <x:c r="I2075" s="55" t="n">
        <x:f>'Reparto provincial'!N695</x:f>
        <x:v>0</x:v>
      </x:c>
      <x:c r="J2075" s="55" t="n">
        <x:f>IF(AND(ISNUMBER(H2075),ISNUMBER(I2075)),H2075*I2075,"n.a.")</x:f>
        <x:v>0</x:v>
      </x:c>
      <x:c r="K2075" s="56" t="n">
        <x:f>Ubicaciones!D6</x:f>
        <x:v>9.34</x:v>
      </x:c>
      <x:c r="L2075" s="56" t="n">
        <x:f>Ubicaciones!E6</x:f>
        <x:v>-82.25</x:v>
      </x:c>
      <x:c r="M2075" s="38" t="str">
        <x:f>Vulnerabilidad!B24</x:f>
        <x:v>Liviana / madera</x:v>
      </x:c>
      <x:c r="N2075" s="38" t="str">
        <x:f>Vulnerabilidad!C24</x:f>
        <x:v>Madera / livianas</x:v>
      </x:c>
      <x:c r="O2075" s="38" t="str">
        <x:f>Vulnerabilidad!D24</x:f>
        <x:v>Metal</x:v>
      </x:c>
      <x:c r="P2075" s="38" t="str">
        <x:v>Sin dato</x:v>
      </x:c>
      <x:c r="Q2075" s="38" t="n">
        <x:f>IF('Impacto local'!H6="","",'Impacto local'!H6)</x:f>
        <x:v>3</x:v>
      </x:c>
      <x:c r="R2075" s="57" t="n">
        <x:f>IF(Q2075="","",INDEX(Vulnerabilidad!$D$6:$D$17,Q2075))</x:f>
        <x:v>0</x:v>
      </x:c>
      <x:c r="S2075" s="55" t="n">
        <x:f>IF(AND(ISNUMBER(J2075),ISNUMBER(R2075),R2075&gt;=0,R2075&lt;=1),J2075*R2075,"n.a.")</x:f>
        <x:v>0</x:v>
      </x:c>
      <x:c r="T2075" s="38" t="str">
        <x:f>IF(ISNUMBER(S2075),"Calculado ilustrativo","Faltan datos / parámetros inválidos")</x:f>
        <x:v>Calculado ilustrativo</x:v>
      </x:c>
    </x:row>
    <x:row r="2076">
      <x:c r="A2076" s="38" t="str">
        <x:v>R02071</x:v>
      </x:c>
      <x:c r="B2076" s="38" t="str">
        <x:f>'Reparto provincial'!B696</x:f>
        <x:v>C18</x:v>
      </x:c>
      <x:c r="C2076" s="38" t="str">
        <x:f>'Reparto provincial'!C696</x:f>
        <x:v>UniVivir, S. A.</x:v>
      </x:c>
      <x:c r="D2076" s="38" t="str">
        <x:f>'Reparto provincial'!D696</x:f>
        <x:v>Industrial</x:v>
      </x:c>
      <x:c r="E2076" s="38" t="str">
        <x:f>'Reparto provincial'!E696</x:f>
        <x:v>Coclé</x:v>
      </x:c>
      <x:c r="F2076" s="38" t="str">
        <x:f>Ubicaciones!A7</x:f>
        <x:v>L02</x:v>
      </x:c>
      <x:c r="G2076" s="38" t="str">
        <x:v>P1</x:v>
      </x:c>
      <x:c r="H2076" s="55" t="n">
        <x:f>IF(AND(ISNUMBER('Reparto provincial'!J696),ABS(Construccion!G11-1)&lt;0.0000001,MIN(Construccion!D11:F11)&gt;=0,MAX(Construccion!D11:F11)&lt;=1),ROUND('Reparto provincial'!J696*ROUND(SUM(Construccion!$D$11:D11),12),0)-0,"n.a.")</x:f>
        <x:v>0</x:v>
      </x:c>
      <x:c r="I2076" s="55" t="n">
        <x:f>'Reparto provincial'!N696</x:f>
        <x:v>0</x:v>
      </x:c>
      <x:c r="J2076" s="55" t="n">
        <x:f>IF(AND(ISNUMBER(H2076),ISNUMBER(I2076)),H2076*I2076,"n.a.")</x:f>
        <x:v>0</x:v>
      </x:c>
      <x:c r="K2076" s="56" t="n">
        <x:f>Ubicaciones!D7</x:f>
        <x:v>8.52</x:v>
      </x:c>
      <x:c r="L2076" s="56" t="n">
        <x:f>Ubicaciones!E7</x:f>
        <x:v>-80.36</x:v>
      </x:c>
      <x:c r="M2076" s="38" t="str">
        <x:f>Vulnerabilidad!B22</x:f>
        <x:v>Hormigón armado</x:v>
      </x:c>
      <x:c r="N2076" s="38" t="str">
        <x:f>Vulnerabilidad!C22</x:f>
        <x:v>Mampostería de relleno</x:v>
      </x:c>
      <x:c r="O2076" s="38" t="str">
        <x:f>Vulnerabilidad!D22</x:f>
        <x:v>Losa de hormigón</x:v>
      </x:c>
      <x:c r="P2076" s="38" t="str">
        <x:v>Sin dato</x:v>
      </x:c>
      <x:c r="Q2076" s="38" t="n">
        <x:f>IF('Impacto local'!H7="","",'Impacto local'!H7)</x:f>
        <x:v>2</x:v>
      </x:c>
      <x:c r="R2076" s="57" t="n">
        <x:f>IF(Q2076="","",INDEX(Vulnerabilidad!$B$6:$B$17,Q2076))</x:f>
        <x:v>0</x:v>
      </x:c>
      <x:c r="S2076" s="55" t="n">
        <x:f>IF(AND(ISNUMBER(J2076),ISNUMBER(R2076),R2076&gt;=0,R2076&lt;=1),J2076*R2076,"n.a.")</x:f>
        <x:v>0</x:v>
      </x:c>
      <x:c r="T2076" s="38" t="str">
        <x:f>IF(ISNUMBER(S2076),"Calculado ilustrativo","Faltan datos / parámetros inválidos")</x:f>
        <x:v>Calculado ilustrativo</x:v>
      </x:c>
    </x:row>
    <x:row r="2077">
      <x:c r="A2077" s="38" t="str">
        <x:v>R02072</x:v>
      </x:c>
      <x:c r="B2077" s="38" t="str">
        <x:f>'Reparto provincial'!B696</x:f>
        <x:v>C18</x:v>
      </x:c>
      <x:c r="C2077" s="38" t="str">
        <x:f>'Reparto provincial'!C696</x:f>
        <x:v>UniVivir, S. A.</x:v>
      </x:c>
      <x:c r="D2077" s="38" t="str">
        <x:f>'Reparto provincial'!D696</x:f>
        <x:v>Industrial</x:v>
      </x:c>
      <x:c r="E2077" s="38" t="str">
        <x:f>'Reparto provincial'!E696</x:f>
        <x:v>Coclé</x:v>
      </x:c>
      <x:c r="F2077" s="38" t="str">
        <x:f>Ubicaciones!A7</x:f>
        <x:v>L02</x:v>
      </x:c>
      <x:c r="G2077" s="38" t="str">
        <x:v>P2</x:v>
      </x:c>
      <x:c r="H2077" s="55" t="n">
        <x:f>IF(AND(ISNUMBER('Reparto provincial'!J696),ABS(Construccion!G11-1)&lt;0.0000001,MIN(Construccion!D11:F11)&gt;=0,MAX(Construccion!D11:F11)&lt;=1),ROUND('Reparto provincial'!J696*ROUND(SUM(Construccion!$D$11:E11),12),0)-ROUND('Reparto provincial'!J696*ROUND(SUM(Construccion!$D$11:D11),12),0),"n.a.")</x:f>
        <x:v>0</x:v>
      </x:c>
      <x:c r="I2077" s="55" t="n">
        <x:f>'Reparto provincial'!N696</x:f>
        <x:v>0</x:v>
      </x:c>
      <x:c r="J2077" s="55" t="n">
        <x:f>IF(AND(ISNUMBER(H2077),ISNUMBER(I2077)),H2077*I2077,"n.a.")</x:f>
        <x:v>0</x:v>
      </x:c>
      <x:c r="K2077" s="56" t="n">
        <x:f>Ubicaciones!D7</x:f>
        <x:v>8.52</x:v>
      </x:c>
      <x:c r="L2077" s="56" t="n">
        <x:f>Ubicaciones!E7</x:f>
        <x:v>-80.36</x:v>
      </x:c>
      <x:c r="M2077" s="38" t="str">
        <x:f>Vulnerabilidad!B23</x:f>
        <x:v>Mampostería sin refuerzo</x:v>
      </x:c>
      <x:c r="N2077" s="38" t="str">
        <x:f>Vulnerabilidad!C23</x:f>
        <x:v>Bloque / ladrillo</x:v>
      </x:c>
      <x:c r="O2077" s="38" t="str">
        <x:f>Vulnerabilidad!D23</x:f>
        <x:v>Metal</x:v>
      </x:c>
      <x:c r="P2077" s="38" t="str">
        <x:v>Sin dato</x:v>
      </x:c>
      <x:c r="Q2077" s="38" t="n">
        <x:f>IF('Impacto local'!H7="","",'Impacto local'!H7)</x:f>
        <x:v>2</x:v>
      </x:c>
      <x:c r="R2077" s="57" t="n">
        <x:f>IF(Q2077="","",INDEX(Vulnerabilidad!$C$6:$C$17,Q2077))</x:f>
        <x:v>0</x:v>
      </x:c>
      <x:c r="S2077" s="55" t="n">
        <x:f>IF(AND(ISNUMBER(J2077),ISNUMBER(R2077),R2077&gt;=0,R2077&lt;=1),J2077*R2077,"n.a.")</x:f>
        <x:v>0</x:v>
      </x:c>
      <x:c r="T2077" s="38" t="str">
        <x:f>IF(ISNUMBER(S2077),"Calculado ilustrativo","Faltan datos / parámetros inválidos")</x:f>
        <x:v>Calculado ilustrativo</x:v>
      </x:c>
    </x:row>
    <x:row r="2078">
      <x:c r="A2078" s="38" t="str">
        <x:v>R02073</x:v>
      </x:c>
      <x:c r="B2078" s="38" t="str">
        <x:f>'Reparto provincial'!B696</x:f>
        <x:v>C18</x:v>
      </x:c>
      <x:c r="C2078" s="38" t="str">
        <x:f>'Reparto provincial'!C696</x:f>
        <x:v>UniVivir, S. A.</x:v>
      </x:c>
      <x:c r="D2078" s="38" t="str">
        <x:f>'Reparto provincial'!D696</x:f>
        <x:v>Industrial</x:v>
      </x:c>
      <x:c r="E2078" s="38" t="str">
        <x:f>'Reparto provincial'!E696</x:f>
        <x:v>Coclé</x:v>
      </x:c>
      <x:c r="F2078" s="38" t="str">
        <x:f>Ubicaciones!A7</x:f>
        <x:v>L02</x:v>
      </x:c>
      <x:c r="G2078" s="38" t="str">
        <x:v>P3</x:v>
      </x:c>
      <x:c r="H2078" s="55" t="n">
        <x:f>IF(AND(ISNUMBER('Reparto provincial'!J696),ABS(Construccion!G11-1)&lt;0.0000001,MIN(Construccion!D11:F11)&gt;=0,MAX(Construccion!D11:F11)&lt;=1),ROUND('Reparto provincial'!J696*ROUND(SUM(Construccion!$D$11:F11),12),0)-ROUND('Reparto provincial'!J696*ROUND(SUM(Construccion!$D$11:E11),12),0),"n.a.")</x:f>
        <x:v>0</x:v>
      </x:c>
      <x:c r="I2078" s="55" t="n">
        <x:f>'Reparto provincial'!N696</x:f>
        <x:v>0</x:v>
      </x:c>
      <x:c r="J2078" s="55" t="n">
        <x:f>IF(AND(ISNUMBER(H2078),ISNUMBER(I2078)),H2078*I2078,"n.a.")</x:f>
        <x:v>0</x:v>
      </x:c>
      <x:c r="K2078" s="56" t="n">
        <x:f>Ubicaciones!D7</x:f>
        <x:v>8.52</x:v>
      </x:c>
      <x:c r="L2078" s="56" t="n">
        <x:f>Ubicaciones!E7</x:f>
        <x:v>-80.36</x:v>
      </x:c>
      <x:c r="M2078" s="38" t="str">
        <x:f>Vulnerabilidad!B24</x:f>
        <x:v>Liviana / madera</x:v>
      </x:c>
      <x:c r="N2078" s="38" t="str">
        <x:f>Vulnerabilidad!C24</x:f>
        <x:v>Madera / livianas</x:v>
      </x:c>
      <x:c r="O2078" s="38" t="str">
        <x:f>Vulnerabilidad!D24</x:f>
        <x:v>Metal</x:v>
      </x:c>
      <x:c r="P2078" s="38" t="str">
        <x:v>Sin dato</x:v>
      </x:c>
      <x:c r="Q2078" s="38" t="n">
        <x:f>IF('Impacto local'!H7="","",'Impacto local'!H7)</x:f>
        <x:v>2</x:v>
      </x:c>
      <x:c r="R2078" s="57" t="n">
        <x:f>IF(Q2078="","",INDEX(Vulnerabilidad!$D$6:$D$17,Q2078))</x:f>
        <x:v>0</x:v>
      </x:c>
      <x:c r="S2078" s="55" t="n">
        <x:f>IF(AND(ISNUMBER(J2078),ISNUMBER(R2078),R2078&gt;=0,R2078&lt;=1),J2078*R2078,"n.a.")</x:f>
        <x:v>0</x:v>
      </x:c>
      <x:c r="T2078" s="38" t="str">
        <x:f>IF(ISNUMBER(S2078),"Calculado ilustrativo","Faltan datos / parámetros inválidos")</x:f>
        <x:v>Calculado ilustrativo</x:v>
      </x:c>
    </x:row>
    <x:row r="2079">
      <x:c r="A2079" s="38" t="str">
        <x:v>R02074</x:v>
      </x:c>
      <x:c r="B2079" s="38" t="str">
        <x:f>'Reparto provincial'!B697</x:f>
        <x:v>C18</x:v>
      </x:c>
      <x:c r="C2079" s="38" t="str">
        <x:f>'Reparto provincial'!C697</x:f>
        <x:v>UniVivir, S. A.</x:v>
      </x:c>
      <x:c r="D2079" s="38" t="str">
        <x:f>'Reparto provincial'!D697</x:f>
        <x:v>Industrial</x:v>
      </x:c>
      <x:c r="E2079" s="38" t="str">
        <x:f>'Reparto provincial'!E697</x:f>
        <x:v>Colón</x:v>
      </x:c>
      <x:c r="F2079" s="38" t="str">
        <x:f>Ubicaciones!A8</x:f>
        <x:v>L03</x:v>
      </x:c>
      <x:c r="G2079" s="38" t="str">
        <x:v>P1</x:v>
      </x:c>
      <x:c r="H2079" s="55" t="n">
        <x:f>IF(AND(ISNUMBER('Reparto provincial'!J697),ABS(Construccion!G14-1)&lt;0.0000001,MIN(Construccion!D14:F14)&gt;=0,MAX(Construccion!D14:F14)&lt;=1),ROUND('Reparto provincial'!J697*ROUND(SUM(Construccion!$D$14:D14),12),0)-0,"n.a.")</x:f>
        <x:v>0</x:v>
      </x:c>
      <x:c r="I2079" s="55" t="n">
        <x:f>'Reparto provincial'!N697</x:f>
        <x:v>0</x:v>
      </x:c>
      <x:c r="J2079" s="55" t="n">
        <x:f>IF(AND(ISNUMBER(H2079),ISNUMBER(I2079)),H2079*I2079,"n.a.")</x:f>
        <x:v>0</x:v>
      </x:c>
      <x:c r="K2079" s="56" t="n">
        <x:f>Ubicaciones!D8</x:f>
        <x:v>9.36</x:v>
      </x:c>
      <x:c r="L2079" s="56" t="n">
        <x:f>Ubicaciones!E8</x:f>
        <x:v>-79.9</x:v>
      </x:c>
      <x:c r="M2079" s="38" t="str">
        <x:f>Vulnerabilidad!B22</x:f>
        <x:v>Hormigón armado</x:v>
      </x:c>
      <x:c r="N2079" s="38" t="str">
        <x:f>Vulnerabilidad!C22</x:f>
        <x:v>Mampostería de relleno</x:v>
      </x:c>
      <x:c r="O2079" s="38" t="str">
        <x:f>Vulnerabilidad!D22</x:f>
        <x:v>Losa de hormigón</x:v>
      </x:c>
      <x:c r="P2079" s="38" t="str">
        <x:v>Sin dato</x:v>
      </x:c>
      <x:c r="Q2079" s="38" t="n">
        <x:f>IF('Impacto local'!H8="","",'Impacto local'!H8)</x:f>
        <x:v>2</x:v>
      </x:c>
      <x:c r="R2079" s="57" t="n">
        <x:f>IF(Q2079="","",INDEX(Vulnerabilidad!$B$6:$B$17,Q2079))</x:f>
        <x:v>0</x:v>
      </x:c>
      <x:c r="S2079" s="55" t="n">
        <x:f>IF(AND(ISNUMBER(J2079),ISNUMBER(R2079),R2079&gt;=0,R2079&lt;=1),J2079*R2079,"n.a.")</x:f>
        <x:v>0</x:v>
      </x:c>
      <x:c r="T2079" s="38" t="str">
        <x:f>IF(ISNUMBER(S2079),"Calculado ilustrativo","Faltan datos / parámetros inválidos")</x:f>
        <x:v>Calculado ilustrativo</x:v>
      </x:c>
    </x:row>
    <x:row r="2080">
      <x:c r="A2080" s="38" t="str">
        <x:v>R02075</x:v>
      </x:c>
      <x:c r="B2080" s="38" t="str">
        <x:f>'Reparto provincial'!B697</x:f>
        <x:v>C18</x:v>
      </x:c>
      <x:c r="C2080" s="38" t="str">
        <x:f>'Reparto provincial'!C697</x:f>
        <x:v>UniVivir, S. A.</x:v>
      </x:c>
      <x:c r="D2080" s="38" t="str">
        <x:f>'Reparto provincial'!D697</x:f>
        <x:v>Industrial</x:v>
      </x:c>
      <x:c r="E2080" s="38" t="str">
        <x:f>'Reparto provincial'!E697</x:f>
        <x:v>Colón</x:v>
      </x:c>
      <x:c r="F2080" s="38" t="str">
        <x:f>Ubicaciones!A8</x:f>
        <x:v>L03</x:v>
      </x:c>
      <x:c r="G2080" s="38" t="str">
        <x:v>P2</x:v>
      </x:c>
      <x:c r="H2080" s="55" t="n">
        <x:f>IF(AND(ISNUMBER('Reparto provincial'!J697),ABS(Construccion!G14-1)&lt;0.0000001,MIN(Construccion!D14:F14)&gt;=0,MAX(Construccion!D14:F14)&lt;=1),ROUND('Reparto provincial'!J697*ROUND(SUM(Construccion!$D$14:E14),12),0)-ROUND('Reparto provincial'!J697*ROUND(SUM(Construccion!$D$14:D14),12),0),"n.a.")</x:f>
        <x:v>0</x:v>
      </x:c>
      <x:c r="I2080" s="55" t="n">
        <x:f>'Reparto provincial'!N697</x:f>
        <x:v>0</x:v>
      </x:c>
      <x:c r="J2080" s="55" t="n">
        <x:f>IF(AND(ISNUMBER(H2080),ISNUMBER(I2080)),H2080*I2080,"n.a.")</x:f>
        <x:v>0</x:v>
      </x:c>
      <x:c r="K2080" s="56" t="n">
        <x:f>Ubicaciones!D8</x:f>
        <x:v>9.36</x:v>
      </x:c>
      <x:c r="L2080" s="56" t="n">
        <x:f>Ubicaciones!E8</x:f>
        <x:v>-79.9</x:v>
      </x:c>
      <x:c r="M2080" s="38" t="str">
        <x:f>Vulnerabilidad!B23</x:f>
        <x:v>Mampostería sin refuerzo</x:v>
      </x:c>
      <x:c r="N2080" s="38" t="str">
        <x:f>Vulnerabilidad!C23</x:f>
        <x:v>Bloque / ladrillo</x:v>
      </x:c>
      <x:c r="O2080" s="38" t="str">
        <x:f>Vulnerabilidad!D23</x:f>
        <x:v>Metal</x:v>
      </x:c>
      <x:c r="P2080" s="38" t="str">
        <x:v>Sin dato</x:v>
      </x:c>
      <x:c r="Q2080" s="38" t="n">
        <x:f>IF('Impacto local'!H8="","",'Impacto local'!H8)</x:f>
        <x:v>2</x:v>
      </x:c>
      <x:c r="R2080" s="57" t="n">
        <x:f>IF(Q2080="","",INDEX(Vulnerabilidad!$C$6:$C$17,Q2080))</x:f>
        <x:v>0</x:v>
      </x:c>
      <x:c r="S2080" s="55" t="n">
        <x:f>IF(AND(ISNUMBER(J2080),ISNUMBER(R2080),R2080&gt;=0,R2080&lt;=1),J2080*R2080,"n.a.")</x:f>
        <x:v>0</x:v>
      </x:c>
      <x:c r="T2080" s="38" t="str">
        <x:f>IF(ISNUMBER(S2080),"Calculado ilustrativo","Faltan datos / parámetros inválidos")</x:f>
        <x:v>Calculado ilustrativo</x:v>
      </x:c>
    </x:row>
    <x:row r="2081">
      <x:c r="A2081" s="38" t="str">
        <x:v>R02076</x:v>
      </x:c>
      <x:c r="B2081" s="38" t="str">
        <x:f>'Reparto provincial'!B697</x:f>
        <x:v>C18</x:v>
      </x:c>
      <x:c r="C2081" s="38" t="str">
        <x:f>'Reparto provincial'!C697</x:f>
        <x:v>UniVivir, S. A.</x:v>
      </x:c>
      <x:c r="D2081" s="38" t="str">
        <x:f>'Reparto provincial'!D697</x:f>
        <x:v>Industrial</x:v>
      </x:c>
      <x:c r="E2081" s="38" t="str">
        <x:f>'Reparto provincial'!E697</x:f>
        <x:v>Colón</x:v>
      </x:c>
      <x:c r="F2081" s="38" t="str">
        <x:f>Ubicaciones!A8</x:f>
        <x:v>L03</x:v>
      </x:c>
      <x:c r="G2081" s="38" t="str">
        <x:v>P3</x:v>
      </x:c>
      <x:c r="H2081" s="55" t="n">
        <x:f>IF(AND(ISNUMBER('Reparto provincial'!J697),ABS(Construccion!G14-1)&lt;0.0000001,MIN(Construccion!D14:F14)&gt;=0,MAX(Construccion!D14:F14)&lt;=1),ROUND('Reparto provincial'!J697*ROUND(SUM(Construccion!$D$14:F14),12),0)-ROUND('Reparto provincial'!J697*ROUND(SUM(Construccion!$D$14:E14),12),0),"n.a.")</x:f>
        <x:v>0</x:v>
      </x:c>
      <x:c r="I2081" s="55" t="n">
        <x:f>'Reparto provincial'!N697</x:f>
        <x:v>0</x:v>
      </x:c>
      <x:c r="J2081" s="55" t="n">
        <x:f>IF(AND(ISNUMBER(H2081),ISNUMBER(I2081)),H2081*I2081,"n.a.")</x:f>
        <x:v>0</x:v>
      </x:c>
      <x:c r="K2081" s="56" t="n">
        <x:f>Ubicaciones!D8</x:f>
        <x:v>9.36</x:v>
      </x:c>
      <x:c r="L2081" s="56" t="n">
        <x:f>Ubicaciones!E8</x:f>
        <x:v>-79.9</x:v>
      </x:c>
      <x:c r="M2081" s="38" t="str">
        <x:f>Vulnerabilidad!B24</x:f>
        <x:v>Liviana / madera</x:v>
      </x:c>
      <x:c r="N2081" s="38" t="str">
        <x:f>Vulnerabilidad!C24</x:f>
        <x:v>Madera / livianas</x:v>
      </x:c>
      <x:c r="O2081" s="38" t="str">
        <x:f>Vulnerabilidad!D24</x:f>
        <x:v>Metal</x:v>
      </x:c>
      <x:c r="P2081" s="38" t="str">
        <x:v>Sin dato</x:v>
      </x:c>
      <x:c r="Q2081" s="38" t="n">
        <x:f>IF('Impacto local'!H8="","",'Impacto local'!H8)</x:f>
        <x:v>2</x:v>
      </x:c>
      <x:c r="R2081" s="57" t="n">
        <x:f>IF(Q2081="","",INDEX(Vulnerabilidad!$D$6:$D$17,Q2081))</x:f>
        <x:v>0</x:v>
      </x:c>
      <x:c r="S2081" s="55" t="n">
        <x:f>IF(AND(ISNUMBER(J2081),ISNUMBER(R2081),R2081&gt;=0,R2081&lt;=1),J2081*R2081,"n.a.")</x:f>
        <x:v>0</x:v>
      </x:c>
      <x:c r="T2081" s="38" t="str">
        <x:f>IF(ISNUMBER(S2081),"Calculado ilustrativo","Faltan datos / parámetros inválidos")</x:f>
        <x:v>Calculado ilustrativo</x:v>
      </x:c>
    </x:row>
    <x:row r="2082">
      <x:c r="A2082" s="38" t="str">
        <x:v>R02077</x:v>
      </x:c>
      <x:c r="B2082" s="38" t="str">
        <x:f>'Reparto provincial'!B698</x:f>
        <x:v>C18</x:v>
      </x:c>
      <x:c r="C2082" s="38" t="str">
        <x:f>'Reparto provincial'!C698</x:f>
        <x:v>UniVivir, S. A.</x:v>
      </x:c>
      <x:c r="D2082" s="38" t="str">
        <x:f>'Reparto provincial'!D698</x:f>
        <x:v>Industrial</x:v>
      </x:c>
      <x:c r="E2082" s="38" t="str">
        <x:f>'Reparto provincial'!E698</x:f>
        <x:v>Chiriquí</x:v>
      </x:c>
      <x:c r="F2082" s="38" t="str">
        <x:f>Ubicaciones!A9</x:f>
        <x:v>L04</x:v>
      </x:c>
      <x:c r="G2082" s="38" t="str">
        <x:v>P1</x:v>
      </x:c>
      <x:c r="H2082" s="55" t="n">
        <x:f>IF(AND(ISNUMBER('Reparto provincial'!J698),ABS(Construccion!G17-1)&lt;0.0000001,MIN(Construccion!D17:F17)&gt;=0,MAX(Construccion!D17:F17)&lt;=1),ROUND('Reparto provincial'!J698*ROUND(SUM(Construccion!$D$17:D17),12),0)-0,"n.a.")</x:f>
        <x:v>0</x:v>
      </x:c>
      <x:c r="I2082" s="55" t="n">
        <x:f>'Reparto provincial'!N698</x:f>
        <x:v>0</x:v>
      </x:c>
      <x:c r="J2082" s="55" t="n">
        <x:f>IF(AND(ISNUMBER(H2082),ISNUMBER(I2082)),H2082*I2082,"n.a.")</x:f>
        <x:v>0</x:v>
      </x:c>
      <x:c r="K2082" s="56" t="n">
        <x:f>Ubicaciones!D9</x:f>
        <x:v>8.43</x:v>
      </x:c>
      <x:c r="L2082" s="56" t="n">
        <x:f>Ubicaciones!E9</x:f>
        <x:v>-82.43</x:v>
      </x:c>
      <x:c r="M2082" s="38" t="str">
        <x:f>Vulnerabilidad!B22</x:f>
        <x:v>Hormigón armado</x:v>
      </x:c>
      <x:c r="N2082" s="38" t="str">
        <x:f>Vulnerabilidad!C22</x:f>
        <x:v>Mampostería de relleno</x:v>
      </x:c>
      <x:c r="O2082" s="38" t="str">
        <x:f>Vulnerabilidad!D22</x:f>
        <x:v>Losa de hormigón</x:v>
      </x:c>
      <x:c r="P2082" s="38" t="str">
        <x:v>Sin dato</x:v>
      </x:c>
      <x:c r="Q2082" s="38" t="n">
        <x:f>IF('Impacto local'!H9="","",'Impacto local'!H9)</x:f>
        <x:v>4</x:v>
      </x:c>
      <x:c r="R2082" s="57" t="n">
        <x:f>IF(Q2082="","",INDEX(Vulnerabilidad!$B$6:$B$17,Q2082))</x:f>
        <x:v>0</x:v>
      </x:c>
      <x:c r="S2082" s="55" t="n">
        <x:f>IF(AND(ISNUMBER(J2082),ISNUMBER(R2082),R2082&gt;=0,R2082&lt;=1),J2082*R2082,"n.a.")</x:f>
        <x:v>0</x:v>
      </x:c>
      <x:c r="T2082" s="38" t="str">
        <x:f>IF(ISNUMBER(S2082),"Calculado ilustrativo","Faltan datos / parámetros inválidos")</x:f>
        <x:v>Calculado ilustrativo</x:v>
      </x:c>
    </x:row>
    <x:row r="2083">
      <x:c r="A2083" s="38" t="str">
        <x:v>R02078</x:v>
      </x:c>
      <x:c r="B2083" s="38" t="str">
        <x:f>'Reparto provincial'!B698</x:f>
        <x:v>C18</x:v>
      </x:c>
      <x:c r="C2083" s="38" t="str">
        <x:f>'Reparto provincial'!C698</x:f>
        <x:v>UniVivir, S. A.</x:v>
      </x:c>
      <x:c r="D2083" s="38" t="str">
        <x:f>'Reparto provincial'!D698</x:f>
        <x:v>Industrial</x:v>
      </x:c>
      <x:c r="E2083" s="38" t="str">
        <x:f>'Reparto provincial'!E698</x:f>
        <x:v>Chiriquí</x:v>
      </x:c>
      <x:c r="F2083" s="38" t="str">
        <x:f>Ubicaciones!A9</x:f>
        <x:v>L04</x:v>
      </x:c>
      <x:c r="G2083" s="38" t="str">
        <x:v>P2</x:v>
      </x:c>
      <x:c r="H2083" s="55" t="n">
        <x:f>IF(AND(ISNUMBER('Reparto provincial'!J698),ABS(Construccion!G17-1)&lt;0.0000001,MIN(Construccion!D17:F17)&gt;=0,MAX(Construccion!D17:F17)&lt;=1),ROUND('Reparto provincial'!J698*ROUND(SUM(Construccion!$D$17:E17),12),0)-ROUND('Reparto provincial'!J698*ROUND(SUM(Construccion!$D$17:D17),12),0),"n.a.")</x:f>
        <x:v>0</x:v>
      </x:c>
      <x:c r="I2083" s="55" t="n">
        <x:f>'Reparto provincial'!N698</x:f>
        <x:v>0</x:v>
      </x:c>
      <x:c r="J2083" s="55" t="n">
        <x:f>IF(AND(ISNUMBER(H2083),ISNUMBER(I2083)),H2083*I2083,"n.a.")</x:f>
        <x:v>0</x:v>
      </x:c>
      <x:c r="K2083" s="56" t="n">
        <x:f>Ubicaciones!D9</x:f>
        <x:v>8.43</x:v>
      </x:c>
      <x:c r="L2083" s="56" t="n">
        <x:f>Ubicaciones!E9</x:f>
        <x:v>-82.43</x:v>
      </x:c>
      <x:c r="M2083" s="38" t="str">
        <x:f>Vulnerabilidad!B23</x:f>
        <x:v>Mampostería sin refuerzo</x:v>
      </x:c>
      <x:c r="N2083" s="38" t="str">
        <x:f>Vulnerabilidad!C23</x:f>
        <x:v>Bloque / ladrillo</x:v>
      </x:c>
      <x:c r="O2083" s="38" t="str">
        <x:f>Vulnerabilidad!D23</x:f>
        <x:v>Metal</x:v>
      </x:c>
      <x:c r="P2083" s="38" t="str">
        <x:v>Sin dato</x:v>
      </x:c>
      <x:c r="Q2083" s="38" t="n">
        <x:f>IF('Impacto local'!H9="","",'Impacto local'!H9)</x:f>
        <x:v>4</x:v>
      </x:c>
      <x:c r="R2083" s="57" t="n">
        <x:f>IF(Q2083="","",INDEX(Vulnerabilidad!$C$6:$C$17,Q2083))</x:f>
        <x:v>0.001</x:v>
      </x:c>
      <x:c r="S2083" s="55" t="n">
        <x:f>IF(AND(ISNUMBER(J2083),ISNUMBER(R2083),R2083&gt;=0,R2083&lt;=1),J2083*R2083,"n.a.")</x:f>
        <x:v>0</x:v>
      </x:c>
      <x:c r="T2083" s="38" t="str">
        <x:f>IF(ISNUMBER(S2083),"Calculado ilustrativo","Faltan datos / parámetros inválidos")</x:f>
        <x:v>Calculado ilustrativo</x:v>
      </x:c>
    </x:row>
    <x:row r="2084">
      <x:c r="A2084" s="38" t="str">
        <x:v>R02079</x:v>
      </x:c>
      <x:c r="B2084" s="38" t="str">
        <x:f>'Reparto provincial'!B698</x:f>
        <x:v>C18</x:v>
      </x:c>
      <x:c r="C2084" s="38" t="str">
        <x:f>'Reparto provincial'!C698</x:f>
        <x:v>UniVivir, S. A.</x:v>
      </x:c>
      <x:c r="D2084" s="38" t="str">
        <x:f>'Reparto provincial'!D698</x:f>
        <x:v>Industrial</x:v>
      </x:c>
      <x:c r="E2084" s="38" t="str">
        <x:f>'Reparto provincial'!E698</x:f>
        <x:v>Chiriquí</x:v>
      </x:c>
      <x:c r="F2084" s="38" t="str">
        <x:f>Ubicaciones!A9</x:f>
        <x:v>L04</x:v>
      </x:c>
      <x:c r="G2084" s="38" t="str">
        <x:v>P3</x:v>
      </x:c>
      <x:c r="H2084" s="55" t="n">
        <x:f>IF(AND(ISNUMBER('Reparto provincial'!J698),ABS(Construccion!G17-1)&lt;0.0000001,MIN(Construccion!D17:F17)&gt;=0,MAX(Construccion!D17:F17)&lt;=1),ROUND('Reparto provincial'!J698*ROUND(SUM(Construccion!$D$17:F17),12),0)-ROUND('Reparto provincial'!J698*ROUND(SUM(Construccion!$D$17:E17),12),0),"n.a.")</x:f>
        <x:v>0</x:v>
      </x:c>
      <x:c r="I2084" s="55" t="n">
        <x:f>'Reparto provincial'!N698</x:f>
        <x:v>0</x:v>
      </x:c>
      <x:c r="J2084" s="55" t="n">
        <x:f>IF(AND(ISNUMBER(H2084),ISNUMBER(I2084)),H2084*I2084,"n.a.")</x:f>
        <x:v>0</x:v>
      </x:c>
      <x:c r="K2084" s="56" t="n">
        <x:f>Ubicaciones!D9</x:f>
        <x:v>8.43</x:v>
      </x:c>
      <x:c r="L2084" s="56" t="n">
        <x:f>Ubicaciones!E9</x:f>
        <x:v>-82.43</x:v>
      </x:c>
      <x:c r="M2084" s="38" t="str">
        <x:f>Vulnerabilidad!B24</x:f>
        <x:v>Liviana / madera</x:v>
      </x:c>
      <x:c r="N2084" s="38" t="str">
        <x:f>Vulnerabilidad!C24</x:f>
        <x:v>Madera / livianas</x:v>
      </x:c>
      <x:c r="O2084" s="38" t="str">
        <x:f>Vulnerabilidad!D24</x:f>
        <x:v>Metal</x:v>
      </x:c>
      <x:c r="P2084" s="38" t="str">
        <x:v>Sin dato</x:v>
      </x:c>
      <x:c r="Q2084" s="38" t="n">
        <x:f>IF('Impacto local'!H9="","",'Impacto local'!H9)</x:f>
        <x:v>4</x:v>
      </x:c>
      <x:c r="R2084" s="57" t="n">
        <x:f>IF(Q2084="","",INDEX(Vulnerabilidad!$D$6:$D$17,Q2084))</x:f>
        <x:v>0.002</x:v>
      </x:c>
      <x:c r="S2084" s="55" t="n">
        <x:f>IF(AND(ISNUMBER(J2084),ISNUMBER(R2084),R2084&gt;=0,R2084&lt;=1),J2084*R2084,"n.a.")</x:f>
        <x:v>0</x:v>
      </x:c>
      <x:c r="T2084" s="38" t="str">
        <x:f>IF(ISNUMBER(S2084),"Calculado ilustrativo","Faltan datos / parámetros inválidos")</x:f>
        <x:v>Calculado ilustrativo</x:v>
      </x:c>
    </x:row>
    <x:row r="2085">
      <x:c r="A2085" s="38" t="str">
        <x:v>R02080</x:v>
      </x:c>
      <x:c r="B2085" s="38" t="str">
        <x:f>'Reparto provincial'!B699</x:f>
        <x:v>C18</x:v>
      </x:c>
      <x:c r="C2085" s="38" t="str">
        <x:f>'Reparto provincial'!C699</x:f>
        <x:v>UniVivir, S. A.</x:v>
      </x:c>
      <x:c r="D2085" s="38" t="str">
        <x:f>'Reparto provincial'!D699</x:f>
        <x:v>Industrial</x:v>
      </x:c>
      <x:c r="E2085" s="38" t="str">
        <x:f>'Reparto provincial'!E699</x:f>
        <x:v>Darién</x:v>
      </x:c>
      <x:c r="F2085" s="38" t="str">
        <x:f>Ubicaciones!A10</x:f>
        <x:v>L05</x:v>
      </x:c>
      <x:c r="G2085" s="38" t="str">
        <x:v>P1</x:v>
      </x:c>
      <x:c r="H2085" s="55" t="n">
        <x:f>IF(AND(ISNUMBER('Reparto provincial'!J699),ABS(Construccion!G20-1)&lt;0.0000001,MIN(Construccion!D20:F20)&gt;=0,MAX(Construccion!D20:F20)&lt;=1),ROUND('Reparto provincial'!J699*ROUND(SUM(Construccion!$D$20:D20),12),0)-0,"n.a.")</x:f>
        <x:v>0</x:v>
      </x:c>
      <x:c r="I2085" s="55" t="n">
        <x:f>'Reparto provincial'!N699</x:f>
        <x:v>0</x:v>
      </x:c>
      <x:c r="J2085" s="55" t="n">
        <x:f>IF(AND(ISNUMBER(H2085),ISNUMBER(I2085)),H2085*I2085,"n.a.")</x:f>
        <x:v>0</x:v>
      </x:c>
      <x:c r="K2085" s="56" t="n">
        <x:f>Ubicaciones!D10</x:f>
        <x:v>8.4</x:v>
      </x:c>
      <x:c r="L2085" s="56" t="n">
        <x:f>Ubicaciones!E10</x:f>
        <x:v>-78.15</x:v>
      </x:c>
      <x:c r="M2085" s="38" t="str">
        <x:f>Vulnerabilidad!B22</x:f>
        <x:v>Hormigón armado</x:v>
      </x:c>
      <x:c r="N2085" s="38" t="str">
        <x:f>Vulnerabilidad!C22</x:f>
        <x:v>Mampostería de relleno</x:v>
      </x:c>
      <x:c r="O2085" s="38" t="str">
        <x:f>Vulnerabilidad!D22</x:f>
        <x:v>Losa de hormigón</x:v>
      </x:c>
      <x:c r="P2085" s="38" t="str">
        <x:v>Sin dato</x:v>
      </x:c>
      <x:c r="Q2085" s="38" t="n">
        <x:f>IF('Impacto local'!H10="","",'Impacto local'!H10)</x:f>
        <x:v>2</x:v>
      </x:c>
      <x:c r="R2085" s="57" t="n">
        <x:f>IF(Q2085="","",INDEX(Vulnerabilidad!$B$6:$B$17,Q2085))</x:f>
        <x:v>0</x:v>
      </x:c>
      <x:c r="S2085" s="55" t="n">
        <x:f>IF(AND(ISNUMBER(J2085),ISNUMBER(R2085),R2085&gt;=0,R2085&lt;=1),J2085*R2085,"n.a.")</x:f>
        <x:v>0</x:v>
      </x:c>
      <x:c r="T2085" s="38" t="str">
        <x:f>IF(ISNUMBER(S2085),"Calculado ilustrativo","Faltan datos / parámetros inválidos")</x:f>
        <x:v>Calculado ilustrativo</x:v>
      </x:c>
    </x:row>
    <x:row r="2086">
      <x:c r="A2086" s="38" t="str">
        <x:v>R02081</x:v>
      </x:c>
      <x:c r="B2086" s="38" t="str">
        <x:f>'Reparto provincial'!B699</x:f>
        <x:v>C18</x:v>
      </x:c>
      <x:c r="C2086" s="38" t="str">
        <x:f>'Reparto provincial'!C699</x:f>
        <x:v>UniVivir, S. A.</x:v>
      </x:c>
      <x:c r="D2086" s="38" t="str">
        <x:f>'Reparto provincial'!D699</x:f>
        <x:v>Industrial</x:v>
      </x:c>
      <x:c r="E2086" s="38" t="str">
        <x:f>'Reparto provincial'!E699</x:f>
        <x:v>Darién</x:v>
      </x:c>
      <x:c r="F2086" s="38" t="str">
        <x:f>Ubicaciones!A10</x:f>
        <x:v>L05</x:v>
      </x:c>
      <x:c r="G2086" s="38" t="str">
        <x:v>P2</x:v>
      </x:c>
      <x:c r="H2086" s="55" t="n">
        <x:f>IF(AND(ISNUMBER('Reparto provincial'!J699),ABS(Construccion!G20-1)&lt;0.0000001,MIN(Construccion!D20:F20)&gt;=0,MAX(Construccion!D20:F20)&lt;=1),ROUND('Reparto provincial'!J699*ROUND(SUM(Construccion!$D$20:E20),12),0)-ROUND('Reparto provincial'!J699*ROUND(SUM(Construccion!$D$20:D20),12),0),"n.a.")</x:f>
        <x:v>0</x:v>
      </x:c>
      <x:c r="I2086" s="55" t="n">
        <x:f>'Reparto provincial'!N699</x:f>
        <x:v>0</x:v>
      </x:c>
      <x:c r="J2086" s="55" t="n">
        <x:f>IF(AND(ISNUMBER(H2086),ISNUMBER(I2086)),H2086*I2086,"n.a.")</x:f>
        <x:v>0</x:v>
      </x:c>
      <x:c r="K2086" s="56" t="n">
        <x:f>Ubicaciones!D10</x:f>
        <x:v>8.4</x:v>
      </x:c>
      <x:c r="L2086" s="56" t="n">
        <x:f>Ubicaciones!E10</x:f>
        <x:v>-78.15</x:v>
      </x:c>
      <x:c r="M2086" s="38" t="str">
        <x:f>Vulnerabilidad!B23</x:f>
        <x:v>Mampostería sin refuerzo</x:v>
      </x:c>
      <x:c r="N2086" s="38" t="str">
        <x:f>Vulnerabilidad!C23</x:f>
        <x:v>Bloque / ladrillo</x:v>
      </x:c>
      <x:c r="O2086" s="38" t="str">
        <x:f>Vulnerabilidad!D23</x:f>
        <x:v>Metal</x:v>
      </x:c>
      <x:c r="P2086" s="38" t="str">
        <x:v>Sin dato</x:v>
      </x:c>
      <x:c r="Q2086" s="38" t="n">
        <x:f>IF('Impacto local'!H10="","",'Impacto local'!H10)</x:f>
        <x:v>2</x:v>
      </x:c>
      <x:c r="R2086" s="57" t="n">
        <x:f>IF(Q2086="","",INDEX(Vulnerabilidad!$C$6:$C$17,Q2086))</x:f>
        <x:v>0</x:v>
      </x:c>
      <x:c r="S2086" s="55" t="n">
        <x:f>IF(AND(ISNUMBER(J2086),ISNUMBER(R2086),R2086&gt;=0,R2086&lt;=1),J2086*R2086,"n.a.")</x:f>
        <x:v>0</x:v>
      </x:c>
      <x:c r="T2086" s="38" t="str">
        <x:f>IF(ISNUMBER(S2086),"Calculado ilustrativo","Faltan datos / parámetros inválidos")</x:f>
        <x:v>Calculado ilustrativo</x:v>
      </x:c>
    </x:row>
    <x:row r="2087">
      <x:c r="A2087" s="38" t="str">
        <x:v>R02082</x:v>
      </x:c>
      <x:c r="B2087" s="38" t="str">
        <x:f>'Reparto provincial'!B699</x:f>
        <x:v>C18</x:v>
      </x:c>
      <x:c r="C2087" s="38" t="str">
        <x:f>'Reparto provincial'!C699</x:f>
        <x:v>UniVivir, S. A.</x:v>
      </x:c>
      <x:c r="D2087" s="38" t="str">
        <x:f>'Reparto provincial'!D699</x:f>
        <x:v>Industrial</x:v>
      </x:c>
      <x:c r="E2087" s="38" t="str">
        <x:f>'Reparto provincial'!E699</x:f>
        <x:v>Darién</x:v>
      </x:c>
      <x:c r="F2087" s="38" t="str">
        <x:f>Ubicaciones!A10</x:f>
        <x:v>L05</x:v>
      </x:c>
      <x:c r="G2087" s="38" t="str">
        <x:v>P3</x:v>
      </x:c>
      <x:c r="H2087" s="55" t="n">
        <x:f>IF(AND(ISNUMBER('Reparto provincial'!J699),ABS(Construccion!G20-1)&lt;0.0000001,MIN(Construccion!D20:F20)&gt;=0,MAX(Construccion!D20:F20)&lt;=1),ROUND('Reparto provincial'!J699*ROUND(SUM(Construccion!$D$20:F20),12),0)-ROUND('Reparto provincial'!J699*ROUND(SUM(Construccion!$D$20:E20),12),0),"n.a.")</x:f>
        <x:v>0</x:v>
      </x:c>
      <x:c r="I2087" s="55" t="n">
        <x:f>'Reparto provincial'!N699</x:f>
        <x:v>0</x:v>
      </x:c>
      <x:c r="J2087" s="55" t="n">
        <x:f>IF(AND(ISNUMBER(H2087),ISNUMBER(I2087)),H2087*I2087,"n.a.")</x:f>
        <x:v>0</x:v>
      </x:c>
      <x:c r="K2087" s="56" t="n">
        <x:f>Ubicaciones!D10</x:f>
        <x:v>8.4</x:v>
      </x:c>
      <x:c r="L2087" s="56" t="n">
        <x:f>Ubicaciones!E10</x:f>
        <x:v>-78.15</x:v>
      </x:c>
      <x:c r="M2087" s="38" t="str">
        <x:f>Vulnerabilidad!B24</x:f>
        <x:v>Liviana / madera</x:v>
      </x:c>
      <x:c r="N2087" s="38" t="str">
        <x:f>Vulnerabilidad!C24</x:f>
        <x:v>Madera / livianas</x:v>
      </x:c>
      <x:c r="O2087" s="38" t="str">
        <x:f>Vulnerabilidad!D24</x:f>
        <x:v>Metal</x:v>
      </x:c>
      <x:c r="P2087" s="38" t="str">
        <x:v>Sin dato</x:v>
      </x:c>
      <x:c r="Q2087" s="38" t="n">
        <x:f>IF('Impacto local'!H10="","",'Impacto local'!H10)</x:f>
        <x:v>2</x:v>
      </x:c>
      <x:c r="R2087" s="57" t="n">
        <x:f>IF(Q2087="","",INDEX(Vulnerabilidad!$D$6:$D$17,Q2087))</x:f>
        <x:v>0</x:v>
      </x:c>
      <x:c r="S2087" s="55" t="n">
        <x:f>IF(AND(ISNUMBER(J2087),ISNUMBER(R2087),R2087&gt;=0,R2087&lt;=1),J2087*R2087,"n.a.")</x:f>
        <x:v>0</x:v>
      </x:c>
      <x:c r="T2087" s="38" t="str">
        <x:f>IF(ISNUMBER(S2087),"Calculado ilustrativo","Faltan datos / parámetros inválidos")</x:f>
        <x:v>Calculado ilustrativo</x:v>
      </x:c>
    </x:row>
    <x:row r="2088">
      <x:c r="A2088" s="38" t="str">
        <x:v>R02083</x:v>
      </x:c>
      <x:c r="B2088" s="38" t="str">
        <x:f>'Reparto provincial'!B700</x:f>
        <x:v>C18</x:v>
      </x:c>
      <x:c r="C2088" s="38" t="str">
        <x:f>'Reparto provincial'!C700</x:f>
        <x:v>UniVivir, S. A.</x:v>
      </x:c>
      <x:c r="D2088" s="38" t="str">
        <x:f>'Reparto provincial'!D700</x:f>
        <x:v>Industrial</x:v>
      </x:c>
      <x:c r="E2088" s="38" t="str">
        <x:f>'Reparto provincial'!E700</x:f>
        <x:v>Herrera</x:v>
      </x:c>
      <x:c r="F2088" s="38" t="str">
        <x:f>Ubicaciones!A11</x:f>
        <x:v>L06</x:v>
      </x:c>
      <x:c r="G2088" s="38" t="str">
        <x:v>P1</x:v>
      </x:c>
      <x:c r="H2088" s="55" t="n">
        <x:f>IF(AND(ISNUMBER('Reparto provincial'!J700),ABS(Construccion!G23-1)&lt;0.0000001,MIN(Construccion!D23:F23)&gt;=0,MAX(Construccion!D23:F23)&lt;=1),ROUND('Reparto provincial'!J700*ROUND(SUM(Construccion!$D$23:D23),12),0)-0,"n.a.")</x:f>
        <x:v>0</x:v>
      </x:c>
      <x:c r="I2088" s="55" t="n">
        <x:f>'Reparto provincial'!N700</x:f>
        <x:v>0</x:v>
      </x:c>
      <x:c r="J2088" s="55" t="n">
        <x:f>IF(AND(ISNUMBER(H2088),ISNUMBER(I2088)),H2088*I2088,"n.a.")</x:f>
        <x:v>0</x:v>
      </x:c>
      <x:c r="K2088" s="56" t="n">
        <x:f>Ubicaciones!D11</x:f>
        <x:v>7.96</x:v>
      </x:c>
      <x:c r="L2088" s="56" t="n">
        <x:f>Ubicaciones!E11</x:f>
        <x:v>-80.43</x:v>
      </x:c>
      <x:c r="M2088" s="38" t="str">
        <x:f>Vulnerabilidad!B22</x:f>
        <x:v>Hormigón armado</x:v>
      </x:c>
      <x:c r="N2088" s="38" t="str">
        <x:f>Vulnerabilidad!C22</x:f>
        <x:v>Mampostería de relleno</x:v>
      </x:c>
      <x:c r="O2088" s="38" t="str">
        <x:f>Vulnerabilidad!D22</x:f>
        <x:v>Losa de hormigón</x:v>
      </x:c>
      <x:c r="P2088" s="38" t="str">
        <x:v>Sin dato</x:v>
      </x:c>
      <x:c r="Q2088" s="38" t="n">
        <x:f>IF('Impacto local'!H11="","",'Impacto local'!H11)</x:f>
        <x:v>3</x:v>
      </x:c>
      <x:c r="R2088" s="57" t="n">
        <x:f>IF(Q2088="","",INDEX(Vulnerabilidad!$B$6:$B$17,Q2088))</x:f>
        <x:v>0</x:v>
      </x:c>
      <x:c r="S2088" s="55" t="n">
        <x:f>IF(AND(ISNUMBER(J2088),ISNUMBER(R2088),R2088&gt;=0,R2088&lt;=1),J2088*R2088,"n.a.")</x:f>
        <x:v>0</x:v>
      </x:c>
      <x:c r="T2088" s="38" t="str">
        <x:f>IF(ISNUMBER(S2088),"Calculado ilustrativo","Faltan datos / parámetros inválidos")</x:f>
        <x:v>Calculado ilustrativo</x:v>
      </x:c>
    </x:row>
    <x:row r="2089">
      <x:c r="A2089" s="38" t="str">
        <x:v>R02084</x:v>
      </x:c>
      <x:c r="B2089" s="38" t="str">
        <x:f>'Reparto provincial'!B700</x:f>
        <x:v>C18</x:v>
      </x:c>
      <x:c r="C2089" s="38" t="str">
        <x:f>'Reparto provincial'!C700</x:f>
        <x:v>UniVivir, S. A.</x:v>
      </x:c>
      <x:c r="D2089" s="38" t="str">
        <x:f>'Reparto provincial'!D700</x:f>
        <x:v>Industrial</x:v>
      </x:c>
      <x:c r="E2089" s="38" t="str">
        <x:f>'Reparto provincial'!E700</x:f>
        <x:v>Herrera</x:v>
      </x:c>
      <x:c r="F2089" s="38" t="str">
        <x:f>Ubicaciones!A11</x:f>
        <x:v>L06</x:v>
      </x:c>
      <x:c r="G2089" s="38" t="str">
        <x:v>P2</x:v>
      </x:c>
      <x:c r="H2089" s="55" t="n">
        <x:f>IF(AND(ISNUMBER('Reparto provincial'!J700),ABS(Construccion!G23-1)&lt;0.0000001,MIN(Construccion!D23:F23)&gt;=0,MAX(Construccion!D23:F23)&lt;=1),ROUND('Reparto provincial'!J700*ROUND(SUM(Construccion!$D$23:E23),12),0)-ROUND('Reparto provincial'!J700*ROUND(SUM(Construccion!$D$23:D23),12),0),"n.a.")</x:f>
        <x:v>0</x:v>
      </x:c>
      <x:c r="I2089" s="55" t="n">
        <x:f>'Reparto provincial'!N700</x:f>
        <x:v>0</x:v>
      </x:c>
      <x:c r="J2089" s="55" t="n">
        <x:f>IF(AND(ISNUMBER(H2089),ISNUMBER(I2089)),H2089*I2089,"n.a.")</x:f>
        <x:v>0</x:v>
      </x:c>
      <x:c r="K2089" s="56" t="n">
        <x:f>Ubicaciones!D11</x:f>
        <x:v>7.96</x:v>
      </x:c>
      <x:c r="L2089" s="56" t="n">
        <x:f>Ubicaciones!E11</x:f>
        <x:v>-80.43</x:v>
      </x:c>
      <x:c r="M2089" s="38" t="str">
        <x:f>Vulnerabilidad!B23</x:f>
        <x:v>Mampostería sin refuerzo</x:v>
      </x:c>
      <x:c r="N2089" s="38" t="str">
        <x:f>Vulnerabilidad!C23</x:f>
        <x:v>Bloque / ladrillo</x:v>
      </x:c>
      <x:c r="O2089" s="38" t="str">
        <x:f>Vulnerabilidad!D23</x:f>
        <x:v>Metal</x:v>
      </x:c>
      <x:c r="P2089" s="38" t="str">
        <x:v>Sin dato</x:v>
      </x:c>
      <x:c r="Q2089" s="38" t="n">
        <x:f>IF('Impacto local'!H11="","",'Impacto local'!H11)</x:f>
        <x:v>3</x:v>
      </x:c>
      <x:c r="R2089" s="57" t="n">
        <x:f>IF(Q2089="","",INDEX(Vulnerabilidad!$C$6:$C$17,Q2089))</x:f>
        <x:v>0</x:v>
      </x:c>
      <x:c r="S2089" s="55" t="n">
        <x:f>IF(AND(ISNUMBER(J2089),ISNUMBER(R2089),R2089&gt;=0,R2089&lt;=1),J2089*R2089,"n.a.")</x:f>
        <x:v>0</x:v>
      </x:c>
      <x:c r="T2089" s="38" t="str">
        <x:f>IF(ISNUMBER(S2089),"Calculado ilustrativo","Faltan datos / parámetros inválidos")</x:f>
        <x:v>Calculado ilustrativo</x:v>
      </x:c>
    </x:row>
    <x:row r="2090">
      <x:c r="A2090" s="38" t="str">
        <x:v>R02085</x:v>
      </x:c>
      <x:c r="B2090" s="38" t="str">
        <x:f>'Reparto provincial'!B700</x:f>
        <x:v>C18</x:v>
      </x:c>
      <x:c r="C2090" s="38" t="str">
        <x:f>'Reparto provincial'!C700</x:f>
        <x:v>UniVivir, S. A.</x:v>
      </x:c>
      <x:c r="D2090" s="38" t="str">
        <x:f>'Reparto provincial'!D700</x:f>
        <x:v>Industrial</x:v>
      </x:c>
      <x:c r="E2090" s="38" t="str">
        <x:f>'Reparto provincial'!E700</x:f>
        <x:v>Herrera</x:v>
      </x:c>
      <x:c r="F2090" s="38" t="str">
        <x:f>Ubicaciones!A11</x:f>
        <x:v>L06</x:v>
      </x:c>
      <x:c r="G2090" s="38" t="str">
        <x:v>P3</x:v>
      </x:c>
      <x:c r="H2090" s="55" t="n">
        <x:f>IF(AND(ISNUMBER('Reparto provincial'!J700),ABS(Construccion!G23-1)&lt;0.0000001,MIN(Construccion!D23:F23)&gt;=0,MAX(Construccion!D23:F23)&lt;=1),ROUND('Reparto provincial'!J700*ROUND(SUM(Construccion!$D$23:F23),12),0)-ROUND('Reparto provincial'!J700*ROUND(SUM(Construccion!$D$23:E23),12),0),"n.a.")</x:f>
        <x:v>0</x:v>
      </x:c>
      <x:c r="I2090" s="55" t="n">
        <x:f>'Reparto provincial'!N700</x:f>
        <x:v>0</x:v>
      </x:c>
      <x:c r="J2090" s="55" t="n">
        <x:f>IF(AND(ISNUMBER(H2090),ISNUMBER(I2090)),H2090*I2090,"n.a.")</x:f>
        <x:v>0</x:v>
      </x:c>
      <x:c r="K2090" s="56" t="n">
        <x:f>Ubicaciones!D11</x:f>
        <x:v>7.96</x:v>
      </x:c>
      <x:c r="L2090" s="56" t="n">
        <x:f>Ubicaciones!E11</x:f>
        <x:v>-80.43</x:v>
      </x:c>
      <x:c r="M2090" s="38" t="str">
        <x:f>Vulnerabilidad!B24</x:f>
        <x:v>Liviana / madera</x:v>
      </x:c>
      <x:c r="N2090" s="38" t="str">
        <x:f>Vulnerabilidad!C24</x:f>
        <x:v>Madera / livianas</x:v>
      </x:c>
      <x:c r="O2090" s="38" t="str">
        <x:f>Vulnerabilidad!D24</x:f>
        <x:v>Metal</x:v>
      </x:c>
      <x:c r="P2090" s="38" t="str">
        <x:v>Sin dato</x:v>
      </x:c>
      <x:c r="Q2090" s="38" t="n">
        <x:f>IF('Impacto local'!H11="","",'Impacto local'!H11)</x:f>
        <x:v>3</x:v>
      </x:c>
      <x:c r="R2090" s="57" t="n">
        <x:f>IF(Q2090="","",INDEX(Vulnerabilidad!$D$6:$D$17,Q2090))</x:f>
        <x:v>0</x:v>
      </x:c>
      <x:c r="S2090" s="55" t="n">
        <x:f>IF(AND(ISNUMBER(J2090),ISNUMBER(R2090),R2090&gt;=0,R2090&lt;=1),J2090*R2090,"n.a.")</x:f>
        <x:v>0</x:v>
      </x:c>
      <x:c r="T2090" s="38" t="str">
        <x:f>IF(ISNUMBER(S2090),"Calculado ilustrativo","Faltan datos / parámetros inválidos")</x:f>
        <x:v>Calculado ilustrativo</x:v>
      </x:c>
    </x:row>
    <x:row r="2091">
      <x:c r="A2091" s="38" t="str">
        <x:v>R02086</x:v>
      </x:c>
      <x:c r="B2091" s="38" t="str">
        <x:f>'Reparto provincial'!B701</x:f>
        <x:v>C18</x:v>
      </x:c>
      <x:c r="C2091" s="38" t="str">
        <x:f>'Reparto provincial'!C701</x:f>
        <x:v>UniVivir, S. A.</x:v>
      </x:c>
      <x:c r="D2091" s="38" t="str">
        <x:f>'Reparto provincial'!D701</x:f>
        <x:v>Industrial</x:v>
      </x:c>
      <x:c r="E2091" s="38" t="str">
        <x:f>'Reparto provincial'!E701</x:f>
        <x:v>Los Santos</x:v>
      </x:c>
      <x:c r="F2091" s="38" t="str">
        <x:f>Ubicaciones!A12</x:f>
        <x:v>L07</x:v>
      </x:c>
      <x:c r="G2091" s="38" t="str">
        <x:v>P1</x:v>
      </x:c>
      <x:c r="H2091" s="55" t="n">
        <x:f>IF(AND(ISNUMBER('Reparto provincial'!J701),ABS(Construccion!G26-1)&lt;0.0000001,MIN(Construccion!D26:F26)&gt;=0,MAX(Construccion!D26:F26)&lt;=1),ROUND('Reparto provincial'!J701*ROUND(SUM(Construccion!$D$26:D26),12),0)-0,"n.a.")</x:f>
        <x:v>0</x:v>
      </x:c>
      <x:c r="I2091" s="55" t="n">
        <x:f>'Reparto provincial'!N701</x:f>
        <x:v>0</x:v>
      </x:c>
      <x:c r="J2091" s="55" t="n">
        <x:f>IF(AND(ISNUMBER(H2091),ISNUMBER(I2091)),H2091*I2091,"n.a.")</x:f>
        <x:v>0</x:v>
      </x:c>
      <x:c r="K2091" s="56" t="n">
        <x:f>Ubicaciones!D12</x:f>
        <x:v>7.77</x:v>
      </x:c>
      <x:c r="L2091" s="56" t="n">
        <x:f>Ubicaciones!E12</x:f>
        <x:v>-80.28</x:v>
      </x:c>
      <x:c r="M2091" s="38" t="str">
        <x:f>Vulnerabilidad!B22</x:f>
        <x:v>Hormigón armado</x:v>
      </x:c>
      <x:c r="N2091" s="38" t="str">
        <x:f>Vulnerabilidad!C22</x:f>
        <x:v>Mampostería de relleno</x:v>
      </x:c>
      <x:c r="O2091" s="38" t="str">
        <x:f>Vulnerabilidad!D22</x:f>
        <x:v>Losa de hormigón</x:v>
      </x:c>
      <x:c r="P2091" s="38" t="str">
        <x:v>Sin dato</x:v>
      </x:c>
      <x:c r="Q2091" s="38" t="n">
        <x:f>IF('Impacto local'!H12="","",'Impacto local'!H12)</x:f>
        <x:v>2</x:v>
      </x:c>
      <x:c r="R2091" s="57" t="n">
        <x:f>IF(Q2091="","",INDEX(Vulnerabilidad!$B$6:$B$17,Q2091))</x:f>
        <x:v>0</x:v>
      </x:c>
      <x:c r="S2091" s="55" t="n">
        <x:f>IF(AND(ISNUMBER(J2091),ISNUMBER(R2091),R2091&gt;=0,R2091&lt;=1),J2091*R2091,"n.a.")</x:f>
        <x:v>0</x:v>
      </x:c>
      <x:c r="T2091" s="38" t="str">
        <x:f>IF(ISNUMBER(S2091),"Calculado ilustrativo","Faltan datos / parámetros inválidos")</x:f>
        <x:v>Calculado ilustrativo</x:v>
      </x:c>
    </x:row>
    <x:row r="2092">
      <x:c r="A2092" s="38" t="str">
        <x:v>R02087</x:v>
      </x:c>
      <x:c r="B2092" s="38" t="str">
        <x:f>'Reparto provincial'!B701</x:f>
        <x:v>C18</x:v>
      </x:c>
      <x:c r="C2092" s="38" t="str">
        <x:f>'Reparto provincial'!C701</x:f>
        <x:v>UniVivir, S. A.</x:v>
      </x:c>
      <x:c r="D2092" s="38" t="str">
        <x:f>'Reparto provincial'!D701</x:f>
        <x:v>Industrial</x:v>
      </x:c>
      <x:c r="E2092" s="38" t="str">
        <x:f>'Reparto provincial'!E701</x:f>
        <x:v>Los Santos</x:v>
      </x:c>
      <x:c r="F2092" s="38" t="str">
        <x:f>Ubicaciones!A12</x:f>
        <x:v>L07</x:v>
      </x:c>
      <x:c r="G2092" s="38" t="str">
        <x:v>P2</x:v>
      </x:c>
      <x:c r="H2092" s="55" t="n">
        <x:f>IF(AND(ISNUMBER('Reparto provincial'!J701),ABS(Construccion!G26-1)&lt;0.0000001,MIN(Construccion!D26:F26)&gt;=0,MAX(Construccion!D26:F26)&lt;=1),ROUND('Reparto provincial'!J701*ROUND(SUM(Construccion!$D$26:E26),12),0)-ROUND('Reparto provincial'!J701*ROUND(SUM(Construccion!$D$26:D26),12),0),"n.a.")</x:f>
        <x:v>0</x:v>
      </x:c>
      <x:c r="I2092" s="55" t="n">
        <x:f>'Reparto provincial'!N701</x:f>
        <x:v>0</x:v>
      </x:c>
      <x:c r="J2092" s="55" t="n">
        <x:f>IF(AND(ISNUMBER(H2092),ISNUMBER(I2092)),H2092*I2092,"n.a.")</x:f>
        <x:v>0</x:v>
      </x:c>
      <x:c r="K2092" s="56" t="n">
        <x:f>Ubicaciones!D12</x:f>
        <x:v>7.77</x:v>
      </x:c>
      <x:c r="L2092" s="56" t="n">
        <x:f>Ubicaciones!E12</x:f>
        <x:v>-80.28</x:v>
      </x:c>
      <x:c r="M2092" s="38" t="str">
        <x:f>Vulnerabilidad!B23</x:f>
        <x:v>Mampostería sin refuerzo</x:v>
      </x:c>
      <x:c r="N2092" s="38" t="str">
        <x:f>Vulnerabilidad!C23</x:f>
        <x:v>Bloque / ladrillo</x:v>
      </x:c>
      <x:c r="O2092" s="38" t="str">
        <x:f>Vulnerabilidad!D23</x:f>
        <x:v>Metal</x:v>
      </x:c>
      <x:c r="P2092" s="38" t="str">
        <x:v>Sin dato</x:v>
      </x:c>
      <x:c r="Q2092" s="38" t="n">
        <x:f>IF('Impacto local'!H12="","",'Impacto local'!H12)</x:f>
        <x:v>2</x:v>
      </x:c>
      <x:c r="R2092" s="57" t="n">
        <x:f>IF(Q2092="","",INDEX(Vulnerabilidad!$C$6:$C$17,Q2092))</x:f>
        <x:v>0</x:v>
      </x:c>
      <x:c r="S2092" s="55" t="n">
        <x:f>IF(AND(ISNUMBER(J2092),ISNUMBER(R2092),R2092&gt;=0,R2092&lt;=1),J2092*R2092,"n.a.")</x:f>
        <x:v>0</x:v>
      </x:c>
      <x:c r="T2092" s="38" t="str">
        <x:f>IF(ISNUMBER(S2092),"Calculado ilustrativo","Faltan datos / parámetros inválidos")</x:f>
        <x:v>Calculado ilustrativo</x:v>
      </x:c>
    </x:row>
    <x:row r="2093">
      <x:c r="A2093" s="38" t="str">
        <x:v>R02088</x:v>
      </x:c>
      <x:c r="B2093" s="38" t="str">
        <x:f>'Reparto provincial'!B701</x:f>
        <x:v>C18</x:v>
      </x:c>
      <x:c r="C2093" s="38" t="str">
        <x:f>'Reparto provincial'!C701</x:f>
        <x:v>UniVivir, S. A.</x:v>
      </x:c>
      <x:c r="D2093" s="38" t="str">
        <x:f>'Reparto provincial'!D701</x:f>
        <x:v>Industrial</x:v>
      </x:c>
      <x:c r="E2093" s="38" t="str">
        <x:f>'Reparto provincial'!E701</x:f>
        <x:v>Los Santos</x:v>
      </x:c>
      <x:c r="F2093" s="38" t="str">
        <x:f>Ubicaciones!A12</x:f>
        <x:v>L07</x:v>
      </x:c>
      <x:c r="G2093" s="38" t="str">
        <x:v>P3</x:v>
      </x:c>
      <x:c r="H2093" s="55" t="n">
        <x:f>IF(AND(ISNUMBER('Reparto provincial'!J701),ABS(Construccion!G26-1)&lt;0.0000001,MIN(Construccion!D26:F26)&gt;=0,MAX(Construccion!D26:F26)&lt;=1),ROUND('Reparto provincial'!J701*ROUND(SUM(Construccion!$D$26:F26),12),0)-ROUND('Reparto provincial'!J701*ROUND(SUM(Construccion!$D$26:E26),12),0),"n.a.")</x:f>
        <x:v>0</x:v>
      </x:c>
      <x:c r="I2093" s="55" t="n">
        <x:f>'Reparto provincial'!N701</x:f>
        <x:v>0</x:v>
      </x:c>
      <x:c r="J2093" s="55" t="n">
        <x:f>IF(AND(ISNUMBER(H2093),ISNUMBER(I2093)),H2093*I2093,"n.a.")</x:f>
        <x:v>0</x:v>
      </x:c>
      <x:c r="K2093" s="56" t="n">
        <x:f>Ubicaciones!D12</x:f>
        <x:v>7.77</x:v>
      </x:c>
      <x:c r="L2093" s="56" t="n">
        <x:f>Ubicaciones!E12</x:f>
        <x:v>-80.28</x:v>
      </x:c>
      <x:c r="M2093" s="38" t="str">
        <x:f>Vulnerabilidad!B24</x:f>
        <x:v>Liviana / madera</x:v>
      </x:c>
      <x:c r="N2093" s="38" t="str">
        <x:f>Vulnerabilidad!C24</x:f>
        <x:v>Madera / livianas</x:v>
      </x:c>
      <x:c r="O2093" s="38" t="str">
        <x:f>Vulnerabilidad!D24</x:f>
        <x:v>Metal</x:v>
      </x:c>
      <x:c r="P2093" s="38" t="str">
        <x:v>Sin dato</x:v>
      </x:c>
      <x:c r="Q2093" s="38" t="n">
        <x:f>IF('Impacto local'!H12="","",'Impacto local'!H12)</x:f>
        <x:v>2</x:v>
      </x:c>
      <x:c r="R2093" s="57" t="n">
        <x:f>IF(Q2093="","",INDEX(Vulnerabilidad!$D$6:$D$17,Q2093))</x:f>
        <x:v>0</x:v>
      </x:c>
      <x:c r="S2093" s="55" t="n">
        <x:f>IF(AND(ISNUMBER(J2093),ISNUMBER(R2093),R2093&gt;=0,R2093&lt;=1),J2093*R2093,"n.a.")</x:f>
        <x:v>0</x:v>
      </x:c>
      <x:c r="T2093" s="38" t="str">
        <x:f>IF(ISNUMBER(S2093),"Calculado ilustrativo","Faltan datos / parámetros inválidos")</x:f>
        <x:v>Calculado ilustrativo</x:v>
      </x:c>
    </x:row>
    <x:row r="2094">
      <x:c r="A2094" s="38" t="str">
        <x:v>R02089</x:v>
      </x:c>
      <x:c r="B2094" s="38" t="str">
        <x:f>'Reparto provincial'!B702</x:f>
        <x:v>C18</x:v>
      </x:c>
      <x:c r="C2094" s="38" t="str">
        <x:f>'Reparto provincial'!C702</x:f>
        <x:v>UniVivir, S. A.</x:v>
      </x:c>
      <x:c r="D2094" s="38" t="str">
        <x:f>'Reparto provincial'!D702</x:f>
        <x:v>Industrial</x:v>
      </x:c>
      <x:c r="E2094" s="38" t="str">
        <x:f>'Reparto provincial'!E702</x:f>
        <x:v>Panamá</x:v>
      </x:c>
      <x:c r="F2094" s="38" t="str">
        <x:f>Ubicaciones!A13</x:f>
        <x:v>L08</x:v>
      </x:c>
      <x:c r="G2094" s="38" t="str">
        <x:v>P1</x:v>
      </x:c>
      <x:c r="H2094" s="55" t="n">
        <x:f>IF(AND(ISNUMBER('Reparto provincial'!J702),ABS(Construccion!G29-1)&lt;0.0000001,MIN(Construccion!D29:F29)&gt;=0,MAX(Construccion!D29:F29)&lt;=1),ROUND('Reparto provincial'!J702*ROUND(SUM(Construccion!$D$29:D29),12),0)-0,"n.a.")</x:f>
        <x:v>0</x:v>
      </x:c>
      <x:c r="I2094" s="55" t="n">
        <x:f>'Reparto provincial'!N702</x:f>
        <x:v>0</x:v>
      </x:c>
      <x:c r="J2094" s="55" t="n">
        <x:f>IF(AND(ISNUMBER(H2094),ISNUMBER(I2094)),H2094*I2094,"n.a.")</x:f>
        <x:v>0</x:v>
      </x:c>
      <x:c r="K2094" s="56" t="n">
        <x:f>Ubicaciones!D13</x:f>
        <x:v>8.98</x:v>
      </x:c>
      <x:c r="L2094" s="56" t="n">
        <x:f>Ubicaciones!E13</x:f>
        <x:v>-79.52</x:v>
      </x:c>
      <x:c r="M2094" s="38" t="str">
        <x:f>Vulnerabilidad!B22</x:f>
        <x:v>Hormigón armado</x:v>
      </x:c>
      <x:c r="N2094" s="38" t="str">
        <x:f>Vulnerabilidad!C22</x:f>
        <x:v>Mampostería de relleno</x:v>
      </x:c>
      <x:c r="O2094" s="38" t="str">
        <x:f>Vulnerabilidad!D22</x:f>
        <x:v>Losa de hormigón</x:v>
      </x:c>
      <x:c r="P2094" s="38" t="str">
        <x:v>Sin dato</x:v>
      </x:c>
      <x:c r="Q2094" s="38" t="n">
        <x:f>IF('Impacto local'!H13="","",'Impacto local'!H13)</x:f>
        <x:v>2</x:v>
      </x:c>
      <x:c r="R2094" s="57" t="n">
        <x:f>IF(Q2094="","",INDEX(Vulnerabilidad!$B$6:$B$17,Q2094))</x:f>
        <x:v>0</x:v>
      </x:c>
      <x:c r="S2094" s="55" t="n">
        <x:f>IF(AND(ISNUMBER(J2094),ISNUMBER(R2094),R2094&gt;=0,R2094&lt;=1),J2094*R2094,"n.a.")</x:f>
        <x:v>0</x:v>
      </x:c>
      <x:c r="T2094" s="38" t="str">
        <x:f>IF(ISNUMBER(S2094),"Calculado ilustrativo","Faltan datos / parámetros inválidos")</x:f>
        <x:v>Calculado ilustrativo</x:v>
      </x:c>
    </x:row>
    <x:row r="2095">
      <x:c r="A2095" s="38" t="str">
        <x:v>R02090</x:v>
      </x:c>
      <x:c r="B2095" s="38" t="str">
        <x:f>'Reparto provincial'!B702</x:f>
        <x:v>C18</x:v>
      </x:c>
      <x:c r="C2095" s="38" t="str">
        <x:f>'Reparto provincial'!C702</x:f>
        <x:v>UniVivir, S. A.</x:v>
      </x:c>
      <x:c r="D2095" s="38" t="str">
        <x:f>'Reparto provincial'!D702</x:f>
        <x:v>Industrial</x:v>
      </x:c>
      <x:c r="E2095" s="38" t="str">
        <x:f>'Reparto provincial'!E702</x:f>
        <x:v>Panamá</x:v>
      </x:c>
      <x:c r="F2095" s="38" t="str">
        <x:f>Ubicaciones!A13</x:f>
        <x:v>L08</x:v>
      </x:c>
      <x:c r="G2095" s="38" t="str">
        <x:v>P2</x:v>
      </x:c>
      <x:c r="H2095" s="55" t="n">
        <x:f>IF(AND(ISNUMBER('Reparto provincial'!J702),ABS(Construccion!G29-1)&lt;0.0000001,MIN(Construccion!D29:F29)&gt;=0,MAX(Construccion!D29:F29)&lt;=1),ROUND('Reparto provincial'!J702*ROUND(SUM(Construccion!$D$29:E29),12),0)-ROUND('Reparto provincial'!J702*ROUND(SUM(Construccion!$D$29:D29),12),0),"n.a.")</x:f>
        <x:v>0</x:v>
      </x:c>
      <x:c r="I2095" s="55" t="n">
        <x:f>'Reparto provincial'!N702</x:f>
        <x:v>0</x:v>
      </x:c>
      <x:c r="J2095" s="55" t="n">
        <x:f>IF(AND(ISNUMBER(H2095),ISNUMBER(I2095)),H2095*I2095,"n.a.")</x:f>
        <x:v>0</x:v>
      </x:c>
      <x:c r="K2095" s="56" t="n">
        <x:f>Ubicaciones!D13</x:f>
        <x:v>8.98</x:v>
      </x:c>
      <x:c r="L2095" s="56" t="n">
        <x:f>Ubicaciones!E13</x:f>
        <x:v>-79.52</x:v>
      </x:c>
      <x:c r="M2095" s="38" t="str">
        <x:f>Vulnerabilidad!B23</x:f>
        <x:v>Mampostería sin refuerzo</x:v>
      </x:c>
      <x:c r="N2095" s="38" t="str">
        <x:f>Vulnerabilidad!C23</x:f>
        <x:v>Bloque / ladrillo</x:v>
      </x:c>
      <x:c r="O2095" s="38" t="str">
        <x:f>Vulnerabilidad!D23</x:f>
        <x:v>Metal</x:v>
      </x:c>
      <x:c r="P2095" s="38" t="str">
        <x:v>Sin dato</x:v>
      </x:c>
      <x:c r="Q2095" s="38" t="n">
        <x:f>IF('Impacto local'!H13="","",'Impacto local'!H13)</x:f>
        <x:v>2</x:v>
      </x:c>
      <x:c r="R2095" s="57" t="n">
        <x:f>IF(Q2095="","",INDEX(Vulnerabilidad!$C$6:$C$17,Q2095))</x:f>
        <x:v>0</x:v>
      </x:c>
      <x:c r="S2095" s="55" t="n">
        <x:f>IF(AND(ISNUMBER(J2095),ISNUMBER(R2095),R2095&gt;=0,R2095&lt;=1),J2095*R2095,"n.a.")</x:f>
        <x:v>0</x:v>
      </x:c>
      <x:c r="T2095" s="38" t="str">
        <x:f>IF(ISNUMBER(S2095),"Calculado ilustrativo","Faltan datos / parámetros inválidos")</x:f>
        <x:v>Calculado ilustrativo</x:v>
      </x:c>
    </x:row>
    <x:row r="2096">
      <x:c r="A2096" s="38" t="str">
        <x:v>R02091</x:v>
      </x:c>
      <x:c r="B2096" s="38" t="str">
        <x:f>'Reparto provincial'!B702</x:f>
        <x:v>C18</x:v>
      </x:c>
      <x:c r="C2096" s="38" t="str">
        <x:f>'Reparto provincial'!C702</x:f>
        <x:v>UniVivir, S. A.</x:v>
      </x:c>
      <x:c r="D2096" s="38" t="str">
        <x:f>'Reparto provincial'!D702</x:f>
        <x:v>Industrial</x:v>
      </x:c>
      <x:c r="E2096" s="38" t="str">
        <x:f>'Reparto provincial'!E702</x:f>
        <x:v>Panamá</x:v>
      </x:c>
      <x:c r="F2096" s="38" t="str">
        <x:f>Ubicaciones!A13</x:f>
        <x:v>L08</x:v>
      </x:c>
      <x:c r="G2096" s="38" t="str">
        <x:v>P3</x:v>
      </x:c>
      <x:c r="H2096" s="55" t="n">
        <x:f>IF(AND(ISNUMBER('Reparto provincial'!J702),ABS(Construccion!G29-1)&lt;0.0000001,MIN(Construccion!D29:F29)&gt;=0,MAX(Construccion!D29:F29)&lt;=1),ROUND('Reparto provincial'!J702*ROUND(SUM(Construccion!$D$29:F29),12),0)-ROUND('Reparto provincial'!J702*ROUND(SUM(Construccion!$D$29:E29),12),0),"n.a.")</x:f>
        <x:v>0</x:v>
      </x:c>
      <x:c r="I2096" s="55" t="n">
        <x:f>'Reparto provincial'!N702</x:f>
        <x:v>0</x:v>
      </x:c>
      <x:c r="J2096" s="55" t="n">
        <x:f>IF(AND(ISNUMBER(H2096),ISNUMBER(I2096)),H2096*I2096,"n.a.")</x:f>
        <x:v>0</x:v>
      </x:c>
      <x:c r="K2096" s="56" t="n">
        <x:f>Ubicaciones!D13</x:f>
        <x:v>8.98</x:v>
      </x:c>
      <x:c r="L2096" s="56" t="n">
        <x:f>Ubicaciones!E13</x:f>
        <x:v>-79.52</x:v>
      </x:c>
      <x:c r="M2096" s="38" t="str">
        <x:f>Vulnerabilidad!B24</x:f>
        <x:v>Liviana / madera</x:v>
      </x:c>
      <x:c r="N2096" s="38" t="str">
        <x:f>Vulnerabilidad!C24</x:f>
        <x:v>Madera / livianas</x:v>
      </x:c>
      <x:c r="O2096" s="38" t="str">
        <x:f>Vulnerabilidad!D24</x:f>
        <x:v>Metal</x:v>
      </x:c>
      <x:c r="P2096" s="38" t="str">
        <x:v>Sin dato</x:v>
      </x:c>
      <x:c r="Q2096" s="38" t="n">
        <x:f>IF('Impacto local'!H13="","",'Impacto local'!H13)</x:f>
        <x:v>2</x:v>
      </x:c>
      <x:c r="R2096" s="57" t="n">
        <x:f>IF(Q2096="","",INDEX(Vulnerabilidad!$D$6:$D$17,Q2096))</x:f>
        <x:v>0</x:v>
      </x:c>
      <x:c r="S2096" s="55" t="n">
        <x:f>IF(AND(ISNUMBER(J2096),ISNUMBER(R2096),R2096&gt;=0,R2096&lt;=1),J2096*R2096,"n.a.")</x:f>
        <x:v>0</x:v>
      </x:c>
      <x:c r="T2096" s="38" t="str">
        <x:f>IF(ISNUMBER(S2096),"Calculado ilustrativo","Faltan datos / parámetros inválidos")</x:f>
        <x:v>Calculado ilustrativo</x:v>
      </x:c>
    </x:row>
    <x:row r="2097">
      <x:c r="A2097" s="38" t="str">
        <x:v>R02092</x:v>
      </x:c>
      <x:c r="B2097" s="38" t="str">
        <x:f>'Reparto provincial'!B703</x:f>
        <x:v>C18</x:v>
      </x:c>
      <x:c r="C2097" s="38" t="str">
        <x:f>'Reparto provincial'!C703</x:f>
        <x:v>UniVivir, S. A.</x:v>
      </x:c>
      <x:c r="D2097" s="38" t="str">
        <x:f>'Reparto provincial'!D703</x:f>
        <x:v>Industrial</x:v>
      </x:c>
      <x:c r="E2097" s="38" t="str">
        <x:f>'Reparto provincial'!E703</x:f>
        <x:v>Veraguas</x:v>
      </x:c>
      <x:c r="F2097" s="38" t="str">
        <x:f>Ubicaciones!A14</x:f>
        <x:v>L09</x:v>
      </x:c>
      <x:c r="G2097" s="38" t="str">
        <x:v>P1</x:v>
      </x:c>
      <x:c r="H2097" s="55" t="n">
        <x:f>IF(AND(ISNUMBER('Reparto provincial'!J703),ABS(Construccion!G32-1)&lt;0.0000001,MIN(Construccion!D32:F32)&gt;=0,MAX(Construccion!D32:F32)&lt;=1),ROUND('Reparto provincial'!J703*ROUND(SUM(Construccion!$D$32:D32),12),0)-0,"n.a.")</x:f>
        <x:v>0</x:v>
      </x:c>
      <x:c r="I2097" s="55" t="n">
        <x:f>'Reparto provincial'!N703</x:f>
        <x:v>0</x:v>
      </x:c>
      <x:c r="J2097" s="55" t="n">
        <x:f>IF(AND(ISNUMBER(H2097),ISNUMBER(I2097)),H2097*I2097,"n.a.")</x:f>
        <x:v>0</x:v>
      </x:c>
      <x:c r="K2097" s="56" t="n">
        <x:f>Ubicaciones!D14</x:f>
        <x:v>8.1</x:v>
      </x:c>
      <x:c r="L2097" s="56" t="n">
        <x:f>Ubicaciones!E14</x:f>
        <x:v>-80.97</x:v>
      </x:c>
      <x:c r="M2097" s="38" t="str">
        <x:f>Vulnerabilidad!B22</x:f>
        <x:v>Hormigón armado</x:v>
      </x:c>
      <x:c r="N2097" s="38" t="str">
        <x:f>Vulnerabilidad!C22</x:f>
        <x:v>Mampostería de relleno</x:v>
      </x:c>
      <x:c r="O2097" s="38" t="str">
        <x:f>Vulnerabilidad!D22</x:f>
        <x:v>Losa de hormigón</x:v>
      </x:c>
      <x:c r="P2097" s="38" t="str">
        <x:v>Sin dato</x:v>
      </x:c>
      <x:c r="Q2097" s="38" t="n">
        <x:f>IF('Impacto local'!H14="","",'Impacto local'!H14)</x:f>
        <x:v>3</x:v>
      </x:c>
      <x:c r="R2097" s="57" t="n">
        <x:f>IF(Q2097="","",INDEX(Vulnerabilidad!$B$6:$B$17,Q2097))</x:f>
        <x:v>0</x:v>
      </x:c>
      <x:c r="S2097" s="55" t="n">
        <x:f>IF(AND(ISNUMBER(J2097),ISNUMBER(R2097),R2097&gt;=0,R2097&lt;=1),J2097*R2097,"n.a.")</x:f>
        <x:v>0</x:v>
      </x:c>
      <x:c r="T2097" s="38" t="str">
        <x:f>IF(ISNUMBER(S2097),"Calculado ilustrativo","Faltan datos / parámetros inválidos")</x:f>
        <x:v>Calculado ilustrativo</x:v>
      </x:c>
    </x:row>
    <x:row r="2098">
      <x:c r="A2098" s="38" t="str">
        <x:v>R02093</x:v>
      </x:c>
      <x:c r="B2098" s="38" t="str">
        <x:f>'Reparto provincial'!B703</x:f>
        <x:v>C18</x:v>
      </x:c>
      <x:c r="C2098" s="38" t="str">
        <x:f>'Reparto provincial'!C703</x:f>
        <x:v>UniVivir, S. A.</x:v>
      </x:c>
      <x:c r="D2098" s="38" t="str">
        <x:f>'Reparto provincial'!D703</x:f>
        <x:v>Industrial</x:v>
      </x:c>
      <x:c r="E2098" s="38" t="str">
        <x:f>'Reparto provincial'!E703</x:f>
        <x:v>Veraguas</x:v>
      </x:c>
      <x:c r="F2098" s="38" t="str">
        <x:f>Ubicaciones!A14</x:f>
        <x:v>L09</x:v>
      </x:c>
      <x:c r="G2098" s="38" t="str">
        <x:v>P2</x:v>
      </x:c>
      <x:c r="H2098" s="55" t="n">
        <x:f>IF(AND(ISNUMBER('Reparto provincial'!J703),ABS(Construccion!G32-1)&lt;0.0000001,MIN(Construccion!D32:F32)&gt;=0,MAX(Construccion!D32:F32)&lt;=1),ROUND('Reparto provincial'!J703*ROUND(SUM(Construccion!$D$32:E32),12),0)-ROUND('Reparto provincial'!J703*ROUND(SUM(Construccion!$D$32:D32),12),0),"n.a.")</x:f>
        <x:v>0</x:v>
      </x:c>
      <x:c r="I2098" s="55" t="n">
        <x:f>'Reparto provincial'!N703</x:f>
        <x:v>0</x:v>
      </x:c>
      <x:c r="J2098" s="55" t="n">
        <x:f>IF(AND(ISNUMBER(H2098),ISNUMBER(I2098)),H2098*I2098,"n.a.")</x:f>
        <x:v>0</x:v>
      </x:c>
      <x:c r="K2098" s="56" t="n">
        <x:f>Ubicaciones!D14</x:f>
        <x:v>8.1</x:v>
      </x:c>
      <x:c r="L2098" s="56" t="n">
        <x:f>Ubicaciones!E14</x:f>
        <x:v>-80.97</x:v>
      </x:c>
      <x:c r="M2098" s="38" t="str">
        <x:f>Vulnerabilidad!B23</x:f>
        <x:v>Mampostería sin refuerzo</x:v>
      </x:c>
      <x:c r="N2098" s="38" t="str">
        <x:f>Vulnerabilidad!C23</x:f>
        <x:v>Bloque / ladrillo</x:v>
      </x:c>
      <x:c r="O2098" s="38" t="str">
        <x:f>Vulnerabilidad!D23</x:f>
        <x:v>Metal</x:v>
      </x:c>
      <x:c r="P2098" s="38" t="str">
        <x:v>Sin dato</x:v>
      </x:c>
      <x:c r="Q2098" s="38" t="n">
        <x:f>IF('Impacto local'!H14="","",'Impacto local'!H14)</x:f>
        <x:v>3</x:v>
      </x:c>
      <x:c r="R2098" s="57" t="n">
        <x:f>IF(Q2098="","",INDEX(Vulnerabilidad!$C$6:$C$17,Q2098))</x:f>
        <x:v>0</x:v>
      </x:c>
      <x:c r="S2098" s="55" t="n">
        <x:f>IF(AND(ISNUMBER(J2098),ISNUMBER(R2098),R2098&gt;=0,R2098&lt;=1),J2098*R2098,"n.a.")</x:f>
        <x:v>0</x:v>
      </x:c>
      <x:c r="T2098" s="38" t="str">
        <x:f>IF(ISNUMBER(S2098),"Calculado ilustrativo","Faltan datos / parámetros inválidos")</x:f>
        <x:v>Calculado ilustrativo</x:v>
      </x:c>
    </x:row>
    <x:row r="2099">
      <x:c r="A2099" s="38" t="str">
        <x:v>R02094</x:v>
      </x:c>
      <x:c r="B2099" s="38" t="str">
        <x:f>'Reparto provincial'!B703</x:f>
        <x:v>C18</x:v>
      </x:c>
      <x:c r="C2099" s="38" t="str">
        <x:f>'Reparto provincial'!C703</x:f>
        <x:v>UniVivir, S. A.</x:v>
      </x:c>
      <x:c r="D2099" s="38" t="str">
        <x:f>'Reparto provincial'!D703</x:f>
        <x:v>Industrial</x:v>
      </x:c>
      <x:c r="E2099" s="38" t="str">
        <x:f>'Reparto provincial'!E703</x:f>
        <x:v>Veraguas</x:v>
      </x:c>
      <x:c r="F2099" s="38" t="str">
        <x:f>Ubicaciones!A14</x:f>
        <x:v>L09</x:v>
      </x:c>
      <x:c r="G2099" s="38" t="str">
        <x:v>P3</x:v>
      </x:c>
      <x:c r="H2099" s="55" t="n">
        <x:f>IF(AND(ISNUMBER('Reparto provincial'!J703),ABS(Construccion!G32-1)&lt;0.0000001,MIN(Construccion!D32:F32)&gt;=0,MAX(Construccion!D32:F32)&lt;=1),ROUND('Reparto provincial'!J703*ROUND(SUM(Construccion!$D$32:F32),12),0)-ROUND('Reparto provincial'!J703*ROUND(SUM(Construccion!$D$32:E32),12),0),"n.a.")</x:f>
        <x:v>0</x:v>
      </x:c>
      <x:c r="I2099" s="55" t="n">
        <x:f>'Reparto provincial'!N703</x:f>
        <x:v>0</x:v>
      </x:c>
      <x:c r="J2099" s="55" t="n">
        <x:f>IF(AND(ISNUMBER(H2099),ISNUMBER(I2099)),H2099*I2099,"n.a.")</x:f>
        <x:v>0</x:v>
      </x:c>
      <x:c r="K2099" s="56" t="n">
        <x:f>Ubicaciones!D14</x:f>
        <x:v>8.1</x:v>
      </x:c>
      <x:c r="L2099" s="56" t="n">
        <x:f>Ubicaciones!E14</x:f>
        <x:v>-80.97</x:v>
      </x:c>
      <x:c r="M2099" s="38" t="str">
        <x:f>Vulnerabilidad!B24</x:f>
        <x:v>Liviana / madera</x:v>
      </x:c>
      <x:c r="N2099" s="38" t="str">
        <x:f>Vulnerabilidad!C24</x:f>
        <x:v>Madera / livianas</x:v>
      </x:c>
      <x:c r="O2099" s="38" t="str">
        <x:f>Vulnerabilidad!D24</x:f>
        <x:v>Metal</x:v>
      </x:c>
      <x:c r="P2099" s="38" t="str">
        <x:v>Sin dato</x:v>
      </x:c>
      <x:c r="Q2099" s="38" t="n">
        <x:f>IF('Impacto local'!H14="","",'Impacto local'!H14)</x:f>
        <x:v>3</x:v>
      </x:c>
      <x:c r="R2099" s="57" t="n">
        <x:f>IF(Q2099="","",INDEX(Vulnerabilidad!$D$6:$D$17,Q2099))</x:f>
        <x:v>0</x:v>
      </x:c>
      <x:c r="S2099" s="55" t="n">
        <x:f>IF(AND(ISNUMBER(J2099),ISNUMBER(R2099),R2099&gt;=0,R2099&lt;=1),J2099*R2099,"n.a.")</x:f>
        <x:v>0</x:v>
      </x:c>
      <x:c r="T2099" s="38" t="str">
        <x:f>IF(ISNUMBER(S2099),"Calculado ilustrativo","Faltan datos / parámetros inválidos")</x:f>
        <x:v>Calculado ilustrativo</x:v>
      </x:c>
    </x:row>
    <x:row r="2100">
      <x:c r="A2100" s="38" t="str">
        <x:v>R02095</x:v>
      </x:c>
      <x:c r="B2100" s="38" t="str">
        <x:f>'Reparto provincial'!B704</x:f>
        <x:v>C18</x:v>
      </x:c>
      <x:c r="C2100" s="38" t="str">
        <x:f>'Reparto provincial'!C704</x:f>
        <x:v>UniVivir, S. A.</x:v>
      </x:c>
      <x:c r="D2100" s="38" t="str">
        <x:f>'Reparto provincial'!D704</x:f>
        <x:v>Industrial</x:v>
      </x:c>
      <x:c r="E2100" s="38" t="str">
        <x:f>'Reparto provincial'!E704</x:f>
        <x:v>Guna Yala</x:v>
      </x:c>
      <x:c r="F2100" s="38" t="str">
        <x:f>Ubicaciones!A15</x:f>
        <x:v>L10</x:v>
      </x:c>
      <x:c r="G2100" s="38" t="str">
        <x:v>P1</x:v>
      </x:c>
      <x:c r="H2100" s="55" t="n">
        <x:f>IF(AND(ISNUMBER('Reparto provincial'!J704),ABS(Construccion!G35-1)&lt;0.0000001,MIN(Construccion!D35:F35)&gt;=0,MAX(Construccion!D35:F35)&lt;=1),ROUND('Reparto provincial'!J704*ROUND(SUM(Construccion!$D$35:D35),12),0)-0,"n.a.")</x:f>
        <x:v>0</x:v>
      </x:c>
      <x:c r="I2100" s="55" t="n">
        <x:f>'Reparto provincial'!N704</x:f>
        <x:v>0</x:v>
      </x:c>
      <x:c r="J2100" s="55" t="n">
        <x:f>IF(AND(ISNUMBER(H2100),ISNUMBER(I2100)),H2100*I2100,"n.a.")</x:f>
        <x:v>0</x:v>
      </x:c>
      <x:c r="K2100" s="56" t="n">
        <x:f>Ubicaciones!D15</x:f>
        <x:v>9.45</x:v>
      </x:c>
      <x:c r="L2100" s="56" t="n">
        <x:f>Ubicaciones!E15</x:f>
        <x:v>-78.97</x:v>
      </x:c>
      <x:c r="M2100" s="38" t="str">
        <x:f>Vulnerabilidad!B22</x:f>
        <x:v>Hormigón armado</x:v>
      </x:c>
      <x:c r="N2100" s="38" t="str">
        <x:f>Vulnerabilidad!C22</x:f>
        <x:v>Mampostería de relleno</x:v>
      </x:c>
      <x:c r="O2100" s="38" t="str">
        <x:f>Vulnerabilidad!D22</x:f>
        <x:v>Losa de hormigón</x:v>
      </x:c>
      <x:c r="P2100" s="38" t="str">
        <x:v>Sin dato</x:v>
      </x:c>
      <x:c r="Q2100" s="38" t="n">
        <x:f>IF('Impacto local'!H15="","",'Impacto local'!H15)</x:f>
        <x:v>2</x:v>
      </x:c>
      <x:c r="R2100" s="57" t="n">
        <x:f>IF(Q2100="","",INDEX(Vulnerabilidad!$B$6:$B$17,Q2100))</x:f>
        <x:v>0</x:v>
      </x:c>
      <x:c r="S2100" s="55" t="n">
        <x:f>IF(AND(ISNUMBER(J2100),ISNUMBER(R2100),R2100&gt;=0,R2100&lt;=1),J2100*R2100,"n.a.")</x:f>
        <x:v>0</x:v>
      </x:c>
      <x:c r="T2100" s="38" t="str">
        <x:f>IF(ISNUMBER(S2100),"Calculado ilustrativo","Faltan datos / parámetros inválidos")</x:f>
        <x:v>Calculado ilustrativo</x:v>
      </x:c>
    </x:row>
    <x:row r="2101">
      <x:c r="A2101" s="38" t="str">
        <x:v>R02096</x:v>
      </x:c>
      <x:c r="B2101" s="38" t="str">
        <x:f>'Reparto provincial'!B704</x:f>
        <x:v>C18</x:v>
      </x:c>
      <x:c r="C2101" s="38" t="str">
        <x:f>'Reparto provincial'!C704</x:f>
        <x:v>UniVivir, S. A.</x:v>
      </x:c>
      <x:c r="D2101" s="38" t="str">
        <x:f>'Reparto provincial'!D704</x:f>
        <x:v>Industrial</x:v>
      </x:c>
      <x:c r="E2101" s="38" t="str">
        <x:f>'Reparto provincial'!E704</x:f>
        <x:v>Guna Yala</x:v>
      </x:c>
      <x:c r="F2101" s="38" t="str">
        <x:f>Ubicaciones!A15</x:f>
        <x:v>L10</x:v>
      </x:c>
      <x:c r="G2101" s="38" t="str">
        <x:v>P2</x:v>
      </x:c>
      <x:c r="H2101" s="55" t="n">
        <x:f>IF(AND(ISNUMBER('Reparto provincial'!J704),ABS(Construccion!G35-1)&lt;0.0000001,MIN(Construccion!D35:F35)&gt;=0,MAX(Construccion!D35:F35)&lt;=1),ROUND('Reparto provincial'!J704*ROUND(SUM(Construccion!$D$35:E35),12),0)-ROUND('Reparto provincial'!J704*ROUND(SUM(Construccion!$D$35:D35),12),0),"n.a.")</x:f>
        <x:v>0</x:v>
      </x:c>
      <x:c r="I2101" s="55" t="n">
        <x:f>'Reparto provincial'!N704</x:f>
        <x:v>0</x:v>
      </x:c>
      <x:c r="J2101" s="55" t="n">
        <x:f>IF(AND(ISNUMBER(H2101),ISNUMBER(I2101)),H2101*I2101,"n.a.")</x:f>
        <x:v>0</x:v>
      </x:c>
      <x:c r="K2101" s="56" t="n">
        <x:f>Ubicaciones!D15</x:f>
        <x:v>9.45</x:v>
      </x:c>
      <x:c r="L2101" s="56" t="n">
        <x:f>Ubicaciones!E15</x:f>
        <x:v>-78.97</x:v>
      </x:c>
      <x:c r="M2101" s="38" t="str">
        <x:f>Vulnerabilidad!B23</x:f>
        <x:v>Mampostería sin refuerzo</x:v>
      </x:c>
      <x:c r="N2101" s="38" t="str">
        <x:f>Vulnerabilidad!C23</x:f>
        <x:v>Bloque / ladrillo</x:v>
      </x:c>
      <x:c r="O2101" s="38" t="str">
        <x:f>Vulnerabilidad!D23</x:f>
        <x:v>Metal</x:v>
      </x:c>
      <x:c r="P2101" s="38" t="str">
        <x:v>Sin dato</x:v>
      </x:c>
      <x:c r="Q2101" s="38" t="n">
        <x:f>IF('Impacto local'!H15="","",'Impacto local'!H15)</x:f>
        <x:v>2</x:v>
      </x:c>
      <x:c r="R2101" s="57" t="n">
        <x:f>IF(Q2101="","",INDEX(Vulnerabilidad!$C$6:$C$17,Q2101))</x:f>
        <x:v>0</x:v>
      </x:c>
      <x:c r="S2101" s="55" t="n">
        <x:f>IF(AND(ISNUMBER(J2101),ISNUMBER(R2101),R2101&gt;=0,R2101&lt;=1),J2101*R2101,"n.a.")</x:f>
        <x:v>0</x:v>
      </x:c>
      <x:c r="T2101" s="38" t="str">
        <x:f>IF(ISNUMBER(S2101),"Calculado ilustrativo","Faltan datos / parámetros inválidos")</x:f>
        <x:v>Calculado ilustrativo</x:v>
      </x:c>
    </x:row>
    <x:row r="2102">
      <x:c r="A2102" s="38" t="str">
        <x:v>R02097</x:v>
      </x:c>
      <x:c r="B2102" s="38" t="str">
        <x:f>'Reparto provincial'!B704</x:f>
        <x:v>C18</x:v>
      </x:c>
      <x:c r="C2102" s="38" t="str">
        <x:f>'Reparto provincial'!C704</x:f>
        <x:v>UniVivir, S. A.</x:v>
      </x:c>
      <x:c r="D2102" s="38" t="str">
        <x:f>'Reparto provincial'!D704</x:f>
        <x:v>Industrial</x:v>
      </x:c>
      <x:c r="E2102" s="38" t="str">
        <x:f>'Reparto provincial'!E704</x:f>
        <x:v>Guna Yala</x:v>
      </x:c>
      <x:c r="F2102" s="38" t="str">
        <x:f>Ubicaciones!A15</x:f>
        <x:v>L10</x:v>
      </x:c>
      <x:c r="G2102" s="38" t="str">
        <x:v>P3</x:v>
      </x:c>
      <x:c r="H2102" s="55" t="n">
        <x:f>IF(AND(ISNUMBER('Reparto provincial'!J704),ABS(Construccion!G35-1)&lt;0.0000001,MIN(Construccion!D35:F35)&gt;=0,MAX(Construccion!D35:F35)&lt;=1),ROUND('Reparto provincial'!J704*ROUND(SUM(Construccion!$D$35:F35),12),0)-ROUND('Reparto provincial'!J704*ROUND(SUM(Construccion!$D$35:E35),12),0),"n.a.")</x:f>
        <x:v>0</x:v>
      </x:c>
      <x:c r="I2102" s="55" t="n">
        <x:f>'Reparto provincial'!N704</x:f>
        <x:v>0</x:v>
      </x:c>
      <x:c r="J2102" s="55" t="n">
        <x:f>IF(AND(ISNUMBER(H2102),ISNUMBER(I2102)),H2102*I2102,"n.a.")</x:f>
        <x:v>0</x:v>
      </x:c>
      <x:c r="K2102" s="56" t="n">
        <x:f>Ubicaciones!D15</x:f>
        <x:v>9.45</x:v>
      </x:c>
      <x:c r="L2102" s="56" t="n">
        <x:f>Ubicaciones!E15</x:f>
        <x:v>-78.97</x:v>
      </x:c>
      <x:c r="M2102" s="38" t="str">
        <x:f>Vulnerabilidad!B24</x:f>
        <x:v>Liviana / madera</x:v>
      </x:c>
      <x:c r="N2102" s="38" t="str">
        <x:f>Vulnerabilidad!C24</x:f>
        <x:v>Madera / livianas</x:v>
      </x:c>
      <x:c r="O2102" s="38" t="str">
        <x:f>Vulnerabilidad!D24</x:f>
        <x:v>Metal</x:v>
      </x:c>
      <x:c r="P2102" s="38" t="str">
        <x:v>Sin dato</x:v>
      </x:c>
      <x:c r="Q2102" s="38" t="n">
        <x:f>IF('Impacto local'!H15="","",'Impacto local'!H15)</x:f>
        <x:v>2</x:v>
      </x:c>
      <x:c r="R2102" s="57" t="n">
        <x:f>IF(Q2102="","",INDEX(Vulnerabilidad!$D$6:$D$17,Q2102))</x:f>
        <x:v>0</x:v>
      </x:c>
      <x:c r="S2102" s="55" t="n">
        <x:f>IF(AND(ISNUMBER(J2102),ISNUMBER(R2102),R2102&gt;=0,R2102&lt;=1),J2102*R2102,"n.a.")</x:f>
        <x:v>0</x:v>
      </x:c>
      <x:c r="T2102" s="38" t="str">
        <x:f>IF(ISNUMBER(S2102),"Calculado ilustrativo","Faltan datos / parámetros inválidos")</x:f>
        <x:v>Calculado ilustrativo</x:v>
      </x:c>
    </x:row>
    <x:row r="2103">
      <x:c r="A2103" s="38" t="str">
        <x:v>R02098</x:v>
      </x:c>
      <x:c r="B2103" s="38" t="str">
        <x:f>'Reparto provincial'!B705</x:f>
        <x:v>C18</x:v>
      </x:c>
      <x:c r="C2103" s="38" t="str">
        <x:f>'Reparto provincial'!C705</x:f>
        <x:v>UniVivir, S. A.</x:v>
      </x:c>
      <x:c r="D2103" s="38" t="str">
        <x:f>'Reparto provincial'!D705</x:f>
        <x:v>Industrial</x:v>
      </x:c>
      <x:c r="E2103" s="38" t="str">
        <x:f>'Reparto provincial'!E705</x:f>
        <x:v>Emberá-Wounaan</x:v>
      </x:c>
      <x:c r="F2103" s="38" t="str">
        <x:f>Ubicaciones!A16</x:f>
        <x:v>L11</x:v>
      </x:c>
      <x:c r="G2103" s="38" t="str">
        <x:v>P1</x:v>
      </x:c>
      <x:c r="H2103" s="55" t="n">
        <x:f>IF(AND(ISNUMBER('Reparto provincial'!J705),ABS(Construccion!G38-1)&lt;0.0000001,MIN(Construccion!D38:F38)&gt;=0,MAX(Construccion!D38:F38)&lt;=1),ROUND('Reparto provincial'!J705*ROUND(SUM(Construccion!$D$38:D38),12),0)-0,"n.a.")</x:f>
        <x:v>0</x:v>
      </x:c>
      <x:c r="I2103" s="55" t="n">
        <x:f>'Reparto provincial'!N705</x:f>
        <x:v>0</x:v>
      </x:c>
      <x:c r="J2103" s="55" t="n">
        <x:f>IF(AND(ISNUMBER(H2103),ISNUMBER(I2103)),H2103*I2103,"n.a.")</x:f>
        <x:v>0</x:v>
      </x:c>
      <x:c r="K2103" s="56" t="n">
        <x:f>Ubicaciones!D16</x:f>
        <x:v>8.25</x:v>
      </x:c>
      <x:c r="L2103" s="56" t="n">
        <x:f>Ubicaciones!E16</x:f>
        <x:v>-77.72</x:v>
      </x:c>
      <x:c r="M2103" s="38" t="str">
        <x:f>Vulnerabilidad!B22</x:f>
        <x:v>Hormigón armado</x:v>
      </x:c>
      <x:c r="N2103" s="38" t="str">
        <x:f>Vulnerabilidad!C22</x:f>
        <x:v>Mampostería de relleno</x:v>
      </x:c>
      <x:c r="O2103" s="38" t="str">
        <x:f>Vulnerabilidad!D22</x:f>
        <x:v>Losa de hormigón</x:v>
      </x:c>
      <x:c r="P2103" s="38" t="str">
        <x:v>Sin dato</x:v>
      </x:c>
      <x:c r="Q2103" s="38" t="n">
        <x:f>IF('Impacto local'!H16="","",'Impacto local'!H16)</x:f>
        <x:v>2</x:v>
      </x:c>
      <x:c r="R2103" s="57" t="n">
        <x:f>IF(Q2103="","",INDEX(Vulnerabilidad!$B$6:$B$17,Q2103))</x:f>
        <x:v>0</x:v>
      </x:c>
      <x:c r="S2103" s="55" t="n">
        <x:f>IF(AND(ISNUMBER(J2103),ISNUMBER(R2103),R2103&gt;=0,R2103&lt;=1),J2103*R2103,"n.a.")</x:f>
        <x:v>0</x:v>
      </x:c>
      <x:c r="T2103" s="38" t="str">
        <x:f>IF(ISNUMBER(S2103),"Calculado ilustrativo","Faltan datos / parámetros inválidos")</x:f>
        <x:v>Calculado ilustrativo</x:v>
      </x:c>
    </x:row>
    <x:row r="2104">
      <x:c r="A2104" s="38" t="str">
        <x:v>R02099</x:v>
      </x:c>
      <x:c r="B2104" s="38" t="str">
        <x:f>'Reparto provincial'!B705</x:f>
        <x:v>C18</x:v>
      </x:c>
      <x:c r="C2104" s="38" t="str">
        <x:f>'Reparto provincial'!C705</x:f>
        <x:v>UniVivir, S. A.</x:v>
      </x:c>
      <x:c r="D2104" s="38" t="str">
        <x:f>'Reparto provincial'!D705</x:f>
        <x:v>Industrial</x:v>
      </x:c>
      <x:c r="E2104" s="38" t="str">
        <x:f>'Reparto provincial'!E705</x:f>
        <x:v>Emberá-Wounaan</x:v>
      </x:c>
      <x:c r="F2104" s="38" t="str">
        <x:f>Ubicaciones!A16</x:f>
        <x:v>L11</x:v>
      </x:c>
      <x:c r="G2104" s="38" t="str">
        <x:v>P2</x:v>
      </x:c>
      <x:c r="H2104" s="55" t="n">
        <x:f>IF(AND(ISNUMBER('Reparto provincial'!J705),ABS(Construccion!G38-1)&lt;0.0000001,MIN(Construccion!D38:F38)&gt;=0,MAX(Construccion!D38:F38)&lt;=1),ROUND('Reparto provincial'!J705*ROUND(SUM(Construccion!$D$38:E38),12),0)-ROUND('Reparto provincial'!J705*ROUND(SUM(Construccion!$D$38:D38),12),0),"n.a.")</x:f>
        <x:v>0</x:v>
      </x:c>
      <x:c r="I2104" s="55" t="n">
        <x:f>'Reparto provincial'!N705</x:f>
        <x:v>0</x:v>
      </x:c>
      <x:c r="J2104" s="55" t="n">
        <x:f>IF(AND(ISNUMBER(H2104),ISNUMBER(I2104)),H2104*I2104,"n.a.")</x:f>
        <x:v>0</x:v>
      </x:c>
      <x:c r="K2104" s="56" t="n">
        <x:f>Ubicaciones!D16</x:f>
        <x:v>8.25</x:v>
      </x:c>
      <x:c r="L2104" s="56" t="n">
        <x:f>Ubicaciones!E16</x:f>
        <x:v>-77.72</x:v>
      </x:c>
      <x:c r="M2104" s="38" t="str">
        <x:f>Vulnerabilidad!B23</x:f>
        <x:v>Mampostería sin refuerzo</x:v>
      </x:c>
      <x:c r="N2104" s="38" t="str">
        <x:f>Vulnerabilidad!C23</x:f>
        <x:v>Bloque / ladrillo</x:v>
      </x:c>
      <x:c r="O2104" s="38" t="str">
        <x:f>Vulnerabilidad!D23</x:f>
        <x:v>Metal</x:v>
      </x:c>
      <x:c r="P2104" s="38" t="str">
        <x:v>Sin dato</x:v>
      </x:c>
      <x:c r="Q2104" s="38" t="n">
        <x:f>IF('Impacto local'!H16="","",'Impacto local'!H16)</x:f>
        <x:v>2</x:v>
      </x:c>
      <x:c r="R2104" s="57" t="n">
        <x:f>IF(Q2104="","",INDEX(Vulnerabilidad!$C$6:$C$17,Q2104))</x:f>
        <x:v>0</x:v>
      </x:c>
      <x:c r="S2104" s="55" t="n">
        <x:f>IF(AND(ISNUMBER(J2104),ISNUMBER(R2104),R2104&gt;=0,R2104&lt;=1),J2104*R2104,"n.a.")</x:f>
        <x:v>0</x:v>
      </x:c>
      <x:c r="T2104" s="38" t="str">
        <x:f>IF(ISNUMBER(S2104),"Calculado ilustrativo","Faltan datos / parámetros inválidos")</x:f>
        <x:v>Calculado ilustrativo</x:v>
      </x:c>
    </x:row>
    <x:row r="2105">
      <x:c r="A2105" s="38" t="str">
        <x:v>R02100</x:v>
      </x:c>
      <x:c r="B2105" s="38" t="str">
        <x:f>'Reparto provincial'!B705</x:f>
        <x:v>C18</x:v>
      </x:c>
      <x:c r="C2105" s="38" t="str">
        <x:f>'Reparto provincial'!C705</x:f>
        <x:v>UniVivir, S. A.</x:v>
      </x:c>
      <x:c r="D2105" s="38" t="str">
        <x:f>'Reparto provincial'!D705</x:f>
        <x:v>Industrial</x:v>
      </x:c>
      <x:c r="E2105" s="38" t="str">
        <x:f>'Reparto provincial'!E705</x:f>
        <x:v>Emberá-Wounaan</x:v>
      </x:c>
      <x:c r="F2105" s="38" t="str">
        <x:f>Ubicaciones!A16</x:f>
        <x:v>L11</x:v>
      </x:c>
      <x:c r="G2105" s="38" t="str">
        <x:v>P3</x:v>
      </x:c>
      <x:c r="H2105" s="55" t="n">
        <x:f>IF(AND(ISNUMBER('Reparto provincial'!J705),ABS(Construccion!G38-1)&lt;0.0000001,MIN(Construccion!D38:F38)&gt;=0,MAX(Construccion!D38:F38)&lt;=1),ROUND('Reparto provincial'!J705*ROUND(SUM(Construccion!$D$38:F38),12),0)-ROUND('Reparto provincial'!J705*ROUND(SUM(Construccion!$D$38:E38),12),0),"n.a.")</x:f>
        <x:v>0</x:v>
      </x:c>
      <x:c r="I2105" s="55" t="n">
        <x:f>'Reparto provincial'!N705</x:f>
        <x:v>0</x:v>
      </x:c>
      <x:c r="J2105" s="55" t="n">
        <x:f>IF(AND(ISNUMBER(H2105),ISNUMBER(I2105)),H2105*I2105,"n.a.")</x:f>
        <x:v>0</x:v>
      </x:c>
      <x:c r="K2105" s="56" t="n">
        <x:f>Ubicaciones!D16</x:f>
        <x:v>8.25</x:v>
      </x:c>
      <x:c r="L2105" s="56" t="n">
        <x:f>Ubicaciones!E16</x:f>
        <x:v>-77.72</x:v>
      </x:c>
      <x:c r="M2105" s="38" t="str">
        <x:f>Vulnerabilidad!B24</x:f>
        <x:v>Liviana / madera</x:v>
      </x:c>
      <x:c r="N2105" s="38" t="str">
        <x:f>Vulnerabilidad!C24</x:f>
        <x:v>Madera / livianas</x:v>
      </x:c>
      <x:c r="O2105" s="38" t="str">
        <x:f>Vulnerabilidad!D24</x:f>
        <x:v>Metal</x:v>
      </x:c>
      <x:c r="P2105" s="38" t="str">
        <x:v>Sin dato</x:v>
      </x:c>
      <x:c r="Q2105" s="38" t="n">
        <x:f>IF('Impacto local'!H16="","",'Impacto local'!H16)</x:f>
        <x:v>2</x:v>
      </x:c>
      <x:c r="R2105" s="57" t="n">
        <x:f>IF(Q2105="","",INDEX(Vulnerabilidad!$D$6:$D$17,Q2105))</x:f>
        <x:v>0</x:v>
      </x:c>
      <x:c r="S2105" s="55" t="n">
        <x:f>IF(AND(ISNUMBER(J2105),ISNUMBER(R2105),R2105&gt;=0,R2105&lt;=1),J2105*R2105,"n.a.")</x:f>
        <x:v>0</x:v>
      </x:c>
      <x:c r="T2105" s="38" t="str">
        <x:f>IF(ISNUMBER(S2105),"Calculado ilustrativo","Faltan datos / parámetros inválidos")</x:f>
        <x:v>Calculado ilustrativo</x:v>
      </x:c>
    </x:row>
    <x:row r="2106">
      <x:c r="A2106" s="38" t="str">
        <x:v>R02101</x:v>
      </x:c>
      <x:c r="B2106" s="38" t="str">
        <x:f>'Reparto provincial'!B706</x:f>
        <x:v>C18</x:v>
      </x:c>
      <x:c r="C2106" s="38" t="str">
        <x:f>'Reparto provincial'!C706</x:f>
        <x:v>UniVivir, S. A.</x:v>
      </x:c>
      <x:c r="D2106" s="38" t="str">
        <x:f>'Reparto provincial'!D706</x:f>
        <x:v>Industrial</x:v>
      </x:c>
      <x:c r="E2106" s="38" t="str">
        <x:f>'Reparto provincial'!E706</x:f>
        <x:v>Ngäbe-Buglé</x:v>
      </x:c>
      <x:c r="F2106" s="38" t="str">
        <x:f>Ubicaciones!A17</x:f>
        <x:v>L12</x:v>
      </x:c>
      <x:c r="G2106" s="38" t="str">
        <x:v>P1</x:v>
      </x:c>
      <x:c r="H2106" s="55" t="n">
        <x:f>IF(AND(ISNUMBER('Reparto provincial'!J706),ABS(Construccion!G41-1)&lt;0.0000001,MIN(Construccion!D41:F41)&gt;=0,MAX(Construccion!D41:F41)&lt;=1),ROUND('Reparto provincial'!J706*ROUND(SUM(Construccion!$D$41:D41),12),0)-0,"n.a.")</x:f>
        <x:v>0</x:v>
      </x:c>
      <x:c r="I2106" s="55" t="n">
        <x:f>'Reparto provincial'!N706</x:f>
        <x:v>0</x:v>
      </x:c>
      <x:c r="J2106" s="55" t="n">
        <x:f>IF(AND(ISNUMBER(H2106),ISNUMBER(I2106)),H2106*I2106,"n.a.")</x:f>
        <x:v>0</x:v>
      </x:c>
      <x:c r="K2106" s="56" t="n">
        <x:f>Ubicaciones!D17</x:f>
        <x:v>8.53</x:v>
      </x:c>
      <x:c r="L2106" s="56" t="n">
        <x:f>Ubicaciones!E17</x:f>
        <x:v>-81.7</x:v>
      </x:c>
      <x:c r="M2106" s="38" t="str">
        <x:f>Vulnerabilidad!B22</x:f>
        <x:v>Hormigón armado</x:v>
      </x:c>
      <x:c r="N2106" s="38" t="str">
        <x:f>Vulnerabilidad!C22</x:f>
        <x:v>Mampostería de relleno</x:v>
      </x:c>
      <x:c r="O2106" s="38" t="str">
        <x:f>Vulnerabilidad!D22</x:f>
        <x:v>Losa de hormigón</x:v>
      </x:c>
      <x:c r="P2106" s="38" t="str">
        <x:v>Sin dato</x:v>
      </x:c>
      <x:c r="Q2106" s="38" t="n">
        <x:f>IF('Impacto local'!H17="","",'Impacto local'!H17)</x:f>
        <x:v>3</x:v>
      </x:c>
      <x:c r="R2106" s="57" t="n">
        <x:f>IF(Q2106="","",INDEX(Vulnerabilidad!$B$6:$B$17,Q2106))</x:f>
        <x:v>0</x:v>
      </x:c>
      <x:c r="S2106" s="55" t="n">
        <x:f>IF(AND(ISNUMBER(J2106),ISNUMBER(R2106),R2106&gt;=0,R2106&lt;=1),J2106*R2106,"n.a.")</x:f>
        <x:v>0</x:v>
      </x:c>
      <x:c r="T2106" s="38" t="str">
        <x:f>IF(ISNUMBER(S2106),"Calculado ilustrativo","Faltan datos / parámetros inválidos")</x:f>
        <x:v>Calculado ilustrativo</x:v>
      </x:c>
    </x:row>
    <x:row r="2107">
      <x:c r="A2107" s="38" t="str">
        <x:v>R02102</x:v>
      </x:c>
      <x:c r="B2107" s="38" t="str">
        <x:f>'Reparto provincial'!B706</x:f>
        <x:v>C18</x:v>
      </x:c>
      <x:c r="C2107" s="38" t="str">
        <x:f>'Reparto provincial'!C706</x:f>
        <x:v>UniVivir, S. A.</x:v>
      </x:c>
      <x:c r="D2107" s="38" t="str">
        <x:f>'Reparto provincial'!D706</x:f>
        <x:v>Industrial</x:v>
      </x:c>
      <x:c r="E2107" s="38" t="str">
        <x:f>'Reparto provincial'!E706</x:f>
        <x:v>Ngäbe-Buglé</x:v>
      </x:c>
      <x:c r="F2107" s="38" t="str">
        <x:f>Ubicaciones!A17</x:f>
        <x:v>L12</x:v>
      </x:c>
      <x:c r="G2107" s="38" t="str">
        <x:v>P2</x:v>
      </x:c>
      <x:c r="H2107" s="55" t="n">
        <x:f>IF(AND(ISNUMBER('Reparto provincial'!J706),ABS(Construccion!G41-1)&lt;0.0000001,MIN(Construccion!D41:F41)&gt;=0,MAX(Construccion!D41:F41)&lt;=1),ROUND('Reparto provincial'!J706*ROUND(SUM(Construccion!$D$41:E41),12),0)-ROUND('Reparto provincial'!J706*ROUND(SUM(Construccion!$D$41:D41),12),0),"n.a.")</x:f>
        <x:v>0</x:v>
      </x:c>
      <x:c r="I2107" s="55" t="n">
        <x:f>'Reparto provincial'!N706</x:f>
        <x:v>0</x:v>
      </x:c>
      <x:c r="J2107" s="55" t="n">
        <x:f>IF(AND(ISNUMBER(H2107),ISNUMBER(I2107)),H2107*I2107,"n.a.")</x:f>
        <x:v>0</x:v>
      </x:c>
      <x:c r="K2107" s="56" t="n">
        <x:f>Ubicaciones!D17</x:f>
        <x:v>8.53</x:v>
      </x:c>
      <x:c r="L2107" s="56" t="n">
        <x:f>Ubicaciones!E17</x:f>
        <x:v>-81.7</x:v>
      </x:c>
      <x:c r="M2107" s="38" t="str">
        <x:f>Vulnerabilidad!B23</x:f>
        <x:v>Mampostería sin refuerzo</x:v>
      </x:c>
      <x:c r="N2107" s="38" t="str">
        <x:f>Vulnerabilidad!C23</x:f>
        <x:v>Bloque / ladrillo</x:v>
      </x:c>
      <x:c r="O2107" s="38" t="str">
        <x:f>Vulnerabilidad!D23</x:f>
        <x:v>Metal</x:v>
      </x:c>
      <x:c r="P2107" s="38" t="str">
        <x:v>Sin dato</x:v>
      </x:c>
      <x:c r="Q2107" s="38" t="n">
        <x:f>IF('Impacto local'!H17="","",'Impacto local'!H17)</x:f>
        <x:v>3</x:v>
      </x:c>
      <x:c r="R2107" s="57" t="n">
        <x:f>IF(Q2107="","",INDEX(Vulnerabilidad!$C$6:$C$17,Q2107))</x:f>
        <x:v>0</x:v>
      </x:c>
      <x:c r="S2107" s="55" t="n">
        <x:f>IF(AND(ISNUMBER(J2107),ISNUMBER(R2107),R2107&gt;=0,R2107&lt;=1),J2107*R2107,"n.a.")</x:f>
        <x:v>0</x:v>
      </x:c>
      <x:c r="T2107" s="38" t="str">
        <x:f>IF(ISNUMBER(S2107),"Calculado ilustrativo","Faltan datos / parámetros inválidos")</x:f>
        <x:v>Calculado ilustrativo</x:v>
      </x:c>
    </x:row>
    <x:row r="2108">
      <x:c r="A2108" s="38" t="str">
        <x:v>R02103</x:v>
      </x:c>
      <x:c r="B2108" s="38" t="str">
        <x:f>'Reparto provincial'!B706</x:f>
        <x:v>C18</x:v>
      </x:c>
      <x:c r="C2108" s="38" t="str">
        <x:f>'Reparto provincial'!C706</x:f>
        <x:v>UniVivir, S. A.</x:v>
      </x:c>
      <x:c r="D2108" s="38" t="str">
        <x:f>'Reparto provincial'!D706</x:f>
        <x:v>Industrial</x:v>
      </x:c>
      <x:c r="E2108" s="38" t="str">
        <x:f>'Reparto provincial'!E706</x:f>
        <x:v>Ngäbe-Buglé</x:v>
      </x:c>
      <x:c r="F2108" s="38" t="str">
        <x:f>Ubicaciones!A17</x:f>
        <x:v>L12</x:v>
      </x:c>
      <x:c r="G2108" s="38" t="str">
        <x:v>P3</x:v>
      </x:c>
      <x:c r="H2108" s="55" t="n">
        <x:f>IF(AND(ISNUMBER('Reparto provincial'!J706),ABS(Construccion!G41-1)&lt;0.0000001,MIN(Construccion!D41:F41)&gt;=0,MAX(Construccion!D41:F41)&lt;=1),ROUND('Reparto provincial'!J706*ROUND(SUM(Construccion!$D$41:F41),12),0)-ROUND('Reparto provincial'!J706*ROUND(SUM(Construccion!$D$41:E41),12),0),"n.a.")</x:f>
        <x:v>0</x:v>
      </x:c>
      <x:c r="I2108" s="55" t="n">
        <x:f>'Reparto provincial'!N706</x:f>
        <x:v>0</x:v>
      </x:c>
      <x:c r="J2108" s="55" t="n">
        <x:f>IF(AND(ISNUMBER(H2108),ISNUMBER(I2108)),H2108*I2108,"n.a.")</x:f>
        <x:v>0</x:v>
      </x:c>
      <x:c r="K2108" s="56" t="n">
        <x:f>Ubicaciones!D17</x:f>
        <x:v>8.53</x:v>
      </x:c>
      <x:c r="L2108" s="56" t="n">
        <x:f>Ubicaciones!E17</x:f>
        <x:v>-81.7</x:v>
      </x:c>
      <x:c r="M2108" s="38" t="str">
        <x:f>Vulnerabilidad!B24</x:f>
        <x:v>Liviana / madera</x:v>
      </x:c>
      <x:c r="N2108" s="38" t="str">
        <x:f>Vulnerabilidad!C24</x:f>
        <x:v>Madera / livianas</x:v>
      </x:c>
      <x:c r="O2108" s="38" t="str">
        <x:f>Vulnerabilidad!D24</x:f>
        <x:v>Metal</x:v>
      </x:c>
      <x:c r="P2108" s="38" t="str">
        <x:v>Sin dato</x:v>
      </x:c>
      <x:c r="Q2108" s="38" t="n">
        <x:f>IF('Impacto local'!H17="","",'Impacto local'!H17)</x:f>
        <x:v>3</x:v>
      </x:c>
      <x:c r="R2108" s="57" t="n">
        <x:f>IF(Q2108="","",INDEX(Vulnerabilidad!$D$6:$D$17,Q2108))</x:f>
        <x:v>0</x:v>
      </x:c>
      <x:c r="S2108" s="55" t="n">
        <x:f>IF(AND(ISNUMBER(J2108),ISNUMBER(R2108),R2108&gt;=0,R2108&lt;=1),J2108*R2108,"n.a.")</x:f>
        <x:v>0</x:v>
      </x:c>
      <x:c r="T2108" s="38" t="str">
        <x:f>IF(ISNUMBER(S2108),"Calculado ilustrativo","Faltan datos / parámetros inválidos")</x:f>
        <x:v>Calculado ilustrativo</x:v>
      </x:c>
    </x:row>
    <x:row r="2109">
      <x:c r="A2109" s="38" t="str">
        <x:v>R02104</x:v>
      </x:c>
      <x:c r="B2109" s="38" t="str">
        <x:f>'Reparto provincial'!B707</x:f>
        <x:v>C18</x:v>
      </x:c>
      <x:c r="C2109" s="38" t="str">
        <x:f>'Reparto provincial'!C707</x:f>
        <x:v>UniVivir, S. A.</x:v>
      </x:c>
      <x:c r="D2109" s="38" t="str">
        <x:f>'Reparto provincial'!D707</x:f>
        <x:v>Industrial</x:v>
      </x:c>
      <x:c r="E2109" s="38" t="str">
        <x:f>'Reparto provincial'!E707</x:f>
        <x:v>Panamá Oeste</x:v>
      </x:c>
      <x:c r="F2109" s="38" t="str">
        <x:f>Ubicaciones!A18</x:f>
        <x:v>L13</x:v>
      </x:c>
      <x:c r="G2109" s="38" t="str">
        <x:v>P1</x:v>
      </x:c>
      <x:c r="H2109" s="55" t="n">
        <x:f>IF(AND(ISNUMBER('Reparto provincial'!J707),ABS(Construccion!G44-1)&lt;0.0000001,MIN(Construccion!D44:F44)&gt;=0,MAX(Construccion!D44:F44)&lt;=1),ROUND('Reparto provincial'!J707*ROUND(SUM(Construccion!$D$44:D44),12),0)-0,"n.a.")</x:f>
        <x:v>0</x:v>
      </x:c>
      <x:c r="I2109" s="55" t="n">
        <x:f>'Reparto provincial'!N707</x:f>
        <x:v>0</x:v>
      </x:c>
      <x:c r="J2109" s="55" t="n">
        <x:f>IF(AND(ISNUMBER(H2109),ISNUMBER(I2109)),H2109*I2109,"n.a.")</x:f>
        <x:v>0</x:v>
      </x:c>
      <x:c r="K2109" s="56" t="n">
        <x:f>Ubicaciones!D18</x:f>
        <x:v>8.88</x:v>
      </x:c>
      <x:c r="L2109" s="56" t="n">
        <x:f>Ubicaciones!E18</x:f>
        <x:v>-79.78</x:v>
      </x:c>
      <x:c r="M2109" s="38" t="str">
        <x:f>Vulnerabilidad!B22</x:f>
        <x:v>Hormigón armado</x:v>
      </x:c>
      <x:c r="N2109" s="38" t="str">
        <x:f>Vulnerabilidad!C22</x:f>
        <x:v>Mampostería de relleno</x:v>
      </x:c>
      <x:c r="O2109" s="38" t="str">
        <x:f>Vulnerabilidad!D22</x:f>
        <x:v>Losa de hormigón</x:v>
      </x:c>
      <x:c r="P2109" s="38" t="str">
        <x:v>Sin dato</x:v>
      </x:c>
      <x:c r="Q2109" s="38" t="n">
        <x:f>IF('Impacto local'!H18="","",'Impacto local'!H18)</x:f>
        <x:v>2</x:v>
      </x:c>
      <x:c r="R2109" s="57" t="n">
        <x:f>IF(Q2109="","",INDEX(Vulnerabilidad!$B$6:$B$17,Q2109))</x:f>
        <x:v>0</x:v>
      </x:c>
      <x:c r="S2109" s="55" t="n">
        <x:f>IF(AND(ISNUMBER(J2109),ISNUMBER(R2109),R2109&gt;=0,R2109&lt;=1),J2109*R2109,"n.a.")</x:f>
        <x:v>0</x:v>
      </x:c>
      <x:c r="T2109" s="38" t="str">
        <x:f>IF(ISNUMBER(S2109),"Calculado ilustrativo","Faltan datos / parámetros inválidos")</x:f>
        <x:v>Calculado ilustrativo</x:v>
      </x:c>
    </x:row>
    <x:row r="2110">
      <x:c r="A2110" s="38" t="str">
        <x:v>R02105</x:v>
      </x:c>
      <x:c r="B2110" s="38" t="str">
        <x:f>'Reparto provincial'!B707</x:f>
        <x:v>C18</x:v>
      </x:c>
      <x:c r="C2110" s="38" t="str">
        <x:f>'Reparto provincial'!C707</x:f>
        <x:v>UniVivir, S. A.</x:v>
      </x:c>
      <x:c r="D2110" s="38" t="str">
        <x:f>'Reparto provincial'!D707</x:f>
        <x:v>Industrial</x:v>
      </x:c>
      <x:c r="E2110" s="38" t="str">
        <x:f>'Reparto provincial'!E707</x:f>
        <x:v>Panamá Oeste</x:v>
      </x:c>
      <x:c r="F2110" s="38" t="str">
        <x:f>Ubicaciones!A18</x:f>
        <x:v>L13</x:v>
      </x:c>
      <x:c r="G2110" s="38" t="str">
        <x:v>P2</x:v>
      </x:c>
      <x:c r="H2110" s="55" t="n">
        <x:f>IF(AND(ISNUMBER('Reparto provincial'!J707),ABS(Construccion!G44-1)&lt;0.0000001,MIN(Construccion!D44:F44)&gt;=0,MAX(Construccion!D44:F44)&lt;=1),ROUND('Reparto provincial'!J707*ROUND(SUM(Construccion!$D$44:E44),12),0)-ROUND('Reparto provincial'!J707*ROUND(SUM(Construccion!$D$44:D44),12),0),"n.a.")</x:f>
        <x:v>0</x:v>
      </x:c>
      <x:c r="I2110" s="55" t="n">
        <x:f>'Reparto provincial'!N707</x:f>
        <x:v>0</x:v>
      </x:c>
      <x:c r="J2110" s="55" t="n">
        <x:f>IF(AND(ISNUMBER(H2110),ISNUMBER(I2110)),H2110*I2110,"n.a.")</x:f>
        <x:v>0</x:v>
      </x:c>
      <x:c r="K2110" s="56" t="n">
        <x:f>Ubicaciones!D18</x:f>
        <x:v>8.88</x:v>
      </x:c>
      <x:c r="L2110" s="56" t="n">
        <x:f>Ubicaciones!E18</x:f>
        <x:v>-79.78</x:v>
      </x:c>
      <x:c r="M2110" s="38" t="str">
        <x:f>Vulnerabilidad!B23</x:f>
        <x:v>Mampostería sin refuerzo</x:v>
      </x:c>
      <x:c r="N2110" s="38" t="str">
        <x:f>Vulnerabilidad!C23</x:f>
        <x:v>Bloque / ladrillo</x:v>
      </x:c>
      <x:c r="O2110" s="38" t="str">
        <x:f>Vulnerabilidad!D23</x:f>
        <x:v>Metal</x:v>
      </x:c>
      <x:c r="P2110" s="38" t="str">
        <x:v>Sin dato</x:v>
      </x:c>
      <x:c r="Q2110" s="38" t="n">
        <x:f>IF('Impacto local'!H18="","",'Impacto local'!H18)</x:f>
        <x:v>2</x:v>
      </x:c>
      <x:c r="R2110" s="57" t="n">
        <x:f>IF(Q2110="","",INDEX(Vulnerabilidad!$C$6:$C$17,Q2110))</x:f>
        <x:v>0</x:v>
      </x:c>
      <x:c r="S2110" s="55" t="n">
        <x:f>IF(AND(ISNUMBER(J2110),ISNUMBER(R2110),R2110&gt;=0,R2110&lt;=1),J2110*R2110,"n.a.")</x:f>
        <x:v>0</x:v>
      </x:c>
      <x:c r="T2110" s="38" t="str">
        <x:f>IF(ISNUMBER(S2110),"Calculado ilustrativo","Faltan datos / parámetros inválidos")</x:f>
        <x:v>Calculado ilustrativo</x:v>
      </x:c>
    </x:row>
    <x:row r="2111">
      <x:c r="A2111" s="38" t="str">
        <x:v>R02106</x:v>
      </x:c>
      <x:c r="B2111" s="38" t="str">
        <x:f>'Reparto provincial'!B707</x:f>
        <x:v>C18</x:v>
      </x:c>
      <x:c r="C2111" s="38" t="str">
        <x:f>'Reparto provincial'!C707</x:f>
        <x:v>UniVivir, S. A.</x:v>
      </x:c>
      <x:c r="D2111" s="38" t="str">
        <x:f>'Reparto provincial'!D707</x:f>
        <x:v>Industrial</x:v>
      </x:c>
      <x:c r="E2111" s="38" t="str">
        <x:f>'Reparto provincial'!E707</x:f>
        <x:v>Panamá Oeste</x:v>
      </x:c>
      <x:c r="F2111" s="38" t="str">
        <x:f>Ubicaciones!A18</x:f>
        <x:v>L13</x:v>
      </x:c>
      <x:c r="G2111" s="38" t="str">
        <x:v>P3</x:v>
      </x:c>
      <x:c r="H2111" s="55" t="n">
        <x:f>IF(AND(ISNUMBER('Reparto provincial'!J707),ABS(Construccion!G44-1)&lt;0.0000001,MIN(Construccion!D44:F44)&gt;=0,MAX(Construccion!D44:F44)&lt;=1),ROUND('Reparto provincial'!J707*ROUND(SUM(Construccion!$D$44:F44),12),0)-ROUND('Reparto provincial'!J707*ROUND(SUM(Construccion!$D$44:E44),12),0),"n.a.")</x:f>
        <x:v>0</x:v>
      </x:c>
      <x:c r="I2111" s="55" t="n">
        <x:f>'Reparto provincial'!N707</x:f>
        <x:v>0</x:v>
      </x:c>
      <x:c r="J2111" s="55" t="n">
        <x:f>IF(AND(ISNUMBER(H2111),ISNUMBER(I2111)),H2111*I2111,"n.a.")</x:f>
        <x:v>0</x:v>
      </x:c>
      <x:c r="K2111" s="56" t="n">
        <x:f>Ubicaciones!D18</x:f>
        <x:v>8.88</x:v>
      </x:c>
      <x:c r="L2111" s="56" t="n">
        <x:f>Ubicaciones!E18</x:f>
        <x:v>-79.78</x:v>
      </x:c>
      <x:c r="M2111" s="38" t="str">
        <x:f>Vulnerabilidad!B24</x:f>
        <x:v>Liviana / madera</x:v>
      </x:c>
      <x:c r="N2111" s="38" t="str">
        <x:f>Vulnerabilidad!C24</x:f>
        <x:v>Madera / livianas</x:v>
      </x:c>
      <x:c r="O2111" s="38" t="str">
        <x:f>Vulnerabilidad!D24</x:f>
        <x:v>Metal</x:v>
      </x:c>
      <x:c r="P2111" s="38" t="str">
        <x:v>Sin dato</x:v>
      </x:c>
      <x:c r="Q2111" s="38" t="n">
        <x:f>IF('Impacto local'!H18="","",'Impacto local'!H18)</x:f>
        <x:v>2</x:v>
      </x:c>
      <x:c r="R2111" s="57" t="n">
        <x:f>IF(Q2111="","",INDEX(Vulnerabilidad!$D$6:$D$17,Q2111))</x:f>
        <x:v>0</x:v>
      </x:c>
      <x:c r="S2111" s="55" t="n">
        <x:f>IF(AND(ISNUMBER(J2111),ISNUMBER(R2111),R2111&gt;=0,R2111&lt;=1),J2111*R2111,"n.a.")</x:f>
        <x:v>0</x:v>
      </x:c>
      <x:c r="T2111" s="38" t="str">
        <x:f>IF(ISNUMBER(S2111),"Calculado ilustrativo","Faltan datos / parámetros inválidos")</x:f>
        <x:v>Calculado ilustrativo</x:v>
      </x:c>
    </x:row>
    <x:row r="2112">
      <x:c r="A2112" s="38" t="str">
        <x:v>R02107</x:v>
      </x:c>
      <x:c r="B2112" s="38" t="str">
        <x:f>'Reparto provincial'!B708</x:f>
        <x:v>C19</x:v>
      </x:c>
      <x:c r="C2112" s="38" t="str">
        <x:f>'Reparto provincial'!C708</x:f>
        <x:v>Worldwide Medical Assurance</x:v>
      </x:c>
      <x:c r="D2112" s="38" t="str">
        <x:f>'Reparto provincial'!D708</x:f>
        <x:v>Residencial</x:v>
      </x:c>
      <x:c r="E2112" s="38" t="str">
        <x:f>'Reparto provincial'!E708</x:f>
        <x:v>Bocas del Toro</x:v>
      </x:c>
      <x:c r="F2112" s="38" t="str">
        <x:f>Ubicaciones!A6</x:f>
        <x:v>L01</x:v>
      </x:c>
      <x:c r="G2112" s="38" t="str">
        <x:v>P1</x:v>
      </x:c>
      <x:c r="H2112" s="55" t="n">
        <x:f>IF(AND(ISNUMBER('Reparto provincial'!J708),ABS(Construccion!G6-1)&lt;0.0000001,MIN(Construccion!D6:F6)&gt;=0,MAX(Construccion!D6:F6)&lt;=1),ROUND('Reparto provincial'!J708*ROUND(SUM(Construccion!$D$6:D6),12),0)-0,"n.a.")</x:f>
        <x:v>0</x:v>
      </x:c>
      <x:c r="I2112" s="55" t="n">
        <x:f>'Reparto provincial'!N708</x:f>
        <x:v>0</x:v>
      </x:c>
      <x:c r="J2112" s="55" t="n">
        <x:f>IF(AND(ISNUMBER(H2112),ISNUMBER(I2112)),H2112*I2112,"n.a.")</x:f>
        <x:v>0</x:v>
      </x:c>
      <x:c r="K2112" s="56" t="n">
        <x:f>Ubicaciones!D6</x:f>
        <x:v>9.34</x:v>
      </x:c>
      <x:c r="L2112" s="56" t="n">
        <x:f>Ubicaciones!E6</x:f>
        <x:v>-82.25</x:v>
      </x:c>
      <x:c r="M2112" s="38" t="str">
        <x:f>Vulnerabilidad!B22</x:f>
        <x:v>Hormigón armado</x:v>
      </x:c>
      <x:c r="N2112" s="38" t="str">
        <x:f>Vulnerabilidad!C22</x:f>
        <x:v>Mampostería de relleno</x:v>
      </x:c>
      <x:c r="O2112" s="38" t="str">
        <x:f>Vulnerabilidad!D22</x:f>
        <x:v>Losa de hormigón</x:v>
      </x:c>
      <x:c r="P2112" s="38" t="str">
        <x:v>Sin dato</x:v>
      </x:c>
      <x:c r="Q2112" s="38" t="n">
        <x:f>IF('Impacto local'!H6="","",'Impacto local'!H6)</x:f>
        <x:v>3</x:v>
      </x:c>
      <x:c r="R2112" s="57" t="n">
        <x:f>IF(Q2112="","",INDEX(Vulnerabilidad!$B$6:$B$17,Q2112))</x:f>
        <x:v>0</x:v>
      </x:c>
      <x:c r="S2112" s="55" t="n">
        <x:f>IF(AND(ISNUMBER(J2112),ISNUMBER(R2112),R2112&gt;=0,R2112&lt;=1),J2112*R2112,"n.a.")</x:f>
        <x:v>0</x:v>
      </x:c>
      <x:c r="T2112" s="38" t="str">
        <x:f>IF(ISNUMBER(S2112),"Calculado ilustrativo","Faltan datos / parámetros inválidos")</x:f>
        <x:v>Calculado ilustrativo</x:v>
      </x:c>
    </x:row>
    <x:row r="2113">
      <x:c r="A2113" s="38" t="str">
        <x:v>R02108</x:v>
      </x:c>
      <x:c r="B2113" s="38" t="str">
        <x:f>'Reparto provincial'!B708</x:f>
        <x:v>C19</x:v>
      </x:c>
      <x:c r="C2113" s="38" t="str">
        <x:f>'Reparto provincial'!C708</x:f>
        <x:v>Worldwide Medical Assurance</x:v>
      </x:c>
      <x:c r="D2113" s="38" t="str">
        <x:f>'Reparto provincial'!D708</x:f>
        <x:v>Residencial</x:v>
      </x:c>
      <x:c r="E2113" s="38" t="str">
        <x:f>'Reparto provincial'!E708</x:f>
        <x:v>Bocas del Toro</x:v>
      </x:c>
      <x:c r="F2113" s="38" t="str">
        <x:f>Ubicaciones!A6</x:f>
        <x:v>L01</x:v>
      </x:c>
      <x:c r="G2113" s="38" t="str">
        <x:v>P2</x:v>
      </x:c>
      <x:c r="H2113" s="55" t="n">
        <x:f>IF(AND(ISNUMBER('Reparto provincial'!J708),ABS(Construccion!G6-1)&lt;0.0000001,MIN(Construccion!D6:F6)&gt;=0,MAX(Construccion!D6:F6)&lt;=1),ROUND('Reparto provincial'!J708*ROUND(SUM(Construccion!$D$6:E6),12),0)-ROUND('Reparto provincial'!J708*ROUND(SUM(Construccion!$D$6:D6),12),0),"n.a.")</x:f>
        <x:v>0</x:v>
      </x:c>
      <x:c r="I2113" s="55" t="n">
        <x:f>'Reparto provincial'!N708</x:f>
        <x:v>0</x:v>
      </x:c>
      <x:c r="J2113" s="55" t="n">
        <x:f>IF(AND(ISNUMBER(H2113),ISNUMBER(I2113)),H2113*I2113,"n.a.")</x:f>
        <x:v>0</x:v>
      </x:c>
      <x:c r="K2113" s="56" t="n">
        <x:f>Ubicaciones!D6</x:f>
        <x:v>9.34</x:v>
      </x:c>
      <x:c r="L2113" s="56" t="n">
        <x:f>Ubicaciones!E6</x:f>
        <x:v>-82.25</x:v>
      </x:c>
      <x:c r="M2113" s="38" t="str">
        <x:f>Vulnerabilidad!B23</x:f>
        <x:v>Mampostería sin refuerzo</x:v>
      </x:c>
      <x:c r="N2113" s="38" t="str">
        <x:f>Vulnerabilidad!C23</x:f>
        <x:v>Bloque / ladrillo</x:v>
      </x:c>
      <x:c r="O2113" s="38" t="str">
        <x:f>Vulnerabilidad!D23</x:f>
        <x:v>Metal</x:v>
      </x:c>
      <x:c r="P2113" s="38" t="str">
        <x:v>Sin dato</x:v>
      </x:c>
      <x:c r="Q2113" s="38" t="n">
        <x:f>IF('Impacto local'!H6="","",'Impacto local'!H6)</x:f>
        <x:v>3</x:v>
      </x:c>
      <x:c r="R2113" s="57" t="n">
        <x:f>IF(Q2113="","",INDEX(Vulnerabilidad!$C$6:$C$17,Q2113))</x:f>
        <x:v>0</x:v>
      </x:c>
      <x:c r="S2113" s="55" t="n">
        <x:f>IF(AND(ISNUMBER(J2113),ISNUMBER(R2113),R2113&gt;=0,R2113&lt;=1),J2113*R2113,"n.a.")</x:f>
        <x:v>0</x:v>
      </x:c>
      <x:c r="T2113" s="38" t="str">
        <x:f>IF(ISNUMBER(S2113),"Calculado ilustrativo","Faltan datos / parámetros inválidos")</x:f>
        <x:v>Calculado ilustrativo</x:v>
      </x:c>
    </x:row>
    <x:row r="2114">
      <x:c r="A2114" s="38" t="str">
        <x:v>R02109</x:v>
      </x:c>
      <x:c r="B2114" s="38" t="str">
        <x:f>'Reparto provincial'!B708</x:f>
        <x:v>C19</x:v>
      </x:c>
      <x:c r="C2114" s="38" t="str">
        <x:f>'Reparto provincial'!C708</x:f>
        <x:v>Worldwide Medical Assurance</x:v>
      </x:c>
      <x:c r="D2114" s="38" t="str">
        <x:f>'Reparto provincial'!D708</x:f>
        <x:v>Residencial</x:v>
      </x:c>
      <x:c r="E2114" s="38" t="str">
        <x:f>'Reparto provincial'!E708</x:f>
        <x:v>Bocas del Toro</x:v>
      </x:c>
      <x:c r="F2114" s="38" t="str">
        <x:f>Ubicaciones!A6</x:f>
        <x:v>L01</x:v>
      </x:c>
      <x:c r="G2114" s="38" t="str">
        <x:v>P3</x:v>
      </x:c>
      <x:c r="H2114" s="55" t="n">
        <x:f>IF(AND(ISNUMBER('Reparto provincial'!J708),ABS(Construccion!G6-1)&lt;0.0000001,MIN(Construccion!D6:F6)&gt;=0,MAX(Construccion!D6:F6)&lt;=1),ROUND('Reparto provincial'!J708*ROUND(SUM(Construccion!$D$6:F6),12),0)-ROUND('Reparto provincial'!J708*ROUND(SUM(Construccion!$D$6:E6),12),0),"n.a.")</x:f>
        <x:v>0</x:v>
      </x:c>
      <x:c r="I2114" s="55" t="n">
        <x:f>'Reparto provincial'!N708</x:f>
        <x:v>0</x:v>
      </x:c>
      <x:c r="J2114" s="55" t="n">
        <x:f>IF(AND(ISNUMBER(H2114),ISNUMBER(I2114)),H2114*I2114,"n.a.")</x:f>
        <x:v>0</x:v>
      </x:c>
      <x:c r="K2114" s="56" t="n">
        <x:f>Ubicaciones!D6</x:f>
        <x:v>9.34</x:v>
      </x:c>
      <x:c r="L2114" s="56" t="n">
        <x:f>Ubicaciones!E6</x:f>
        <x:v>-82.25</x:v>
      </x:c>
      <x:c r="M2114" s="38" t="str">
        <x:f>Vulnerabilidad!B24</x:f>
        <x:v>Liviana / madera</x:v>
      </x:c>
      <x:c r="N2114" s="38" t="str">
        <x:f>Vulnerabilidad!C24</x:f>
        <x:v>Madera / livianas</x:v>
      </x:c>
      <x:c r="O2114" s="38" t="str">
        <x:f>Vulnerabilidad!D24</x:f>
        <x:v>Metal</x:v>
      </x:c>
      <x:c r="P2114" s="38" t="str">
        <x:v>Sin dato</x:v>
      </x:c>
      <x:c r="Q2114" s="38" t="n">
        <x:f>IF('Impacto local'!H6="","",'Impacto local'!H6)</x:f>
        <x:v>3</x:v>
      </x:c>
      <x:c r="R2114" s="57" t="n">
        <x:f>IF(Q2114="","",INDEX(Vulnerabilidad!$D$6:$D$17,Q2114))</x:f>
        <x:v>0</x:v>
      </x:c>
      <x:c r="S2114" s="55" t="n">
        <x:f>IF(AND(ISNUMBER(J2114),ISNUMBER(R2114),R2114&gt;=0,R2114&lt;=1),J2114*R2114,"n.a.")</x:f>
        <x:v>0</x:v>
      </x:c>
      <x:c r="T2114" s="38" t="str">
        <x:f>IF(ISNUMBER(S2114),"Calculado ilustrativo","Faltan datos / parámetros inválidos")</x:f>
        <x:v>Calculado ilustrativo</x:v>
      </x:c>
    </x:row>
    <x:row r="2115">
      <x:c r="A2115" s="38" t="str">
        <x:v>R02110</x:v>
      </x:c>
      <x:c r="B2115" s="38" t="str">
        <x:f>'Reparto provincial'!B709</x:f>
        <x:v>C19</x:v>
      </x:c>
      <x:c r="C2115" s="38" t="str">
        <x:f>'Reparto provincial'!C709</x:f>
        <x:v>Worldwide Medical Assurance</x:v>
      </x:c>
      <x:c r="D2115" s="38" t="str">
        <x:f>'Reparto provincial'!D709</x:f>
        <x:v>Residencial</x:v>
      </x:c>
      <x:c r="E2115" s="38" t="str">
        <x:f>'Reparto provincial'!E709</x:f>
        <x:v>Coclé</x:v>
      </x:c>
      <x:c r="F2115" s="38" t="str">
        <x:f>Ubicaciones!A7</x:f>
        <x:v>L02</x:v>
      </x:c>
      <x:c r="G2115" s="38" t="str">
        <x:v>P1</x:v>
      </x:c>
      <x:c r="H2115" s="55" t="n">
        <x:f>IF(AND(ISNUMBER('Reparto provincial'!J709),ABS(Construccion!G9-1)&lt;0.0000001,MIN(Construccion!D9:F9)&gt;=0,MAX(Construccion!D9:F9)&lt;=1),ROUND('Reparto provincial'!J709*ROUND(SUM(Construccion!$D$9:D9),12),0)-0,"n.a.")</x:f>
        <x:v>0</x:v>
      </x:c>
      <x:c r="I2115" s="55" t="n">
        <x:f>'Reparto provincial'!N709</x:f>
        <x:v>0</x:v>
      </x:c>
      <x:c r="J2115" s="55" t="n">
        <x:f>IF(AND(ISNUMBER(H2115),ISNUMBER(I2115)),H2115*I2115,"n.a.")</x:f>
        <x:v>0</x:v>
      </x:c>
      <x:c r="K2115" s="56" t="n">
        <x:f>Ubicaciones!D7</x:f>
        <x:v>8.52</x:v>
      </x:c>
      <x:c r="L2115" s="56" t="n">
        <x:f>Ubicaciones!E7</x:f>
        <x:v>-80.36</x:v>
      </x:c>
      <x:c r="M2115" s="38" t="str">
        <x:f>Vulnerabilidad!B22</x:f>
        <x:v>Hormigón armado</x:v>
      </x:c>
      <x:c r="N2115" s="38" t="str">
        <x:f>Vulnerabilidad!C22</x:f>
        <x:v>Mampostería de relleno</x:v>
      </x:c>
      <x:c r="O2115" s="38" t="str">
        <x:f>Vulnerabilidad!D22</x:f>
        <x:v>Losa de hormigón</x:v>
      </x:c>
      <x:c r="P2115" s="38" t="str">
        <x:v>Sin dato</x:v>
      </x:c>
      <x:c r="Q2115" s="38" t="n">
        <x:f>IF('Impacto local'!H7="","",'Impacto local'!H7)</x:f>
        <x:v>2</x:v>
      </x:c>
      <x:c r="R2115" s="57" t="n">
        <x:f>IF(Q2115="","",INDEX(Vulnerabilidad!$B$6:$B$17,Q2115))</x:f>
        <x:v>0</x:v>
      </x:c>
      <x:c r="S2115" s="55" t="n">
        <x:f>IF(AND(ISNUMBER(J2115),ISNUMBER(R2115),R2115&gt;=0,R2115&lt;=1),J2115*R2115,"n.a.")</x:f>
        <x:v>0</x:v>
      </x:c>
      <x:c r="T2115" s="38" t="str">
        <x:f>IF(ISNUMBER(S2115),"Calculado ilustrativo","Faltan datos / parámetros inválidos")</x:f>
        <x:v>Calculado ilustrativo</x:v>
      </x:c>
    </x:row>
    <x:row r="2116">
      <x:c r="A2116" s="38" t="str">
        <x:v>R02111</x:v>
      </x:c>
      <x:c r="B2116" s="38" t="str">
        <x:f>'Reparto provincial'!B709</x:f>
        <x:v>C19</x:v>
      </x:c>
      <x:c r="C2116" s="38" t="str">
        <x:f>'Reparto provincial'!C709</x:f>
        <x:v>Worldwide Medical Assurance</x:v>
      </x:c>
      <x:c r="D2116" s="38" t="str">
        <x:f>'Reparto provincial'!D709</x:f>
        <x:v>Residencial</x:v>
      </x:c>
      <x:c r="E2116" s="38" t="str">
        <x:f>'Reparto provincial'!E709</x:f>
        <x:v>Coclé</x:v>
      </x:c>
      <x:c r="F2116" s="38" t="str">
        <x:f>Ubicaciones!A7</x:f>
        <x:v>L02</x:v>
      </x:c>
      <x:c r="G2116" s="38" t="str">
        <x:v>P2</x:v>
      </x:c>
      <x:c r="H2116" s="55" t="n">
        <x:f>IF(AND(ISNUMBER('Reparto provincial'!J709),ABS(Construccion!G9-1)&lt;0.0000001,MIN(Construccion!D9:F9)&gt;=0,MAX(Construccion!D9:F9)&lt;=1),ROUND('Reparto provincial'!J709*ROUND(SUM(Construccion!$D$9:E9),12),0)-ROUND('Reparto provincial'!J709*ROUND(SUM(Construccion!$D$9:D9),12),0),"n.a.")</x:f>
        <x:v>0</x:v>
      </x:c>
      <x:c r="I2116" s="55" t="n">
        <x:f>'Reparto provincial'!N709</x:f>
        <x:v>0</x:v>
      </x:c>
      <x:c r="J2116" s="55" t="n">
        <x:f>IF(AND(ISNUMBER(H2116),ISNUMBER(I2116)),H2116*I2116,"n.a.")</x:f>
        <x:v>0</x:v>
      </x:c>
      <x:c r="K2116" s="56" t="n">
        <x:f>Ubicaciones!D7</x:f>
        <x:v>8.52</x:v>
      </x:c>
      <x:c r="L2116" s="56" t="n">
        <x:f>Ubicaciones!E7</x:f>
        <x:v>-80.36</x:v>
      </x:c>
      <x:c r="M2116" s="38" t="str">
        <x:f>Vulnerabilidad!B23</x:f>
        <x:v>Mampostería sin refuerzo</x:v>
      </x:c>
      <x:c r="N2116" s="38" t="str">
        <x:f>Vulnerabilidad!C23</x:f>
        <x:v>Bloque / ladrillo</x:v>
      </x:c>
      <x:c r="O2116" s="38" t="str">
        <x:f>Vulnerabilidad!D23</x:f>
        <x:v>Metal</x:v>
      </x:c>
      <x:c r="P2116" s="38" t="str">
        <x:v>Sin dato</x:v>
      </x:c>
      <x:c r="Q2116" s="38" t="n">
        <x:f>IF('Impacto local'!H7="","",'Impacto local'!H7)</x:f>
        <x:v>2</x:v>
      </x:c>
      <x:c r="R2116" s="57" t="n">
        <x:f>IF(Q2116="","",INDEX(Vulnerabilidad!$C$6:$C$17,Q2116))</x:f>
        <x:v>0</x:v>
      </x:c>
      <x:c r="S2116" s="55" t="n">
        <x:f>IF(AND(ISNUMBER(J2116),ISNUMBER(R2116),R2116&gt;=0,R2116&lt;=1),J2116*R2116,"n.a.")</x:f>
        <x:v>0</x:v>
      </x:c>
      <x:c r="T2116" s="38" t="str">
        <x:f>IF(ISNUMBER(S2116),"Calculado ilustrativo","Faltan datos / parámetros inválidos")</x:f>
        <x:v>Calculado ilustrativo</x:v>
      </x:c>
    </x:row>
    <x:row r="2117">
      <x:c r="A2117" s="38" t="str">
        <x:v>R02112</x:v>
      </x:c>
      <x:c r="B2117" s="38" t="str">
        <x:f>'Reparto provincial'!B709</x:f>
        <x:v>C19</x:v>
      </x:c>
      <x:c r="C2117" s="38" t="str">
        <x:f>'Reparto provincial'!C709</x:f>
        <x:v>Worldwide Medical Assurance</x:v>
      </x:c>
      <x:c r="D2117" s="38" t="str">
        <x:f>'Reparto provincial'!D709</x:f>
        <x:v>Residencial</x:v>
      </x:c>
      <x:c r="E2117" s="38" t="str">
        <x:f>'Reparto provincial'!E709</x:f>
        <x:v>Coclé</x:v>
      </x:c>
      <x:c r="F2117" s="38" t="str">
        <x:f>Ubicaciones!A7</x:f>
        <x:v>L02</x:v>
      </x:c>
      <x:c r="G2117" s="38" t="str">
        <x:v>P3</x:v>
      </x:c>
      <x:c r="H2117" s="55" t="n">
        <x:f>IF(AND(ISNUMBER('Reparto provincial'!J709),ABS(Construccion!G9-1)&lt;0.0000001,MIN(Construccion!D9:F9)&gt;=0,MAX(Construccion!D9:F9)&lt;=1),ROUND('Reparto provincial'!J709*ROUND(SUM(Construccion!$D$9:F9),12),0)-ROUND('Reparto provincial'!J709*ROUND(SUM(Construccion!$D$9:E9),12),0),"n.a.")</x:f>
        <x:v>0</x:v>
      </x:c>
      <x:c r="I2117" s="55" t="n">
        <x:f>'Reparto provincial'!N709</x:f>
        <x:v>0</x:v>
      </x:c>
      <x:c r="J2117" s="55" t="n">
        <x:f>IF(AND(ISNUMBER(H2117),ISNUMBER(I2117)),H2117*I2117,"n.a.")</x:f>
        <x:v>0</x:v>
      </x:c>
      <x:c r="K2117" s="56" t="n">
        <x:f>Ubicaciones!D7</x:f>
        <x:v>8.52</x:v>
      </x:c>
      <x:c r="L2117" s="56" t="n">
        <x:f>Ubicaciones!E7</x:f>
        <x:v>-80.36</x:v>
      </x:c>
      <x:c r="M2117" s="38" t="str">
        <x:f>Vulnerabilidad!B24</x:f>
        <x:v>Liviana / madera</x:v>
      </x:c>
      <x:c r="N2117" s="38" t="str">
        <x:f>Vulnerabilidad!C24</x:f>
        <x:v>Madera / livianas</x:v>
      </x:c>
      <x:c r="O2117" s="38" t="str">
        <x:f>Vulnerabilidad!D24</x:f>
        <x:v>Metal</x:v>
      </x:c>
      <x:c r="P2117" s="38" t="str">
        <x:v>Sin dato</x:v>
      </x:c>
      <x:c r="Q2117" s="38" t="n">
        <x:f>IF('Impacto local'!H7="","",'Impacto local'!H7)</x:f>
        <x:v>2</x:v>
      </x:c>
      <x:c r="R2117" s="57" t="n">
        <x:f>IF(Q2117="","",INDEX(Vulnerabilidad!$D$6:$D$17,Q2117))</x:f>
        <x:v>0</x:v>
      </x:c>
      <x:c r="S2117" s="55" t="n">
        <x:f>IF(AND(ISNUMBER(J2117),ISNUMBER(R2117),R2117&gt;=0,R2117&lt;=1),J2117*R2117,"n.a.")</x:f>
        <x:v>0</x:v>
      </x:c>
      <x:c r="T2117" s="38" t="str">
        <x:f>IF(ISNUMBER(S2117),"Calculado ilustrativo","Faltan datos / parámetros inválidos")</x:f>
        <x:v>Calculado ilustrativo</x:v>
      </x:c>
    </x:row>
    <x:row r="2118">
      <x:c r="A2118" s="38" t="str">
        <x:v>R02113</x:v>
      </x:c>
      <x:c r="B2118" s="38" t="str">
        <x:f>'Reparto provincial'!B710</x:f>
        <x:v>C19</x:v>
      </x:c>
      <x:c r="C2118" s="38" t="str">
        <x:f>'Reparto provincial'!C710</x:f>
        <x:v>Worldwide Medical Assurance</x:v>
      </x:c>
      <x:c r="D2118" s="38" t="str">
        <x:f>'Reparto provincial'!D710</x:f>
        <x:v>Residencial</x:v>
      </x:c>
      <x:c r="E2118" s="38" t="str">
        <x:f>'Reparto provincial'!E710</x:f>
        <x:v>Colón</x:v>
      </x:c>
      <x:c r="F2118" s="38" t="str">
        <x:f>Ubicaciones!A8</x:f>
        <x:v>L03</x:v>
      </x:c>
      <x:c r="G2118" s="38" t="str">
        <x:v>P1</x:v>
      </x:c>
      <x:c r="H2118" s="55" t="n">
        <x:f>IF(AND(ISNUMBER('Reparto provincial'!J710),ABS(Construccion!G12-1)&lt;0.0000001,MIN(Construccion!D12:F12)&gt;=0,MAX(Construccion!D12:F12)&lt;=1),ROUND('Reparto provincial'!J710*ROUND(SUM(Construccion!$D$12:D12),12),0)-0,"n.a.")</x:f>
        <x:v>0</x:v>
      </x:c>
      <x:c r="I2118" s="55" t="n">
        <x:f>'Reparto provincial'!N710</x:f>
        <x:v>0</x:v>
      </x:c>
      <x:c r="J2118" s="55" t="n">
        <x:f>IF(AND(ISNUMBER(H2118),ISNUMBER(I2118)),H2118*I2118,"n.a.")</x:f>
        <x:v>0</x:v>
      </x:c>
      <x:c r="K2118" s="56" t="n">
        <x:f>Ubicaciones!D8</x:f>
        <x:v>9.36</x:v>
      </x:c>
      <x:c r="L2118" s="56" t="n">
        <x:f>Ubicaciones!E8</x:f>
        <x:v>-79.9</x:v>
      </x:c>
      <x:c r="M2118" s="38" t="str">
        <x:f>Vulnerabilidad!B22</x:f>
        <x:v>Hormigón armado</x:v>
      </x:c>
      <x:c r="N2118" s="38" t="str">
        <x:f>Vulnerabilidad!C22</x:f>
        <x:v>Mampostería de relleno</x:v>
      </x:c>
      <x:c r="O2118" s="38" t="str">
        <x:f>Vulnerabilidad!D22</x:f>
        <x:v>Losa de hormigón</x:v>
      </x:c>
      <x:c r="P2118" s="38" t="str">
        <x:v>Sin dato</x:v>
      </x:c>
      <x:c r="Q2118" s="38" t="n">
        <x:f>IF('Impacto local'!H8="","",'Impacto local'!H8)</x:f>
        <x:v>2</x:v>
      </x:c>
      <x:c r="R2118" s="57" t="n">
        <x:f>IF(Q2118="","",INDEX(Vulnerabilidad!$B$6:$B$17,Q2118))</x:f>
        <x:v>0</x:v>
      </x:c>
      <x:c r="S2118" s="55" t="n">
        <x:f>IF(AND(ISNUMBER(J2118),ISNUMBER(R2118),R2118&gt;=0,R2118&lt;=1),J2118*R2118,"n.a.")</x:f>
        <x:v>0</x:v>
      </x:c>
      <x:c r="T2118" s="38" t="str">
        <x:f>IF(ISNUMBER(S2118),"Calculado ilustrativo","Faltan datos / parámetros inválidos")</x:f>
        <x:v>Calculado ilustrativo</x:v>
      </x:c>
    </x:row>
    <x:row r="2119">
      <x:c r="A2119" s="38" t="str">
        <x:v>R02114</x:v>
      </x:c>
      <x:c r="B2119" s="38" t="str">
        <x:f>'Reparto provincial'!B710</x:f>
        <x:v>C19</x:v>
      </x:c>
      <x:c r="C2119" s="38" t="str">
        <x:f>'Reparto provincial'!C710</x:f>
        <x:v>Worldwide Medical Assurance</x:v>
      </x:c>
      <x:c r="D2119" s="38" t="str">
        <x:f>'Reparto provincial'!D710</x:f>
        <x:v>Residencial</x:v>
      </x:c>
      <x:c r="E2119" s="38" t="str">
        <x:f>'Reparto provincial'!E710</x:f>
        <x:v>Colón</x:v>
      </x:c>
      <x:c r="F2119" s="38" t="str">
        <x:f>Ubicaciones!A8</x:f>
        <x:v>L03</x:v>
      </x:c>
      <x:c r="G2119" s="38" t="str">
        <x:v>P2</x:v>
      </x:c>
      <x:c r="H2119" s="55" t="n">
        <x:f>IF(AND(ISNUMBER('Reparto provincial'!J710),ABS(Construccion!G12-1)&lt;0.0000001,MIN(Construccion!D12:F12)&gt;=0,MAX(Construccion!D12:F12)&lt;=1),ROUND('Reparto provincial'!J710*ROUND(SUM(Construccion!$D$12:E12),12),0)-ROUND('Reparto provincial'!J710*ROUND(SUM(Construccion!$D$12:D12),12),0),"n.a.")</x:f>
        <x:v>0</x:v>
      </x:c>
      <x:c r="I2119" s="55" t="n">
        <x:f>'Reparto provincial'!N710</x:f>
        <x:v>0</x:v>
      </x:c>
      <x:c r="J2119" s="55" t="n">
        <x:f>IF(AND(ISNUMBER(H2119),ISNUMBER(I2119)),H2119*I2119,"n.a.")</x:f>
        <x:v>0</x:v>
      </x:c>
      <x:c r="K2119" s="56" t="n">
        <x:f>Ubicaciones!D8</x:f>
        <x:v>9.36</x:v>
      </x:c>
      <x:c r="L2119" s="56" t="n">
        <x:f>Ubicaciones!E8</x:f>
        <x:v>-79.9</x:v>
      </x:c>
      <x:c r="M2119" s="38" t="str">
        <x:f>Vulnerabilidad!B23</x:f>
        <x:v>Mampostería sin refuerzo</x:v>
      </x:c>
      <x:c r="N2119" s="38" t="str">
        <x:f>Vulnerabilidad!C23</x:f>
        <x:v>Bloque / ladrillo</x:v>
      </x:c>
      <x:c r="O2119" s="38" t="str">
        <x:f>Vulnerabilidad!D23</x:f>
        <x:v>Metal</x:v>
      </x:c>
      <x:c r="P2119" s="38" t="str">
        <x:v>Sin dato</x:v>
      </x:c>
      <x:c r="Q2119" s="38" t="n">
        <x:f>IF('Impacto local'!H8="","",'Impacto local'!H8)</x:f>
        <x:v>2</x:v>
      </x:c>
      <x:c r="R2119" s="57" t="n">
        <x:f>IF(Q2119="","",INDEX(Vulnerabilidad!$C$6:$C$17,Q2119))</x:f>
        <x:v>0</x:v>
      </x:c>
      <x:c r="S2119" s="55" t="n">
        <x:f>IF(AND(ISNUMBER(J2119),ISNUMBER(R2119),R2119&gt;=0,R2119&lt;=1),J2119*R2119,"n.a.")</x:f>
        <x:v>0</x:v>
      </x:c>
      <x:c r="T2119" s="38" t="str">
        <x:f>IF(ISNUMBER(S2119),"Calculado ilustrativo","Faltan datos / parámetros inválidos")</x:f>
        <x:v>Calculado ilustrativo</x:v>
      </x:c>
    </x:row>
    <x:row r="2120">
      <x:c r="A2120" s="38" t="str">
        <x:v>R02115</x:v>
      </x:c>
      <x:c r="B2120" s="38" t="str">
        <x:f>'Reparto provincial'!B710</x:f>
        <x:v>C19</x:v>
      </x:c>
      <x:c r="C2120" s="38" t="str">
        <x:f>'Reparto provincial'!C710</x:f>
        <x:v>Worldwide Medical Assurance</x:v>
      </x:c>
      <x:c r="D2120" s="38" t="str">
        <x:f>'Reparto provincial'!D710</x:f>
        <x:v>Residencial</x:v>
      </x:c>
      <x:c r="E2120" s="38" t="str">
        <x:f>'Reparto provincial'!E710</x:f>
        <x:v>Colón</x:v>
      </x:c>
      <x:c r="F2120" s="38" t="str">
        <x:f>Ubicaciones!A8</x:f>
        <x:v>L03</x:v>
      </x:c>
      <x:c r="G2120" s="38" t="str">
        <x:v>P3</x:v>
      </x:c>
      <x:c r="H2120" s="55" t="n">
        <x:f>IF(AND(ISNUMBER('Reparto provincial'!J710),ABS(Construccion!G12-1)&lt;0.0000001,MIN(Construccion!D12:F12)&gt;=0,MAX(Construccion!D12:F12)&lt;=1),ROUND('Reparto provincial'!J710*ROUND(SUM(Construccion!$D$12:F12),12),0)-ROUND('Reparto provincial'!J710*ROUND(SUM(Construccion!$D$12:E12),12),0),"n.a.")</x:f>
        <x:v>0</x:v>
      </x:c>
      <x:c r="I2120" s="55" t="n">
        <x:f>'Reparto provincial'!N710</x:f>
        <x:v>0</x:v>
      </x:c>
      <x:c r="J2120" s="55" t="n">
        <x:f>IF(AND(ISNUMBER(H2120),ISNUMBER(I2120)),H2120*I2120,"n.a.")</x:f>
        <x:v>0</x:v>
      </x:c>
      <x:c r="K2120" s="56" t="n">
        <x:f>Ubicaciones!D8</x:f>
        <x:v>9.36</x:v>
      </x:c>
      <x:c r="L2120" s="56" t="n">
        <x:f>Ubicaciones!E8</x:f>
        <x:v>-79.9</x:v>
      </x:c>
      <x:c r="M2120" s="38" t="str">
        <x:f>Vulnerabilidad!B24</x:f>
        <x:v>Liviana / madera</x:v>
      </x:c>
      <x:c r="N2120" s="38" t="str">
        <x:f>Vulnerabilidad!C24</x:f>
        <x:v>Madera / livianas</x:v>
      </x:c>
      <x:c r="O2120" s="38" t="str">
        <x:f>Vulnerabilidad!D24</x:f>
        <x:v>Metal</x:v>
      </x:c>
      <x:c r="P2120" s="38" t="str">
        <x:v>Sin dato</x:v>
      </x:c>
      <x:c r="Q2120" s="38" t="n">
        <x:f>IF('Impacto local'!H8="","",'Impacto local'!H8)</x:f>
        <x:v>2</x:v>
      </x:c>
      <x:c r="R2120" s="57" t="n">
        <x:f>IF(Q2120="","",INDEX(Vulnerabilidad!$D$6:$D$17,Q2120))</x:f>
        <x:v>0</x:v>
      </x:c>
      <x:c r="S2120" s="55" t="n">
        <x:f>IF(AND(ISNUMBER(J2120),ISNUMBER(R2120),R2120&gt;=0,R2120&lt;=1),J2120*R2120,"n.a.")</x:f>
        <x:v>0</x:v>
      </x:c>
      <x:c r="T2120" s="38" t="str">
        <x:f>IF(ISNUMBER(S2120),"Calculado ilustrativo","Faltan datos / parámetros inválidos")</x:f>
        <x:v>Calculado ilustrativo</x:v>
      </x:c>
    </x:row>
    <x:row r="2121">
      <x:c r="A2121" s="38" t="str">
        <x:v>R02116</x:v>
      </x:c>
      <x:c r="B2121" s="38" t="str">
        <x:f>'Reparto provincial'!B711</x:f>
        <x:v>C19</x:v>
      </x:c>
      <x:c r="C2121" s="38" t="str">
        <x:f>'Reparto provincial'!C711</x:f>
        <x:v>Worldwide Medical Assurance</x:v>
      </x:c>
      <x:c r="D2121" s="38" t="str">
        <x:f>'Reparto provincial'!D711</x:f>
        <x:v>Residencial</x:v>
      </x:c>
      <x:c r="E2121" s="38" t="str">
        <x:f>'Reparto provincial'!E711</x:f>
        <x:v>Chiriquí</x:v>
      </x:c>
      <x:c r="F2121" s="38" t="str">
        <x:f>Ubicaciones!A9</x:f>
        <x:v>L04</x:v>
      </x:c>
      <x:c r="G2121" s="38" t="str">
        <x:v>P1</x:v>
      </x:c>
      <x:c r="H2121" s="55" t="n">
        <x:f>IF(AND(ISNUMBER('Reparto provincial'!J711),ABS(Construccion!G15-1)&lt;0.0000001,MIN(Construccion!D15:F15)&gt;=0,MAX(Construccion!D15:F15)&lt;=1),ROUND('Reparto provincial'!J711*ROUND(SUM(Construccion!$D$15:D15),12),0)-0,"n.a.")</x:f>
        <x:v>0</x:v>
      </x:c>
      <x:c r="I2121" s="55" t="n">
        <x:f>'Reparto provincial'!N711</x:f>
        <x:v>0</x:v>
      </x:c>
      <x:c r="J2121" s="55" t="n">
        <x:f>IF(AND(ISNUMBER(H2121),ISNUMBER(I2121)),H2121*I2121,"n.a.")</x:f>
        <x:v>0</x:v>
      </x:c>
      <x:c r="K2121" s="56" t="n">
        <x:f>Ubicaciones!D9</x:f>
        <x:v>8.43</x:v>
      </x:c>
      <x:c r="L2121" s="56" t="n">
        <x:f>Ubicaciones!E9</x:f>
        <x:v>-82.43</x:v>
      </x:c>
      <x:c r="M2121" s="38" t="str">
        <x:f>Vulnerabilidad!B22</x:f>
        <x:v>Hormigón armado</x:v>
      </x:c>
      <x:c r="N2121" s="38" t="str">
        <x:f>Vulnerabilidad!C22</x:f>
        <x:v>Mampostería de relleno</x:v>
      </x:c>
      <x:c r="O2121" s="38" t="str">
        <x:f>Vulnerabilidad!D22</x:f>
        <x:v>Losa de hormigón</x:v>
      </x:c>
      <x:c r="P2121" s="38" t="str">
        <x:v>Sin dato</x:v>
      </x:c>
      <x:c r="Q2121" s="38" t="n">
        <x:f>IF('Impacto local'!H9="","",'Impacto local'!H9)</x:f>
        <x:v>4</x:v>
      </x:c>
      <x:c r="R2121" s="57" t="n">
        <x:f>IF(Q2121="","",INDEX(Vulnerabilidad!$B$6:$B$17,Q2121))</x:f>
        <x:v>0</x:v>
      </x:c>
      <x:c r="S2121" s="55" t="n">
        <x:f>IF(AND(ISNUMBER(J2121),ISNUMBER(R2121),R2121&gt;=0,R2121&lt;=1),J2121*R2121,"n.a.")</x:f>
        <x:v>0</x:v>
      </x:c>
      <x:c r="T2121" s="38" t="str">
        <x:f>IF(ISNUMBER(S2121),"Calculado ilustrativo","Faltan datos / parámetros inválidos")</x:f>
        <x:v>Calculado ilustrativo</x:v>
      </x:c>
    </x:row>
    <x:row r="2122">
      <x:c r="A2122" s="38" t="str">
        <x:v>R02117</x:v>
      </x:c>
      <x:c r="B2122" s="38" t="str">
        <x:f>'Reparto provincial'!B711</x:f>
        <x:v>C19</x:v>
      </x:c>
      <x:c r="C2122" s="38" t="str">
        <x:f>'Reparto provincial'!C711</x:f>
        <x:v>Worldwide Medical Assurance</x:v>
      </x:c>
      <x:c r="D2122" s="38" t="str">
        <x:f>'Reparto provincial'!D711</x:f>
        <x:v>Residencial</x:v>
      </x:c>
      <x:c r="E2122" s="38" t="str">
        <x:f>'Reparto provincial'!E711</x:f>
        <x:v>Chiriquí</x:v>
      </x:c>
      <x:c r="F2122" s="38" t="str">
        <x:f>Ubicaciones!A9</x:f>
        <x:v>L04</x:v>
      </x:c>
      <x:c r="G2122" s="38" t="str">
        <x:v>P2</x:v>
      </x:c>
      <x:c r="H2122" s="55" t="n">
        <x:f>IF(AND(ISNUMBER('Reparto provincial'!J711),ABS(Construccion!G15-1)&lt;0.0000001,MIN(Construccion!D15:F15)&gt;=0,MAX(Construccion!D15:F15)&lt;=1),ROUND('Reparto provincial'!J711*ROUND(SUM(Construccion!$D$15:E15),12),0)-ROUND('Reparto provincial'!J711*ROUND(SUM(Construccion!$D$15:D15),12),0),"n.a.")</x:f>
        <x:v>0</x:v>
      </x:c>
      <x:c r="I2122" s="55" t="n">
        <x:f>'Reparto provincial'!N711</x:f>
        <x:v>0</x:v>
      </x:c>
      <x:c r="J2122" s="55" t="n">
        <x:f>IF(AND(ISNUMBER(H2122),ISNUMBER(I2122)),H2122*I2122,"n.a.")</x:f>
        <x:v>0</x:v>
      </x:c>
      <x:c r="K2122" s="56" t="n">
        <x:f>Ubicaciones!D9</x:f>
        <x:v>8.43</x:v>
      </x:c>
      <x:c r="L2122" s="56" t="n">
        <x:f>Ubicaciones!E9</x:f>
        <x:v>-82.43</x:v>
      </x:c>
      <x:c r="M2122" s="38" t="str">
        <x:f>Vulnerabilidad!B23</x:f>
        <x:v>Mampostería sin refuerzo</x:v>
      </x:c>
      <x:c r="N2122" s="38" t="str">
        <x:f>Vulnerabilidad!C23</x:f>
        <x:v>Bloque / ladrillo</x:v>
      </x:c>
      <x:c r="O2122" s="38" t="str">
        <x:f>Vulnerabilidad!D23</x:f>
        <x:v>Metal</x:v>
      </x:c>
      <x:c r="P2122" s="38" t="str">
        <x:v>Sin dato</x:v>
      </x:c>
      <x:c r="Q2122" s="38" t="n">
        <x:f>IF('Impacto local'!H9="","",'Impacto local'!H9)</x:f>
        <x:v>4</x:v>
      </x:c>
      <x:c r="R2122" s="57" t="n">
        <x:f>IF(Q2122="","",INDEX(Vulnerabilidad!$C$6:$C$17,Q2122))</x:f>
        <x:v>0.001</x:v>
      </x:c>
      <x:c r="S2122" s="55" t="n">
        <x:f>IF(AND(ISNUMBER(J2122),ISNUMBER(R2122),R2122&gt;=0,R2122&lt;=1),J2122*R2122,"n.a.")</x:f>
        <x:v>0</x:v>
      </x:c>
      <x:c r="T2122" s="38" t="str">
        <x:f>IF(ISNUMBER(S2122),"Calculado ilustrativo","Faltan datos / parámetros inválidos")</x:f>
        <x:v>Calculado ilustrativo</x:v>
      </x:c>
    </x:row>
    <x:row r="2123">
      <x:c r="A2123" s="38" t="str">
        <x:v>R02118</x:v>
      </x:c>
      <x:c r="B2123" s="38" t="str">
        <x:f>'Reparto provincial'!B711</x:f>
        <x:v>C19</x:v>
      </x:c>
      <x:c r="C2123" s="38" t="str">
        <x:f>'Reparto provincial'!C711</x:f>
        <x:v>Worldwide Medical Assurance</x:v>
      </x:c>
      <x:c r="D2123" s="38" t="str">
        <x:f>'Reparto provincial'!D711</x:f>
        <x:v>Residencial</x:v>
      </x:c>
      <x:c r="E2123" s="38" t="str">
        <x:f>'Reparto provincial'!E711</x:f>
        <x:v>Chiriquí</x:v>
      </x:c>
      <x:c r="F2123" s="38" t="str">
        <x:f>Ubicaciones!A9</x:f>
        <x:v>L04</x:v>
      </x:c>
      <x:c r="G2123" s="38" t="str">
        <x:v>P3</x:v>
      </x:c>
      <x:c r="H2123" s="55" t="n">
        <x:f>IF(AND(ISNUMBER('Reparto provincial'!J711),ABS(Construccion!G15-1)&lt;0.0000001,MIN(Construccion!D15:F15)&gt;=0,MAX(Construccion!D15:F15)&lt;=1),ROUND('Reparto provincial'!J711*ROUND(SUM(Construccion!$D$15:F15),12),0)-ROUND('Reparto provincial'!J711*ROUND(SUM(Construccion!$D$15:E15),12),0),"n.a.")</x:f>
        <x:v>0</x:v>
      </x:c>
      <x:c r="I2123" s="55" t="n">
        <x:f>'Reparto provincial'!N711</x:f>
        <x:v>0</x:v>
      </x:c>
      <x:c r="J2123" s="55" t="n">
        <x:f>IF(AND(ISNUMBER(H2123),ISNUMBER(I2123)),H2123*I2123,"n.a.")</x:f>
        <x:v>0</x:v>
      </x:c>
      <x:c r="K2123" s="56" t="n">
        <x:f>Ubicaciones!D9</x:f>
        <x:v>8.43</x:v>
      </x:c>
      <x:c r="L2123" s="56" t="n">
        <x:f>Ubicaciones!E9</x:f>
        <x:v>-82.43</x:v>
      </x:c>
      <x:c r="M2123" s="38" t="str">
        <x:f>Vulnerabilidad!B24</x:f>
        <x:v>Liviana / madera</x:v>
      </x:c>
      <x:c r="N2123" s="38" t="str">
        <x:f>Vulnerabilidad!C24</x:f>
        <x:v>Madera / livianas</x:v>
      </x:c>
      <x:c r="O2123" s="38" t="str">
        <x:f>Vulnerabilidad!D24</x:f>
        <x:v>Metal</x:v>
      </x:c>
      <x:c r="P2123" s="38" t="str">
        <x:v>Sin dato</x:v>
      </x:c>
      <x:c r="Q2123" s="38" t="n">
        <x:f>IF('Impacto local'!H9="","",'Impacto local'!H9)</x:f>
        <x:v>4</x:v>
      </x:c>
      <x:c r="R2123" s="57" t="n">
        <x:f>IF(Q2123="","",INDEX(Vulnerabilidad!$D$6:$D$17,Q2123))</x:f>
        <x:v>0.002</x:v>
      </x:c>
      <x:c r="S2123" s="55" t="n">
        <x:f>IF(AND(ISNUMBER(J2123),ISNUMBER(R2123),R2123&gt;=0,R2123&lt;=1),J2123*R2123,"n.a.")</x:f>
        <x:v>0</x:v>
      </x:c>
      <x:c r="T2123" s="38" t="str">
        <x:f>IF(ISNUMBER(S2123),"Calculado ilustrativo","Faltan datos / parámetros inválidos")</x:f>
        <x:v>Calculado ilustrativo</x:v>
      </x:c>
    </x:row>
    <x:row r="2124">
      <x:c r="A2124" s="38" t="str">
        <x:v>R02119</x:v>
      </x:c>
      <x:c r="B2124" s="38" t="str">
        <x:f>'Reparto provincial'!B712</x:f>
        <x:v>C19</x:v>
      </x:c>
      <x:c r="C2124" s="38" t="str">
        <x:f>'Reparto provincial'!C712</x:f>
        <x:v>Worldwide Medical Assurance</x:v>
      </x:c>
      <x:c r="D2124" s="38" t="str">
        <x:f>'Reparto provincial'!D712</x:f>
        <x:v>Residencial</x:v>
      </x:c>
      <x:c r="E2124" s="38" t="str">
        <x:f>'Reparto provincial'!E712</x:f>
        <x:v>Darién</x:v>
      </x:c>
      <x:c r="F2124" s="38" t="str">
        <x:f>Ubicaciones!A10</x:f>
        <x:v>L05</x:v>
      </x:c>
      <x:c r="G2124" s="38" t="str">
        <x:v>P1</x:v>
      </x:c>
      <x:c r="H2124" s="55" t="n">
        <x:f>IF(AND(ISNUMBER('Reparto provincial'!J712),ABS(Construccion!G18-1)&lt;0.0000001,MIN(Construccion!D18:F18)&gt;=0,MAX(Construccion!D18:F18)&lt;=1),ROUND('Reparto provincial'!J712*ROUND(SUM(Construccion!$D$18:D18),12),0)-0,"n.a.")</x:f>
        <x:v>0</x:v>
      </x:c>
      <x:c r="I2124" s="55" t="n">
        <x:f>'Reparto provincial'!N712</x:f>
        <x:v>0</x:v>
      </x:c>
      <x:c r="J2124" s="55" t="n">
        <x:f>IF(AND(ISNUMBER(H2124),ISNUMBER(I2124)),H2124*I2124,"n.a.")</x:f>
        <x:v>0</x:v>
      </x:c>
      <x:c r="K2124" s="56" t="n">
        <x:f>Ubicaciones!D10</x:f>
        <x:v>8.4</x:v>
      </x:c>
      <x:c r="L2124" s="56" t="n">
        <x:f>Ubicaciones!E10</x:f>
        <x:v>-78.15</x:v>
      </x:c>
      <x:c r="M2124" s="38" t="str">
        <x:f>Vulnerabilidad!B22</x:f>
        <x:v>Hormigón armado</x:v>
      </x:c>
      <x:c r="N2124" s="38" t="str">
        <x:f>Vulnerabilidad!C22</x:f>
        <x:v>Mampostería de relleno</x:v>
      </x:c>
      <x:c r="O2124" s="38" t="str">
        <x:f>Vulnerabilidad!D22</x:f>
        <x:v>Losa de hormigón</x:v>
      </x:c>
      <x:c r="P2124" s="38" t="str">
        <x:v>Sin dato</x:v>
      </x:c>
      <x:c r="Q2124" s="38" t="n">
        <x:f>IF('Impacto local'!H10="","",'Impacto local'!H10)</x:f>
        <x:v>2</x:v>
      </x:c>
      <x:c r="R2124" s="57" t="n">
        <x:f>IF(Q2124="","",INDEX(Vulnerabilidad!$B$6:$B$17,Q2124))</x:f>
        <x:v>0</x:v>
      </x:c>
      <x:c r="S2124" s="55" t="n">
        <x:f>IF(AND(ISNUMBER(J2124),ISNUMBER(R2124),R2124&gt;=0,R2124&lt;=1),J2124*R2124,"n.a.")</x:f>
        <x:v>0</x:v>
      </x:c>
      <x:c r="T2124" s="38" t="str">
        <x:f>IF(ISNUMBER(S2124),"Calculado ilustrativo","Faltan datos / parámetros inválidos")</x:f>
        <x:v>Calculado ilustrativo</x:v>
      </x:c>
    </x:row>
    <x:row r="2125">
      <x:c r="A2125" s="38" t="str">
        <x:v>R02120</x:v>
      </x:c>
      <x:c r="B2125" s="38" t="str">
        <x:f>'Reparto provincial'!B712</x:f>
        <x:v>C19</x:v>
      </x:c>
      <x:c r="C2125" s="38" t="str">
        <x:f>'Reparto provincial'!C712</x:f>
        <x:v>Worldwide Medical Assurance</x:v>
      </x:c>
      <x:c r="D2125" s="38" t="str">
        <x:f>'Reparto provincial'!D712</x:f>
        <x:v>Residencial</x:v>
      </x:c>
      <x:c r="E2125" s="38" t="str">
        <x:f>'Reparto provincial'!E712</x:f>
        <x:v>Darién</x:v>
      </x:c>
      <x:c r="F2125" s="38" t="str">
        <x:f>Ubicaciones!A10</x:f>
        <x:v>L05</x:v>
      </x:c>
      <x:c r="G2125" s="38" t="str">
        <x:v>P2</x:v>
      </x:c>
      <x:c r="H2125" s="55" t="n">
        <x:f>IF(AND(ISNUMBER('Reparto provincial'!J712),ABS(Construccion!G18-1)&lt;0.0000001,MIN(Construccion!D18:F18)&gt;=0,MAX(Construccion!D18:F18)&lt;=1),ROUND('Reparto provincial'!J712*ROUND(SUM(Construccion!$D$18:E18),12),0)-ROUND('Reparto provincial'!J712*ROUND(SUM(Construccion!$D$18:D18),12),0),"n.a.")</x:f>
        <x:v>0</x:v>
      </x:c>
      <x:c r="I2125" s="55" t="n">
        <x:f>'Reparto provincial'!N712</x:f>
        <x:v>0</x:v>
      </x:c>
      <x:c r="J2125" s="55" t="n">
        <x:f>IF(AND(ISNUMBER(H2125),ISNUMBER(I2125)),H2125*I2125,"n.a.")</x:f>
        <x:v>0</x:v>
      </x:c>
      <x:c r="K2125" s="56" t="n">
        <x:f>Ubicaciones!D10</x:f>
        <x:v>8.4</x:v>
      </x:c>
      <x:c r="L2125" s="56" t="n">
        <x:f>Ubicaciones!E10</x:f>
        <x:v>-78.15</x:v>
      </x:c>
      <x:c r="M2125" s="38" t="str">
        <x:f>Vulnerabilidad!B23</x:f>
        <x:v>Mampostería sin refuerzo</x:v>
      </x:c>
      <x:c r="N2125" s="38" t="str">
        <x:f>Vulnerabilidad!C23</x:f>
        <x:v>Bloque / ladrillo</x:v>
      </x:c>
      <x:c r="O2125" s="38" t="str">
        <x:f>Vulnerabilidad!D23</x:f>
        <x:v>Metal</x:v>
      </x:c>
      <x:c r="P2125" s="38" t="str">
        <x:v>Sin dato</x:v>
      </x:c>
      <x:c r="Q2125" s="38" t="n">
        <x:f>IF('Impacto local'!H10="","",'Impacto local'!H10)</x:f>
        <x:v>2</x:v>
      </x:c>
      <x:c r="R2125" s="57" t="n">
        <x:f>IF(Q2125="","",INDEX(Vulnerabilidad!$C$6:$C$17,Q2125))</x:f>
        <x:v>0</x:v>
      </x:c>
      <x:c r="S2125" s="55" t="n">
        <x:f>IF(AND(ISNUMBER(J2125),ISNUMBER(R2125),R2125&gt;=0,R2125&lt;=1),J2125*R2125,"n.a.")</x:f>
        <x:v>0</x:v>
      </x:c>
      <x:c r="T2125" s="38" t="str">
        <x:f>IF(ISNUMBER(S2125),"Calculado ilustrativo","Faltan datos / parámetros inválidos")</x:f>
        <x:v>Calculado ilustrativo</x:v>
      </x:c>
    </x:row>
    <x:row r="2126">
      <x:c r="A2126" s="38" t="str">
        <x:v>R02121</x:v>
      </x:c>
      <x:c r="B2126" s="38" t="str">
        <x:f>'Reparto provincial'!B712</x:f>
        <x:v>C19</x:v>
      </x:c>
      <x:c r="C2126" s="38" t="str">
        <x:f>'Reparto provincial'!C712</x:f>
        <x:v>Worldwide Medical Assurance</x:v>
      </x:c>
      <x:c r="D2126" s="38" t="str">
        <x:f>'Reparto provincial'!D712</x:f>
        <x:v>Residencial</x:v>
      </x:c>
      <x:c r="E2126" s="38" t="str">
        <x:f>'Reparto provincial'!E712</x:f>
        <x:v>Darién</x:v>
      </x:c>
      <x:c r="F2126" s="38" t="str">
        <x:f>Ubicaciones!A10</x:f>
        <x:v>L05</x:v>
      </x:c>
      <x:c r="G2126" s="38" t="str">
        <x:v>P3</x:v>
      </x:c>
      <x:c r="H2126" s="55" t="n">
        <x:f>IF(AND(ISNUMBER('Reparto provincial'!J712),ABS(Construccion!G18-1)&lt;0.0000001,MIN(Construccion!D18:F18)&gt;=0,MAX(Construccion!D18:F18)&lt;=1),ROUND('Reparto provincial'!J712*ROUND(SUM(Construccion!$D$18:F18),12),0)-ROUND('Reparto provincial'!J712*ROUND(SUM(Construccion!$D$18:E18),12),0),"n.a.")</x:f>
        <x:v>0</x:v>
      </x:c>
      <x:c r="I2126" s="55" t="n">
        <x:f>'Reparto provincial'!N712</x:f>
        <x:v>0</x:v>
      </x:c>
      <x:c r="J2126" s="55" t="n">
        <x:f>IF(AND(ISNUMBER(H2126),ISNUMBER(I2126)),H2126*I2126,"n.a.")</x:f>
        <x:v>0</x:v>
      </x:c>
      <x:c r="K2126" s="56" t="n">
        <x:f>Ubicaciones!D10</x:f>
        <x:v>8.4</x:v>
      </x:c>
      <x:c r="L2126" s="56" t="n">
        <x:f>Ubicaciones!E10</x:f>
        <x:v>-78.15</x:v>
      </x:c>
      <x:c r="M2126" s="38" t="str">
        <x:f>Vulnerabilidad!B24</x:f>
        <x:v>Liviana / madera</x:v>
      </x:c>
      <x:c r="N2126" s="38" t="str">
        <x:f>Vulnerabilidad!C24</x:f>
        <x:v>Madera / livianas</x:v>
      </x:c>
      <x:c r="O2126" s="38" t="str">
        <x:f>Vulnerabilidad!D24</x:f>
        <x:v>Metal</x:v>
      </x:c>
      <x:c r="P2126" s="38" t="str">
        <x:v>Sin dato</x:v>
      </x:c>
      <x:c r="Q2126" s="38" t="n">
        <x:f>IF('Impacto local'!H10="","",'Impacto local'!H10)</x:f>
        <x:v>2</x:v>
      </x:c>
      <x:c r="R2126" s="57" t="n">
        <x:f>IF(Q2126="","",INDEX(Vulnerabilidad!$D$6:$D$17,Q2126))</x:f>
        <x:v>0</x:v>
      </x:c>
      <x:c r="S2126" s="55" t="n">
        <x:f>IF(AND(ISNUMBER(J2126),ISNUMBER(R2126),R2126&gt;=0,R2126&lt;=1),J2126*R2126,"n.a.")</x:f>
        <x:v>0</x:v>
      </x:c>
      <x:c r="T2126" s="38" t="str">
        <x:f>IF(ISNUMBER(S2126),"Calculado ilustrativo","Faltan datos / parámetros inválidos")</x:f>
        <x:v>Calculado ilustrativo</x:v>
      </x:c>
    </x:row>
    <x:row r="2127">
      <x:c r="A2127" s="38" t="str">
        <x:v>R02122</x:v>
      </x:c>
      <x:c r="B2127" s="38" t="str">
        <x:f>'Reparto provincial'!B713</x:f>
        <x:v>C19</x:v>
      </x:c>
      <x:c r="C2127" s="38" t="str">
        <x:f>'Reparto provincial'!C713</x:f>
        <x:v>Worldwide Medical Assurance</x:v>
      </x:c>
      <x:c r="D2127" s="38" t="str">
        <x:f>'Reparto provincial'!D713</x:f>
        <x:v>Residencial</x:v>
      </x:c>
      <x:c r="E2127" s="38" t="str">
        <x:f>'Reparto provincial'!E713</x:f>
        <x:v>Herrera</x:v>
      </x:c>
      <x:c r="F2127" s="38" t="str">
        <x:f>Ubicaciones!A11</x:f>
        <x:v>L06</x:v>
      </x:c>
      <x:c r="G2127" s="38" t="str">
        <x:v>P1</x:v>
      </x:c>
      <x:c r="H2127" s="55" t="n">
        <x:f>IF(AND(ISNUMBER('Reparto provincial'!J713),ABS(Construccion!G21-1)&lt;0.0000001,MIN(Construccion!D21:F21)&gt;=0,MAX(Construccion!D21:F21)&lt;=1),ROUND('Reparto provincial'!J713*ROUND(SUM(Construccion!$D$21:D21),12),0)-0,"n.a.")</x:f>
        <x:v>0</x:v>
      </x:c>
      <x:c r="I2127" s="55" t="n">
        <x:f>'Reparto provincial'!N713</x:f>
        <x:v>0</x:v>
      </x:c>
      <x:c r="J2127" s="55" t="n">
        <x:f>IF(AND(ISNUMBER(H2127),ISNUMBER(I2127)),H2127*I2127,"n.a.")</x:f>
        <x:v>0</x:v>
      </x:c>
      <x:c r="K2127" s="56" t="n">
        <x:f>Ubicaciones!D11</x:f>
        <x:v>7.96</x:v>
      </x:c>
      <x:c r="L2127" s="56" t="n">
        <x:f>Ubicaciones!E11</x:f>
        <x:v>-80.43</x:v>
      </x:c>
      <x:c r="M2127" s="38" t="str">
        <x:f>Vulnerabilidad!B22</x:f>
        <x:v>Hormigón armado</x:v>
      </x:c>
      <x:c r="N2127" s="38" t="str">
        <x:f>Vulnerabilidad!C22</x:f>
        <x:v>Mampostería de relleno</x:v>
      </x:c>
      <x:c r="O2127" s="38" t="str">
        <x:f>Vulnerabilidad!D22</x:f>
        <x:v>Losa de hormigón</x:v>
      </x:c>
      <x:c r="P2127" s="38" t="str">
        <x:v>Sin dato</x:v>
      </x:c>
      <x:c r="Q2127" s="38" t="n">
        <x:f>IF('Impacto local'!H11="","",'Impacto local'!H11)</x:f>
        <x:v>3</x:v>
      </x:c>
      <x:c r="R2127" s="57" t="n">
        <x:f>IF(Q2127="","",INDEX(Vulnerabilidad!$B$6:$B$17,Q2127))</x:f>
        <x:v>0</x:v>
      </x:c>
      <x:c r="S2127" s="55" t="n">
        <x:f>IF(AND(ISNUMBER(J2127),ISNUMBER(R2127),R2127&gt;=0,R2127&lt;=1),J2127*R2127,"n.a.")</x:f>
        <x:v>0</x:v>
      </x:c>
      <x:c r="T2127" s="38" t="str">
        <x:f>IF(ISNUMBER(S2127),"Calculado ilustrativo","Faltan datos / parámetros inválidos")</x:f>
        <x:v>Calculado ilustrativo</x:v>
      </x:c>
    </x:row>
    <x:row r="2128">
      <x:c r="A2128" s="38" t="str">
        <x:v>R02123</x:v>
      </x:c>
      <x:c r="B2128" s="38" t="str">
        <x:f>'Reparto provincial'!B713</x:f>
        <x:v>C19</x:v>
      </x:c>
      <x:c r="C2128" s="38" t="str">
        <x:f>'Reparto provincial'!C713</x:f>
        <x:v>Worldwide Medical Assurance</x:v>
      </x:c>
      <x:c r="D2128" s="38" t="str">
        <x:f>'Reparto provincial'!D713</x:f>
        <x:v>Residencial</x:v>
      </x:c>
      <x:c r="E2128" s="38" t="str">
        <x:f>'Reparto provincial'!E713</x:f>
        <x:v>Herrera</x:v>
      </x:c>
      <x:c r="F2128" s="38" t="str">
        <x:f>Ubicaciones!A11</x:f>
        <x:v>L06</x:v>
      </x:c>
      <x:c r="G2128" s="38" t="str">
        <x:v>P2</x:v>
      </x:c>
      <x:c r="H2128" s="55" t="n">
        <x:f>IF(AND(ISNUMBER('Reparto provincial'!J713),ABS(Construccion!G21-1)&lt;0.0000001,MIN(Construccion!D21:F21)&gt;=0,MAX(Construccion!D21:F21)&lt;=1),ROUND('Reparto provincial'!J713*ROUND(SUM(Construccion!$D$21:E21),12),0)-ROUND('Reparto provincial'!J713*ROUND(SUM(Construccion!$D$21:D21),12),0),"n.a.")</x:f>
        <x:v>0</x:v>
      </x:c>
      <x:c r="I2128" s="55" t="n">
        <x:f>'Reparto provincial'!N713</x:f>
        <x:v>0</x:v>
      </x:c>
      <x:c r="J2128" s="55" t="n">
        <x:f>IF(AND(ISNUMBER(H2128),ISNUMBER(I2128)),H2128*I2128,"n.a.")</x:f>
        <x:v>0</x:v>
      </x:c>
      <x:c r="K2128" s="56" t="n">
        <x:f>Ubicaciones!D11</x:f>
        <x:v>7.96</x:v>
      </x:c>
      <x:c r="L2128" s="56" t="n">
        <x:f>Ubicaciones!E11</x:f>
        <x:v>-80.43</x:v>
      </x:c>
      <x:c r="M2128" s="38" t="str">
        <x:f>Vulnerabilidad!B23</x:f>
        <x:v>Mampostería sin refuerzo</x:v>
      </x:c>
      <x:c r="N2128" s="38" t="str">
        <x:f>Vulnerabilidad!C23</x:f>
        <x:v>Bloque / ladrillo</x:v>
      </x:c>
      <x:c r="O2128" s="38" t="str">
        <x:f>Vulnerabilidad!D23</x:f>
        <x:v>Metal</x:v>
      </x:c>
      <x:c r="P2128" s="38" t="str">
        <x:v>Sin dato</x:v>
      </x:c>
      <x:c r="Q2128" s="38" t="n">
        <x:f>IF('Impacto local'!H11="","",'Impacto local'!H11)</x:f>
        <x:v>3</x:v>
      </x:c>
      <x:c r="R2128" s="57" t="n">
        <x:f>IF(Q2128="","",INDEX(Vulnerabilidad!$C$6:$C$17,Q2128))</x:f>
        <x:v>0</x:v>
      </x:c>
      <x:c r="S2128" s="55" t="n">
        <x:f>IF(AND(ISNUMBER(J2128),ISNUMBER(R2128),R2128&gt;=0,R2128&lt;=1),J2128*R2128,"n.a.")</x:f>
        <x:v>0</x:v>
      </x:c>
      <x:c r="T2128" s="38" t="str">
        <x:f>IF(ISNUMBER(S2128),"Calculado ilustrativo","Faltan datos / parámetros inválidos")</x:f>
        <x:v>Calculado ilustrativo</x:v>
      </x:c>
    </x:row>
    <x:row r="2129">
      <x:c r="A2129" s="38" t="str">
        <x:v>R02124</x:v>
      </x:c>
      <x:c r="B2129" s="38" t="str">
        <x:f>'Reparto provincial'!B713</x:f>
        <x:v>C19</x:v>
      </x:c>
      <x:c r="C2129" s="38" t="str">
        <x:f>'Reparto provincial'!C713</x:f>
        <x:v>Worldwide Medical Assurance</x:v>
      </x:c>
      <x:c r="D2129" s="38" t="str">
        <x:f>'Reparto provincial'!D713</x:f>
        <x:v>Residencial</x:v>
      </x:c>
      <x:c r="E2129" s="38" t="str">
        <x:f>'Reparto provincial'!E713</x:f>
        <x:v>Herrera</x:v>
      </x:c>
      <x:c r="F2129" s="38" t="str">
        <x:f>Ubicaciones!A11</x:f>
        <x:v>L06</x:v>
      </x:c>
      <x:c r="G2129" s="38" t="str">
        <x:v>P3</x:v>
      </x:c>
      <x:c r="H2129" s="55" t="n">
        <x:f>IF(AND(ISNUMBER('Reparto provincial'!J713),ABS(Construccion!G21-1)&lt;0.0000001,MIN(Construccion!D21:F21)&gt;=0,MAX(Construccion!D21:F21)&lt;=1),ROUND('Reparto provincial'!J713*ROUND(SUM(Construccion!$D$21:F21),12),0)-ROUND('Reparto provincial'!J713*ROUND(SUM(Construccion!$D$21:E21),12),0),"n.a.")</x:f>
        <x:v>0</x:v>
      </x:c>
      <x:c r="I2129" s="55" t="n">
        <x:f>'Reparto provincial'!N713</x:f>
        <x:v>0</x:v>
      </x:c>
      <x:c r="J2129" s="55" t="n">
        <x:f>IF(AND(ISNUMBER(H2129),ISNUMBER(I2129)),H2129*I2129,"n.a.")</x:f>
        <x:v>0</x:v>
      </x:c>
      <x:c r="K2129" s="56" t="n">
        <x:f>Ubicaciones!D11</x:f>
        <x:v>7.96</x:v>
      </x:c>
      <x:c r="L2129" s="56" t="n">
        <x:f>Ubicaciones!E11</x:f>
        <x:v>-80.43</x:v>
      </x:c>
      <x:c r="M2129" s="38" t="str">
        <x:f>Vulnerabilidad!B24</x:f>
        <x:v>Liviana / madera</x:v>
      </x:c>
      <x:c r="N2129" s="38" t="str">
        <x:f>Vulnerabilidad!C24</x:f>
        <x:v>Madera / livianas</x:v>
      </x:c>
      <x:c r="O2129" s="38" t="str">
        <x:f>Vulnerabilidad!D24</x:f>
        <x:v>Metal</x:v>
      </x:c>
      <x:c r="P2129" s="38" t="str">
        <x:v>Sin dato</x:v>
      </x:c>
      <x:c r="Q2129" s="38" t="n">
        <x:f>IF('Impacto local'!H11="","",'Impacto local'!H11)</x:f>
        <x:v>3</x:v>
      </x:c>
      <x:c r="R2129" s="57" t="n">
        <x:f>IF(Q2129="","",INDEX(Vulnerabilidad!$D$6:$D$17,Q2129))</x:f>
        <x:v>0</x:v>
      </x:c>
      <x:c r="S2129" s="55" t="n">
        <x:f>IF(AND(ISNUMBER(J2129),ISNUMBER(R2129),R2129&gt;=0,R2129&lt;=1),J2129*R2129,"n.a.")</x:f>
        <x:v>0</x:v>
      </x:c>
      <x:c r="T2129" s="38" t="str">
        <x:f>IF(ISNUMBER(S2129),"Calculado ilustrativo","Faltan datos / parámetros inválidos")</x:f>
        <x:v>Calculado ilustrativo</x:v>
      </x:c>
    </x:row>
    <x:row r="2130">
      <x:c r="A2130" s="38" t="str">
        <x:v>R02125</x:v>
      </x:c>
      <x:c r="B2130" s="38" t="str">
        <x:f>'Reparto provincial'!B714</x:f>
        <x:v>C19</x:v>
      </x:c>
      <x:c r="C2130" s="38" t="str">
        <x:f>'Reparto provincial'!C714</x:f>
        <x:v>Worldwide Medical Assurance</x:v>
      </x:c>
      <x:c r="D2130" s="38" t="str">
        <x:f>'Reparto provincial'!D714</x:f>
        <x:v>Residencial</x:v>
      </x:c>
      <x:c r="E2130" s="38" t="str">
        <x:f>'Reparto provincial'!E714</x:f>
        <x:v>Los Santos</x:v>
      </x:c>
      <x:c r="F2130" s="38" t="str">
        <x:f>Ubicaciones!A12</x:f>
        <x:v>L07</x:v>
      </x:c>
      <x:c r="G2130" s="38" t="str">
        <x:v>P1</x:v>
      </x:c>
      <x:c r="H2130" s="55" t="n">
        <x:f>IF(AND(ISNUMBER('Reparto provincial'!J714),ABS(Construccion!G24-1)&lt;0.0000001,MIN(Construccion!D24:F24)&gt;=0,MAX(Construccion!D24:F24)&lt;=1),ROUND('Reparto provincial'!J714*ROUND(SUM(Construccion!$D$24:D24),12),0)-0,"n.a.")</x:f>
        <x:v>0</x:v>
      </x:c>
      <x:c r="I2130" s="55" t="n">
        <x:f>'Reparto provincial'!N714</x:f>
        <x:v>0</x:v>
      </x:c>
      <x:c r="J2130" s="55" t="n">
        <x:f>IF(AND(ISNUMBER(H2130),ISNUMBER(I2130)),H2130*I2130,"n.a.")</x:f>
        <x:v>0</x:v>
      </x:c>
      <x:c r="K2130" s="56" t="n">
        <x:f>Ubicaciones!D12</x:f>
        <x:v>7.77</x:v>
      </x:c>
      <x:c r="L2130" s="56" t="n">
        <x:f>Ubicaciones!E12</x:f>
        <x:v>-80.28</x:v>
      </x:c>
      <x:c r="M2130" s="38" t="str">
        <x:f>Vulnerabilidad!B22</x:f>
        <x:v>Hormigón armado</x:v>
      </x:c>
      <x:c r="N2130" s="38" t="str">
        <x:f>Vulnerabilidad!C22</x:f>
        <x:v>Mampostería de relleno</x:v>
      </x:c>
      <x:c r="O2130" s="38" t="str">
        <x:f>Vulnerabilidad!D22</x:f>
        <x:v>Losa de hormigón</x:v>
      </x:c>
      <x:c r="P2130" s="38" t="str">
        <x:v>Sin dato</x:v>
      </x:c>
      <x:c r="Q2130" s="38" t="n">
        <x:f>IF('Impacto local'!H12="","",'Impacto local'!H12)</x:f>
        <x:v>2</x:v>
      </x:c>
      <x:c r="R2130" s="57" t="n">
        <x:f>IF(Q2130="","",INDEX(Vulnerabilidad!$B$6:$B$17,Q2130))</x:f>
        <x:v>0</x:v>
      </x:c>
      <x:c r="S2130" s="55" t="n">
        <x:f>IF(AND(ISNUMBER(J2130),ISNUMBER(R2130),R2130&gt;=0,R2130&lt;=1),J2130*R2130,"n.a.")</x:f>
        <x:v>0</x:v>
      </x:c>
      <x:c r="T2130" s="38" t="str">
        <x:f>IF(ISNUMBER(S2130),"Calculado ilustrativo","Faltan datos / parámetros inválidos")</x:f>
        <x:v>Calculado ilustrativo</x:v>
      </x:c>
    </x:row>
    <x:row r="2131">
      <x:c r="A2131" s="38" t="str">
        <x:v>R02126</x:v>
      </x:c>
      <x:c r="B2131" s="38" t="str">
        <x:f>'Reparto provincial'!B714</x:f>
        <x:v>C19</x:v>
      </x:c>
      <x:c r="C2131" s="38" t="str">
        <x:f>'Reparto provincial'!C714</x:f>
        <x:v>Worldwide Medical Assurance</x:v>
      </x:c>
      <x:c r="D2131" s="38" t="str">
        <x:f>'Reparto provincial'!D714</x:f>
        <x:v>Residencial</x:v>
      </x:c>
      <x:c r="E2131" s="38" t="str">
        <x:f>'Reparto provincial'!E714</x:f>
        <x:v>Los Santos</x:v>
      </x:c>
      <x:c r="F2131" s="38" t="str">
        <x:f>Ubicaciones!A12</x:f>
        <x:v>L07</x:v>
      </x:c>
      <x:c r="G2131" s="38" t="str">
        <x:v>P2</x:v>
      </x:c>
      <x:c r="H2131" s="55" t="n">
        <x:f>IF(AND(ISNUMBER('Reparto provincial'!J714),ABS(Construccion!G24-1)&lt;0.0000001,MIN(Construccion!D24:F24)&gt;=0,MAX(Construccion!D24:F24)&lt;=1),ROUND('Reparto provincial'!J714*ROUND(SUM(Construccion!$D$24:E24),12),0)-ROUND('Reparto provincial'!J714*ROUND(SUM(Construccion!$D$24:D24),12),0),"n.a.")</x:f>
        <x:v>0</x:v>
      </x:c>
      <x:c r="I2131" s="55" t="n">
        <x:f>'Reparto provincial'!N714</x:f>
        <x:v>0</x:v>
      </x:c>
      <x:c r="J2131" s="55" t="n">
        <x:f>IF(AND(ISNUMBER(H2131),ISNUMBER(I2131)),H2131*I2131,"n.a.")</x:f>
        <x:v>0</x:v>
      </x:c>
      <x:c r="K2131" s="56" t="n">
        <x:f>Ubicaciones!D12</x:f>
        <x:v>7.77</x:v>
      </x:c>
      <x:c r="L2131" s="56" t="n">
        <x:f>Ubicaciones!E12</x:f>
        <x:v>-80.28</x:v>
      </x:c>
      <x:c r="M2131" s="38" t="str">
        <x:f>Vulnerabilidad!B23</x:f>
        <x:v>Mampostería sin refuerzo</x:v>
      </x:c>
      <x:c r="N2131" s="38" t="str">
        <x:f>Vulnerabilidad!C23</x:f>
        <x:v>Bloque / ladrillo</x:v>
      </x:c>
      <x:c r="O2131" s="38" t="str">
        <x:f>Vulnerabilidad!D23</x:f>
        <x:v>Metal</x:v>
      </x:c>
      <x:c r="P2131" s="38" t="str">
        <x:v>Sin dato</x:v>
      </x:c>
      <x:c r="Q2131" s="38" t="n">
        <x:f>IF('Impacto local'!H12="","",'Impacto local'!H12)</x:f>
        <x:v>2</x:v>
      </x:c>
      <x:c r="R2131" s="57" t="n">
        <x:f>IF(Q2131="","",INDEX(Vulnerabilidad!$C$6:$C$17,Q2131))</x:f>
        <x:v>0</x:v>
      </x:c>
      <x:c r="S2131" s="55" t="n">
        <x:f>IF(AND(ISNUMBER(J2131),ISNUMBER(R2131),R2131&gt;=0,R2131&lt;=1),J2131*R2131,"n.a.")</x:f>
        <x:v>0</x:v>
      </x:c>
      <x:c r="T2131" s="38" t="str">
        <x:f>IF(ISNUMBER(S2131),"Calculado ilustrativo","Faltan datos / parámetros inválidos")</x:f>
        <x:v>Calculado ilustrativo</x:v>
      </x:c>
    </x:row>
    <x:row r="2132">
      <x:c r="A2132" s="38" t="str">
        <x:v>R02127</x:v>
      </x:c>
      <x:c r="B2132" s="38" t="str">
        <x:f>'Reparto provincial'!B714</x:f>
        <x:v>C19</x:v>
      </x:c>
      <x:c r="C2132" s="38" t="str">
        <x:f>'Reparto provincial'!C714</x:f>
        <x:v>Worldwide Medical Assurance</x:v>
      </x:c>
      <x:c r="D2132" s="38" t="str">
        <x:f>'Reparto provincial'!D714</x:f>
        <x:v>Residencial</x:v>
      </x:c>
      <x:c r="E2132" s="38" t="str">
        <x:f>'Reparto provincial'!E714</x:f>
        <x:v>Los Santos</x:v>
      </x:c>
      <x:c r="F2132" s="38" t="str">
        <x:f>Ubicaciones!A12</x:f>
        <x:v>L07</x:v>
      </x:c>
      <x:c r="G2132" s="38" t="str">
        <x:v>P3</x:v>
      </x:c>
      <x:c r="H2132" s="55" t="n">
        <x:f>IF(AND(ISNUMBER('Reparto provincial'!J714),ABS(Construccion!G24-1)&lt;0.0000001,MIN(Construccion!D24:F24)&gt;=0,MAX(Construccion!D24:F24)&lt;=1),ROUND('Reparto provincial'!J714*ROUND(SUM(Construccion!$D$24:F24),12),0)-ROUND('Reparto provincial'!J714*ROUND(SUM(Construccion!$D$24:E24),12),0),"n.a.")</x:f>
        <x:v>0</x:v>
      </x:c>
      <x:c r="I2132" s="55" t="n">
        <x:f>'Reparto provincial'!N714</x:f>
        <x:v>0</x:v>
      </x:c>
      <x:c r="J2132" s="55" t="n">
        <x:f>IF(AND(ISNUMBER(H2132),ISNUMBER(I2132)),H2132*I2132,"n.a.")</x:f>
        <x:v>0</x:v>
      </x:c>
      <x:c r="K2132" s="56" t="n">
        <x:f>Ubicaciones!D12</x:f>
        <x:v>7.77</x:v>
      </x:c>
      <x:c r="L2132" s="56" t="n">
        <x:f>Ubicaciones!E12</x:f>
        <x:v>-80.28</x:v>
      </x:c>
      <x:c r="M2132" s="38" t="str">
        <x:f>Vulnerabilidad!B24</x:f>
        <x:v>Liviana / madera</x:v>
      </x:c>
      <x:c r="N2132" s="38" t="str">
        <x:f>Vulnerabilidad!C24</x:f>
        <x:v>Madera / livianas</x:v>
      </x:c>
      <x:c r="O2132" s="38" t="str">
        <x:f>Vulnerabilidad!D24</x:f>
        <x:v>Metal</x:v>
      </x:c>
      <x:c r="P2132" s="38" t="str">
        <x:v>Sin dato</x:v>
      </x:c>
      <x:c r="Q2132" s="38" t="n">
        <x:f>IF('Impacto local'!H12="","",'Impacto local'!H12)</x:f>
        <x:v>2</x:v>
      </x:c>
      <x:c r="R2132" s="57" t="n">
        <x:f>IF(Q2132="","",INDEX(Vulnerabilidad!$D$6:$D$17,Q2132))</x:f>
        <x:v>0</x:v>
      </x:c>
      <x:c r="S2132" s="55" t="n">
        <x:f>IF(AND(ISNUMBER(J2132),ISNUMBER(R2132),R2132&gt;=0,R2132&lt;=1),J2132*R2132,"n.a.")</x:f>
        <x:v>0</x:v>
      </x:c>
      <x:c r="T2132" s="38" t="str">
        <x:f>IF(ISNUMBER(S2132),"Calculado ilustrativo","Faltan datos / parámetros inválidos")</x:f>
        <x:v>Calculado ilustrativo</x:v>
      </x:c>
    </x:row>
    <x:row r="2133">
      <x:c r="A2133" s="38" t="str">
        <x:v>R02128</x:v>
      </x:c>
      <x:c r="B2133" s="38" t="str">
        <x:f>'Reparto provincial'!B715</x:f>
        <x:v>C19</x:v>
      </x:c>
      <x:c r="C2133" s="38" t="str">
        <x:f>'Reparto provincial'!C715</x:f>
        <x:v>Worldwide Medical Assurance</x:v>
      </x:c>
      <x:c r="D2133" s="38" t="str">
        <x:f>'Reparto provincial'!D715</x:f>
        <x:v>Residencial</x:v>
      </x:c>
      <x:c r="E2133" s="38" t="str">
        <x:f>'Reparto provincial'!E715</x:f>
        <x:v>Panamá</x:v>
      </x:c>
      <x:c r="F2133" s="38" t="str">
        <x:f>Ubicaciones!A13</x:f>
        <x:v>L08</x:v>
      </x:c>
      <x:c r="G2133" s="38" t="str">
        <x:v>P1</x:v>
      </x:c>
      <x:c r="H2133" s="55" t="n">
        <x:f>IF(AND(ISNUMBER('Reparto provincial'!J715),ABS(Construccion!G27-1)&lt;0.0000001,MIN(Construccion!D27:F27)&gt;=0,MAX(Construccion!D27:F27)&lt;=1),ROUND('Reparto provincial'!J715*ROUND(SUM(Construccion!$D$27:D27),12),0)-0,"n.a.")</x:f>
        <x:v>0</x:v>
      </x:c>
      <x:c r="I2133" s="55" t="n">
        <x:f>'Reparto provincial'!N715</x:f>
        <x:v>0</x:v>
      </x:c>
      <x:c r="J2133" s="55" t="n">
        <x:f>IF(AND(ISNUMBER(H2133),ISNUMBER(I2133)),H2133*I2133,"n.a.")</x:f>
        <x:v>0</x:v>
      </x:c>
      <x:c r="K2133" s="56" t="n">
        <x:f>Ubicaciones!D13</x:f>
        <x:v>8.98</x:v>
      </x:c>
      <x:c r="L2133" s="56" t="n">
        <x:f>Ubicaciones!E13</x:f>
        <x:v>-79.52</x:v>
      </x:c>
      <x:c r="M2133" s="38" t="str">
        <x:f>Vulnerabilidad!B22</x:f>
        <x:v>Hormigón armado</x:v>
      </x:c>
      <x:c r="N2133" s="38" t="str">
        <x:f>Vulnerabilidad!C22</x:f>
        <x:v>Mampostería de relleno</x:v>
      </x:c>
      <x:c r="O2133" s="38" t="str">
        <x:f>Vulnerabilidad!D22</x:f>
        <x:v>Losa de hormigón</x:v>
      </x:c>
      <x:c r="P2133" s="38" t="str">
        <x:v>Sin dato</x:v>
      </x:c>
      <x:c r="Q2133" s="38" t="n">
        <x:f>IF('Impacto local'!H13="","",'Impacto local'!H13)</x:f>
        <x:v>2</x:v>
      </x:c>
      <x:c r="R2133" s="57" t="n">
        <x:f>IF(Q2133="","",INDEX(Vulnerabilidad!$B$6:$B$17,Q2133))</x:f>
        <x:v>0</x:v>
      </x:c>
      <x:c r="S2133" s="55" t="n">
        <x:f>IF(AND(ISNUMBER(J2133),ISNUMBER(R2133),R2133&gt;=0,R2133&lt;=1),J2133*R2133,"n.a.")</x:f>
        <x:v>0</x:v>
      </x:c>
      <x:c r="T2133" s="38" t="str">
        <x:f>IF(ISNUMBER(S2133),"Calculado ilustrativo","Faltan datos / parámetros inválidos")</x:f>
        <x:v>Calculado ilustrativo</x:v>
      </x:c>
    </x:row>
    <x:row r="2134">
      <x:c r="A2134" s="38" t="str">
        <x:v>R02129</x:v>
      </x:c>
      <x:c r="B2134" s="38" t="str">
        <x:f>'Reparto provincial'!B715</x:f>
        <x:v>C19</x:v>
      </x:c>
      <x:c r="C2134" s="38" t="str">
        <x:f>'Reparto provincial'!C715</x:f>
        <x:v>Worldwide Medical Assurance</x:v>
      </x:c>
      <x:c r="D2134" s="38" t="str">
        <x:f>'Reparto provincial'!D715</x:f>
        <x:v>Residencial</x:v>
      </x:c>
      <x:c r="E2134" s="38" t="str">
        <x:f>'Reparto provincial'!E715</x:f>
        <x:v>Panamá</x:v>
      </x:c>
      <x:c r="F2134" s="38" t="str">
        <x:f>Ubicaciones!A13</x:f>
        <x:v>L08</x:v>
      </x:c>
      <x:c r="G2134" s="38" t="str">
        <x:v>P2</x:v>
      </x:c>
      <x:c r="H2134" s="55" t="n">
        <x:f>IF(AND(ISNUMBER('Reparto provincial'!J715),ABS(Construccion!G27-1)&lt;0.0000001,MIN(Construccion!D27:F27)&gt;=0,MAX(Construccion!D27:F27)&lt;=1),ROUND('Reparto provincial'!J715*ROUND(SUM(Construccion!$D$27:E27),12),0)-ROUND('Reparto provincial'!J715*ROUND(SUM(Construccion!$D$27:D27),12),0),"n.a.")</x:f>
        <x:v>0</x:v>
      </x:c>
      <x:c r="I2134" s="55" t="n">
        <x:f>'Reparto provincial'!N715</x:f>
        <x:v>0</x:v>
      </x:c>
      <x:c r="J2134" s="55" t="n">
        <x:f>IF(AND(ISNUMBER(H2134),ISNUMBER(I2134)),H2134*I2134,"n.a.")</x:f>
        <x:v>0</x:v>
      </x:c>
      <x:c r="K2134" s="56" t="n">
        <x:f>Ubicaciones!D13</x:f>
        <x:v>8.98</x:v>
      </x:c>
      <x:c r="L2134" s="56" t="n">
        <x:f>Ubicaciones!E13</x:f>
        <x:v>-79.52</x:v>
      </x:c>
      <x:c r="M2134" s="38" t="str">
        <x:f>Vulnerabilidad!B23</x:f>
        <x:v>Mampostería sin refuerzo</x:v>
      </x:c>
      <x:c r="N2134" s="38" t="str">
        <x:f>Vulnerabilidad!C23</x:f>
        <x:v>Bloque / ladrillo</x:v>
      </x:c>
      <x:c r="O2134" s="38" t="str">
        <x:f>Vulnerabilidad!D23</x:f>
        <x:v>Metal</x:v>
      </x:c>
      <x:c r="P2134" s="38" t="str">
        <x:v>Sin dato</x:v>
      </x:c>
      <x:c r="Q2134" s="38" t="n">
        <x:f>IF('Impacto local'!H13="","",'Impacto local'!H13)</x:f>
        <x:v>2</x:v>
      </x:c>
      <x:c r="R2134" s="57" t="n">
        <x:f>IF(Q2134="","",INDEX(Vulnerabilidad!$C$6:$C$17,Q2134))</x:f>
        <x:v>0</x:v>
      </x:c>
      <x:c r="S2134" s="55" t="n">
        <x:f>IF(AND(ISNUMBER(J2134),ISNUMBER(R2134),R2134&gt;=0,R2134&lt;=1),J2134*R2134,"n.a.")</x:f>
        <x:v>0</x:v>
      </x:c>
      <x:c r="T2134" s="38" t="str">
        <x:f>IF(ISNUMBER(S2134),"Calculado ilustrativo","Faltan datos / parámetros inválidos")</x:f>
        <x:v>Calculado ilustrativo</x:v>
      </x:c>
    </x:row>
    <x:row r="2135">
      <x:c r="A2135" s="38" t="str">
        <x:v>R02130</x:v>
      </x:c>
      <x:c r="B2135" s="38" t="str">
        <x:f>'Reparto provincial'!B715</x:f>
        <x:v>C19</x:v>
      </x:c>
      <x:c r="C2135" s="38" t="str">
        <x:f>'Reparto provincial'!C715</x:f>
        <x:v>Worldwide Medical Assurance</x:v>
      </x:c>
      <x:c r="D2135" s="38" t="str">
        <x:f>'Reparto provincial'!D715</x:f>
        <x:v>Residencial</x:v>
      </x:c>
      <x:c r="E2135" s="38" t="str">
        <x:f>'Reparto provincial'!E715</x:f>
        <x:v>Panamá</x:v>
      </x:c>
      <x:c r="F2135" s="38" t="str">
        <x:f>Ubicaciones!A13</x:f>
        <x:v>L08</x:v>
      </x:c>
      <x:c r="G2135" s="38" t="str">
        <x:v>P3</x:v>
      </x:c>
      <x:c r="H2135" s="55" t="n">
        <x:f>IF(AND(ISNUMBER('Reparto provincial'!J715),ABS(Construccion!G27-1)&lt;0.0000001,MIN(Construccion!D27:F27)&gt;=0,MAX(Construccion!D27:F27)&lt;=1),ROUND('Reparto provincial'!J715*ROUND(SUM(Construccion!$D$27:F27),12),0)-ROUND('Reparto provincial'!J715*ROUND(SUM(Construccion!$D$27:E27),12),0),"n.a.")</x:f>
        <x:v>0</x:v>
      </x:c>
      <x:c r="I2135" s="55" t="n">
        <x:f>'Reparto provincial'!N715</x:f>
        <x:v>0</x:v>
      </x:c>
      <x:c r="J2135" s="55" t="n">
        <x:f>IF(AND(ISNUMBER(H2135),ISNUMBER(I2135)),H2135*I2135,"n.a.")</x:f>
        <x:v>0</x:v>
      </x:c>
      <x:c r="K2135" s="56" t="n">
        <x:f>Ubicaciones!D13</x:f>
        <x:v>8.98</x:v>
      </x:c>
      <x:c r="L2135" s="56" t="n">
        <x:f>Ubicaciones!E13</x:f>
        <x:v>-79.52</x:v>
      </x:c>
      <x:c r="M2135" s="38" t="str">
        <x:f>Vulnerabilidad!B24</x:f>
        <x:v>Liviana / madera</x:v>
      </x:c>
      <x:c r="N2135" s="38" t="str">
        <x:f>Vulnerabilidad!C24</x:f>
        <x:v>Madera / livianas</x:v>
      </x:c>
      <x:c r="O2135" s="38" t="str">
        <x:f>Vulnerabilidad!D24</x:f>
        <x:v>Metal</x:v>
      </x:c>
      <x:c r="P2135" s="38" t="str">
        <x:v>Sin dato</x:v>
      </x:c>
      <x:c r="Q2135" s="38" t="n">
        <x:f>IF('Impacto local'!H13="","",'Impacto local'!H13)</x:f>
        <x:v>2</x:v>
      </x:c>
      <x:c r="R2135" s="57" t="n">
        <x:f>IF(Q2135="","",INDEX(Vulnerabilidad!$D$6:$D$17,Q2135))</x:f>
        <x:v>0</x:v>
      </x:c>
      <x:c r="S2135" s="55" t="n">
        <x:f>IF(AND(ISNUMBER(J2135),ISNUMBER(R2135),R2135&gt;=0,R2135&lt;=1),J2135*R2135,"n.a.")</x:f>
        <x:v>0</x:v>
      </x:c>
      <x:c r="T2135" s="38" t="str">
        <x:f>IF(ISNUMBER(S2135),"Calculado ilustrativo","Faltan datos / parámetros inválidos")</x:f>
        <x:v>Calculado ilustrativo</x:v>
      </x:c>
    </x:row>
    <x:row r="2136">
      <x:c r="A2136" s="38" t="str">
        <x:v>R02131</x:v>
      </x:c>
      <x:c r="B2136" s="38" t="str">
        <x:f>'Reparto provincial'!B716</x:f>
        <x:v>C19</x:v>
      </x:c>
      <x:c r="C2136" s="38" t="str">
        <x:f>'Reparto provincial'!C716</x:f>
        <x:v>Worldwide Medical Assurance</x:v>
      </x:c>
      <x:c r="D2136" s="38" t="str">
        <x:f>'Reparto provincial'!D716</x:f>
        <x:v>Residencial</x:v>
      </x:c>
      <x:c r="E2136" s="38" t="str">
        <x:f>'Reparto provincial'!E716</x:f>
        <x:v>Veraguas</x:v>
      </x:c>
      <x:c r="F2136" s="38" t="str">
        <x:f>Ubicaciones!A14</x:f>
        <x:v>L09</x:v>
      </x:c>
      <x:c r="G2136" s="38" t="str">
        <x:v>P1</x:v>
      </x:c>
      <x:c r="H2136" s="55" t="n">
        <x:f>IF(AND(ISNUMBER('Reparto provincial'!J716),ABS(Construccion!G30-1)&lt;0.0000001,MIN(Construccion!D30:F30)&gt;=0,MAX(Construccion!D30:F30)&lt;=1),ROUND('Reparto provincial'!J716*ROUND(SUM(Construccion!$D$30:D30),12),0)-0,"n.a.")</x:f>
        <x:v>0</x:v>
      </x:c>
      <x:c r="I2136" s="55" t="n">
        <x:f>'Reparto provincial'!N716</x:f>
        <x:v>0</x:v>
      </x:c>
      <x:c r="J2136" s="55" t="n">
        <x:f>IF(AND(ISNUMBER(H2136),ISNUMBER(I2136)),H2136*I2136,"n.a.")</x:f>
        <x:v>0</x:v>
      </x:c>
      <x:c r="K2136" s="56" t="n">
        <x:f>Ubicaciones!D14</x:f>
        <x:v>8.1</x:v>
      </x:c>
      <x:c r="L2136" s="56" t="n">
        <x:f>Ubicaciones!E14</x:f>
        <x:v>-80.97</x:v>
      </x:c>
      <x:c r="M2136" s="38" t="str">
        <x:f>Vulnerabilidad!B22</x:f>
        <x:v>Hormigón armado</x:v>
      </x:c>
      <x:c r="N2136" s="38" t="str">
        <x:f>Vulnerabilidad!C22</x:f>
        <x:v>Mampostería de relleno</x:v>
      </x:c>
      <x:c r="O2136" s="38" t="str">
        <x:f>Vulnerabilidad!D22</x:f>
        <x:v>Losa de hormigón</x:v>
      </x:c>
      <x:c r="P2136" s="38" t="str">
        <x:v>Sin dato</x:v>
      </x:c>
      <x:c r="Q2136" s="38" t="n">
        <x:f>IF('Impacto local'!H14="","",'Impacto local'!H14)</x:f>
        <x:v>3</x:v>
      </x:c>
      <x:c r="R2136" s="57" t="n">
        <x:f>IF(Q2136="","",INDEX(Vulnerabilidad!$B$6:$B$17,Q2136))</x:f>
        <x:v>0</x:v>
      </x:c>
      <x:c r="S2136" s="55" t="n">
        <x:f>IF(AND(ISNUMBER(J2136),ISNUMBER(R2136),R2136&gt;=0,R2136&lt;=1),J2136*R2136,"n.a.")</x:f>
        <x:v>0</x:v>
      </x:c>
      <x:c r="T2136" s="38" t="str">
        <x:f>IF(ISNUMBER(S2136),"Calculado ilustrativo","Faltan datos / parámetros inválidos")</x:f>
        <x:v>Calculado ilustrativo</x:v>
      </x:c>
    </x:row>
    <x:row r="2137">
      <x:c r="A2137" s="38" t="str">
        <x:v>R02132</x:v>
      </x:c>
      <x:c r="B2137" s="38" t="str">
        <x:f>'Reparto provincial'!B716</x:f>
        <x:v>C19</x:v>
      </x:c>
      <x:c r="C2137" s="38" t="str">
        <x:f>'Reparto provincial'!C716</x:f>
        <x:v>Worldwide Medical Assurance</x:v>
      </x:c>
      <x:c r="D2137" s="38" t="str">
        <x:f>'Reparto provincial'!D716</x:f>
        <x:v>Residencial</x:v>
      </x:c>
      <x:c r="E2137" s="38" t="str">
        <x:f>'Reparto provincial'!E716</x:f>
        <x:v>Veraguas</x:v>
      </x:c>
      <x:c r="F2137" s="38" t="str">
        <x:f>Ubicaciones!A14</x:f>
        <x:v>L09</x:v>
      </x:c>
      <x:c r="G2137" s="38" t="str">
        <x:v>P2</x:v>
      </x:c>
      <x:c r="H2137" s="55" t="n">
        <x:f>IF(AND(ISNUMBER('Reparto provincial'!J716),ABS(Construccion!G30-1)&lt;0.0000001,MIN(Construccion!D30:F30)&gt;=0,MAX(Construccion!D30:F30)&lt;=1),ROUND('Reparto provincial'!J716*ROUND(SUM(Construccion!$D$30:E30),12),0)-ROUND('Reparto provincial'!J716*ROUND(SUM(Construccion!$D$30:D30),12),0),"n.a.")</x:f>
        <x:v>0</x:v>
      </x:c>
      <x:c r="I2137" s="55" t="n">
        <x:f>'Reparto provincial'!N716</x:f>
        <x:v>0</x:v>
      </x:c>
      <x:c r="J2137" s="55" t="n">
        <x:f>IF(AND(ISNUMBER(H2137),ISNUMBER(I2137)),H2137*I2137,"n.a.")</x:f>
        <x:v>0</x:v>
      </x:c>
      <x:c r="K2137" s="56" t="n">
        <x:f>Ubicaciones!D14</x:f>
        <x:v>8.1</x:v>
      </x:c>
      <x:c r="L2137" s="56" t="n">
        <x:f>Ubicaciones!E14</x:f>
        <x:v>-80.97</x:v>
      </x:c>
      <x:c r="M2137" s="38" t="str">
        <x:f>Vulnerabilidad!B23</x:f>
        <x:v>Mampostería sin refuerzo</x:v>
      </x:c>
      <x:c r="N2137" s="38" t="str">
        <x:f>Vulnerabilidad!C23</x:f>
        <x:v>Bloque / ladrillo</x:v>
      </x:c>
      <x:c r="O2137" s="38" t="str">
        <x:f>Vulnerabilidad!D23</x:f>
        <x:v>Metal</x:v>
      </x:c>
      <x:c r="P2137" s="38" t="str">
        <x:v>Sin dato</x:v>
      </x:c>
      <x:c r="Q2137" s="38" t="n">
        <x:f>IF('Impacto local'!H14="","",'Impacto local'!H14)</x:f>
        <x:v>3</x:v>
      </x:c>
      <x:c r="R2137" s="57" t="n">
        <x:f>IF(Q2137="","",INDEX(Vulnerabilidad!$C$6:$C$17,Q2137))</x:f>
        <x:v>0</x:v>
      </x:c>
      <x:c r="S2137" s="55" t="n">
        <x:f>IF(AND(ISNUMBER(J2137),ISNUMBER(R2137),R2137&gt;=0,R2137&lt;=1),J2137*R2137,"n.a.")</x:f>
        <x:v>0</x:v>
      </x:c>
      <x:c r="T2137" s="38" t="str">
        <x:f>IF(ISNUMBER(S2137),"Calculado ilustrativo","Faltan datos / parámetros inválidos")</x:f>
        <x:v>Calculado ilustrativo</x:v>
      </x:c>
    </x:row>
    <x:row r="2138">
      <x:c r="A2138" s="38" t="str">
        <x:v>R02133</x:v>
      </x:c>
      <x:c r="B2138" s="38" t="str">
        <x:f>'Reparto provincial'!B716</x:f>
        <x:v>C19</x:v>
      </x:c>
      <x:c r="C2138" s="38" t="str">
        <x:f>'Reparto provincial'!C716</x:f>
        <x:v>Worldwide Medical Assurance</x:v>
      </x:c>
      <x:c r="D2138" s="38" t="str">
        <x:f>'Reparto provincial'!D716</x:f>
        <x:v>Residencial</x:v>
      </x:c>
      <x:c r="E2138" s="38" t="str">
        <x:f>'Reparto provincial'!E716</x:f>
        <x:v>Veraguas</x:v>
      </x:c>
      <x:c r="F2138" s="38" t="str">
        <x:f>Ubicaciones!A14</x:f>
        <x:v>L09</x:v>
      </x:c>
      <x:c r="G2138" s="38" t="str">
        <x:v>P3</x:v>
      </x:c>
      <x:c r="H2138" s="55" t="n">
        <x:f>IF(AND(ISNUMBER('Reparto provincial'!J716),ABS(Construccion!G30-1)&lt;0.0000001,MIN(Construccion!D30:F30)&gt;=0,MAX(Construccion!D30:F30)&lt;=1),ROUND('Reparto provincial'!J716*ROUND(SUM(Construccion!$D$30:F30),12),0)-ROUND('Reparto provincial'!J716*ROUND(SUM(Construccion!$D$30:E30),12),0),"n.a.")</x:f>
        <x:v>0</x:v>
      </x:c>
      <x:c r="I2138" s="55" t="n">
        <x:f>'Reparto provincial'!N716</x:f>
        <x:v>0</x:v>
      </x:c>
      <x:c r="J2138" s="55" t="n">
        <x:f>IF(AND(ISNUMBER(H2138),ISNUMBER(I2138)),H2138*I2138,"n.a.")</x:f>
        <x:v>0</x:v>
      </x:c>
      <x:c r="K2138" s="56" t="n">
        <x:f>Ubicaciones!D14</x:f>
        <x:v>8.1</x:v>
      </x:c>
      <x:c r="L2138" s="56" t="n">
        <x:f>Ubicaciones!E14</x:f>
        <x:v>-80.97</x:v>
      </x:c>
      <x:c r="M2138" s="38" t="str">
        <x:f>Vulnerabilidad!B24</x:f>
        <x:v>Liviana / madera</x:v>
      </x:c>
      <x:c r="N2138" s="38" t="str">
        <x:f>Vulnerabilidad!C24</x:f>
        <x:v>Madera / livianas</x:v>
      </x:c>
      <x:c r="O2138" s="38" t="str">
        <x:f>Vulnerabilidad!D24</x:f>
        <x:v>Metal</x:v>
      </x:c>
      <x:c r="P2138" s="38" t="str">
        <x:v>Sin dato</x:v>
      </x:c>
      <x:c r="Q2138" s="38" t="n">
        <x:f>IF('Impacto local'!H14="","",'Impacto local'!H14)</x:f>
        <x:v>3</x:v>
      </x:c>
      <x:c r="R2138" s="57" t="n">
        <x:f>IF(Q2138="","",INDEX(Vulnerabilidad!$D$6:$D$17,Q2138))</x:f>
        <x:v>0</x:v>
      </x:c>
      <x:c r="S2138" s="55" t="n">
        <x:f>IF(AND(ISNUMBER(J2138),ISNUMBER(R2138),R2138&gt;=0,R2138&lt;=1),J2138*R2138,"n.a.")</x:f>
        <x:v>0</x:v>
      </x:c>
      <x:c r="T2138" s="38" t="str">
        <x:f>IF(ISNUMBER(S2138),"Calculado ilustrativo","Faltan datos / parámetros inválidos")</x:f>
        <x:v>Calculado ilustrativo</x:v>
      </x:c>
    </x:row>
    <x:row r="2139">
      <x:c r="A2139" s="38" t="str">
        <x:v>R02134</x:v>
      </x:c>
      <x:c r="B2139" s="38" t="str">
        <x:f>'Reparto provincial'!B717</x:f>
        <x:v>C19</x:v>
      </x:c>
      <x:c r="C2139" s="38" t="str">
        <x:f>'Reparto provincial'!C717</x:f>
        <x:v>Worldwide Medical Assurance</x:v>
      </x:c>
      <x:c r="D2139" s="38" t="str">
        <x:f>'Reparto provincial'!D717</x:f>
        <x:v>Residencial</x:v>
      </x:c>
      <x:c r="E2139" s="38" t="str">
        <x:f>'Reparto provincial'!E717</x:f>
        <x:v>Guna Yala</x:v>
      </x:c>
      <x:c r="F2139" s="38" t="str">
        <x:f>Ubicaciones!A15</x:f>
        <x:v>L10</x:v>
      </x:c>
      <x:c r="G2139" s="38" t="str">
        <x:v>P1</x:v>
      </x:c>
      <x:c r="H2139" s="55" t="n">
        <x:f>IF(AND(ISNUMBER('Reparto provincial'!J717),ABS(Construccion!G33-1)&lt;0.0000001,MIN(Construccion!D33:F33)&gt;=0,MAX(Construccion!D33:F33)&lt;=1),ROUND('Reparto provincial'!J717*ROUND(SUM(Construccion!$D$33:D33),12),0)-0,"n.a.")</x:f>
        <x:v>0</x:v>
      </x:c>
      <x:c r="I2139" s="55" t="n">
        <x:f>'Reparto provincial'!N717</x:f>
        <x:v>0</x:v>
      </x:c>
      <x:c r="J2139" s="55" t="n">
        <x:f>IF(AND(ISNUMBER(H2139),ISNUMBER(I2139)),H2139*I2139,"n.a.")</x:f>
        <x:v>0</x:v>
      </x:c>
      <x:c r="K2139" s="56" t="n">
        <x:f>Ubicaciones!D15</x:f>
        <x:v>9.45</x:v>
      </x:c>
      <x:c r="L2139" s="56" t="n">
        <x:f>Ubicaciones!E15</x:f>
        <x:v>-78.97</x:v>
      </x:c>
      <x:c r="M2139" s="38" t="str">
        <x:f>Vulnerabilidad!B22</x:f>
        <x:v>Hormigón armado</x:v>
      </x:c>
      <x:c r="N2139" s="38" t="str">
        <x:f>Vulnerabilidad!C22</x:f>
        <x:v>Mampostería de relleno</x:v>
      </x:c>
      <x:c r="O2139" s="38" t="str">
        <x:f>Vulnerabilidad!D22</x:f>
        <x:v>Losa de hormigón</x:v>
      </x:c>
      <x:c r="P2139" s="38" t="str">
        <x:v>Sin dato</x:v>
      </x:c>
      <x:c r="Q2139" s="38" t="n">
        <x:f>IF('Impacto local'!H15="","",'Impacto local'!H15)</x:f>
        <x:v>2</x:v>
      </x:c>
      <x:c r="R2139" s="57" t="n">
        <x:f>IF(Q2139="","",INDEX(Vulnerabilidad!$B$6:$B$17,Q2139))</x:f>
        <x:v>0</x:v>
      </x:c>
      <x:c r="S2139" s="55" t="n">
        <x:f>IF(AND(ISNUMBER(J2139),ISNUMBER(R2139),R2139&gt;=0,R2139&lt;=1),J2139*R2139,"n.a.")</x:f>
        <x:v>0</x:v>
      </x:c>
      <x:c r="T2139" s="38" t="str">
        <x:f>IF(ISNUMBER(S2139),"Calculado ilustrativo","Faltan datos / parámetros inválidos")</x:f>
        <x:v>Calculado ilustrativo</x:v>
      </x:c>
    </x:row>
    <x:row r="2140">
      <x:c r="A2140" s="38" t="str">
        <x:v>R02135</x:v>
      </x:c>
      <x:c r="B2140" s="38" t="str">
        <x:f>'Reparto provincial'!B717</x:f>
        <x:v>C19</x:v>
      </x:c>
      <x:c r="C2140" s="38" t="str">
        <x:f>'Reparto provincial'!C717</x:f>
        <x:v>Worldwide Medical Assurance</x:v>
      </x:c>
      <x:c r="D2140" s="38" t="str">
        <x:f>'Reparto provincial'!D717</x:f>
        <x:v>Residencial</x:v>
      </x:c>
      <x:c r="E2140" s="38" t="str">
        <x:f>'Reparto provincial'!E717</x:f>
        <x:v>Guna Yala</x:v>
      </x:c>
      <x:c r="F2140" s="38" t="str">
        <x:f>Ubicaciones!A15</x:f>
        <x:v>L10</x:v>
      </x:c>
      <x:c r="G2140" s="38" t="str">
        <x:v>P2</x:v>
      </x:c>
      <x:c r="H2140" s="55" t="n">
        <x:f>IF(AND(ISNUMBER('Reparto provincial'!J717),ABS(Construccion!G33-1)&lt;0.0000001,MIN(Construccion!D33:F33)&gt;=0,MAX(Construccion!D33:F33)&lt;=1),ROUND('Reparto provincial'!J717*ROUND(SUM(Construccion!$D$33:E33),12),0)-ROUND('Reparto provincial'!J717*ROUND(SUM(Construccion!$D$33:D33),12),0),"n.a.")</x:f>
        <x:v>0</x:v>
      </x:c>
      <x:c r="I2140" s="55" t="n">
        <x:f>'Reparto provincial'!N717</x:f>
        <x:v>0</x:v>
      </x:c>
      <x:c r="J2140" s="55" t="n">
        <x:f>IF(AND(ISNUMBER(H2140),ISNUMBER(I2140)),H2140*I2140,"n.a.")</x:f>
        <x:v>0</x:v>
      </x:c>
      <x:c r="K2140" s="56" t="n">
        <x:f>Ubicaciones!D15</x:f>
        <x:v>9.45</x:v>
      </x:c>
      <x:c r="L2140" s="56" t="n">
        <x:f>Ubicaciones!E15</x:f>
        <x:v>-78.97</x:v>
      </x:c>
      <x:c r="M2140" s="38" t="str">
        <x:f>Vulnerabilidad!B23</x:f>
        <x:v>Mampostería sin refuerzo</x:v>
      </x:c>
      <x:c r="N2140" s="38" t="str">
        <x:f>Vulnerabilidad!C23</x:f>
        <x:v>Bloque / ladrillo</x:v>
      </x:c>
      <x:c r="O2140" s="38" t="str">
        <x:f>Vulnerabilidad!D23</x:f>
        <x:v>Metal</x:v>
      </x:c>
      <x:c r="P2140" s="38" t="str">
        <x:v>Sin dato</x:v>
      </x:c>
      <x:c r="Q2140" s="38" t="n">
        <x:f>IF('Impacto local'!H15="","",'Impacto local'!H15)</x:f>
        <x:v>2</x:v>
      </x:c>
      <x:c r="R2140" s="57" t="n">
        <x:f>IF(Q2140="","",INDEX(Vulnerabilidad!$C$6:$C$17,Q2140))</x:f>
        <x:v>0</x:v>
      </x:c>
      <x:c r="S2140" s="55" t="n">
        <x:f>IF(AND(ISNUMBER(J2140),ISNUMBER(R2140),R2140&gt;=0,R2140&lt;=1),J2140*R2140,"n.a.")</x:f>
        <x:v>0</x:v>
      </x:c>
      <x:c r="T2140" s="38" t="str">
        <x:f>IF(ISNUMBER(S2140),"Calculado ilustrativo","Faltan datos / parámetros inválidos")</x:f>
        <x:v>Calculado ilustrativo</x:v>
      </x:c>
    </x:row>
    <x:row r="2141">
      <x:c r="A2141" s="38" t="str">
        <x:v>R02136</x:v>
      </x:c>
      <x:c r="B2141" s="38" t="str">
        <x:f>'Reparto provincial'!B717</x:f>
        <x:v>C19</x:v>
      </x:c>
      <x:c r="C2141" s="38" t="str">
        <x:f>'Reparto provincial'!C717</x:f>
        <x:v>Worldwide Medical Assurance</x:v>
      </x:c>
      <x:c r="D2141" s="38" t="str">
        <x:f>'Reparto provincial'!D717</x:f>
        <x:v>Residencial</x:v>
      </x:c>
      <x:c r="E2141" s="38" t="str">
        <x:f>'Reparto provincial'!E717</x:f>
        <x:v>Guna Yala</x:v>
      </x:c>
      <x:c r="F2141" s="38" t="str">
        <x:f>Ubicaciones!A15</x:f>
        <x:v>L10</x:v>
      </x:c>
      <x:c r="G2141" s="38" t="str">
        <x:v>P3</x:v>
      </x:c>
      <x:c r="H2141" s="55" t="n">
        <x:f>IF(AND(ISNUMBER('Reparto provincial'!J717),ABS(Construccion!G33-1)&lt;0.0000001,MIN(Construccion!D33:F33)&gt;=0,MAX(Construccion!D33:F33)&lt;=1),ROUND('Reparto provincial'!J717*ROUND(SUM(Construccion!$D$33:F33),12),0)-ROUND('Reparto provincial'!J717*ROUND(SUM(Construccion!$D$33:E33),12),0),"n.a.")</x:f>
        <x:v>0</x:v>
      </x:c>
      <x:c r="I2141" s="55" t="n">
        <x:f>'Reparto provincial'!N717</x:f>
        <x:v>0</x:v>
      </x:c>
      <x:c r="J2141" s="55" t="n">
        <x:f>IF(AND(ISNUMBER(H2141),ISNUMBER(I2141)),H2141*I2141,"n.a.")</x:f>
        <x:v>0</x:v>
      </x:c>
      <x:c r="K2141" s="56" t="n">
        <x:f>Ubicaciones!D15</x:f>
        <x:v>9.45</x:v>
      </x:c>
      <x:c r="L2141" s="56" t="n">
        <x:f>Ubicaciones!E15</x:f>
        <x:v>-78.97</x:v>
      </x:c>
      <x:c r="M2141" s="38" t="str">
        <x:f>Vulnerabilidad!B24</x:f>
        <x:v>Liviana / madera</x:v>
      </x:c>
      <x:c r="N2141" s="38" t="str">
        <x:f>Vulnerabilidad!C24</x:f>
        <x:v>Madera / livianas</x:v>
      </x:c>
      <x:c r="O2141" s="38" t="str">
        <x:f>Vulnerabilidad!D24</x:f>
        <x:v>Metal</x:v>
      </x:c>
      <x:c r="P2141" s="38" t="str">
        <x:v>Sin dato</x:v>
      </x:c>
      <x:c r="Q2141" s="38" t="n">
        <x:f>IF('Impacto local'!H15="","",'Impacto local'!H15)</x:f>
        <x:v>2</x:v>
      </x:c>
      <x:c r="R2141" s="57" t="n">
        <x:f>IF(Q2141="","",INDEX(Vulnerabilidad!$D$6:$D$17,Q2141))</x:f>
        <x:v>0</x:v>
      </x:c>
      <x:c r="S2141" s="55" t="n">
        <x:f>IF(AND(ISNUMBER(J2141),ISNUMBER(R2141),R2141&gt;=0,R2141&lt;=1),J2141*R2141,"n.a.")</x:f>
        <x:v>0</x:v>
      </x:c>
      <x:c r="T2141" s="38" t="str">
        <x:f>IF(ISNUMBER(S2141),"Calculado ilustrativo","Faltan datos / parámetros inválidos")</x:f>
        <x:v>Calculado ilustrativo</x:v>
      </x:c>
    </x:row>
    <x:row r="2142">
      <x:c r="A2142" s="38" t="str">
        <x:v>R02137</x:v>
      </x:c>
      <x:c r="B2142" s="38" t="str">
        <x:f>'Reparto provincial'!B718</x:f>
        <x:v>C19</x:v>
      </x:c>
      <x:c r="C2142" s="38" t="str">
        <x:f>'Reparto provincial'!C718</x:f>
        <x:v>Worldwide Medical Assurance</x:v>
      </x:c>
      <x:c r="D2142" s="38" t="str">
        <x:f>'Reparto provincial'!D718</x:f>
        <x:v>Residencial</x:v>
      </x:c>
      <x:c r="E2142" s="38" t="str">
        <x:f>'Reparto provincial'!E718</x:f>
        <x:v>Emberá-Wounaan</x:v>
      </x:c>
      <x:c r="F2142" s="38" t="str">
        <x:f>Ubicaciones!A16</x:f>
        <x:v>L11</x:v>
      </x:c>
      <x:c r="G2142" s="38" t="str">
        <x:v>P1</x:v>
      </x:c>
      <x:c r="H2142" s="55" t="n">
        <x:f>IF(AND(ISNUMBER('Reparto provincial'!J718),ABS(Construccion!G36-1)&lt;0.0000001,MIN(Construccion!D36:F36)&gt;=0,MAX(Construccion!D36:F36)&lt;=1),ROUND('Reparto provincial'!J718*ROUND(SUM(Construccion!$D$36:D36),12),0)-0,"n.a.")</x:f>
        <x:v>0</x:v>
      </x:c>
      <x:c r="I2142" s="55" t="n">
        <x:f>'Reparto provincial'!N718</x:f>
        <x:v>0</x:v>
      </x:c>
      <x:c r="J2142" s="55" t="n">
        <x:f>IF(AND(ISNUMBER(H2142),ISNUMBER(I2142)),H2142*I2142,"n.a.")</x:f>
        <x:v>0</x:v>
      </x:c>
      <x:c r="K2142" s="56" t="n">
        <x:f>Ubicaciones!D16</x:f>
        <x:v>8.25</x:v>
      </x:c>
      <x:c r="L2142" s="56" t="n">
        <x:f>Ubicaciones!E16</x:f>
        <x:v>-77.72</x:v>
      </x:c>
      <x:c r="M2142" s="38" t="str">
        <x:f>Vulnerabilidad!B22</x:f>
        <x:v>Hormigón armado</x:v>
      </x:c>
      <x:c r="N2142" s="38" t="str">
        <x:f>Vulnerabilidad!C22</x:f>
        <x:v>Mampostería de relleno</x:v>
      </x:c>
      <x:c r="O2142" s="38" t="str">
        <x:f>Vulnerabilidad!D22</x:f>
        <x:v>Losa de hormigón</x:v>
      </x:c>
      <x:c r="P2142" s="38" t="str">
        <x:v>Sin dato</x:v>
      </x:c>
      <x:c r="Q2142" s="38" t="n">
        <x:f>IF('Impacto local'!H16="","",'Impacto local'!H16)</x:f>
        <x:v>2</x:v>
      </x:c>
      <x:c r="R2142" s="57" t="n">
        <x:f>IF(Q2142="","",INDEX(Vulnerabilidad!$B$6:$B$17,Q2142))</x:f>
        <x:v>0</x:v>
      </x:c>
      <x:c r="S2142" s="55" t="n">
        <x:f>IF(AND(ISNUMBER(J2142),ISNUMBER(R2142),R2142&gt;=0,R2142&lt;=1),J2142*R2142,"n.a.")</x:f>
        <x:v>0</x:v>
      </x:c>
      <x:c r="T2142" s="38" t="str">
        <x:f>IF(ISNUMBER(S2142),"Calculado ilustrativo","Faltan datos / parámetros inválidos")</x:f>
        <x:v>Calculado ilustrativo</x:v>
      </x:c>
    </x:row>
    <x:row r="2143">
      <x:c r="A2143" s="38" t="str">
        <x:v>R02138</x:v>
      </x:c>
      <x:c r="B2143" s="38" t="str">
        <x:f>'Reparto provincial'!B718</x:f>
        <x:v>C19</x:v>
      </x:c>
      <x:c r="C2143" s="38" t="str">
        <x:f>'Reparto provincial'!C718</x:f>
        <x:v>Worldwide Medical Assurance</x:v>
      </x:c>
      <x:c r="D2143" s="38" t="str">
        <x:f>'Reparto provincial'!D718</x:f>
        <x:v>Residencial</x:v>
      </x:c>
      <x:c r="E2143" s="38" t="str">
        <x:f>'Reparto provincial'!E718</x:f>
        <x:v>Emberá-Wounaan</x:v>
      </x:c>
      <x:c r="F2143" s="38" t="str">
        <x:f>Ubicaciones!A16</x:f>
        <x:v>L11</x:v>
      </x:c>
      <x:c r="G2143" s="38" t="str">
        <x:v>P2</x:v>
      </x:c>
      <x:c r="H2143" s="55" t="n">
        <x:f>IF(AND(ISNUMBER('Reparto provincial'!J718),ABS(Construccion!G36-1)&lt;0.0000001,MIN(Construccion!D36:F36)&gt;=0,MAX(Construccion!D36:F36)&lt;=1),ROUND('Reparto provincial'!J718*ROUND(SUM(Construccion!$D$36:E36),12),0)-ROUND('Reparto provincial'!J718*ROUND(SUM(Construccion!$D$36:D36),12),0),"n.a.")</x:f>
        <x:v>0</x:v>
      </x:c>
      <x:c r="I2143" s="55" t="n">
        <x:f>'Reparto provincial'!N718</x:f>
        <x:v>0</x:v>
      </x:c>
      <x:c r="J2143" s="55" t="n">
        <x:f>IF(AND(ISNUMBER(H2143),ISNUMBER(I2143)),H2143*I2143,"n.a.")</x:f>
        <x:v>0</x:v>
      </x:c>
      <x:c r="K2143" s="56" t="n">
        <x:f>Ubicaciones!D16</x:f>
        <x:v>8.25</x:v>
      </x:c>
      <x:c r="L2143" s="56" t="n">
        <x:f>Ubicaciones!E16</x:f>
        <x:v>-77.72</x:v>
      </x:c>
      <x:c r="M2143" s="38" t="str">
        <x:f>Vulnerabilidad!B23</x:f>
        <x:v>Mampostería sin refuerzo</x:v>
      </x:c>
      <x:c r="N2143" s="38" t="str">
        <x:f>Vulnerabilidad!C23</x:f>
        <x:v>Bloque / ladrillo</x:v>
      </x:c>
      <x:c r="O2143" s="38" t="str">
        <x:f>Vulnerabilidad!D23</x:f>
        <x:v>Metal</x:v>
      </x:c>
      <x:c r="P2143" s="38" t="str">
        <x:v>Sin dato</x:v>
      </x:c>
      <x:c r="Q2143" s="38" t="n">
        <x:f>IF('Impacto local'!H16="","",'Impacto local'!H16)</x:f>
        <x:v>2</x:v>
      </x:c>
      <x:c r="R2143" s="57" t="n">
        <x:f>IF(Q2143="","",INDEX(Vulnerabilidad!$C$6:$C$17,Q2143))</x:f>
        <x:v>0</x:v>
      </x:c>
      <x:c r="S2143" s="55" t="n">
        <x:f>IF(AND(ISNUMBER(J2143),ISNUMBER(R2143),R2143&gt;=0,R2143&lt;=1),J2143*R2143,"n.a.")</x:f>
        <x:v>0</x:v>
      </x:c>
      <x:c r="T2143" s="38" t="str">
        <x:f>IF(ISNUMBER(S2143),"Calculado ilustrativo","Faltan datos / parámetros inválidos")</x:f>
        <x:v>Calculado ilustrativo</x:v>
      </x:c>
    </x:row>
    <x:row r="2144">
      <x:c r="A2144" s="38" t="str">
        <x:v>R02139</x:v>
      </x:c>
      <x:c r="B2144" s="38" t="str">
        <x:f>'Reparto provincial'!B718</x:f>
        <x:v>C19</x:v>
      </x:c>
      <x:c r="C2144" s="38" t="str">
        <x:f>'Reparto provincial'!C718</x:f>
        <x:v>Worldwide Medical Assurance</x:v>
      </x:c>
      <x:c r="D2144" s="38" t="str">
        <x:f>'Reparto provincial'!D718</x:f>
        <x:v>Residencial</x:v>
      </x:c>
      <x:c r="E2144" s="38" t="str">
        <x:f>'Reparto provincial'!E718</x:f>
        <x:v>Emberá-Wounaan</x:v>
      </x:c>
      <x:c r="F2144" s="38" t="str">
        <x:f>Ubicaciones!A16</x:f>
        <x:v>L11</x:v>
      </x:c>
      <x:c r="G2144" s="38" t="str">
        <x:v>P3</x:v>
      </x:c>
      <x:c r="H2144" s="55" t="n">
        <x:f>IF(AND(ISNUMBER('Reparto provincial'!J718),ABS(Construccion!G36-1)&lt;0.0000001,MIN(Construccion!D36:F36)&gt;=0,MAX(Construccion!D36:F36)&lt;=1),ROUND('Reparto provincial'!J718*ROUND(SUM(Construccion!$D$36:F36),12),0)-ROUND('Reparto provincial'!J718*ROUND(SUM(Construccion!$D$36:E36),12),0),"n.a.")</x:f>
        <x:v>0</x:v>
      </x:c>
      <x:c r="I2144" s="55" t="n">
        <x:f>'Reparto provincial'!N718</x:f>
        <x:v>0</x:v>
      </x:c>
      <x:c r="J2144" s="55" t="n">
        <x:f>IF(AND(ISNUMBER(H2144),ISNUMBER(I2144)),H2144*I2144,"n.a.")</x:f>
        <x:v>0</x:v>
      </x:c>
      <x:c r="K2144" s="56" t="n">
        <x:f>Ubicaciones!D16</x:f>
        <x:v>8.25</x:v>
      </x:c>
      <x:c r="L2144" s="56" t="n">
        <x:f>Ubicaciones!E16</x:f>
        <x:v>-77.72</x:v>
      </x:c>
      <x:c r="M2144" s="38" t="str">
        <x:f>Vulnerabilidad!B24</x:f>
        <x:v>Liviana / madera</x:v>
      </x:c>
      <x:c r="N2144" s="38" t="str">
        <x:f>Vulnerabilidad!C24</x:f>
        <x:v>Madera / livianas</x:v>
      </x:c>
      <x:c r="O2144" s="38" t="str">
        <x:f>Vulnerabilidad!D24</x:f>
        <x:v>Metal</x:v>
      </x:c>
      <x:c r="P2144" s="38" t="str">
        <x:v>Sin dato</x:v>
      </x:c>
      <x:c r="Q2144" s="38" t="n">
        <x:f>IF('Impacto local'!H16="","",'Impacto local'!H16)</x:f>
        <x:v>2</x:v>
      </x:c>
      <x:c r="R2144" s="57" t="n">
        <x:f>IF(Q2144="","",INDEX(Vulnerabilidad!$D$6:$D$17,Q2144))</x:f>
        <x:v>0</x:v>
      </x:c>
      <x:c r="S2144" s="55" t="n">
        <x:f>IF(AND(ISNUMBER(J2144),ISNUMBER(R2144),R2144&gt;=0,R2144&lt;=1),J2144*R2144,"n.a.")</x:f>
        <x:v>0</x:v>
      </x:c>
      <x:c r="T2144" s="38" t="str">
        <x:f>IF(ISNUMBER(S2144),"Calculado ilustrativo","Faltan datos / parámetros inválidos")</x:f>
        <x:v>Calculado ilustrativo</x:v>
      </x:c>
    </x:row>
    <x:row r="2145">
      <x:c r="A2145" s="38" t="str">
        <x:v>R02140</x:v>
      </x:c>
      <x:c r="B2145" s="38" t="str">
        <x:f>'Reparto provincial'!B719</x:f>
        <x:v>C19</x:v>
      </x:c>
      <x:c r="C2145" s="38" t="str">
        <x:f>'Reparto provincial'!C719</x:f>
        <x:v>Worldwide Medical Assurance</x:v>
      </x:c>
      <x:c r="D2145" s="38" t="str">
        <x:f>'Reparto provincial'!D719</x:f>
        <x:v>Residencial</x:v>
      </x:c>
      <x:c r="E2145" s="38" t="str">
        <x:f>'Reparto provincial'!E719</x:f>
        <x:v>Ngäbe-Buglé</x:v>
      </x:c>
      <x:c r="F2145" s="38" t="str">
        <x:f>Ubicaciones!A17</x:f>
        <x:v>L12</x:v>
      </x:c>
      <x:c r="G2145" s="38" t="str">
        <x:v>P1</x:v>
      </x:c>
      <x:c r="H2145" s="55" t="n">
        <x:f>IF(AND(ISNUMBER('Reparto provincial'!J719),ABS(Construccion!G39-1)&lt;0.0000001,MIN(Construccion!D39:F39)&gt;=0,MAX(Construccion!D39:F39)&lt;=1),ROUND('Reparto provincial'!J719*ROUND(SUM(Construccion!$D$39:D39),12),0)-0,"n.a.")</x:f>
        <x:v>0</x:v>
      </x:c>
      <x:c r="I2145" s="55" t="n">
        <x:f>'Reparto provincial'!N719</x:f>
        <x:v>0</x:v>
      </x:c>
      <x:c r="J2145" s="55" t="n">
        <x:f>IF(AND(ISNUMBER(H2145),ISNUMBER(I2145)),H2145*I2145,"n.a.")</x:f>
        <x:v>0</x:v>
      </x:c>
      <x:c r="K2145" s="56" t="n">
        <x:f>Ubicaciones!D17</x:f>
        <x:v>8.53</x:v>
      </x:c>
      <x:c r="L2145" s="56" t="n">
        <x:f>Ubicaciones!E17</x:f>
        <x:v>-81.7</x:v>
      </x:c>
      <x:c r="M2145" s="38" t="str">
        <x:f>Vulnerabilidad!B22</x:f>
        <x:v>Hormigón armado</x:v>
      </x:c>
      <x:c r="N2145" s="38" t="str">
        <x:f>Vulnerabilidad!C22</x:f>
        <x:v>Mampostería de relleno</x:v>
      </x:c>
      <x:c r="O2145" s="38" t="str">
        <x:f>Vulnerabilidad!D22</x:f>
        <x:v>Losa de hormigón</x:v>
      </x:c>
      <x:c r="P2145" s="38" t="str">
        <x:v>Sin dato</x:v>
      </x:c>
      <x:c r="Q2145" s="38" t="n">
        <x:f>IF('Impacto local'!H17="","",'Impacto local'!H17)</x:f>
        <x:v>3</x:v>
      </x:c>
      <x:c r="R2145" s="57" t="n">
        <x:f>IF(Q2145="","",INDEX(Vulnerabilidad!$B$6:$B$17,Q2145))</x:f>
        <x:v>0</x:v>
      </x:c>
      <x:c r="S2145" s="55" t="n">
        <x:f>IF(AND(ISNUMBER(J2145),ISNUMBER(R2145),R2145&gt;=0,R2145&lt;=1),J2145*R2145,"n.a.")</x:f>
        <x:v>0</x:v>
      </x:c>
      <x:c r="T2145" s="38" t="str">
        <x:f>IF(ISNUMBER(S2145),"Calculado ilustrativo","Faltan datos / parámetros inválidos")</x:f>
        <x:v>Calculado ilustrativo</x:v>
      </x:c>
    </x:row>
    <x:row r="2146">
      <x:c r="A2146" s="38" t="str">
        <x:v>R02141</x:v>
      </x:c>
      <x:c r="B2146" s="38" t="str">
        <x:f>'Reparto provincial'!B719</x:f>
        <x:v>C19</x:v>
      </x:c>
      <x:c r="C2146" s="38" t="str">
        <x:f>'Reparto provincial'!C719</x:f>
        <x:v>Worldwide Medical Assurance</x:v>
      </x:c>
      <x:c r="D2146" s="38" t="str">
        <x:f>'Reparto provincial'!D719</x:f>
        <x:v>Residencial</x:v>
      </x:c>
      <x:c r="E2146" s="38" t="str">
        <x:f>'Reparto provincial'!E719</x:f>
        <x:v>Ngäbe-Buglé</x:v>
      </x:c>
      <x:c r="F2146" s="38" t="str">
        <x:f>Ubicaciones!A17</x:f>
        <x:v>L12</x:v>
      </x:c>
      <x:c r="G2146" s="38" t="str">
        <x:v>P2</x:v>
      </x:c>
      <x:c r="H2146" s="55" t="n">
        <x:f>IF(AND(ISNUMBER('Reparto provincial'!J719),ABS(Construccion!G39-1)&lt;0.0000001,MIN(Construccion!D39:F39)&gt;=0,MAX(Construccion!D39:F39)&lt;=1),ROUND('Reparto provincial'!J719*ROUND(SUM(Construccion!$D$39:E39),12),0)-ROUND('Reparto provincial'!J719*ROUND(SUM(Construccion!$D$39:D39),12),0),"n.a.")</x:f>
        <x:v>0</x:v>
      </x:c>
      <x:c r="I2146" s="55" t="n">
        <x:f>'Reparto provincial'!N719</x:f>
        <x:v>0</x:v>
      </x:c>
      <x:c r="J2146" s="55" t="n">
        <x:f>IF(AND(ISNUMBER(H2146),ISNUMBER(I2146)),H2146*I2146,"n.a.")</x:f>
        <x:v>0</x:v>
      </x:c>
      <x:c r="K2146" s="56" t="n">
        <x:f>Ubicaciones!D17</x:f>
        <x:v>8.53</x:v>
      </x:c>
      <x:c r="L2146" s="56" t="n">
        <x:f>Ubicaciones!E17</x:f>
        <x:v>-81.7</x:v>
      </x:c>
      <x:c r="M2146" s="38" t="str">
        <x:f>Vulnerabilidad!B23</x:f>
        <x:v>Mampostería sin refuerzo</x:v>
      </x:c>
      <x:c r="N2146" s="38" t="str">
        <x:f>Vulnerabilidad!C23</x:f>
        <x:v>Bloque / ladrillo</x:v>
      </x:c>
      <x:c r="O2146" s="38" t="str">
        <x:f>Vulnerabilidad!D23</x:f>
        <x:v>Metal</x:v>
      </x:c>
      <x:c r="P2146" s="38" t="str">
        <x:v>Sin dato</x:v>
      </x:c>
      <x:c r="Q2146" s="38" t="n">
        <x:f>IF('Impacto local'!H17="","",'Impacto local'!H17)</x:f>
        <x:v>3</x:v>
      </x:c>
      <x:c r="R2146" s="57" t="n">
        <x:f>IF(Q2146="","",INDEX(Vulnerabilidad!$C$6:$C$17,Q2146))</x:f>
        <x:v>0</x:v>
      </x:c>
      <x:c r="S2146" s="55" t="n">
        <x:f>IF(AND(ISNUMBER(J2146),ISNUMBER(R2146),R2146&gt;=0,R2146&lt;=1),J2146*R2146,"n.a.")</x:f>
        <x:v>0</x:v>
      </x:c>
      <x:c r="T2146" s="38" t="str">
        <x:f>IF(ISNUMBER(S2146),"Calculado ilustrativo","Faltan datos / parámetros inválidos")</x:f>
        <x:v>Calculado ilustrativo</x:v>
      </x:c>
    </x:row>
    <x:row r="2147">
      <x:c r="A2147" s="38" t="str">
        <x:v>R02142</x:v>
      </x:c>
      <x:c r="B2147" s="38" t="str">
        <x:f>'Reparto provincial'!B719</x:f>
        <x:v>C19</x:v>
      </x:c>
      <x:c r="C2147" s="38" t="str">
        <x:f>'Reparto provincial'!C719</x:f>
        <x:v>Worldwide Medical Assurance</x:v>
      </x:c>
      <x:c r="D2147" s="38" t="str">
        <x:f>'Reparto provincial'!D719</x:f>
        <x:v>Residencial</x:v>
      </x:c>
      <x:c r="E2147" s="38" t="str">
        <x:f>'Reparto provincial'!E719</x:f>
        <x:v>Ngäbe-Buglé</x:v>
      </x:c>
      <x:c r="F2147" s="38" t="str">
        <x:f>Ubicaciones!A17</x:f>
        <x:v>L12</x:v>
      </x:c>
      <x:c r="G2147" s="38" t="str">
        <x:v>P3</x:v>
      </x:c>
      <x:c r="H2147" s="55" t="n">
        <x:f>IF(AND(ISNUMBER('Reparto provincial'!J719),ABS(Construccion!G39-1)&lt;0.0000001,MIN(Construccion!D39:F39)&gt;=0,MAX(Construccion!D39:F39)&lt;=1),ROUND('Reparto provincial'!J719*ROUND(SUM(Construccion!$D$39:F39),12),0)-ROUND('Reparto provincial'!J719*ROUND(SUM(Construccion!$D$39:E39),12),0),"n.a.")</x:f>
        <x:v>0</x:v>
      </x:c>
      <x:c r="I2147" s="55" t="n">
        <x:f>'Reparto provincial'!N719</x:f>
        <x:v>0</x:v>
      </x:c>
      <x:c r="J2147" s="55" t="n">
        <x:f>IF(AND(ISNUMBER(H2147),ISNUMBER(I2147)),H2147*I2147,"n.a.")</x:f>
        <x:v>0</x:v>
      </x:c>
      <x:c r="K2147" s="56" t="n">
        <x:f>Ubicaciones!D17</x:f>
        <x:v>8.53</x:v>
      </x:c>
      <x:c r="L2147" s="56" t="n">
        <x:f>Ubicaciones!E17</x:f>
        <x:v>-81.7</x:v>
      </x:c>
      <x:c r="M2147" s="38" t="str">
        <x:f>Vulnerabilidad!B24</x:f>
        <x:v>Liviana / madera</x:v>
      </x:c>
      <x:c r="N2147" s="38" t="str">
        <x:f>Vulnerabilidad!C24</x:f>
        <x:v>Madera / livianas</x:v>
      </x:c>
      <x:c r="O2147" s="38" t="str">
        <x:f>Vulnerabilidad!D24</x:f>
        <x:v>Metal</x:v>
      </x:c>
      <x:c r="P2147" s="38" t="str">
        <x:v>Sin dato</x:v>
      </x:c>
      <x:c r="Q2147" s="38" t="n">
        <x:f>IF('Impacto local'!H17="","",'Impacto local'!H17)</x:f>
        <x:v>3</x:v>
      </x:c>
      <x:c r="R2147" s="57" t="n">
        <x:f>IF(Q2147="","",INDEX(Vulnerabilidad!$D$6:$D$17,Q2147))</x:f>
        <x:v>0</x:v>
      </x:c>
      <x:c r="S2147" s="55" t="n">
        <x:f>IF(AND(ISNUMBER(J2147),ISNUMBER(R2147),R2147&gt;=0,R2147&lt;=1),J2147*R2147,"n.a.")</x:f>
        <x:v>0</x:v>
      </x:c>
      <x:c r="T2147" s="38" t="str">
        <x:f>IF(ISNUMBER(S2147),"Calculado ilustrativo","Faltan datos / parámetros inválidos")</x:f>
        <x:v>Calculado ilustrativo</x:v>
      </x:c>
    </x:row>
    <x:row r="2148">
      <x:c r="A2148" s="38" t="str">
        <x:v>R02143</x:v>
      </x:c>
      <x:c r="B2148" s="38" t="str">
        <x:f>'Reparto provincial'!B720</x:f>
        <x:v>C19</x:v>
      </x:c>
      <x:c r="C2148" s="38" t="str">
        <x:f>'Reparto provincial'!C720</x:f>
        <x:v>Worldwide Medical Assurance</x:v>
      </x:c>
      <x:c r="D2148" s="38" t="str">
        <x:f>'Reparto provincial'!D720</x:f>
        <x:v>Residencial</x:v>
      </x:c>
      <x:c r="E2148" s="38" t="str">
        <x:f>'Reparto provincial'!E720</x:f>
        <x:v>Panamá Oeste</x:v>
      </x:c>
      <x:c r="F2148" s="38" t="str">
        <x:f>Ubicaciones!A18</x:f>
        <x:v>L13</x:v>
      </x:c>
      <x:c r="G2148" s="38" t="str">
        <x:v>P1</x:v>
      </x:c>
      <x:c r="H2148" s="55" t="n">
        <x:f>IF(AND(ISNUMBER('Reparto provincial'!J720),ABS(Construccion!G42-1)&lt;0.0000001,MIN(Construccion!D42:F42)&gt;=0,MAX(Construccion!D42:F42)&lt;=1),ROUND('Reparto provincial'!J720*ROUND(SUM(Construccion!$D$42:D42),12),0)-0,"n.a.")</x:f>
        <x:v>0</x:v>
      </x:c>
      <x:c r="I2148" s="55" t="n">
        <x:f>'Reparto provincial'!N720</x:f>
        <x:v>0</x:v>
      </x:c>
      <x:c r="J2148" s="55" t="n">
        <x:f>IF(AND(ISNUMBER(H2148),ISNUMBER(I2148)),H2148*I2148,"n.a.")</x:f>
        <x:v>0</x:v>
      </x:c>
      <x:c r="K2148" s="56" t="n">
        <x:f>Ubicaciones!D18</x:f>
        <x:v>8.88</x:v>
      </x:c>
      <x:c r="L2148" s="56" t="n">
        <x:f>Ubicaciones!E18</x:f>
        <x:v>-79.78</x:v>
      </x:c>
      <x:c r="M2148" s="38" t="str">
        <x:f>Vulnerabilidad!B22</x:f>
        <x:v>Hormigón armado</x:v>
      </x:c>
      <x:c r="N2148" s="38" t="str">
        <x:f>Vulnerabilidad!C22</x:f>
        <x:v>Mampostería de relleno</x:v>
      </x:c>
      <x:c r="O2148" s="38" t="str">
        <x:f>Vulnerabilidad!D22</x:f>
        <x:v>Losa de hormigón</x:v>
      </x:c>
      <x:c r="P2148" s="38" t="str">
        <x:v>Sin dato</x:v>
      </x:c>
      <x:c r="Q2148" s="38" t="n">
        <x:f>IF('Impacto local'!H18="","",'Impacto local'!H18)</x:f>
        <x:v>2</x:v>
      </x:c>
      <x:c r="R2148" s="57" t="n">
        <x:f>IF(Q2148="","",INDEX(Vulnerabilidad!$B$6:$B$17,Q2148))</x:f>
        <x:v>0</x:v>
      </x:c>
      <x:c r="S2148" s="55" t="n">
        <x:f>IF(AND(ISNUMBER(J2148),ISNUMBER(R2148),R2148&gt;=0,R2148&lt;=1),J2148*R2148,"n.a.")</x:f>
        <x:v>0</x:v>
      </x:c>
      <x:c r="T2148" s="38" t="str">
        <x:f>IF(ISNUMBER(S2148),"Calculado ilustrativo","Faltan datos / parámetros inválidos")</x:f>
        <x:v>Calculado ilustrativo</x:v>
      </x:c>
    </x:row>
    <x:row r="2149">
      <x:c r="A2149" s="38" t="str">
        <x:v>R02144</x:v>
      </x:c>
      <x:c r="B2149" s="38" t="str">
        <x:f>'Reparto provincial'!B720</x:f>
        <x:v>C19</x:v>
      </x:c>
      <x:c r="C2149" s="38" t="str">
        <x:f>'Reparto provincial'!C720</x:f>
        <x:v>Worldwide Medical Assurance</x:v>
      </x:c>
      <x:c r="D2149" s="38" t="str">
        <x:f>'Reparto provincial'!D720</x:f>
        <x:v>Residencial</x:v>
      </x:c>
      <x:c r="E2149" s="38" t="str">
        <x:f>'Reparto provincial'!E720</x:f>
        <x:v>Panamá Oeste</x:v>
      </x:c>
      <x:c r="F2149" s="38" t="str">
        <x:f>Ubicaciones!A18</x:f>
        <x:v>L13</x:v>
      </x:c>
      <x:c r="G2149" s="38" t="str">
        <x:v>P2</x:v>
      </x:c>
      <x:c r="H2149" s="55" t="n">
        <x:f>IF(AND(ISNUMBER('Reparto provincial'!J720),ABS(Construccion!G42-1)&lt;0.0000001,MIN(Construccion!D42:F42)&gt;=0,MAX(Construccion!D42:F42)&lt;=1),ROUND('Reparto provincial'!J720*ROUND(SUM(Construccion!$D$42:E42),12),0)-ROUND('Reparto provincial'!J720*ROUND(SUM(Construccion!$D$42:D42),12),0),"n.a.")</x:f>
        <x:v>0</x:v>
      </x:c>
      <x:c r="I2149" s="55" t="n">
        <x:f>'Reparto provincial'!N720</x:f>
        <x:v>0</x:v>
      </x:c>
      <x:c r="J2149" s="55" t="n">
        <x:f>IF(AND(ISNUMBER(H2149),ISNUMBER(I2149)),H2149*I2149,"n.a.")</x:f>
        <x:v>0</x:v>
      </x:c>
      <x:c r="K2149" s="56" t="n">
        <x:f>Ubicaciones!D18</x:f>
        <x:v>8.88</x:v>
      </x:c>
      <x:c r="L2149" s="56" t="n">
        <x:f>Ubicaciones!E18</x:f>
        <x:v>-79.78</x:v>
      </x:c>
      <x:c r="M2149" s="38" t="str">
        <x:f>Vulnerabilidad!B23</x:f>
        <x:v>Mampostería sin refuerzo</x:v>
      </x:c>
      <x:c r="N2149" s="38" t="str">
        <x:f>Vulnerabilidad!C23</x:f>
        <x:v>Bloque / ladrillo</x:v>
      </x:c>
      <x:c r="O2149" s="38" t="str">
        <x:f>Vulnerabilidad!D23</x:f>
        <x:v>Metal</x:v>
      </x:c>
      <x:c r="P2149" s="38" t="str">
        <x:v>Sin dato</x:v>
      </x:c>
      <x:c r="Q2149" s="38" t="n">
        <x:f>IF('Impacto local'!H18="","",'Impacto local'!H18)</x:f>
        <x:v>2</x:v>
      </x:c>
      <x:c r="R2149" s="57" t="n">
        <x:f>IF(Q2149="","",INDEX(Vulnerabilidad!$C$6:$C$17,Q2149))</x:f>
        <x:v>0</x:v>
      </x:c>
      <x:c r="S2149" s="55" t="n">
        <x:f>IF(AND(ISNUMBER(J2149),ISNUMBER(R2149),R2149&gt;=0,R2149&lt;=1),J2149*R2149,"n.a.")</x:f>
        <x:v>0</x:v>
      </x:c>
      <x:c r="T2149" s="38" t="str">
        <x:f>IF(ISNUMBER(S2149),"Calculado ilustrativo","Faltan datos / parámetros inválidos")</x:f>
        <x:v>Calculado ilustrativo</x:v>
      </x:c>
    </x:row>
    <x:row r="2150">
      <x:c r="A2150" s="38" t="str">
        <x:v>R02145</x:v>
      </x:c>
      <x:c r="B2150" s="38" t="str">
        <x:f>'Reparto provincial'!B720</x:f>
        <x:v>C19</x:v>
      </x:c>
      <x:c r="C2150" s="38" t="str">
        <x:f>'Reparto provincial'!C720</x:f>
        <x:v>Worldwide Medical Assurance</x:v>
      </x:c>
      <x:c r="D2150" s="38" t="str">
        <x:f>'Reparto provincial'!D720</x:f>
        <x:v>Residencial</x:v>
      </x:c>
      <x:c r="E2150" s="38" t="str">
        <x:f>'Reparto provincial'!E720</x:f>
        <x:v>Panamá Oeste</x:v>
      </x:c>
      <x:c r="F2150" s="38" t="str">
        <x:f>Ubicaciones!A18</x:f>
        <x:v>L13</x:v>
      </x:c>
      <x:c r="G2150" s="38" t="str">
        <x:v>P3</x:v>
      </x:c>
      <x:c r="H2150" s="55" t="n">
        <x:f>IF(AND(ISNUMBER('Reparto provincial'!J720),ABS(Construccion!G42-1)&lt;0.0000001,MIN(Construccion!D42:F42)&gt;=0,MAX(Construccion!D42:F42)&lt;=1),ROUND('Reparto provincial'!J720*ROUND(SUM(Construccion!$D$42:F42),12),0)-ROUND('Reparto provincial'!J720*ROUND(SUM(Construccion!$D$42:E42),12),0),"n.a.")</x:f>
        <x:v>0</x:v>
      </x:c>
      <x:c r="I2150" s="55" t="n">
        <x:f>'Reparto provincial'!N720</x:f>
        <x:v>0</x:v>
      </x:c>
      <x:c r="J2150" s="55" t="n">
        <x:f>IF(AND(ISNUMBER(H2150),ISNUMBER(I2150)),H2150*I2150,"n.a.")</x:f>
        <x:v>0</x:v>
      </x:c>
      <x:c r="K2150" s="56" t="n">
        <x:f>Ubicaciones!D18</x:f>
        <x:v>8.88</x:v>
      </x:c>
      <x:c r="L2150" s="56" t="n">
        <x:f>Ubicaciones!E18</x:f>
        <x:v>-79.78</x:v>
      </x:c>
      <x:c r="M2150" s="38" t="str">
        <x:f>Vulnerabilidad!B24</x:f>
        <x:v>Liviana / madera</x:v>
      </x:c>
      <x:c r="N2150" s="38" t="str">
        <x:f>Vulnerabilidad!C24</x:f>
        <x:v>Madera / livianas</x:v>
      </x:c>
      <x:c r="O2150" s="38" t="str">
        <x:f>Vulnerabilidad!D24</x:f>
        <x:v>Metal</x:v>
      </x:c>
      <x:c r="P2150" s="38" t="str">
        <x:v>Sin dato</x:v>
      </x:c>
      <x:c r="Q2150" s="38" t="n">
        <x:f>IF('Impacto local'!H18="","",'Impacto local'!H18)</x:f>
        <x:v>2</x:v>
      </x:c>
      <x:c r="R2150" s="57" t="n">
        <x:f>IF(Q2150="","",INDEX(Vulnerabilidad!$D$6:$D$17,Q2150))</x:f>
        <x:v>0</x:v>
      </x:c>
      <x:c r="S2150" s="55" t="n">
        <x:f>IF(AND(ISNUMBER(J2150),ISNUMBER(R2150),R2150&gt;=0,R2150&lt;=1),J2150*R2150,"n.a.")</x:f>
        <x:v>0</x:v>
      </x:c>
      <x:c r="T2150" s="38" t="str">
        <x:f>IF(ISNUMBER(S2150),"Calculado ilustrativo","Faltan datos / parámetros inválidos")</x:f>
        <x:v>Calculado ilustrativo</x:v>
      </x:c>
    </x:row>
    <x:row r="2151">
      <x:c r="A2151" s="38" t="str">
        <x:v>R02146</x:v>
      </x:c>
      <x:c r="B2151" s="38" t="str">
        <x:f>'Reparto provincial'!B721</x:f>
        <x:v>C19</x:v>
      </x:c>
      <x:c r="C2151" s="38" t="str">
        <x:f>'Reparto provincial'!C721</x:f>
        <x:v>Worldwide Medical Assurance</x:v>
      </x:c>
      <x:c r="D2151" s="38" t="str">
        <x:f>'Reparto provincial'!D721</x:f>
        <x:v>Comercial</x:v>
      </x:c>
      <x:c r="E2151" s="38" t="str">
        <x:f>'Reparto provincial'!E721</x:f>
        <x:v>Bocas del Toro</x:v>
      </x:c>
      <x:c r="F2151" s="38" t="str">
        <x:f>Ubicaciones!A6</x:f>
        <x:v>L01</x:v>
      </x:c>
      <x:c r="G2151" s="38" t="str">
        <x:v>P1</x:v>
      </x:c>
      <x:c r="H2151" s="55" t="n">
        <x:f>IF(AND(ISNUMBER('Reparto provincial'!J721),ABS(Construccion!G7-1)&lt;0.0000001,MIN(Construccion!D7:F7)&gt;=0,MAX(Construccion!D7:F7)&lt;=1),ROUND('Reparto provincial'!J721*ROUND(SUM(Construccion!$D$7:D7),12),0)-0,"n.a.")</x:f>
        <x:v>0</x:v>
      </x:c>
      <x:c r="I2151" s="55" t="n">
        <x:f>'Reparto provincial'!N721</x:f>
        <x:v>0</x:v>
      </x:c>
      <x:c r="J2151" s="55" t="n">
        <x:f>IF(AND(ISNUMBER(H2151),ISNUMBER(I2151)),H2151*I2151,"n.a.")</x:f>
        <x:v>0</x:v>
      </x:c>
      <x:c r="K2151" s="56" t="n">
        <x:f>Ubicaciones!D6</x:f>
        <x:v>9.34</x:v>
      </x:c>
      <x:c r="L2151" s="56" t="n">
        <x:f>Ubicaciones!E6</x:f>
        <x:v>-82.25</x:v>
      </x:c>
      <x:c r="M2151" s="38" t="str">
        <x:f>Vulnerabilidad!B22</x:f>
        <x:v>Hormigón armado</x:v>
      </x:c>
      <x:c r="N2151" s="38" t="str">
        <x:f>Vulnerabilidad!C22</x:f>
        <x:v>Mampostería de relleno</x:v>
      </x:c>
      <x:c r="O2151" s="38" t="str">
        <x:f>Vulnerabilidad!D22</x:f>
        <x:v>Losa de hormigón</x:v>
      </x:c>
      <x:c r="P2151" s="38" t="str">
        <x:v>Sin dato</x:v>
      </x:c>
      <x:c r="Q2151" s="38" t="n">
        <x:f>IF('Impacto local'!H6="","",'Impacto local'!H6)</x:f>
        <x:v>3</x:v>
      </x:c>
      <x:c r="R2151" s="57" t="n">
        <x:f>IF(Q2151="","",INDEX(Vulnerabilidad!$B$6:$B$17,Q2151))</x:f>
        <x:v>0</x:v>
      </x:c>
      <x:c r="S2151" s="55" t="n">
        <x:f>IF(AND(ISNUMBER(J2151),ISNUMBER(R2151),R2151&gt;=0,R2151&lt;=1),J2151*R2151,"n.a.")</x:f>
        <x:v>0</x:v>
      </x:c>
      <x:c r="T2151" s="38" t="str">
        <x:f>IF(ISNUMBER(S2151),"Calculado ilustrativo","Faltan datos / parámetros inválidos")</x:f>
        <x:v>Calculado ilustrativo</x:v>
      </x:c>
    </x:row>
    <x:row r="2152">
      <x:c r="A2152" s="38" t="str">
        <x:v>R02147</x:v>
      </x:c>
      <x:c r="B2152" s="38" t="str">
        <x:f>'Reparto provincial'!B721</x:f>
        <x:v>C19</x:v>
      </x:c>
      <x:c r="C2152" s="38" t="str">
        <x:f>'Reparto provincial'!C721</x:f>
        <x:v>Worldwide Medical Assurance</x:v>
      </x:c>
      <x:c r="D2152" s="38" t="str">
        <x:f>'Reparto provincial'!D721</x:f>
        <x:v>Comercial</x:v>
      </x:c>
      <x:c r="E2152" s="38" t="str">
        <x:f>'Reparto provincial'!E721</x:f>
        <x:v>Bocas del Toro</x:v>
      </x:c>
      <x:c r="F2152" s="38" t="str">
        <x:f>Ubicaciones!A6</x:f>
        <x:v>L01</x:v>
      </x:c>
      <x:c r="G2152" s="38" t="str">
        <x:v>P2</x:v>
      </x:c>
      <x:c r="H2152" s="55" t="n">
        <x:f>IF(AND(ISNUMBER('Reparto provincial'!J721),ABS(Construccion!G7-1)&lt;0.0000001,MIN(Construccion!D7:F7)&gt;=0,MAX(Construccion!D7:F7)&lt;=1),ROUND('Reparto provincial'!J721*ROUND(SUM(Construccion!$D$7:E7),12),0)-ROUND('Reparto provincial'!J721*ROUND(SUM(Construccion!$D$7:D7),12),0),"n.a.")</x:f>
        <x:v>0</x:v>
      </x:c>
      <x:c r="I2152" s="55" t="n">
        <x:f>'Reparto provincial'!N721</x:f>
        <x:v>0</x:v>
      </x:c>
      <x:c r="J2152" s="55" t="n">
        <x:f>IF(AND(ISNUMBER(H2152),ISNUMBER(I2152)),H2152*I2152,"n.a.")</x:f>
        <x:v>0</x:v>
      </x:c>
      <x:c r="K2152" s="56" t="n">
        <x:f>Ubicaciones!D6</x:f>
        <x:v>9.34</x:v>
      </x:c>
      <x:c r="L2152" s="56" t="n">
        <x:f>Ubicaciones!E6</x:f>
        <x:v>-82.25</x:v>
      </x:c>
      <x:c r="M2152" s="38" t="str">
        <x:f>Vulnerabilidad!B23</x:f>
        <x:v>Mampostería sin refuerzo</x:v>
      </x:c>
      <x:c r="N2152" s="38" t="str">
        <x:f>Vulnerabilidad!C23</x:f>
        <x:v>Bloque / ladrillo</x:v>
      </x:c>
      <x:c r="O2152" s="38" t="str">
        <x:f>Vulnerabilidad!D23</x:f>
        <x:v>Metal</x:v>
      </x:c>
      <x:c r="P2152" s="38" t="str">
        <x:v>Sin dato</x:v>
      </x:c>
      <x:c r="Q2152" s="38" t="n">
        <x:f>IF('Impacto local'!H6="","",'Impacto local'!H6)</x:f>
        <x:v>3</x:v>
      </x:c>
      <x:c r="R2152" s="57" t="n">
        <x:f>IF(Q2152="","",INDEX(Vulnerabilidad!$C$6:$C$17,Q2152))</x:f>
        <x:v>0</x:v>
      </x:c>
      <x:c r="S2152" s="55" t="n">
        <x:f>IF(AND(ISNUMBER(J2152),ISNUMBER(R2152),R2152&gt;=0,R2152&lt;=1),J2152*R2152,"n.a.")</x:f>
        <x:v>0</x:v>
      </x:c>
      <x:c r="T2152" s="38" t="str">
        <x:f>IF(ISNUMBER(S2152),"Calculado ilustrativo","Faltan datos / parámetros inválidos")</x:f>
        <x:v>Calculado ilustrativo</x:v>
      </x:c>
    </x:row>
    <x:row r="2153">
      <x:c r="A2153" s="38" t="str">
        <x:v>R02148</x:v>
      </x:c>
      <x:c r="B2153" s="38" t="str">
        <x:f>'Reparto provincial'!B721</x:f>
        <x:v>C19</x:v>
      </x:c>
      <x:c r="C2153" s="38" t="str">
        <x:f>'Reparto provincial'!C721</x:f>
        <x:v>Worldwide Medical Assurance</x:v>
      </x:c>
      <x:c r="D2153" s="38" t="str">
        <x:f>'Reparto provincial'!D721</x:f>
        <x:v>Comercial</x:v>
      </x:c>
      <x:c r="E2153" s="38" t="str">
        <x:f>'Reparto provincial'!E721</x:f>
        <x:v>Bocas del Toro</x:v>
      </x:c>
      <x:c r="F2153" s="38" t="str">
        <x:f>Ubicaciones!A6</x:f>
        <x:v>L01</x:v>
      </x:c>
      <x:c r="G2153" s="38" t="str">
        <x:v>P3</x:v>
      </x:c>
      <x:c r="H2153" s="55" t="n">
        <x:f>IF(AND(ISNUMBER('Reparto provincial'!J721),ABS(Construccion!G7-1)&lt;0.0000001,MIN(Construccion!D7:F7)&gt;=0,MAX(Construccion!D7:F7)&lt;=1),ROUND('Reparto provincial'!J721*ROUND(SUM(Construccion!$D$7:F7),12),0)-ROUND('Reparto provincial'!J721*ROUND(SUM(Construccion!$D$7:E7),12),0),"n.a.")</x:f>
        <x:v>0</x:v>
      </x:c>
      <x:c r="I2153" s="55" t="n">
        <x:f>'Reparto provincial'!N721</x:f>
        <x:v>0</x:v>
      </x:c>
      <x:c r="J2153" s="55" t="n">
        <x:f>IF(AND(ISNUMBER(H2153),ISNUMBER(I2153)),H2153*I2153,"n.a.")</x:f>
        <x:v>0</x:v>
      </x:c>
      <x:c r="K2153" s="56" t="n">
        <x:f>Ubicaciones!D6</x:f>
        <x:v>9.34</x:v>
      </x:c>
      <x:c r="L2153" s="56" t="n">
        <x:f>Ubicaciones!E6</x:f>
        <x:v>-82.25</x:v>
      </x:c>
      <x:c r="M2153" s="38" t="str">
        <x:f>Vulnerabilidad!B24</x:f>
        <x:v>Liviana / madera</x:v>
      </x:c>
      <x:c r="N2153" s="38" t="str">
        <x:f>Vulnerabilidad!C24</x:f>
        <x:v>Madera / livianas</x:v>
      </x:c>
      <x:c r="O2153" s="38" t="str">
        <x:f>Vulnerabilidad!D24</x:f>
        <x:v>Metal</x:v>
      </x:c>
      <x:c r="P2153" s="38" t="str">
        <x:v>Sin dato</x:v>
      </x:c>
      <x:c r="Q2153" s="38" t="n">
        <x:f>IF('Impacto local'!H6="","",'Impacto local'!H6)</x:f>
        <x:v>3</x:v>
      </x:c>
      <x:c r="R2153" s="57" t="n">
        <x:f>IF(Q2153="","",INDEX(Vulnerabilidad!$D$6:$D$17,Q2153))</x:f>
        <x:v>0</x:v>
      </x:c>
      <x:c r="S2153" s="55" t="n">
        <x:f>IF(AND(ISNUMBER(J2153),ISNUMBER(R2153),R2153&gt;=0,R2153&lt;=1),J2153*R2153,"n.a.")</x:f>
        <x:v>0</x:v>
      </x:c>
      <x:c r="T2153" s="38" t="str">
        <x:f>IF(ISNUMBER(S2153),"Calculado ilustrativo","Faltan datos / parámetros inválidos")</x:f>
        <x:v>Calculado ilustrativo</x:v>
      </x:c>
    </x:row>
    <x:row r="2154">
      <x:c r="A2154" s="38" t="str">
        <x:v>R02149</x:v>
      </x:c>
      <x:c r="B2154" s="38" t="str">
        <x:f>'Reparto provincial'!B722</x:f>
        <x:v>C19</x:v>
      </x:c>
      <x:c r="C2154" s="38" t="str">
        <x:f>'Reparto provincial'!C722</x:f>
        <x:v>Worldwide Medical Assurance</x:v>
      </x:c>
      <x:c r="D2154" s="38" t="str">
        <x:f>'Reparto provincial'!D722</x:f>
        <x:v>Comercial</x:v>
      </x:c>
      <x:c r="E2154" s="38" t="str">
        <x:f>'Reparto provincial'!E722</x:f>
        <x:v>Coclé</x:v>
      </x:c>
      <x:c r="F2154" s="38" t="str">
        <x:f>Ubicaciones!A7</x:f>
        <x:v>L02</x:v>
      </x:c>
      <x:c r="G2154" s="38" t="str">
        <x:v>P1</x:v>
      </x:c>
      <x:c r="H2154" s="55" t="n">
        <x:f>IF(AND(ISNUMBER('Reparto provincial'!J722),ABS(Construccion!G10-1)&lt;0.0000001,MIN(Construccion!D10:F10)&gt;=0,MAX(Construccion!D10:F10)&lt;=1),ROUND('Reparto provincial'!J722*ROUND(SUM(Construccion!$D$10:D10),12),0)-0,"n.a.")</x:f>
        <x:v>0</x:v>
      </x:c>
      <x:c r="I2154" s="55" t="n">
        <x:f>'Reparto provincial'!N722</x:f>
        <x:v>0</x:v>
      </x:c>
      <x:c r="J2154" s="55" t="n">
        <x:f>IF(AND(ISNUMBER(H2154),ISNUMBER(I2154)),H2154*I2154,"n.a.")</x:f>
        <x:v>0</x:v>
      </x:c>
      <x:c r="K2154" s="56" t="n">
        <x:f>Ubicaciones!D7</x:f>
        <x:v>8.52</x:v>
      </x:c>
      <x:c r="L2154" s="56" t="n">
        <x:f>Ubicaciones!E7</x:f>
        <x:v>-80.36</x:v>
      </x:c>
      <x:c r="M2154" s="38" t="str">
        <x:f>Vulnerabilidad!B22</x:f>
        <x:v>Hormigón armado</x:v>
      </x:c>
      <x:c r="N2154" s="38" t="str">
        <x:f>Vulnerabilidad!C22</x:f>
        <x:v>Mampostería de relleno</x:v>
      </x:c>
      <x:c r="O2154" s="38" t="str">
        <x:f>Vulnerabilidad!D22</x:f>
        <x:v>Losa de hormigón</x:v>
      </x:c>
      <x:c r="P2154" s="38" t="str">
        <x:v>Sin dato</x:v>
      </x:c>
      <x:c r="Q2154" s="38" t="n">
        <x:f>IF('Impacto local'!H7="","",'Impacto local'!H7)</x:f>
        <x:v>2</x:v>
      </x:c>
      <x:c r="R2154" s="57" t="n">
        <x:f>IF(Q2154="","",INDEX(Vulnerabilidad!$B$6:$B$17,Q2154))</x:f>
        <x:v>0</x:v>
      </x:c>
      <x:c r="S2154" s="55" t="n">
        <x:f>IF(AND(ISNUMBER(J2154),ISNUMBER(R2154),R2154&gt;=0,R2154&lt;=1),J2154*R2154,"n.a.")</x:f>
        <x:v>0</x:v>
      </x:c>
      <x:c r="T2154" s="38" t="str">
        <x:f>IF(ISNUMBER(S2154),"Calculado ilustrativo","Faltan datos / parámetros inválidos")</x:f>
        <x:v>Calculado ilustrativo</x:v>
      </x:c>
    </x:row>
    <x:row r="2155">
      <x:c r="A2155" s="38" t="str">
        <x:v>R02150</x:v>
      </x:c>
      <x:c r="B2155" s="38" t="str">
        <x:f>'Reparto provincial'!B722</x:f>
        <x:v>C19</x:v>
      </x:c>
      <x:c r="C2155" s="38" t="str">
        <x:f>'Reparto provincial'!C722</x:f>
        <x:v>Worldwide Medical Assurance</x:v>
      </x:c>
      <x:c r="D2155" s="38" t="str">
        <x:f>'Reparto provincial'!D722</x:f>
        <x:v>Comercial</x:v>
      </x:c>
      <x:c r="E2155" s="38" t="str">
        <x:f>'Reparto provincial'!E722</x:f>
        <x:v>Coclé</x:v>
      </x:c>
      <x:c r="F2155" s="38" t="str">
        <x:f>Ubicaciones!A7</x:f>
        <x:v>L02</x:v>
      </x:c>
      <x:c r="G2155" s="38" t="str">
        <x:v>P2</x:v>
      </x:c>
      <x:c r="H2155" s="55" t="n">
        <x:f>IF(AND(ISNUMBER('Reparto provincial'!J722),ABS(Construccion!G10-1)&lt;0.0000001,MIN(Construccion!D10:F10)&gt;=0,MAX(Construccion!D10:F10)&lt;=1),ROUND('Reparto provincial'!J722*ROUND(SUM(Construccion!$D$10:E10),12),0)-ROUND('Reparto provincial'!J722*ROUND(SUM(Construccion!$D$10:D10),12),0),"n.a.")</x:f>
        <x:v>0</x:v>
      </x:c>
      <x:c r="I2155" s="55" t="n">
        <x:f>'Reparto provincial'!N722</x:f>
        <x:v>0</x:v>
      </x:c>
      <x:c r="J2155" s="55" t="n">
        <x:f>IF(AND(ISNUMBER(H2155),ISNUMBER(I2155)),H2155*I2155,"n.a.")</x:f>
        <x:v>0</x:v>
      </x:c>
      <x:c r="K2155" s="56" t="n">
        <x:f>Ubicaciones!D7</x:f>
        <x:v>8.52</x:v>
      </x:c>
      <x:c r="L2155" s="56" t="n">
        <x:f>Ubicaciones!E7</x:f>
        <x:v>-80.36</x:v>
      </x:c>
      <x:c r="M2155" s="38" t="str">
        <x:f>Vulnerabilidad!B23</x:f>
        <x:v>Mampostería sin refuerzo</x:v>
      </x:c>
      <x:c r="N2155" s="38" t="str">
        <x:f>Vulnerabilidad!C23</x:f>
        <x:v>Bloque / ladrillo</x:v>
      </x:c>
      <x:c r="O2155" s="38" t="str">
        <x:f>Vulnerabilidad!D23</x:f>
        <x:v>Metal</x:v>
      </x:c>
      <x:c r="P2155" s="38" t="str">
        <x:v>Sin dato</x:v>
      </x:c>
      <x:c r="Q2155" s="38" t="n">
        <x:f>IF('Impacto local'!H7="","",'Impacto local'!H7)</x:f>
        <x:v>2</x:v>
      </x:c>
      <x:c r="R2155" s="57" t="n">
        <x:f>IF(Q2155="","",INDEX(Vulnerabilidad!$C$6:$C$17,Q2155))</x:f>
        <x:v>0</x:v>
      </x:c>
      <x:c r="S2155" s="55" t="n">
        <x:f>IF(AND(ISNUMBER(J2155),ISNUMBER(R2155),R2155&gt;=0,R2155&lt;=1),J2155*R2155,"n.a.")</x:f>
        <x:v>0</x:v>
      </x:c>
      <x:c r="T2155" s="38" t="str">
        <x:f>IF(ISNUMBER(S2155),"Calculado ilustrativo","Faltan datos / parámetros inválidos")</x:f>
        <x:v>Calculado ilustrativo</x:v>
      </x:c>
    </x:row>
    <x:row r="2156">
      <x:c r="A2156" s="38" t="str">
        <x:v>R02151</x:v>
      </x:c>
      <x:c r="B2156" s="38" t="str">
        <x:f>'Reparto provincial'!B722</x:f>
        <x:v>C19</x:v>
      </x:c>
      <x:c r="C2156" s="38" t="str">
        <x:f>'Reparto provincial'!C722</x:f>
        <x:v>Worldwide Medical Assurance</x:v>
      </x:c>
      <x:c r="D2156" s="38" t="str">
        <x:f>'Reparto provincial'!D722</x:f>
        <x:v>Comercial</x:v>
      </x:c>
      <x:c r="E2156" s="38" t="str">
        <x:f>'Reparto provincial'!E722</x:f>
        <x:v>Coclé</x:v>
      </x:c>
      <x:c r="F2156" s="38" t="str">
        <x:f>Ubicaciones!A7</x:f>
        <x:v>L02</x:v>
      </x:c>
      <x:c r="G2156" s="38" t="str">
        <x:v>P3</x:v>
      </x:c>
      <x:c r="H2156" s="55" t="n">
        <x:f>IF(AND(ISNUMBER('Reparto provincial'!J722),ABS(Construccion!G10-1)&lt;0.0000001,MIN(Construccion!D10:F10)&gt;=0,MAX(Construccion!D10:F10)&lt;=1),ROUND('Reparto provincial'!J722*ROUND(SUM(Construccion!$D$10:F10),12),0)-ROUND('Reparto provincial'!J722*ROUND(SUM(Construccion!$D$10:E10),12),0),"n.a.")</x:f>
        <x:v>0</x:v>
      </x:c>
      <x:c r="I2156" s="55" t="n">
        <x:f>'Reparto provincial'!N722</x:f>
        <x:v>0</x:v>
      </x:c>
      <x:c r="J2156" s="55" t="n">
        <x:f>IF(AND(ISNUMBER(H2156),ISNUMBER(I2156)),H2156*I2156,"n.a.")</x:f>
        <x:v>0</x:v>
      </x:c>
      <x:c r="K2156" s="56" t="n">
        <x:f>Ubicaciones!D7</x:f>
        <x:v>8.52</x:v>
      </x:c>
      <x:c r="L2156" s="56" t="n">
        <x:f>Ubicaciones!E7</x:f>
        <x:v>-80.36</x:v>
      </x:c>
      <x:c r="M2156" s="38" t="str">
        <x:f>Vulnerabilidad!B24</x:f>
        <x:v>Liviana / madera</x:v>
      </x:c>
      <x:c r="N2156" s="38" t="str">
        <x:f>Vulnerabilidad!C24</x:f>
        <x:v>Madera / livianas</x:v>
      </x:c>
      <x:c r="O2156" s="38" t="str">
        <x:f>Vulnerabilidad!D24</x:f>
        <x:v>Metal</x:v>
      </x:c>
      <x:c r="P2156" s="38" t="str">
        <x:v>Sin dato</x:v>
      </x:c>
      <x:c r="Q2156" s="38" t="n">
        <x:f>IF('Impacto local'!H7="","",'Impacto local'!H7)</x:f>
        <x:v>2</x:v>
      </x:c>
      <x:c r="R2156" s="57" t="n">
        <x:f>IF(Q2156="","",INDEX(Vulnerabilidad!$D$6:$D$17,Q2156))</x:f>
        <x:v>0</x:v>
      </x:c>
      <x:c r="S2156" s="55" t="n">
        <x:f>IF(AND(ISNUMBER(J2156),ISNUMBER(R2156),R2156&gt;=0,R2156&lt;=1),J2156*R2156,"n.a.")</x:f>
        <x:v>0</x:v>
      </x:c>
      <x:c r="T2156" s="38" t="str">
        <x:f>IF(ISNUMBER(S2156),"Calculado ilustrativo","Faltan datos / parámetros inválidos")</x:f>
        <x:v>Calculado ilustrativo</x:v>
      </x:c>
    </x:row>
    <x:row r="2157">
      <x:c r="A2157" s="38" t="str">
        <x:v>R02152</x:v>
      </x:c>
      <x:c r="B2157" s="38" t="str">
        <x:f>'Reparto provincial'!B723</x:f>
        <x:v>C19</x:v>
      </x:c>
      <x:c r="C2157" s="38" t="str">
        <x:f>'Reparto provincial'!C723</x:f>
        <x:v>Worldwide Medical Assurance</x:v>
      </x:c>
      <x:c r="D2157" s="38" t="str">
        <x:f>'Reparto provincial'!D723</x:f>
        <x:v>Comercial</x:v>
      </x:c>
      <x:c r="E2157" s="38" t="str">
        <x:f>'Reparto provincial'!E723</x:f>
        <x:v>Colón</x:v>
      </x:c>
      <x:c r="F2157" s="38" t="str">
        <x:f>Ubicaciones!A8</x:f>
        <x:v>L03</x:v>
      </x:c>
      <x:c r="G2157" s="38" t="str">
        <x:v>P1</x:v>
      </x:c>
      <x:c r="H2157" s="55" t="n">
        <x:f>IF(AND(ISNUMBER('Reparto provincial'!J723),ABS(Construccion!G13-1)&lt;0.0000001,MIN(Construccion!D13:F13)&gt;=0,MAX(Construccion!D13:F13)&lt;=1),ROUND('Reparto provincial'!J723*ROUND(SUM(Construccion!$D$13:D13),12),0)-0,"n.a.")</x:f>
        <x:v>0</x:v>
      </x:c>
      <x:c r="I2157" s="55" t="n">
        <x:f>'Reparto provincial'!N723</x:f>
        <x:v>0</x:v>
      </x:c>
      <x:c r="J2157" s="55" t="n">
        <x:f>IF(AND(ISNUMBER(H2157),ISNUMBER(I2157)),H2157*I2157,"n.a.")</x:f>
        <x:v>0</x:v>
      </x:c>
      <x:c r="K2157" s="56" t="n">
        <x:f>Ubicaciones!D8</x:f>
        <x:v>9.36</x:v>
      </x:c>
      <x:c r="L2157" s="56" t="n">
        <x:f>Ubicaciones!E8</x:f>
        <x:v>-79.9</x:v>
      </x:c>
      <x:c r="M2157" s="38" t="str">
        <x:f>Vulnerabilidad!B22</x:f>
        <x:v>Hormigón armado</x:v>
      </x:c>
      <x:c r="N2157" s="38" t="str">
        <x:f>Vulnerabilidad!C22</x:f>
        <x:v>Mampostería de relleno</x:v>
      </x:c>
      <x:c r="O2157" s="38" t="str">
        <x:f>Vulnerabilidad!D22</x:f>
        <x:v>Losa de hormigón</x:v>
      </x:c>
      <x:c r="P2157" s="38" t="str">
        <x:v>Sin dato</x:v>
      </x:c>
      <x:c r="Q2157" s="38" t="n">
        <x:f>IF('Impacto local'!H8="","",'Impacto local'!H8)</x:f>
        <x:v>2</x:v>
      </x:c>
      <x:c r="R2157" s="57" t="n">
        <x:f>IF(Q2157="","",INDEX(Vulnerabilidad!$B$6:$B$17,Q2157))</x:f>
        <x:v>0</x:v>
      </x:c>
      <x:c r="S2157" s="55" t="n">
        <x:f>IF(AND(ISNUMBER(J2157),ISNUMBER(R2157),R2157&gt;=0,R2157&lt;=1),J2157*R2157,"n.a.")</x:f>
        <x:v>0</x:v>
      </x:c>
      <x:c r="T2157" s="38" t="str">
        <x:f>IF(ISNUMBER(S2157),"Calculado ilustrativo","Faltan datos / parámetros inválidos")</x:f>
        <x:v>Calculado ilustrativo</x:v>
      </x:c>
    </x:row>
    <x:row r="2158">
      <x:c r="A2158" s="38" t="str">
        <x:v>R02153</x:v>
      </x:c>
      <x:c r="B2158" s="38" t="str">
        <x:f>'Reparto provincial'!B723</x:f>
        <x:v>C19</x:v>
      </x:c>
      <x:c r="C2158" s="38" t="str">
        <x:f>'Reparto provincial'!C723</x:f>
        <x:v>Worldwide Medical Assurance</x:v>
      </x:c>
      <x:c r="D2158" s="38" t="str">
        <x:f>'Reparto provincial'!D723</x:f>
        <x:v>Comercial</x:v>
      </x:c>
      <x:c r="E2158" s="38" t="str">
        <x:f>'Reparto provincial'!E723</x:f>
        <x:v>Colón</x:v>
      </x:c>
      <x:c r="F2158" s="38" t="str">
        <x:f>Ubicaciones!A8</x:f>
        <x:v>L03</x:v>
      </x:c>
      <x:c r="G2158" s="38" t="str">
        <x:v>P2</x:v>
      </x:c>
      <x:c r="H2158" s="55" t="n">
        <x:f>IF(AND(ISNUMBER('Reparto provincial'!J723),ABS(Construccion!G13-1)&lt;0.0000001,MIN(Construccion!D13:F13)&gt;=0,MAX(Construccion!D13:F13)&lt;=1),ROUND('Reparto provincial'!J723*ROUND(SUM(Construccion!$D$13:E13),12),0)-ROUND('Reparto provincial'!J723*ROUND(SUM(Construccion!$D$13:D13),12),0),"n.a.")</x:f>
        <x:v>0</x:v>
      </x:c>
      <x:c r="I2158" s="55" t="n">
        <x:f>'Reparto provincial'!N723</x:f>
        <x:v>0</x:v>
      </x:c>
      <x:c r="J2158" s="55" t="n">
        <x:f>IF(AND(ISNUMBER(H2158),ISNUMBER(I2158)),H2158*I2158,"n.a.")</x:f>
        <x:v>0</x:v>
      </x:c>
      <x:c r="K2158" s="56" t="n">
        <x:f>Ubicaciones!D8</x:f>
        <x:v>9.36</x:v>
      </x:c>
      <x:c r="L2158" s="56" t="n">
        <x:f>Ubicaciones!E8</x:f>
        <x:v>-79.9</x:v>
      </x:c>
      <x:c r="M2158" s="38" t="str">
        <x:f>Vulnerabilidad!B23</x:f>
        <x:v>Mampostería sin refuerzo</x:v>
      </x:c>
      <x:c r="N2158" s="38" t="str">
        <x:f>Vulnerabilidad!C23</x:f>
        <x:v>Bloque / ladrillo</x:v>
      </x:c>
      <x:c r="O2158" s="38" t="str">
        <x:f>Vulnerabilidad!D23</x:f>
        <x:v>Metal</x:v>
      </x:c>
      <x:c r="P2158" s="38" t="str">
        <x:v>Sin dato</x:v>
      </x:c>
      <x:c r="Q2158" s="38" t="n">
        <x:f>IF('Impacto local'!H8="","",'Impacto local'!H8)</x:f>
        <x:v>2</x:v>
      </x:c>
      <x:c r="R2158" s="57" t="n">
        <x:f>IF(Q2158="","",INDEX(Vulnerabilidad!$C$6:$C$17,Q2158))</x:f>
        <x:v>0</x:v>
      </x:c>
      <x:c r="S2158" s="55" t="n">
        <x:f>IF(AND(ISNUMBER(J2158),ISNUMBER(R2158),R2158&gt;=0,R2158&lt;=1),J2158*R2158,"n.a.")</x:f>
        <x:v>0</x:v>
      </x:c>
      <x:c r="T2158" s="38" t="str">
        <x:f>IF(ISNUMBER(S2158),"Calculado ilustrativo","Faltan datos / parámetros inválidos")</x:f>
        <x:v>Calculado ilustrativo</x:v>
      </x:c>
    </x:row>
    <x:row r="2159">
      <x:c r="A2159" s="38" t="str">
        <x:v>R02154</x:v>
      </x:c>
      <x:c r="B2159" s="38" t="str">
        <x:f>'Reparto provincial'!B723</x:f>
        <x:v>C19</x:v>
      </x:c>
      <x:c r="C2159" s="38" t="str">
        <x:f>'Reparto provincial'!C723</x:f>
        <x:v>Worldwide Medical Assurance</x:v>
      </x:c>
      <x:c r="D2159" s="38" t="str">
        <x:f>'Reparto provincial'!D723</x:f>
        <x:v>Comercial</x:v>
      </x:c>
      <x:c r="E2159" s="38" t="str">
        <x:f>'Reparto provincial'!E723</x:f>
        <x:v>Colón</x:v>
      </x:c>
      <x:c r="F2159" s="38" t="str">
        <x:f>Ubicaciones!A8</x:f>
        <x:v>L03</x:v>
      </x:c>
      <x:c r="G2159" s="38" t="str">
        <x:v>P3</x:v>
      </x:c>
      <x:c r="H2159" s="55" t="n">
        <x:f>IF(AND(ISNUMBER('Reparto provincial'!J723),ABS(Construccion!G13-1)&lt;0.0000001,MIN(Construccion!D13:F13)&gt;=0,MAX(Construccion!D13:F13)&lt;=1),ROUND('Reparto provincial'!J723*ROUND(SUM(Construccion!$D$13:F13),12),0)-ROUND('Reparto provincial'!J723*ROUND(SUM(Construccion!$D$13:E13),12),0),"n.a.")</x:f>
        <x:v>0</x:v>
      </x:c>
      <x:c r="I2159" s="55" t="n">
        <x:f>'Reparto provincial'!N723</x:f>
        <x:v>0</x:v>
      </x:c>
      <x:c r="J2159" s="55" t="n">
        <x:f>IF(AND(ISNUMBER(H2159),ISNUMBER(I2159)),H2159*I2159,"n.a.")</x:f>
        <x:v>0</x:v>
      </x:c>
      <x:c r="K2159" s="56" t="n">
        <x:f>Ubicaciones!D8</x:f>
        <x:v>9.36</x:v>
      </x:c>
      <x:c r="L2159" s="56" t="n">
        <x:f>Ubicaciones!E8</x:f>
        <x:v>-79.9</x:v>
      </x:c>
      <x:c r="M2159" s="38" t="str">
        <x:f>Vulnerabilidad!B24</x:f>
        <x:v>Liviana / madera</x:v>
      </x:c>
      <x:c r="N2159" s="38" t="str">
        <x:f>Vulnerabilidad!C24</x:f>
        <x:v>Madera / livianas</x:v>
      </x:c>
      <x:c r="O2159" s="38" t="str">
        <x:f>Vulnerabilidad!D24</x:f>
        <x:v>Metal</x:v>
      </x:c>
      <x:c r="P2159" s="38" t="str">
        <x:v>Sin dato</x:v>
      </x:c>
      <x:c r="Q2159" s="38" t="n">
        <x:f>IF('Impacto local'!H8="","",'Impacto local'!H8)</x:f>
        <x:v>2</x:v>
      </x:c>
      <x:c r="R2159" s="57" t="n">
        <x:f>IF(Q2159="","",INDEX(Vulnerabilidad!$D$6:$D$17,Q2159))</x:f>
        <x:v>0</x:v>
      </x:c>
      <x:c r="S2159" s="55" t="n">
        <x:f>IF(AND(ISNUMBER(J2159),ISNUMBER(R2159),R2159&gt;=0,R2159&lt;=1),J2159*R2159,"n.a.")</x:f>
        <x:v>0</x:v>
      </x:c>
      <x:c r="T2159" s="38" t="str">
        <x:f>IF(ISNUMBER(S2159),"Calculado ilustrativo","Faltan datos / parámetros inválidos")</x:f>
        <x:v>Calculado ilustrativo</x:v>
      </x:c>
    </x:row>
    <x:row r="2160">
      <x:c r="A2160" s="38" t="str">
        <x:v>R02155</x:v>
      </x:c>
      <x:c r="B2160" s="38" t="str">
        <x:f>'Reparto provincial'!B724</x:f>
        <x:v>C19</x:v>
      </x:c>
      <x:c r="C2160" s="38" t="str">
        <x:f>'Reparto provincial'!C724</x:f>
        <x:v>Worldwide Medical Assurance</x:v>
      </x:c>
      <x:c r="D2160" s="38" t="str">
        <x:f>'Reparto provincial'!D724</x:f>
        <x:v>Comercial</x:v>
      </x:c>
      <x:c r="E2160" s="38" t="str">
        <x:f>'Reparto provincial'!E724</x:f>
        <x:v>Chiriquí</x:v>
      </x:c>
      <x:c r="F2160" s="38" t="str">
        <x:f>Ubicaciones!A9</x:f>
        <x:v>L04</x:v>
      </x:c>
      <x:c r="G2160" s="38" t="str">
        <x:v>P1</x:v>
      </x:c>
      <x:c r="H2160" s="55" t="n">
        <x:f>IF(AND(ISNUMBER('Reparto provincial'!J724),ABS(Construccion!G16-1)&lt;0.0000001,MIN(Construccion!D16:F16)&gt;=0,MAX(Construccion!D16:F16)&lt;=1),ROUND('Reparto provincial'!J724*ROUND(SUM(Construccion!$D$16:D16),12),0)-0,"n.a.")</x:f>
        <x:v>0</x:v>
      </x:c>
      <x:c r="I2160" s="55" t="n">
        <x:f>'Reparto provincial'!N724</x:f>
        <x:v>0</x:v>
      </x:c>
      <x:c r="J2160" s="55" t="n">
        <x:f>IF(AND(ISNUMBER(H2160),ISNUMBER(I2160)),H2160*I2160,"n.a.")</x:f>
        <x:v>0</x:v>
      </x:c>
      <x:c r="K2160" s="56" t="n">
        <x:f>Ubicaciones!D9</x:f>
        <x:v>8.43</x:v>
      </x:c>
      <x:c r="L2160" s="56" t="n">
        <x:f>Ubicaciones!E9</x:f>
        <x:v>-82.43</x:v>
      </x:c>
      <x:c r="M2160" s="38" t="str">
        <x:f>Vulnerabilidad!B22</x:f>
        <x:v>Hormigón armado</x:v>
      </x:c>
      <x:c r="N2160" s="38" t="str">
        <x:f>Vulnerabilidad!C22</x:f>
        <x:v>Mampostería de relleno</x:v>
      </x:c>
      <x:c r="O2160" s="38" t="str">
        <x:f>Vulnerabilidad!D22</x:f>
        <x:v>Losa de hormigón</x:v>
      </x:c>
      <x:c r="P2160" s="38" t="str">
        <x:v>Sin dato</x:v>
      </x:c>
      <x:c r="Q2160" s="38" t="n">
        <x:f>IF('Impacto local'!H9="","",'Impacto local'!H9)</x:f>
        <x:v>4</x:v>
      </x:c>
      <x:c r="R2160" s="57" t="n">
        <x:f>IF(Q2160="","",INDEX(Vulnerabilidad!$B$6:$B$17,Q2160))</x:f>
        <x:v>0</x:v>
      </x:c>
      <x:c r="S2160" s="55" t="n">
        <x:f>IF(AND(ISNUMBER(J2160),ISNUMBER(R2160),R2160&gt;=0,R2160&lt;=1),J2160*R2160,"n.a.")</x:f>
        <x:v>0</x:v>
      </x:c>
      <x:c r="T2160" s="38" t="str">
        <x:f>IF(ISNUMBER(S2160),"Calculado ilustrativo","Faltan datos / parámetros inválidos")</x:f>
        <x:v>Calculado ilustrativo</x:v>
      </x:c>
    </x:row>
    <x:row r="2161">
      <x:c r="A2161" s="38" t="str">
        <x:v>R02156</x:v>
      </x:c>
      <x:c r="B2161" s="38" t="str">
        <x:f>'Reparto provincial'!B724</x:f>
        <x:v>C19</x:v>
      </x:c>
      <x:c r="C2161" s="38" t="str">
        <x:f>'Reparto provincial'!C724</x:f>
        <x:v>Worldwide Medical Assurance</x:v>
      </x:c>
      <x:c r="D2161" s="38" t="str">
        <x:f>'Reparto provincial'!D724</x:f>
        <x:v>Comercial</x:v>
      </x:c>
      <x:c r="E2161" s="38" t="str">
        <x:f>'Reparto provincial'!E724</x:f>
        <x:v>Chiriquí</x:v>
      </x:c>
      <x:c r="F2161" s="38" t="str">
        <x:f>Ubicaciones!A9</x:f>
        <x:v>L04</x:v>
      </x:c>
      <x:c r="G2161" s="38" t="str">
        <x:v>P2</x:v>
      </x:c>
      <x:c r="H2161" s="55" t="n">
        <x:f>IF(AND(ISNUMBER('Reparto provincial'!J724),ABS(Construccion!G16-1)&lt;0.0000001,MIN(Construccion!D16:F16)&gt;=0,MAX(Construccion!D16:F16)&lt;=1),ROUND('Reparto provincial'!J724*ROUND(SUM(Construccion!$D$16:E16),12),0)-ROUND('Reparto provincial'!J724*ROUND(SUM(Construccion!$D$16:D16),12),0),"n.a.")</x:f>
        <x:v>0</x:v>
      </x:c>
      <x:c r="I2161" s="55" t="n">
        <x:f>'Reparto provincial'!N724</x:f>
        <x:v>0</x:v>
      </x:c>
      <x:c r="J2161" s="55" t="n">
        <x:f>IF(AND(ISNUMBER(H2161),ISNUMBER(I2161)),H2161*I2161,"n.a.")</x:f>
        <x:v>0</x:v>
      </x:c>
      <x:c r="K2161" s="56" t="n">
        <x:f>Ubicaciones!D9</x:f>
        <x:v>8.43</x:v>
      </x:c>
      <x:c r="L2161" s="56" t="n">
        <x:f>Ubicaciones!E9</x:f>
        <x:v>-82.43</x:v>
      </x:c>
      <x:c r="M2161" s="38" t="str">
        <x:f>Vulnerabilidad!B23</x:f>
        <x:v>Mampostería sin refuerzo</x:v>
      </x:c>
      <x:c r="N2161" s="38" t="str">
        <x:f>Vulnerabilidad!C23</x:f>
        <x:v>Bloque / ladrillo</x:v>
      </x:c>
      <x:c r="O2161" s="38" t="str">
        <x:f>Vulnerabilidad!D23</x:f>
        <x:v>Metal</x:v>
      </x:c>
      <x:c r="P2161" s="38" t="str">
        <x:v>Sin dato</x:v>
      </x:c>
      <x:c r="Q2161" s="38" t="n">
        <x:f>IF('Impacto local'!H9="","",'Impacto local'!H9)</x:f>
        <x:v>4</x:v>
      </x:c>
      <x:c r="R2161" s="57" t="n">
        <x:f>IF(Q2161="","",INDEX(Vulnerabilidad!$C$6:$C$17,Q2161))</x:f>
        <x:v>0.001</x:v>
      </x:c>
      <x:c r="S2161" s="55" t="n">
        <x:f>IF(AND(ISNUMBER(J2161),ISNUMBER(R2161),R2161&gt;=0,R2161&lt;=1),J2161*R2161,"n.a.")</x:f>
        <x:v>0</x:v>
      </x:c>
      <x:c r="T2161" s="38" t="str">
        <x:f>IF(ISNUMBER(S2161),"Calculado ilustrativo","Faltan datos / parámetros inválidos")</x:f>
        <x:v>Calculado ilustrativo</x:v>
      </x:c>
    </x:row>
    <x:row r="2162">
      <x:c r="A2162" s="38" t="str">
        <x:v>R02157</x:v>
      </x:c>
      <x:c r="B2162" s="38" t="str">
        <x:f>'Reparto provincial'!B724</x:f>
        <x:v>C19</x:v>
      </x:c>
      <x:c r="C2162" s="38" t="str">
        <x:f>'Reparto provincial'!C724</x:f>
        <x:v>Worldwide Medical Assurance</x:v>
      </x:c>
      <x:c r="D2162" s="38" t="str">
        <x:f>'Reparto provincial'!D724</x:f>
        <x:v>Comercial</x:v>
      </x:c>
      <x:c r="E2162" s="38" t="str">
        <x:f>'Reparto provincial'!E724</x:f>
        <x:v>Chiriquí</x:v>
      </x:c>
      <x:c r="F2162" s="38" t="str">
        <x:f>Ubicaciones!A9</x:f>
        <x:v>L04</x:v>
      </x:c>
      <x:c r="G2162" s="38" t="str">
        <x:v>P3</x:v>
      </x:c>
      <x:c r="H2162" s="55" t="n">
        <x:f>IF(AND(ISNUMBER('Reparto provincial'!J724),ABS(Construccion!G16-1)&lt;0.0000001,MIN(Construccion!D16:F16)&gt;=0,MAX(Construccion!D16:F16)&lt;=1),ROUND('Reparto provincial'!J724*ROUND(SUM(Construccion!$D$16:F16),12),0)-ROUND('Reparto provincial'!J724*ROUND(SUM(Construccion!$D$16:E16),12),0),"n.a.")</x:f>
        <x:v>0</x:v>
      </x:c>
      <x:c r="I2162" s="55" t="n">
        <x:f>'Reparto provincial'!N724</x:f>
        <x:v>0</x:v>
      </x:c>
      <x:c r="J2162" s="55" t="n">
        <x:f>IF(AND(ISNUMBER(H2162),ISNUMBER(I2162)),H2162*I2162,"n.a.")</x:f>
        <x:v>0</x:v>
      </x:c>
      <x:c r="K2162" s="56" t="n">
        <x:f>Ubicaciones!D9</x:f>
        <x:v>8.43</x:v>
      </x:c>
      <x:c r="L2162" s="56" t="n">
        <x:f>Ubicaciones!E9</x:f>
        <x:v>-82.43</x:v>
      </x:c>
      <x:c r="M2162" s="38" t="str">
        <x:f>Vulnerabilidad!B24</x:f>
        <x:v>Liviana / madera</x:v>
      </x:c>
      <x:c r="N2162" s="38" t="str">
        <x:f>Vulnerabilidad!C24</x:f>
        <x:v>Madera / livianas</x:v>
      </x:c>
      <x:c r="O2162" s="38" t="str">
        <x:f>Vulnerabilidad!D24</x:f>
        <x:v>Metal</x:v>
      </x:c>
      <x:c r="P2162" s="38" t="str">
        <x:v>Sin dato</x:v>
      </x:c>
      <x:c r="Q2162" s="38" t="n">
        <x:f>IF('Impacto local'!H9="","",'Impacto local'!H9)</x:f>
        <x:v>4</x:v>
      </x:c>
      <x:c r="R2162" s="57" t="n">
        <x:f>IF(Q2162="","",INDEX(Vulnerabilidad!$D$6:$D$17,Q2162))</x:f>
        <x:v>0.002</x:v>
      </x:c>
      <x:c r="S2162" s="55" t="n">
        <x:f>IF(AND(ISNUMBER(J2162),ISNUMBER(R2162),R2162&gt;=0,R2162&lt;=1),J2162*R2162,"n.a.")</x:f>
        <x:v>0</x:v>
      </x:c>
      <x:c r="T2162" s="38" t="str">
        <x:f>IF(ISNUMBER(S2162),"Calculado ilustrativo","Faltan datos / parámetros inválidos")</x:f>
        <x:v>Calculado ilustrativo</x:v>
      </x:c>
    </x:row>
    <x:row r="2163">
      <x:c r="A2163" s="38" t="str">
        <x:v>R02158</x:v>
      </x:c>
      <x:c r="B2163" s="38" t="str">
        <x:f>'Reparto provincial'!B725</x:f>
        <x:v>C19</x:v>
      </x:c>
      <x:c r="C2163" s="38" t="str">
        <x:f>'Reparto provincial'!C725</x:f>
        <x:v>Worldwide Medical Assurance</x:v>
      </x:c>
      <x:c r="D2163" s="38" t="str">
        <x:f>'Reparto provincial'!D725</x:f>
        <x:v>Comercial</x:v>
      </x:c>
      <x:c r="E2163" s="38" t="str">
        <x:f>'Reparto provincial'!E725</x:f>
        <x:v>Darién</x:v>
      </x:c>
      <x:c r="F2163" s="38" t="str">
        <x:f>Ubicaciones!A10</x:f>
        <x:v>L05</x:v>
      </x:c>
      <x:c r="G2163" s="38" t="str">
        <x:v>P1</x:v>
      </x:c>
      <x:c r="H2163" s="55" t="n">
        <x:f>IF(AND(ISNUMBER('Reparto provincial'!J725),ABS(Construccion!G19-1)&lt;0.0000001,MIN(Construccion!D19:F19)&gt;=0,MAX(Construccion!D19:F19)&lt;=1),ROUND('Reparto provincial'!J725*ROUND(SUM(Construccion!$D$19:D19),12),0)-0,"n.a.")</x:f>
        <x:v>0</x:v>
      </x:c>
      <x:c r="I2163" s="55" t="n">
        <x:f>'Reparto provincial'!N725</x:f>
        <x:v>0</x:v>
      </x:c>
      <x:c r="J2163" s="55" t="n">
        <x:f>IF(AND(ISNUMBER(H2163),ISNUMBER(I2163)),H2163*I2163,"n.a.")</x:f>
        <x:v>0</x:v>
      </x:c>
      <x:c r="K2163" s="56" t="n">
        <x:f>Ubicaciones!D10</x:f>
        <x:v>8.4</x:v>
      </x:c>
      <x:c r="L2163" s="56" t="n">
        <x:f>Ubicaciones!E10</x:f>
        <x:v>-78.15</x:v>
      </x:c>
      <x:c r="M2163" s="38" t="str">
        <x:f>Vulnerabilidad!B22</x:f>
        <x:v>Hormigón armado</x:v>
      </x:c>
      <x:c r="N2163" s="38" t="str">
        <x:f>Vulnerabilidad!C22</x:f>
        <x:v>Mampostería de relleno</x:v>
      </x:c>
      <x:c r="O2163" s="38" t="str">
        <x:f>Vulnerabilidad!D22</x:f>
        <x:v>Losa de hormigón</x:v>
      </x:c>
      <x:c r="P2163" s="38" t="str">
        <x:v>Sin dato</x:v>
      </x:c>
      <x:c r="Q2163" s="38" t="n">
        <x:f>IF('Impacto local'!H10="","",'Impacto local'!H10)</x:f>
        <x:v>2</x:v>
      </x:c>
      <x:c r="R2163" s="57" t="n">
        <x:f>IF(Q2163="","",INDEX(Vulnerabilidad!$B$6:$B$17,Q2163))</x:f>
        <x:v>0</x:v>
      </x:c>
      <x:c r="S2163" s="55" t="n">
        <x:f>IF(AND(ISNUMBER(J2163),ISNUMBER(R2163),R2163&gt;=0,R2163&lt;=1),J2163*R2163,"n.a.")</x:f>
        <x:v>0</x:v>
      </x:c>
      <x:c r="T2163" s="38" t="str">
        <x:f>IF(ISNUMBER(S2163),"Calculado ilustrativo","Faltan datos / parámetros inválidos")</x:f>
        <x:v>Calculado ilustrativo</x:v>
      </x:c>
    </x:row>
    <x:row r="2164">
      <x:c r="A2164" s="38" t="str">
        <x:v>R02159</x:v>
      </x:c>
      <x:c r="B2164" s="38" t="str">
        <x:f>'Reparto provincial'!B725</x:f>
        <x:v>C19</x:v>
      </x:c>
      <x:c r="C2164" s="38" t="str">
        <x:f>'Reparto provincial'!C725</x:f>
        <x:v>Worldwide Medical Assurance</x:v>
      </x:c>
      <x:c r="D2164" s="38" t="str">
        <x:f>'Reparto provincial'!D725</x:f>
        <x:v>Comercial</x:v>
      </x:c>
      <x:c r="E2164" s="38" t="str">
        <x:f>'Reparto provincial'!E725</x:f>
        <x:v>Darién</x:v>
      </x:c>
      <x:c r="F2164" s="38" t="str">
        <x:f>Ubicaciones!A10</x:f>
        <x:v>L05</x:v>
      </x:c>
      <x:c r="G2164" s="38" t="str">
        <x:v>P2</x:v>
      </x:c>
      <x:c r="H2164" s="55" t="n">
        <x:f>IF(AND(ISNUMBER('Reparto provincial'!J725),ABS(Construccion!G19-1)&lt;0.0000001,MIN(Construccion!D19:F19)&gt;=0,MAX(Construccion!D19:F19)&lt;=1),ROUND('Reparto provincial'!J725*ROUND(SUM(Construccion!$D$19:E19),12),0)-ROUND('Reparto provincial'!J725*ROUND(SUM(Construccion!$D$19:D19),12),0),"n.a.")</x:f>
        <x:v>0</x:v>
      </x:c>
      <x:c r="I2164" s="55" t="n">
        <x:f>'Reparto provincial'!N725</x:f>
        <x:v>0</x:v>
      </x:c>
      <x:c r="J2164" s="55" t="n">
        <x:f>IF(AND(ISNUMBER(H2164),ISNUMBER(I2164)),H2164*I2164,"n.a.")</x:f>
        <x:v>0</x:v>
      </x:c>
      <x:c r="K2164" s="56" t="n">
        <x:f>Ubicaciones!D10</x:f>
        <x:v>8.4</x:v>
      </x:c>
      <x:c r="L2164" s="56" t="n">
        <x:f>Ubicaciones!E10</x:f>
        <x:v>-78.15</x:v>
      </x:c>
      <x:c r="M2164" s="38" t="str">
        <x:f>Vulnerabilidad!B23</x:f>
        <x:v>Mampostería sin refuerzo</x:v>
      </x:c>
      <x:c r="N2164" s="38" t="str">
        <x:f>Vulnerabilidad!C23</x:f>
        <x:v>Bloque / ladrillo</x:v>
      </x:c>
      <x:c r="O2164" s="38" t="str">
        <x:f>Vulnerabilidad!D23</x:f>
        <x:v>Metal</x:v>
      </x:c>
      <x:c r="P2164" s="38" t="str">
        <x:v>Sin dato</x:v>
      </x:c>
      <x:c r="Q2164" s="38" t="n">
        <x:f>IF('Impacto local'!H10="","",'Impacto local'!H10)</x:f>
        <x:v>2</x:v>
      </x:c>
      <x:c r="R2164" s="57" t="n">
        <x:f>IF(Q2164="","",INDEX(Vulnerabilidad!$C$6:$C$17,Q2164))</x:f>
        <x:v>0</x:v>
      </x:c>
      <x:c r="S2164" s="55" t="n">
        <x:f>IF(AND(ISNUMBER(J2164),ISNUMBER(R2164),R2164&gt;=0,R2164&lt;=1),J2164*R2164,"n.a.")</x:f>
        <x:v>0</x:v>
      </x:c>
      <x:c r="T2164" s="38" t="str">
        <x:f>IF(ISNUMBER(S2164),"Calculado ilustrativo","Faltan datos / parámetros inválidos")</x:f>
        <x:v>Calculado ilustrativo</x:v>
      </x:c>
    </x:row>
    <x:row r="2165">
      <x:c r="A2165" s="38" t="str">
        <x:v>R02160</x:v>
      </x:c>
      <x:c r="B2165" s="38" t="str">
        <x:f>'Reparto provincial'!B725</x:f>
        <x:v>C19</x:v>
      </x:c>
      <x:c r="C2165" s="38" t="str">
        <x:f>'Reparto provincial'!C725</x:f>
        <x:v>Worldwide Medical Assurance</x:v>
      </x:c>
      <x:c r="D2165" s="38" t="str">
        <x:f>'Reparto provincial'!D725</x:f>
        <x:v>Comercial</x:v>
      </x:c>
      <x:c r="E2165" s="38" t="str">
        <x:f>'Reparto provincial'!E725</x:f>
        <x:v>Darién</x:v>
      </x:c>
      <x:c r="F2165" s="38" t="str">
        <x:f>Ubicaciones!A10</x:f>
        <x:v>L05</x:v>
      </x:c>
      <x:c r="G2165" s="38" t="str">
        <x:v>P3</x:v>
      </x:c>
      <x:c r="H2165" s="55" t="n">
        <x:f>IF(AND(ISNUMBER('Reparto provincial'!J725),ABS(Construccion!G19-1)&lt;0.0000001,MIN(Construccion!D19:F19)&gt;=0,MAX(Construccion!D19:F19)&lt;=1),ROUND('Reparto provincial'!J725*ROUND(SUM(Construccion!$D$19:F19),12),0)-ROUND('Reparto provincial'!J725*ROUND(SUM(Construccion!$D$19:E19),12),0),"n.a.")</x:f>
        <x:v>0</x:v>
      </x:c>
      <x:c r="I2165" s="55" t="n">
        <x:f>'Reparto provincial'!N725</x:f>
        <x:v>0</x:v>
      </x:c>
      <x:c r="J2165" s="55" t="n">
        <x:f>IF(AND(ISNUMBER(H2165),ISNUMBER(I2165)),H2165*I2165,"n.a.")</x:f>
        <x:v>0</x:v>
      </x:c>
      <x:c r="K2165" s="56" t="n">
        <x:f>Ubicaciones!D10</x:f>
        <x:v>8.4</x:v>
      </x:c>
      <x:c r="L2165" s="56" t="n">
        <x:f>Ubicaciones!E10</x:f>
        <x:v>-78.15</x:v>
      </x:c>
      <x:c r="M2165" s="38" t="str">
        <x:f>Vulnerabilidad!B24</x:f>
        <x:v>Liviana / madera</x:v>
      </x:c>
      <x:c r="N2165" s="38" t="str">
        <x:f>Vulnerabilidad!C24</x:f>
        <x:v>Madera / livianas</x:v>
      </x:c>
      <x:c r="O2165" s="38" t="str">
        <x:f>Vulnerabilidad!D24</x:f>
        <x:v>Metal</x:v>
      </x:c>
      <x:c r="P2165" s="38" t="str">
        <x:v>Sin dato</x:v>
      </x:c>
      <x:c r="Q2165" s="38" t="n">
        <x:f>IF('Impacto local'!H10="","",'Impacto local'!H10)</x:f>
        <x:v>2</x:v>
      </x:c>
      <x:c r="R2165" s="57" t="n">
        <x:f>IF(Q2165="","",INDEX(Vulnerabilidad!$D$6:$D$17,Q2165))</x:f>
        <x:v>0</x:v>
      </x:c>
      <x:c r="S2165" s="55" t="n">
        <x:f>IF(AND(ISNUMBER(J2165),ISNUMBER(R2165),R2165&gt;=0,R2165&lt;=1),J2165*R2165,"n.a.")</x:f>
        <x:v>0</x:v>
      </x:c>
      <x:c r="T2165" s="38" t="str">
        <x:f>IF(ISNUMBER(S2165),"Calculado ilustrativo","Faltan datos / parámetros inválidos")</x:f>
        <x:v>Calculado ilustrativo</x:v>
      </x:c>
    </x:row>
    <x:row r="2166">
      <x:c r="A2166" s="38" t="str">
        <x:v>R02161</x:v>
      </x:c>
      <x:c r="B2166" s="38" t="str">
        <x:f>'Reparto provincial'!B726</x:f>
        <x:v>C19</x:v>
      </x:c>
      <x:c r="C2166" s="38" t="str">
        <x:f>'Reparto provincial'!C726</x:f>
        <x:v>Worldwide Medical Assurance</x:v>
      </x:c>
      <x:c r="D2166" s="38" t="str">
        <x:f>'Reparto provincial'!D726</x:f>
        <x:v>Comercial</x:v>
      </x:c>
      <x:c r="E2166" s="38" t="str">
        <x:f>'Reparto provincial'!E726</x:f>
        <x:v>Herrera</x:v>
      </x:c>
      <x:c r="F2166" s="38" t="str">
        <x:f>Ubicaciones!A11</x:f>
        <x:v>L06</x:v>
      </x:c>
      <x:c r="G2166" s="38" t="str">
        <x:v>P1</x:v>
      </x:c>
      <x:c r="H2166" s="55" t="n">
        <x:f>IF(AND(ISNUMBER('Reparto provincial'!J726),ABS(Construccion!G22-1)&lt;0.0000001,MIN(Construccion!D22:F22)&gt;=0,MAX(Construccion!D22:F22)&lt;=1),ROUND('Reparto provincial'!J726*ROUND(SUM(Construccion!$D$22:D22),12),0)-0,"n.a.")</x:f>
        <x:v>0</x:v>
      </x:c>
      <x:c r="I2166" s="55" t="n">
        <x:f>'Reparto provincial'!N726</x:f>
        <x:v>0</x:v>
      </x:c>
      <x:c r="J2166" s="55" t="n">
        <x:f>IF(AND(ISNUMBER(H2166),ISNUMBER(I2166)),H2166*I2166,"n.a.")</x:f>
        <x:v>0</x:v>
      </x:c>
      <x:c r="K2166" s="56" t="n">
        <x:f>Ubicaciones!D11</x:f>
        <x:v>7.96</x:v>
      </x:c>
      <x:c r="L2166" s="56" t="n">
        <x:f>Ubicaciones!E11</x:f>
        <x:v>-80.43</x:v>
      </x:c>
      <x:c r="M2166" s="38" t="str">
        <x:f>Vulnerabilidad!B22</x:f>
        <x:v>Hormigón armado</x:v>
      </x:c>
      <x:c r="N2166" s="38" t="str">
        <x:f>Vulnerabilidad!C22</x:f>
        <x:v>Mampostería de relleno</x:v>
      </x:c>
      <x:c r="O2166" s="38" t="str">
        <x:f>Vulnerabilidad!D22</x:f>
        <x:v>Losa de hormigón</x:v>
      </x:c>
      <x:c r="P2166" s="38" t="str">
        <x:v>Sin dato</x:v>
      </x:c>
      <x:c r="Q2166" s="38" t="n">
        <x:f>IF('Impacto local'!H11="","",'Impacto local'!H11)</x:f>
        <x:v>3</x:v>
      </x:c>
      <x:c r="R2166" s="57" t="n">
        <x:f>IF(Q2166="","",INDEX(Vulnerabilidad!$B$6:$B$17,Q2166))</x:f>
        <x:v>0</x:v>
      </x:c>
      <x:c r="S2166" s="55" t="n">
        <x:f>IF(AND(ISNUMBER(J2166),ISNUMBER(R2166),R2166&gt;=0,R2166&lt;=1),J2166*R2166,"n.a.")</x:f>
        <x:v>0</x:v>
      </x:c>
      <x:c r="T2166" s="38" t="str">
        <x:f>IF(ISNUMBER(S2166),"Calculado ilustrativo","Faltan datos / parámetros inválidos")</x:f>
        <x:v>Calculado ilustrativo</x:v>
      </x:c>
    </x:row>
    <x:row r="2167">
      <x:c r="A2167" s="38" t="str">
        <x:v>R02162</x:v>
      </x:c>
      <x:c r="B2167" s="38" t="str">
        <x:f>'Reparto provincial'!B726</x:f>
        <x:v>C19</x:v>
      </x:c>
      <x:c r="C2167" s="38" t="str">
        <x:f>'Reparto provincial'!C726</x:f>
        <x:v>Worldwide Medical Assurance</x:v>
      </x:c>
      <x:c r="D2167" s="38" t="str">
        <x:f>'Reparto provincial'!D726</x:f>
        <x:v>Comercial</x:v>
      </x:c>
      <x:c r="E2167" s="38" t="str">
        <x:f>'Reparto provincial'!E726</x:f>
        <x:v>Herrera</x:v>
      </x:c>
      <x:c r="F2167" s="38" t="str">
        <x:f>Ubicaciones!A11</x:f>
        <x:v>L06</x:v>
      </x:c>
      <x:c r="G2167" s="38" t="str">
        <x:v>P2</x:v>
      </x:c>
      <x:c r="H2167" s="55" t="n">
        <x:f>IF(AND(ISNUMBER('Reparto provincial'!J726),ABS(Construccion!G22-1)&lt;0.0000001,MIN(Construccion!D22:F22)&gt;=0,MAX(Construccion!D22:F22)&lt;=1),ROUND('Reparto provincial'!J726*ROUND(SUM(Construccion!$D$22:E22),12),0)-ROUND('Reparto provincial'!J726*ROUND(SUM(Construccion!$D$22:D22),12),0),"n.a.")</x:f>
        <x:v>0</x:v>
      </x:c>
      <x:c r="I2167" s="55" t="n">
        <x:f>'Reparto provincial'!N726</x:f>
        <x:v>0</x:v>
      </x:c>
      <x:c r="J2167" s="55" t="n">
        <x:f>IF(AND(ISNUMBER(H2167),ISNUMBER(I2167)),H2167*I2167,"n.a.")</x:f>
        <x:v>0</x:v>
      </x:c>
      <x:c r="K2167" s="56" t="n">
        <x:f>Ubicaciones!D11</x:f>
        <x:v>7.96</x:v>
      </x:c>
      <x:c r="L2167" s="56" t="n">
        <x:f>Ubicaciones!E11</x:f>
        <x:v>-80.43</x:v>
      </x:c>
      <x:c r="M2167" s="38" t="str">
        <x:f>Vulnerabilidad!B23</x:f>
        <x:v>Mampostería sin refuerzo</x:v>
      </x:c>
      <x:c r="N2167" s="38" t="str">
        <x:f>Vulnerabilidad!C23</x:f>
        <x:v>Bloque / ladrillo</x:v>
      </x:c>
      <x:c r="O2167" s="38" t="str">
        <x:f>Vulnerabilidad!D23</x:f>
        <x:v>Metal</x:v>
      </x:c>
      <x:c r="P2167" s="38" t="str">
        <x:v>Sin dato</x:v>
      </x:c>
      <x:c r="Q2167" s="38" t="n">
        <x:f>IF('Impacto local'!H11="","",'Impacto local'!H11)</x:f>
        <x:v>3</x:v>
      </x:c>
      <x:c r="R2167" s="57" t="n">
        <x:f>IF(Q2167="","",INDEX(Vulnerabilidad!$C$6:$C$17,Q2167))</x:f>
        <x:v>0</x:v>
      </x:c>
      <x:c r="S2167" s="55" t="n">
        <x:f>IF(AND(ISNUMBER(J2167),ISNUMBER(R2167),R2167&gt;=0,R2167&lt;=1),J2167*R2167,"n.a.")</x:f>
        <x:v>0</x:v>
      </x:c>
      <x:c r="T2167" s="38" t="str">
        <x:f>IF(ISNUMBER(S2167),"Calculado ilustrativo","Faltan datos / parámetros inválidos")</x:f>
        <x:v>Calculado ilustrativo</x:v>
      </x:c>
    </x:row>
    <x:row r="2168">
      <x:c r="A2168" s="38" t="str">
        <x:v>R02163</x:v>
      </x:c>
      <x:c r="B2168" s="38" t="str">
        <x:f>'Reparto provincial'!B726</x:f>
        <x:v>C19</x:v>
      </x:c>
      <x:c r="C2168" s="38" t="str">
        <x:f>'Reparto provincial'!C726</x:f>
        <x:v>Worldwide Medical Assurance</x:v>
      </x:c>
      <x:c r="D2168" s="38" t="str">
        <x:f>'Reparto provincial'!D726</x:f>
        <x:v>Comercial</x:v>
      </x:c>
      <x:c r="E2168" s="38" t="str">
        <x:f>'Reparto provincial'!E726</x:f>
        <x:v>Herrera</x:v>
      </x:c>
      <x:c r="F2168" s="38" t="str">
        <x:f>Ubicaciones!A11</x:f>
        <x:v>L06</x:v>
      </x:c>
      <x:c r="G2168" s="38" t="str">
        <x:v>P3</x:v>
      </x:c>
      <x:c r="H2168" s="55" t="n">
        <x:f>IF(AND(ISNUMBER('Reparto provincial'!J726),ABS(Construccion!G22-1)&lt;0.0000001,MIN(Construccion!D22:F22)&gt;=0,MAX(Construccion!D22:F22)&lt;=1),ROUND('Reparto provincial'!J726*ROUND(SUM(Construccion!$D$22:F22),12),0)-ROUND('Reparto provincial'!J726*ROUND(SUM(Construccion!$D$22:E22),12),0),"n.a.")</x:f>
        <x:v>0</x:v>
      </x:c>
      <x:c r="I2168" s="55" t="n">
        <x:f>'Reparto provincial'!N726</x:f>
        <x:v>0</x:v>
      </x:c>
      <x:c r="J2168" s="55" t="n">
        <x:f>IF(AND(ISNUMBER(H2168),ISNUMBER(I2168)),H2168*I2168,"n.a.")</x:f>
        <x:v>0</x:v>
      </x:c>
      <x:c r="K2168" s="56" t="n">
        <x:f>Ubicaciones!D11</x:f>
        <x:v>7.96</x:v>
      </x:c>
      <x:c r="L2168" s="56" t="n">
        <x:f>Ubicaciones!E11</x:f>
        <x:v>-80.43</x:v>
      </x:c>
      <x:c r="M2168" s="38" t="str">
        <x:f>Vulnerabilidad!B24</x:f>
        <x:v>Liviana / madera</x:v>
      </x:c>
      <x:c r="N2168" s="38" t="str">
        <x:f>Vulnerabilidad!C24</x:f>
        <x:v>Madera / livianas</x:v>
      </x:c>
      <x:c r="O2168" s="38" t="str">
        <x:f>Vulnerabilidad!D24</x:f>
        <x:v>Metal</x:v>
      </x:c>
      <x:c r="P2168" s="38" t="str">
        <x:v>Sin dato</x:v>
      </x:c>
      <x:c r="Q2168" s="38" t="n">
        <x:f>IF('Impacto local'!H11="","",'Impacto local'!H11)</x:f>
        <x:v>3</x:v>
      </x:c>
      <x:c r="R2168" s="57" t="n">
        <x:f>IF(Q2168="","",INDEX(Vulnerabilidad!$D$6:$D$17,Q2168))</x:f>
        <x:v>0</x:v>
      </x:c>
      <x:c r="S2168" s="55" t="n">
        <x:f>IF(AND(ISNUMBER(J2168),ISNUMBER(R2168),R2168&gt;=0,R2168&lt;=1),J2168*R2168,"n.a.")</x:f>
        <x:v>0</x:v>
      </x:c>
      <x:c r="T2168" s="38" t="str">
        <x:f>IF(ISNUMBER(S2168),"Calculado ilustrativo","Faltan datos / parámetros inválidos")</x:f>
        <x:v>Calculado ilustrativo</x:v>
      </x:c>
    </x:row>
    <x:row r="2169">
      <x:c r="A2169" s="38" t="str">
        <x:v>R02164</x:v>
      </x:c>
      <x:c r="B2169" s="38" t="str">
        <x:f>'Reparto provincial'!B727</x:f>
        <x:v>C19</x:v>
      </x:c>
      <x:c r="C2169" s="38" t="str">
        <x:f>'Reparto provincial'!C727</x:f>
        <x:v>Worldwide Medical Assurance</x:v>
      </x:c>
      <x:c r="D2169" s="38" t="str">
        <x:f>'Reparto provincial'!D727</x:f>
        <x:v>Comercial</x:v>
      </x:c>
      <x:c r="E2169" s="38" t="str">
        <x:f>'Reparto provincial'!E727</x:f>
        <x:v>Los Santos</x:v>
      </x:c>
      <x:c r="F2169" s="38" t="str">
        <x:f>Ubicaciones!A12</x:f>
        <x:v>L07</x:v>
      </x:c>
      <x:c r="G2169" s="38" t="str">
        <x:v>P1</x:v>
      </x:c>
      <x:c r="H2169" s="55" t="n">
        <x:f>IF(AND(ISNUMBER('Reparto provincial'!J727),ABS(Construccion!G25-1)&lt;0.0000001,MIN(Construccion!D25:F25)&gt;=0,MAX(Construccion!D25:F25)&lt;=1),ROUND('Reparto provincial'!J727*ROUND(SUM(Construccion!$D$25:D25),12),0)-0,"n.a.")</x:f>
        <x:v>0</x:v>
      </x:c>
      <x:c r="I2169" s="55" t="n">
        <x:f>'Reparto provincial'!N727</x:f>
        <x:v>0</x:v>
      </x:c>
      <x:c r="J2169" s="55" t="n">
        <x:f>IF(AND(ISNUMBER(H2169),ISNUMBER(I2169)),H2169*I2169,"n.a.")</x:f>
        <x:v>0</x:v>
      </x:c>
      <x:c r="K2169" s="56" t="n">
        <x:f>Ubicaciones!D12</x:f>
        <x:v>7.77</x:v>
      </x:c>
      <x:c r="L2169" s="56" t="n">
        <x:f>Ubicaciones!E12</x:f>
        <x:v>-80.28</x:v>
      </x:c>
      <x:c r="M2169" s="38" t="str">
        <x:f>Vulnerabilidad!B22</x:f>
        <x:v>Hormigón armado</x:v>
      </x:c>
      <x:c r="N2169" s="38" t="str">
        <x:f>Vulnerabilidad!C22</x:f>
        <x:v>Mampostería de relleno</x:v>
      </x:c>
      <x:c r="O2169" s="38" t="str">
        <x:f>Vulnerabilidad!D22</x:f>
        <x:v>Losa de hormigón</x:v>
      </x:c>
      <x:c r="P2169" s="38" t="str">
        <x:v>Sin dato</x:v>
      </x:c>
      <x:c r="Q2169" s="38" t="n">
        <x:f>IF('Impacto local'!H12="","",'Impacto local'!H12)</x:f>
        <x:v>2</x:v>
      </x:c>
      <x:c r="R2169" s="57" t="n">
        <x:f>IF(Q2169="","",INDEX(Vulnerabilidad!$B$6:$B$17,Q2169))</x:f>
        <x:v>0</x:v>
      </x:c>
      <x:c r="S2169" s="55" t="n">
        <x:f>IF(AND(ISNUMBER(J2169),ISNUMBER(R2169),R2169&gt;=0,R2169&lt;=1),J2169*R2169,"n.a.")</x:f>
        <x:v>0</x:v>
      </x:c>
      <x:c r="T2169" s="38" t="str">
        <x:f>IF(ISNUMBER(S2169),"Calculado ilustrativo","Faltan datos / parámetros inválidos")</x:f>
        <x:v>Calculado ilustrativo</x:v>
      </x:c>
    </x:row>
    <x:row r="2170">
      <x:c r="A2170" s="38" t="str">
        <x:v>R02165</x:v>
      </x:c>
      <x:c r="B2170" s="38" t="str">
        <x:f>'Reparto provincial'!B727</x:f>
        <x:v>C19</x:v>
      </x:c>
      <x:c r="C2170" s="38" t="str">
        <x:f>'Reparto provincial'!C727</x:f>
        <x:v>Worldwide Medical Assurance</x:v>
      </x:c>
      <x:c r="D2170" s="38" t="str">
        <x:f>'Reparto provincial'!D727</x:f>
        <x:v>Comercial</x:v>
      </x:c>
      <x:c r="E2170" s="38" t="str">
        <x:f>'Reparto provincial'!E727</x:f>
        <x:v>Los Santos</x:v>
      </x:c>
      <x:c r="F2170" s="38" t="str">
        <x:f>Ubicaciones!A12</x:f>
        <x:v>L07</x:v>
      </x:c>
      <x:c r="G2170" s="38" t="str">
        <x:v>P2</x:v>
      </x:c>
      <x:c r="H2170" s="55" t="n">
        <x:f>IF(AND(ISNUMBER('Reparto provincial'!J727),ABS(Construccion!G25-1)&lt;0.0000001,MIN(Construccion!D25:F25)&gt;=0,MAX(Construccion!D25:F25)&lt;=1),ROUND('Reparto provincial'!J727*ROUND(SUM(Construccion!$D$25:E25),12),0)-ROUND('Reparto provincial'!J727*ROUND(SUM(Construccion!$D$25:D25),12),0),"n.a.")</x:f>
        <x:v>0</x:v>
      </x:c>
      <x:c r="I2170" s="55" t="n">
        <x:f>'Reparto provincial'!N727</x:f>
        <x:v>0</x:v>
      </x:c>
      <x:c r="J2170" s="55" t="n">
        <x:f>IF(AND(ISNUMBER(H2170),ISNUMBER(I2170)),H2170*I2170,"n.a.")</x:f>
        <x:v>0</x:v>
      </x:c>
      <x:c r="K2170" s="56" t="n">
        <x:f>Ubicaciones!D12</x:f>
        <x:v>7.77</x:v>
      </x:c>
      <x:c r="L2170" s="56" t="n">
        <x:f>Ubicaciones!E12</x:f>
        <x:v>-80.28</x:v>
      </x:c>
      <x:c r="M2170" s="38" t="str">
        <x:f>Vulnerabilidad!B23</x:f>
        <x:v>Mampostería sin refuerzo</x:v>
      </x:c>
      <x:c r="N2170" s="38" t="str">
        <x:f>Vulnerabilidad!C23</x:f>
        <x:v>Bloque / ladrillo</x:v>
      </x:c>
      <x:c r="O2170" s="38" t="str">
        <x:f>Vulnerabilidad!D23</x:f>
        <x:v>Metal</x:v>
      </x:c>
      <x:c r="P2170" s="38" t="str">
        <x:v>Sin dato</x:v>
      </x:c>
      <x:c r="Q2170" s="38" t="n">
        <x:f>IF('Impacto local'!H12="","",'Impacto local'!H12)</x:f>
        <x:v>2</x:v>
      </x:c>
      <x:c r="R2170" s="57" t="n">
        <x:f>IF(Q2170="","",INDEX(Vulnerabilidad!$C$6:$C$17,Q2170))</x:f>
        <x:v>0</x:v>
      </x:c>
      <x:c r="S2170" s="55" t="n">
        <x:f>IF(AND(ISNUMBER(J2170),ISNUMBER(R2170),R2170&gt;=0,R2170&lt;=1),J2170*R2170,"n.a.")</x:f>
        <x:v>0</x:v>
      </x:c>
      <x:c r="T2170" s="38" t="str">
        <x:f>IF(ISNUMBER(S2170),"Calculado ilustrativo","Faltan datos / parámetros inválidos")</x:f>
        <x:v>Calculado ilustrativo</x:v>
      </x:c>
    </x:row>
    <x:row r="2171">
      <x:c r="A2171" s="38" t="str">
        <x:v>R02166</x:v>
      </x:c>
      <x:c r="B2171" s="38" t="str">
        <x:f>'Reparto provincial'!B727</x:f>
        <x:v>C19</x:v>
      </x:c>
      <x:c r="C2171" s="38" t="str">
        <x:f>'Reparto provincial'!C727</x:f>
        <x:v>Worldwide Medical Assurance</x:v>
      </x:c>
      <x:c r="D2171" s="38" t="str">
        <x:f>'Reparto provincial'!D727</x:f>
        <x:v>Comercial</x:v>
      </x:c>
      <x:c r="E2171" s="38" t="str">
        <x:f>'Reparto provincial'!E727</x:f>
        <x:v>Los Santos</x:v>
      </x:c>
      <x:c r="F2171" s="38" t="str">
        <x:f>Ubicaciones!A12</x:f>
        <x:v>L07</x:v>
      </x:c>
      <x:c r="G2171" s="38" t="str">
        <x:v>P3</x:v>
      </x:c>
      <x:c r="H2171" s="55" t="n">
        <x:f>IF(AND(ISNUMBER('Reparto provincial'!J727),ABS(Construccion!G25-1)&lt;0.0000001,MIN(Construccion!D25:F25)&gt;=0,MAX(Construccion!D25:F25)&lt;=1),ROUND('Reparto provincial'!J727*ROUND(SUM(Construccion!$D$25:F25),12),0)-ROUND('Reparto provincial'!J727*ROUND(SUM(Construccion!$D$25:E25),12),0),"n.a.")</x:f>
        <x:v>0</x:v>
      </x:c>
      <x:c r="I2171" s="55" t="n">
        <x:f>'Reparto provincial'!N727</x:f>
        <x:v>0</x:v>
      </x:c>
      <x:c r="J2171" s="55" t="n">
        <x:f>IF(AND(ISNUMBER(H2171),ISNUMBER(I2171)),H2171*I2171,"n.a.")</x:f>
        <x:v>0</x:v>
      </x:c>
      <x:c r="K2171" s="56" t="n">
        <x:f>Ubicaciones!D12</x:f>
        <x:v>7.77</x:v>
      </x:c>
      <x:c r="L2171" s="56" t="n">
        <x:f>Ubicaciones!E12</x:f>
        <x:v>-80.28</x:v>
      </x:c>
      <x:c r="M2171" s="38" t="str">
        <x:f>Vulnerabilidad!B24</x:f>
        <x:v>Liviana / madera</x:v>
      </x:c>
      <x:c r="N2171" s="38" t="str">
        <x:f>Vulnerabilidad!C24</x:f>
        <x:v>Madera / livianas</x:v>
      </x:c>
      <x:c r="O2171" s="38" t="str">
        <x:f>Vulnerabilidad!D24</x:f>
        <x:v>Metal</x:v>
      </x:c>
      <x:c r="P2171" s="38" t="str">
        <x:v>Sin dato</x:v>
      </x:c>
      <x:c r="Q2171" s="38" t="n">
        <x:f>IF('Impacto local'!H12="","",'Impacto local'!H12)</x:f>
        <x:v>2</x:v>
      </x:c>
      <x:c r="R2171" s="57" t="n">
        <x:f>IF(Q2171="","",INDEX(Vulnerabilidad!$D$6:$D$17,Q2171))</x:f>
        <x:v>0</x:v>
      </x:c>
      <x:c r="S2171" s="55" t="n">
        <x:f>IF(AND(ISNUMBER(J2171),ISNUMBER(R2171),R2171&gt;=0,R2171&lt;=1),J2171*R2171,"n.a.")</x:f>
        <x:v>0</x:v>
      </x:c>
      <x:c r="T2171" s="38" t="str">
        <x:f>IF(ISNUMBER(S2171),"Calculado ilustrativo","Faltan datos / parámetros inválidos")</x:f>
        <x:v>Calculado ilustrativo</x:v>
      </x:c>
    </x:row>
    <x:row r="2172">
      <x:c r="A2172" s="38" t="str">
        <x:v>R02167</x:v>
      </x:c>
      <x:c r="B2172" s="38" t="str">
        <x:f>'Reparto provincial'!B728</x:f>
        <x:v>C19</x:v>
      </x:c>
      <x:c r="C2172" s="38" t="str">
        <x:f>'Reparto provincial'!C728</x:f>
        <x:v>Worldwide Medical Assurance</x:v>
      </x:c>
      <x:c r="D2172" s="38" t="str">
        <x:f>'Reparto provincial'!D728</x:f>
        <x:v>Comercial</x:v>
      </x:c>
      <x:c r="E2172" s="38" t="str">
        <x:f>'Reparto provincial'!E728</x:f>
        <x:v>Panamá</x:v>
      </x:c>
      <x:c r="F2172" s="38" t="str">
        <x:f>Ubicaciones!A13</x:f>
        <x:v>L08</x:v>
      </x:c>
      <x:c r="G2172" s="38" t="str">
        <x:v>P1</x:v>
      </x:c>
      <x:c r="H2172" s="55" t="n">
        <x:f>IF(AND(ISNUMBER('Reparto provincial'!J728),ABS(Construccion!G28-1)&lt;0.0000001,MIN(Construccion!D28:F28)&gt;=0,MAX(Construccion!D28:F28)&lt;=1),ROUND('Reparto provincial'!J728*ROUND(SUM(Construccion!$D$28:D28),12),0)-0,"n.a.")</x:f>
        <x:v>0</x:v>
      </x:c>
      <x:c r="I2172" s="55" t="n">
        <x:f>'Reparto provincial'!N728</x:f>
        <x:v>0</x:v>
      </x:c>
      <x:c r="J2172" s="55" t="n">
        <x:f>IF(AND(ISNUMBER(H2172),ISNUMBER(I2172)),H2172*I2172,"n.a.")</x:f>
        <x:v>0</x:v>
      </x:c>
      <x:c r="K2172" s="56" t="n">
        <x:f>Ubicaciones!D13</x:f>
        <x:v>8.98</x:v>
      </x:c>
      <x:c r="L2172" s="56" t="n">
        <x:f>Ubicaciones!E13</x:f>
        <x:v>-79.52</x:v>
      </x:c>
      <x:c r="M2172" s="38" t="str">
        <x:f>Vulnerabilidad!B22</x:f>
        <x:v>Hormigón armado</x:v>
      </x:c>
      <x:c r="N2172" s="38" t="str">
        <x:f>Vulnerabilidad!C22</x:f>
        <x:v>Mampostería de relleno</x:v>
      </x:c>
      <x:c r="O2172" s="38" t="str">
        <x:f>Vulnerabilidad!D22</x:f>
        <x:v>Losa de hormigón</x:v>
      </x:c>
      <x:c r="P2172" s="38" t="str">
        <x:v>Sin dato</x:v>
      </x:c>
      <x:c r="Q2172" s="38" t="n">
        <x:f>IF('Impacto local'!H13="","",'Impacto local'!H13)</x:f>
        <x:v>2</x:v>
      </x:c>
      <x:c r="R2172" s="57" t="n">
        <x:f>IF(Q2172="","",INDEX(Vulnerabilidad!$B$6:$B$17,Q2172))</x:f>
        <x:v>0</x:v>
      </x:c>
      <x:c r="S2172" s="55" t="n">
        <x:f>IF(AND(ISNUMBER(J2172),ISNUMBER(R2172),R2172&gt;=0,R2172&lt;=1),J2172*R2172,"n.a.")</x:f>
        <x:v>0</x:v>
      </x:c>
      <x:c r="T2172" s="38" t="str">
        <x:f>IF(ISNUMBER(S2172),"Calculado ilustrativo","Faltan datos / parámetros inválidos")</x:f>
        <x:v>Calculado ilustrativo</x:v>
      </x:c>
    </x:row>
    <x:row r="2173">
      <x:c r="A2173" s="38" t="str">
        <x:v>R02168</x:v>
      </x:c>
      <x:c r="B2173" s="38" t="str">
        <x:f>'Reparto provincial'!B728</x:f>
        <x:v>C19</x:v>
      </x:c>
      <x:c r="C2173" s="38" t="str">
        <x:f>'Reparto provincial'!C728</x:f>
        <x:v>Worldwide Medical Assurance</x:v>
      </x:c>
      <x:c r="D2173" s="38" t="str">
        <x:f>'Reparto provincial'!D728</x:f>
        <x:v>Comercial</x:v>
      </x:c>
      <x:c r="E2173" s="38" t="str">
        <x:f>'Reparto provincial'!E728</x:f>
        <x:v>Panamá</x:v>
      </x:c>
      <x:c r="F2173" s="38" t="str">
        <x:f>Ubicaciones!A13</x:f>
        <x:v>L08</x:v>
      </x:c>
      <x:c r="G2173" s="38" t="str">
        <x:v>P2</x:v>
      </x:c>
      <x:c r="H2173" s="55" t="n">
        <x:f>IF(AND(ISNUMBER('Reparto provincial'!J728),ABS(Construccion!G28-1)&lt;0.0000001,MIN(Construccion!D28:F28)&gt;=0,MAX(Construccion!D28:F28)&lt;=1),ROUND('Reparto provincial'!J728*ROUND(SUM(Construccion!$D$28:E28),12),0)-ROUND('Reparto provincial'!J728*ROUND(SUM(Construccion!$D$28:D28),12),0),"n.a.")</x:f>
        <x:v>0</x:v>
      </x:c>
      <x:c r="I2173" s="55" t="n">
        <x:f>'Reparto provincial'!N728</x:f>
        <x:v>0</x:v>
      </x:c>
      <x:c r="J2173" s="55" t="n">
        <x:f>IF(AND(ISNUMBER(H2173),ISNUMBER(I2173)),H2173*I2173,"n.a.")</x:f>
        <x:v>0</x:v>
      </x:c>
      <x:c r="K2173" s="56" t="n">
        <x:f>Ubicaciones!D13</x:f>
        <x:v>8.98</x:v>
      </x:c>
      <x:c r="L2173" s="56" t="n">
        <x:f>Ubicaciones!E13</x:f>
        <x:v>-79.52</x:v>
      </x:c>
      <x:c r="M2173" s="38" t="str">
        <x:f>Vulnerabilidad!B23</x:f>
        <x:v>Mampostería sin refuerzo</x:v>
      </x:c>
      <x:c r="N2173" s="38" t="str">
        <x:f>Vulnerabilidad!C23</x:f>
        <x:v>Bloque / ladrillo</x:v>
      </x:c>
      <x:c r="O2173" s="38" t="str">
        <x:f>Vulnerabilidad!D23</x:f>
        <x:v>Metal</x:v>
      </x:c>
      <x:c r="P2173" s="38" t="str">
        <x:v>Sin dato</x:v>
      </x:c>
      <x:c r="Q2173" s="38" t="n">
        <x:f>IF('Impacto local'!H13="","",'Impacto local'!H13)</x:f>
        <x:v>2</x:v>
      </x:c>
      <x:c r="R2173" s="57" t="n">
        <x:f>IF(Q2173="","",INDEX(Vulnerabilidad!$C$6:$C$17,Q2173))</x:f>
        <x:v>0</x:v>
      </x:c>
      <x:c r="S2173" s="55" t="n">
        <x:f>IF(AND(ISNUMBER(J2173),ISNUMBER(R2173),R2173&gt;=0,R2173&lt;=1),J2173*R2173,"n.a.")</x:f>
        <x:v>0</x:v>
      </x:c>
      <x:c r="T2173" s="38" t="str">
        <x:f>IF(ISNUMBER(S2173),"Calculado ilustrativo","Faltan datos / parámetros inválidos")</x:f>
        <x:v>Calculado ilustrativo</x:v>
      </x:c>
    </x:row>
    <x:row r="2174">
      <x:c r="A2174" s="38" t="str">
        <x:v>R02169</x:v>
      </x:c>
      <x:c r="B2174" s="38" t="str">
        <x:f>'Reparto provincial'!B728</x:f>
        <x:v>C19</x:v>
      </x:c>
      <x:c r="C2174" s="38" t="str">
        <x:f>'Reparto provincial'!C728</x:f>
        <x:v>Worldwide Medical Assurance</x:v>
      </x:c>
      <x:c r="D2174" s="38" t="str">
        <x:f>'Reparto provincial'!D728</x:f>
        <x:v>Comercial</x:v>
      </x:c>
      <x:c r="E2174" s="38" t="str">
        <x:f>'Reparto provincial'!E728</x:f>
        <x:v>Panamá</x:v>
      </x:c>
      <x:c r="F2174" s="38" t="str">
        <x:f>Ubicaciones!A13</x:f>
        <x:v>L08</x:v>
      </x:c>
      <x:c r="G2174" s="38" t="str">
        <x:v>P3</x:v>
      </x:c>
      <x:c r="H2174" s="55" t="n">
        <x:f>IF(AND(ISNUMBER('Reparto provincial'!J728),ABS(Construccion!G28-1)&lt;0.0000001,MIN(Construccion!D28:F28)&gt;=0,MAX(Construccion!D28:F28)&lt;=1),ROUND('Reparto provincial'!J728*ROUND(SUM(Construccion!$D$28:F28),12),0)-ROUND('Reparto provincial'!J728*ROUND(SUM(Construccion!$D$28:E28),12),0),"n.a.")</x:f>
        <x:v>0</x:v>
      </x:c>
      <x:c r="I2174" s="55" t="n">
        <x:f>'Reparto provincial'!N728</x:f>
        <x:v>0</x:v>
      </x:c>
      <x:c r="J2174" s="55" t="n">
        <x:f>IF(AND(ISNUMBER(H2174),ISNUMBER(I2174)),H2174*I2174,"n.a.")</x:f>
        <x:v>0</x:v>
      </x:c>
      <x:c r="K2174" s="56" t="n">
        <x:f>Ubicaciones!D13</x:f>
        <x:v>8.98</x:v>
      </x:c>
      <x:c r="L2174" s="56" t="n">
        <x:f>Ubicaciones!E13</x:f>
        <x:v>-79.52</x:v>
      </x:c>
      <x:c r="M2174" s="38" t="str">
        <x:f>Vulnerabilidad!B24</x:f>
        <x:v>Liviana / madera</x:v>
      </x:c>
      <x:c r="N2174" s="38" t="str">
        <x:f>Vulnerabilidad!C24</x:f>
        <x:v>Madera / livianas</x:v>
      </x:c>
      <x:c r="O2174" s="38" t="str">
        <x:f>Vulnerabilidad!D24</x:f>
        <x:v>Metal</x:v>
      </x:c>
      <x:c r="P2174" s="38" t="str">
        <x:v>Sin dato</x:v>
      </x:c>
      <x:c r="Q2174" s="38" t="n">
        <x:f>IF('Impacto local'!H13="","",'Impacto local'!H13)</x:f>
        <x:v>2</x:v>
      </x:c>
      <x:c r="R2174" s="57" t="n">
        <x:f>IF(Q2174="","",INDEX(Vulnerabilidad!$D$6:$D$17,Q2174))</x:f>
        <x:v>0</x:v>
      </x:c>
      <x:c r="S2174" s="55" t="n">
        <x:f>IF(AND(ISNUMBER(J2174),ISNUMBER(R2174),R2174&gt;=0,R2174&lt;=1),J2174*R2174,"n.a.")</x:f>
        <x:v>0</x:v>
      </x:c>
      <x:c r="T2174" s="38" t="str">
        <x:f>IF(ISNUMBER(S2174),"Calculado ilustrativo","Faltan datos / parámetros inválidos")</x:f>
        <x:v>Calculado ilustrativo</x:v>
      </x:c>
    </x:row>
    <x:row r="2175">
      <x:c r="A2175" s="38" t="str">
        <x:v>R02170</x:v>
      </x:c>
      <x:c r="B2175" s="38" t="str">
        <x:f>'Reparto provincial'!B729</x:f>
        <x:v>C19</x:v>
      </x:c>
      <x:c r="C2175" s="38" t="str">
        <x:f>'Reparto provincial'!C729</x:f>
        <x:v>Worldwide Medical Assurance</x:v>
      </x:c>
      <x:c r="D2175" s="38" t="str">
        <x:f>'Reparto provincial'!D729</x:f>
        <x:v>Comercial</x:v>
      </x:c>
      <x:c r="E2175" s="38" t="str">
        <x:f>'Reparto provincial'!E729</x:f>
        <x:v>Veraguas</x:v>
      </x:c>
      <x:c r="F2175" s="38" t="str">
        <x:f>Ubicaciones!A14</x:f>
        <x:v>L09</x:v>
      </x:c>
      <x:c r="G2175" s="38" t="str">
        <x:v>P1</x:v>
      </x:c>
      <x:c r="H2175" s="55" t="n">
        <x:f>IF(AND(ISNUMBER('Reparto provincial'!J729),ABS(Construccion!G31-1)&lt;0.0000001,MIN(Construccion!D31:F31)&gt;=0,MAX(Construccion!D31:F31)&lt;=1),ROUND('Reparto provincial'!J729*ROUND(SUM(Construccion!$D$31:D31),12),0)-0,"n.a.")</x:f>
        <x:v>0</x:v>
      </x:c>
      <x:c r="I2175" s="55" t="n">
        <x:f>'Reparto provincial'!N729</x:f>
        <x:v>0</x:v>
      </x:c>
      <x:c r="J2175" s="55" t="n">
        <x:f>IF(AND(ISNUMBER(H2175),ISNUMBER(I2175)),H2175*I2175,"n.a.")</x:f>
        <x:v>0</x:v>
      </x:c>
      <x:c r="K2175" s="56" t="n">
        <x:f>Ubicaciones!D14</x:f>
        <x:v>8.1</x:v>
      </x:c>
      <x:c r="L2175" s="56" t="n">
        <x:f>Ubicaciones!E14</x:f>
        <x:v>-80.97</x:v>
      </x:c>
      <x:c r="M2175" s="38" t="str">
        <x:f>Vulnerabilidad!B22</x:f>
        <x:v>Hormigón armado</x:v>
      </x:c>
      <x:c r="N2175" s="38" t="str">
        <x:f>Vulnerabilidad!C22</x:f>
        <x:v>Mampostería de relleno</x:v>
      </x:c>
      <x:c r="O2175" s="38" t="str">
        <x:f>Vulnerabilidad!D22</x:f>
        <x:v>Losa de hormigón</x:v>
      </x:c>
      <x:c r="P2175" s="38" t="str">
        <x:v>Sin dato</x:v>
      </x:c>
      <x:c r="Q2175" s="38" t="n">
        <x:f>IF('Impacto local'!H14="","",'Impacto local'!H14)</x:f>
        <x:v>3</x:v>
      </x:c>
      <x:c r="R2175" s="57" t="n">
        <x:f>IF(Q2175="","",INDEX(Vulnerabilidad!$B$6:$B$17,Q2175))</x:f>
        <x:v>0</x:v>
      </x:c>
      <x:c r="S2175" s="55" t="n">
        <x:f>IF(AND(ISNUMBER(J2175),ISNUMBER(R2175),R2175&gt;=0,R2175&lt;=1),J2175*R2175,"n.a.")</x:f>
        <x:v>0</x:v>
      </x:c>
      <x:c r="T2175" s="38" t="str">
        <x:f>IF(ISNUMBER(S2175),"Calculado ilustrativo","Faltan datos / parámetros inválidos")</x:f>
        <x:v>Calculado ilustrativo</x:v>
      </x:c>
    </x:row>
    <x:row r="2176">
      <x:c r="A2176" s="38" t="str">
        <x:v>R02171</x:v>
      </x:c>
      <x:c r="B2176" s="38" t="str">
        <x:f>'Reparto provincial'!B729</x:f>
        <x:v>C19</x:v>
      </x:c>
      <x:c r="C2176" s="38" t="str">
        <x:f>'Reparto provincial'!C729</x:f>
        <x:v>Worldwide Medical Assurance</x:v>
      </x:c>
      <x:c r="D2176" s="38" t="str">
        <x:f>'Reparto provincial'!D729</x:f>
        <x:v>Comercial</x:v>
      </x:c>
      <x:c r="E2176" s="38" t="str">
        <x:f>'Reparto provincial'!E729</x:f>
        <x:v>Veraguas</x:v>
      </x:c>
      <x:c r="F2176" s="38" t="str">
        <x:f>Ubicaciones!A14</x:f>
        <x:v>L09</x:v>
      </x:c>
      <x:c r="G2176" s="38" t="str">
        <x:v>P2</x:v>
      </x:c>
      <x:c r="H2176" s="55" t="n">
        <x:f>IF(AND(ISNUMBER('Reparto provincial'!J729),ABS(Construccion!G31-1)&lt;0.0000001,MIN(Construccion!D31:F31)&gt;=0,MAX(Construccion!D31:F31)&lt;=1),ROUND('Reparto provincial'!J729*ROUND(SUM(Construccion!$D$31:E31),12),0)-ROUND('Reparto provincial'!J729*ROUND(SUM(Construccion!$D$31:D31),12),0),"n.a.")</x:f>
        <x:v>0</x:v>
      </x:c>
      <x:c r="I2176" s="55" t="n">
        <x:f>'Reparto provincial'!N729</x:f>
        <x:v>0</x:v>
      </x:c>
      <x:c r="J2176" s="55" t="n">
        <x:f>IF(AND(ISNUMBER(H2176),ISNUMBER(I2176)),H2176*I2176,"n.a.")</x:f>
        <x:v>0</x:v>
      </x:c>
      <x:c r="K2176" s="56" t="n">
        <x:f>Ubicaciones!D14</x:f>
        <x:v>8.1</x:v>
      </x:c>
      <x:c r="L2176" s="56" t="n">
        <x:f>Ubicaciones!E14</x:f>
        <x:v>-80.97</x:v>
      </x:c>
      <x:c r="M2176" s="38" t="str">
        <x:f>Vulnerabilidad!B23</x:f>
        <x:v>Mampostería sin refuerzo</x:v>
      </x:c>
      <x:c r="N2176" s="38" t="str">
        <x:f>Vulnerabilidad!C23</x:f>
        <x:v>Bloque / ladrillo</x:v>
      </x:c>
      <x:c r="O2176" s="38" t="str">
        <x:f>Vulnerabilidad!D23</x:f>
        <x:v>Metal</x:v>
      </x:c>
      <x:c r="P2176" s="38" t="str">
        <x:v>Sin dato</x:v>
      </x:c>
      <x:c r="Q2176" s="38" t="n">
        <x:f>IF('Impacto local'!H14="","",'Impacto local'!H14)</x:f>
        <x:v>3</x:v>
      </x:c>
      <x:c r="R2176" s="57" t="n">
        <x:f>IF(Q2176="","",INDEX(Vulnerabilidad!$C$6:$C$17,Q2176))</x:f>
        <x:v>0</x:v>
      </x:c>
      <x:c r="S2176" s="55" t="n">
        <x:f>IF(AND(ISNUMBER(J2176),ISNUMBER(R2176),R2176&gt;=0,R2176&lt;=1),J2176*R2176,"n.a.")</x:f>
        <x:v>0</x:v>
      </x:c>
      <x:c r="T2176" s="38" t="str">
        <x:f>IF(ISNUMBER(S2176),"Calculado ilustrativo","Faltan datos / parámetros inválidos")</x:f>
        <x:v>Calculado ilustrativo</x:v>
      </x:c>
    </x:row>
    <x:row r="2177">
      <x:c r="A2177" s="38" t="str">
        <x:v>R02172</x:v>
      </x:c>
      <x:c r="B2177" s="38" t="str">
        <x:f>'Reparto provincial'!B729</x:f>
        <x:v>C19</x:v>
      </x:c>
      <x:c r="C2177" s="38" t="str">
        <x:f>'Reparto provincial'!C729</x:f>
        <x:v>Worldwide Medical Assurance</x:v>
      </x:c>
      <x:c r="D2177" s="38" t="str">
        <x:f>'Reparto provincial'!D729</x:f>
        <x:v>Comercial</x:v>
      </x:c>
      <x:c r="E2177" s="38" t="str">
        <x:f>'Reparto provincial'!E729</x:f>
        <x:v>Veraguas</x:v>
      </x:c>
      <x:c r="F2177" s="38" t="str">
        <x:f>Ubicaciones!A14</x:f>
        <x:v>L09</x:v>
      </x:c>
      <x:c r="G2177" s="38" t="str">
        <x:v>P3</x:v>
      </x:c>
      <x:c r="H2177" s="55" t="n">
        <x:f>IF(AND(ISNUMBER('Reparto provincial'!J729),ABS(Construccion!G31-1)&lt;0.0000001,MIN(Construccion!D31:F31)&gt;=0,MAX(Construccion!D31:F31)&lt;=1),ROUND('Reparto provincial'!J729*ROUND(SUM(Construccion!$D$31:F31),12),0)-ROUND('Reparto provincial'!J729*ROUND(SUM(Construccion!$D$31:E31),12),0),"n.a.")</x:f>
        <x:v>0</x:v>
      </x:c>
      <x:c r="I2177" s="55" t="n">
        <x:f>'Reparto provincial'!N729</x:f>
        <x:v>0</x:v>
      </x:c>
      <x:c r="J2177" s="55" t="n">
        <x:f>IF(AND(ISNUMBER(H2177),ISNUMBER(I2177)),H2177*I2177,"n.a.")</x:f>
        <x:v>0</x:v>
      </x:c>
      <x:c r="K2177" s="56" t="n">
        <x:f>Ubicaciones!D14</x:f>
        <x:v>8.1</x:v>
      </x:c>
      <x:c r="L2177" s="56" t="n">
        <x:f>Ubicaciones!E14</x:f>
        <x:v>-80.97</x:v>
      </x:c>
      <x:c r="M2177" s="38" t="str">
        <x:f>Vulnerabilidad!B24</x:f>
        <x:v>Liviana / madera</x:v>
      </x:c>
      <x:c r="N2177" s="38" t="str">
        <x:f>Vulnerabilidad!C24</x:f>
        <x:v>Madera / livianas</x:v>
      </x:c>
      <x:c r="O2177" s="38" t="str">
        <x:f>Vulnerabilidad!D24</x:f>
        <x:v>Metal</x:v>
      </x:c>
      <x:c r="P2177" s="38" t="str">
        <x:v>Sin dato</x:v>
      </x:c>
      <x:c r="Q2177" s="38" t="n">
        <x:f>IF('Impacto local'!H14="","",'Impacto local'!H14)</x:f>
        <x:v>3</x:v>
      </x:c>
      <x:c r="R2177" s="57" t="n">
        <x:f>IF(Q2177="","",INDEX(Vulnerabilidad!$D$6:$D$17,Q2177))</x:f>
        <x:v>0</x:v>
      </x:c>
      <x:c r="S2177" s="55" t="n">
        <x:f>IF(AND(ISNUMBER(J2177),ISNUMBER(R2177),R2177&gt;=0,R2177&lt;=1),J2177*R2177,"n.a.")</x:f>
        <x:v>0</x:v>
      </x:c>
      <x:c r="T2177" s="38" t="str">
        <x:f>IF(ISNUMBER(S2177),"Calculado ilustrativo","Faltan datos / parámetros inválidos")</x:f>
        <x:v>Calculado ilustrativo</x:v>
      </x:c>
    </x:row>
    <x:row r="2178">
      <x:c r="A2178" s="38" t="str">
        <x:v>R02173</x:v>
      </x:c>
      <x:c r="B2178" s="38" t="str">
        <x:f>'Reparto provincial'!B730</x:f>
        <x:v>C19</x:v>
      </x:c>
      <x:c r="C2178" s="38" t="str">
        <x:f>'Reparto provincial'!C730</x:f>
        <x:v>Worldwide Medical Assurance</x:v>
      </x:c>
      <x:c r="D2178" s="38" t="str">
        <x:f>'Reparto provincial'!D730</x:f>
        <x:v>Comercial</x:v>
      </x:c>
      <x:c r="E2178" s="38" t="str">
        <x:f>'Reparto provincial'!E730</x:f>
        <x:v>Guna Yala</x:v>
      </x:c>
      <x:c r="F2178" s="38" t="str">
        <x:f>Ubicaciones!A15</x:f>
        <x:v>L10</x:v>
      </x:c>
      <x:c r="G2178" s="38" t="str">
        <x:v>P1</x:v>
      </x:c>
      <x:c r="H2178" s="55" t="n">
        <x:f>IF(AND(ISNUMBER('Reparto provincial'!J730),ABS(Construccion!G34-1)&lt;0.0000001,MIN(Construccion!D34:F34)&gt;=0,MAX(Construccion!D34:F34)&lt;=1),ROUND('Reparto provincial'!J730*ROUND(SUM(Construccion!$D$34:D34),12),0)-0,"n.a.")</x:f>
        <x:v>0</x:v>
      </x:c>
      <x:c r="I2178" s="55" t="n">
        <x:f>'Reparto provincial'!N730</x:f>
        <x:v>0</x:v>
      </x:c>
      <x:c r="J2178" s="55" t="n">
        <x:f>IF(AND(ISNUMBER(H2178),ISNUMBER(I2178)),H2178*I2178,"n.a.")</x:f>
        <x:v>0</x:v>
      </x:c>
      <x:c r="K2178" s="56" t="n">
        <x:f>Ubicaciones!D15</x:f>
        <x:v>9.45</x:v>
      </x:c>
      <x:c r="L2178" s="56" t="n">
        <x:f>Ubicaciones!E15</x:f>
        <x:v>-78.97</x:v>
      </x:c>
      <x:c r="M2178" s="38" t="str">
        <x:f>Vulnerabilidad!B22</x:f>
        <x:v>Hormigón armado</x:v>
      </x:c>
      <x:c r="N2178" s="38" t="str">
        <x:f>Vulnerabilidad!C22</x:f>
        <x:v>Mampostería de relleno</x:v>
      </x:c>
      <x:c r="O2178" s="38" t="str">
        <x:f>Vulnerabilidad!D22</x:f>
        <x:v>Losa de hormigón</x:v>
      </x:c>
      <x:c r="P2178" s="38" t="str">
        <x:v>Sin dato</x:v>
      </x:c>
      <x:c r="Q2178" s="38" t="n">
        <x:f>IF('Impacto local'!H15="","",'Impacto local'!H15)</x:f>
        <x:v>2</x:v>
      </x:c>
      <x:c r="R2178" s="57" t="n">
        <x:f>IF(Q2178="","",INDEX(Vulnerabilidad!$B$6:$B$17,Q2178))</x:f>
        <x:v>0</x:v>
      </x:c>
      <x:c r="S2178" s="55" t="n">
        <x:f>IF(AND(ISNUMBER(J2178),ISNUMBER(R2178),R2178&gt;=0,R2178&lt;=1),J2178*R2178,"n.a.")</x:f>
        <x:v>0</x:v>
      </x:c>
      <x:c r="T2178" s="38" t="str">
        <x:f>IF(ISNUMBER(S2178),"Calculado ilustrativo","Faltan datos / parámetros inválidos")</x:f>
        <x:v>Calculado ilustrativo</x:v>
      </x:c>
    </x:row>
    <x:row r="2179">
      <x:c r="A2179" s="38" t="str">
        <x:v>R02174</x:v>
      </x:c>
      <x:c r="B2179" s="38" t="str">
        <x:f>'Reparto provincial'!B730</x:f>
        <x:v>C19</x:v>
      </x:c>
      <x:c r="C2179" s="38" t="str">
        <x:f>'Reparto provincial'!C730</x:f>
        <x:v>Worldwide Medical Assurance</x:v>
      </x:c>
      <x:c r="D2179" s="38" t="str">
        <x:f>'Reparto provincial'!D730</x:f>
        <x:v>Comercial</x:v>
      </x:c>
      <x:c r="E2179" s="38" t="str">
        <x:f>'Reparto provincial'!E730</x:f>
        <x:v>Guna Yala</x:v>
      </x:c>
      <x:c r="F2179" s="38" t="str">
        <x:f>Ubicaciones!A15</x:f>
        <x:v>L10</x:v>
      </x:c>
      <x:c r="G2179" s="38" t="str">
        <x:v>P2</x:v>
      </x:c>
      <x:c r="H2179" s="55" t="n">
        <x:f>IF(AND(ISNUMBER('Reparto provincial'!J730),ABS(Construccion!G34-1)&lt;0.0000001,MIN(Construccion!D34:F34)&gt;=0,MAX(Construccion!D34:F34)&lt;=1),ROUND('Reparto provincial'!J730*ROUND(SUM(Construccion!$D$34:E34),12),0)-ROUND('Reparto provincial'!J730*ROUND(SUM(Construccion!$D$34:D34),12),0),"n.a.")</x:f>
        <x:v>0</x:v>
      </x:c>
      <x:c r="I2179" s="55" t="n">
        <x:f>'Reparto provincial'!N730</x:f>
        <x:v>0</x:v>
      </x:c>
      <x:c r="J2179" s="55" t="n">
        <x:f>IF(AND(ISNUMBER(H2179),ISNUMBER(I2179)),H2179*I2179,"n.a.")</x:f>
        <x:v>0</x:v>
      </x:c>
      <x:c r="K2179" s="56" t="n">
        <x:f>Ubicaciones!D15</x:f>
        <x:v>9.45</x:v>
      </x:c>
      <x:c r="L2179" s="56" t="n">
        <x:f>Ubicaciones!E15</x:f>
        <x:v>-78.97</x:v>
      </x:c>
      <x:c r="M2179" s="38" t="str">
        <x:f>Vulnerabilidad!B23</x:f>
        <x:v>Mampostería sin refuerzo</x:v>
      </x:c>
      <x:c r="N2179" s="38" t="str">
        <x:f>Vulnerabilidad!C23</x:f>
        <x:v>Bloque / ladrillo</x:v>
      </x:c>
      <x:c r="O2179" s="38" t="str">
        <x:f>Vulnerabilidad!D23</x:f>
        <x:v>Metal</x:v>
      </x:c>
      <x:c r="P2179" s="38" t="str">
        <x:v>Sin dato</x:v>
      </x:c>
      <x:c r="Q2179" s="38" t="n">
        <x:f>IF('Impacto local'!H15="","",'Impacto local'!H15)</x:f>
        <x:v>2</x:v>
      </x:c>
      <x:c r="R2179" s="57" t="n">
        <x:f>IF(Q2179="","",INDEX(Vulnerabilidad!$C$6:$C$17,Q2179))</x:f>
        <x:v>0</x:v>
      </x:c>
      <x:c r="S2179" s="55" t="n">
        <x:f>IF(AND(ISNUMBER(J2179),ISNUMBER(R2179),R2179&gt;=0,R2179&lt;=1),J2179*R2179,"n.a.")</x:f>
        <x:v>0</x:v>
      </x:c>
      <x:c r="T2179" s="38" t="str">
        <x:f>IF(ISNUMBER(S2179),"Calculado ilustrativo","Faltan datos / parámetros inválidos")</x:f>
        <x:v>Calculado ilustrativo</x:v>
      </x:c>
    </x:row>
    <x:row r="2180">
      <x:c r="A2180" s="38" t="str">
        <x:v>R02175</x:v>
      </x:c>
      <x:c r="B2180" s="38" t="str">
        <x:f>'Reparto provincial'!B730</x:f>
        <x:v>C19</x:v>
      </x:c>
      <x:c r="C2180" s="38" t="str">
        <x:f>'Reparto provincial'!C730</x:f>
        <x:v>Worldwide Medical Assurance</x:v>
      </x:c>
      <x:c r="D2180" s="38" t="str">
        <x:f>'Reparto provincial'!D730</x:f>
        <x:v>Comercial</x:v>
      </x:c>
      <x:c r="E2180" s="38" t="str">
        <x:f>'Reparto provincial'!E730</x:f>
        <x:v>Guna Yala</x:v>
      </x:c>
      <x:c r="F2180" s="38" t="str">
        <x:f>Ubicaciones!A15</x:f>
        <x:v>L10</x:v>
      </x:c>
      <x:c r="G2180" s="38" t="str">
        <x:v>P3</x:v>
      </x:c>
      <x:c r="H2180" s="55" t="n">
        <x:f>IF(AND(ISNUMBER('Reparto provincial'!J730),ABS(Construccion!G34-1)&lt;0.0000001,MIN(Construccion!D34:F34)&gt;=0,MAX(Construccion!D34:F34)&lt;=1),ROUND('Reparto provincial'!J730*ROUND(SUM(Construccion!$D$34:F34),12),0)-ROUND('Reparto provincial'!J730*ROUND(SUM(Construccion!$D$34:E34),12),0),"n.a.")</x:f>
        <x:v>0</x:v>
      </x:c>
      <x:c r="I2180" s="55" t="n">
        <x:f>'Reparto provincial'!N730</x:f>
        <x:v>0</x:v>
      </x:c>
      <x:c r="J2180" s="55" t="n">
        <x:f>IF(AND(ISNUMBER(H2180),ISNUMBER(I2180)),H2180*I2180,"n.a.")</x:f>
        <x:v>0</x:v>
      </x:c>
      <x:c r="K2180" s="56" t="n">
        <x:f>Ubicaciones!D15</x:f>
        <x:v>9.45</x:v>
      </x:c>
      <x:c r="L2180" s="56" t="n">
        <x:f>Ubicaciones!E15</x:f>
        <x:v>-78.97</x:v>
      </x:c>
      <x:c r="M2180" s="38" t="str">
        <x:f>Vulnerabilidad!B24</x:f>
        <x:v>Liviana / madera</x:v>
      </x:c>
      <x:c r="N2180" s="38" t="str">
        <x:f>Vulnerabilidad!C24</x:f>
        <x:v>Madera / livianas</x:v>
      </x:c>
      <x:c r="O2180" s="38" t="str">
        <x:f>Vulnerabilidad!D24</x:f>
        <x:v>Metal</x:v>
      </x:c>
      <x:c r="P2180" s="38" t="str">
        <x:v>Sin dato</x:v>
      </x:c>
      <x:c r="Q2180" s="38" t="n">
        <x:f>IF('Impacto local'!H15="","",'Impacto local'!H15)</x:f>
        <x:v>2</x:v>
      </x:c>
      <x:c r="R2180" s="57" t="n">
        <x:f>IF(Q2180="","",INDEX(Vulnerabilidad!$D$6:$D$17,Q2180))</x:f>
        <x:v>0</x:v>
      </x:c>
      <x:c r="S2180" s="55" t="n">
        <x:f>IF(AND(ISNUMBER(J2180),ISNUMBER(R2180),R2180&gt;=0,R2180&lt;=1),J2180*R2180,"n.a.")</x:f>
        <x:v>0</x:v>
      </x:c>
      <x:c r="T2180" s="38" t="str">
        <x:f>IF(ISNUMBER(S2180),"Calculado ilustrativo","Faltan datos / parámetros inválidos")</x:f>
        <x:v>Calculado ilustrativo</x:v>
      </x:c>
    </x:row>
    <x:row r="2181">
      <x:c r="A2181" s="38" t="str">
        <x:v>R02176</x:v>
      </x:c>
      <x:c r="B2181" s="38" t="str">
        <x:f>'Reparto provincial'!B731</x:f>
        <x:v>C19</x:v>
      </x:c>
      <x:c r="C2181" s="38" t="str">
        <x:f>'Reparto provincial'!C731</x:f>
        <x:v>Worldwide Medical Assurance</x:v>
      </x:c>
      <x:c r="D2181" s="38" t="str">
        <x:f>'Reparto provincial'!D731</x:f>
        <x:v>Comercial</x:v>
      </x:c>
      <x:c r="E2181" s="38" t="str">
        <x:f>'Reparto provincial'!E731</x:f>
        <x:v>Emberá-Wounaan</x:v>
      </x:c>
      <x:c r="F2181" s="38" t="str">
        <x:f>Ubicaciones!A16</x:f>
        <x:v>L11</x:v>
      </x:c>
      <x:c r="G2181" s="38" t="str">
        <x:v>P1</x:v>
      </x:c>
      <x:c r="H2181" s="55" t="n">
        <x:f>IF(AND(ISNUMBER('Reparto provincial'!J731),ABS(Construccion!G37-1)&lt;0.0000001,MIN(Construccion!D37:F37)&gt;=0,MAX(Construccion!D37:F37)&lt;=1),ROUND('Reparto provincial'!J731*ROUND(SUM(Construccion!$D$37:D37),12),0)-0,"n.a.")</x:f>
        <x:v>0</x:v>
      </x:c>
      <x:c r="I2181" s="55" t="n">
        <x:f>'Reparto provincial'!N731</x:f>
        <x:v>0</x:v>
      </x:c>
      <x:c r="J2181" s="55" t="n">
        <x:f>IF(AND(ISNUMBER(H2181),ISNUMBER(I2181)),H2181*I2181,"n.a.")</x:f>
        <x:v>0</x:v>
      </x:c>
      <x:c r="K2181" s="56" t="n">
        <x:f>Ubicaciones!D16</x:f>
        <x:v>8.25</x:v>
      </x:c>
      <x:c r="L2181" s="56" t="n">
        <x:f>Ubicaciones!E16</x:f>
        <x:v>-77.72</x:v>
      </x:c>
      <x:c r="M2181" s="38" t="str">
        <x:f>Vulnerabilidad!B22</x:f>
        <x:v>Hormigón armado</x:v>
      </x:c>
      <x:c r="N2181" s="38" t="str">
        <x:f>Vulnerabilidad!C22</x:f>
        <x:v>Mampostería de relleno</x:v>
      </x:c>
      <x:c r="O2181" s="38" t="str">
        <x:f>Vulnerabilidad!D22</x:f>
        <x:v>Losa de hormigón</x:v>
      </x:c>
      <x:c r="P2181" s="38" t="str">
        <x:v>Sin dato</x:v>
      </x:c>
      <x:c r="Q2181" s="38" t="n">
        <x:f>IF('Impacto local'!H16="","",'Impacto local'!H16)</x:f>
        <x:v>2</x:v>
      </x:c>
      <x:c r="R2181" s="57" t="n">
        <x:f>IF(Q2181="","",INDEX(Vulnerabilidad!$B$6:$B$17,Q2181))</x:f>
        <x:v>0</x:v>
      </x:c>
      <x:c r="S2181" s="55" t="n">
        <x:f>IF(AND(ISNUMBER(J2181),ISNUMBER(R2181),R2181&gt;=0,R2181&lt;=1),J2181*R2181,"n.a.")</x:f>
        <x:v>0</x:v>
      </x:c>
      <x:c r="T2181" s="38" t="str">
        <x:f>IF(ISNUMBER(S2181),"Calculado ilustrativo","Faltan datos / parámetros inválidos")</x:f>
        <x:v>Calculado ilustrativo</x:v>
      </x:c>
    </x:row>
    <x:row r="2182">
      <x:c r="A2182" s="38" t="str">
        <x:v>R02177</x:v>
      </x:c>
      <x:c r="B2182" s="38" t="str">
        <x:f>'Reparto provincial'!B731</x:f>
        <x:v>C19</x:v>
      </x:c>
      <x:c r="C2182" s="38" t="str">
        <x:f>'Reparto provincial'!C731</x:f>
        <x:v>Worldwide Medical Assurance</x:v>
      </x:c>
      <x:c r="D2182" s="38" t="str">
        <x:f>'Reparto provincial'!D731</x:f>
        <x:v>Comercial</x:v>
      </x:c>
      <x:c r="E2182" s="38" t="str">
        <x:f>'Reparto provincial'!E731</x:f>
        <x:v>Emberá-Wounaan</x:v>
      </x:c>
      <x:c r="F2182" s="38" t="str">
        <x:f>Ubicaciones!A16</x:f>
        <x:v>L11</x:v>
      </x:c>
      <x:c r="G2182" s="38" t="str">
        <x:v>P2</x:v>
      </x:c>
      <x:c r="H2182" s="55" t="n">
        <x:f>IF(AND(ISNUMBER('Reparto provincial'!J731),ABS(Construccion!G37-1)&lt;0.0000001,MIN(Construccion!D37:F37)&gt;=0,MAX(Construccion!D37:F37)&lt;=1),ROUND('Reparto provincial'!J731*ROUND(SUM(Construccion!$D$37:E37),12),0)-ROUND('Reparto provincial'!J731*ROUND(SUM(Construccion!$D$37:D37),12),0),"n.a.")</x:f>
        <x:v>0</x:v>
      </x:c>
      <x:c r="I2182" s="55" t="n">
        <x:f>'Reparto provincial'!N731</x:f>
        <x:v>0</x:v>
      </x:c>
      <x:c r="J2182" s="55" t="n">
        <x:f>IF(AND(ISNUMBER(H2182),ISNUMBER(I2182)),H2182*I2182,"n.a.")</x:f>
        <x:v>0</x:v>
      </x:c>
      <x:c r="K2182" s="56" t="n">
        <x:f>Ubicaciones!D16</x:f>
        <x:v>8.25</x:v>
      </x:c>
      <x:c r="L2182" s="56" t="n">
        <x:f>Ubicaciones!E16</x:f>
        <x:v>-77.72</x:v>
      </x:c>
      <x:c r="M2182" s="38" t="str">
        <x:f>Vulnerabilidad!B23</x:f>
        <x:v>Mampostería sin refuerzo</x:v>
      </x:c>
      <x:c r="N2182" s="38" t="str">
        <x:f>Vulnerabilidad!C23</x:f>
        <x:v>Bloque / ladrillo</x:v>
      </x:c>
      <x:c r="O2182" s="38" t="str">
        <x:f>Vulnerabilidad!D23</x:f>
        <x:v>Metal</x:v>
      </x:c>
      <x:c r="P2182" s="38" t="str">
        <x:v>Sin dato</x:v>
      </x:c>
      <x:c r="Q2182" s="38" t="n">
        <x:f>IF('Impacto local'!H16="","",'Impacto local'!H16)</x:f>
        <x:v>2</x:v>
      </x:c>
      <x:c r="R2182" s="57" t="n">
        <x:f>IF(Q2182="","",INDEX(Vulnerabilidad!$C$6:$C$17,Q2182))</x:f>
        <x:v>0</x:v>
      </x:c>
      <x:c r="S2182" s="55" t="n">
        <x:f>IF(AND(ISNUMBER(J2182),ISNUMBER(R2182),R2182&gt;=0,R2182&lt;=1),J2182*R2182,"n.a.")</x:f>
        <x:v>0</x:v>
      </x:c>
      <x:c r="T2182" s="38" t="str">
        <x:f>IF(ISNUMBER(S2182),"Calculado ilustrativo","Faltan datos / parámetros inválidos")</x:f>
        <x:v>Calculado ilustrativo</x:v>
      </x:c>
    </x:row>
    <x:row r="2183">
      <x:c r="A2183" s="38" t="str">
        <x:v>R02178</x:v>
      </x:c>
      <x:c r="B2183" s="38" t="str">
        <x:f>'Reparto provincial'!B731</x:f>
        <x:v>C19</x:v>
      </x:c>
      <x:c r="C2183" s="38" t="str">
        <x:f>'Reparto provincial'!C731</x:f>
        <x:v>Worldwide Medical Assurance</x:v>
      </x:c>
      <x:c r="D2183" s="38" t="str">
        <x:f>'Reparto provincial'!D731</x:f>
        <x:v>Comercial</x:v>
      </x:c>
      <x:c r="E2183" s="38" t="str">
        <x:f>'Reparto provincial'!E731</x:f>
        <x:v>Emberá-Wounaan</x:v>
      </x:c>
      <x:c r="F2183" s="38" t="str">
        <x:f>Ubicaciones!A16</x:f>
        <x:v>L11</x:v>
      </x:c>
      <x:c r="G2183" s="38" t="str">
        <x:v>P3</x:v>
      </x:c>
      <x:c r="H2183" s="55" t="n">
        <x:f>IF(AND(ISNUMBER('Reparto provincial'!J731),ABS(Construccion!G37-1)&lt;0.0000001,MIN(Construccion!D37:F37)&gt;=0,MAX(Construccion!D37:F37)&lt;=1),ROUND('Reparto provincial'!J731*ROUND(SUM(Construccion!$D$37:F37),12),0)-ROUND('Reparto provincial'!J731*ROUND(SUM(Construccion!$D$37:E37),12),0),"n.a.")</x:f>
        <x:v>0</x:v>
      </x:c>
      <x:c r="I2183" s="55" t="n">
        <x:f>'Reparto provincial'!N731</x:f>
        <x:v>0</x:v>
      </x:c>
      <x:c r="J2183" s="55" t="n">
        <x:f>IF(AND(ISNUMBER(H2183),ISNUMBER(I2183)),H2183*I2183,"n.a.")</x:f>
        <x:v>0</x:v>
      </x:c>
      <x:c r="K2183" s="56" t="n">
        <x:f>Ubicaciones!D16</x:f>
        <x:v>8.25</x:v>
      </x:c>
      <x:c r="L2183" s="56" t="n">
        <x:f>Ubicaciones!E16</x:f>
        <x:v>-77.72</x:v>
      </x:c>
      <x:c r="M2183" s="38" t="str">
        <x:f>Vulnerabilidad!B24</x:f>
        <x:v>Liviana / madera</x:v>
      </x:c>
      <x:c r="N2183" s="38" t="str">
        <x:f>Vulnerabilidad!C24</x:f>
        <x:v>Madera / livianas</x:v>
      </x:c>
      <x:c r="O2183" s="38" t="str">
        <x:f>Vulnerabilidad!D24</x:f>
        <x:v>Metal</x:v>
      </x:c>
      <x:c r="P2183" s="38" t="str">
        <x:v>Sin dato</x:v>
      </x:c>
      <x:c r="Q2183" s="38" t="n">
        <x:f>IF('Impacto local'!H16="","",'Impacto local'!H16)</x:f>
        <x:v>2</x:v>
      </x:c>
      <x:c r="R2183" s="57" t="n">
        <x:f>IF(Q2183="","",INDEX(Vulnerabilidad!$D$6:$D$17,Q2183))</x:f>
        <x:v>0</x:v>
      </x:c>
      <x:c r="S2183" s="55" t="n">
        <x:f>IF(AND(ISNUMBER(J2183),ISNUMBER(R2183),R2183&gt;=0,R2183&lt;=1),J2183*R2183,"n.a.")</x:f>
        <x:v>0</x:v>
      </x:c>
      <x:c r="T2183" s="38" t="str">
        <x:f>IF(ISNUMBER(S2183),"Calculado ilustrativo","Faltan datos / parámetros inválidos")</x:f>
        <x:v>Calculado ilustrativo</x:v>
      </x:c>
    </x:row>
    <x:row r="2184">
      <x:c r="A2184" s="38" t="str">
        <x:v>R02179</x:v>
      </x:c>
      <x:c r="B2184" s="38" t="str">
        <x:f>'Reparto provincial'!B732</x:f>
        <x:v>C19</x:v>
      </x:c>
      <x:c r="C2184" s="38" t="str">
        <x:f>'Reparto provincial'!C732</x:f>
        <x:v>Worldwide Medical Assurance</x:v>
      </x:c>
      <x:c r="D2184" s="38" t="str">
        <x:f>'Reparto provincial'!D732</x:f>
        <x:v>Comercial</x:v>
      </x:c>
      <x:c r="E2184" s="38" t="str">
        <x:f>'Reparto provincial'!E732</x:f>
        <x:v>Ngäbe-Buglé</x:v>
      </x:c>
      <x:c r="F2184" s="38" t="str">
        <x:f>Ubicaciones!A17</x:f>
        <x:v>L12</x:v>
      </x:c>
      <x:c r="G2184" s="38" t="str">
        <x:v>P1</x:v>
      </x:c>
      <x:c r="H2184" s="55" t="n">
        <x:f>IF(AND(ISNUMBER('Reparto provincial'!J732),ABS(Construccion!G40-1)&lt;0.0000001,MIN(Construccion!D40:F40)&gt;=0,MAX(Construccion!D40:F40)&lt;=1),ROUND('Reparto provincial'!J732*ROUND(SUM(Construccion!$D$40:D40),12),0)-0,"n.a.")</x:f>
        <x:v>0</x:v>
      </x:c>
      <x:c r="I2184" s="55" t="n">
        <x:f>'Reparto provincial'!N732</x:f>
        <x:v>0</x:v>
      </x:c>
      <x:c r="J2184" s="55" t="n">
        <x:f>IF(AND(ISNUMBER(H2184),ISNUMBER(I2184)),H2184*I2184,"n.a.")</x:f>
        <x:v>0</x:v>
      </x:c>
      <x:c r="K2184" s="56" t="n">
        <x:f>Ubicaciones!D17</x:f>
        <x:v>8.53</x:v>
      </x:c>
      <x:c r="L2184" s="56" t="n">
        <x:f>Ubicaciones!E17</x:f>
        <x:v>-81.7</x:v>
      </x:c>
      <x:c r="M2184" s="38" t="str">
        <x:f>Vulnerabilidad!B22</x:f>
        <x:v>Hormigón armado</x:v>
      </x:c>
      <x:c r="N2184" s="38" t="str">
        <x:f>Vulnerabilidad!C22</x:f>
        <x:v>Mampostería de relleno</x:v>
      </x:c>
      <x:c r="O2184" s="38" t="str">
        <x:f>Vulnerabilidad!D22</x:f>
        <x:v>Losa de hormigón</x:v>
      </x:c>
      <x:c r="P2184" s="38" t="str">
        <x:v>Sin dato</x:v>
      </x:c>
      <x:c r="Q2184" s="38" t="n">
        <x:f>IF('Impacto local'!H17="","",'Impacto local'!H17)</x:f>
        <x:v>3</x:v>
      </x:c>
      <x:c r="R2184" s="57" t="n">
        <x:f>IF(Q2184="","",INDEX(Vulnerabilidad!$B$6:$B$17,Q2184))</x:f>
        <x:v>0</x:v>
      </x:c>
      <x:c r="S2184" s="55" t="n">
        <x:f>IF(AND(ISNUMBER(J2184),ISNUMBER(R2184),R2184&gt;=0,R2184&lt;=1),J2184*R2184,"n.a.")</x:f>
        <x:v>0</x:v>
      </x:c>
      <x:c r="T2184" s="38" t="str">
        <x:f>IF(ISNUMBER(S2184),"Calculado ilustrativo","Faltan datos / parámetros inválidos")</x:f>
        <x:v>Calculado ilustrativo</x:v>
      </x:c>
    </x:row>
    <x:row r="2185">
      <x:c r="A2185" s="38" t="str">
        <x:v>R02180</x:v>
      </x:c>
      <x:c r="B2185" s="38" t="str">
        <x:f>'Reparto provincial'!B732</x:f>
        <x:v>C19</x:v>
      </x:c>
      <x:c r="C2185" s="38" t="str">
        <x:f>'Reparto provincial'!C732</x:f>
        <x:v>Worldwide Medical Assurance</x:v>
      </x:c>
      <x:c r="D2185" s="38" t="str">
        <x:f>'Reparto provincial'!D732</x:f>
        <x:v>Comercial</x:v>
      </x:c>
      <x:c r="E2185" s="38" t="str">
        <x:f>'Reparto provincial'!E732</x:f>
        <x:v>Ngäbe-Buglé</x:v>
      </x:c>
      <x:c r="F2185" s="38" t="str">
        <x:f>Ubicaciones!A17</x:f>
        <x:v>L12</x:v>
      </x:c>
      <x:c r="G2185" s="38" t="str">
        <x:v>P2</x:v>
      </x:c>
      <x:c r="H2185" s="55" t="n">
        <x:f>IF(AND(ISNUMBER('Reparto provincial'!J732),ABS(Construccion!G40-1)&lt;0.0000001,MIN(Construccion!D40:F40)&gt;=0,MAX(Construccion!D40:F40)&lt;=1),ROUND('Reparto provincial'!J732*ROUND(SUM(Construccion!$D$40:E40),12),0)-ROUND('Reparto provincial'!J732*ROUND(SUM(Construccion!$D$40:D40),12),0),"n.a.")</x:f>
        <x:v>0</x:v>
      </x:c>
      <x:c r="I2185" s="55" t="n">
        <x:f>'Reparto provincial'!N732</x:f>
        <x:v>0</x:v>
      </x:c>
      <x:c r="J2185" s="55" t="n">
        <x:f>IF(AND(ISNUMBER(H2185),ISNUMBER(I2185)),H2185*I2185,"n.a.")</x:f>
        <x:v>0</x:v>
      </x:c>
      <x:c r="K2185" s="56" t="n">
        <x:f>Ubicaciones!D17</x:f>
        <x:v>8.53</x:v>
      </x:c>
      <x:c r="L2185" s="56" t="n">
        <x:f>Ubicaciones!E17</x:f>
        <x:v>-81.7</x:v>
      </x:c>
      <x:c r="M2185" s="38" t="str">
        <x:f>Vulnerabilidad!B23</x:f>
        <x:v>Mampostería sin refuerzo</x:v>
      </x:c>
      <x:c r="N2185" s="38" t="str">
        <x:f>Vulnerabilidad!C23</x:f>
        <x:v>Bloque / ladrillo</x:v>
      </x:c>
      <x:c r="O2185" s="38" t="str">
        <x:f>Vulnerabilidad!D23</x:f>
        <x:v>Metal</x:v>
      </x:c>
      <x:c r="P2185" s="38" t="str">
        <x:v>Sin dato</x:v>
      </x:c>
      <x:c r="Q2185" s="38" t="n">
        <x:f>IF('Impacto local'!H17="","",'Impacto local'!H17)</x:f>
        <x:v>3</x:v>
      </x:c>
      <x:c r="R2185" s="57" t="n">
        <x:f>IF(Q2185="","",INDEX(Vulnerabilidad!$C$6:$C$17,Q2185))</x:f>
        <x:v>0</x:v>
      </x:c>
      <x:c r="S2185" s="55" t="n">
        <x:f>IF(AND(ISNUMBER(J2185),ISNUMBER(R2185),R2185&gt;=0,R2185&lt;=1),J2185*R2185,"n.a.")</x:f>
        <x:v>0</x:v>
      </x:c>
      <x:c r="T2185" s="38" t="str">
        <x:f>IF(ISNUMBER(S2185),"Calculado ilustrativo","Faltan datos / parámetros inválidos")</x:f>
        <x:v>Calculado ilustrativo</x:v>
      </x:c>
    </x:row>
    <x:row r="2186">
      <x:c r="A2186" s="38" t="str">
        <x:v>R02181</x:v>
      </x:c>
      <x:c r="B2186" s="38" t="str">
        <x:f>'Reparto provincial'!B732</x:f>
        <x:v>C19</x:v>
      </x:c>
      <x:c r="C2186" s="38" t="str">
        <x:f>'Reparto provincial'!C732</x:f>
        <x:v>Worldwide Medical Assurance</x:v>
      </x:c>
      <x:c r="D2186" s="38" t="str">
        <x:f>'Reparto provincial'!D732</x:f>
        <x:v>Comercial</x:v>
      </x:c>
      <x:c r="E2186" s="38" t="str">
        <x:f>'Reparto provincial'!E732</x:f>
        <x:v>Ngäbe-Buglé</x:v>
      </x:c>
      <x:c r="F2186" s="38" t="str">
        <x:f>Ubicaciones!A17</x:f>
        <x:v>L12</x:v>
      </x:c>
      <x:c r="G2186" s="38" t="str">
        <x:v>P3</x:v>
      </x:c>
      <x:c r="H2186" s="55" t="n">
        <x:f>IF(AND(ISNUMBER('Reparto provincial'!J732),ABS(Construccion!G40-1)&lt;0.0000001,MIN(Construccion!D40:F40)&gt;=0,MAX(Construccion!D40:F40)&lt;=1),ROUND('Reparto provincial'!J732*ROUND(SUM(Construccion!$D$40:F40),12),0)-ROUND('Reparto provincial'!J732*ROUND(SUM(Construccion!$D$40:E40),12),0),"n.a.")</x:f>
        <x:v>0</x:v>
      </x:c>
      <x:c r="I2186" s="55" t="n">
        <x:f>'Reparto provincial'!N732</x:f>
        <x:v>0</x:v>
      </x:c>
      <x:c r="J2186" s="55" t="n">
        <x:f>IF(AND(ISNUMBER(H2186),ISNUMBER(I2186)),H2186*I2186,"n.a.")</x:f>
        <x:v>0</x:v>
      </x:c>
      <x:c r="K2186" s="56" t="n">
        <x:f>Ubicaciones!D17</x:f>
        <x:v>8.53</x:v>
      </x:c>
      <x:c r="L2186" s="56" t="n">
        <x:f>Ubicaciones!E17</x:f>
        <x:v>-81.7</x:v>
      </x:c>
      <x:c r="M2186" s="38" t="str">
        <x:f>Vulnerabilidad!B24</x:f>
        <x:v>Liviana / madera</x:v>
      </x:c>
      <x:c r="N2186" s="38" t="str">
        <x:f>Vulnerabilidad!C24</x:f>
        <x:v>Madera / livianas</x:v>
      </x:c>
      <x:c r="O2186" s="38" t="str">
        <x:f>Vulnerabilidad!D24</x:f>
        <x:v>Metal</x:v>
      </x:c>
      <x:c r="P2186" s="38" t="str">
        <x:v>Sin dato</x:v>
      </x:c>
      <x:c r="Q2186" s="38" t="n">
        <x:f>IF('Impacto local'!H17="","",'Impacto local'!H17)</x:f>
        <x:v>3</x:v>
      </x:c>
      <x:c r="R2186" s="57" t="n">
        <x:f>IF(Q2186="","",INDEX(Vulnerabilidad!$D$6:$D$17,Q2186))</x:f>
        <x:v>0</x:v>
      </x:c>
      <x:c r="S2186" s="55" t="n">
        <x:f>IF(AND(ISNUMBER(J2186),ISNUMBER(R2186),R2186&gt;=0,R2186&lt;=1),J2186*R2186,"n.a.")</x:f>
        <x:v>0</x:v>
      </x:c>
      <x:c r="T2186" s="38" t="str">
        <x:f>IF(ISNUMBER(S2186),"Calculado ilustrativo","Faltan datos / parámetros inválidos")</x:f>
        <x:v>Calculado ilustrativo</x:v>
      </x:c>
    </x:row>
    <x:row r="2187">
      <x:c r="A2187" s="38" t="str">
        <x:v>R02182</x:v>
      </x:c>
      <x:c r="B2187" s="38" t="str">
        <x:f>'Reparto provincial'!B733</x:f>
        <x:v>C19</x:v>
      </x:c>
      <x:c r="C2187" s="38" t="str">
        <x:f>'Reparto provincial'!C733</x:f>
        <x:v>Worldwide Medical Assurance</x:v>
      </x:c>
      <x:c r="D2187" s="38" t="str">
        <x:f>'Reparto provincial'!D733</x:f>
        <x:v>Comercial</x:v>
      </x:c>
      <x:c r="E2187" s="38" t="str">
        <x:f>'Reparto provincial'!E733</x:f>
        <x:v>Panamá Oeste</x:v>
      </x:c>
      <x:c r="F2187" s="38" t="str">
        <x:f>Ubicaciones!A18</x:f>
        <x:v>L13</x:v>
      </x:c>
      <x:c r="G2187" s="38" t="str">
        <x:v>P1</x:v>
      </x:c>
      <x:c r="H2187" s="55" t="n">
        <x:f>IF(AND(ISNUMBER('Reparto provincial'!J733),ABS(Construccion!G43-1)&lt;0.0000001,MIN(Construccion!D43:F43)&gt;=0,MAX(Construccion!D43:F43)&lt;=1),ROUND('Reparto provincial'!J733*ROUND(SUM(Construccion!$D$43:D43),12),0)-0,"n.a.")</x:f>
        <x:v>0</x:v>
      </x:c>
      <x:c r="I2187" s="55" t="n">
        <x:f>'Reparto provincial'!N733</x:f>
        <x:v>0</x:v>
      </x:c>
      <x:c r="J2187" s="55" t="n">
        <x:f>IF(AND(ISNUMBER(H2187),ISNUMBER(I2187)),H2187*I2187,"n.a.")</x:f>
        <x:v>0</x:v>
      </x:c>
      <x:c r="K2187" s="56" t="n">
        <x:f>Ubicaciones!D18</x:f>
        <x:v>8.88</x:v>
      </x:c>
      <x:c r="L2187" s="56" t="n">
        <x:f>Ubicaciones!E18</x:f>
        <x:v>-79.78</x:v>
      </x:c>
      <x:c r="M2187" s="38" t="str">
        <x:f>Vulnerabilidad!B22</x:f>
        <x:v>Hormigón armado</x:v>
      </x:c>
      <x:c r="N2187" s="38" t="str">
        <x:f>Vulnerabilidad!C22</x:f>
        <x:v>Mampostería de relleno</x:v>
      </x:c>
      <x:c r="O2187" s="38" t="str">
        <x:f>Vulnerabilidad!D22</x:f>
        <x:v>Losa de hormigón</x:v>
      </x:c>
      <x:c r="P2187" s="38" t="str">
        <x:v>Sin dato</x:v>
      </x:c>
      <x:c r="Q2187" s="38" t="n">
        <x:f>IF('Impacto local'!H18="","",'Impacto local'!H18)</x:f>
        <x:v>2</x:v>
      </x:c>
      <x:c r="R2187" s="57" t="n">
        <x:f>IF(Q2187="","",INDEX(Vulnerabilidad!$B$6:$B$17,Q2187))</x:f>
        <x:v>0</x:v>
      </x:c>
      <x:c r="S2187" s="55" t="n">
        <x:f>IF(AND(ISNUMBER(J2187),ISNUMBER(R2187),R2187&gt;=0,R2187&lt;=1),J2187*R2187,"n.a.")</x:f>
        <x:v>0</x:v>
      </x:c>
      <x:c r="T2187" s="38" t="str">
        <x:f>IF(ISNUMBER(S2187),"Calculado ilustrativo","Faltan datos / parámetros inválidos")</x:f>
        <x:v>Calculado ilustrativo</x:v>
      </x:c>
    </x:row>
    <x:row r="2188">
      <x:c r="A2188" s="38" t="str">
        <x:v>R02183</x:v>
      </x:c>
      <x:c r="B2188" s="38" t="str">
        <x:f>'Reparto provincial'!B733</x:f>
        <x:v>C19</x:v>
      </x:c>
      <x:c r="C2188" s="38" t="str">
        <x:f>'Reparto provincial'!C733</x:f>
        <x:v>Worldwide Medical Assurance</x:v>
      </x:c>
      <x:c r="D2188" s="38" t="str">
        <x:f>'Reparto provincial'!D733</x:f>
        <x:v>Comercial</x:v>
      </x:c>
      <x:c r="E2188" s="38" t="str">
        <x:f>'Reparto provincial'!E733</x:f>
        <x:v>Panamá Oeste</x:v>
      </x:c>
      <x:c r="F2188" s="38" t="str">
        <x:f>Ubicaciones!A18</x:f>
        <x:v>L13</x:v>
      </x:c>
      <x:c r="G2188" s="38" t="str">
        <x:v>P2</x:v>
      </x:c>
      <x:c r="H2188" s="55" t="n">
        <x:f>IF(AND(ISNUMBER('Reparto provincial'!J733),ABS(Construccion!G43-1)&lt;0.0000001,MIN(Construccion!D43:F43)&gt;=0,MAX(Construccion!D43:F43)&lt;=1),ROUND('Reparto provincial'!J733*ROUND(SUM(Construccion!$D$43:E43),12),0)-ROUND('Reparto provincial'!J733*ROUND(SUM(Construccion!$D$43:D43),12),0),"n.a.")</x:f>
        <x:v>0</x:v>
      </x:c>
      <x:c r="I2188" s="55" t="n">
        <x:f>'Reparto provincial'!N733</x:f>
        <x:v>0</x:v>
      </x:c>
      <x:c r="J2188" s="55" t="n">
        <x:f>IF(AND(ISNUMBER(H2188),ISNUMBER(I2188)),H2188*I2188,"n.a.")</x:f>
        <x:v>0</x:v>
      </x:c>
      <x:c r="K2188" s="56" t="n">
        <x:f>Ubicaciones!D18</x:f>
        <x:v>8.88</x:v>
      </x:c>
      <x:c r="L2188" s="56" t="n">
        <x:f>Ubicaciones!E18</x:f>
        <x:v>-79.78</x:v>
      </x:c>
      <x:c r="M2188" s="38" t="str">
        <x:f>Vulnerabilidad!B23</x:f>
        <x:v>Mampostería sin refuerzo</x:v>
      </x:c>
      <x:c r="N2188" s="38" t="str">
        <x:f>Vulnerabilidad!C23</x:f>
        <x:v>Bloque / ladrillo</x:v>
      </x:c>
      <x:c r="O2188" s="38" t="str">
        <x:f>Vulnerabilidad!D23</x:f>
        <x:v>Metal</x:v>
      </x:c>
      <x:c r="P2188" s="38" t="str">
        <x:v>Sin dato</x:v>
      </x:c>
      <x:c r="Q2188" s="38" t="n">
        <x:f>IF('Impacto local'!H18="","",'Impacto local'!H18)</x:f>
        <x:v>2</x:v>
      </x:c>
      <x:c r="R2188" s="57" t="n">
        <x:f>IF(Q2188="","",INDEX(Vulnerabilidad!$C$6:$C$17,Q2188))</x:f>
        <x:v>0</x:v>
      </x:c>
      <x:c r="S2188" s="55" t="n">
        <x:f>IF(AND(ISNUMBER(J2188),ISNUMBER(R2188),R2188&gt;=0,R2188&lt;=1),J2188*R2188,"n.a.")</x:f>
        <x:v>0</x:v>
      </x:c>
      <x:c r="T2188" s="38" t="str">
        <x:f>IF(ISNUMBER(S2188),"Calculado ilustrativo","Faltan datos / parámetros inválidos")</x:f>
        <x:v>Calculado ilustrativo</x:v>
      </x:c>
    </x:row>
    <x:row r="2189">
      <x:c r="A2189" s="38" t="str">
        <x:v>R02184</x:v>
      </x:c>
      <x:c r="B2189" s="38" t="str">
        <x:f>'Reparto provincial'!B733</x:f>
        <x:v>C19</x:v>
      </x:c>
      <x:c r="C2189" s="38" t="str">
        <x:f>'Reparto provincial'!C733</x:f>
        <x:v>Worldwide Medical Assurance</x:v>
      </x:c>
      <x:c r="D2189" s="38" t="str">
        <x:f>'Reparto provincial'!D733</x:f>
        <x:v>Comercial</x:v>
      </x:c>
      <x:c r="E2189" s="38" t="str">
        <x:f>'Reparto provincial'!E733</x:f>
        <x:v>Panamá Oeste</x:v>
      </x:c>
      <x:c r="F2189" s="38" t="str">
        <x:f>Ubicaciones!A18</x:f>
        <x:v>L13</x:v>
      </x:c>
      <x:c r="G2189" s="38" t="str">
        <x:v>P3</x:v>
      </x:c>
      <x:c r="H2189" s="55" t="n">
        <x:f>IF(AND(ISNUMBER('Reparto provincial'!J733),ABS(Construccion!G43-1)&lt;0.0000001,MIN(Construccion!D43:F43)&gt;=0,MAX(Construccion!D43:F43)&lt;=1),ROUND('Reparto provincial'!J733*ROUND(SUM(Construccion!$D$43:F43),12),0)-ROUND('Reparto provincial'!J733*ROUND(SUM(Construccion!$D$43:E43),12),0),"n.a.")</x:f>
        <x:v>0</x:v>
      </x:c>
      <x:c r="I2189" s="55" t="n">
        <x:f>'Reparto provincial'!N733</x:f>
        <x:v>0</x:v>
      </x:c>
      <x:c r="J2189" s="55" t="n">
        <x:f>IF(AND(ISNUMBER(H2189),ISNUMBER(I2189)),H2189*I2189,"n.a.")</x:f>
        <x:v>0</x:v>
      </x:c>
      <x:c r="K2189" s="56" t="n">
        <x:f>Ubicaciones!D18</x:f>
        <x:v>8.88</x:v>
      </x:c>
      <x:c r="L2189" s="56" t="n">
        <x:f>Ubicaciones!E18</x:f>
        <x:v>-79.78</x:v>
      </x:c>
      <x:c r="M2189" s="38" t="str">
        <x:f>Vulnerabilidad!B24</x:f>
        <x:v>Liviana / madera</x:v>
      </x:c>
      <x:c r="N2189" s="38" t="str">
        <x:f>Vulnerabilidad!C24</x:f>
        <x:v>Madera / livianas</x:v>
      </x:c>
      <x:c r="O2189" s="38" t="str">
        <x:f>Vulnerabilidad!D24</x:f>
        <x:v>Metal</x:v>
      </x:c>
      <x:c r="P2189" s="38" t="str">
        <x:v>Sin dato</x:v>
      </x:c>
      <x:c r="Q2189" s="38" t="n">
        <x:f>IF('Impacto local'!H18="","",'Impacto local'!H18)</x:f>
        <x:v>2</x:v>
      </x:c>
      <x:c r="R2189" s="57" t="n">
        <x:f>IF(Q2189="","",INDEX(Vulnerabilidad!$D$6:$D$17,Q2189))</x:f>
        <x:v>0</x:v>
      </x:c>
      <x:c r="S2189" s="55" t="n">
        <x:f>IF(AND(ISNUMBER(J2189),ISNUMBER(R2189),R2189&gt;=0,R2189&lt;=1),J2189*R2189,"n.a.")</x:f>
        <x:v>0</x:v>
      </x:c>
      <x:c r="T2189" s="38" t="str">
        <x:f>IF(ISNUMBER(S2189),"Calculado ilustrativo","Faltan datos / parámetros inválidos")</x:f>
        <x:v>Calculado ilustrativo</x:v>
      </x:c>
    </x:row>
    <x:row r="2190">
      <x:c r="A2190" s="38" t="str">
        <x:v>R02185</x:v>
      </x:c>
      <x:c r="B2190" s="38" t="str">
        <x:f>'Reparto provincial'!B734</x:f>
        <x:v>C19</x:v>
      </x:c>
      <x:c r="C2190" s="38" t="str">
        <x:f>'Reparto provincial'!C734</x:f>
        <x:v>Worldwide Medical Assurance</x:v>
      </x:c>
      <x:c r="D2190" s="38" t="str">
        <x:f>'Reparto provincial'!D734</x:f>
        <x:v>Industrial</x:v>
      </x:c>
      <x:c r="E2190" s="38" t="str">
        <x:f>'Reparto provincial'!E734</x:f>
        <x:v>Bocas del Toro</x:v>
      </x:c>
      <x:c r="F2190" s="38" t="str">
        <x:f>Ubicaciones!A6</x:f>
        <x:v>L01</x:v>
      </x:c>
      <x:c r="G2190" s="38" t="str">
        <x:v>P1</x:v>
      </x:c>
      <x:c r="H2190" s="55" t="n">
        <x:f>IF(AND(ISNUMBER('Reparto provincial'!J734),ABS(Construccion!G8-1)&lt;0.0000001,MIN(Construccion!D8:F8)&gt;=0,MAX(Construccion!D8:F8)&lt;=1),ROUND('Reparto provincial'!J734*ROUND(SUM(Construccion!$D$8:D8),12),0)-0,"n.a.")</x:f>
        <x:v>0</x:v>
      </x:c>
      <x:c r="I2190" s="55" t="n">
        <x:f>'Reparto provincial'!N734</x:f>
        <x:v>0</x:v>
      </x:c>
      <x:c r="J2190" s="55" t="n">
        <x:f>IF(AND(ISNUMBER(H2190),ISNUMBER(I2190)),H2190*I2190,"n.a.")</x:f>
        <x:v>0</x:v>
      </x:c>
      <x:c r="K2190" s="56" t="n">
        <x:f>Ubicaciones!D6</x:f>
        <x:v>9.34</x:v>
      </x:c>
      <x:c r="L2190" s="56" t="n">
        <x:f>Ubicaciones!E6</x:f>
        <x:v>-82.25</x:v>
      </x:c>
      <x:c r="M2190" s="38" t="str">
        <x:f>Vulnerabilidad!B22</x:f>
        <x:v>Hormigón armado</x:v>
      </x:c>
      <x:c r="N2190" s="38" t="str">
        <x:f>Vulnerabilidad!C22</x:f>
        <x:v>Mampostería de relleno</x:v>
      </x:c>
      <x:c r="O2190" s="38" t="str">
        <x:f>Vulnerabilidad!D22</x:f>
        <x:v>Losa de hormigón</x:v>
      </x:c>
      <x:c r="P2190" s="38" t="str">
        <x:v>Sin dato</x:v>
      </x:c>
      <x:c r="Q2190" s="38" t="n">
        <x:f>IF('Impacto local'!H6="","",'Impacto local'!H6)</x:f>
        <x:v>3</x:v>
      </x:c>
      <x:c r="R2190" s="57" t="n">
        <x:f>IF(Q2190="","",INDEX(Vulnerabilidad!$B$6:$B$17,Q2190))</x:f>
        <x:v>0</x:v>
      </x:c>
      <x:c r="S2190" s="55" t="n">
        <x:f>IF(AND(ISNUMBER(J2190),ISNUMBER(R2190),R2190&gt;=0,R2190&lt;=1),J2190*R2190,"n.a.")</x:f>
        <x:v>0</x:v>
      </x:c>
      <x:c r="T2190" s="38" t="str">
        <x:f>IF(ISNUMBER(S2190),"Calculado ilustrativo","Faltan datos / parámetros inválidos")</x:f>
        <x:v>Calculado ilustrativo</x:v>
      </x:c>
    </x:row>
    <x:row r="2191">
      <x:c r="A2191" s="38" t="str">
        <x:v>R02186</x:v>
      </x:c>
      <x:c r="B2191" s="38" t="str">
        <x:f>'Reparto provincial'!B734</x:f>
        <x:v>C19</x:v>
      </x:c>
      <x:c r="C2191" s="38" t="str">
        <x:f>'Reparto provincial'!C734</x:f>
        <x:v>Worldwide Medical Assurance</x:v>
      </x:c>
      <x:c r="D2191" s="38" t="str">
        <x:f>'Reparto provincial'!D734</x:f>
        <x:v>Industrial</x:v>
      </x:c>
      <x:c r="E2191" s="38" t="str">
        <x:f>'Reparto provincial'!E734</x:f>
        <x:v>Bocas del Toro</x:v>
      </x:c>
      <x:c r="F2191" s="38" t="str">
        <x:f>Ubicaciones!A6</x:f>
        <x:v>L01</x:v>
      </x:c>
      <x:c r="G2191" s="38" t="str">
        <x:v>P2</x:v>
      </x:c>
      <x:c r="H2191" s="55" t="n">
        <x:f>IF(AND(ISNUMBER('Reparto provincial'!J734),ABS(Construccion!G8-1)&lt;0.0000001,MIN(Construccion!D8:F8)&gt;=0,MAX(Construccion!D8:F8)&lt;=1),ROUND('Reparto provincial'!J734*ROUND(SUM(Construccion!$D$8:E8),12),0)-ROUND('Reparto provincial'!J734*ROUND(SUM(Construccion!$D$8:D8),12),0),"n.a.")</x:f>
        <x:v>0</x:v>
      </x:c>
      <x:c r="I2191" s="55" t="n">
        <x:f>'Reparto provincial'!N734</x:f>
        <x:v>0</x:v>
      </x:c>
      <x:c r="J2191" s="55" t="n">
        <x:f>IF(AND(ISNUMBER(H2191),ISNUMBER(I2191)),H2191*I2191,"n.a.")</x:f>
        <x:v>0</x:v>
      </x:c>
      <x:c r="K2191" s="56" t="n">
        <x:f>Ubicaciones!D6</x:f>
        <x:v>9.34</x:v>
      </x:c>
      <x:c r="L2191" s="56" t="n">
        <x:f>Ubicaciones!E6</x:f>
        <x:v>-82.25</x:v>
      </x:c>
      <x:c r="M2191" s="38" t="str">
        <x:f>Vulnerabilidad!B23</x:f>
        <x:v>Mampostería sin refuerzo</x:v>
      </x:c>
      <x:c r="N2191" s="38" t="str">
        <x:f>Vulnerabilidad!C23</x:f>
        <x:v>Bloque / ladrillo</x:v>
      </x:c>
      <x:c r="O2191" s="38" t="str">
        <x:f>Vulnerabilidad!D23</x:f>
        <x:v>Metal</x:v>
      </x:c>
      <x:c r="P2191" s="38" t="str">
        <x:v>Sin dato</x:v>
      </x:c>
      <x:c r="Q2191" s="38" t="n">
        <x:f>IF('Impacto local'!H6="","",'Impacto local'!H6)</x:f>
        <x:v>3</x:v>
      </x:c>
      <x:c r="R2191" s="57" t="n">
        <x:f>IF(Q2191="","",INDEX(Vulnerabilidad!$C$6:$C$17,Q2191))</x:f>
        <x:v>0</x:v>
      </x:c>
      <x:c r="S2191" s="55" t="n">
        <x:f>IF(AND(ISNUMBER(J2191),ISNUMBER(R2191),R2191&gt;=0,R2191&lt;=1),J2191*R2191,"n.a.")</x:f>
        <x:v>0</x:v>
      </x:c>
      <x:c r="T2191" s="38" t="str">
        <x:f>IF(ISNUMBER(S2191),"Calculado ilustrativo","Faltan datos / parámetros inválidos")</x:f>
        <x:v>Calculado ilustrativo</x:v>
      </x:c>
    </x:row>
    <x:row r="2192">
      <x:c r="A2192" s="38" t="str">
        <x:v>R02187</x:v>
      </x:c>
      <x:c r="B2192" s="38" t="str">
        <x:f>'Reparto provincial'!B734</x:f>
        <x:v>C19</x:v>
      </x:c>
      <x:c r="C2192" s="38" t="str">
        <x:f>'Reparto provincial'!C734</x:f>
        <x:v>Worldwide Medical Assurance</x:v>
      </x:c>
      <x:c r="D2192" s="38" t="str">
        <x:f>'Reparto provincial'!D734</x:f>
        <x:v>Industrial</x:v>
      </x:c>
      <x:c r="E2192" s="38" t="str">
        <x:f>'Reparto provincial'!E734</x:f>
        <x:v>Bocas del Toro</x:v>
      </x:c>
      <x:c r="F2192" s="38" t="str">
        <x:f>Ubicaciones!A6</x:f>
        <x:v>L01</x:v>
      </x:c>
      <x:c r="G2192" s="38" t="str">
        <x:v>P3</x:v>
      </x:c>
      <x:c r="H2192" s="55" t="n">
        <x:f>IF(AND(ISNUMBER('Reparto provincial'!J734),ABS(Construccion!G8-1)&lt;0.0000001,MIN(Construccion!D8:F8)&gt;=0,MAX(Construccion!D8:F8)&lt;=1),ROUND('Reparto provincial'!J734*ROUND(SUM(Construccion!$D$8:F8),12),0)-ROUND('Reparto provincial'!J734*ROUND(SUM(Construccion!$D$8:E8),12),0),"n.a.")</x:f>
        <x:v>0</x:v>
      </x:c>
      <x:c r="I2192" s="55" t="n">
        <x:f>'Reparto provincial'!N734</x:f>
        <x:v>0</x:v>
      </x:c>
      <x:c r="J2192" s="55" t="n">
        <x:f>IF(AND(ISNUMBER(H2192),ISNUMBER(I2192)),H2192*I2192,"n.a.")</x:f>
        <x:v>0</x:v>
      </x:c>
      <x:c r="K2192" s="56" t="n">
        <x:f>Ubicaciones!D6</x:f>
        <x:v>9.34</x:v>
      </x:c>
      <x:c r="L2192" s="56" t="n">
        <x:f>Ubicaciones!E6</x:f>
        <x:v>-82.25</x:v>
      </x:c>
      <x:c r="M2192" s="38" t="str">
        <x:f>Vulnerabilidad!B24</x:f>
        <x:v>Liviana / madera</x:v>
      </x:c>
      <x:c r="N2192" s="38" t="str">
        <x:f>Vulnerabilidad!C24</x:f>
        <x:v>Madera / livianas</x:v>
      </x:c>
      <x:c r="O2192" s="38" t="str">
        <x:f>Vulnerabilidad!D24</x:f>
        <x:v>Metal</x:v>
      </x:c>
      <x:c r="P2192" s="38" t="str">
        <x:v>Sin dato</x:v>
      </x:c>
      <x:c r="Q2192" s="38" t="n">
        <x:f>IF('Impacto local'!H6="","",'Impacto local'!H6)</x:f>
        <x:v>3</x:v>
      </x:c>
      <x:c r="R2192" s="57" t="n">
        <x:f>IF(Q2192="","",INDEX(Vulnerabilidad!$D$6:$D$17,Q2192))</x:f>
        <x:v>0</x:v>
      </x:c>
      <x:c r="S2192" s="55" t="n">
        <x:f>IF(AND(ISNUMBER(J2192),ISNUMBER(R2192),R2192&gt;=0,R2192&lt;=1),J2192*R2192,"n.a.")</x:f>
        <x:v>0</x:v>
      </x:c>
      <x:c r="T2192" s="38" t="str">
        <x:f>IF(ISNUMBER(S2192),"Calculado ilustrativo","Faltan datos / parámetros inválidos")</x:f>
        <x:v>Calculado ilustrativo</x:v>
      </x:c>
    </x:row>
    <x:row r="2193">
      <x:c r="A2193" s="38" t="str">
        <x:v>R02188</x:v>
      </x:c>
      <x:c r="B2193" s="38" t="str">
        <x:f>'Reparto provincial'!B735</x:f>
        <x:v>C19</x:v>
      </x:c>
      <x:c r="C2193" s="38" t="str">
        <x:f>'Reparto provincial'!C735</x:f>
        <x:v>Worldwide Medical Assurance</x:v>
      </x:c>
      <x:c r="D2193" s="38" t="str">
        <x:f>'Reparto provincial'!D735</x:f>
        <x:v>Industrial</x:v>
      </x:c>
      <x:c r="E2193" s="38" t="str">
        <x:f>'Reparto provincial'!E735</x:f>
        <x:v>Coclé</x:v>
      </x:c>
      <x:c r="F2193" s="38" t="str">
        <x:f>Ubicaciones!A7</x:f>
        <x:v>L02</x:v>
      </x:c>
      <x:c r="G2193" s="38" t="str">
        <x:v>P1</x:v>
      </x:c>
      <x:c r="H2193" s="55" t="n">
        <x:f>IF(AND(ISNUMBER('Reparto provincial'!J735),ABS(Construccion!G11-1)&lt;0.0000001,MIN(Construccion!D11:F11)&gt;=0,MAX(Construccion!D11:F11)&lt;=1),ROUND('Reparto provincial'!J735*ROUND(SUM(Construccion!$D$11:D11),12),0)-0,"n.a.")</x:f>
        <x:v>0</x:v>
      </x:c>
      <x:c r="I2193" s="55" t="n">
        <x:f>'Reparto provincial'!N735</x:f>
        <x:v>0</x:v>
      </x:c>
      <x:c r="J2193" s="55" t="n">
        <x:f>IF(AND(ISNUMBER(H2193),ISNUMBER(I2193)),H2193*I2193,"n.a.")</x:f>
        <x:v>0</x:v>
      </x:c>
      <x:c r="K2193" s="56" t="n">
        <x:f>Ubicaciones!D7</x:f>
        <x:v>8.52</x:v>
      </x:c>
      <x:c r="L2193" s="56" t="n">
        <x:f>Ubicaciones!E7</x:f>
        <x:v>-80.36</x:v>
      </x:c>
      <x:c r="M2193" s="38" t="str">
        <x:f>Vulnerabilidad!B22</x:f>
        <x:v>Hormigón armado</x:v>
      </x:c>
      <x:c r="N2193" s="38" t="str">
        <x:f>Vulnerabilidad!C22</x:f>
        <x:v>Mampostería de relleno</x:v>
      </x:c>
      <x:c r="O2193" s="38" t="str">
        <x:f>Vulnerabilidad!D22</x:f>
        <x:v>Losa de hormigón</x:v>
      </x:c>
      <x:c r="P2193" s="38" t="str">
        <x:v>Sin dato</x:v>
      </x:c>
      <x:c r="Q2193" s="38" t="n">
        <x:f>IF('Impacto local'!H7="","",'Impacto local'!H7)</x:f>
        <x:v>2</x:v>
      </x:c>
      <x:c r="R2193" s="57" t="n">
        <x:f>IF(Q2193="","",INDEX(Vulnerabilidad!$B$6:$B$17,Q2193))</x:f>
        <x:v>0</x:v>
      </x:c>
      <x:c r="S2193" s="55" t="n">
        <x:f>IF(AND(ISNUMBER(J2193),ISNUMBER(R2193),R2193&gt;=0,R2193&lt;=1),J2193*R2193,"n.a.")</x:f>
        <x:v>0</x:v>
      </x:c>
      <x:c r="T2193" s="38" t="str">
        <x:f>IF(ISNUMBER(S2193),"Calculado ilustrativo","Faltan datos / parámetros inválidos")</x:f>
        <x:v>Calculado ilustrativo</x:v>
      </x:c>
    </x:row>
    <x:row r="2194">
      <x:c r="A2194" s="38" t="str">
        <x:v>R02189</x:v>
      </x:c>
      <x:c r="B2194" s="38" t="str">
        <x:f>'Reparto provincial'!B735</x:f>
        <x:v>C19</x:v>
      </x:c>
      <x:c r="C2194" s="38" t="str">
        <x:f>'Reparto provincial'!C735</x:f>
        <x:v>Worldwide Medical Assurance</x:v>
      </x:c>
      <x:c r="D2194" s="38" t="str">
        <x:f>'Reparto provincial'!D735</x:f>
        <x:v>Industrial</x:v>
      </x:c>
      <x:c r="E2194" s="38" t="str">
        <x:f>'Reparto provincial'!E735</x:f>
        <x:v>Coclé</x:v>
      </x:c>
      <x:c r="F2194" s="38" t="str">
        <x:f>Ubicaciones!A7</x:f>
        <x:v>L02</x:v>
      </x:c>
      <x:c r="G2194" s="38" t="str">
        <x:v>P2</x:v>
      </x:c>
      <x:c r="H2194" s="55" t="n">
        <x:f>IF(AND(ISNUMBER('Reparto provincial'!J735),ABS(Construccion!G11-1)&lt;0.0000001,MIN(Construccion!D11:F11)&gt;=0,MAX(Construccion!D11:F11)&lt;=1),ROUND('Reparto provincial'!J735*ROUND(SUM(Construccion!$D$11:E11),12),0)-ROUND('Reparto provincial'!J735*ROUND(SUM(Construccion!$D$11:D11),12),0),"n.a.")</x:f>
        <x:v>0</x:v>
      </x:c>
      <x:c r="I2194" s="55" t="n">
        <x:f>'Reparto provincial'!N735</x:f>
        <x:v>0</x:v>
      </x:c>
      <x:c r="J2194" s="55" t="n">
        <x:f>IF(AND(ISNUMBER(H2194),ISNUMBER(I2194)),H2194*I2194,"n.a.")</x:f>
        <x:v>0</x:v>
      </x:c>
      <x:c r="K2194" s="56" t="n">
        <x:f>Ubicaciones!D7</x:f>
        <x:v>8.52</x:v>
      </x:c>
      <x:c r="L2194" s="56" t="n">
        <x:f>Ubicaciones!E7</x:f>
        <x:v>-80.36</x:v>
      </x:c>
      <x:c r="M2194" s="38" t="str">
        <x:f>Vulnerabilidad!B23</x:f>
        <x:v>Mampostería sin refuerzo</x:v>
      </x:c>
      <x:c r="N2194" s="38" t="str">
        <x:f>Vulnerabilidad!C23</x:f>
        <x:v>Bloque / ladrillo</x:v>
      </x:c>
      <x:c r="O2194" s="38" t="str">
        <x:f>Vulnerabilidad!D23</x:f>
        <x:v>Metal</x:v>
      </x:c>
      <x:c r="P2194" s="38" t="str">
        <x:v>Sin dato</x:v>
      </x:c>
      <x:c r="Q2194" s="38" t="n">
        <x:f>IF('Impacto local'!H7="","",'Impacto local'!H7)</x:f>
        <x:v>2</x:v>
      </x:c>
      <x:c r="R2194" s="57" t="n">
        <x:f>IF(Q2194="","",INDEX(Vulnerabilidad!$C$6:$C$17,Q2194))</x:f>
        <x:v>0</x:v>
      </x:c>
      <x:c r="S2194" s="55" t="n">
        <x:f>IF(AND(ISNUMBER(J2194),ISNUMBER(R2194),R2194&gt;=0,R2194&lt;=1),J2194*R2194,"n.a.")</x:f>
        <x:v>0</x:v>
      </x:c>
      <x:c r="T2194" s="38" t="str">
        <x:f>IF(ISNUMBER(S2194),"Calculado ilustrativo","Faltan datos / parámetros inválidos")</x:f>
        <x:v>Calculado ilustrativo</x:v>
      </x:c>
    </x:row>
    <x:row r="2195">
      <x:c r="A2195" s="38" t="str">
        <x:v>R02190</x:v>
      </x:c>
      <x:c r="B2195" s="38" t="str">
        <x:f>'Reparto provincial'!B735</x:f>
        <x:v>C19</x:v>
      </x:c>
      <x:c r="C2195" s="38" t="str">
        <x:f>'Reparto provincial'!C735</x:f>
        <x:v>Worldwide Medical Assurance</x:v>
      </x:c>
      <x:c r="D2195" s="38" t="str">
        <x:f>'Reparto provincial'!D735</x:f>
        <x:v>Industrial</x:v>
      </x:c>
      <x:c r="E2195" s="38" t="str">
        <x:f>'Reparto provincial'!E735</x:f>
        <x:v>Coclé</x:v>
      </x:c>
      <x:c r="F2195" s="38" t="str">
        <x:f>Ubicaciones!A7</x:f>
        <x:v>L02</x:v>
      </x:c>
      <x:c r="G2195" s="38" t="str">
        <x:v>P3</x:v>
      </x:c>
      <x:c r="H2195" s="55" t="n">
        <x:f>IF(AND(ISNUMBER('Reparto provincial'!J735),ABS(Construccion!G11-1)&lt;0.0000001,MIN(Construccion!D11:F11)&gt;=0,MAX(Construccion!D11:F11)&lt;=1),ROUND('Reparto provincial'!J735*ROUND(SUM(Construccion!$D$11:F11),12),0)-ROUND('Reparto provincial'!J735*ROUND(SUM(Construccion!$D$11:E11),12),0),"n.a.")</x:f>
        <x:v>0</x:v>
      </x:c>
      <x:c r="I2195" s="55" t="n">
        <x:f>'Reparto provincial'!N735</x:f>
        <x:v>0</x:v>
      </x:c>
      <x:c r="J2195" s="55" t="n">
        <x:f>IF(AND(ISNUMBER(H2195),ISNUMBER(I2195)),H2195*I2195,"n.a.")</x:f>
        <x:v>0</x:v>
      </x:c>
      <x:c r="K2195" s="56" t="n">
        <x:f>Ubicaciones!D7</x:f>
        <x:v>8.52</x:v>
      </x:c>
      <x:c r="L2195" s="56" t="n">
        <x:f>Ubicaciones!E7</x:f>
        <x:v>-80.36</x:v>
      </x:c>
      <x:c r="M2195" s="38" t="str">
        <x:f>Vulnerabilidad!B24</x:f>
        <x:v>Liviana / madera</x:v>
      </x:c>
      <x:c r="N2195" s="38" t="str">
        <x:f>Vulnerabilidad!C24</x:f>
        <x:v>Madera / livianas</x:v>
      </x:c>
      <x:c r="O2195" s="38" t="str">
        <x:f>Vulnerabilidad!D24</x:f>
        <x:v>Metal</x:v>
      </x:c>
      <x:c r="P2195" s="38" t="str">
        <x:v>Sin dato</x:v>
      </x:c>
      <x:c r="Q2195" s="38" t="n">
        <x:f>IF('Impacto local'!H7="","",'Impacto local'!H7)</x:f>
        <x:v>2</x:v>
      </x:c>
      <x:c r="R2195" s="57" t="n">
        <x:f>IF(Q2195="","",INDEX(Vulnerabilidad!$D$6:$D$17,Q2195))</x:f>
        <x:v>0</x:v>
      </x:c>
      <x:c r="S2195" s="55" t="n">
        <x:f>IF(AND(ISNUMBER(J2195),ISNUMBER(R2195),R2195&gt;=0,R2195&lt;=1),J2195*R2195,"n.a.")</x:f>
        <x:v>0</x:v>
      </x:c>
      <x:c r="T2195" s="38" t="str">
        <x:f>IF(ISNUMBER(S2195),"Calculado ilustrativo","Faltan datos / parámetros inválidos")</x:f>
        <x:v>Calculado ilustrativo</x:v>
      </x:c>
    </x:row>
    <x:row r="2196">
      <x:c r="A2196" s="38" t="str">
        <x:v>R02191</x:v>
      </x:c>
      <x:c r="B2196" s="38" t="str">
        <x:f>'Reparto provincial'!B736</x:f>
        <x:v>C19</x:v>
      </x:c>
      <x:c r="C2196" s="38" t="str">
        <x:f>'Reparto provincial'!C736</x:f>
        <x:v>Worldwide Medical Assurance</x:v>
      </x:c>
      <x:c r="D2196" s="38" t="str">
        <x:f>'Reparto provincial'!D736</x:f>
        <x:v>Industrial</x:v>
      </x:c>
      <x:c r="E2196" s="38" t="str">
        <x:f>'Reparto provincial'!E736</x:f>
        <x:v>Colón</x:v>
      </x:c>
      <x:c r="F2196" s="38" t="str">
        <x:f>Ubicaciones!A8</x:f>
        <x:v>L03</x:v>
      </x:c>
      <x:c r="G2196" s="38" t="str">
        <x:v>P1</x:v>
      </x:c>
      <x:c r="H2196" s="55" t="n">
        <x:f>IF(AND(ISNUMBER('Reparto provincial'!J736),ABS(Construccion!G14-1)&lt;0.0000001,MIN(Construccion!D14:F14)&gt;=0,MAX(Construccion!D14:F14)&lt;=1),ROUND('Reparto provincial'!J736*ROUND(SUM(Construccion!$D$14:D14),12),0)-0,"n.a.")</x:f>
        <x:v>0</x:v>
      </x:c>
      <x:c r="I2196" s="55" t="n">
        <x:f>'Reparto provincial'!N736</x:f>
        <x:v>0</x:v>
      </x:c>
      <x:c r="J2196" s="55" t="n">
        <x:f>IF(AND(ISNUMBER(H2196),ISNUMBER(I2196)),H2196*I2196,"n.a.")</x:f>
        <x:v>0</x:v>
      </x:c>
      <x:c r="K2196" s="56" t="n">
        <x:f>Ubicaciones!D8</x:f>
        <x:v>9.36</x:v>
      </x:c>
      <x:c r="L2196" s="56" t="n">
        <x:f>Ubicaciones!E8</x:f>
        <x:v>-79.9</x:v>
      </x:c>
      <x:c r="M2196" s="38" t="str">
        <x:f>Vulnerabilidad!B22</x:f>
        <x:v>Hormigón armado</x:v>
      </x:c>
      <x:c r="N2196" s="38" t="str">
        <x:f>Vulnerabilidad!C22</x:f>
        <x:v>Mampostería de relleno</x:v>
      </x:c>
      <x:c r="O2196" s="38" t="str">
        <x:f>Vulnerabilidad!D22</x:f>
        <x:v>Losa de hormigón</x:v>
      </x:c>
      <x:c r="P2196" s="38" t="str">
        <x:v>Sin dato</x:v>
      </x:c>
      <x:c r="Q2196" s="38" t="n">
        <x:f>IF('Impacto local'!H8="","",'Impacto local'!H8)</x:f>
        <x:v>2</x:v>
      </x:c>
      <x:c r="R2196" s="57" t="n">
        <x:f>IF(Q2196="","",INDEX(Vulnerabilidad!$B$6:$B$17,Q2196))</x:f>
        <x:v>0</x:v>
      </x:c>
      <x:c r="S2196" s="55" t="n">
        <x:f>IF(AND(ISNUMBER(J2196),ISNUMBER(R2196),R2196&gt;=0,R2196&lt;=1),J2196*R2196,"n.a.")</x:f>
        <x:v>0</x:v>
      </x:c>
      <x:c r="T2196" s="38" t="str">
        <x:f>IF(ISNUMBER(S2196),"Calculado ilustrativo","Faltan datos / parámetros inválidos")</x:f>
        <x:v>Calculado ilustrativo</x:v>
      </x:c>
    </x:row>
    <x:row r="2197">
      <x:c r="A2197" s="38" t="str">
        <x:v>R02192</x:v>
      </x:c>
      <x:c r="B2197" s="38" t="str">
        <x:f>'Reparto provincial'!B736</x:f>
        <x:v>C19</x:v>
      </x:c>
      <x:c r="C2197" s="38" t="str">
        <x:f>'Reparto provincial'!C736</x:f>
        <x:v>Worldwide Medical Assurance</x:v>
      </x:c>
      <x:c r="D2197" s="38" t="str">
        <x:f>'Reparto provincial'!D736</x:f>
        <x:v>Industrial</x:v>
      </x:c>
      <x:c r="E2197" s="38" t="str">
        <x:f>'Reparto provincial'!E736</x:f>
        <x:v>Colón</x:v>
      </x:c>
      <x:c r="F2197" s="38" t="str">
        <x:f>Ubicaciones!A8</x:f>
        <x:v>L03</x:v>
      </x:c>
      <x:c r="G2197" s="38" t="str">
        <x:v>P2</x:v>
      </x:c>
      <x:c r="H2197" s="55" t="n">
        <x:f>IF(AND(ISNUMBER('Reparto provincial'!J736),ABS(Construccion!G14-1)&lt;0.0000001,MIN(Construccion!D14:F14)&gt;=0,MAX(Construccion!D14:F14)&lt;=1),ROUND('Reparto provincial'!J736*ROUND(SUM(Construccion!$D$14:E14),12),0)-ROUND('Reparto provincial'!J736*ROUND(SUM(Construccion!$D$14:D14),12),0),"n.a.")</x:f>
        <x:v>0</x:v>
      </x:c>
      <x:c r="I2197" s="55" t="n">
        <x:f>'Reparto provincial'!N736</x:f>
        <x:v>0</x:v>
      </x:c>
      <x:c r="J2197" s="55" t="n">
        <x:f>IF(AND(ISNUMBER(H2197),ISNUMBER(I2197)),H2197*I2197,"n.a.")</x:f>
        <x:v>0</x:v>
      </x:c>
      <x:c r="K2197" s="56" t="n">
        <x:f>Ubicaciones!D8</x:f>
        <x:v>9.36</x:v>
      </x:c>
      <x:c r="L2197" s="56" t="n">
        <x:f>Ubicaciones!E8</x:f>
        <x:v>-79.9</x:v>
      </x:c>
      <x:c r="M2197" s="38" t="str">
        <x:f>Vulnerabilidad!B23</x:f>
        <x:v>Mampostería sin refuerzo</x:v>
      </x:c>
      <x:c r="N2197" s="38" t="str">
        <x:f>Vulnerabilidad!C23</x:f>
        <x:v>Bloque / ladrillo</x:v>
      </x:c>
      <x:c r="O2197" s="38" t="str">
        <x:f>Vulnerabilidad!D23</x:f>
        <x:v>Metal</x:v>
      </x:c>
      <x:c r="P2197" s="38" t="str">
        <x:v>Sin dato</x:v>
      </x:c>
      <x:c r="Q2197" s="38" t="n">
        <x:f>IF('Impacto local'!H8="","",'Impacto local'!H8)</x:f>
        <x:v>2</x:v>
      </x:c>
      <x:c r="R2197" s="57" t="n">
        <x:f>IF(Q2197="","",INDEX(Vulnerabilidad!$C$6:$C$17,Q2197))</x:f>
        <x:v>0</x:v>
      </x:c>
      <x:c r="S2197" s="55" t="n">
        <x:f>IF(AND(ISNUMBER(J2197),ISNUMBER(R2197),R2197&gt;=0,R2197&lt;=1),J2197*R2197,"n.a.")</x:f>
        <x:v>0</x:v>
      </x:c>
      <x:c r="T2197" s="38" t="str">
        <x:f>IF(ISNUMBER(S2197),"Calculado ilustrativo","Faltan datos / parámetros inválidos")</x:f>
        <x:v>Calculado ilustrativo</x:v>
      </x:c>
    </x:row>
    <x:row r="2198">
      <x:c r="A2198" s="38" t="str">
        <x:v>R02193</x:v>
      </x:c>
      <x:c r="B2198" s="38" t="str">
        <x:f>'Reparto provincial'!B736</x:f>
        <x:v>C19</x:v>
      </x:c>
      <x:c r="C2198" s="38" t="str">
        <x:f>'Reparto provincial'!C736</x:f>
        <x:v>Worldwide Medical Assurance</x:v>
      </x:c>
      <x:c r="D2198" s="38" t="str">
        <x:f>'Reparto provincial'!D736</x:f>
        <x:v>Industrial</x:v>
      </x:c>
      <x:c r="E2198" s="38" t="str">
        <x:f>'Reparto provincial'!E736</x:f>
        <x:v>Colón</x:v>
      </x:c>
      <x:c r="F2198" s="38" t="str">
        <x:f>Ubicaciones!A8</x:f>
        <x:v>L03</x:v>
      </x:c>
      <x:c r="G2198" s="38" t="str">
        <x:v>P3</x:v>
      </x:c>
      <x:c r="H2198" s="55" t="n">
        <x:f>IF(AND(ISNUMBER('Reparto provincial'!J736),ABS(Construccion!G14-1)&lt;0.0000001,MIN(Construccion!D14:F14)&gt;=0,MAX(Construccion!D14:F14)&lt;=1),ROUND('Reparto provincial'!J736*ROUND(SUM(Construccion!$D$14:F14),12),0)-ROUND('Reparto provincial'!J736*ROUND(SUM(Construccion!$D$14:E14),12),0),"n.a.")</x:f>
        <x:v>0</x:v>
      </x:c>
      <x:c r="I2198" s="55" t="n">
        <x:f>'Reparto provincial'!N736</x:f>
        <x:v>0</x:v>
      </x:c>
      <x:c r="J2198" s="55" t="n">
        <x:f>IF(AND(ISNUMBER(H2198),ISNUMBER(I2198)),H2198*I2198,"n.a.")</x:f>
        <x:v>0</x:v>
      </x:c>
      <x:c r="K2198" s="56" t="n">
        <x:f>Ubicaciones!D8</x:f>
        <x:v>9.36</x:v>
      </x:c>
      <x:c r="L2198" s="56" t="n">
        <x:f>Ubicaciones!E8</x:f>
        <x:v>-79.9</x:v>
      </x:c>
      <x:c r="M2198" s="38" t="str">
        <x:f>Vulnerabilidad!B24</x:f>
        <x:v>Liviana / madera</x:v>
      </x:c>
      <x:c r="N2198" s="38" t="str">
        <x:f>Vulnerabilidad!C24</x:f>
        <x:v>Madera / livianas</x:v>
      </x:c>
      <x:c r="O2198" s="38" t="str">
        <x:f>Vulnerabilidad!D24</x:f>
        <x:v>Metal</x:v>
      </x:c>
      <x:c r="P2198" s="38" t="str">
        <x:v>Sin dato</x:v>
      </x:c>
      <x:c r="Q2198" s="38" t="n">
        <x:f>IF('Impacto local'!H8="","",'Impacto local'!H8)</x:f>
        <x:v>2</x:v>
      </x:c>
      <x:c r="R2198" s="57" t="n">
        <x:f>IF(Q2198="","",INDEX(Vulnerabilidad!$D$6:$D$17,Q2198))</x:f>
        <x:v>0</x:v>
      </x:c>
      <x:c r="S2198" s="55" t="n">
        <x:f>IF(AND(ISNUMBER(J2198),ISNUMBER(R2198),R2198&gt;=0,R2198&lt;=1),J2198*R2198,"n.a.")</x:f>
        <x:v>0</x:v>
      </x:c>
      <x:c r="T2198" s="38" t="str">
        <x:f>IF(ISNUMBER(S2198),"Calculado ilustrativo","Faltan datos / parámetros inválidos")</x:f>
        <x:v>Calculado ilustrativo</x:v>
      </x:c>
    </x:row>
    <x:row r="2199">
      <x:c r="A2199" s="38" t="str">
        <x:v>R02194</x:v>
      </x:c>
      <x:c r="B2199" s="38" t="str">
        <x:f>'Reparto provincial'!B737</x:f>
        <x:v>C19</x:v>
      </x:c>
      <x:c r="C2199" s="38" t="str">
        <x:f>'Reparto provincial'!C737</x:f>
        <x:v>Worldwide Medical Assurance</x:v>
      </x:c>
      <x:c r="D2199" s="38" t="str">
        <x:f>'Reparto provincial'!D737</x:f>
        <x:v>Industrial</x:v>
      </x:c>
      <x:c r="E2199" s="38" t="str">
        <x:f>'Reparto provincial'!E737</x:f>
        <x:v>Chiriquí</x:v>
      </x:c>
      <x:c r="F2199" s="38" t="str">
        <x:f>Ubicaciones!A9</x:f>
        <x:v>L04</x:v>
      </x:c>
      <x:c r="G2199" s="38" t="str">
        <x:v>P1</x:v>
      </x:c>
      <x:c r="H2199" s="55" t="n">
        <x:f>IF(AND(ISNUMBER('Reparto provincial'!J737),ABS(Construccion!G17-1)&lt;0.0000001,MIN(Construccion!D17:F17)&gt;=0,MAX(Construccion!D17:F17)&lt;=1),ROUND('Reparto provincial'!J737*ROUND(SUM(Construccion!$D$17:D17),12),0)-0,"n.a.")</x:f>
        <x:v>0</x:v>
      </x:c>
      <x:c r="I2199" s="55" t="n">
        <x:f>'Reparto provincial'!N737</x:f>
        <x:v>0</x:v>
      </x:c>
      <x:c r="J2199" s="55" t="n">
        <x:f>IF(AND(ISNUMBER(H2199),ISNUMBER(I2199)),H2199*I2199,"n.a.")</x:f>
        <x:v>0</x:v>
      </x:c>
      <x:c r="K2199" s="56" t="n">
        <x:f>Ubicaciones!D9</x:f>
        <x:v>8.43</x:v>
      </x:c>
      <x:c r="L2199" s="56" t="n">
        <x:f>Ubicaciones!E9</x:f>
        <x:v>-82.43</x:v>
      </x:c>
      <x:c r="M2199" s="38" t="str">
        <x:f>Vulnerabilidad!B22</x:f>
        <x:v>Hormigón armado</x:v>
      </x:c>
      <x:c r="N2199" s="38" t="str">
        <x:f>Vulnerabilidad!C22</x:f>
        <x:v>Mampostería de relleno</x:v>
      </x:c>
      <x:c r="O2199" s="38" t="str">
        <x:f>Vulnerabilidad!D22</x:f>
        <x:v>Losa de hormigón</x:v>
      </x:c>
      <x:c r="P2199" s="38" t="str">
        <x:v>Sin dato</x:v>
      </x:c>
      <x:c r="Q2199" s="38" t="n">
        <x:f>IF('Impacto local'!H9="","",'Impacto local'!H9)</x:f>
        <x:v>4</x:v>
      </x:c>
      <x:c r="R2199" s="57" t="n">
        <x:f>IF(Q2199="","",INDEX(Vulnerabilidad!$B$6:$B$17,Q2199))</x:f>
        <x:v>0</x:v>
      </x:c>
      <x:c r="S2199" s="55" t="n">
        <x:f>IF(AND(ISNUMBER(J2199),ISNUMBER(R2199),R2199&gt;=0,R2199&lt;=1),J2199*R2199,"n.a.")</x:f>
        <x:v>0</x:v>
      </x:c>
      <x:c r="T2199" s="38" t="str">
        <x:f>IF(ISNUMBER(S2199),"Calculado ilustrativo","Faltan datos / parámetros inválidos")</x:f>
        <x:v>Calculado ilustrativo</x:v>
      </x:c>
    </x:row>
    <x:row r="2200">
      <x:c r="A2200" s="38" t="str">
        <x:v>R02195</x:v>
      </x:c>
      <x:c r="B2200" s="38" t="str">
        <x:f>'Reparto provincial'!B737</x:f>
        <x:v>C19</x:v>
      </x:c>
      <x:c r="C2200" s="38" t="str">
        <x:f>'Reparto provincial'!C737</x:f>
        <x:v>Worldwide Medical Assurance</x:v>
      </x:c>
      <x:c r="D2200" s="38" t="str">
        <x:f>'Reparto provincial'!D737</x:f>
        <x:v>Industrial</x:v>
      </x:c>
      <x:c r="E2200" s="38" t="str">
        <x:f>'Reparto provincial'!E737</x:f>
        <x:v>Chiriquí</x:v>
      </x:c>
      <x:c r="F2200" s="38" t="str">
        <x:f>Ubicaciones!A9</x:f>
        <x:v>L04</x:v>
      </x:c>
      <x:c r="G2200" s="38" t="str">
        <x:v>P2</x:v>
      </x:c>
      <x:c r="H2200" s="55" t="n">
        <x:f>IF(AND(ISNUMBER('Reparto provincial'!J737),ABS(Construccion!G17-1)&lt;0.0000001,MIN(Construccion!D17:F17)&gt;=0,MAX(Construccion!D17:F17)&lt;=1),ROUND('Reparto provincial'!J737*ROUND(SUM(Construccion!$D$17:E17),12),0)-ROUND('Reparto provincial'!J737*ROUND(SUM(Construccion!$D$17:D17),12),0),"n.a.")</x:f>
        <x:v>0</x:v>
      </x:c>
      <x:c r="I2200" s="55" t="n">
        <x:f>'Reparto provincial'!N737</x:f>
        <x:v>0</x:v>
      </x:c>
      <x:c r="J2200" s="55" t="n">
        <x:f>IF(AND(ISNUMBER(H2200),ISNUMBER(I2200)),H2200*I2200,"n.a.")</x:f>
        <x:v>0</x:v>
      </x:c>
      <x:c r="K2200" s="56" t="n">
        <x:f>Ubicaciones!D9</x:f>
        <x:v>8.43</x:v>
      </x:c>
      <x:c r="L2200" s="56" t="n">
        <x:f>Ubicaciones!E9</x:f>
        <x:v>-82.43</x:v>
      </x:c>
      <x:c r="M2200" s="38" t="str">
        <x:f>Vulnerabilidad!B23</x:f>
        <x:v>Mampostería sin refuerzo</x:v>
      </x:c>
      <x:c r="N2200" s="38" t="str">
        <x:f>Vulnerabilidad!C23</x:f>
        <x:v>Bloque / ladrillo</x:v>
      </x:c>
      <x:c r="O2200" s="38" t="str">
        <x:f>Vulnerabilidad!D23</x:f>
        <x:v>Metal</x:v>
      </x:c>
      <x:c r="P2200" s="38" t="str">
        <x:v>Sin dato</x:v>
      </x:c>
      <x:c r="Q2200" s="38" t="n">
        <x:f>IF('Impacto local'!H9="","",'Impacto local'!H9)</x:f>
        <x:v>4</x:v>
      </x:c>
      <x:c r="R2200" s="57" t="n">
        <x:f>IF(Q2200="","",INDEX(Vulnerabilidad!$C$6:$C$17,Q2200))</x:f>
        <x:v>0.001</x:v>
      </x:c>
      <x:c r="S2200" s="55" t="n">
        <x:f>IF(AND(ISNUMBER(J2200),ISNUMBER(R2200),R2200&gt;=0,R2200&lt;=1),J2200*R2200,"n.a.")</x:f>
        <x:v>0</x:v>
      </x:c>
      <x:c r="T2200" s="38" t="str">
        <x:f>IF(ISNUMBER(S2200),"Calculado ilustrativo","Faltan datos / parámetros inválidos")</x:f>
        <x:v>Calculado ilustrativo</x:v>
      </x:c>
    </x:row>
    <x:row r="2201">
      <x:c r="A2201" s="38" t="str">
        <x:v>R02196</x:v>
      </x:c>
      <x:c r="B2201" s="38" t="str">
        <x:f>'Reparto provincial'!B737</x:f>
        <x:v>C19</x:v>
      </x:c>
      <x:c r="C2201" s="38" t="str">
        <x:f>'Reparto provincial'!C737</x:f>
        <x:v>Worldwide Medical Assurance</x:v>
      </x:c>
      <x:c r="D2201" s="38" t="str">
        <x:f>'Reparto provincial'!D737</x:f>
        <x:v>Industrial</x:v>
      </x:c>
      <x:c r="E2201" s="38" t="str">
        <x:f>'Reparto provincial'!E737</x:f>
        <x:v>Chiriquí</x:v>
      </x:c>
      <x:c r="F2201" s="38" t="str">
        <x:f>Ubicaciones!A9</x:f>
        <x:v>L04</x:v>
      </x:c>
      <x:c r="G2201" s="38" t="str">
        <x:v>P3</x:v>
      </x:c>
      <x:c r="H2201" s="55" t="n">
        <x:f>IF(AND(ISNUMBER('Reparto provincial'!J737),ABS(Construccion!G17-1)&lt;0.0000001,MIN(Construccion!D17:F17)&gt;=0,MAX(Construccion!D17:F17)&lt;=1),ROUND('Reparto provincial'!J737*ROUND(SUM(Construccion!$D$17:F17),12),0)-ROUND('Reparto provincial'!J737*ROUND(SUM(Construccion!$D$17:E17),12),0),"n.a.")</x:f>
        <x:v>0</x:v>
      </x:c>
      <x:c r="I2201" s="55" t="n">
        <x:f>'Reparto provincial'!N737</x:f>
        <x:v>0</x:v>
      </x:c>
      <x:c r="J2201" s="55" t="n">
        <x:f>IF(AND(ISNUMBER(H2201),ISNUMBER(I2201)),H2201*I2201,"n.a.")</x:f>
        <x:v>0</x:v>
      </x:c>
      <x:c r="K2201" s="56" t="n">
        <x:f>Ubicaciones!D9</x:f>
        <x:v>8.43</x:v>
      </x:c>
      <x:c r="L2201" s="56" t="n">
        <x:f>Ubicaciones!E9</x:f>
        <x:v>-82.43</x:v>
      </x:c>
      <x:c r="M2201" s="38" t="str">
        <x:f>Vulnerabilidad!B24</x:f>
        <x:v>Liviana / madera</x:v>
      </x:c>
      <x:c r="N2201" s="38" t="str">
        <x:f>Vulnerabilidad!C24</x:f>
        <x:v>Madera / livianas</x:v>
      </x:c>
      <x:c r="O2201" s="38" t="str">
        <x:f>Vulnerabilidad!D24</x:f>
        <x:v>Metal</x:v>
      </x:c>
      <x:c r="P2201" s="38" t="str">
        <x:v>Sin dato</x:v>
      </x:c>
      <x:c r="Q2201" s="38" t="n">
        <x:f>IF('Impacto local'!H9="","",'Impacto local'!H9)</x:f>
        <x:v>4</x:v>
      </x:c>
      <x:c r="R2201" s="57" t="n">
        <x:f>IF(Q2201="","",INDEX(Vulnerabilidad!$D$6:$D$17,Q2201))</x:f>
        <x:v>0.002</x:v>
      </x:c>
      <x:c r="S2201" s="55" t="n">
        <x:f>IF(AND(ISNUMBER(J2201),ISNUMBER(R2201),R2201&gt;=0,R2201&lt;=1),J2201*R2201,"n.a.")</x:f>
        <x:v>0</x:v>
      </x:c>
      <x:c r="T2201" s="38" t="str">
        <x:f>IF(ISNUMBER(S2201),"Calculado ilustrativo","Faltan datos / parámetros inválidos")</x:f>
        <x:v>Calculado ilustrativo</x:v>
      </x:c>
    </x:row>
    <x:row r="2202">
      <x:c r="A2202" s="38" t="str">
        <x:v>R02197</x:v>
      </x:c>
      <x:c r="B2202" s="38" t="str">
        <x:f>'Reparto provincial'!B738</x:f>
        <x:v>C19</x:v>
      </x:c>
      <x:c r="C2202" s="38" t="str">
        <x:f>'Reparto provincial'!C738</x:f>
        <x:v>Worldwide Medical Assurance</x:v>
      </x:c>
      <x:c r="D2202" s="38" t="str">
        <x:f>'Reparto provincial'!D738</x:f>
        <x:v>Industrial</x:v>
      </x:c>
      <x:c r="E2202" s="38" t="str">
        <x:f>'Reparto provincial'!E738</x:f>
        <x:v>Darién</x:v>
      </x:c>
      <x:c r="F2202" s="38" t="str">
        <x:f>Ubicaciones!A10</x:f>
        <x:v>L05</x:v>
      </x:c>
      <x:c r="G2202" s="38" t="str">
        <x:v>P1</x:v>
      </x:c>
      <x:c r="H2202" s="55" t="n">
        <x:f>IF(AND(ISNUMBER('Reparto provincial'!J738),ABS(Construccion!G20-1)&lt;0.0000001,MIN(Construccion!D20:F20)&gt;=0,MAX(Construccion!D20:F20)&lt;=1),ROUND('Reparto provincial'!J738*ROUND(SUM(Construccion!$D$20:D20),12),0)-0,"n.a.")</x:f>
        <x:v>0</x:v>
      </x:c>
      <x:c r="I2202" s="55" t="n">
        <x:f>'Reparto provincial'!N738</x:f>
        <x:v>0</x:v>
      </x:c>
      <x:c r="J2202" s="55" t="n">
        <x:f>IF(AND(ISNUMBER(H2202),ISNUMBER(I2202)),H2202*I2202,"n.a.")</x:f>
        <x:v>0</x:v>
      </x:c>
      <x:c r="K2202" s="56" t="n">
        <x:f>Ubicaciones!D10</x:f>
        <x:v>8.4</x:v>
      </x:c>
      <x:c r="L2202" s="56" t="n">
        <x:f>Ubicaciones!E10</x:f>
        <x:v>-78.15</x:v>
      </x:c>
      <x:c r="M2202" s="38" t="str">
        <x:f>Vulnerabilidad!B22</x:f>
        <x:v>Hormigón armado</x:v>
      </x:c>
      <x:c r="N2202" s="38" t="str">
        <x:f>Vulnerabilidad!C22</x:f>
        <x:v>Mampostería de relleno</x:v>
      </x:c>
      <x:c r="O2202" s="38" t="str">
        <x:f>Vulnerabilidad!D22</x:f>
        <x:v>Losa de hormigón</x:v>
      </x:c>
      <x:c r="P2202" s="38" t="str">
        <x:v>Sin dato</x:v>
      </x:c>
      <x:c r="Q2202" s="38" t="n">
        <x:f>IF('Impacto local'!H10="","",'Impacto local'!H10)</x:f>
        <x:v>2</x:v>
      </x:c>
      <x:c r="R2202" s="57" t="n">
        <x:f>IF(Q2202="","",INDEX(Vulnerabilidad!$B$6:$B$17,Q2202))</x:f>
        <x:v>0</x:v>
      </x:c>
      <x:c r="S2202" s="55" t="n">
        <x:f>IF(AND(ISNUMBER(J2202),ISNUMBER(R2202),R2202&gt;=0,R2202&lt;=1),J2202*R2202,"n.a.")</x:f>
        <x:v>0</x:v>
      </x:c>
      <x:c r="T2202" s="38" t="str">
        <x:f>IF(ISNUMBER(S2202),"Calculado ilustrativo","Faltan datos / parámetros inválidos")</x:f>
        <x:v>Calculado ilustrativo</x:v>
      </x:c>
    </x:row>
    <x:row r="2203">
      <x:c r="A2203" s="38" t="str">
        <x:v>R02198</x:v>
      </x:c>
      <x:c r="B2203" s="38" t="str">
        <x:f>'Reparto provincial'!B738</x:f>
        <x:v>C19</x:v>
      </x:c>
      <x:c r="C2203" s="38" t="str">
        <x:f>'Reparto provincial'!C738</x:f>
        <x:v>Worldwide Medical Assurance</x:v>
      </x:c>
      <x:c r="D2203" s="38" t="str">
        <x:f>'Reparto provincial'!D738</x:f>
        <x:v>Industrial</x:v>
      </x:c>
      <x:c r="E2203" s="38" t="str">
        <x:f>'Reparto provincial'!E738</x:f>
        <x:v>Darién</x:v>
      </x:c>
      <x:c r="F2203" s="38" t="str">
        <x:f>Ubicaciones!A10</x:f>
        <x:v>L05</x:v>
      </x:c>
      <x:c r="G2203" s="38" t="str">
        <x:v>P2</x:v>
      </x:c>
      <x:c r="H2203" s="55" t="n">
        <x:f>IF(AND(ISNUMBER('Reparto provincial'!J738),ABS(Construccion!G20-1)&lt;0.0000001,MIN(Construccion!D20:F20)&gt;=0,MAX(Construccion!D20:F20)&lt;=1),ROUND('Reparto provincial'!J738*ROUND(SUM(Construccion!$D$20:E20),12),0)-ROUND('Reparto provincial'!J738*ROUND(SUM(Construccion!$D$20:D20),12),0),"n.a.")</x:f>
        <x:v>0</x:v>
      </x:c>
      <x:c r="I2203" s="55" t="n">
        <x:f>'Reparto provincial'!N738</x:f>
        <x:v>0</x:v>
      </x:c>
      <x:c r="J2203" s="55" t="n">
        <x:f>IF(AND(ISNUMBER(H2203),ISNUMBER(I2203)),H2203*I2203,"n.a.")</x:f>
        <x:v>0</x:v>
      </x:c>
      <x:c r="K2203" s="56" t="n">
        <x:f>Ubicaciones!D10</x:f>
        <x:v>8.4</x:v>
      </x:c>
      <x:c r="L2203" s="56" t="n">
        <x:f>Ubicaciones!E10</x:f>
        <x:v>-78.15</x:v>
      </x:c>
      <x:c r="M2203" s="38" t="str">
        <x:f>Vulnerabilidad!B23</x:f>
        <x:v>Mampostería sin refuerzo</x:v>
      </x:c>
      <x:c r="N2203" s="38" t="str">
        <x:f>Vulnerabilidad!C23</x:f>
        <x:v>Bloque / ladrillo</x:v>
      </x:c>
      <x:c r="O2203" s="38" t="str">
        <x:f>Vulnerabilidad!D23</x:f>
        <x:v>Metal</x:v>
      </x:c>
      <x:c r="P2203" s="38" t="str">
        <x:v>Sin dato</x:v>
      </x:c>
      <x:c r="Q2203" s="38" t="n">
        <x:f>IF('Impacto local'!H10="","",'Impacto local'!H10)</x:f>
        <x:v>2</x:v>
      </x:c>
      <x:c r="R2203" s="57" t="n">
        <x:f>IF(Q2203="","",INDEX(Vulnerabilidad!$C$6:$C$17,Q2203))</x:f>
        <x:v>0</x:v>
      </x:c>
      <x:c r="S2203" s="55" t="n">
        <x:f>IF(AND(ISNUMBER(J2203),ISNUMBER(R2203),R2203&gt;=0,R2203&lt;=1),J2203*R2203,"n.a.")</x:f>
        <x:v>0</x:v>
      </x:c>
      <x:c r="T2203" s="38" t="str">
        <x:f>IF(ISNUMBER(S2203),"Calculado ilustrativo","Faltan datos / parámetros inválidos")</x:f>
        <x:v>Calculado ilustrativo</x:v>
      </x:c>
    </x:row>
    <x:row r="2204">
      <x:c r="A2204" s="38" t="str">
        <x:v>R02199</x:v>
      </x:c>
      <x:c r="B2204" s="38" t="str">
        <x:f>'Reparto provincial'!B738</x:f>
        <x:v>C19</x:v>
      </x:c>
      <x:c r="C2204" s="38" t="str">
        <x:f>'Reparto provincial'!C738</x:f>
        <x:v>Worldwide Medical Assurance</x:v>
      </x:c>
      <x:c r="D2204" s="38" t="str">
        <x:f>'Reparto provincial'!D738</x:f>
        <x:v>Industrial</x:v>
      </x:c>
      <x:c r="E2204" s="38" t="str">
        <x:f>'Reparto provincial'!E738</x:f>
        <x:v>Darién</x:v>
      </x:c>
      <x:c r="F2204" s="38" t="str">
        <x:f>Ubicaciones!A10</x:f>
        <x:v>L05</x:v>
      </x:c>
      <x:c r="G2204" s="38" t="str">
        <x:v>P3</x:v>
      </x:c>
      <x:c r="H2204" s="55" t="n">
        <x:f>IF(AND(ISNUMBER('Reparto provincial'!J738),ABS(Construccion!G20-1)&lt;0.0000001,MIN(Construccion!D20:F20)&gt;=0,MAX(Construccion!D20:F20)&lt;=1),ROUND('Reparto provincial'!J738*ROUND(SUM(Construccion!$D$20:F20),12),0)-ROUND('Reparto provincial'!J738*ROUND(SUM(Construccion!$D$20:E20),12),0),"n.a.")</x:f>
        <x:v>0</x:v>
      </x:c>
      <x:c r="I2204" s="55" t="n">
        <x:f>'Reparto provincial'!N738</x:f>
        <x:v>0</x:v>
      </x:c>
      <x:c r="J2204" s="55" t="n">
        <x:f>IF(AND(ISNUMBER(H2204),ISNUMBER(I2204)),H2204*I2204,"n.a.")</x:f>
        <x:v>0</x:v>
      </x:c>
      <x:c r="K2204" s="56" t="n">
        <x:f>Ubicaciones!D10</x:f>
        <x:v>8.4</x:v>
      </x:c>
      <x:c r="L2204" s="56" t="n">
        <x:f>Ubicaciones!E10</x:f>
        <x:v>-78.15</x:v>
      </x:c>
      <x:c r="M2204" s="38" t="str">
        <x:f>Vulnerabilidad!B24</x:f>
        <x:v>Liviana / madera</x:v>
      </x:c>
      <x:c r="N2204" s="38" t="str">
        <x:f>Vulnerabilidad!C24</x:f>
        <x:v>Madera / livianas</x:v>
      </x:c>
      <x:c r="O2204" s="38" t="str">
        <x:f>Vulnerabilidad!D24</x:f>
        <x:v>Metal</x:v>
      </x:c>
      <x:c r="P2204" s="38" t="str">
        <x:v>Sin dato</x:v>
      </x:c>
      <x:c r="Q2204" s="38" t="n">
        <x:f>IF('Impacto local'!H10="","",'Impacto local'!H10)</x:f>
        <x:v>2</x:v>
      </x:c>
      <x:c r="R2204" s="57" t="n">
        <x:f>IF(Q2204="","",INDEX(Vulnerabilidad!$D$6:$D$17,Q2204))</x:f>
        <x:v>0</x:v>
      </x:c>
      <x:c r="S2204" s="55" t="n">
        <x:f>IF(AND(ISNUMBER(J2204),ISNUMBER(R2204),R2204&gt;=0,R2204&lt;=1),J2204*R2204,"n.a.")</x:f>
        <x:v>0</x:v>
      </x:c>
      <x:c r="T2204" s="38" t="str">
        <x:f>IF(ISNUMBER(S2204),"Calculado ilustrativo","Faltan datos / parámetros inválidos")</x:f>
        <x:v>Calculado ilustrativo</x:v>
      </x:c>
    </x:row>
    <x:row r="2205">
      <x:c r="A2205" s="38" t="str">
        <x:v>R02200</x:v>
      </x:c>
      <x:c r="B2205" s="38" t="str">
        <x:f>'Reparto provincial'!B739</x:f>
        <x:v>C19</x:v>
      </x:c>
      <x:c r="C2205" s="38" t="str">
        <x:f>'Reparto provincial'!C739</x:f>
        <x:v>Worldwide Medical Assurance</x:v>
      </x:c>
      <x:c r="D2205" s="38" t="str">
        <x:f>'Reparto provincial'!D739</x:f>
        <x:v>Industrial</x:v>
      </x:c>
      <x:c r="E2205" s="38" t="str">
        <x:f>'Reparto provincial'!E739</x:f>
        <x:v>Herrera</x:v>
      </x:c>
      <x:c r="F2205" s="38" t="str">
        <x:f>Ubicaciones!A11</x:f>
        <x:v>L06</x:v>
      </x:c>
      <x:c r="G2205" s="38" t="str">
        <x:v>P1</x:v>
      </x:c>
      <x:c r="H2205" s="55" t="n">
        <x:f>IF(AND(ISNUMBER('Reparto provincial'!J739),ABS(Construccion!G23-1)&lt;0.0000001,MIN(Construccion!D23:F23)&gt;=0,MAX(Construccion!D23:F23)&lt;=1),ROUND('Reparto provincial'!J739*ROUND(SUM(Construccion!$D$23:D23),12),0)-0,"n.a.")</x:f>
        <x:v>0</x:v>
      </x:c>
      <x:c r="I2205" s="55" t="n">
        <x:f>'Reparto provincial'!N739</x:f>
        <x:v>0</x:v>
      </x:c>
      <x:c r="J2205" s="55" t="n">
        <x:f>IF(AND(ISNUMBER(H2205),ISNUMBER(I2205)),H2205*I2205,"n.a.")</x:f>
        <x:v>0</x:v>
      </x:c>
      <x:c r="K2205" s="56" t="n">
        <x:f>Ubicaciones!D11</x:f>
        <x:v>7.96</x:v>
      </x:c>
      <x:c r="L2205" s="56" t="n">
        <x:f>Ubicaciones!E11</x:f>
        <x:v>-80.43</x:v>
      </x:c>
      <x:c r="M2205" s="38" t="str">
        <x:f>Vulnerabilidad!B22</x:f>
        <x:v>Hormigón armado</x:v>
      </x:c>
      <x:c r="N2205" s="38" t="str">
        <x:f>Vulnerabilidad!C22</x:f>
        <x:v>Mampostería de relleno</x:v>
      </x:c>
      <x:c r="O2205" s="38" t="str">
        <x:f>Vulnerabilidad!D22</x:f>
        <x:v>Losa de hormigón</x:v>
      </x:c>
      <x:c r="P2205" s="38" t="str">
        <x:v>Sin dato</x:v>
      </x:c>
      <x:c r="Q2205" s="38" t="n">
        <x:f>IF('Impacto local'!H11="","",'Impacto local'!H11)</x:f>
        <x:v>3</x:v>
      </x:c>
      <x:c r="R2205" s="57" t="n">
        <x:f>IF(Q2205="","",INDEX(Vulnerabilidad!$B$6:$B$17,Q2205))</x:f>
        <x:v>0</x:v>
      </x:c>
      <x:c r="S2205" s="55" t="n">
        <x:f>IF(AND(ISNUMBER(J2205),ISNUMBER(R2205),R2205&gt;=0,R2205&lt;=1),J2205*R2205,"n.a.")</x:f>
        <x:v>0</x:v>
      </x:c>
      <x:c r="T2205" s="38" t="str">
        <x:f>IF(ISNUMBER(S2205),"Calculado ilustrativo","Faltan datos / parámetros inválidos")</x:f>
        <x:v>Calculado ilustrativo</x:v>
      </x:c>
    </x:row>
    <x:row r="2206">
      <x:c r="A2206" s="38" t="str">
        <x:v>R02201</x:v>
      </x:c>
      <x:c r="B2206" s="38" t="str">
        <x:f>'Reparto provincial'!B739</x:f>
        <x:v>C19</x:v>
      </x:c>
      <x:c r="C2206" s="38" t="str">
        <x:f>'Reparto provincial'!C739</x:f>
        <x:v>Worldwide Medical Assurance</x:v>
      </x:c>
      <x:c r="D2206" s="38" t="str">
        <x:f>'Reparto provincial'!D739</x:f>
        <x:v>Industrial</x:v>
      </x:c>
      <x:c r="E2206" s="38" t="str">
        <x:f>'Reparto provincial'!E739</x:f>
        <x:v>Herrera</x:v>
      </x:c>
      <x:c r="F2206" s="38" t="str">
        <x:f>Ubicaciones!A11</x:f>
        <x:v>L06</x:v>
      </x:c>
      <x:c r="G2206" s="38" t="str">
        <x:v>P2</x:v>
      </x:c>
      <x:c r="H2206" s="55" t="n">
        <x:f>IF(AND(ISNUMBER('Reparto provincial'!J739),ABS(Construccion!G23-1)&lt;0.0000001,MIN(Construccion!D23:F23)&gt;=0,MAX(Construccion!D23:F23)&lt;=1),ROUND('Reparto provincial'!J739*ROUND(SUM(Construccion!$D$23:E23),12),0)-ROUND('Reparto provincial'!J739*ROUND(SUM(Construccion!$D$23:D23),12),0),"n.a.")</x:f>
        <x:v>0</x:v>
      </x:c>
      <x:c r="I2206" s="55" t="n">
        <x:f>'Reparto provincial'!N739</x:f>
        <x:v>0</x:v>
      </x:c>
      <x:c r="J2206" s="55" t="n">
        <x:f>IF(AND(ISNUMBER(H2206),ISNUMBER(I2206)),H2206*I2206,"n.a.")</x:f>
        <x:v>0</x:v>
      </x:c>
      <x:c r="K2206" s="56" t="n">
        <x:f>Ubicaciones!D11</x:f>
        <x:v>7.96</x:v>
      </x:c>
      <x:c r="L2206" s="56" t="n">
        <x:f>Ubicaciones!E11</x:f>
        <x:v>-80.43</x:v>
      </x:c>
      <x:c r="M2206" s="38" t="str">
        <x:f>Vulnerabilidad!B23</x:f>
        <x:v>Mampostería sin refuerzo</x:v>
      </x:c>
      <x:c r="N2206" s="38" t="str">
        <x:f>Vulnerabilidad!C23</x:f>
        <x:v>Bloque / ladrillo</x:v>
      </x:c>
      <x:c r="O2206" s="38" t="str">
        <x:f>Vulnerabilidad!D23</x:f>
        <x:v>Metal</x:v>
      </x:c>
      <x:c r="P2206" s="38" t="str">
        <x:v>Sin dato</x:v>
      </x:c>
      <x:c r="Q2206" s="38" t="n">
        <x:f>IF('Impacto local'!H11="","",'Impacto local'!H11)</x:f>
        <x:v>3</x:v>
      </x:c>
      <x:c r="R2206" s="57" t="n">
        <x:f>IF(Q2206="","",INDEX(Vulnerabilidad!$C$6:$C$17,Q2206))</x:f>
        <x:v>0</x:v>
      </x:c>
      <x:c r="S2206" s="55" t="n">
        <x:f>IF(AND(ISNUMBER(J2206),ISNUMBER(R2206),R2206&gt;=0,R2206&lt;=1),J2206*R2206,"n.a.")</x:f>
        <x:v>0</x:v>
      </x:c>
      <x:c r="T2206" s="38" t="str">
        <x:f>IF(ISNUMBER(S2206),"Calculado ilustrativo","Faltan datos / parámetros inválidos")</x:f>
        <x:v>Calculado ilustrativo</x:v>
      </x:c>
    </x:row>
    <x:row r="2207">
      <x:c r="A2207" s="38" t="str">
        <x:v>R02202</x:v>
      </x:c>
      <x:c r="B2207" s="38" t="str">
        <x:f>'Reparto provincial'!B739</x:f>
        <x:v>C19</x:v>
      </x:c>
      <x:c r="C2207" s="38" t="str">
        <x:f>'Reparto provincial'!C739</x:f>
        <x:v>Worldwide Medical Assurance</x:v>
      </x:c>
      <x:c r="D2207" s="38" t="str">
        <x:f>'Reparto provincial'!D739</x:f>
        <x:v>Industrial</x:v>
      </x:c>
      <x:c r="E2207" s="38" t="str">
        <x:f>'Reparto provincial'!E739</x:f>
        <x:v>Herrera</x:v>
      </x:c>
      <x:c r="F2207" s="38" t="str">
        <x:f>Ubicaciones!A11</x:f>
        <x:v>L06</x:v>
      </x:c>
      <x:c r="G2207" s="38" t="str">
        <x:v>P3</x:v>
      </x:c>
      <x:c r="H2207" s="55" t="n">
        <x:f>IF(AND(ISNUMBER('Reparto provincial'!J739),ABS(Construccion!G23-1)&lt;0.0000001,MIN(Construccion!D23:F23)&gt;=0,MAX(Construccion!D23:F23)&lt;=1),ROUND('Reparto provincial'!J739*ROUND(SUM(Construccion!$D$23:F23),12),0)-ROUND('Reparto provincial'!J739*ROUND(SUM(Construccion!$D$23:E23),12),0),"n.a.")</x:f>
        <x:v>0</x:v>
      </x:c>
      <x:c r="I2207" s="55" t="n">
        <x:f>'Reparto provincial'!N739</x:f>
        <x:v>0</x:v>
      </x:c>
      <x:c r="J2207" s="55" t="n">
        <x:f>IF(AND(ISNUMBER(H2207),ISNUMBER(I2207)),H2207*I2207,"n.a.")</x:f>
        <x:v>0</x:v>
      </x:c>
      <x:c r="K2207" s="56" t="n">
        <x:f>Ubicaciones!D11</x:f>
        <x:v>7.96</x:v>
      </x:c>
      <x:c r="L2207" s="56" t="n">
        <x:f>Ubicaciones!E11</x:f>
        <x:v>-80.43</x:v>
      </x:c>
      <x:c r="M2207" s="38" t="str">
        <x:f>Vulnerabilidad!B24</x:f>
        <x:v>Liviana / madera</x:v>
      </x:c>
      <x:c r="N2207" s="38" t="str">
        <x:f>Vulnerabilidad!C24</x:f>
        <x:v>Madera / livianas</x:v>
      </x:c>
      <x:c r="O2207" s="38" t="str">
        <x:f>Vulnerabilidad!D24</x:f>
        <x:v>Metal</x:v>
      </x:c>
      <x:c r="P2207" s="38" t="str">
        <x:v>Sin dato</x:v>
      </x:c>
      <x:c r="Q2207" s="38" t="n">
        <x:f>IF('Impacto local'!H11="","",'Impacto local'!H11)</x:f>
        <x:v>3</x:v>
      </x:c>
      <x:c r="R2207" s="57" t="n">
        <x:f>IF(Q2207="","",INDEX(Vulnerabilidad!$D$6:$D$17,Q2207))</x:f>
        <x:v>0</x:v>
      </x:c>
      <x:c r="S2207" s="55" t="n">
        <x:f>IF(AND(ISNUMBER(J2207),ISNUMBER(R2207),R2207&gt;=0,R2207&lt;=1),J2207*R2207,"n.a.")</x:f>
        <x:v>0</x:v>
      </x:c>
      <x:c r="T2207" s="38" t="str">
        <x:f>IF(ISNUMBER(S2207),"Calculado ilustrativo","Faltan datos / parámetros inválidos")</x:f>
        <x:v>Calculado ilustrativo</x:v>
      </x:c>
    </x:row>
    <x:row r="2208">
      <x:c r="A2208" s="38" t="str">
        <x:v>R02203</x:v>
      </x:c>
      <x:c r="B2208" s="38" t="str">
        <x:f>'Reparto provincial'!B740</x:f>
        <x:v>C19</x:v>
      </x:c>
      <x:c r="C2208" s="38" t="str">
        <x:f>'Reparto provincial'!C740</x:f>
        <x:v>Worldwide Medical Assurance</x:v>
      </x:c>
      <x:c r="D2208" s="38" t="str">
        <x:f>'Reparto provincial'!D740</x:f>
        <x:v>Industrial</x:v>
      </x:c>
      <x:c r="E2208" s="38" t="str">
        <x:f>'Reparto provincial'!E740</x:f>
        <x:v>Los Santos</x:v>
      </x:c>
      <x:c r="F2208" s="38" t="str">
        <x:f>Ubicaciones!A12</x:f>
        <x:v>L07</x:v>
      </x:c>
      <x:c r="G2208" s="38" t="str">
        <x:v>P1</x:v>
      </x:c>
      <x:c r="H2208" s="55" t="n">
        <x:f>IF(AND(ISNUMBER('Reparto provincial'!J740),ABS(Construccion!G26-1)&lt;0.0000001,MIN(Construccion!D26:F26)&gt;=0,MAX(Construccion!D26:F26)&lt;=1),ROUND('Reparto provincial'!J740*ROUND(SUM(Construccion!$D$26:D26),12),0)-0,"n.a.")</x:f>
        <x:v>0</x:v>
      </x:c>
      <x:c r="I2208" s="55" t="n">
        <x:f>'Reparto provincial'!N740</x:f>
        <x:v>0</x:v>
      </x:c>
      <x:c r="J2208" s="55" t="n">
        <x:f>IF(AND(ISNUMBER(H2208),ISNUMBER(I2208)),H2208*I2208,"n.a.")</x:f>
        <x:v>0</x:v>
      </x:c>
      <x:c r="K2208" s="56" t="n">
        <x:f>Ubicaciones!D12</x:f>
        <x:v>7.77</x:v>
      </x:c>
      <x:c r="L2208" s="56" t="n">
        <x:f>Ubicaciones!E12</x:f>
        <x:v>-80.28</x:v>
      </x:c>
      <x:c r="M2208" s="38" t="str">
        <x:f>Vulnerabilidad!B22</x:f>
        <x:v>Hormigón armado</x:v>
      </x:c>
      <x:c r="N2208" s="38" t="str">
        <x:f>Vulnerabilidad!C22</x:f>
        <x:v>Mampostería de relleno</x:v>
      </x:c>
      <x:c r="O2208" s="38" t="str">
        <x:f>Vulnerabilidad!D22</x:f>
        <x:v>Losa de hormigón</x:v>
      </x:c>
      <x:c r="P2208" s="38" t="str">
        <x:v>Sin dato</x:v>
      </x:c>
      <x:c r="Q2208" s="38" t="n">
        <x:f>IF('Impacto local'!H12="","",'Impacto local'!H12)</x:f>
        <x:v>2</x:v>
      </x:c>
      <x:c r="R2208" s="57" t="n">
        <x:f>IF(Q2208="","",INDEX(Vulnerabilidad!$B$6:$B$17,Q2208))</x:f>
        <x:v>0</x:v>
      </x:c>
      <x:c r="S2208" s="55" t="n">
        <x:f>IF(AND(ISNUMBER(J2208),ISNUMBER(R2208),R2208&gt;=0,R2208&lt;=1),J2208*R2208,"n.a.")</x:f>
        <x:v>0</x:v>
      </x:c>
      <x:c r="T2208" s="38" t="str">
        <x:f>IF(ISNUMBER(S2208),"Calculado ilustrativo","Faltan datos / parámetros inválidos")</x:f>
        <x:v>Calculado ilustrativo</x:v>
      </x:c>
    </x:row>
    <x:row r="2209">
      <x:c r="A2209" s="38" t="str">
        <x:v>R02204</x:v>
      </x:c>
      <x:c r="B2209" s="38" t="str">
        <x:f>'Reparto provincial'!B740</x:f>
        <x:v>C19</x:v>
      </x:c>
      <x:c r="C2209" s="38" t="str">
        <x:f>'Reparto provincial'!C740</x:f>
        <x:v>Worldwide Medical Assurance</x:v>
      </x:c>
      <x:c r="D2209" s="38" t="str">
        <x:f>'Reparto provincial'!D740</x:f>
        <x:v>Industrial</x:v>
      </x:c>
      <x:c r="E2209" s="38" t="str">
        <x:f>'Reparto provincial'!E740</x:f>
        <x:v>Los Santos</x:v>
      </x:c>
      <x:c r="F2209" s="38" t="str">
        <x:f>Ubicaciones!A12</x:f>
        <x:v>L07</x:v>
      </x:c>
      <x:c r="G2209" s="38" t="str">
        <x:v>P2</x:v>
      </x:c>
      <x:c r="H2209" s="55" t="n">
        <x:f>IF(AND(ISNUMBER('Reparto provincial'!J740),ABS(Construccion!G26-1)&lt;0.0000001,MIN(Construccion!D26:F26)&gt;=0,MAX(Construccion!D26:F26)&lt;=1),ROUND('Reparto provincial'!J740*ROUND(SUM(Construccion!$D$26:E26),12),0)-ROUND('Reparto provincial'!J740*ROUND(SUM(Construccion!$D$26:D26),12),0),"n.a.")</x:f>
        <x:v>0</x:v>
      </x:c>
      <x:c r="I2209" s="55" t="n">
        <x:f>'Reparto provincial'!N740</x:f>
        <x:v>0</x:v>
      </x:c>
      <x:c r="J2209" s="55" t="n">
        <x:f>IF(AND(ISNUMBER(H2209),ISNUMBER(I2209)),H2209*I2209,"n.a.")</x:f>
        <x:v>0</x:v>
      </x:c>
      <x:c r="K2209" s="56" t="n">
        <x:f>Ubicaciones!D12</x:f>
        <x:v>7.77</x:v>
      </x:c>
      <x:c r="L2209" s="56" t="n">
        <x:f>Ubicaciones!E12</x:f>
        <x:v>-80.28</x:v>
      </x:c>
      <x:c r="M2209" s="38" t="str">
        <x:f>Vulnerabilidad!B23</x:f>
        <x:v>Mampostería sin refuerzo</x:v>
      </x:c>
      <x:c r="N2209" s="38" t="str">
        <x:f>Vulnerabilidad!C23</x:f>
        <x:v>Bloque / ladrillo</x:v>
      </x:c>
      <x:c r="O2209" s="38" t="str">
        <x:f>Vulnerabilidad!D23</x:f>
        <x:v>Metal</x:v>
      </x:c>
      <x:c r="P2209" s="38" t="str">
        <x:v>Sin dato</x:v>
      </x:c>
      <x:c r="Q2209" s="38" t="n">
        <x:f>IF('Impacto local'!H12="","",'Impacto local'!H12)</x:f>
        <x:v>2</x:v>
      </x:c>
      <x:c r="R2209" s="57" t="n">
        <x:f>IF(Q2209="","",INDEX(Vulnerabilidad!$C$6:$C$17,Q2209))</x:f>
        <x:v>0</x:v>
      </x:c>
      <x:c r="S2209" s="55" t="n">
        <x:f>IF(AND(ISNUMBER(J2209),ISNUMBER(R2209),R2209&gt;=0,R2209&lt;=1),J2209*R2209,"n.a.")</x:f>
        <x:v>0</x:v>
      </x:c>
      <x:c r="T2209" s="38" t="str">
        <x:f>IF(ISNUMBER(S2209),"Calculado ilustrativo","Faltan datos / parámetros inválidos")</x:f>
        <x:v>Calculado ilustrativo</x:v>
      </x:c>
    </x:row>
    <x:row r="2210">
      <x:c r="A2210" s="38" t="str">
        <x:v>R02205</x:v>
      </x:c>
      <x:c r="B2210" s="38" t="str">
        <x:f>'Reparto provincial'!B740</x:f>
        <x:v>C19</x:v>
      </x:c>
      <x:c r="C2210" s="38" t="str">
        <x:f>'Reparto provincial'!C740</x:f>
        <x:v>Worldwide Medical Assurance</x:v>
      </x:c>
      <x:c r="D2210" s="38" t="str">
        <x:f>'Reparto provincial'!D740</x:f>
        <x:v>Industrial</x:v>
      </x:c>
      <x:c r="E2210" s="38" t="str">
        <x:f>'Reparto provincial'!E740</x:f>
        <x:v>Los Santos</x:v>
      </x:c>
      <x:c r="F2210" s="38" t="str">
        <x:f>Ubicaciones!A12</x:f>
        <x:v>L07</x:v>
      </x:c>
      <x:c r="G2210" s="38" t="str">
        <x:v>P3</x:v>
      </x:c>
      <x:c r="H2210" s="55" t="n">
        <x:f>IF(AND(ISNUMBER('Reparto provincial'!J740),ABS(Construccion!G26-1)&lt;0.0000001,MIN(Construccion!D26:F26)&gt;=0,MAX(Construccion!D26:F26)&lt;=1),ROUND('Reparto provincial'!J740*ROUND(SUM(Construccion!$D$26:F26),12),0)-ROUND('Reparto provincial'!J740*ROUND(SUM(Construccion!$D$26:E26),12),0),"n.a.")</x:f>
        <x:v>0</x:v>
      </x:c>
      <x:c r="I2210" s="55" t="n">
        <x:f>'Reparto provincial'!N740</x:f>
        <x:v>0</x:v>
      </x:c>
      <x:c r="J2210" s="55" t="n">
        <x:f>IF(AND(ISNUMBER(H2210),ISNUMBER(I2210)),H2210*I2210,"n.a.")</x:f>
        <x:v>0</x:v>
      </x:c>
      <x:c r="K2210" s="56" t="n">
        <x:f>Ubicaciones!D12</x:f>
        <x:v>7.77</x:v>
      </x:c>
      <x:c r="L2210" s="56" t="n">
        <x:f>Ubicaciones!E12</x:f>
        <x:v>-80.28</x:v>
      </x:c>
      <x:c r="M2210" s="38" t="str">
        <x:f>Vulnerabilidad!B24</x:f>
        <x:v>Liviana / madera</x:v>
      </x:c>
      <x:c r="N2210" s="38" t="str">
        <x:f>Vulnerabilidad!C24</x:f>
        <x:v>Madera / livianas</x:v>
      </x:c>
      <x:c r="O2210" s="38" t="str">
        <x:f>Vulnerabilidad!D24</x:f>
        <x:v>Metal</x:v>
      </x:c>
      <x:c r="P2210" s="38" t="str">
        <x:v>Sin dato</x:v>
      </x:c>
      <x:c r="Q2210" s="38" t="n">
        <x:f>IF('Impacto local'!H12="","",'Impacto local'!H12)</x:f>
        <x:v>2</x:v>
      </x:c>
      <x:c r="R2210" s="57" t="n">
        <x:f>IF(Q2210="","",INDEX(Vulnerabilidad!$D$6:$D$17,Q2210))</x:f>
        <x:v>0</x:v>
      </x:c>
      <x:c r="S2210" s="55" t="n">
        <x:f>IF(AND(ISNUMBER(J2210),ISNUMBER(R2210),R2210&gt;=0,R2210&lt;=1),J2210*R2210,"n.a.")</x:f>
        <x:v>0</x:v>
      </x:c>
      <x:c r="T2210" s="38" t="str">
        <x:f>IF(ISNUMBER(S2210),"Calculado ilustrativo","Faltan datos / parámetros inválidos")</x:f>
        <x:v>Calculado ilustrativo</x:v>
      </x:c>
    </x:row>
    <x:row r="2211">
      <x:c r="A2211" s="38" t="str">
        <x:v>R02206</x:v>
      </x:c>
      <x:c r="B2211" s="38" t="str">
        <x:f>'Reparto provincial'!B741</x:f>
        <x:v>C19</x:v>
      </x:c>
      <x:c r="C2211" s="38" t="str">
        <x:f>'Reparto provincial'!C741</x:f>
        <x:v>Worldwide Medical Assurance</x:v>
      </x:c>
      <x:c r="D2211" s="38" t="str">
        <x:f>'Reparto provincial'!D741</x:f>
        <x:v>Industrial</x:v>
      </x:c>
      <x:c r="E2211" s="38" t="str">
        <x:f>'Reparto provincial'!E741</x:f>
        <x:v>Panamá</x:v>
      </x:c>
      <x:c r="F2211" s="38" t="str">
        <x:f>Ubicaciones!A13</x:f>
        <x:v>L08</x:v>
      </x:c>
      <x:c r="G2211" s="38" t="str">
        <x:v>P1</x:v>
      </x:c>
      <x:c r="H2211" s="55" t="n">
        <x:f>IF(AND(ISNUMBER('Reparto provincial'!J741),ABS(Construccion!G29-1)&lt;0.0000001,MIN(Construccion!D29:F29)&gt;=0,MAX(Construccion!D29:F29)&lt;=1),ROUND('Reparto provincial'!J741*ROUND(SUM(Construccion!$D$29:D29),12),0)-0,"n.a.")</x:f>
        <x:v>0</x:v>
      </x:c>
      <x:c r="I2211" s="55" t="n">
        <x:f>'Reparto provincial'!N741</x:f>
        <x:v>0</x:v>
      </x:c>
      <x:c r="J2211" s="55" t="n">
        <x:f>IF(AND(ISNUMBER(H2211),ISNUMBER(I2211)),H2211*I2211,"n.a.")</x:f>
        <x:v>0</x:v>
      </x:c>
      <x:c r="K2211" s="56" t="n">
        <x:f>Ubicaciones!D13</x:f>
        <x:v>8.98</x:v>
      </x:c>
      <x:c r="L2211" s="56" t="n">
        <x:f>Ubicaciones!E13</x:f>
        <x:v>-79.52</x:v>
      </x:c>
      <x:c r="M2211" s="38" t="str">
        <x:f>Vulnerabilidad!B22</x:f>
        <x:v>Hormigón armado</x:v>
      </x:c>
      <x:c r="N2211" s="38" t="str">
        <x:f>Vulnerabilidad!C22</x:f>
        <x:v>Mampostería de relleno</x:v>
      </x:c>
      <x:c r="O2211" s="38" t="str">
        <x:f>Vulnerabilidad!D22</x:f>
        <x:v>Losa de hormigón</x:v>
      </x:c>
      <x:c r="P2211" s="38" t="str">
        <x:v>Sin dato</x:v>
      </x:c>
      <x:c r="Q2211" s="38" t="n">
        <x:f>IF('Impacto local'!H13="","",'Impacto local'!H13)</x:f>
        <x:v>2</x:v>
      </x:c>
      <x:c r="R2211" s="57" t="n">
        <x:f>IF(Q2211="","",INDEX(Vulnerabilidad!$B$6:$B$17,Q2211))</x:f>
        <x:v>0</x:v>
      </x:c>
      <x:c r="S2211" s="55" t="n">
        <x:f>IF(AND(ISNUMBER(J2211),ISNUMBER(R2211),R2211&gt;=0,R2211&lt;=1),J2211*R2211,"n.a.")</x:f>
        <x:v>0</x:v>
      </x:c>
      <x:c r="T2211" s="38" t="str">
        <x:f>IF(ISNUMBER(S2211),"Calculado ilustrativo","Faltan datos / parámetros inválidos")</x:f>
        <x:v>Calculado ilustrativo</x:v>
      </x:c>
    </x:row>
    <x:row r="2212">
      <x:c r="A2212" s="38" t="str">
        <x:v>R02207</x:v>
      </x:c>
      <x:c r="B2212" s="38" t="str">
        <x:f>'Reparto provincial'!B741</x:f>
        <x:v>C19</x:v>
      </x:c>
      <x:c r="C2212" s="38" t="str">
        <x:f>'Reparto provincial'!C741</x:f>
        <x:v>Worldwide Medical Assurance</x:v>
      </x:c>
      <x:c r="D2212" s="38" t="str">
        <x:f>'Reparto provincial'!D741</x:f>
        <x:v>Industrial</x:v>
      </x:c>
      <x:c r="E2212" s="38" t="str">
        <x:f>'Reparto provincial'!E741</x:f>
        <x:v>Panamá</x:v>
      </x:c>
      <x:c r="F2212" s="38" t="str">
        <x:f>Ubicaciones!A13</x:f>
        <x:v>L08</x:v>
      </x:c>
      <x:c r="G2212" s="38" t="str">
        <x:v>P2</x:v>
      </x:c>
      <x:c r="H2212" s="55" t="n">
        <x:f>IF(AND(ISNUMBER('Reparto provincial'!J741),ABS(Construccion!G29-1)&lt;0.0000001,MIN(Construccion!D29:F29)&gt;=0,MAX(Construccion!D29:F29)&lt;=1),ROUND('Reparto provincial'!J741*ROUND(SUM(Construccion!$D$29:E29),12),0)-ROUND('Reparto provincial'!J741*ROUND(SUM(Construccion!$D$29:D29),12),0),"n.a.")</x:f>
        <x:v>0</x:v>
      </x:c>
      <x:c r="I2212" s="55" t="n">
        <x:f>'Reparto provincial'!N741</x:f>
        <x:v>0</x:v>
      </x:c>
      <x:c r="J2212" s="55" t="n">
        <x:f>IF(AND(ISNUMBER(H2212),ISNUMBER(I2212)),H2212*I2212,"n.a.")</x:f>
        <x:v>0</x:v>
      </x:c>
      <x:c r="K2212" s="56" t="n">
        <x:f>Ubicaciones!D13</x:f>
        <x:v>8.98</x:v>
      </x:c>
      <x:c r="L2212" s="56" t="n">
        <x:f>Ubicaciones!E13</x:f>
        <x:v>-79.52</x:v>
      </x:c>
      <x:c r="M2212" s="38" t="str">
        <x:f>Vulnerabilidad!B23</x:f>
        <x:v>Mampostería sin refuerzo</x:v>
      </x:c>
      <x:c r="N2212" s="38" t="str">
        <x:f>Vulnerabilidad!C23</x:f>
        <x:v>Bloque / ladrillo</x:v>
      </x:c>
      <x:c r="O2212" s="38" t="str">
        <x:f>Vulnerabilidad!D23</x:f>
        <x:v>Metal</x:v>
      </x:c>
      <x:c r="P2212" s="38" t="str">
        <x:v>Sin dato</x:v>
      </x:c>
      <x:c r="Q2212" s="38" t="n">
        <x:f>IF('Impacto local'!H13="","",'Impacto local'!H13)</x:f>
        <x:v>2</x:v>
      </x:c>
      <x:c r="R2212" s="57" t="n">
        <x:f>IF(Q2212="","",INDEX(Vulnerabilidad!$C$6:$C$17,Q2212))</x:f>
        <x:v>0</x:v>
      </x:c>
      <x:c r="S2212" s="55" t="n">
        <x:f>IF(AND(ISNUMBER(J2212),ISNUMBER(R2212),R2212&gt;=0,R2212&lt;=1),J2212*R2212,"n.a.")</x:f>
        <x:v>0</x:v>
      </x:c>
      <x:c r="T2212" s="38" t="str">
        <x:f>IF(ISNUMBER(S2212),"Calculado ilustrativo","Faltan datos / parámetros inválidos")</x:f>
        <x:v>Calculado ilustrativo</x:v>
      </x:c>
    </x:row>
    <x:row r="2213">
      <x:c r="A2213" s="38" t="str">
        <x:v>R02208</x:v>
      </x:c>
      <x:c r="B2213" s="38" t="str">
        <x:f>'Reparto provincial'!B741</x:f>
        <x:v>C19</x:v>
      </x:c>
      <x:c r="C2213" s="38" t="str">
        <x:f>'Reparto provincial'!C741</x:f>
        <x:v>Worldwide Medical Assurance</x:v>
      </x:c>
      <x:c r="D2213" s="38" t="str">
        <x:f>'Reparto provincial'!D741</x:f>
        <x:v>Industrial</x:v>
      </x:c>
      <x:c r="E2213" s="38" t="str">
        <x:f>'Reparto provincial'!E741</x:f>
        <x:v>Panamá</x:v>
      </x:c>
      <x:c r="F2213" s="38" t="str">
        <x:f>Ubicaciones!A13</x:f>
        <x:v>L08</x:v>
      </x:c>
      <x:c r="G2213" s="38" t="str">
        <x:v>P3</x:v>
      </x:c>
      <x:c r="H2213" s="55" t="n">
        <x:f>IF(AND(ISNUMBER('Reparto provincial'!J741),ABS(Construccion!G29-1)&lt;0.0000001,MIN(Construccion!D29:F29)&gt;=0,MAX(Construccion!D29:F29)&lt;=1),ROUND('Reparto provincial'!J741*ROUND(SUM(Construccion!$D$29:F29),12),0)-ROUND('Reparto provincial'!J741*ROUND(SUM(Construccion!$D$29:E29),12),0),"n.a.")</x:f>
        <x:v>0</x:v>
      </x:c>
      <x:c r="I2213" s="55" t="n">
        <x:f>'Reparto provincial'!N741</x:f>
        <x:v>0</x:v>
      </x:c>
      <x:c r="J2213" s="55" t="n">
        <x:f>IF(AND(ISNUMBER(H2213),ISNUMBER(I2213)),H2213*I2213,"n.a.")</x:f>
        <x:v>0</x:v>
      </x:c>
      <x:c r="K2213" s="56" t="n">
        <x:f>Ubicaciones!D13</x:f>
        <x:v>8.98</x:v>
      </x:c>
      <x:c r="L2213" s="56" t="n">
        <x:f>Ubicaciones!E13</x:f>
        <x:v>-79.52</x:v>
      </x:c>
      <x:c r="M2213" s="38" t="str">
        <x:f>Vulnerabilidad!B24</x:f>
        <x:v>Liviana / madera</x:v>
      </x:c>
      <x:c r="N2213" s="38" t="str">
        <x:f>Vulnerabilidad!C24</x:f>
        <x:v>Madera / livianas</x:v>
      </x:c>
      <x:c r="O2213" s="38" t="str">
        <x:f>Vulnerabilidad!D24</x:f>
        <x:v>Metal</x:v>
      </x:c>
      <x:c r="P2213" s="38" t="str">
        <x:v>Sin dato</x:v>
      </x:c>
      <x:c r="Q2213" s="38" t="n">
        <x:f>IF('Impacto local'!H13="","",'Impacto local'!H13)</x:f>
        <x:v>2</x:v>
      </x:c>
      <x:c r="R2213" s="57" t="n">
        <x:f>IF(Q2213="","",INDEX(Vulnerabilidad!$D$6:$D$17,Q2213))</x:f>
        <x:v>0</x:v>
      </x:c>
      <x:c r="S2213" s="55" t="n">
        <x:f>IF(AND(ISNUMBER(J2213),ISNUMBER(R2213),R2213&gt;=0,R2213&lt;=1),J2213*R2213,"n.a.")</x:f>
        <x:v>0</x:v>
      </x:c>
      <x:c r="T2213" s="38" t="str">
        <x:f>IF(ISNUMBER(S2213),"Calculado ilustrativo","Faltan datos / parámetros inválidos")</x:f>
        <x:v>Calculado ilustrativo</x:v>
      </x:c>
    </x:row>
    <x:row r="2214">
      <x:c r="A2214" s="38" t="str">
        <x:v>R02209</x:v>
      </x:c>
      <x:c r="B2214" s="38" t="str">
        <x:f>'Reparto provincial'!B742</x:f>
        <x:v>C19</x:v>
      </x:c>
      <x:c r="C2214" s="38" t="str">
        <x:f>'Reparto provincial'!C742</x:f>
        <x:v>Worldwide Medical Assurance</x:v>
      </x:c>
      <x:c r="D2214" s="38" t="str">
        <x:f>'Reparto provincial'!D742</x:f>
        <x:v>Industrial</x:v>
      </x:c>
      <x:c r="E2214" s="38" t="str">
        <x:f>'Reparto provincial'!E742</x:f>
        <x:v>Veraguas</x:v>
      </x:c>
      <x:c r="F2214" s="38" t="str">
        <x:f>Ubicaciones!A14</x:f>
        <x:v>L09</x:v>
      </x:c>
      <x:c r="G2214" s="38" t="str">
        <x:v>P1</x:v>
      </x:c>
      <x:c r="H2214" s="55" t="n">
        <x:f>IF(AND(ISNUMBER('Reparto provincial'!J742),ABS(Construccion!G32-1)&lt;0.0000001,MIN(Construccion!D32:F32)&gt;=0,MAX(Construccion!D32:F32)&lt;=1),ROUND('Reparto provincial'!J742*ROUND(SUM(Construccion!$D$32:D32),12),0)-0,"n.a.")</x:f>
        <x:v>0</x:v>
      </x:c>
      <x:c r="I2214" s="55" t="n">
        <x:f>'Reparto provincial'!N742</x:f>
        <x:v>0</x:v>
      </x:c>
      <x:c r="J2214" s="55" t="n">
        <x:f>IF(AND(ISNUMBER(H2214),ISNUMBER(I2214)),H2214*I2214,"n.a.")</x:f>
        <x:v>0</x:v>
      </x:c>
      <x:c r="K2214" s="56" t="n">
        <x:f>Ubicaciones!D14</x:f>
        <x:v>8.1</x:v>
      </x:c>
      <x:c r="L2214" s="56" t="n">
        <x:f>Ubicaciones!E14</x:f>
        <x:v>-80.97</x:v>
      </x:c>
      <x:c r="M2214" s="38" t="str">
        <x:f>Vulnerabilidad!B22</x:f>
        <x:v>Hormigón armado</x:v>
      </x:c>
      <x:c r="N2214" s="38" t="str">
        <x:f>Vulnerabilidad!C22</x:f>
        <x:v>Mampostería de relleno</x:v>
      </x:c>
      <x:c r="O2214" s="38" t="str">
        <x:f>Vulnerabilidad!D22</x:f>
        <x:v>Losa de hormigón</x:v>
      </x:c>
      <x:c r="P2214" s="38" t="str">
        <x:v>Sin dato</x:v>
      </x:c>
      <x:c r="Q2214" s="38" t="n">
        <x:f>IF('Impacto local'!H14="","",'Impacto local'!H14)</x:f>
        <x:v>3</x:v>
      </x:c>
      <x:c r="R2214" s="57" t="n">
        <x:f>IF(Q2214="","",INDEX(Vulnerabilidad!$B$6:$B$17,Q2214))</x:f>
        <x:v>0</x:v>
      </x:c>
      <x:c r="S2214" s="55" t="n">
        <x:f>IF(AND(ISNUMBER(J2214),ISNUMBER(R2214),R2214&gt;=0,R2214&lt;=1),J2214*R2214,"n.a.")</x:f>
        <x:v>0</x:v>
      </x:c>
      <x:c r="T2214" s="38" t="str">
        <x:f>IF(ISNUMBER(S2214),"Calculado ilustrativo","Faltan datos / parámetros inválidos")</x:f>
        <x:v>Calculado ilustrativo</x:v>
      </x:c>
    </x:row>
    <x:row r="2215">
      <x:c r="A2215" s="38" t="str">
        <x:v>R02210</x:v>
      </x:c>
      <x:c r="B2215" s="38" t="str">
        <x:f>'Reparto provincial'!B742</x:f>
        <x:v>C19</x:v>
      </x:c>
      <x:c r="C2215" s="38" t="str">
        <x:f>'Reparto provincial'!C742</x:f>
        <x:v>Worldwide Medical Assurance</x:v>
      </x:c>
      <x:c r="D2215" s="38" t="str">
        <x:f>'Reparto provincial'!D742</x:f>
        <x:v>Industrial</x:v>
      </x:c>
      <x:c r="E2215" s="38" t="str">
        <x:f>'Reparto provincial'!E742</x:f>
        <x:v>Veraguas</x:v>
      </x:c>
      <x:c r="F2215" s="38" t="str">
        <x:f>Ubicaciones!A14</x:f>
        <x:v>L09</x:v>
      </x:c>
      <x:c r="G2215" s="38" t="str">
        <x:v>P2</x:v>
      </x:c>
      <x:c r="H2215" s="55" t="n">
        <x:f>IF(AND(ISNUMBER('Reparto provincial'!J742),ABS(Construccion!G32-1)&lt;0.0000001,MIN(Construccion!D32:F32)&gt;=0,MAX(Construccion!D32:F32)&lt;=1),ROUND('Reparto provincial'!J742*ROUND(SUM(Construccion!$D$32:E32),12),0)-ROUND('Reparto provincial'!J742*ROUND(SUM(Construccion!$D$32:D32),12),0),"n.a.")</x:f>
        <x:v>0</x:v>
      </x:c>
      <x:c r="I2215" s="55" t="n">
        <x:f>'Reparto provincial'!N742</x:f>
        <x:v>0</x:v>
      </x:c>
      <x:c r="J2215" s="55" t="n">
        <x:f>IF(AND(ISNUMBER(H2215),ISNUMBER(I2215)),H2215*I2215,"n.a.")</x:f>
        <x:v>0</x:v>
      </x:c>
      <x:c r="K2215" s="56" t="n">
        <x:f>Ubicaciones!D14</x:f>
        <x:v>8.1</x:v>
      </x:c>
      <x:c r="L2215" s="56" t="n">
        <x:f>Ubicaciones!E14</x:f>
        <x:v>-80.97</x:v>
      </x:c>
      <x:c r="M2215" s="38" t="str">
        <x:f>Vulnerabilidad!B23</x:f>
        <x:v>Mampostería sin refuerzo</x:v>
      </x:c>
      <x:c r="N2215" s="38" t="str">
        <x:f>Vulnerabilidad!C23</x:f>
        <x:v>Bloque / ladrillo</x:v>
      </x:c>
      <x:c r="O2215" s="38" t="str">
        <x:f>Vulnerabilidad!D23</x:f>
        <x:v>Metal</x:v>
      </x:c>
      <x:c r="P2215" s="38" t="str">
        <x:v>Sin dato</x:v>
      </x:c>
      <x:c r="Q2215" s="38" t="n">
        <x:f>IF('Impacto local'!H14="","",'Impacto local'!H14)</x:f>
        <x:v>3</x:v>
      </x:c>
      <x:c r="R2215" s="57" t="n">
        <x:f>IF(Q2215="","",INDEX(Vulnerabilidad!$C$6:$C$17,Q2215))</x:f>
        <x:v>0</x:v>
      </x:c>
      <x:c r="S2215" s="55" t="n">
        <x:f>IF(AND(ISNUMBER(J2215),ISNUMBER(R2215),R2215&gt;=0,R2215&lt;=1),J2215*R2215,"n.a.")</x:f>
        <x:v>0</x:v>
      </x:c>
      <x:c r="T2215" s="38" t="str">
        <x:f>IF(ISNUMBER(S2215),"Calculado ilustrativo","Faltan datos / parámetros inválidos")</x:f>
        <x:v>Calculado ilustrativo</x:v>
      </x:c>
    </x:row>
    <x:row r="2216">
      <x:c r="A2216" s="38" t="str">
        <x:v>R02211</x:v>
      </x:c>
      <x:c r="B2216" s="38" t="str">
        <x:f>'Reparto provincial'!B742</x:f>
        <x:v>C19</x:v>
      </x:c>
      <x:c r="C2216" s="38" t="str">
        <x:f>'Reparto provincial'!C742</x:f>
        <x:v>Worldwide Medical Assurance</x:v>
      </x:c>
      <x:c r="D2216" s="38" t="str">
        <x:f>'Reparto provincial'!D742</x:f>
        <x:v>Industrial</x:v>
      </x:c>
      <x:c r="E2216" s="38" t="str">
        <x:f>'Reparto provincial'!E742</x:f>
        <x:v>Veraguas</x:v>
      </x:c>
      <x:c r="F2216" s="38" t="str">
        <x:f>Ubicaciones!A14</x:f>
        <x:v>L09</x:v>
      </x:c>
      <x:c r="G2216" s="38" t="str">
        <x:v>P3</x:v>
      </x:c>
      <x:c r="H2216" s="55" t="n">
        <x:f>IF(AND(ISNUMBER('Reparto provincial'!J742),ABS(Construccion!G32-1)&lt;0.0000001,MIN(Construccion!D32:F32)&gt;=0,MAX(Construccion!D32:F32)&lt;=1),ROUND('Reparto provincial'!J742*ROUND(SUM(Construccion!$D$32:F32),12),0)-ROUND('Reparto provincial'!J742*ROUND(SUM(Construccion!$D$32:E32),12),0),"n.a.")</x:f>
        <x:v>0</x:v>
      </x:c>
      <x:c r="I2216" s="55" t="n">
        <x:f>'Reparto provincial'!N742</x:f>
        <x:v>0</x:v>
      </x:c>
      <x:c r="J2216" s="55" t="n">
        <x:f>IF(AND(ISNUMBER(H2216),ISNUMBER(I2216)),H2216*I2216,"n.a.")</x:f>
        <x:v>0</x:v>
      </x:c>
      <x:c r="K2216" s="56" t="n">
        <x:f>Ubicaciones!D14</x:f>
        <x:v>8.1</x:v>
      </x:c>
      <x:c r="L2216" s="56" t="n">
        <x:f>Ubicaciones!E14</x:f>
        <x:v>-80.97</x:v>
      </x:c>
      <x:c r="M2216" s="38" t="str">
        <x:f>Vulnerabilidad!B24</x:f>
        <x:v>Liviana / madera</x:v>
      </x:c>
      <x:c r="N2216" s="38" t="str">
        <x:f>Vulnerabilidad!C24</x:f>
        <x:v>Madera / livianas</x:v>
      </x:c>
      <x:c r="O2216" s="38" t="str">
        <x:f>Vulnerabilidad!D24</x:f>
        <x:v>Metal</x:v>
      </x:c>
      <x:c r="P2216" s="38" t="str">
        <x:v>Sin dato</x:v>
      </x:c>
      <x:c r="Q2216" s="38" t="n">
        <x:f>IF('Impacto local'!H14="","",'Impacto local'!H14)</x:f>
        <x:v>3</x:v>
      </x:c>
      <x:c r="R2216" s="57" t="n">
        <x:f>IF(Q2216="","",INDEX(Vulnerabilidad!$D$6:$D$17,Q2216))</x:f>
        <x:v>0</x:v>
      </x:c>
      <x:c r="S2216" s="55" t="n">
        <x:f>IF(AND(ISNUMBER(J2216),ISNUMBER(R2216),R2216&gt;=0,R2216&lt;=1),J2216*R2216,"n.a.")</x:f>
        <x:v>0</x:v>
      </x:c>
      <x:c r="T2216" s="38" t="str">
        <x:f>IF(ISNUMBER(S2216),"Calculado ilustrativo","Faltan datos / parámetros inválidos")</x:f>
        <x:v>Calculado ilustrativo</x:v>
      </x:c>
    </x:row>
    <x:row r="2217">
      <x:c r="A2217" s="38" t="str">
        <x:v>R02212</x:v>
      </x:c>
      <x:c r="B2217" s="38" t="str">
        <x:f>'Reparto provincial'!B743</x:f>
        <x:v>C19</x:v>
      </x:c>
      <x:c r="C2217" s="38" t="str">
        <x:f>'Reparto provincial'!C743</x:f>
        <x:v>Worldwide Medical Assurance</x:v>
      </x:c>
      <x:c r="D2217" s="38" t="str">
        <x:f>'Reparto provincial'!D743</x:f>
        <x:v>Industrial</x:v>
      </x:c>
      <x:c r="E2217" s="38" t="str">
        <x:f>'Reparto provincial'!E743</x:f>
        <x:v>Guna Yala</x:v>
      </x:c>
      <x:c r="F2217" s="38" t="str">
        <x:f>Ubicaciones!A15</x:f>
        <x:v>L10</x:v>
      </x:c>
      <x:c r="G2217" s="38" t="str">
        <x:v>P1</x:v>
      </x:c>
      <x:c r="H2217" s="55" t="n">
        <x:f>IF(AND(ISNUMBER('Reparto provincial'!J743),ABS(Construccion!G35-1)&lt;0.0000001,MIN(Construccion!D35:F35)&gt;=0,MAX(Construccion!D35:F35)&lt;=1),ROUND('Reparto provincial'!J743*ROUND(SUM(Construccion!$D$35:D35),12),0)-0,"n.a.")</x:f>
        <x:v>0</x:v>
      </x:c>
      <x:c r="I2217" s="55" t="n">
        <x:f>'Reparto provincial'!N743</x:f>
        <x:v>0</x:v>
      </x:c>
      <x:c r="J2217" s="55" t="n">
        <x:f>IF(AND(ISNUMBER(H2217),ISNUMBER(I2217)),H2217*I2217,"n.a.")</x:f>
        <x:v>0</x:v>
      </x:c>
      <x:c r="K2217" s="56" t="n">
        <x:f>Ubicaciones!D15</x:f>
        <x:v>9.45</x:v>
      </x:c>
      <x:c r="L2217" s="56" t="n">
        <x:f>Ubicaciones!E15</x:f>
        <x:v>-78.97</x:v>
      </x:c>
      <x:c r="M2217" s="38" t="str">
        <x:f>Vulnerabilidad!B22</x:f>
        <x:v>Hormigón armado</x:v>
      </x:c>
      <x:c r="N2217" s="38" t="str">
        <x:f>Vulnerabilidad!C22</x:f>
        <x:v>Mampostería de relleno</x:v>
      </x:c>
      <x:c r="O2217" s="38" t="str">
        <x:f>Vulnerabilidad!D22</x:f>
        <x:v>Losa de hormigón</x:v>
      </x:c>
      <x:c r="P2217" s="38" t="str">
        <x:v>Sin dato</x:v>
      </x:c>
      <x:c r="Q2217" s="38" t="n">
        <x:f>IF('Impacto local'!H15="","",'Impacto local'!H15)</x:f>
        <x:v>2</x:v>
      </x:c>
      <x:c r="R2217" s="57" t="n">
        <x:f>IF(Q2217="","",INDEX(Vulnerabilidad!$B$6:$B$17,Q2217))</x:f>
        <x:v>0</x:v>
      </x:c>
      <x:c r="S2217" s="55" t="n">
        <x:f>IF(AND(ISNUMBER(J2217),ISNUMBER(R2217),R2217&gt;=0,R2217&lt;=1),J2217*R2217,"n.a.")</x:f>
        <x:v>0</x:v>
      </x:c>
      <x:c r="T2217" s="38" t="str">
        <x:f>IF(ISNUMBER(S2217),"Calculado ilustrativo","Faltan datos / parámetros inválidos")</x:f>
        <x:v>Calculado ilustrativo</x:v>
      </x:c>
    </x:row>
    <x:row r="2218">
      <x:c r="A2218" s="38" t="str">
        <x:v>R02213</x:v>
      </x:c>
      <x:c r="B2218" s="38" t="str">
        <x:f>'Reparto provincial'!B743</x:f>
        <x:v>C19</x:v>
      </x:c>
      <x:c r="C2218" s="38" t="str">
        <x:f>'Reparto provincial'!C743</x:f>
        <x:v>Worldwide Medical Assurance</x:v>
      </x:c>
      <x:c r="D2218" s="38" t="str">
        <x:f>'Reparto provincial'!D743</x:f>
        <x:v>Industrial</x:v>
      </x:c>
      <x:c r="E2218" s="38" t="str">
        <x:f>'Reparto provincial'!E743</x:f>
        <x:v>Guna Yala</x:v>
      </x:c>
      <x:c r="F2218" s="38" t="str">
        <x:f>Ubicaciones!A15</x:f>
        <x:v>L10</x:v>
      </x:c>
      <x:c r="G2218" s="38" t="str">
        <x:v>P2</x:v>
      </x:c>
      <x:c r="H2218" s="55" t="n">
        <x:f>IF(AND(ISNUMBER('Reparto provincial'!J743),ABS(Construccion!G35-1)&lt;0.0000001,MIN(Construccion!D35:F35)&gt;=0,MAX(Construccion!D35:F35)&lt;=1),ROUND('Reparto provincial'!J743*ROUND(SUM(Construccion!$D$35:E35),12),0)-ROUND('Reparto provincial'!J743*ROUND(SUM(Construccion!$D$35:D35),12),0),"n.a.")</x:f>
        <x:v>0</x:v>
      </x:c>
      <x:c r="I2218" s="55" t="n">
        <x:f>'Reparto provincial'!N743</x:f>
        <x:v>0</x:v>
      </x:c>
      <x:c r="J2218" s="55" t="n">
        <x:f>IF(AND(ISNUMBER(H2218),ISNUMBER(I2218)),H2218*I2218,"n.a.")</x:f>
        <x:v>0</x:v>
      </x:c>
      <x:c r="K2218" s="56" t="n">
        <x:f>Ubicaciones!D15</x:f>
        <x:v>9.45</x:v>
      </x:c>
      <x:c r="L2218" s="56" t="n">
        <x:f>Ubicaciones!E15</x:f>
        <x:v>-78.97</x:v>
      </x:c>
      <x:c r="M2218" s="38" t="str">
        <x:f>Vulnerabilidad!B23</x:f>
        <x:v>Mampostería sin refuerzo</x:v>
      </x:c>
      <x:c r="N2218" s="38" t="str">
        <x:f>Vulnerabilidad!C23</x:f>
        <x:v>Bloque / ladrillo</x:v>
      </x:c>
      <x:c r="O2218" s="38" t="str">
        <x:f>Vulnerabilidad!D23</x:f>
        <x:v>Metal</x:v>
      </x:c>
      <x:c r="P2218" s="38" t="str">
        <x:v>Sin dato</x:v>
      </x:c>
      <x:c r="Q2218" s="38" t="n">
        <x:f>IF('Impacto local'!H15="","",'Impacto local'!H15)</x:f>
        <x:v>2</x:v>
      </x:c>
      <x:c r="R2218" s="57" t="n">
        <x:f>IF(Q2218="","",INDEX(Vulnerabilidad!$C$6:$C$17,Q2218))</x:f>
        <x:v>0</x:v>
      </x:c>
      <x:c r="S2218" s="55" t="n">
        <x:f>IF(AND(ISNUMBER(J2218),ISNUMBER(R2218),R2218&gt;=0,R2218&lt;=1),J2218*R2218,"n.a.")</x:f>
        <x:v>0</x:v>
      </x:c>
      <x:c r="T2218" s="38" t="str">
        <x:f>IF(ISNUMBER(S2218),"Calculado ilustrativo","Faltan datos / parámetros inválidos")</x:f>
        <x:v>Calculado ilustrativo</x:v>
      </x:c>
    </x:row>
    <x:row r="2219">
      <x:c r="A2219" s="38" t="str">
        <x:v>R02214</x:v>
      </x:c>
      <x:c r="B2219" s="38" t="str">
        <x:f>'Reparto provincial'!B743</x:f>
        <x:v>C19</x:v>
      </x:c>
      <x:c r="C2219" s="38" t="str">
        <x:f>'Reparto provincial'!C743</x:f>
        <x:v>Worldwide Medical Assurance</x:v>
      </x:c>
      <x:c r="D2219" s="38" t="str">
        <x:f>'Reparto provincial'!D743</x:f>
        <x:v>Industrial</x:v>
      </x:c>
      <x:c r="E2219" s="38" t="str">
        <x:f>'Reparto provincial'!E743</x:f>
        <x:v>Guna Yala</x:v>
      </x:c>
      <x:c r="F2219" s="38" t="str">
        <x:f>Ubicaciones!A15</x:f>
        <x:v>L10</x:v>
      </x:c>
      <x:c r="G2219" s="38" t="str">
        <x:v>P3</x:v>
      </x:c>
      <x:c r="H2219" s="55" t="n">
        <x:f>IF(AND(ISNUMBER('Reparto provincial'!J743),ABS(Construccion!G35-1)&lt;0.0000001,MIN(Construccion!D35:F35)&gt;=0,MAX(Construccion!D35:F35)&lt;=1),ROUND('Reparto provincial'!J743*ROUND(SUM(Construccion!$D$35:F35),12),0)-ROUND('Reparto provincial'!J743*ROUND(SUM(Construccion!$D$35:E35),12),0),"n.a.")</x:f>
        <x:v>0</x:v>
      </x:c>
      <x:c r="I2219" s="55" t="n">
        <x:f>'Reparto provincial'!N743</x:f>
        <x:v>0</x:v>
      </x:c>
      <x:c r="J2219" s="55" t="n">
        <x:f>IF(AND(ISNUMBER(H2219),ISNUMBER(I2219)),H2219*I2219,"n.a.")</x:f>
        <x:v>0</x:v>
      </x:c>
      <x:c r="K2219" s="56" t="n">
        <x:f>Ubicaciones!D15</x:f>
        <x:v>9.45</x:v>
      </x:c>
      <x:c r="L2219" s="56" t="n">
        <x:f>Ubicaciones!E15</x:f>
        <x:v>-78.97</x:v>
      </x:c>
      <x:c r="M2219" s="38" t="str">
        <x:f>Vulnerabilidad!B24</x:f>
        <x:v>Liviana / madera</x:v>
      </x:c>
      <x:c r="N2219" s="38" t="str">
        <x:f>Vulnerabilidad!C24</x:f>
        <x:v>Madera / livianas</x:v>
      </x:c>
      <x:c r="O2219" s="38" t="str">
        <x:f>Vulnerabilidad!D24</x:f>
        <x:v>Metal</x:v>
      </x:c>
      <x:c r="P2219" s="38" t="str">
        <x:v>Sin dato</x:v>
      </x:c>
      <x:c r="Q2219" s="38" t="n">
        <x:f>IF('Impacto local'!H15="","",'Impacto local'!H15)</x:f>
        <x:v>2</x:v>
      </x:c>
      <x:c r="R2219" s="57" t="n">
        <x:f>IF(Q2219="","",INDEX(Vulnerabilidad!$D$6:$D$17,Q2219))</x:f>
        <x:v>0</x:v>
      </x:c>
      <x:c r="S2219" s="55" t="n">
        <x:f>IF(AND(ISNUMBER(J2219),ISNUMBER(R2219),R2219&gt;=0,R2219&lt;=1),J2219*R2219,"n.a.")</x:f>
        <x:v>0</x:v>
      </x:c>
      <x:c r="T2219" s="38" t="str">
        <x:f>IF(ISNUMBER(S2219),"Calculado ilustrativo","Faltan datos / parámetros inválidos")</x:f>
        <x:v>Calculado ilustrativo</x:v>
      </x:c>
    </x:row>
    <x:row r="2220">
      <x:c r="A2220" s="38" t="str">
        <x:v>R02215</x:v>
      </x:c>
      <x:c r="B2220" s="38" t="str">
        <x:f>'Reparto provincial'!B744</x:f>
        <x:v>C19</x:v>
      </x:c>
      <x:c r="C2220" s="38" t="str">
        <x:f>'Reparto provincial'!C744</x:f>
        <x:v>Worldwide Medical Assurance</x:v>
      </x:c>
      <x:c r="D2220" s="38" t="str">
        <x:f>'Reparto provincial'!D744</x:f>
        <x:v>Industrial</x:v>
      </x:c>
      <x:c r="E2220" s="38" t="str">
        <x:f>'Reparto provincial'!E744</x:f>
        <x:v>Emberá-Wounaan</x:v>
      </x:c>
      <x:c r="F2220" s="38" t="str">
        <x:f>Ubicaciones!A16</x:f>
        <x:v>L11</x:v>
      </x:c>
      <x:c r="G2220" s="38" t="str">
        <x:v>P1</x:v>
      </x:c>
      <x:c r="H2220" s="55" t="n">
        <x:f>IF(AND(ISNUMBER('Reparto provincial'!J744),ABS(Construccion!G38-1)&lt;0.0000001,MIN(Construccion!D38:F38)&gt;=0,MAX(Construccion!D38:F38)&lt;=1),ROUND('Reparto provincial'!J744*ROUND(SUM(Construccion!$D$38:D38),12),0)-0,"n.a.")</x:f>
        <x:v>0</x:v>
      </x:c>
      <x:c r="I2220" s="55" t="n">
        <x:f>'Reparto provincial'!N744</x:f>
        <x:v>0</x:v>
      </x:c>
      <x:c r="J2220" s="55" t="n">
        <x:f>IF(AND(ISNUMBER(H2220),ISNUMBER(I2220)),H2220*I2220,"n.a.")</x:f>
        <x:v>0</x:v>
      </x:c>
      <x:c r="K2220" s="56" t="n">
        <x:f>Ubicaciones!D16</x:f>
        <x:v>8.25</x:v>
      </x:c>
      <x:c r="L2220" s="56" t="n">
        <x:f>Ubicaciones!E16</x:f>
        <x:v>-77.72</x:v>
      </x:c>
      <x:c r="M2220" s="38" t="str">
        <x:f>Vulnerabilidad!B22</x:f>
        <x:v>Hormigón armado</x:v>
      </x:c>
      <x:c r="N2220" s="38" t="str">
        <x:f>Vulnerabilidad!C22</x:f>
        <x:v>Mampostería de relleno</x:v>
      </x:c>
      <x:c r="O2220" s="38" t="str">
        <x:f>Vulnerabilidad!D22</x:f>
        <x:v>Losa de hormigón</x:v>
      </x:c>
      <x:c r="P2220" s="38" t="str">
        <x:v>Sin dato</x:v>
      </x:c>
      <x:c r="Q2220" s="38" t="n">
        <x:f>IF('Impacto local'!H16="","",'Impacto local'!H16)</x:f>
        <x:v>2</x:v>
      </x:c>
      <x:c r="R2220" s="57" t="n">
        <x:f>IF(Q2220="","",INDEX(Vulnerabilidad!$B$6:$B$17,Q2220))</x:f>
        <x:v>0</x:v>
      </x:c>
      <x:c r="S2220" s="55" t="n">
        <x:f>IF(AND(ISNUMBER(J2220),ISNUMBER(R2220),R2220&gt;=0,R2220&lt;=1),J2220*R2220,"n.a.")</x:f>
        <x:v>0</x:v>
      </x:c>
      <x:c r="T2220" s="38" t="str">
        <x:f>IF(ISNUMBER(S2220),"Calculado ilustrativo","Faltan datos / parámetros inválidos")</x:f>
        <x:v>Calculado ilustrativo</x:v>
      </x:c>
    </x:row>
    <x:row r="2221">
      <x:c r="A2221" s="38" t="str">
        <x:v>R02216</x:v>
      </x:c>
      <x:c r="B2221" s="38" t="str">
        <x:f>'Reparto provincial'!B744</x:f>
        <x:v>C19</x:v>
      </x:c>
      <x:c r="C2221" s="38" t="str">
        <x:f>'Reparto provincial'!C744</x:f>
        <x:v>Worldwide Medical Assurance</x:v>
      </x:c>
      <x:c r="D2221" s="38" t="str">
        <x:f>'Reparto provincial'!D744</x:f>
        <x:v>Industrial</x:v>
      </x:c>
      <x:c r="E2221" s="38" t="str">
        <x:f>'Reparto provincial'!E744</x:f>
        <x:v>Emberá-Wounaan</x:v>
      </x:c>
      <x:c r="F2221" s="38" t="str">
        <x:f>Ubicaciones!A16</x:f>
        <x:v>L11</x:v>
      </x:c>
      <x:c r="G2221" s="38" t="str">
        <x:v>P2</x:v>
      </x:c>
      <x:c r="H2221" s="55" t="n">
        <x:f>IF(AND(ISNUMBER('Reparto provincial'!J744),ABS(Construccion!G38-1)&lt;0.0000001,MIN(Construccion!D38:F38)&gt;=0,MAX(Construccion!D38:F38)&lt;=1),ROUND('Reparto provincial'!J744*ROUND(SUM(Construccion!$D$38:E38),12),0)-ROUND('Reparto provincial'!J744*ROUND(SUM(Construccion!$D$38:D38),12),0),"n.a.")</x:f>
        <x:v>0</x:v>
      </x:c>
      <x:c r="I2221" s="55" t="n">
        <x:f>'Reparto provincial'!N744</x:f>
        <x:v>0</x:v>
      </x:c>
      <x:c r="J2221" s="55" t="n">
        <x:f>IF(AND(ISNUMBER(H2221),ISNUMBER(I2221)),H2221*I2221,"n.a.")</x:f>
        <x:v>0</x:v>
      </x:c>
      <x:c r="K2221" s="56" t="n">
        <x:f>Ubicaciones!D16</x:f>
        <x:v>8.25</x:v>
      </x:c>
      <x:c r="L2221" s="56" t="n">
        <x:f>Ubicaciones!E16</x:f>
        <x:v>-77.72</x:v>
      </x:c>
      <x:c r="M2221" s="38" t="str">
        <x:f>Vulnerabilidad!B23</x:f>
        <x:v>Mampostería sin refuerzo</x:v>
      </x:c>
      <x:c r="N2221" s="38" t="str">
        <x:f>Vulnerabilidad!C23</x:f>
        <x:v>Bloque / ladrillo</x:v>
      </x:c>
      <x:c r="O2221" s="38" t="str">
        <x:f>Vulnerabilidad!D23</x:f>
        <x:v>Metal</x:v>
      </x:c>
      <x:c r="P2221" s="38" t="str">
        <x:v>Sin dato</x:v>
      </x:c>
      <x:c r="Q2221" s="38" t="n">
        <x:f>IF('Impacto local'!H16="","",'Impacto local'!H16)</x:f>
        <x:v>2</x:v>
      </x:c>
      <x:c r="R2221" s="57" t="n">
        <x:f>IF(Q2221="","",INDEX(Vulnerabilidad!$C$6:$C$17,Q2221))</x:f>
        <x:v>0</x:v>
      </x:c>
      <x:c r="S2221" s="55" t="n">
        <x:f>IF(AND(ISNUMBER(J2221),ISNUMBER(R2221),R2221&gt;=0,R2221&lt;=1),J2221*R2221,"n.a.")</x:f>
        <x:v>0</x:v>
      </x:c>
      <x:c r="T2221" s="38" t="str">
        <x:f>IF(ISNUMBER(S2221),"Calculado ilustrativo","Faltan datos / parámetros inválidos")</x:f>
        <x:v>Calculado ilustrativo</x:v>
      </x:c>
    </x:row>
    <x:row r="2222">
      <x:c r="A2222" s="38" t="str">
        <x:v>R02217</x:v>
      </x:c>
      <x:c r="B2222" s="38" t="str">
        <x:f>'Reparto provincial'!B744</x:f>
        <x:v>C19</x:v>
      </x:c>
      <x:c r="C2222" s="38" t="str">
        <x:f>'Reparto provincial'!C744</x:f>
        <x:v>Worldwide Medical Assurance</x:v>
      </x:c>
      <x:c r="D2222" s="38" t="str">
        <x:f>'Reparto provincial'!D744</x:f>
        <x:v>Industrial</x:v>
      </x:c>
      <x:c r="E2222" s="38" t="str">
        <x:f>'Reparto provincial'!E744</x:f>
        <x:v>Emberá-Wounaan</x:v>
      </x:c>
      <x:c r="F2222" s="38" t="str">
        <x:f>Ubicaciones!A16</x:f>
        <x:v>L11</x:v>
      </x:c>
      <x:c r="G2222" s="38" t="str">
        <x:v>P3</x:v>
      </x:c>
      <x:c r="H2222" s="55" t="n">
        <x:f>IF(AND(ISNUMBER('Reparto provincial'!J744),ABS(Construccion!G38-1)&lt;0.0000001,MIN(Construccion!D38:F38)&gt;=0,MAX(Construccion!D38:F38)&lt;=1),ROUND('Reparto provincial'!J744*ROUND(SUM(Construccion!$D$38:F38),12),0)-ROUND('Reparto provincial'!J744*ROUND(SUM(Construccion!$D$38:E38),12),0),"n.a.")</x:f>
        <x:v>0</x:v>
      </x:c>
      <x:c r="I2222" s="55" t="n">
        <x:f>'Reparto provincial'!N744</x:f>
        <x:v>0</x:v>
      </x:c>
      <x:c r="J2222" s="55" t="n">
        <x:f>IF(AND(ISNUMBER(H2222),ISNUMBER(I2222)),H2222*I2222,"n.a.")</x:f>
        <x:v>0</x:v>
      </x:c>
      <x:c r="K2222" s="56" t="n">
        <x:f>Ubicaciones!D16</x:f>
        <x:v>8.25</x:v>
      </x:c>
      <x:c r="L2222" s="56" t="n">
        <x:f>Ubicaciones!E16</x:f>
        <x:v>-77.72</x:v>
      </x:c>
      <x:c r="M2222" s="38" t="str">
        <x:f>Vulnerabilidad!B24</x:f>
        <x:v>Liviana / madera</x:v>
      </x:c>
      <x:c r="N2222" s="38" t="str">
        <x:f>Vulnerabilidad!C24</x:f>
        <x:v>Madera / livianas</x:v>
      </x:c>
      <x:c r="O2222" s="38" t="str">
        <x:f>Vulnerabilidad!D24</x:f>
        <x:v>Metal</x:v>
      </x:c>
      <x:c r="P2222" s="38" t="str">
        <x:v>Sin dato</x:v>
      </x:c>
      <x:c r="Q2222" s="38" t="n">
        <x:f>IF('Impacto local'!H16="","",'Impacto local'!H16)</x:f>
        <x:v>2</x:v>
      </x:c>
      <x:c r="R2222" s="57" t="n">
        <x:f>IF(Q2222="","",INDEX(Vulnerabilidad!$D$6:$D$17,Q2222))</x:f>
        <x:v>0</x:v>
      </x:c>
      <x:c r="S2222" s="55" t="n">
        <x:f>IF(AND(ISNUMBER(J2222),ISNUMBER(R2222),R2222&gt;=0,R2222&lt;=1),J2222*R2222,"n.a.")</x:f>
        <x:v>0</x:v>
      </x:c>
      <x:c r="T2222" s="38" t="str">
        <x:f>IF(ISNUMBER(S2222),"Calculado ilustrativo","Faltan datos / parámetros inválidos")</x:f>
        <x:v>Calculado ilustrativo</x:v>
      </x:c>
    </x:row>
    <x:row r="2223">
      <x:c r="A2223" s="38" t="str">
        <x:v>R02218</x:v>
      </x:c>
      <x:c r="B2223" s="38" t="str">
        <x:f>'Reparto provincial'!B745</x:f>
        <x:v>C19</x:v>
      </x:c>
      <x:c r="C2223" s="38" t="str">
        <x:f>'Reparto provincial'!C745</x:f>
        <x:v>Worldwide Medical Assurance</x:v>
      </x:c>
      <x:c r="D2223" s="38" t="str">
        <x:f>'Reparto provincial'!D745</x:f>
        <x:v>Industrial</x:v>
      </x:c>
      <x:c r="E2223" s="38" t="str">
        <x:f>'Reparto provincial'!E745</x:f>
        <x:v>Ngäbe-Buglé</x:v>
      </x:c>
      <x:c r="F2223" s="38" t="str">
        <x:f>Ubicaciones!A17</x:f>
        <x:v>L12</x:v>
      </x:c>
      <x:c r="G2223" s="38" t="str">
        <x:v>P1</x:v>
      </x:c>
      <x:c r="H2223" s="55" t="n">
        <x:f>IF(AND(ISNUMBER('Reparto provincial'!J745),ABS(Construccion!G41-1)&lt;0.0000001,MIN(Construccion!D41:F41)&gt;=0,MAX(Construccion!D41:F41)&lt;=1),ROUND('Reparto provincial'!J745*ROUND(SUM(Construccion!$D$41:D41),12),0)-0,"n.a.")</x:f>
        <x:v>0</x:v>
      </x:c>
      <x:c r="I2223" s="55" t="n">
        <x:f>'Reparto provincial'!N745</x:f>
        <x:v>0</x:v>
      </x:c>
      <x:c r="J2223" s="55" t="n">
        <x:f>IF(AND(ISNUMBER(H2223),ISNUMBER(I2223)),H2223*I2223,"n.a.")</x:f>
        <x:v>0</x:v>
      </x:c>
      <x:c r="K2223" s="56" t="n">
        <x:f>Ubicaciones!D17</x:f>
        <x:v>8.53</x:v>
      </x:c>
      <x:c r="L2223" s="56" t="n">
        <x:f>Ubicaciones!E17</x:f>
        <x:v>-81.7</x:v>
      </x:c>
      <x:c r="M2223" s="38" t="str">
        <x:f>Vulnerabilidad!B22</x:f>
        <x:v>Hormigón armado</x:v>
      </x:c>
      <x:c r="N2223" s="38" t="str">
        <x:f>Vulnerabilidad!C22</x:f>
        <x:v>Mampostería de relleno</x:v>
      </x:c>
      <x:c r="O2223" s="38" t="str">
        <x:f>Vulnerabilidad!D22</x:f>
        <x:v>Losa de hormigón</x:v>
      </x:c>
      <x:c r="P2223" s="38" t="str">
        <x:v>Sin dato</x:v>
      </x:c>
      <x:c r="Q2223" s="38" t="n">
        <x:f>IF('Impacto local'!H17="","",'Impacto local'!H17)</x:f>
        <x:v>3</x:v>
      </x:c>
      <x:c r="R2223" s="57" t="n">
        <x:f>IF(Q2223="","",INDEX(Vulnerabilidad!$B$6:$B$17,Q2223))</x:f>
        <x:v>0</x:v>
      </x:c>
      <x:c r="S2223" s="55" t="n">
        <x:f>IF(AND(ISNUMBER(J2223),ISNUMBER(R2223),R2223&gt;=0,R2223&lt;=1),J2223*R2223,"n.a.")</x:f>
        <x:v>0</x:v>
      </x:c>
      <x:c r="T2223" s="38" t="str">
        <x:f>IF(ISNUMBER(S2223),"Calculado ilustrativo","Faltan datos / parámetros inválidos")</x:f>
        <x:v>Calculado ilustrativo</x:v>
      </x:c>
    </x:row>
    <x:row r="2224">
      <x:c r="A2224" s="38" t="str">
        <x:v>R02219</x:v>
      </x:c>
      <x:c r="B2224" s="38" t="str">
        <x:f>'Reparto provincial'!B745</x:f>
        <x:v>C19</x:v>
      </x:c>
      <x:c r="C2224" s="38" t="str">
        <x:f>'Reparto provincial'!C745</x:f>
        <x:v>Worldwide Medical Assurance</x:v>
      </x:c>
      <x:c r="D2224" s="38" t="str">
        <x:f>'Reparto provincial'!D745</x:f>
        <x:v>Industrial</x:v>
      </x:c>
      <x:c r="E2224" s="38" t="str">
        <x:f>'Reparto provincial'!E745</x:f>
        <x:v>Ngäbe-Buglé</x:v>
      </x:c>
      <x:c r="F2224" s="38" t="str">
        <x:f>Ubicaciones!A17</x:f>
        <x:v>L12</x:v>
      </x:c>
      <x:c r="G2224" s="38" t="str">
        <x:v>P2</x:v>
      </x:c>
      <x:c r="H2224" s="55" t="n">
        <x:f>IF(AND(ISNUMBER('Reparto provincial'!J745),ABS(Construccion!G41-1)&lt;0.0000001,MIN(Construccion!D41:F41)&gt;=0,MAX(Construccion!D41:F41)&lt;=1),ROUND('Reparto provincial'!J745*ROUND(SUM(Construccion!$D$41:E41),12),0)-ROUND('Reparto provincial'!J745*ROUND(SUM(Construccion!$D$41:D41),12),0),"n.a.")</x:f>
        <x:v>0</x:v>
      </x:c>
      <x:c r="I2224" s="55" t="n">
        <x:f>'Reparto provincial'!N745</x:f>
        <x:v>0</x:v>
      </x:c>
      <x:c r="J2224" s="55" t="n">
        <x:f>IF(AND(ISNUMBER(H2224),ISNUMBER(I2224)),H2224*I2224,"n.a.")</x:f>
        <x:v>0</x:v>
      </x:c>
      <x:c r="K2224" s="56" t="n">
        <x:f>Ubicaciones!D17</x:f>
        <x:v>8.53</x:v>
      </x:c>
      <x:c r="L2224" s="56" t="n">
        <x:f>Ubicaciones!E17</x:f>
        <x:v>-81.7</x:v>
      </x:c>
      <x:c r="M2224" s="38" t="str">
        <x:f>Vulnerabilidad!B23</x:f>
        <x:v>Mampostería sin refuerzo</x:v>
      </x:c>
      <x:c r="N2224" s="38" t="str">
        <x:f>Vulnerabilidad!C23</x:f>
        <x:v>Bloque / ladrillo</x:v>
      </x:c>
      <x:c r="O2224" s="38" t="str">
        <x:f>Vulnerabilidad!D23</x:f>
        <x:v>Metal</x:v>
      </x:c>
      <x:c r="P2224" s="38" t="str">
        <x:v>Sin dato</x:v>
      </x:c>
      <x:c r="Q2224" s="38" t="n">
        <x:f>IF('Impacto local'!H17="","",'Impacto local'!H17)</x:f>
        <x:v>3</x:v>
      </x:c>
      <x:c r="R2224" s="57" t="n">
        <x:f>IF(Q2224="","",INDEX(Vulnerabilidad!$C$6:$C$17,Q2224))</x:f>
        <x:v>0</x:v>
      </x:c>
      <x:c r="S2224" s="55" t="n">
        <x:f>IF(AND(ISNUMBER(J2224),ISNUMBER(R2224),R2224&gt;=0,R2224&lt;=1),J2224*R2224,"n.a.")</x:f>
        <x:v>0</x:v>
      </x:c>
      <x:c r="T2224" s="38" t="str">
        <x:f>IF(ISNUMBER(S2224),"Calculado ilustrativo","Faltan datos / parámetros inválidos")</x:f>
        <x:v>Calculado ilustrativo</x:v>
      </x:c>
    </x:row>
    <x:row r="2225">
      <x:c r="A2225" s="38" t="str">
        <x:v>R02220</x:v>
      </x:c>
      <x:c r="B2225" s="38" t="str">
        <x:f>'Reparto provincial'!B745</x:f>
        <x:v>C19</x:v>
      </x:c>
      <x:c r="C2225" s="38" t="str">
        <x:f>'Reparto provincial'!C745</x:f>
        <x:v>Worldwide Medical Assurance</x:v>
      </x:c>
      <x:c r="D2225" s="38" t="str">
        <x:f>'Reparto provincial'!D745</x:f>
        <x:v>Industrial</x:v>
      </x:c>
      <x:c r="E2225" s="38" t="str">
        <x:f>'Reparto provincial'!E745</x:f>
        <x:v>Ngäbe-Buglé</x:v>
      </x:c>
      <x:c r="F2225" s="38" t="str">
        <x:f>Ubicaciones!A17</x:f>
        <x:v>L12</x:v>
      </x:c>
      <x:c r="G2225" s="38" t="str">
        <x:v>P3</x:v>
      </x:c>
      <x:c r="H2225" s="55" t="n">
        <x:f>IF(AND(ISNUMBER('Reparto provincial'!J745),ABS(Construccion!G41-1)&lt;0.0000001,MIN(Construccion!D41:F41)&gt;=0,MAX(Construccion!D41:F41)&lt;=1),ROUND('Reparto provincial'!J745*ROUND(SUM(Construccion!$D$41:F41),12),0)-ROUND('Reparto provincial'!J745*ROUND(SUM(Construccion!$D$41:E41),12),0),"n.a.")</x:f>
        <x:v>0</x:v>
      </x:c>
      <x:c r="I2225" s="55" t="n">
        <x:f>'Reparto provincial'!N745</x:f>
        <x:v>0</x:v>
      </x:c>
      <x:c r="J2225" s="55" t="n">
        <x:f>IF(AND(ISNUMBER(H2225),ISNUMBER(I2225)),H2225*I2225,"n.a.")</x:f>
        <x:v>0</x:v>
      </x:c>
      <x:c r="K2225" s="56" t="n">
        <x:f>Ubicaciones!D17</x:f>
        <x:v>8.53</x:v>
      </x:c>
      <x:c r="L2225" s="56" t="n">
        <x:f>Ubicaciones!E17</x:f>
        <x:v>-81.7</x:v>
      </x:c>
      <x:c r="M2225" s="38" t="str">
        <x:f>Vulnerabilidad!B24</x:f>
        <x:v>Liviana / madera</x:v>
      </x:c>
      <x:c r="N2225" s="38" t="str">
        <x:f>Vulnerabilidad!C24</x:f>
        <x:v>Madera / livianas</x:v>
      </x:c>
      <x:c r="O2225" s="38" t="str">
        <x:f>Vulnerabilidad!D24</x:f>
        <x:v>Metal</x:v>
      </x:c>
      <x:c r="P2225" s="38" t="str">
        <x:v>Sin dato</x:v>
      </x:c>
      <x:c r="Q2225" s="38" t="n">
        <x:f>IF('Impacto local'!H17="","",'Impacto local'!H17)</x:f>
        <x:v>3</x:v>
      </x:c>
      <x:c r="R2225" s="57" t="n">
        <x:f>IF(Q2225="","",INDEX(Vulnerabilidad!$D$6:$D$17,Q2225))</x:f>
        <x:v>0</x:v>
      </x:c>
      <x:c r="S2225" s="55" t="n">
        <x:f>IF(AND(ISNUMBER(J2225),ISNUMBER(R2225),R2225&gt;=0,R2225&lt;=1),J2225*R2225,"n.a.")</x:f>
        <x:v>0</x:v>
      </x:c>
      <x:c r="T2225" s="38" t="str">
        <x:f>IF(ISNUMBER(S2225),"Calculado ilustrativo","Faltan datos / parámetros inválidos")</x:f>
        <x:v>Calculado ilustrativo</x:v>
      </x:c>
    </x:row>
    <x:row r="2226">
      <x:c r="A2226" s="38" t="str">
        <x:v>R02221</x:v>
      </x:c>
      <x:c r="B2226" s="38" t="str">
        <x:f>'Reparto provincial'!B746</x:f>
        <x:v>C19</x:v>
      </x:c>
      <x:c r="C2226" s="38" t="str">
        <x:f>'Reparto provincial'!C746</x:f>
        <x:v>Worldwide Medical Assurance</x:v>
      </x:c>
      <x:c r="D2226" s="38" t="str">
        <x:f>'Reparto provincial'!D746</x:f>
        <x:v>Industrial</x:v>
      </x:c>
      <x:c r="E2226" s="38" t="str">
        <x:f>'Reparto provincial'!E746</x:f>
        <x:v>Panamá Oeste</x:v>
      </x:c>
      <x:c r="F2226" s="38" t="str">
        <x:f>Ubicaciones!A18</x:f>
        <x:v>L13</x:v>
      </x:c>
      <x:c r="G2226" s="38" t="str">
        <x:v>P1</x:v>
      </x:c>
      <x:c r="H2226" s="55" t="n">
        <x:f>IF(AND(ISNUMBER('Reparto provincial'!J746),ABS(Construccion!G44-1)&lt;0.0000001,MIN(Construccion!D44:F44)&gt;=0,MAX(Construccion!D44:F44)&lt;=1),ROUND('Reparto provincial'!J746*ROUND(SUM(Construccion!$D$44:D44),12),0)-0,"n.a.")</x:f>
        <x:v>0</x:v>
      </x:c>
      <x:c r="I2226" s="55" t="n">
        <x:f>'Reparto provincial'!N746</x:f>
        <x:v>0</x:v>
      </x:c>
      <x:c r="J2226" s="55" t="n">
        <x:f>IF(AND(ISNUMBER(H2226),ISNUMBER(I2226)),H2226*I2226,"n.a.")</x:f>
        <x:v>0</x:v>
      </x:c>
      <x:c r="K2226" s="56" t="n">
        <x:f>Ubicaciones!D18</x:f>
        <x:v>8.88</x:v>
      </x:c>
      <x:c r="L2226" s="56" t="n">
        <x:f>Ubicaciones!E18</x:f>
        <x:v>-79.78</x:v>
      </x:c>
      <x:c r="M2226" s="38" t="str">
        <x:f>Vulnerabilidad!B22</x:f>
        <x:v>Hormigón armado</x:v>
      </x:c>
      <x:c r="N2226" s="38" t="str">
        <x:f>Vulnerabilidad!C22</x:f>
        <x:v>Mampostería de relleno</x:v>
      </x:c>
      <x:c r="O2226" s="38" t="str">
        <x:f>Vulnerabilidad!D22</x:f>
        <x:v>Losa de hormigón</x:v>
      </x:c>
      <x:c r="P2226" s="38" t="str">
        <x:v>Sin dato</x:v>
      </x:c>
      <x:c r="Q2226" s="38" t="n">
        <x:f>IF('Impacto local'!H18="","",'Impacto local'!H18)</x:f>
        <x:v>2</x:v>
      </x:c>
      <x:c r="R2226" s="57" t="n">
        <x:f>IF(Q2226="","",INDEX(Vulnerabilidad!$B$6:$B$17,Q2226))</x:f>
        <x:v>0</x:v>
      </x:c>
      <x:c r="S2226" s="55" t="n">
        <x:f>IF(AND(ISNUMBER(J2226),ISNUMBER(R2226),R2226&gt;=0,R2226&lt;=1),J2226*R2226,"n.a.")</x:f>
        <x:v>0</x:v>
      </x:c>
      <x:c r="T2226" s="38" t="str">
        <x:f>IF(ISNUMBER(S2226),"Calculado ilustrativo","Faltan datos / parámetros inválidos")</x:f>
        <x:v>Calculado ilustrativo</x:v>
      </x:c>
    </x:row>
    <x:row r="2227">
      <x:c r="A2227" s="38" t="str">
        <x:v>R02222</x:v>
      </x:c>
      <x:c r="B2227" s="38" t="str">
        <x:f>'Reparto provincial'!B746</x:f>
        <x:v>C19</x:v>
      </x:c>
      <x:c r="C2227" s="38" t="str">
        <x:f>'Reparto provincial'!C746</x:f>
        <x:v>Worldwide Medical Assurance</x:v>
      </x:c>
      <x:c r="D2227" s="38" t="str">
        <x:f>'Reparto provincial'!D746</x:f>
        <x:v>Industrial</x:v>
      </x:c>
      <x:c r="E2227" s="38" t="str">
        <x:f>'Reparto provincial'!E746</x:f>
        <x:v>Panamá Oeste</x:v>
      </x:c>
      <x:c r="F2227" s="38" t="str">
        <x:f>Ubicaciones!A18</x:f>
        <x:v>L13</x:v>
      </x:c>
      <x:c r="G2227" s="38" t="str">
        <x:v>P2</x:v>
      </x:c>
      <x:c r="H2227" s="55" t="n">
        <x:f>IF(AND(ISNUMBER('Reparto provincial'!J746),ABS(Construccion!G44-1)&lt;0.0000001,MIN(Construccion!D44:F44)&gt;=0,MAX(Construccion!D44:F44)&lt;=1),ROUND('Reparto provincial'!J746*ROUND(SUM(Construccion!$D$44:E44),12),0)-ROUND('Reparto provincial'!J746*ROUND(SUM(Construccion!$D$44:D44),12),0),"n.a.")</x:f>
        <x:v>0</x:v>
      </x:c>
      <x:c r="I2227" s="55" t="n">
        <x:f>'Reparto provincial'!N746</x:f>
        <x:v>0</x:v>
      </x:c>
      <x:c r="J2227" s="55" t="n">
        <x:f>IF(AND(ISNUMBER(H2227),ISNUMBER(I2227)),H2227*I2227,"n.a.")</x:f>
        <x:v>0</x:v>
      </x:c>
      <x:c r="K2227" s="56" t="n">
        <x:f>Ubicaciones!D18</x:f>
        <x:v>8.88</x:v>
      </x:c>
      <x:c r="L2227" s="56" t="n">
        <x:f>Ubicaciones!E18</x:f>
        <x:v>-79.78</x:v>
      </x:c>
      <x:c r="M2227" s="38" t="str">
        <x:f>Vulnerabilidad!B23</x:f>
        <x:v>Mampostería sin refuerzo</x:v>
      </x:c>
      <x:c r="N2227" s="38" t="str">
        <x:f>Vulnerabilidad!C23</x:f>
        <x:v>Bloque / ladrillo</x:v>
      </x:c>
      <x:c r="O2227" s="38" t="str">
        <x:f>Vulnerabilidad!D23</x:f>
        <x:v>Metal</x:v>
      </x:c>
      <x:c r="P2227" s="38" t="str">
        <x:v>Sin dato</x:v>
      </x:c>
      <x:c r="Q2227" s="38" t="n">
        <x:f>IF('Impacto local'!H18="","",'Impacto local'!H18)</x:f>
        <x:v>2</x:v>
      </x:c>
      <x:c r="R2227" s="57" t="n">
        <x:f>IF(Q2227="","",INDEX(Vulnerabilidad!$C$6:$C$17,Q2227))</x:f>
        <x:v>0</x:v>
      </x:c>
      <x:c r="S2227" s="55" t="n">
        <x:f>IF(AND(ISNUMBER(J2227),ISNUMBER(R2227),R2227&gt;=0,R2227&lt;=1),J2227*R2227,"n.a.")</x:f>
        <x:v>0</x:v>
      </x:c>
      <x:c r="T2227" s="38" t="str">
        <x:f>IF(ISNUMBER(S2227),"Calculado ilustrativo","Faltan datos / parámetros inválidos")</x:f>
        <x:v>Calculado ilustrativo</x:v>
      </x:c>
    </x:row>
    <x:row r="2228">
      <x:c r="A2228" s="38" t="str">
        <x:v>R02223</x:v>
      </x:c>
      <x:c r="B2228" s="38" t="str">
        <x:f>'Reparto provincial'!B746</x:f>
        <x:v>C19</x:v>
      </x:c>
      <x:c r="C2228" s="38" t="str">
        <x:f>'Reparto provincial'!C746</x:f>
        <x:v>Worldwide Medical Assurance</x:v>
      </x:c>
      <x:c r="D2228" s="38" t="str">
        <x:f>'Reparto provincial'!D746</x:f>
        <x:v>Industrial</x:v>
      </x:c>
      <x:c r="E2228" s="38" t="str">
        <x:f>'Reparto provincial'!E746</x:f>
        <x:v>Panamá Oeste</x:v>
      </x:c>
      <x:c r="F2228" s="38" t="str">
        <x:f>Ubicaciones!A18</x:f>
        <x:v>L13</x:v>
      </x:c>
      <x:c r="G2228" s="38" t="str">
        <x:v>P3</x:v>
      </x:c>
      <x:c r="H2228" s="55" t="n">
        <x:f>IF(AND(ISNUMBER('Reparto provincial'!J746),ABS(Construccion!G44-1)&lt;0.0000001,MIN(Construccion!D44:F44)&gt;=0,MAX(Construccion!D44:F44)&lt;=1),ROUND('Reparto provincial'!J746*ROUND(SUM(Construccion!$D$44:F44),12),0)-ROUND('Reparto provincial'!J746*ROUND(SUM(Construccion!$D$44:E44),12),0),"n.a.")</x:f>
        <x:v>0</x:v>
      </x:c>
      <x:c r="I2228" s="55" t="n">
        <x:f>'Reparto provincial'!N746</x:f>
        <x:v>0</x:v>
      </x:c>
      <x:c r="J2228" s="55" t="n">
        <x:f>IF(AND(ISNUMBER(H2228),ISNUMBER(I2228)),H2228*I2228,"n.a.")</x:f>
        <x:v>0</x:v>
      </x:c>
      <x:c r="K2228" s="56" t="n">
        <x:f>Ubicaciones!D18</x:f>
        <x:v>8.88</x:v>
      </x:c>
      <x:c r="L2228" s="56" t="n">
        <x:f>Ubicaciones!E18</x:f>
        <x:v>-79.78</x:v>
      </x:c>
      <x:c r="M2228" s="38" t="str">
        <x:f>Vulnerabilidad!B24</x:f>
        <x:v>Liviana / madera</x:v>
      </x:c>
      <x:c r="N2228" s="38" t="str">
        <x:f>Vulnerabilidad!C24</x:f>
        <x:v>Madera / livianas</x:v>
      </x:c>
      <x:c r="O2228" s="38" t="str">
        <x:f>Vulnerabilidad!D24</x:f>
        <x:v>Metal</x:v>
      </x:c>
      <x:c r="P2228" s="38" t="str">
        <x:v>Sin dato</x:v>
      </x:c>
      <x:c r="Q2228" s="38" t="n">
        <x:f>IF('Impacto local'!H18="","",'Impacto local'!H18)</x:f>
        <x:v>2</x:v>
      </x:c>
      <x:c r="R2228" s="57" t="n">
        <x:f>IF(Q2228="","",INDEX(Vulnerabilidad!$D$6:$D$17,Q2228))</x:f>
        <x:v>0</x:v>
      </x:c>
      <x:c r="S2228" s="55" t="n">
        <x:f>IF(AND(ISNUMBER(J2228),ISNUMBER(R2228),R2228&gt;=0,R2228&lt;=1),J2228*R2228,"n.a.")</x:f>
        <x:v>0</x:v>
      </x:c>
      <x:c r="T2228" s="38" t="str">
        <x:f>IF(ISNUMBER(S2228),"Calculado ilustrativo","Faltan datos / parámetros inválidos")</x:f>
        <x:v>Calculado ilustrativo</x:v>
      </x:c>
    </x:row>
    <x:row r="2229">
      <x:c r="A2229" s="38" t="str">
        <x:v>R02224</x:v>
      </x:c>
      <x:c r="B2229" s="38" t="str">
        <x:f>'Reparto provincial'!B747</x:f>
        <x:v>C20</x:v>
      </x:c>
      <x:c r="C2229" s="38" t="str">
        <x:f>'Reparto provincial'!C747</x:f>
        <x:v>BUPA Panamá S.A.</x:v>
      </x:c>
      <x:c r="D2229" s="38" t="str">
        <x:f>'Reparto provincial'!D747</x:f>
        <x:v>Residencial</x:v>
      </x:c>
      <x:c r="E2229" s="38" t="str">
        <x:f>'Reparto provincial'!E747</x:f>
        <x:v>Bocas del Toro</x:v>
      </x:c>
      <x:c r="F2229" s="38" t="str">
        <x:f>Ubicaciones!A6</x:f>
        <x:v>L01</x:v>
      </x:c>
      <x:c r="G2229" s="38" t="str">
        <x:v>P1</x:v>
      </x:c>
      <x:c r="H2229" s="55" t="n">
        <x:f>IF(AND(ISNUMBER('Reparto provincial'!J747),ABS(Construccion!G6-1)&lt;0.0000001,MIN(Construccion!D6:F6)&gt;=0,MAX(Construccion!D6:F6)&lt;=1),ROUND('Reparto provincial'!J747*ROUND(SUM(Construccion!$D$6:D6),12),0)-0,"n.a.")</x:f>
        <x:v>0</x:v>
      </x:c>
      <x:c r="I2229" s="55" t="n">
        <x:f>'Reparto provincial'!N747</x:f>
        <x:v>0</x:v>
      </x:c>
      <x:c r="J2229" s="55" t="n">
        <x:f>IF(AND(ISNUMBER(H2229),ISNUMBER(I2229)),H2229*I2229,"n.a.")</x:f>
        <x:v>0</x:v>
      </x:c>
      <x:c r="K2229" s="56" t="n">
        <x:f>Ubicaciones!D6</x:f>
        <x:v>9.34</x:v>
      </x:c>
      <x:c r="L2229" s="56" t="n">
        <x:f>Ubicaciones!E6</x:f>
        <x:v>-82.25</x:v>
      </x:c>
      <x:c r="M2229" s="38" t="str">
        <x:f>Vulnerabilidad!B22</x:f>
        <x:v>Hormigón armado</x:v>
      </x:c>
      <x:c r="N2229" s="38" t="str">
        <x:f>Vulnerabilidad!C22</x:f>
        <x:v>Mampostería de relleno</x:v>
      </x:c>
      <x:c r="O2229" s="38" t="str">
        <x:f>Vulnerabilidad!D22</x:f>
        <x:v>Losa de hormigón</x:v>
      </x:c>
      <x:c r="P2229" s="38" t="str">
        <x:v>Sin dato</x:v>
      </x:c>
      <x:c r="Q2229" s="38" t="n">
        <x:f>IF('Impacto local'!H6="","",'Impacto local'!H6)</x:f>
        <x:v>3</x:v>
      </x:c>
      <x:c r="R2229" s="57" t="n">
        <x:f>IF(Q2229="","",INDEX(Vulnerabilidad!$B$6:$B$17,Q2229))</x:f>
        <x:v>0</x:v>
      </x:c>
      <x:c r="S2229" s="55" t="n">
        <x:f>IF(AND(ISNUMBER(J2229),ISNUMBER(R2229),R2229&gt;=0,R2229&lt;=1),J2229*R2229,"n.a.")</x:f>
        <x:v>0</x:v>
      </x:c>
      <x:c r="T2229" s="38" t="str">
        <x:f>IF(ISNUMBER(S2229),"Calculado ilustrativo","Faltan datos / parámetros inválidos")</x:f>
        <x:v>Calculado ilustrativo</x:v>
      </x:c>
    </x:row>
    <x:row r="2230">
      <x:c r="A2230" s="38" t="str">
        <x:v>R02225</x:v>
      </x:c>
      <x:c r="B2230" s="38" t="str">
        <x:f>'Reparto provincial'!B747</x:f>
        <x:v>C20</x:v>
      </x:c>
      <x:c r="C2230" s="38" t="str">
        <x:f>'Reparto provincial'!C747</x:f>
        <x:v>BUPA Panamá S.A.</x:v>
      </x:c>
      <x:c r="D2230" s="38" t="str">
        <x:f>'Reparto provincial'!D747</x:f>
        <x:v>Residencial</x:v>
      </x:c>
      <x:c r="E2230" s="38" t="str">
        <x:f>'Reparto provincial'!E747</x:f>
        <x:v>Bocas del Toro</x:v>
      </x:c>
      <x:c r="F2230" s="38" t="str">
        <x:f>Ubicaciones!A6</x:f>
        <x:v>L01</x:v>
      </x:c>
      <x:c r="G2230" s="38" t="str">
        <x:v>P2</x:v>
      </x:c>
      <x:c r="H2230" s="55" t="n">
        <x:f>IF(AND(ISNUMBER('Reparto provincial'!J747),ABS(Construccion!G6-1)&lt;0.0000001,MIN(Construccion!D6:F6)&gt;=0,MAX(Construccion!D6:F6)&lt;=1),ROUND('Reparto provincial'!J747*ROUND(SUM(Construccion!$D$6:E6),12),0)-ROUND('Reparto provincial'!J747*ROUND(SUM(Construccion!$D$6:D6),12),0),"n.a.")</x:f>
        <x:v>0</x:v>
      </x:c>
      <x:c r="I2230" s="55" t="n">
        <x:f>'Reparto provincial'!N747</x:f>
        <x:v>0</x:v>
      </x:c>
      <x:c r="J2230" s="55" t="n">
        <x:f>IF(AND(ISNUMBER(H2230),ISNUMBER(I2230)),H2230*I2230,"n.a.")</x:f>
        <x:v>0</x:v>
      </x:c>
      <x:c r="K2230" s="56" t="n">
        <x:f>Ubicaciones!D6</x:f>
        <x:v>9.34</x:v>
      </x:c>
      <x:c r="L2230" s="56" t="n">
        <x:f>Ubicaciones!E6</x:f>
        <x:v>-82.25</x:v>
      </x:c>
      <x:c r="M2230" s="38" t="str">
        <x:f>Vulnerabilidad!B23</x:f>
        <x:v>Mampostería sin refuerzo</x:v>
      </x:c>
      <x:c r="N2230" s="38" t="str">
        <x:f>Vulnerabilidad!C23</x:f>
        <x:v>Bloque / ladrillo</x:v>
      </x:c>
      <x:c r="O2230" s="38" t="str">
        <x:f>Vulnerabilidad!D23</x:f>
        <x:v>Metal</x:v>
      </x:c>
      <x:c r="P2230" s="38" t="str">
        <x:v>Sin dato</x:v>
      </x:c>
      <x:c r="Q2230" s="38" t="n">
        <x:f>IF('Impacto local'!H6="","",'Impacto local'!H6)</x:f>
        <x:v>3</x:v>
      </x:c>
      <x:c r="R2230" s="57" t="n">
        <x:f>IF(Q2230="","",INDEX(Vulnerabilidad!$C$6:$C$17,Q2230))</x:f>
        <x:v>0</x:v>
      </x:c>
      <x:c r="S2230" s="55" t="n">
        <x:f>IF(AND(ISNUMBER(J2230),ISNUMBER(R2230),R2230&gt;=0,R2230&lt;=1),J2230*R2230,"n.a.")</x:f>
        <x:v>0</x:v>
      </x:c>
      <x:c r="T2230" s="38" t="str">
        <x:f>IF(ISNUMBER(S2230),"Calculado ilustrativo","Faltan datos / parámetros inválidos")</x:f>
        <x:v>Calculado ilustrativo</x:v>
      </x:c>
    </x:row>
    <x:row r="2231">
      <x:c r="A2231" s="38" t="str">
        <x:v>R02226</x:v>
      </x:c>
      <x:c r="B2231" s="38" t="str">
        <x:f>'Reparto provincial'!B747</x:f>
        <x:v>C20</x:v>
      </x:c>
      <x:c r="C2231" s="38" t="str">
        <x:f>'Reparto provincial'!C747</x:f>
        <x:v>BUPA Panamá S.A.</x:v>
      </x:c>
      <x:c r="D2231" s="38" t="str">
        <x:f>'Reparto provincial'!D747</x:f>
        <x:v>Residencial</x:v>
      </x:c>
      <x:c r="E2231" s="38" t="str">
        <x:f>'Reparto provincial'!E747</x:f>
        <x:v>Bocas del Toro</x:v>
      </x:c>
      <x:c r="F2231" s="38" t="str">
        <x:f>Ubicaciones!A6</x:f>
        <x:v>L01</x:v>
      </x:c>
      <x:c r="G2231" s="38" t="str">
        <x:v>P3</x:v>
      </x:c>
      <x:c r="H2231" s="55" t="n">
        <x:f>IF(AND(ISNUMBER('Reparto provincial'!J747),ABS(Construccion!G6-1)&lt;0.0000001,MIN(Construccion!D6:F6)&gt;=0,MAX(Construccion!D6:F6)&lt;=1),ROUND('Reparto provincial'!J747*ROUND(SUM(Construccion!$D$6:F6),12),0)-ROUND('Reparto provincial'!J747*ROUND(SUM(Construccion!$D$6:E6),12),0),"n.a.")</x:f>
        <x:v>0</x:v>
      </x:c>
      <x:c r="I2231" s="55" t="n">
        <x:f>'Reparto provincial'!N747</x:f>
        <x:v>0</x:v>
      </x:c>
      <x:c r="J2231" s="55" t="n">
        <x:f>IF(AND(ISNUMBER(H2231),ISNUMBER(I2231)),H2231*I2231,"n.a.")</x:f>
        <x:v>0</x:v>
      </x:c>
      <x:c r="K2231" s="56" t="n">
        <x:f>Ubicaciones!D6</x:f>
        <x:v>9.34</x:v>
      </x:c>
      <x:c r="L2231" s="56" t="n">
        <x:f>Ubicaciones!E6</x:f>
        <x:v>-82.25</x:v>
      </x:c>
      <x:c r="M2231" s="38" t="str">
        <x:f>Vulnerabilidad!B24</x:f>
        <x:v>Liviana / madera</x:v>
      </x:c>
      <x:c r="N2231" s="38" t="str">
        <x:f>Vulnerabilidad!C24</x:f>
        <x:v>Madera / livianas</x:v>
      </x:c>
      <x:c r="O2231" s="38" t="str">
        <x:f>Vulnerabilidad!D24</x:f>
        <x:v>Metal</x:v>
      </x:c>
      <x:c r="P2231" s="38" t="str">
        <x:v>Sin dato</x:v>
      </x:c>
      <x:c r="Q2231" s="38" t="n">
        <x:f>IF('Impacto local'!H6="","",'Impacto local'!H6)</x:f>
        <x:v>3</x:v>
      </x:c>
      <x:c r="R2231" s="57" t="n">
        <x:f>IF(Q2231="","",INDEX(Vulnerabilidad!$D$6:$D$17,Q2231))</x:f>
        <x:v>0</x:v>
      </x:c>
      <x:c r="S2231" s="55" t="n">
        <x:f>IF(AND(ISNUMBER(J2231),ISNUMBER(R2231),R2231&gt;=0,R2231&lt;=1),J2231*R2231,"n.a.")</x:f>
        <x:v>0</x:v>
      </x:c>
      <x:c r="T2231" s="38" t="str">
        <x:f>IF(ISNUMBER(S2231),"Calculado ilustrativo","Faltan datos / parámetros inválidos")</x:f>
        <x:v>Calculado ilustrativo</x:v>
      </x:c>
    </x:row>
    <x:row r="2232">
      <x:c r="A2232" s="38" t="str">
        <x:v>R02227</x:v>
      </x:c>
      <x:c r="B2232" s="38" t="str">
        <x:f>'Reparto provincial'!B748</x:f>
        <x:v>C20</x:v>
      </x:c>
      <x:c r="C2232" s="38" t="str">
        <x:f>'Reparto provincial'!C748</x:f>
        <x:v>BUPA Panamá S.A.</x:v>
      </x:c>
      <x:c r="D2232" s="38" t="str">
        <x:f>'Reparto provincial'!D748</x:f>
        <x:v>Residencial</x:v>
      </x:c>
      <x:c r="E2232" s="38" t="str">
        <x:f>'Reparto provincial'!E748</x:f>
        <x:v>Coclé</x:v>
      </x:c>
      <x:c r="F2232" s="38" t="str">
        <x:f>Ubicaciones!A7</x:f>
        <x:v>L02</x:v>
      </x:c>
      <x:c r="G2232" s="38" t="str">
        <x:v>P1</x:v>
      </x:c>
      <x:c r="H2232" s="55" t="n">
        <x:f>IF(AND(ISNUMBER('Reparto provincial'!J748),ABS(Construccion!G9-1)&lt;0.0000001,MIN(Construccion!D9:F9)&gt;=0,MAX(Construccion!D9:F9)&lt;=1),ROUND('Reparto provincial'!J748*ROUND(SUM(Construccion!$D$9:D9),12),0)-0,"n.a.")</x:f>
        <x:v>0</x:v>
      </x:c>
      <x:c r="I2232" s="55" t="n">
        <x:f>'Reparto provincial'!N748</x:f>
        <x:v>0</x:v>
      </x:c>
      <x:c r="J2232" s="55" t="n">
        <x:f>IF(AND(ISNUMBER(H2232),ISNUMBER(I2232)),H2232*I2232,"n.a.")</x:f>
        <x:v>0</x:v>
      </x:c>
      <x:c r="K2232" s="56" t="n">
        <x:f>Ubicaciones!D7</x:f>
        <x:v>8.52</x:v>
      </x:c>
      <x:c r="L2232" s="56" t="n">
        <x:f>Ubicaciones!E7</x:f>
        <x:v>-80.36</x:v>
      </x:c>
      <x:c r="M2232" s="38" t="str">
        <x:f>Vulnerabilidad!B22</x:f>
        <x:v>Hormigón armado</x:v>
      </x:c>
      <x:c r="N2232" s="38" t="str">
        <x:f>Vulnerabilidad!C22</x:f>
        <x:v>Mampostería de relleno</x:v>
      </x:c>
      <x:c r="O2232" s="38" t="str">
        <x:f>Vulnerabilidad!D22</x:f>
        <x:v>Losa de hormigón</x:v>
      </x:c>
      <x:c r="P2232" s="38" t="str">
        <x:v>Sin dato</x:v>
      </x:c>
      <x:c r="Q2232" s="38" t="n">
        <x:f>IF('Impacto local'!H7="","",'Impacto local'!H7)</x:f>
        <x:v>2</x:v>
      </x:c>
      <x:c r="R2232" s="57" t="n">
        <x:f>IF(Q2232="","",INDEX(Vulnerabilidad!$B$6:$B$17,Q2232))</x:f>
        <x:v>0</x:v>
      </x:c>
      <x:c r="S2232" s="55" t="n">
        <x:f>IF(AND(ISNUMBER(J2232),ISNUMBER(R2232),R2232&gt;=0,R2232&lt;=1),J2232*R2232,"n.a.")</x:f>
        <x:v>0</x:v>
      </x:c>
      <x:c r="T2232" s="38" t="str">
        <x:f>IF(ISNUMBER(S2232),"Calculado ilustrativo","Faltan datos / parámetros inválidos")</x:f>
        <x:v>Calculado ilustrativo</x:v>
      </x:c>
    </x:row>
    <x:row r="2233">
      <x:c r="A2233" s="38" t="str">
        <x:v>R02228</x:v>
      </x:c>
      <x:c r="B2233" s="38" t="str">
        <x:f>'Reparto provincial'!B748</x:f>
        <x:v>C20</x:v>
      </x:c>
      <x:c r="C2233" s="38" t="str">
        <x:f>'Reparto provincial'!C748</x:f>
        <x:v>BUPA Panamá S.A.</x:v>
      </x:c>
      <x:c r="D2233" s="38" t="str">
        <x:f>'Reparto provincial'!D748</x:f>
        <x:v>Residencial</x:v>
      </x:c>
      <x:c r="E2233" s="38" t="str">
        <x:f>'Reparto provincial'!E748</x:f>
        <x:v>Coclé</x:v>
      </x:c>
      <x:c r="F2233" s="38" t="str">
        <x:f>Ubicaciones!A7</x:f>
        <x:v>L02</x:v>
      </x:c>
      <x:c r="G2233" s="38" t="str">
        <x:v>P2</x:v>
      </x:c>
      <x:c r="H2233" s="55" t="n">
        <x:f>IF(AND(ISNUMBER('Reparto provincial'!J748),ABS(Construccion!G9-1)&lt;0.0000001,MIN(Construccion!D9:F9)&gt;=0,MAX(Construccion!D9:F9)&lt;=1),ROUND('Reparto provincial'!J748*ROUND(SUM(Construccion!$D$9:E9),12),0)-ROUND('Reparto provincial'!J748*ROUND(SUM(Construccion!$D$9:D9),12),0),"n.a.")</x:f>
        <x:v>0</x:v>
      </x:c>
      <x:c r="I2233" s="55" t="n">
        <x:f>'Reparto provincial'!N748</x:f>
        <x:v>0</x:v>
      </x:c>
      <x:c r="J2233" s="55" t="n">
        <x:f>IF(AND(ISNUMBER(H2233),ISNUMBER(I2233)),H2233*I2233,"n.a.")</x:f>
        <x:v>0</x:v>
      </x:c>
      <x:c r="K2233" s="56" t="n">
        <x:f>Ubicaciones!D7</x:f>
        <x:v>8.52</x:v>
      </x:c>
      <x:c r="L2233" s="56" t="n">
        <x:f>Ubicaciones!E7</x:f>
        <x:v>-80.36</x:v>
      </x:c>
      <x:c r="M2233" s="38" t="str">
        <x:f>Vulnerabilidad!B23</x:f>
        <x:v>Mampostería sin refuerzo</x:v>
      </x:c>
      <x:c r="N2233" s="38" t="str">
        <x:f>Vulnerabilidad!C23</x:f>
        <x:v>Bloque / ladrillo</x:v>
      </x:c>
      <x:c r="O2233" s="38" t="str">
        <x:f>Vulnerabilidad!D23</x:f>
        <x:v>Metal</x:v>
      </x:c>
      <x:c r="P2233" s="38" t="str">
        <x:v>Sin dato</x:v>
      </x:c>
      <x:c r="Q2233" s="38" t="n">
        <x:f>IF('Impacto local'!H7="","",'Impacto local'!H7)</x:f>
        <x:v>2</x:v>
      </x:c>
      <x:c r="R2233" s="57" t="n">
        <x:f>IF(Q2233="","",INDEX(Vulnerabilidad!$C$6:$C$17,Q2233))</x:f>
        <x:v>0</x:v>
      </x:c>
      <x:c r="S2233" s="55" t="n">
        <x:f>IF(AND(ISNUMBER(J2233),ISNUMBER(R2233),R2233&gt;=0,R2233&lt;=1),J2233*R2233,"n.a.")</x:f>
        <x:v>0</x:v>
      </x:c>
      <x:c r="T2233" s="38" t="str">
        <x:f>IF(ISNUMBER(S2233),"Calculado ilustrativo","Faltan datos / parámetros inválidos")</x:f>
        <x:v>Calculado ilustrativo</x:v>
      </x:c>
    </x:row>
    <x:row r="2234">
      <x:c r="A2234" s="38" t="str">
        <x:v>R02229</x:v>
      </x:c>
      <x:c r="B2234" s="38" t="str">
        <x:f>'Reparto provincial'!B748</x:f>
        <x:v>C20</x:v>
      </x:c>
      <x:c r="C2234" s="38" t="str">
        <x:f>'Reparto provincial'!C748</x:f>
        <x:v>BUPA Panamá S.A.</x:v>
      </x:c>
      <x:c r="D2234" s="38" t="str">
        <x:f>'Reparto provincial'!D748</x:f>
        <x:v>Residencial</x:v>
      </x:c>
      <x:c r="E2234" s="38" t="str">
        <x:f>'Reparto provincial'!E748</x:f>
        <x:v>Coclé</x:v>
      </x:c>
      <x:c r="F2234" s="38" t="str">
        <x:f>Ubicaciones!A7</x:f>
        <x:v>L02</x:v>
      </x:c>
      <x:c r="G2234" s="38" t="str">
        <x:v>P3</x:v>
      </x:c>
      <x:c r="H2234" s="55" t="n">
        <x:f>IF(AND(ISNUMBER('Reparto provincial'!J748),ABS(Construccion!G9-1)&lt;0.0000001,MIN(Construccion!D9:F9)&gt;=0,MAX(Construccion!D9:F9)&lt;=1),ROUND('Reparto provincial'!J748*ROUND(SUM(Construccion!$D$9:F9),12),0)-ROUND('Reparto provincial'!J748*ROUND(SUM(Construccion!$D$9:E9),12),0),"n.a.")</x:f>
        <x:v>0</x:v>
      </x:c>
      <x:c r="I2234" s="55" t="n">
        <x:f>'Reparto provincial'!N748</x:f>
        <x:v>0</x:v>
      </x:c>
      <x:c r="J2234" s="55" t="n">
        <x:f>IF(AND(ISNUMBER(H2234),ISNUMBER(I2234)),H2234*I2234,"n.a.")</x:f>
        <x:v>0</x:v>
      </x:c>
      <x:c r="K2234" s="56" t="n">
        <x:f>Ubicaciones!D7</x:f>
        <x:v>8.52</x:v>
      </x:c>
      <x:c r="L2234" s="56" t="n">
        <x:f>Ubicaciones!E7</x:f>
        <x:v>-80.36</x:v>
      </x:c>
      <x:c r="M2234" s="38" t="str">
        <x:f>Vulnerabilidad!B24</x:f>
        <x:v>Liviana / madera</x:v>
      </x:c>
      <x:c r="N2234" s="38" t="str">
        <x:f>Vulnerabilidad!C24</x:f>
        <x:v>Madera / livianas</x:v>
      </x:c>
      <x:c r="O2234" s="38" t="str">
        <x:f>Vulnerabilidad!D24</x:f>
        <x:v>Metal</x:v>
      </x:c>
      <x:c r="P2234" s="38" t="str">
        <x:v>Sin dato</x:v>
      </x:c>
      <x:c r="Q2234" s="38" t="n">
        <x:f>IF('Impacto local'!H7="","",'Impacto local'!H7)</x:f>
        <x:v>2</x:v>
      </x:c>
      <x:c r="R2234" s="57" t="n">
        <x:f>IF(Q2234="","",INDEX(Vulnerabilidad!$D$6:$D$17,Q2234))</x:f>
        <x:v>0</x:v>
      </x:c>
      <x:c r="S2234" s="55" t="n">
        <x:f>IF(AND(ISNUMBER(J2234),ISNUMBER(R2234),R2234&gt;=0,R2234&lt;=1),J2234*R2234,"n.a.")</x:f>
        <x:v>0</x:v>
      </x:c>
      <x:c r="T2234" s="38" t="str">
        <x:f>IF(ISNUMBER(S2234),"Calculado ilustrativo","Faltan datos / parámetros inválidos")</x:f>
        <x:v>Calculado ilustrativo</x:v>
      </x:c>
    </x:row>
    <x:row r="2235">
      <x:c r="A2235" s="38" t="str">
        <x:v>R02230</x:v>
      </x:c>
      <x:c r="B2235" s="38" t="str">
        <x:f>'Reparto provincial'!B749</x:f>
        <x:v>C20</x:v>
      </x:c>
      <x:c r="C2235" s="38" t="str">
        <x:f>'Reparto provincial'!C749</x:f>
        <x:v>BUPA Panamá S.A.</x:v>
      </x:c>
      <x:c r="D2235" s="38" t="str">
        <x:f>'Reparto provincial'!D749</x:f>
        <x:v>Residencial</x:v>
      </x:c>
      <x:c r="E2235" s="38" t="str">
        <x:f>'Reparto provincial'!E749</x:f>
        <x:v>Colón</x:v>
      </x:c>
      <x:c r="F2235" s="38" t="str">
        <x:f>Ubicaciones!A8</x:f>
        <x:v>L03</x:v>
      </x:c>
      <x:c r="G2235" s="38" t="str">
        <x:v>P1</x:v>
      </x:c>
      <x:c r="H2235" s="55" t="n">
        <x:f>IF(AND(ISNUMBER('Reparto provincial'!J749),ABS(Construccion!G12-1)&lt;0.0000001,MIN(Construccion!D12:F12)&gt;=0,MAX(Construccion!D12:F12)&lt;=1),ROUND('Reparto provincial'!J749*ROUND(SUM(Construccion!$D$12:D12),12),0)-0,"n.a.")</x:f>
        <x:v>0</x:v>
      </x:c>
      <x:c r="I2235" s="55" t="n">
        <x:f>'Reparto provincial'!N749</x:f>
        <x:v>0</x:v>
      </x:c>
      <x:c r="J2235" s="55" t="n">
        <x:f>IF(AND(ISNUMBER(H2235),ISNUMBER(I2235)),H2235*I2235,"n.a.")</x:f>
        <x:v>0</x:v>
      </x:c>
      <x:c r="K2235" s="56" t="n">
        <x:f>Ubicaciones!D8</x:f>
        <x:v>9.36</x:v>
      </x:c>
      <x:c r="L2235" s="56" t="n">
        <x:f>Ubicaciones!E8</x:f>
        <x:v>-79.9</x:v>
      </x:c>
      <x:c r="M2235" s="38" t="str">
        <x:f>Vulnerabilidad!B22</x:f>
        <x:v>Hormigón armado</x:v>
      </x:c>
      <x:c r="N2235" s="38" t="str">
        <x:f>Vulnerabilidad!C22</x:f>
        <x:v>Mampostería de relleno</x:v>
      </x:c>
      <x:c r="O2235" s="38" t="str">
        <x:f>Vulnerabilidad!D22</x:f>
        <x:v>Losa de hormigón</x:v>
      </x:c>
      <x:c r="P2235" s="38" t="str">
        <x:v>Sin dato</x:v>
      </x:c>
      <x:c r="Q2235" s="38" t="n">
        <x:f>IF('Impacto local'!H8="","",'Impacto local'!H8)</x:f>
        <x:v>2</x:v>
      </x:c>
      <x:c r="R2235" s="57" t="n">
        <x:f>IF(Q2235="","",INDEX(Vulnerabilidad!$B$6:$B$17,Q2235))</x:f>
        <x:v>0</x:v>
      </x:c>
      <x:c r="S2235" s="55" t="n">
        <x:f>IF(AND(ISNUMBER(J2235),ISNUMBER(R2235),R2235&gt;=0,R2235&lt;=1),J2235*R2235,"n.a.")</x:f>
        <x:v>0</x:v>
      </x:c>
      <x:c r="T2235" s="38" t="str">
        <x:f>IF(ISNUMBER(S2235),"Calculado ilustrativo","Faltan datos / parámetros inválidos")</x:f>
        <x:v>Calculado ilustrativo</x:v>
      </x:c>
    </x:row>
    <x:row r="2236">
      <x:c r="A2236" s="38" t="str">
        <x:v>R02231</x:v>
      </x:c>
      <x:c r="B2236" s="38" t="str">
        <x:f>'Reparto provincial'!B749</x:f>
        <x:v>C20</x:v>
      </x:c>
      <x:c r="C2236" s="38" t="str">
        <x:f>'Reparto provincial'!C749</x:f>
        <x:v>BUPA Panamá S.A.</x:v>
      </x:c>
      <x:c r="D2236" s="38" t="str">
        <x:f>'Reparto provincial'!D749</x:f>
        <x:v>Residencial</x:v>
      </x:c>
      <x:c r="E2236" s="38" t="str">
        <x:f>'Reparto provincial'!E749</x:f>
        <x:v>Colón</x:v>
      </x:c>
      <x:c r="F2236" s="38" t="str">
        <x:f>Ubicaciones!A8</x:f>
        <x:v>L03</x:v>
      </x:c>
      <x:c r="G2236" s="38" t="str">
        <x:v>P2</x:v>
      </x:c>
      <x:c r="H2236" s="55" t="n">
        <x:f>IF(AND(ISNUMBER('Reparto provincial'!J749),ABS(Construccion!G12-1)&lt;0.0000001,MIN(Construccion!D12:F12)&gt;=0,MAX(Construccion!D12:F12)&lt;=1),ROUND('Reparto provincial'!J749*ROUND(SUM(Construccion!$D$12:E12),12),0)-ROUND('Reparto provincial'!J749*ROUND(SUM(Construccion!$D$12:D12),12),0),"n.a.")</x:f>
        <x:v>0</x:v>
      </x:c>
      <x:c r="I2236" s="55" t="n">
        <x:f>'Reparto provincial'!N749</x:f>
        <x:v>0</x:v>
      </x:c>
      <x:c r="J2236" s="55" t="n">
        <x:f>IF(AND(ISNUMBER(H2236),ISNUMBER(I2236)),H2236*I2236,"n.a.")</x:f>
        <x:v>0</x:v>
      </x:c>
      <x:c r="K2236" s="56" t="n">
        <x:f>Ubicaciones!D8</x:f>
        <x:v>9.36</x:v>
      </x:c>
      <x:c r="L2236" s="56" t="n">
        <x:f>Ubicaciones!E8</x:f>
        <x:v>-79.9</x:v>
      </x:c>
      <x:c r="M2236" s="38" t="str">
        <x:f>Vulnerabilidad!B23</x:f>
        <x:v>Mampostería sin refuerzo</x:v>
      </x:c>
      <x:c r="N2236" s="38" t="str">
        <x:f>Vulnerabilidad!C23</x:f>
        <x:v>Bloque / ladrillo</x:v>
      </x:c>
      <x:c r="O2236" s="38" t="str">
        <x:f>Vulnerabilidad!D23</x:f>
        <x:v>Metal</x:v>
      </x:c>
      <x:c r="P2236" s="38" t="str">
        <x:v>Sin dato</x:v>
      </x:c>
      <x:c r="Q2236" s="38" t="n">
        <x:f>IF('Impacto local'!H8="","",'Impacto local'!H8)</x:f>
        <x:v>2</x:v>
      </x:c>
      <x:c r="R2236" s="57" t="n">
        <x:f>IF(Q2236="","",INDEX(Vulnerabilidad!$C$6:$C$17,Q2236))</x:f>
        <x:v>0</x:v>
      </x:c>
      <x:c r="S2236" s="55" t="n">
        <x:f>IF(AND(ISNUMBER(J2236),ISNUMBER(R2236),R2236&gt;=0,R2236&lt;=1),J2236*R2236,"n.a.")</x:f>
        <x:v>0</x:v>
      </x:c>
      <x:c r="T2236" s="38" t="str">
        <x:f>IF(ISNUMBER(S2236),"Calculado ilustrativo","Faltan datos / parámetros inválidos")</x:f>
        <x:v>Calculado ilustrativo</x:v>
      </x:c>
    </x:row>
    <x:row r="2237">
      <x:c r="A2237" s="38" t="str">
        <x:v>R02232</x:v>
      </x:c>
      <x:c r="B2237" s="38" t="str">
        <x:f>'Reparto provincial'!B749</x:f>
        <x:v>C20</x:v>
      </x:c>
      <x:c r="C2237" s="38" t="str">
        <x:f>'Reparto provincial'!C749</x:f>
        <x:v>BUPA Panamá S.A.</x:v>
      </x:c>
      <x:c r="D2237" s="38" t="str">
        <x:f>'Reparto provincial'!D749</x:f>
        <x:v>Residencial</x:v>
      </x:c>
      <x:c r="E2237" s="38" t="str">
        <x:f>'Reparto provincial'!E749</x:f>
        <x:v>Colón</x:v>
      </x:c>
      <x:c r="F2237" s="38" t="str">
        <x:f>Ubicaciones!A8</x:f>
        <x:v>L03</x:v>
      </x:c>
      <x:c r="G2237" s="38" t="str">
        <x:v>P3</x:v>
      </x:c>
      <x:c r="H2237" s="55" t="n">
        <x:f>IF(AND(ISNUMBER('Reparto provincial'!J749),ABS(Construccion!G12-1)&lt;0.0000001,MIN(Construccion!D12:F12)&gt;=0,MAX(Construccion!D12:F12)&lt;=1),ROUND('Reparto provincial'!J749*ROUND(SUM(Construccion!$D$12:F12),12),0)-ROUND('Reparto provincial'!J749*ROUND(SUM(Construccion!$D$12:E12),12),0),"n.a.")</x:f>
        <x:v>0</x:v>
      </x:c>
      <x:c r="I2237" s="55" t="n">
        <x:f>'Reparto provincial'!N749</x:f>
        <x:v>0</x:v>
      </x:c>
      <x:c r="J2237" s="55" t="n">
        <x:f>IF(AND(ISNUMBER(H2237),ISNUMBER(I2237)),H2237*I2237,"n.a.")</x:f>
        <x:v>0</x:v>
      </x:c>
      <x:c r="K2237" s="56" t="n">
        <x:f>Ubicaciones!D8</x:f>
        <x:v>9.36</x:v>
      </x:c>
      <x:c r="L2237" s="56" t="n">
        <x:f>Ubicaciones!E8</x:f>
        <x:v>-79.9</x:v>
      </x:c>
      <x:c r="M2237" s="38" t="str">
        <x:f>Vulnerabilidad!B24</x:f>
        <x:v>Liviana / madera</x:v>
      </x:c>
      <x:c r="N2237" s="38" t="str">
        <x:f>Vulnerabilidad!C24</x:f>
        <x:v>Madera / livianas</x:v>
      </x:c>
      <x:c r="O2237" s="38" t="str">
        <x:f>Vulnerabilidad!D24</x:f>
        <x:v>Metal</x:v>
      </x:c>
      <x:c r="P2237" s="38" t="str">
        <x:v>Sin dato</x:v>
      </x:c>
      <x:c r="Q2237" s="38" t="n">
        <x:f>IF('Impacto local'!H8="","",'Impacto local'!H8)</x:f>
        <x:v>2</x:v>
      </x:c>
      <x:c r="R2237" s="57" t="n">
        <x:f>IF(Q2237="","",INDEX(Vulnerabilidad!$D$6:$D$17,Q2237))</x:f>
        <x:v>0</x:v>
      </x:c>
      <x:c r="S2237" s="55" t="n">
        <x:f>IF(AND(ISNUMBER(J2237),ISNUMBER(R2237),R2237&gt;=0,R2237&lt;=1),J2237*R2237,"n.a.")</x:f>
        <x:v>0</x:v>
      </x:c>
      <x:c r="T2237" s="38" t="str">
        <x:f>IF(ISNUMBER(S2237),"Calculado ilustrativo","Faltan datos / parámetros inválidos")</x:f>
        <x:v>Calculado ilustrativo</x:v>
      </x:c>
    </x:row>
    <x:row r="2238">
      <x:c r="A2238" s="38" t="str">
        <x:v>R02233</x:v>
      </x:c>
      <x:c r="B2238" s="38" t="str">
        <x:f>'Reparto provincial'!B750</x:f>
        <x:v>C20</x:v>
      </x:c>
      <x:c r="C2238" s="38" t="str">
        <x:f>'Reparto provincial'!C750</x:f>
        <x:v>BUPA Panamá S.A.</x:v>
      </x:c>
      <x:c r="D2238" s="38" t="str">
        <x:f>'Reparto provincial'!D750</x:f>
        <x:v>Residencial</x:v>
      </x:c>
      <x:c r="E2238" s="38" t="str">
        <x:f>'Reparto provincial'!E750</x:f>
        <x:v>Chiriquí</x:v>
      </x:c>
      <x:c r="F2238" s="38" t="str">
        <x:f>Ubicaciones!A9</x:f>
        <x:v>L04</x:v>
      </x:c>
      <x:c r="G2238" s="38" t="str">
        <x:v>P1</x:v>
      </x:c>
      <x:c r="H2238" s="55" t="n">
        <x:f>IF(AND(ISNUMBER('Reparto provincial'!J750),ABS(Construccion!G15-1)&lt;0.0000001,MIN(Construccion!D15:F15)&gt;=0,MAX(Construccion!D15:F15)&lt;=1),ROUND('Reparto provincial'!J750*ROUND(SUM(Construccion!$D$15:D15),12),0)-0,"n.a.")</x:f>
        <x:v>0</x:v>
      </x:c>
      <x:c r="I2238" s="55" t="n">
        <x:f>'Reparto provincial'!N750</x:f>
        <x:v>0</x:v>
      </x:c>
      <x:c r="J2238" s="55" t="n">
        <x:f>IF(AND(ISNUMBER(H2238),ISNUMBER(I2238)),H2238*I2238,"n.a.")</x:f>
        <x:v>0</x:v>
      </x:c>
      <x:c r="K2238" s="56" t="n">
        <x:f>Ubicaciones!D9</x:f>
        <x:v>8.43</x:v>
      </x:c>
      <x:c r="L2238" s="56" t="n">
        <x:f>Ubicaciones!E9</x:f>
        <x:v>-82.43</x:v>
      </x:c>
      <x:c r="M2238" s="38" t="str">
        <x:f>Vulnerabilidad!B22</x:f>
        <x:v>Hormigón armado</x:v>
      </x:c>
      <x:c r="N2238" s="38" t="str">
        <x:f>Vulnerabilidad!C22</x:f>
        <x:v>Mampostería de relleno</x:v>
      </x:c>
      <x:c r="O2238" s="38" t="str">
        <x:f>Vulnerabilidad!D22</x:f>
        <x:v>Losa de hormigón</x:v>
      </x:c>
      <x:c r="P2238" s="38" t="str">
        <x:v>Sin dato</x:v>
      </x:c>
      <x:c r="Q2238" s="38" t="n">
        <x:f>IF('Impacto local'!H9="","",'Impacto local'!H9)</x:f>
        <x:v>4</x:v>
      </x:c>
      <x:c r="R2238" s="57" t="n">
        <x:f>IF(Q2238="","",INDEX(Vulnerabilidad!$B$6:$B$17,Q2238))</x:f>
        <x:v>0</x:v>
      </x:c>
      <x:c r="S2238" s="55" t="n">
        <x:f>IF(AND(ISNUMBER(J2238),ISNUMBER(R2238),R2238&gt;=0,R2238&lt;=1),J2238*R2238,"n.a.")</x:f>
        <x:v>0</x:v>
      </x:c>
      <x:c r="T2238" s="38" t="str">
        <x:f>IF(ISNUMBER(S2238),"Calculado ilustrativo","Faltan datos / parámetros inválidos")</x:f>
        <x:v>Calculado ilustrativo</x:v>
      </x:c>
    </x:row>
    <x:row r="2239">
      <x:c r="A2239" s="38" t="str">
        <x:v>R02234</x:v>
      </x:c>
      <x:c r="B2239" s="38" t="str">
        <x:f>'Reparto provincial'!B750</x:f>
        <x:v>C20</x:v>
      </x:c>
      <x:c r="C2239" s="38" t="str">
        <x:f>'Reparto provincial'!C750</x:f>
        <x:v>BUPA Panamá S.A.</x:v>
      </x:c>
      <x:c r="D2239" s="38" t="str">
        <x:f>'Reparto provincial'!D750</x:f>
        <x:v>Residencial</x:v>
      </x:c>
      <x:c r="E2239" s="38" t="str">
        <x:f>'Reparto provincial'!E750</x:f>
        <x:v>Chiriquí</x:v>
      </x:c>
      <x:c r="F2239" s="38" t="str">
        <x:f>Ubicaciones!A9</x:f>
        <x:v>L04</x:v>
      </x:c>
      <x:c r="G2239" s="38" t="str">
        <x:v>P2</x:v>
      </x:c>
      <x:c r="H2239" s="55" t="n">
        <x:f>IF(AND(ISNUMBER('Reparto provincial'!J750),ABS(Construccion!G15-1)&lt;0.0000001,MIN(Construccion!D15:F15)&gt;=0,MAX(Construccion!D15:F15)&lt;=1),ROUND('Reparto provincial'!J750*ROUND(SUM(Construccion!$D$15:E15),12),0)-ROUND('Reparto provincial'!J750*ROUND(SUM(Construccion!$D$15:D15),12),0),"n.a.")</x:f>
        <x:v>0</x:v>
      </x:c>
      <x:c r="I2239" s="55" t="n">
        <x:f>'Reparto provincial'!N750</x:f>
        <x:v>0</x:v>
      </x:c>
      <x:c r="J2239" s="55" t="n">
        <x:f>IF(AND(ISNUMBER(H2239),ISNUMBER(I2239)),H2239*I2239,"n.a.")</x:f>
        <x:v>0</x:v>
      </x:c>
      <x:c r="K2239" s="56" t="n">
        <x:f>Ubicaciones!D9</x:f>
        <x:v>8.43</x:v>
      </x:c>
      <x:c r="L2239" s="56" t="n">
        <x:f>Ubicaciones!E9</x:f>
        <x:v>-82.43</x:v>
      </x:c>
      <x:c r="M2239" s="38" t="str">
        <x:f>Vulnerabilidad!B23</x:f>
        <x:v>Mampostería sin refuerzo</x:v>
      </x:c>
      <x:c r="N2239" s="38" t="str">
        <x:f>Vulnerabilidad!C23</x:f>
        <x:v>Bloque / ladrillo</x:v>
      </x:c>
      <x:c r="O2239" s="38" t="str">
        <x:f>Vulnerabilidad!D23</x:f>
        <x:v>Metal</x:v>
      </x:c>
      <x:c r="P2239" s="38" t="str">
        <x:v>Sin dato</x:v>
      </x:c>
      <x:c r="Q2239" s="38" t="n">
        <x:f>IF('Impacto local'!H9="","",'Impacto local'!H9)</x:f>
        <x:v>4</x:v>
      </x:c>
      <x:c r="R2239" s="57" t="n">
        <x:f>IF(Q2239="","",INDEX(Vulnerabilidad!$C$6:$C$17,Q2239))</x:f>
        <x:v>0.001</x:v>
      </x:c>
      <x:c r="S2239" s="55" t="n">
        <x:f>IF(AND(ISNUMBER(J2239),ISNUMBER(R2239),R2239&gt;=0,R2239&lt;=1),J2239*R2239,"n.a.")</x:f>
        <x:v>0</x:v>
      </x:c>
      <x:c r="T2239" s="38" t="str">
        <x:f>IF(ISNUMBER(S2239),"Calculado ilustrativo","Faltan datos / parámetros inválidos")</x:f>
        <x:v>Calculado ilustrativo</x:v>
      </x:c>
    </x:row>
    <x:row r="2240">
      <x:c r="A2240" s="38" t="str">
        <x:v>R02235</x:v>
      </x:c>
      <x:c r="B2240" s="38" t="str">
        <x:f>'Reparto provincial'!B750</x:f>
        <x:v>C20</x:v>
      </x:c>
      <x:c r="C2240" s="38" t="str">
        <x:f>'Reparto provincial'!C750</x:f>
        <x:v>BUPA Panamá S.A.</x:v>
      </x:c>
      <x:c r="D2240" s="38" t="str">
        <x:f>'Reparto provincial'!D750</x:f>
        <x:v>Residencial</x:v>
      </x:c>
      <x:c r="E2240" s="38" t="str">
        <x:f>'Reparto provincial'!E750</x:f>
        <x:v>Chiriquí</x:v>
      </x:c>
      <x:c r="F2240" s="38" t="str">
        <x:f>Ubicaciones!A9</x:f>
        <x:v>L04</x:v>
      </x:c>
      <x:c r="G2240" s="38" t="str">
        <x:v>P3</x:v>
      </x:c>
      <x:c r="H2240" s="55" t="n">
        <x:f>IF(AND(ISNUMBER('Reparto provincial'!J750),ABS(Construccion!G15-1)&lt;0.0000001,MIN(Construccion!D15:F15)&gt;=0,MAX(Construccion!D15:F15)&lt;=1),ROUND('Reparto provincial'!J750*ROUND(SUM(Construccion!$D$15:F15),12),0)-ROUND('Reparto provincial'!J750*ROUND(SUM(Construccion!$D$15:E15),12),0),"n.a.")</x:f>
        <x:v>0</x:v>
      </x:c>
      <x:c r="I2240" s="55" t="n">
        <x:f>'Reparto provincial'!N750</x:f>
        <x:v>0</x:v>
      </x:c>
      <x:c r="J2240" s="55" t="n">
        <x:f>IF(AND(ISNUMBER(H2240),ISNUMBER(I2240)),H2240*I2240,"n.a.")</x:f>
        <x:v>0</x:v>
      </x:c>
      <x:c r="K2240" s="56" t="n">
        <x:f>Ubicaciones!D9</x:f>
        <x:v>8.43</x:v>
      </x:c>
      <x:c r="L2240" s="56" t="n">
        <x:f>Ubicaciones!E9</x:f>
        <x:v>-82.43</x:v>
      </x:c>
      <x:c r="M2240" s="38" t="str">
        <x:f>Vulnerabilidad!B24</x:f>
        <x:v>Liviana / madera</x:v>
      </x:c>
      <x:c r="N2240" s="38" t="str">
        <x:f>Vulnerabilidad!C24</x:f>
        <x:v>Madera / livianas</x:v>
      </x:c>
      <x:c r="O2240" s="38" t="str">
        <x:f>Vulnerabilidad!D24</x:f>
        <x:v>Metal</x:v>
      </x:c>
      <x:c r="P2240" s="38" t="str">
        <x:v>Sin dato</x:v>
      </x:c>
      <x:c r="Q2240" s="38" t="n">
        <x:f>IF('Impacto local'!H9="","",'Impacto local'!H9)</x:f>
        <x:v>4</x:v>
      </x:c>
      <x:c r="R2240" s="57" t="n">
        <x:f>IF(Q2240="","",INDEX(Vulnerabilidad!$D$6:$D$17,Q2240))</x:f>
        <x:v>0.002</x:v>
      </x:c>
      <x:c r="S2240" s="55" t="n">
        <x:f>IF(AND(ISNUMBER(J2240),ISNUMBER(R2240),R2240&gt;=0,R2240&lt;=1),J2240*R2240,"n.a.")</x:f>
        <x:v>0</x:v>
      </x:c>
      <x:c r="T2240" s="38" t="str">
        <x:f>IF(ISNUMBER(S2240),"Calculado ilustrativo","Faltan datos / parámetros inválidos")</x:f>
        <x:v>Calculado ilustrativo</x:v>
      </x:c>
    </x:row>
    <x:row r="2241">
      <x:c r="A2241" s="38" t="str">
        <x:v>R02236</x:v>
      </x:c>
      <x:c r="B2241" s="38" t="str">
        <x:f>'Reparto provincial'!B751</x:f>
        <x:v>C20</x:v>
      </x:c>
      <x:c r="C2241" s="38" t="str">
        <x:f>'Reparto provincial'!C751</x:f>
        <x:v>BUPA Panamá S.A.</x:v>
      </x:c>
      <x:c r="D2241" s="38" t="str">
        <x:f>'Reparto provincial'!D751</x:f>
        <x:v>Residencial</x:v>
      </x:c>
      <x:c r="E2241" s="38" t="str">
        <x:f>'Reparto provincial'!E751</x:f>
        <x:v>Darién</x:v>
      </x:c>
      <x:c r="F2241" s="38" t="str">
        <x:f>Ubicaciones!A10</x:f>
        <x:v>L05</x:v>
      </x:c>
      <x:c r="G2241" s="38" t="str">
        <x:v>P1</x:v>
      </x:c>
      <x:c r="H2241" s="55" t="n">
        <x:f>IF(AND(ISNUMBER('Reparto provincial'!J751),ABS(Construccion!G18-1)&lt;0.0000001,MIN(Construccion!D18:F18)&gt;=0,MAX(Construccion!D18:F18)&lt;=1),ROUND('Reparto provincial'!J751*ROUND(SUM(Construccion!$D$18:D18),12),0)-0,"n.a.")</x:f>
        <x:v>0</x:v>
      </x:c>
      <x:c r="I2241" s="55" t="n">
        <x:f>'Reparto provincial'!N751</x:f>
        <x:v>0</x:v>
      </x:c>
      <x:c r="J2241" s="55" t="n">
        <x:f>IF(AND(ISNUMBER(H2241),ISNUMBER(I2241)),H2241*I2241,"n.a.")</x:f>
        <x:v>0</x:v>
      </x:c>
      <x:c r="K2241" s="56" t="n">
        <x:f>Ubicaciones!D10</x:f>
        <x:v>8.4</x:v>
      </x:c>
      <x:c r="L2241" s="56" t="n">
        <x:f>Ubicaciones!E10</x:f>
        <x:v>-78.15</x:v>
      </x:c>
      <x:c r="M2241" s="38" t="str">
        <x:f>Vulnerabilidad!B22</x:f>
        <x:v>Hormigón armado</x:v>
      </x:c>
      <x:c r="N2241" s="38" t="str">
        <x:f>Vulnerabilidad!C22</x:f>
        <x:v>Mampostería de relleno</x:v>
      </x:c>
      <x:c r="O2241" s="38" t="str">
        <x:f>Vulnerabilidad!D22</x:f>
        <x:v>Losa de hormigón</x:v>
      </x:c>
      <x:c r="P2241" s="38" t="str">
        <x:v>Sin dato</x:v>
      </x:c>
      <x:c r="Q2241" s="38" t="n">
        <x:f>IF('Impacto local'!H10="","",'Impacto local'!H10)</x:f>
        <x:v>2</x:v>
      </x:c>
      <x:c r="R2241" s="57" t="n">
        <x:f>IF(Q2241="","",INDEX(Vulnerabilidad!$B$6:$B$17,Q2241))</x:f>
        <x:v>0</x:v>
      </x:c>
      <x:c r="S2241" s="55" t="n">
        <x:f>IF(AND(ISNUMBER(J2241),ISNUMBER(R2241),R2241&gt;=0,R2241&lt;=1),J2241*R2241,"n.a.")</x:f>
        <x:v>0</x:v>
      </x:c>
      <x:c r="T2241" s="38" t="str">
        <x:f>IF(ISNUMBER(S2241),"Calculado ilustrativo","Faltan datos / parámetros inválidos")</x:f>
        <x:v>Calculado ilustrativo</x:v>
      </x:c>
    </x:row>
    <x:row r="2242">
      <x:c r="A2242" s="38" t="str">
        <x:v>R02237</x:v>
      </x:c>
      <x:c r="B2242" s="38" t="str">
        <x:f>'Reparto provincial'!B751</x:f>
        <x:v>C20</x:v>
      </x:c>
      <x:c r="C2242" s="38" t="str">
        <x:f>'Reparto provincial'!C751</x:f>
        <x:v>BUPA Panamá S.A.</x:v>
      </x:c>
      <x:c r="D2242" s="38" t="str">
        <x:f>'Reparto provincial'!D751</x:f>
        <x:v>Residencial</x:v>
      </x:c>
      <x:c r="E2242" s="38" t="str">
        <x:f>'Reparto provincial'!E751</x:f>
        <x:v>Darién</x:v>
      </x:c>
      <x:c r="F2242" s="38" t="str">
        <x:f>Ubicaciones!A10</x:f>
        <x:v>L05</x:v>
      </x:c>
      <x:c r="G2242" s="38" t="str">
        <x:v>P2</x:v>
      </x:c>
      <x:c r="H2242" s="55" t="n">
        <x:f>IF(AND(ISNUMBER('Reparto provincial'!J751),ABS(Construccion!G18-1)&lt;0.0000001,MIN(Construccion!D18:F18)&gt;=0,MAX(Construccion!D18:F18)&lt;=1),ROUND('Reparto provincial'!J751*ROUND(SUM(Construccion!$D$18:E18),12),0)-ROUND('Reparto provincial'!J751*ROUND(SUM(Construccion!$D$18:D18),12),0),"n.a.")</x:f>
        <x:v>0</x:v>
      </x:c>
      <x:c r="I2242" s="55" t="n">
        <x:f>'Reparto provincial'!N751</x:f>
        <x:v>0</x:v>
      </x:c>
      <x:c r="J2242" s="55" t="n">
        <x:f>IF(AND(ISNUMBER(H2242),ISNUMBER(I2242)),H2242*I2242,"n.a.")</x:f>
        <x:v>0</x:v>
      </x:c>
      <x:c r="K2242" s="56" t="n">
        <x:f>Ubicaciones!D10</x:f>
        <x:v>8.4</x:v>
      </x:c>
      <x:c r="L2242" s="56" t="n">
        <x:f>Ubicaciones!E10</x:f>
        <x:v>-78.15</x:v>
      </x:c>
      <x:c r="M2242" s="38" t="str">
        <x:f>Vulnerabilidad!B23</x:f>
        <x:v>Mampostería sin refuerzo</x:v>
      </x:c>
      <x:c r="N2242" s="38" t="str">
        <x:f>Vulnerabilidad!C23</x:f>
        <x:v>Bloque / ladrillo</x:v>
      </x:c>
      <x:c r="O2242" s="38" t="str">
        <x:f>Vulnerabilidad!D23</x:f>
        <x:v>Metal</x:v>
      </x:c>
      <x:c r="P2242" s="38" t="str">
        <x:v>Sin dato</x:v>
      </x:c>
      <x:c r="Q2242" s="38" t="n">
        <x:f>IF('Impacto local'!H10="","",'Impacto local'!H10)</x:f>
        <x:v>2</x:v>
      </x:c>
      <x:c r="R2242" s="57" t="n">
        <x:f>IF(Q2242="","",INDEX(Vulnerabilidad!$C$6:$C$17,Q2242))</x:f>
        <x:v>0</x:v>
      </x:c>
      <x:c r="S2242" s="55" t="n">
        <x:f>IF(AND(ISNUMBER(J2242),ISNUMBER(R2242),R2242&gt;=0,R2242&lt;=1),J2242*R2242,"n.a.")</x:f>
        <x:v>0</x:v>
      </x:c>
      <x:c r="T2242" s="38" t="str">
        <x:f>IF(ISNUMBER(S2242),"Calculado ilustrativo","Faltan datos / parámetros inválidos")</x:f>
        <x:v>Calculado ilustrativo</x:v>
      </x:c>
    </x:row>
    <x:row r="2243">
      <x:c r="A2243" s="38" t="str">
        <x:v>R02238</x:v>
      </x:c>
      <x:c r="B2243" s="38" t="str">
        <x:f>'Reparto provincial'!B751</x:f>
        <x:v>C20</x:v>
      </x:c>
      <x:c r="C2243" s="38" t="str">
        <x:f>'Reparto provincial'!C751</x:f>
        <x:v>BUPA Panamá S.A.</x:v>
      </x:c>
      <x:c r="D2243" s="38" t="str">
        <x:f>'Reparto provincial'!D751</x:f>
        <x:v>Residencial</x:v>
      </x:c>
      <x:c r="E2243" s="38" t="str">
        <x:f>'Reparto provincial'!E751</x:f>
        <x:v>Darién</x:v>
      </x:c>
      <x:c r="F2243" s="38" t="str">
        <x:f>Ubicaciones!A10</x:f>
        <x:v>L05</x:v>
      </x:c>
      <x:c r="G2243" s="38" t="str">
        <x:v>P3</x:v>
      </x:c>
      <x:c r="H2243" s="55" t="n">
        <x:f>IF(AND(ISNUMBER('Reparto provincial'!J751),ABS(Construccion!G18-1)&lt;0.0000001,MIN(Construccion!D18:F18)&gt;=0,MAX(Construccion!D18:F18)&lt;=1),ROUND('Reparto provincial'!J751*ROUND(SUM(Construccion!$D$18:F18),12),0)-ROUND('Reparto provincial'!J751*ROUND(SUM(Construccion!$D$18:E18),12),0),"n.a.")</x:f>
        <x:v>0</x:v>
      </x:c>
      <x:c r="I2243" s="55" t="n">
        <x:f>'Reparto provincial'!N751</x:f>
        <x:v>0</x:v>
      </x:c>
      <x:c r="J2243" s="55" t="n">
        <x:f>IF(AND(ISNUMBER(H2243),ISNUMBER(I2243)),H2243*I2243,"n.a.")</x:f>
        <x:v>0</x:v>
      </x:c>
      <x:c r="K2243" s="56" t="n">
        <x:f>Ubicaciones!D10</x:f>
        <x:v>8.4</x:v>
      </x:c>
      <x:c r="L2243" s="56" t="n">
        <x:f>Ubicaciones!E10</x:f>
        <x:v>-78.15</x:v>
      </x:c>
      <x:c r="M2243" s="38" t="str">
        <x:f>Vulnerabilidad!B24</x:f>
        <x:v>Liviana / madera</x:v>
      </x:c>
      <x:c r="N2243" s="38" t="str">
        <x:f>Vulnerabilidad!C24</x:f>
        <x:v>Madera / livianas</x:v>
      </x:c>
      <x:c r="O2243" s="38" t="str">
        <x:f>Vulnerabilidad!D24</x:f>
        <x:v>Metal</x:v>
      </x:c>
      <x:c r="P2243" s="38" t="str">
        <x:v>Sin dato</x:v>
      </x:c>
      <x:c r="Q2243" s="38" t="n">
        <x:f>IF('Impacto local'!H10="","",'Impacto local'!H10)</x:f>
        <x:v>2</x:v>
      </x:c>
      <x:c r="R2243" s="57" t="n">
        <x:f>IF(Q2243="","",INDEX(Vulnerabilidad!$D$6:$D$17,Q2243))</x:f>
        <x:v>0</x:v>
      </x:c>
      <x:c r="S2243" s="55" t="n">
        <x:f>IF(AND(ISNUMBER(J2243),ISNUMBER(R2243),R2243&gt;=0,R2243&lt;=1),J2243*R2243,"n.a.")</x:f>
        <x:v>0</x:v>
      </x:c>
      <x:c r="T2243" s="38" t="str">
        <x:f>IF(ISNUMBER(S2243),"Calculado ilustrativo","Faltan datos / parámetros inválidos")</x:f>
        <x:v>Calculado ilustrativo</x:v>
      </x:c>
    </x:row>
    <x:row r="2244">
      <x:c r="A2244" s="38" t="str">
        <x:v>R02239</x:v>
      </x:c>
      <x:c r="B2244" s="38" t="str">
        <x:f>'Reparto provincial'!B752</x:f>
        <x:v>C20</x:v>
      </x:c>
      <x:c r="C2244" s="38" t="str">
        <x:f>'Reparto provincial'!C752</x:f>
        <x:v>BUPA Panamá S.A.</x:v>
      </x:c>
      <x:c r="D2244" s="38" t="str">
        <x:f>'Reparto provincial'!D752</x:f>
        <x:v>Residencial</x:v>
      </x:c>
      <x:c r="E2244" s="38" t="str">
        <x:f>'Reparto provincial'!E752</x:f>
        <x:v>Herrera</x:v>
      </x:c>
      <x:c r="F2244" s="38" t="str">
        <x:f>Ubicaciones!A11</x:f>
        <x:v>L06</x:v>
      </x:c>
      <x:c r="G2244" s="38" t="str">
        <x:v>P1</x:v>
      </x:c>
      <x:c r="H2244" s="55" t="n">
        <x:f>IF(AND(ISNUMBER('Reparto provincial'!J752),ABS(Construccion!G21-1)&lt;0.0000001,MIN(Construccion!D21:F21)&gt;=0,MAX(Construccion!D21:F21)&lt;=1),ROUND('Reparto provincial'!J752*ROUND(SUM(Construccion!$D$21:D21),12),0)-0,"n.a.")</x:f>
        <x:v>0</x:v>
      </x:c>
      <x:c r="I2244" s="55" t="n">
        <x:f>'Reparto provincial'!N752</x:f>
        <x:v>0</x:v>
      </x:c>
      <x:c r="J2244" s="55" t="n">
        <x:f>IF(AND(ISNUMBER(H2244),ISNUMBER(I2244)),H2244*I2244,"n.a.")</x:f>
        <x:v>0</x:v>
      </x:c>
      <x:c r="K2244" s="56" t="n">
        <x:f>Ubicaciones!D11</x:f>
        <x:v>7.96</x:v>
      </x:c>
      <x:c r="L2244" s="56" t="n">
        <x:f>Ubicaciones!E11</x:f>
        <x:v>-80.43</x:v>
      </x:c>
      <x:c r="M2244" s="38" t="str">
        <x:f>Vulnerabilidad!B22</x:f>
        <x:v>Hormigón armado</x:v>
      </x:c>
      <x:c r="N2244" s="38" t="str">
        <x:f>Vulnerabilidad!C22</x:f>
        <x:v>Mampostería de relleno</x:v>
      </x:c>
      <x:c r="O2244" s="38" t="str">
        <x:f>Vulnerabilidad!D22</x:f>
        <x:v>Losa de hormigón</x:v>
      </x:c>
      <x:c r="P2244" s="38" t="str">
        <x:v>Sin dato</x:v>
      </x:c>
      <x:c r="Q2244" s="38" t="n">
        <x:f>IF('Impacto local'!H11="","",'Impacto local'!H11)</x:f>
        <x:v>3</x:v>
      </x:c>
      <x:c r="R2244" s="57" t="n">
        <x:f>IF(Q2244="","",INDEX(Vulnerabilidad!$B$6:$B$17,Q2244))</x:f>
        <x:v>0</x:v>
      </x:c>
      <x:c r="S2244" s="55" t="n">
        <x:f>IF(AND(ISNUMBER(J2244),ISNUMBER(R2244),R2244&gt;=0,R2244&lt;=1),J2244*R2244,"n.a.")</x:f>
        <x:v>0</x:v>
      </x:c>
      <x:c r="T2244" s="38" t="str">
        <x:f>IF(ISNUMBER(S2244),"Calculado ilustrativo","Faltan datos / parámetros inválidos")</x:f>
        <x:v>Calculado ilustrativo</x:v>
      </x:c>
    </x:row>
    <x:row r="2245">
      <x:c r="A2245" s="38" t="str">
        <x:v>R02240</x:v>
      </x:c>
      <x:c r="B2245" s="38" t="str">
        <x:f>'Reparto provincial'!B752</x:f>
        <x:v>C20</x:v>
      </x:c>
      <x:c r="C2245" s="38" t="str">
        <x:f>'Reparto provincial'!C752</x:f>
        <x:v>BUPA Panamá S.A.</x:v>
      </x:c>
      <x:c r="D2245" s="38" t="str">
        <x:f>'Reparto provincial'!D752</x:f>
        <x:v>Residencial</x:v>
      </x:c>
      <x:c r="E2245" s="38" t="str">
        <x:f>'Reparto provincial'!E752</x:f>
        <x:v>Herrera</x:v>
      </x:c>
      <x:c r="F2245" s="38" t="str">
        <x:f>Ubicaciones!A11</x:f>
        <x:v>L06</x:v>
      </x:c>
      <x:c r="G2245" s="38" t="str">
        <x:v>P2</x:v>
      </x:c>
      <x:c r="H2245" s="55" t="n">
        <x:f>IF(AND(ISNUMBER('Reparto provincial'!J752),ABS(Construccion!G21-1)&lt;0.0000001,MIN(Construccion!D21:F21)&gt;=0,MAX(Construccion!D21:F21)&lt;=1),ROUND('Reparto provincial'!J752*ROUND(SUM(Construccion!$D$21:E21),12),0)-ROUND('Reparto provincial'!J752*ROUND(SUM(Construccion!$D$21:D21),12),0),"n.a.")</x:f>
        <x:v>0</x:v>
      </x:c>
      <x:c r="I2245" s="55" t="n">
        <x:f>'Reparto provincial'!N752</x:f>
        <x:v>0</x:v>
      </x:c>
      <x:c r="J2245" s="55" t="n">
        <x:f>IF(AND(ISNUMBER(H2245),ISNUMBER(I2245)),H2245*I2245,"n.a.")</x:f>
        <x:v>0</x:v>
      </x:c>
      <x:c r="K2245" s="56" t="n">
        <x:f>Ubicaciones!D11</x:f>
        <x:v>7.96</x:v>
      </x:c>
      <x:c r="L2245" s="56" t="n">
        <x:f>Ubicaciones!E11</x:f>
        <x:v>-80.43</x:v>
      </x:c>
      <x:c r="M2245" s="38" t="str">
        <x:f>Vulnerabilidad!B23</x:f>
        <x:v>Mampostería sin refuerzo</x:v>
      </x:c>
      <x:c r="N2245" s="38" t="str">
        <x:f>Vulnerabilidad!C23</x:f>
        <x:v>Bloque / ladrillo</x:v>
      </x:c>
      <x:c r="O2245" s="38" t="str">
        <x:f>Vulnerabilidad!D23</x:f>
        <x:v>Metal</x:v>
      </x:c>
      <x:c r="P2245" s="38" t="str">
        <x:v>Sin dato</x:v>
      </x:c>
      <x:c r="Q2245" s="38" t="n">
        <x:f>IF('Impacto local'!H11="","",'Impacto local'!H11)</x:f>
        <x:v>3</x:v>
      </x:c>
      <x:c r="R2245" s="57" t="n">
        <x:f>IF(Q2245="","",INDEX(Vulnerabilidad!$C$6:$C$17,Q2245))</x:f>
        <x:v>0</x:v>
      </x:c>
      <x:c r="S2245" s="55" t="n">
        <x:f>IF(AND(ISNUMBER(J2245),ISNUMBER(R2245),R2245&gt;=0,R2245&lt;=1),J2245*R2245,"n.a.")</x:f>
        <x:v>0</x:v>
      </x:c>
      <x:c r="T2245" s="38" t="str">
        <x:f>IF(ISNUMBER(S2245),"Calculado ilustrativo","Faltan datos / parámetros inválidos")</x:f>
        <x:v>Calculado ilustrativo</x:v>
      </x:c>
    </x:row>
    <x:row r="2246">
      <x:c r="A2246" s="38" t="str">
        <x:v>R02241</x:v>
      </x:c>
      <x:c r="B2246" s="38" t="str">
        <x:f>'Reparto provincial'!B752</x:f>
        <x:v>C20</x:v>
      </x:c>
      <x:c r="C2246" s="38" t="str">
        <x:f>'Reparto provincial'!C752</x:f>
        <x:v>BUPA Panamá S.A.</x:v>
      </x:c>
      <x:c r="D2246" s="38" t="str">
        <x:f>'Reparto provincial'!D752</x:f>
        <x:v>Residencial</x:v>
      </x:c>
      <x:c r="E2246" s="38" t="str">
        <x:f>'Reparto provincial'!E752</x:f>
        <x:v>Herrera</x:v>
      </x:c>
      <x:c r="F2246" s="38" t="str">
        <x:f>Ubicaciones!A11</x:f>
        <x:v>L06</x:v>
      </x:c>
      <x:c r="G2246" s="38" t="str">
        <x:v>P3</x:v>
      </x:c>
      <x:c r="H2246" s="55" t="n">
        <x:f>IF(AND(ISNUMBER('Reparto provincial'!J752),ABS(Construccion!G21-1)&lt;0.0000001,MIN(Construccion!D21:F21)&gt;=0,MAX(Construccion!D21:F21)&lt;=1),ROUND('Reparto provincial'!J752*ROUND(SUM(Construccion!$D$21:F21),12),0)-ROUND('Reparto provincial'!J752*ROUND(SUM(Construccion!$D$21:E21),12),0),"n.a.")</x:f>
        <x:v>0</x:v>
      </x:c>
      <x:c r="I2246" s="55" t="n">
        <x:f>'Reparto provincial'!N752</x:f>
        <x:v>0</x:v>
      </x:c>
      <x:c r="J2246" s="55" t="n">
        <x:f>IF(AND(ISNUMBER(H2246),ISNUMBER(I2246)),H2246*I2246,"n.a.")</x:f>
        <x:v>0</x:v>
      </x:c>
      <x:c r="K2246" s="56" t="n">
        <x:f>Ubicaciones!D11</x:f>
        <x:v>7.96</x:v>
      </x:c>
      <x:c r="L2246" s="56" t="n">
        <x:f>Ubicaciones!E11</x:f>
        <x:v>-80.43</x:v>
      </x:c>
      <x:c r="M2246" s="38" t="str">
        <x:f>Vulnerabilidad!B24</x:f>
        <x:v>Liviana / madera</x:v>
      </x:c>
      <x:c r="N2246" s="38" t="str">
        <x:f>Vulnerabilidad!C24</x:f>
        <x:v>Madera / livianas</x:v>
      </x:c>
      <x:c r="O2246" s="38" t="str">
        <x:f>Vulnerabilidad!D24</x:f>
        <x:v>Metal</x:v>
      </x:c>
      <x:c r="P2246" s="38" t="str">
        <x:v>Sin dato</x:v>
      </x:c>
      <x:c r="Q2246" s="38" t="n">
        <x:f>IF('Impacto local'!H11="","",'Impacto local'!H11)</x:f>
        <x:v>3</x:v>
      </x:c>
      <x:c r="R2246" s="57" t="n">
        <x:f>IF(Q2246="","",INDEX(Vulnerabilidad!$D$6:$D$17,Q2246))</x:f>
        <x:v>0</x:v>
      </x:c>
      <x:c r="S2246" s="55" t="n">
        <x:f>IF(AND(ISNUMBER(J2246),ISNUMBER(R2246),R2246&gt;=0,R2246&lt;=1),J2246*R2246,"n.a.")</x:f>
        <x:v>0</x:v>
      </x:c>
      <x:c r="T2246" s="38" t="str">
        <x:f>IF(ISNUMBER(S2246),"Calculado ilustrativo","Faltan datos / parámetros inválidos")</x:f>
        <x:v>Calculado ilustrativo</x:v>
      </x:c>
    </x:row>
    <x:row r="2247">
      <x:c r="A2247" s="38" t="str">
        <x:v>R02242</x:v>
      </x:c>
      <x:c r="B2247" s="38" t="str">
        <x:f>'Reparto provincial'!B753</x:f>
        <x:v>C20</x:v>
      </x:c>
      <x:c r="C2247" s="38" t="str">
        <x:f>'Reparto provincial'!C753</x:f>
        <x:v>BUPA Panamá S.A.</x:v>
      </x:c>
      <x:c r="D2247" s="38" t="str">
        <x:f>'Reparto provincial'!D753</x:f>
        <x:v>Residencial</x:v>
      </x:c>
      <x:c r="E2247" s="38" t="str">
        <x:f>'Reparto provincial'!E753</x:f>
        <x:v>Los Santos</x:v>
      </x:c>
      <x:c r="F2247" s="38" t="str">
        <x:f>Ubicaciones!A12</x:f>
        <x:v>L07</x:v>
      </x:c>
      <x:c r="G2247" s="38" t="str">
        <x:v>P1</x:v>
      </x:c>
      <x:c r="H2247" s="55" t="n">
        <x:f>IF(AND(ISNUMBER('Reparto provincial'!J753),ABS(Construccion!G24-1)&lt;0.0000001,MIN(Construccion!D24:F24)&gt;=0,MAX(Construccion!D24:F24)&lt;=1),ROUND('Reparto provincial'!J753*ROUND(SUM(Construccion!$D$24:D24),12),0)-0,"n.a.")</x:f>
        <x:v>0</x:v>
      </x:c>
      <x:c r="I2247" s="55" t="n">
        <x:f>'Reparto provincial'!N753</x:f>
        <x:v>0</x:v>
      </x:c>
      <x:c r="J2247" s="55" t="n">
        <x:f>IF(AND(ISNUMBER(H2247),ISNUMBER(I2247)),H2247*I2247,"n.a.")</x:f>
        <x:v>0</x:v>
      </x:c>
      <x:c r="K2247" s="56" t="n">
        <x:f>Ubicaciones!D12</x:f>
        <x:v>7.77</x:v>
      </x:c>
      <x:c r="L2247" s="56" t="n">
        <x:f>Ubicaciones!E12</x:f>
        <x:v>-80.28</x:v>
      </x:c>
      <x:c r="M2247" s="38" t="str">
        <x:f>Vulnerabilidad!B22</x:f>
        <x:v>Hormigón armado</x:v>
      </x:c>
      <x:c r="N2247" s="38" t="str">
        <x:f>Vulnerabilidad!C22</x:f>
        <x:v>Mampostería de relleno</x:v>
      </x:c>
      <x:c r="O2247" s="38" t="str">
        <x:f>Vulnerabilidad!D22</x:f>
        <x:v>Losa de hormigón</x:v>
      </x:c>
      <x:c r="P2247" s="38" t="str">
        <x:v>Sin dato</x:v>
      </x:c>
      <x:c r="Q2247" s="38" t="n">
        <x:f>IF('Impacto local'!H12="","",'Impacto local'!H12)</x:f>
        <x:v>2</x:v>
      </x:c>
      <x:c r="R2247" s="57" t="n">
        <x:f>IF(Q2247="","",INDEX(Vulnerabilidad!$B$6:$B$17,Q2247))</x:f>
        <x:v>0</x:v>
      </x:c>
      <x:c r="S2247" s="55" t="n">
        <x:f>IF(AND(ISNUMBER(J2247),ISNUMBER(R2247),R2247&gt;=0,R2247&lt;=1),J2247*R2247,"n.a.")</x:f>
        <x:v>0</x:v>
      </x:c>
      <x:c r="T2247" s="38" t="str">
        <x:f>IF(ISNUMBER(S2247),"Calculado ilustrativo","Faltan datos / parámetros inválidos")</x:f>
        <x:v>Calculado ilustrativo</x:v>
      </x:c>
    </x:row>
    <x:row r="2248">
      <x:c r="A2248" s="38" t="str">
        <x:v>R02243</x:v>
      </x:c>
      <x:c r="B2248" s="38" t="str">
        <x:f>'Reparto provincial'!B753</x:f>
        <x:v>C20</x:v>
      </x:c>
      <x:c r="C2248" s="38" t="str">
        <x:f>'Reparto provincial'!C753</x:f>
        <x:v>BUPA Panamá S.A.</x:v>
      </x:c>
      <x:c r="D2248" s="38" t="str">
        <x:f>'Reparto provincial'!D753</x:f>
        <x:v>Residencial</x:v>
      </x:c>
      <x:c r="E2248" s="38" t="str">
        <x:f>'Reparto provincial'!E753</x:f>
        <x:v>Los Santos</x:v>
      </x:c>
      <x:c r="F2248" s="38" t="str">
        <x:f>Ubicaciones!A12</x:f>
        <x:v>L07</x:v>
      </x:c>
      <x:c r="G2248" s="38" t="str">
        <x:v>P2</x:v>
      </x:c>
      <x:c r="H2248" s="55" t="n">
        <x:f>IF(AND(ISNUMBER('Reparto provincial'!J753),ABS(Construccion!G24-1)&lt;0.0000001,MIN(Construccion!D24:F24)&gt;=0,MAX(Construccion!D24:F24)&lt;=1),ROUND('Reparto provincial'!J753*ROUND(SUM(Construccion!$D$24:E24),12),0)-ROUND('Reparto provincial'!J753*ROUND(SUM(Construccion!$D$24:D24),12),0),"n.a.")</x:f>
        <x:v>0</x:v>
      </x:c>
      <x:c r="I2248" s="55" t="n">
        <x:f>'Reparto provincial'!N753</x:f>
        <x:v>0</x:v>
      </x:c>
      <x:c r="J2248" s="55" t="n">
        <x:f>IF(AND(ISNUMBER(H2248),ISNUMBER(I2248)),H2248*I2248,"n.a.")</x:f>
        <x:v>0</x:v>
      </x:c>
      <x:c r="K2248" s="56" t="n">
        <x:f>Ubicaciones!D12</x:f>
        <x:v>7.77</x:v>
      </x:c>
      <x:c r="L2248" s="56" t="n">
        <x:f>Ubicaciones!E12</x:f>
        <x:v>-80.28</x:v>
      </x:c>
      <x:c r="M2248" s="38" t="str">
        <x:f>Vulnerabilidad!B23</x:f>
        <x:v>Mampostería sin refuerzo</x:v>
      </x:c>
      <x:c r="N2248" s="38" t="str">
        <x:f>Vulnerabilidad!C23</x:f>
        <x:v>Bloque / ladrillo</x:v>
      </x:c>
      <x:c r="O2248" s="38" t="str">
        <x:f>Vulnerabilidad!D23</x:f>
        <x:v>Metal</x:v>
      </x:c>
      <x:c r="P2248" s="38" t="str">
        <x:v>Sin dato</x:v>
      </x:c>
      <x:c r="Q2248" s="38" t="n">
        <x:f>IF('Impacto local'!H12="","",'Impacto local'!H12)</x:f>
        <x:v>2</x:v>
      </x:c>
      <x:c r="R2248" s="57" t="n">
        <x:f>IF(Q2248="","",INDEX(Vulnerabilidad!$C$6:$C$17,Q2248))</x:f>
        <x:v>0</x:v>
      </x:c>
      <x:c r="S2248" s="55" t="n">
        <x:f>IF(AND(ISNUMBER(J2248),ISNUMBER(R2248),R2248&gt;=0,R2248&lt;=1),J2248*R2248,"n.a.")</x:f>
        <x:v>0</x:v>
      </x:c>
      <x:c r="T2248" s="38" t="str">
        <x:f>IF(ISNUMBER(S2248),"Calculado ilustrativo","Faltan datos / parámetros inválidos")</x:f>
        <x:v>Calculado ilustrativo</x:v>
      </x:c>
    </x:row>
    <x:row r="2249">
      <x:c r="A2249" s="38" t="str">
        <x:v>R02244</x:v>
      </x:c>
      <x:c r="B2249" s="38" t="str">
        <x:f>'Reparto provincial'!B753</x:f>
        <x:v>C20</x:v>
      </x:c>
      <x:c r="C2249" s="38" t="str">
        <x:f>'Reparto provincial'!C753</x:f>
        <x:v>BUPA Panamá S.A.</x:v>
      </x:c>
      <x:c r="D2249" s="38" t="str">
        <x:f>'Reparto provincial'!D753</x:f>
        <x:v>Residencial</x:v>
      </x:c>
      <x:c r="E2249" s="38" t="str">
        <x:f>'Reparto provincial'!E753</x:f>
        <x:v>Los Santos</x:v>
      </x:c>
      <x:c r="F2249" s="38" t="str">
        <x:f>Ubicaciones!A12</x:f>
        <x:v>L07</x:v>
      </x:c>
      <x:c r="G2249" s="38" t="str">
        <x:v>P3</x:v>
      </x:c>
      <x:c r="H2249" s="55" t="n">
        <x:f>IF(AND(ISNUMBER('Reparto provincial'!J753),ABS(Construccion!G24-1)&lt;0.0000001,MIN(Construccion!D24:F24)&gt;=0,MAX(Construccion!D24:F24)&lt;=1),ROUND('Reparto provincial'!J753*ROUND(SUM(Construccion!$D$24:F24),12),0)-ROUND('Reparto provincial'!J753*ROUND(SUM(Construccion!$D$24:E24),12),0),"n.a.")</x:f>
        <x:v>0</x:v>
      </x:c>
      <x:c r="I2249" s="55" t="n">
        <x:f>'Reparto provincial'!N753</x:f>
        <x:v>0</x:v>
      </x:c>
      <x:c r="J2249" s="55" t="n">
        <x:f>IF(AND(ISNUMBER(H2249),ISNUMBER(I2249)),H2249*I2249,"n.a.")</x:f>
        <x:v>0</x:v>
      </x:c>
      <x:c r="K2249" s="56" t="n">
        <x:f>Ubicaciones!D12</x:f>
        <x:v>7.77</x:v>
      </x:c>
      <x:c r="L2249" s="56" t="n">
        <x:f>Ubicaciones!E12</x:f>
        <x:v>-80.28</x:v>
      </x:c>
      <x:c r="M2249" s="38" t="str">
        <x:f>Vulnerabilidad!B24</x:f>
        <x:v>Liviana / madera</x:v>
      </x:c>
      <x:c r="N2249" s="38" t="str">
        <x:f>Vulnerabilidad!C24</x:f>
        <x:v>Madera / livianas</x:v>
      </x:c>
      <x:c r="O2249" s="38" t="str">
        <x:f>Vulnerabilidad!D24</x:f>
        <x:v>Metal</x:v>
      </x:c>
      <x:c r="P2249" s="38" t="str">
        <x:v>Sin dato</x:v>
      </x:c>
      <x:c r="Q2249" s="38" t="n">
        <x:f>IF('Impacto local'!H12="","",'Impacto local'!H12)</x:f>
        <x:v>2</x:v>
      </x:c>
      <x:c r="R2249" s="57" t="n">
        <x:f>IF(Q2249="","",INDEX(Vulnerabilidad!$D$6:$D$17,Q2249))</x:f>
        <x:v>0</x:v>
      </x:c>
      <x:c r="S2249" s="55" t="n">
        <x:f>IF(AND(ISNUMBER(J2249),ISNUMBER(R2249),R2249&gt;=0,R2249&lt;=1),J2249*R2249,"n.a.")</x:f>
        <x:v>0</x:v>
      </x:c>
      <x:c r="T2249" s="38" t="str">
        <x:f>IF(ISNUMBER(S2249),"Calculado ilustrativo","Faltan datos / parámetros inválidos")</x:f>
        <x:v>Calculado ilustrativo</x:v>
      </x:c>
    </x:row>
    <x:row r="2250">
      <x:c r="A2250" s="38" t="str">
        <x:v>R02245</x:v>
      </x:c>
      <x:c r="B2250" s="38" t="str">
        <x:f>'Reparto provincial'!B754</x:f>
        <x:v>C20</x:v>
      </x:c>
      <x:c r="C2250" s="38" t="str">
        <x:f>'Reparto provincial'!C754</x:f>
        <x:v>BUPA Panamá S.A.</x:v>
      </x:c>
      <x:c r="D2250" s="38" t="str">
        <x:f>'Reparto provincial'!D754</x:f>
        <x:v>Residencial</x:v>
      </x:c>
      <x:c r="E2250" s="38" t="str">
        <x:f>'Reparto provincial'!E754</x:f>
        <x:v>Panamá</x:v>
      </x:c>
      <x:c r="F2250" s="38" t="str">
        <x:f>Ubicaciones!A13</x:f>
        <x:v>L08</x:v>
      </x:c>
      <x:c r="G2250" s="38" t="str">
        <x:v>P1</x:v>
      </x:c>
      <x:c r="H2250" s="55" t="n">
        <x:f>IF(AND(ISNUMBER('Reparto provincial'!J754),ABS(Construccion!G27-1)&lt;0.0000001,MIN(Construccion!D27:F27)&gt;=0,MAX(Construccion!D27:F27)&lt;=1),ROUND('Reparto provincial'!J754*ROUND(SUM(Construccion!$D$27:D27),12),0)-0,"n.a.")</x:f>
        <x:v>0</x:v>
      </x:c>
      <x:c r="I2250" s="55" t="n">
        <x:f>'Reparto provincial'!N754</x:f>
        <x:v>0</x:v>
      </x:c>
      <x:c r="J2250" s="55" t="n">
        <x:f>IF(AND(ISNUMBER(H2250),ISNUMBER(I2250)),H2250*I2250,"n.a.")</x:f>
        <x:v>0</x:v>
      </x:c>
      <x:c r="K2250" s="56" t="n">
        <x:f>Ubicaciones!D13</x:f>
        <x:v>8.98</x:v>
      </x:c>
      <x:c r="L2250" s="56" t="n">
        <x:f>Ubicaciones!E13</x:f>
        <x:v>-79.52</x:v>
      </x:c>
      <x:c r="M2250" s="38" t="str">
        <x:f>Vulnerabilidad!B22</x:f>
        <x:v>Hormigón armado</x:v>
      </x:c>
      <x:c r="N2250" s="38" t="str">
        <x:f>Vulnerabilidad!C22</x:f>
        <x:v>Mampostería de relleno</x:v>
      </x:c>
      <x:c r="O2250" s="38" t="str">
        <x:f>Vulnerabilidad!D22</x:f>
        <x:v>Losa de hormigón</x:v>
      </x:c>
      <x:c r="P2250" s="38" t="str">
        <x:v>Sin dato</x:v>
      </x:c>
      <x:c r="Q2250" s="38" t="n">
        <x:f>IF('Impacto local'!H13="","",'Impacto local'!H13)</x:f>
        <x:v>2</x:v>
      </x:c>
      <x:c r="R2250" s="57" t="n">
        <x:f>IF(Q2250="","",INDEX(Vulnerabilidad!$B$6:$B$17,Q2250))</x:f>
        <x:v>0</x:v>
      </x:c>
      <x:c r="S2250" s="55" t="n">
        <x:f>IF(AND(ISNUMBER(J2250),ISNUMBER(R2250),R2250&gt;=0,R2250&lt;=1),J2250*R2250,"n.a.")</x:f>
        <x:v>0</x:v>
      </x:c>
      <x:c r="T2250" s="38" t="str">
        <x:f>IF(ISNUMBER(S2250),"Calculado ilustrativo","Faltan datos / parámetros inválidos")</x:f>
        <x:v>Calculado ilustrativo</x:v>
      </x:c>
    </x:row>
    <x:row r="2251">
      <x:c r="A2251" s="38" t="str">
        <x:v>R02246</x:v>
      </x:c>
      <x:c r="B2251" s="38" t="str">
        <x:f>'Reparto provincial'!B754</x:f>
        <x:v>C20</x:v>
      </x:c>
      <x:c r="C2251" s="38" t="str">
        <x:f>'Reparto provincial'!C754</x:f>
        <x:v>BUPA Panamá S.A.</x:v>
      </x:c>
      <x:c r="D2251" s="38" t="str">
        <x:f>'Reparto provincial'!D754</x:f>
        <x:v>Residencial</x:v>
      </x:c>
      <x:c r="E2251" s="38" t="str">
        <x:f>'Reparto provincial'!E754</x:f>
        <x:v>Panamá</x:v>
      </x:c>
      <x:c r="F2251" s="38" t="str">
        <x:f>Ubicaciones!A13</x:f>
        <x:v>L08</x:v>
      </x:c>
      <x:c r="G2251" s="38" t="str">
        <x:v>P2</x:v>
      </x:c>
      <x:c r="H2251" s="55" t="n">
        <x:f>IF(AND(ISNUMBER('Reparto provincial'!J754),ABS(Construccion!G27-1)&lt;0.0000001,MIN(Construccion!D27:F27)&gt;=0,MAX(Construccion!D27:F27)&lt;=1),ROUND('Reparto provincial'!J754*ROUND(SUM(Construccion!$D$27:E27),12),0)-ROUND('Reparto provincial'!J754*ROUND(SUM(Construccion!$D$27:D27),12),0),"n.a.")</x:f>
        <x:v>0</x:v>
      </x:c>
      <x:c r="I2251" s="55" t="n">
        <x:f>'Reparto provincial'!N754</x:f>
        <x:v>0</x:v>
      </x:c>
      <x:c r="J2251" s="55" t="n">
        <x:f>IF(AND(ISNUMBER(H2251),ISNUMBER(I2251)),H2251*I2251,"n.a.")</x:f>
        <x:v>0</x:v>
      </x:c>
      <x:c r="K2251" s="56" t="n">
        <x:f>Ubicaciones!D13</x:f>
        <x:v>8.98</x:v>
      </x:c>
      <x:c r="L2251" s="56" t="n">
        <x:f>Ubicaciones!E13</x:f>
        <x:v>-79.52</x:v>
      </x:c>
      <x:c r="M2251" s="38" t="str">
        <x:f>Vulnerabilidad!B23</x:f>
        <x:v>Mampostería sin refuerzo</x:v>
      </x:c>
      <x:c r="N2251" s="38" t="str">
        <x:f>Vulnerabilidad!C23</x:f>
        <x:v>Bloque / ladrillo</x:v>
      </x:c>
      <x:c r="O2251" s="38" t="str">
        <x:f>Vulnerabilidad!D23</x:f>
        <x:v>Metal</x:v>
      </x:c>
      <x:c r="P2251" s="38" t="str">
        <x:v>Sin dato</x:v>
      </x:c>
      <x:c r="Q2251" s="38" t="n">
        <x:f>IF('Impacto local'!H13="","",'Impacto local'!H13)</x:f>
        <x:v>2</x:v>
      </x:c>
      <x:c r="R2251" s="57" t="n">
        <x:f>IF(Q2251="","",INDEX(Vulnerabilidad!$C$6:$C$17,Q2251))</x:f>
        <x:v>0</x:v>
      </x:c>
      <x:c r="S2251" s="55" t="n">
        <x:f>IF(AND(ISNUMBER(J2251),ISNUMBER(R2251),R2251&gt;=0,R2251&lt;=1),J2251*R2251,"n.a.")</x:f>
        <x:v>0</x:v>
      </x:c>
      <x:c r="T2251" s="38" t="str">
        <x:f>IF(ISNUMBER(S2251),"Calculado ilustrativo","Faltan datos / parámetros inválidos")</x:f>
        <x:v>Calculado ilustrativo</x:v>
      </x:c>
    </x:row>
    <x:row r="2252">
      <x:c r="A2252" s="38" t="str">
        <x:v>R02247</x:v>
      </x:c>
      <x:c r="B2252" s="38" t="str">
        <x:f>'Reparto provincial'!B754</x:f>
        <x:v>C20</x:v>
      </x:c>
      <x:c r="C2252" s="38" t="str">
        <x:f>'Reparto provincial'!C754</x:f>
        <x:v>BUPA Panamá S.A.</x:v>
      </x:c>
      <x:c r="D2252" s="38" t="str">
        <x:f>'Reparto provincial'!D754</x:f>
        <x:v>Residencial</x:v>
      </x:c>
      <x:c r="E2252" s="38" t="str">
        <x:f>'Reparto provincial'!E754</x:f>
        <x:v>Panamá</x:v>
      </x:c>
      <x:c r="F2252" s="38" t="str">
        <x:f>Ubicaciones!A13</x:f>
        <x:v>L08</x:v>
      </x:c>
      <x:c r="G2252" s="38" t="str">
        <x:v>P3</x:v>
      </x:c>
      <x:c r="H2252" s="55" t="n">
        <x:f>IF(AND(ISNUMBER('Reparto provincial'!J754),ABS(Construccion!G27-1)&lt;0.0000001,MIN(Construccion!D27:F27)&gt;=0,MAX(Construccion!D27:F27)&lt;=1),ROUND('Reparto provincial'!J754*ROUND(SUM(Construccion!$D$27:F27),12),0)-ROUND('Reparto provincial'!J754*ROUND(SUM(Construccion!$D$27:E27),12),0),"n.a.")</x:f>
        <x:v>0</x:v>
      </x:c>
      <x:c r="I2252" s="55" t="n">
        <x:f>'Reparto provincial'!N754</x:f>
        <x:v>0</x:v>
      </x:c>
      <x:c r="J2252" s="55" t="n">
        <x:f>IF(AND(ISNUMBER(H2252),ISNUMBER(I2252)),H2252*I2252,"n.a.")</x:f>
        <x:v>0</x:v>
      </x:c>
      <x:c r="K2252" s="56" t="n">
        <x:f>Ubicaciones!D13</x:f>
        <x:v>8.98</x:v>
      </x:c>
      <x:c r="L2252" s="56" t="n">
        <x:f>Ubicaciones!E13</x:f>
        <x:v>-79.52</x:v>
      </x:c>
      <x:c r="M2252" s="38" t="str">
        <x:f>Vulnerabilidad!B24</x:f>
        <x:v>Liviana / madera</x:v>
      </x:c>
      <x:c r="N2252" s="38" t="str">
        <x:f>Vulnerabilidad!C24</x:f>
        <x:v>Madera / livianas</x:v>
      </x:c>
      <x:c r="O2252" s="38" t="str">
        <x:f>Vulnerabilidad!D24</x:f>
        <x:v>Metal</x:v>
      </x:c>
      <x:c r="P2252" s="38" t="str">
        <x:v>Sin dato</x:v>
      </x:c>
      <x:c r="Q2252" s="38" t="n">
        <x:f>IF('Impacto local'!H13="","",'Impacto local'!H13)</x:f>
        <x:v>2</x:v>
      </x:c>
      <x:c r="R2252" s="57" t="n">
        <x:f>IF(Q2252="","",INDEX(Vulnerabilidad!$D$6:$D$17,Q2252))</x:f>
        <x:v>0</x:v>
      </x:c>
      <x:c r="S2252" s="55" t="n">
        <x:f>IF(AND(ISNUMBER(J2252),ISNUMBER(R2252),R2252&gt;=0,R2252&lt;=1),J2252*R2252,"n.a.")</x:f>
        <x:v>0</x:v>
      </x:c>
      <x:c r="T2252" s="38" t="str">
        <x:f>IF(ISNUMBER(S2252),"Calculado ilustrativo","Faltan datos / parámetros inválidos")</x:f>
        <x:v>Calculado ilustrativo</x:v>
      </x:c>
    </x:row>
    <x:row r="2253">
      <x:c r="A2253" s="38" t="str">
        <x:v>R02248</x:v>
      </x:c>
      <x:c r="B2253" s="38" t="str">
        <x:f>'Reparto provincial'!B755</x:f>
        <x:v>C20</x:v>
      </x:c>
      <x:c r="C2253" s="38" t="str">
        <x:f>'Reparto provincial'!C755</x:f>
        <x:v>BUPA Panamá S.A.</x:v>
      </x:c>
      <x:c r="D2253" s="38" t="str">
        <x:f>'Reparto provincial'!D755</x:f>
        <x:v>Residencial</x:v>
      </x:c>
      <x:c r="E2253" s="38" t="str">
        <x:f>'Reparto provincial'!E755</x:f>
        <x:v>Veraguas</x:v>
      </x:c>
      <x:c r="F2253" s="38" t="str">
        <x:f>Ubicaciones!A14</x:f>
        <x:v>L09</x:v>
      </x:c>
      <x:c r="G2253" s="38" t="str">
        <x:v>P1</x:v>
      </x:c>
      <x:c r="H2253" s="55" t="n">
        <x:f>IF(AND(ISNUMBER('Reparto provincial'!J755),ABS(Construccion!G30-1)&lt;0.0000001,MIN(Construccion!D30:F30)&gt;=0,MAX(Construccion!D30:F30)&lt;=1),ROUND('Reparto provincial'!J755*ROUND(SUM(Construccion!$D$30:D30),12),0)-0,"n.a.")</x:f>
        <x:v>0</x:v>
      </x:c>
      <x:c r="I2253" s="55" t="n">
        <x:f>'Reparto provincial'!N755</x:f>
        <x:v>0</x:v>
      </x:c>
      <x:c r="J2253" s="55" t="n">
        <x:f>IF(AND(ISNUMBER(H2253),ISNUMBER(I2253)),H2253*I2253,"n.a.")</x:f>
        <x:v>0</x:v>
      </x:c>
      <x:c r="K2253" s="56" t="n">
        <x:f>Ubicaciones!D14</x:f>
        <x:v>8.1</x:v>
      </x:c>
      <x:c r="L2253" s="56" t="n">
        <x:f>Ubicaciones!E14</x:f>
        <x:v>-80.97</x:v>
      </x:c>
      <x:c r="M2253" s="38" t="str">
        <x:f>Vulnerabilidad!B22</x:f>
        <x:v>Hormigón armado</x:v>
      </x:c>
      <x:c r="N2253" s="38" t="str">
        <x:f>Vulnerabilidad!C22</x:f>
        <x:v>Mampostería de relleno</x:v>
      </x:c>
      <x:c r="O2253" s="38" t="str">
        <x:f>Vulnerabilidad!D22</x:f>
        <x:v>Losa de hormigón</x:v>
      </x:c>
      <x:c r="P2253" s="38" t="str">
        <x:v>Sin dato</x:v>
      </x:c>
      <x:c r="Q2253" s="38" t="n">
        <x:f>IF('Impacto local'!H14="","",'Impacto local'!H14)</x:f>
        <x:v>3</x:v>
      </x:c>
      <x:c r="R2253" s="57" t="n">
        <x:f>IF(Q2253="","",INDEX(Vulnerabilidad!$B$6:$B$17,Q2253))</x:f>
        <x:v>0</x:v>
      </x:c>
      <x:c r="S2253" s="55" t="n">
        <x:f>IF(AND(ISNUMBER(J2253),ISNUMBER(R2253),R2253&gt;=0,R2253&lt;=1),J2253*R2253,"n.a.")</x:f>
        <x:v>0</x:v>
      </x:c>
      <x:c r="T2253" s="38" t="str">
        <x:f>IF(ISNUMBER(S2253),"Calculado ilustrativo","Faltan datos / parámetros inválidos")</x:f>
        <x:v>Calculado ilustrativo</x:v>
      </x:c>
    </x:row>
    <x:row r="2254">
      <x:c r="A2254" s="38" t="str">
        <x:v>R02249</x:v>
      </x:c>
      <x:c r="B2254" s="38" t="str">
        <x:f>'Reparto provincial'!B755</x:f>
        <x:v>C20</x:v>
      </x:c>
      <x:c r="C2254" s="38" t="str">
        <x:f>'Reparto provincial'!C755</x:f>
        <x:v>BUPA Panamá S.A.</x:v>
      </x:c>
      <x:c r="D2254" s="38" t="str">
        <x:f>'Reparto provincial'!D755</x:f>
        <x:v>Residencial</x:v>
      </x:c>
      <x:c r="E2254" s="38" t="str">
        <x:f>'Reparto provincial'!E755</x:f>
        <x:v>Veraguas</x:v>
      </x:c>
      <x:c r="F2254" s="38" t="str">
        <x:f>Ubicaciones!A14</x:f>
        <x:v>L09</x:v>
      </x:c>
      <x:c r="G2254" s="38" t="str">
        <x:v>P2</x:v>
      </x:c>
      <x:c r="H2254" s="55" t="n">
        <x:f>IF(AND(ISNUMBER('Reparto provincial'!J755),ABS(Construccion!G30-1)&lt;0.0000001,MIN(Construccion!D30:F30)&gt;=0,MAX(Construccion!D30:F30)&lt;=1),ROUND('Reparto provincial'!J755*ROUND(SUM(Construccion!$D$30:E30),12),0)-ROUND('Reparto provincial'!J755*ROUND(SUM(Construccion!$D$30:D30),12),0),"n.a.")</x:f>
        <x:v>0</x:v>
      </x:c>
      <x:c r="I2254" s="55" t="n">
        <x:f>'Reparto provincial'!N755</x:f>
        <x:v>0</x:v>
      </x:c>
      <x:c r="J2254" s="55" t="n">
        <x:f>IF(AND(ISNUMBER(H2254),ISNUMBER(I2254)),H2254*I2254,"n.a.")</x:f>
        <x:v>0</x:v>
      </x:c>
      <x:c r="K2254" s="56" t="n">
        <x:f>Ubicaciones!D14</x:f>
        <x:v>8.1</x:v>
      </x:c>
      <x:c r="L2254" s="56" t="n">
        <x:f>Ubicaciones!E14</x:f>
        <x:v>-80.97</x:v>
      </x:c>
      <x:c r="M2254" s="38" t="str">
        <x:f>Vulnerabilidad!B23</x:f>
        <x:v>Mampostería sin refuerzo</x:v>
      </x:c>
      <x:c r="N2254" s="38" t="str">
        <x:f>Vulnerabilidad!C23</x:f>
        <x:v>Bloque / ladrillo</x:v>
      </x:c>
      <x:c r="O2254" s="38" t="str">
        <x:f>Vulnerabilidad!D23</x:f>
        <x:v>Metal</x:v>
      </x:c>
      <x:c r="P2254" s="38" t="str">
        <x:v>Sin dato</x:v>
      </x:c>
      <x:c r="Q2254" s="38" t="n">
        <x:f>IF('Impacto local'!H14="","",'Impacto local'!H14)</x:f>
        <x:v>3</x:v>
      </x:c>
      <x:c r="R2254" s="57" t="n">
        <x:f>IF(Q2254="","",INDEX(Vulnerabilidad!$C$6:$C$17,Q2254))</x:f>
        <x:v>0</x:v>
      </x:c>
      <x:c r="S2254" s="55" t="n">
        <x:f>IF(AND(ISNUMBER(J2254),ISNUMBER(R2254),R2254&gt;=0,R2254&lt;=1),J2254*R2254,"n.a.")</x:f>
        <x:v>0</x:v>
      </x:c>
      <x:c r="T2254" s="38" t="str">
        <x:f>IF(ISNUMBER(S2254),"Calculado ilustrativo","Faltan datos / parámetros inválidos")</x:f>
        <x:v>Calculado ilustrativo</x:v>
      </x:c>
    </x:row>
    <x:row r="2255">
      <x:c r="A2255" s="38" t="str">
        <x:v>R02250</x:v>
      </x:c>
      <x:c r="B2255" s="38" t="str">
        <x:f>'Reparto provincial'!B755</x:f>
        <x:v>C20</x:v>
      </x:c>
      <x:c r="C2255" s="38" t="str">
        <x:f>'Reparto provincial'!C755</x:f>
        <x:v>BUPA Panamá S.A.</x:v>
      </x:c>
      <x:c r="D2255" s="38" t="str">
        <x:f>'Reparto provincial'!D755</x:f>
        <x:v>Residencial</x:v>
      </x:c>
      <x:c r="E2255" s="38" t="str">
        <x:f>'Reparto provincial'!E755</x:f>
        <x:v>Veraguas</x:v>
      </x:c>
      <x:c r="F2255" s="38" t="str">
        <x:f>Ubicaciones!A14</x:f>
        <x:v>L09</x:v>
      </x:c>
      <x:c r="G2255" s="38" t="str">
        <x:v>P3</x:v>
      </x:c>
      <x:c r="H2255" s="55" t="n">
        <x:f>IF(AND(ISNUMBER('Reparto provincial'!J755),ABS(Construccion!G30-1)&lt;0.0000001,MIN(Construccion!D30:F30)&gt;=0,MAX(Construccion!D30:F30)&lt;=1),ROUND('Reparto provincial'!J755*ROUND(SUM(Construccion!$D$30:F30),12),0)-ROUND('Reparto provincial'!J755*ROUND(SUM(Construccion!$D$30:E30),12),0),"n.a.")</x:f>
        <x:v>0</x:v>
      </x:c>
      <x:c r="I2255" s="55" t="n">
        <x:f>'Reparto provincial'!N755</x:f>
        <x:v>0</x:v>
      </x:c>
      <x:c r="J2255" s="55" t="n">
        <x:f>IF(AND(ISNUMBER(H2255),ISNUMBER(I2255)),H2255*I2255,"n.a.")</x:f>
        <x:v>0</x:v>
      </x:c>
      <x:c r="K2255" s="56" t="n">
        <x:f>Ubicaciones!D14</x:f>
        <x:v>8.1</x:v>
      </x:c>
      <x:c r="L2255" s="56" t="n">
        <x:f>Ubicaciones!E14</x:f>
        <x:v>-80.97</x:v>
      </x:c>
      <x:c r="M2255" s="38" t="str">
        <x:f>Vulnerabilidad!B24</x:f>
        <x:v>Liviana / madera</x:v>
      </x:c>
      <x:c r="N2255" s="38" t="str">
        <x:f>Vulnerabilidad!C24</x:f>
        <x:v>Madera / livianas</x:v>
      </x:c>
      <x:c r="O2255" s="38" t="str">
        <x:f>Vulnerabilidad!D24</x:f>
        <x:v>Metal</x:v>
      </x:c>
      <x:c r="P2255" s="38" t="str">
        <x:v>Sin dato</x:v>
      </x:c>
      <x:c r="Q2255" s="38" t="n">
        <x:f>IF('Impacto local'!H14="","",'Impacto local'!H14)</x:f>
        <x:v>3</x:v>
      </x:c>
      <x:c r="R2255" s="57" t="n">
        <x:f>IF(Q2255="","",INDEX(Vulnerabilidad!$D$6:$D$17,Q2255))</x:f>
        <x:v>0</x:v>
      </x:c>
      <x:c r="S2255" s="55" t="n">
        <x:f>IF(AND(ISNUMBER(J2255),ISNUMBER(R2255),R2255&gt;=0,R2255&lt;=1),J2255*R2255,"n.a.")</x:f>
        <x:v>0</x:v>
      </x:c>
      <x:c r="T2255" s="38" t="str">
        <x:f>IF(ISNUMBER(S2255),"Calculado ilustrativo","Faltan datos / parámetros inválidos")</x:f>
        <x:v>Calculado ilustrativo</x:v>
      </x:c>
    </x:row>
    <x:row r="2256">
      <x:c r="A2256" s="38" t="str">
        <x:v>R02251</x:v>
      </x:c>
      <x:c r="B2256" s="38" t="str">
        <x:f>'Reparto provincial'!B756</x:f>
        <x:v>C20</x:v>
      </x:c>
      <x:c r="C2256" s="38" t="str">
        <x:f>'Reparto provincial'!C756</x:f>
        <x:v>BUPA Panamá S.A.</x:v>
      </x:c>
      <x:c r="D2256" s="38" t="str">
        <x:f>'Reparto provincial'!D756</x:f>
        <x:v>Residencial</x:v>
      </x:c>
      <x:c r="E2256" s="38" t="str">
        <x:f>'Reparto provincial'!E756</x:f>
        <x:v>Guna Yala</x:v>
      </x:c>
      <x:c r="F2256" s="38" t="str">
        <x:f>Ubicaciones!A15</x:f>
        <x:v>L10</x:v>
      </x:c>
      <x:c r="G2256" s="38" t="str">
        <x:v>P1</x:v>
      </x:c>
      <x:c r="H2256" s="55" t="n">
        <x:f>IF(AND(ISNUMBER('Reparto provincial'!J756),ABS(Construccion!G33-1)&lt;0.0000001,MIN(Construccion!D33:F33)&gt;=0,MAX(Construccion!D33:F33)&lt;=1),ROUND('Reparto provincial'!J756*ROUND(SUM(Construccion!$D$33:D33),12),0)-0,"n.a.")</x:f>
        <x:v>0</x:v>
      </x:c>
      <x:c r="I2256" s="55" t="n">
        <x:f>'Reparto provincial'!N756</x:f>
        <x:v>0</x:v>
      </x:c>
      <x:c r="J2256" s="55" t="n">
        <x:f>IF(AND(ISNUMBER(H2256),ISNUMBER(I2256)),H2256*I2256,"n.a.")</x:f>
        <x:v>0</x:v>
      </x:c>
      <x:c r="K2256" s="56" t="n">
        <x:f>Ubicaciones!D15</x:f>
        <x:v>9.45</x:v>
      </x:c>
      <x:c r="L2256" s="56" t="n">
        <x:f>Ubicaciones!E15</x:f>
        <x:v>-78.97</x:v>
      </x:c>
      <x:c r="M2256" s="38" t="str">
        <x:f>Vulnerabilidad!B22</x:f>
        <x:v>Hormigón armado</x:v>
      </x:c>
      <x:c r="N2256" s="38" t="str">
        <x:f>Vulnerabilidad!C22</x:f>
        <x:v>Mampostería de relleno</x:v>
      </x:c>
      <x:c r="O2256" s="38" t="str">
        <x:f>Vulnerabilidad!D22</x:f>
        <x:v>Losa de hormigón</x:v>
      </x:c>
      <x:c r="P2256" s="38" t="str">
        <x:v>Sin dato</x:v>
      </x:c>
      <x:c r="Q2256" s="38" t="n">
        <x:f>IF('Impacto local'!H15="","",'Impacto local'!H15)</x:f>
        <x:v>2</x:v>
      </x:c>
      <x:c r="R2256" s="57" t="n">
        <x:f>IF(Q2256="","",INDEX(Vulnerabilidad!$B$6:$B$17,Q2256))</x:f>
        <x:v>0</x:v>
      </x:c>
      <x:c r="S2256" s="55" t="n">
        <x:f>IF(AND(ISNUMBER(J2256),ISNUMBER(R2256),R2256&gt;=0,R2256&lt;=1),J2256*R2256,"n.a.")</x:f>
        <x:v>0</x:v>
      </x:c>
      <x:c r="T2256" s="38" t="str">
        <x:f>IF(ISNUMBER(S2256),"Calculado ilustrativo","Faltan datos / parámetros inválidos")</x:f>
        <x:v>Calculado ilustrativo</x:v>
      </x:c>
    </x:row>
    <x:row r="2257">
      <x:c r="A2257" s="38" t="str">
        <x:v>R02252</x:v>
      </x:c>
      <x:c r="B2257" s="38" t="str">
        <x:f>'Reparto provincial'!B756</x:f>
        <x:v>C20</x:v>
      </x:c>
      <x:c r="C2257" s="38" t="str">
        <x:f>'Reparto provincial'!C756</x:f>
        <x:v>BUPA Panamá S.A.</x:v>
      </x:c>
      <x:c r="D2257" s="38" t="str">
        <x:f>'Reparto provincial'!D756</x:f>
        <x:v>Residencial</x:v>
      </x:c>
      <x:c r="E2257" s="38" t="str">
        <x:f>'Reparto provincial'!E756</x:f>
        <x:v>Guna Yala</x:v>
      </x:c>
      <x:c r="F2257" s="38" t="str">
        <x:f>Ubicaciones!A15</x:f>
        <x:v>L10</x:v>
      </x:c>
      <x:c r="G2257" s="38" t="str">
        <x:v>P2</x:v>
      </x:c>
      <x:c r="H2257" s="55" t="n">
        <x:f>IF(AND(ISNUMBER('Reparto provincial'!J756),ABS(Construccion!G33-1)&lt;0.0000001,MIN(Construccion!D33:F33)&gt;=0,MAX(Construccion!D33:F33)&lt;=1),ROUND('Reparto provincial'!J756*ROUND(SUM(Construccion!$D$33:E33),12),0)-ROUND('Reparto provincial'!J756*ROUND(SUM(Construccion!$D$33:D33),12),0),"n.a.")</x:f>
        <x:v>0</x:v>
      </x:c>
      <x:c r="I2257" s="55" t="n">
        <x:f>'Reparto provincial'!N756</x:f>
        <x:v>0</x:v>
      </x:c>
      <x:c r="J2257" s="55" t="n">
        <x:f>IF(AND(ISNUMBER(H2257),ISNUMBER(I2257)),H2257*I2257,"n.a.")</x:f>
        <x:v>0</x:v>
      </x:c>
      <x:c r="K2257" s="56" t="n">
        <x:f>Ubicaciones!D15</x:f>
        <x:v>9.45</x:v>
      </x:c>
      <x:c r="L2257" s="56" t="n">
        <x:f>Ubicaciones!E15</x:f>
        <x:v>-78.97</x:v>
      </x:c>
      <x:c r="M2257" s="38" t="str">
        <x:f>Vulnerabilidad!B23</x:f>
        <x:v>Mampostería sin refuerzo</x:v>
      </x:c>
      <x:c r="N2257" s="38" t="str">
        <x:f>Vulnerabilidad!C23</x:f>
        <x:v>Bloque / ladrillo</x:v>
      </x:c>
      <x:c r="O2257" s="38" t="str">
        <x:f>Vulnerabilidad!D23</x:f>
        <x:v>Metal</x:v>
      </x:c>
      <x:c r="P2257" s="38" t="str">
        <x:v>Sin dato</x:v>
      </x:c>
      <x:c r="Q2257" s="38" t="n">
        <x:f>IF('Impacto local'!H15="","",'Impacto local'!H15)</x:f>
        <x:v>2</x:v>
      </x:c>
      <x:c r="R2257" s="57" t="n">
        <x:f>IF(Q2257="","",INDEX(Vulnerabilidad!$C$6:$C$17,Q2257))</x:f>
        <x:v>0</x:v>
      </x:c>
      <x:c r="S2257" s="55" t="n">
        <x:f>IF(AND(ISNUMBER(J2257),ISNUMBER(R2257),R2257&gt;=0,R2257&lt;=1),J2257*R2257,"n.a.")</x:f>
        <x:v>0</x:v>
      </x:c>
      <x:c r="T2257" s="38" t="str">
        <x:f>IF(ISNUMBER(S2257),"Calculado ilustrativo","Faltan datos / parámetros inválidos")</x:f>
        <x:v>Calculado ilustrativo</x:v>
      </x:c>
    </x:row>
    <x:row r="2258">
      <x:c r="A2258" s="38" t="str">
        <x:v>R02253</x:v>
      </x:c>
      <x:c r="B2258" s="38" t="str">
        <x:f>'Reparto provincial'!B756</x:f>
        <x:v>C20</x:v>
      </x:c>
      <x:c r="C2258" s="38" t="str">
        <x:f>'Reparto provincial'!C756</x:f>
        <x:v>BUPA Panamá S.A.</x:v>
      </x:c>
      <x:c r="D2258" s="38" t="str">
        <x:f>'Reparto provincial'!D756</x:f>
        <x:v>Residencial</x:v>
      </x:c>
      <x:c r="E2258" s="38" t="str">
        <x:f>'Reparto provincial'!E756</x:f>
        <x:v>Guna Yala</x:v>
      </x:c>
      <x:c r="F2258" s="38" t="str">
        <x:f>Ubicaciones!A15</x:f>
        <x:v>L10</x:v>
      </x:c>
      <x:c r="G2258" s="38" t="str">
        <x:v>P3</x:v>
      </x:c>
      <x:c r="H2258" s="55" t="n">
        <x:f>IF(AND(ISNUMBER('Reparto provincial'!J756),ABS(Construccion!G33-1)&lt;0.0000001,MIN(Construccion!D33:F33)&gt;=0,MAX(Construccion!D33:F33)&lt;=1),ROUND('Reparto provincial'!J756*ROUND(SUM(Construccion!$D$33:F33),12),0)-ROUND('Reparto provincial'!J756*ROUND(SUM(Construccion!$D$33:E33),12),0),"n.a.")</x:f>
        <x:v>0</x:v>
      </x:c>
      <x:c r="I2258" s="55" t="n">
        <x:f>'Reparto provincial'!N756</x:f>
        <x:v>0</x:v>
      </x:c>
      <x:c r="J2258" s="55" t="n">
        <x:f>IF(AND(ISNUMBER(H2258),ISNUMBER(I2258)),H2258*I2258,"n.a.")</x:f>
        <x:v>0</x:v>
      </x:c>
      <x:c r="K2258" s="56" t="n">
        <x:f>Ubicaciones!D15</x:f>
        <x:v>9.45</x:v>
      </x:c>
      <x:c r="L2258" s="56" t="n">
        <x:f>Ubicaciones!E15</x:f>
        <x:v>-78.97</x:v>
      </x:c>
      <x:c r="M2258" s="38" t="str">
        <x:f>Vulnerabilidad!B24</x:f>
        <x:v>Liviana / madera</x:v>
      </x:c>
      <x:c r="N2258" s="38" t="str">
        <x:f>Vulnerabilidad!C24</x:f>
        <x:v>Madera / livianas</x:v>
      </x:c>
      <x:c r="O2258" s="38" t="str">
        <x:f>Vulnerabilidad!D24</x:f>
        <x:v>Metal</x:v>
      </x:c>
      <x:c r="P2258" s="38" t="str">
        <x:v>Sin dato</x:v>
      </x:c>
      <x:c r="Q2258" s="38" t="n">
        <x:f>IF('Impacto local'!H15="","",'Impacto local'!H15)</x:f>
        <x:v>2</x:v>
      </x:c>
      <x:c r="R2258" s="57" t="n">
        <x:f>IF(Q2258="","",INDEX(Vulnerabilidad!$D$6:$D$17,Q2258))</x:f>
        <x:v>0</x:v>
      </x:c>
      <x:c r="S2258" s="55" t="n">
        <x:f>IF(AND(ISNUMBER(J2258),ISNUMBER(R2258),R2258&gt;=0,R2258&lt;=1),J2258*R2258,"n.a.")</x:f>
        <x:v>0</x:v>
      </x:c>
      <x:c r="T2258" s="38" t="str">
        <x:f>IF(ISNUMBER(S2258),"Calculado ilustrativo","Faltan datos / parámetros inválidos")</x:f>
        <x:v>Calculado ilustrativo</x:v>
      </x:c>
    </x:row>
    <x:row r="2259">
      <x:c r="A2259" s="38" t="str">
        <x:v>R02254</x:v>
      </x:c>
      <x:c r="B2259" s="38" t="str">
        <x:f>'Reparto provincial'!B757</x:f>
        <x:v>C20</x:v>
      </x:c>
      <x:c r="C2259" s="38" t="str">
        <x:f>'Reparto provincial'!C757</x:f>
        <x:v>BUPA Panamá S.A.</x:v>
      </x:c>
      <x:c r="D2259" s="38" t="str">
        <x:f>'Reparto provincial'!D757</x:f>
        <x:v>Residencial</x:v>
      </x:c>
      <x:c r="E2259" s="38" t="str">
        <x:f>'Reparto provincial'!E757</x:f>
        <x:v>Emberá-Wounaan</x:v>
      </x:c>
      <x:c r="F2259" s="38" t="str">
        <x:f>Ubicaciones!A16</x:f>
        <x:v>L11</x:v>
      </x:c>
      <x:c r="G2259" s="38" t="str">
        <x:v>P1</x:v>
      </x:c>
      <x:c r="H2259" s="55" t="n">
        <x:f>IF(AND(ISNUMBER('Reparto provincial'!J757),ABS(Construccion!G36-1)&lt;0.0000001,MIN(Construccion!D36:F36)&gt;=0,MAX(Construccion!D36:F36)&lt;=1),ROUND('Reparto provincial'!J757*ROUND(SUM(Construccion!$D$36:D36),12),0)-0,"n.a.")</x:f>
        <x:v>0</x:v>
      </x:c>
      <x:c r="I2259" s="55" t="n">
        <x:f>'Reparto provincial'!N757</x:f>
        <x:v>0</x:v>
      </x:c>
      <x:c r="J2259" s="55" t="n">
        <x:f>IF(AND(ISNUMBER(H2259),ISNUMBER(I2259)),H2259*I2259,"n.a.")</x:f>
        <x:v>0</x:v>
      </x:c>
      <x:c r="K2259" s="56" t="n">
        <x:f>Ubicaciones!D16</x:f>
        <x:v>8.25</x:v>
      </x:c>
      <x:c r="L2259" s="56" t="n">
        <x:f>Ubicaciones!E16</x:f>
        <x:v>-77.72</x:v>
      </x:c>
      <x:c r="M2259" s="38" t="str">
        <x:f>Vulnerabilidad!B22</x:f>
        <x:v>Hormigón armado</x:v>
      </x:c>
      <x:c r="N2259" s="38" t="str">
        <x:f>Vulnerabilidad!C22</x:f>
        <x:v>Mampostería de relleno</x:v>
      </x:c>
      <x:c r="O2259" s="38" t="str">
        <x:f>Vulnerabilidad!D22</x:f>
        <x:v>Losa de hormigón</x:v>
      </x:c>
      <x:c r="P2259" s="38" t="str">
        <x:v>Sin dato</x:v>
      </x:c>
      <x:c r="Q2259" s="38" t="n">
        <x:f>IF('Impacto local'!H16="","",'Impacto local'!H16)</x:f>
        <x:v>2</x:v>
      </x:c>
      <x:c r="R2259" s="57" t="n">
        <x:f>IF(Q2259="","",INDEX(Vulnerabilidad!$B$6:$B$17,Q2259))</x:f>
        <x:v>0</x:v>
      </x:c>
      <x:c r="S2259" s="55" t="n">
        <x:f>IF(AND(ISNUMBER(J2259),ISNUMBER(R2259),R2259&gt;=0,R2259&lt;=1),J2259*R2259,"n.a.")</x:f>
        <x:v>0</x:v>
      </x:c>
      <x:c r="T2259" s="38" t="str">
        <x:f>IF(ISNUMBER(S2259),"Calculado ilustrativo","Faltan datos / parámetros inválidos")</x:f>
        <x:v>Calculado ilustrativo</x:v>
      </x:c>
    </x:row>
    <x:row r="2260">
      <x:c r="A2260" s="38" t="str">
        <x:v>R02255</x:v>
      </x:c>
      <x:c r="B2260" s="38" t="str">
        <x:f>'Reparto provincial'!B757</x:f>
        <x:v>C20</x:v>
      </x:c>
      <x:c r="C2260" s="38" t="str">
        <x:f>'Reparto provincial'!C757</x:f>
        <x:v>BUPA Panamá S.A.</x:v>
      </x:c>
      <x:c r="D2260" s="38" t="str">
        <x:f>'Reparto provincial'!D757</x:f>
        <x:v>Residencial</x:v>
      </x:c>
      <x:c r="E2260" s="38" t="str">
        <x:f>'Reparto provincial'!E757</x:f>
        <x:v>Emberá-Wounaan</x:v>
      </x:c>
      <x:c r="F2260" s="38" t="str">
        <x:f>Ubicaciones!A16</x:f>
        <x:v>L11</x:v>
      </x:c>
      <x:c r="G2260" s="38" t="str">
        <x:v>P2</x:v>
      </x:c>
      <x:c r="H2260" s="55" t="n">
        <x:f>IF(AND(ISNUMBER('Reparto provincial'!J757),ABS(Construccion!G36-1)&lt;0.0000001,MIN(Construccion!D36:F36)&gt;=0,MAX(Construccion!D36:F36)&lt;=1),ROUND('Reparto provincial'!J757*ROUND(SUM(Construccion!$D$36:E36),12),0)-ROUND('Reparto provincial'!J757*ROUND(SUM(Construccion!$D$36:D36),12),0),"n.a.")</x:f>
        <x:v>0</x:v>
      </x:c>
      <x:c r="I2260" s="55" t="n">
        <x:f>'Reparto provincial'!N757</x:f>
        <x:v>0</x:v>
      </x:c>
      <x:c r="J2260" s="55" t="n">
        <x:f>IF(AND(ISNUMBER(H2260),ISNUMBER(I2260)),H2260*I2260,"n.a.")</x:f>
        <x:v>0</x:v>
      </x:c>
      <x:c r="K2260" s="56" t="n">
        <x:f>Ubicaciones!D16</x:f>
        <x:v>8.25</x:v>
      </x:c>
      <x:c r="L2260" s="56" t="n">
        <x:f>Ubicaciones!E16</x:f>
        <x:v>-77.72</x:v>
      </x:c>
      <x:c r="M2260" s="38" t="str">
        <x:f>Vulnerabilidad!B23</x:f>
        <x:v>Mampostería sin refuerzo</x:v>
      </x:c>
      <x:c r="N2260" s="38" t="str">
        <x:f>Vulnerabilidad!C23</x:f>
        <x:v>Bloque / ladrillo</x:v>
      </x:c>
      <x:c r="O2260" s="38" t="str">
        <x:f>Vulnerabilidad!D23</x:f>
        <x:v>Metal</x:v>
      </x:c>
      <x:c r="P2260" s="38" t="str">
        <x:v>Sin dato</x:v>
      </x:c>
      <x:c r="Q2260" s="38" t="n">
        <x:f>IF('Impacto local'!H16="","",'Impacto local'!H16)</x:f>
        <x:v>2</x:v>
      </x:c>
      <x:c r="R2260" s="57" t="n">
        <x:f>IF(Q2260="","",INDEX(Vulnerabilidad!$C$6:$C$17,Q2260))</x:f>
        <x:v>0</x:v>
      </x:c>
      <x:c r="S2260" s="55" t="n">
        <x:f>IF(AND(ISNUMBER(J2260),ISNUMBER(R2260),R2260&gt;=0,R2260&lt;=1),J2260*R2260,"n.a.")</x:f>
        <x:v>0</x:v>
      </x:c>
      <x:c r="T2260" s="38" t="str">
        <x:f>IF(ISNUMBER(S2260),"Calculado ilustrativo","Faltan datos / parámetros inválidos")</x:f>
        <x:v>Calculado ilustrativo</x:v>
      </x:c>
    </x:row>
    <x:row r="2261">
      <x:c r="A2261" s="38" t="str">
        <x:v>R02256</x:v>
      </x:c>
      <x:c r="B2261" s="38" t="str">
        <x:f>'Reparto provincial'!B757</x:f>
        <x:v>C20</x:v>
      </x:c>
      <x:c r="C2261" s="38" t="str">
        <x:f>'Reparto provincial'!C757</x:f>
        <x:v>BUPA Panamá S.A.</x:v>
      </x:c>
      <x:c r="D2261" s="38" t="str">
        <x:f>'Reparto provincial'!D757</x:f>
        <x:v>Residencial</x:v>
      </x:c>
      <x:c r="E2261" s="38" t="str">
        <x:f>'Reparto provincial'!E757</x:f>
        <x:v>Emberá-Wounaan</x:v>
      </x:c>
      <x:c r="F2261" s="38" t="str">
        <x:f>Ubicaciones!A16</x:f>
        <x:v>L11</x:v>
      </x:c>
      <x:c r="G2261" s="38" t="str">
        <x:v>P3</x:v>
      </x:c>
      <x:c r="H2261" s="55" t="n">
        <x:f>IF(AND(ISNUMBER('Reparto provincial'!J757),ABS(Construccion!G36-1)&lt;0.0000001,MIN(Construccion!D36:F36)&gt;=0,MAX(Construccion!D36:F36)&lt;=1),ROUND('Reparto provincial'!J757*ROUND(SUM(Construccion!$D$36:F36),12),0)-ROUND('Reparto provincial'!J757*ROUND(SUM(Construccion!$D$36:E36),12),0),"n.a.")</x:f>
        <x:v>0</x:v>
      </x:c>
      <x:c r="I2261" s="55" t="n">
        <x:f>'Reparto provincial'!N757</x:f>
        <x:v>0</x:v>
      </x:c>
      <x:c r="J2261" s="55" t="n">
        <x:f>IF(AND(ISNUMBER(H2261),ISNUMBER(I2261)),H2261*I2261,"n.a.")</x:f>
        <x:v>0</x:v>
      </x:c>
      <x:c r="K2261" s="56" t="n">
        <x:f>Ubicaciones!D16</x:f>
        <x:v>8.25</x:v>
      </x:c>
      <x:c r="L2261" s="56" t="n">
        <x:f>Ubicaciones!E16</x:f>
        <x:v>-77.72</x:v>
      </x:c>
      <x:c r="M2261" s="38" t="str">
        <x:f>Vulnerabilidad!B24</x:f>
        <x:v>Liviana / madera</x:v>
      </x:c>
      <x:c r="N2261" s="38" t="str">
        <x:f>Vulnerabilidad!C24</x:f>
        <x:v>Madera / livianas</x:v>
      </x:c>
      <x:c r="O2261" s="38" t="str">
        <x:f>Vulnerabilidad!D24</x:f>
        <x:v>Metal</x:v>
      </x:c>
      <x:c r="P2261" s="38" t="str">
        <x:v>Sin dato</x:v>
      </x:c>
      <x:c r="Q2261" s="38" t="n">
        <x:f>IF('Impacto local'!H16="","",'Impacto local'!H16)</x:f>
        <x:v>2</x:v>
      </x:c>
      <x:c r="R2261" s="57" t="n">
        <x:f>IF(Q2261="","",INDEX(Vulnerabilidad!$D$6:$D$17,Q2261))</x:f>
        <x:v>0</x:v>
      </x:c>
      <x:c r="S2261" s="55" t="n">
        <x:f>IF(AND(ISNUMBER(J2261),ISNUMBER(R2261),R2261&gt;=0,R2261&lt;=1),J2261*R2261,"n.a.")</x:f>
        <x:v>0</x:v>
      </x:c>
      <x:c r="T2261" s="38" t="str">
        <x:f>IF(ISNUMBER(S2261),"Calculado ilustrativo","Faltan datos / parámetros inválidos")</x:f>
        <x:v>Calculado ilustrativo</x:v>
      </x:c>
    </x:row>
    <x:row r="2262">
      <x:c r="A2262" s="38" t="str">
        <x:v>R02257</x:v>
      </x:c>
      <x:c r="B2262" s="38" t="str">
        <x:f>'Reparto provincial'!B758</x:f>
        <x:v>C20</x:v>
      </x:c>
      <x:c r="C2262" s="38" t="str">
        <x:f>'Reparto provincial'!C758</x:f>
        <x:v>BUPA Panamá S.A.</x:v>
      </x:c>
      <x:c r="D2262" s="38" t="str">
        <x:f>'Reparto provincial'!D758</x:f>
        <x:v>Residencial</x:v>
      </x:c>
      <x:c r="E2262" s="38" t="str">
        <x:f>'Reparto provincial'!E758</x:f>
        <x:v>Ngäbe-Buglé</x:v>
      </x:c>
      <x:c r="F2262" s="38" t="str">
        <x:f>Ubicaciones!A17</x:f>
        <x:v>L12</x:v>
      </x:c>
      <x:c r="G2262" s="38" t="str">
        <x:v>P1</x:v>
      </x:c>
      <x:c r="H2262" s="55" t="n">
        <x:f>IF(AND(ISNUMBER('Reparto provincial'!J758),ABS(Construccion!G39-1)&lt;0.0000001,MIN(Construccion!D39:F39)&gt;=0,MAX(Construccion!D39:F39)&lt;=1),ROUND('Reparto provincial'!J758*ROUND(SUM(Construccion!$D$39:D39),12),0)-0,"n.a.")</x:f>
        <x:v>0</x:v>
      </x:c>
      <x:c r="I2262" s="55" t="n">
        <x:f>'Reparto provincial'!N758</x:f>
        <x:v>0</x:v>
      </x:c>
      <x:c r="J2262" s="55" t="n">
        <x:f>IF(AND(ISNUMBER(H2262),ISNUMBER(I2262)),H2262*I2262,"n.a.")</x:f>
        <x:v>0</x:v>
      </x:c>
      <x:c r="K2262" s="56" t="n">
        <x:f>Ubicaciones!D17</x:f>
        <x:v>8.53</x:v>
      </x:c>
      <x:c r="L2262" s="56" t="n">
        <x:f>Ubicaciones!E17</x:f>
        <x:v>-81.7</x:v>
      </x:c>
      <x:c r="M2262" s="38" t="str">
        <x:f>Vulnerabilidad!B22</x:f>
        <x:v>Hormigón armado</x:v>
      </x:c>
      <x:c r="N2262" s="38" t="str">
        <x:f>Vulnerabilidad!C22</x:f>
        <x:v>Mampostería de relleno</x:v>
      </x:c>
      <x:c r="O2262" s="38" t="str">
        <x:f>Vulnerabilidad!D22</x:f>
        <x:v>Losa de hormigón</x:v>
      </x:c>
      <x:c r="P2262" s="38" t="str">
        <x:v>Sin dato</x:v>
      </x:c>
      <x:c r="Q2262" s="38" t="n">
        <x:f>IF('Impacto local'!H17="","",'Impacto local'!H17)</x:f>
        <x:v>3</x:v>
      </x:c>
      <x:c r="R2262" s="57" t="n">
        <x:f>IF(Q2262="","",INDEX(Vulnerabilidad!$B$6:$B$17,Q2262))</x:f>
        <x:v>0</x:v>
      </x:c>
      <x:c r="S2262" s="55" t="n">
        <x:f>IF(AND(ISNUMBER(J2262),ISNUMBER(R2262),R2262&gt;=0,R2262&lt;=1),J2262*R2262,"n.a.")</x:f>
        <x:v>0</x:v>
      </x:c>
      <x:c r="T2262" s="38" t="str">
        <x:f>IF(ISNUMBER(S2262),"Calculado ilustrativo","Faltan datos / parámetros inválidos")</x:f>
        <x:v>Calculado ilustrativo</x:v>
      </x:c>
    </x:row>
    <x:row r="2263">
      <x:c r="A2263" s="38" t="str">
        <x:v>R02258</x:v>
      </x:c>
      <x:c r="B2263" s="38" t="str">
        <x:f>'Reparto provincial'!B758</x:f>
        <x:v>C20</x:v>
      </x:c>
      <x:c r="C2263" s="38" t="str">
        <x:f>'Reparto provincial'!C758</x:f>
        <x:v>BUPA Panamá S.A.</x:v>
      </x:c>
      <x:c r="D2263" s="38" t="str">
        <x:f>'Reparto provincial'!D758</x:f>
        <x:v>Residencial</x:v>
      </x:c>
      <x:c r="E2263" s="38" t="str">
        <x:f>'Reparto provincial'!E758</x:f>
        <x:v>Ngäbe-Buglé</x:v>
      </x:c>
      <x:c r="F2263" s="38" t="str">
        <x:f>Ubicaciones!A17</x:f>
        <x:v>L12</x:v>
      </x:c>
      <x:c r="G2263" s="38" t="str">
        <x:v>P2</x:v>
      </x:c>
      <x:c r="H2263" s="55" t="n">
        <x:f>IF(AND(ISNUMBER('Reparto provincial'!J758),ABS(Construccion!G39-1)&lt;0.0000001,MIN(Construccion!D39:F39)&gt;=0,MAX(Construccion!D39:F39)&lt;=1),ROUND('Reparto provincial'!J758*ROUND(SUM(Construccion!$D$39:E39),12),0)-ROUND('Reparto provincial'!J758*ROUND(SUM(Construccion!$D$39:D39),12),0),"n.a.")</x:f>
        <x:v>0</x:v>
      </x:c>
      <x:c r="I2263" s="55" t="n">
        <x:f>'Reparto provincial'!N758</x:f>
        <x:v>0</x:v>
      </x:c>
      <x:c r="J2263" s="55" t="n">
        <x:f>IF(AND(ISNUMBER(H2263),ISNUMBER(I2263)),H2263*I2263,"n.a.")</x:f>
        <x:v>0</x:v>
      </x:c>
      <x:c r="K2263" s="56" t="n">
        <x:f>Ubicaciones!D17</x:f>
        <x:v>8.53</x:v>
      </x:c>
      <x:c r="L2263" s="56" t="n">
        <x:f>Ubicaciones!E17</x:f>
        <x:v>-81.7</x:v>
      </x:c>
      <x:c r="M2263" s="38" t="str">
        <x:f>Vulnerabilidad!B23</x:f>
        <x:v>Mampostería sin refuerzo</x:v>
      </x:c>
      <x:c r="N2263" s="38" t="str">
        <x:f>Vulnerabilidad!C23</x:f>
        <x:v>Bloque / ladrillo</x:v>
      </x:c>
      <x:c r="O2263" s="38" t="str">
        <x:f>Vulnerabilidad!D23</x:f>
        <x:v>Metal</x:v>
      </x:c>
      <x:c r="P2263" s="38" t="str">
        <x:v>Sin dato</x:v>
      </x:c>
      <x:c r="Q2263" s="38" t="n">
        <x:f>IF('Impacto local'!H17="","",'Impacto local'!H17)</x:f>
        <x:v>3</x:v>
      </x:c>
      <x:c r="R2263" s="57" t="n">
        <x:f>IF(Q2263="","",INDEX(Vulnerabilidad!$C$6:$C$17,Q2263))</x:f>
        <x:v>0</x:v>
      </x:c>
      <x:c r="S2263" s="55" t="n">
        <x:f>IF(AND(ISNUMBER(J2263),ISNUMBER(R2263),R2263&gt;=0,R2263&lt;=1),J2263*R2263,"n.a.")</x:f>
        <x:v>0</x:v>
      </x:c>
      <x:c r="T2263" s="38" t="str">
        <x:f>IF(ISNUMBER(S2263),"Calculado ilustrativo","Faltan datos / parámetros inválidos")</x:f>
        <x:v>Calculado ilustrativo</x:v>
      </x:c>
    </x:row>
    <x:row r="2264">
      <x:c r="A2264" s="38" t="str">
        <x:v>R02259</x:v>
      </x:c>
      <x:c r="B2264" s="38" t="str">
        <x:f>'Reparto provincial'!B758</x:f>
        <x:v>C20</x:v>
      </x:c>
      <x:c r="C2264" s="38" t="str">
        <x:f>'Reparto provincial'!C758</x:f>
        <x:v>BUPA Panamá S.A.</x:v>
      </x:c>
      <x:c r="D2264" s="38" t="str">
        <x:f>'Reparto provincial'!D758</x:f>
        <x:v>Residencial</x:v>
      </x:c>
      <x:c r="E2264" s="38" t="str">
        <x:f>'Reparto provincial'!E758</x:f>
        <x:v>Ngäbe-Buglé</x:v>
      </x:c>
      <x:c r="F2264" s="38" t="str">
        <x:f>Ubicaciones!A17</x:f>
        <x:v>L12</x:v>
      </x:c>
      <x:c r="G2264" s="38" t="str">
        <x:v>P3</x:v>
      </x:c>
      <x:c r="H2264" s="55" t="n">
        <x:f>IF(AND(ISNUMBER('Reparto provincial'!J758),ABS(Construccion!G39-1)&lt;0.0000001,MIN(Construccion!D39:F39)&gt;=0,MAX(Construccion!D39:F39)&lt;=1),ROUND('Reparto provincial'!J758*ROUND(SUM(Construccion!$D$39:F39),12),0)-ROUND('Reparto provincial'!J758*ROUND(SUM(Construccion!$D$39:E39),12),0),"n.a.")</x:f>
        <x:v>0</x:v>
      </x:c>
      <x:c r="I2264" s="55" t="n">
        <x:f>'Reparto provincial'!N758</x:f>
        <x:v>0</x:v>
      </x:c>
      <x:c r="J2264" s="55" t="n">
        <x:f>IF(AND(ISNUMBER(H2264),ISNUMBER(I2264)),H2264*I2264,"n.a.")</x:f>
        <x:v>0</x:v>
      </x:c>
      <x:c r="K2264" s="56" t="n">
        <x:f>Ubicaciones!D17</x:f>
        <x:v>8.53</x:v>
      </x:c>
      <x:c r="L2264" s="56" t="n">
        <x:f>Ubicaciones!E17</x:f>
        <x:v>-81.7</x:v>
      </x:c>
      <x:c r="M2264" s="38" t="str">
        <x:f>Vulnerabilidad!B24</x:f>
        <x:v>Liviana / madera</x:v>
      </x:c>
      <x:c r="N2264" s="38" t="str">
        <x:f>Vulnerabilidad!C24</x:f>
        <x:v>Madera / livianas</x:v>
      </x:c>
      <x:c r="O2264" s="38" t="str">
        <x:f>Vulnerabilidad!D24</x:f>
        <x:v>Metal</x:v>
      </x:c>
      <x:c r="P2264" s="38" t="str">
        <x:v>Sin dato</x:v>
      </x:c>
      <x:c r="Q2264" s="38" t="n">
        <x:f>IF('Impacto local'!H17="","",'Impacto local'!H17)</x:f>
        <x:v>3</x:v>
      </x:c>
      <x:c r="R2264" s="57" t="n">
        <x:f>IF(Q2264="","",INDEX(Vulnerabilidad!$D$6:$D$17,Q2264))</x:f>
        <x:v>0</x:v>
      </x:c>
      <x:c r="S2264" s="55" t="n">
        <x:f>IF(AND(ISNUMBER(J2264),ISNUMBER(R2264),R2264&gt;=0,R2264&lt;=1),J2264*R2264,"n.a.")</x:f>
        <x:v>0</x:v>
      </x:c>
      <x:c r="T2264" s="38" t="str">
        <x:f>IF(ISNUMBER(S2264),"Calculado ilustrativo","Faltan datos / parámetros inválidos")</x:f>
        <x:v>Calculado ilustrativo</x:v>
      </x:c>
    </x:row>
    <x:row r="2265">
      <x:c r="A2265" s="38" t="str">
        <x:v>R02260</x:v>
      </x:c>
      <x:c r="B2265" s="38" t="str">
        <x:f>'Reparto provincial'!B759</x:f>
        <x:v>C20</x:v>
      </x:c>
      <x:c r="C2265" s="38" t="str">
        <x:f>'Reparto provincial'!C759</x:f>
        <x:v>BUPA Panamá S.A.</x:v>
      </x:c>
      <x:c r="D2265" s="38" t="str">
        <x:f>'Reparto provincial'!D759</x:f>
        <x:v>Residencial</x:v>
      </x:c>
      <x:c r="E2265" s="38" t="str">
        <x:f>'Reparto provincial'!E759</x:f>
        <x:v>Panamá Oeste</x:v>
      </x:c>
      <x:c r="F2265" s="38" t="str">
        <x:f>Ubicaciones!A18</x:f>
        <x:v>L13</x:v>
      </x:c>
      <x:c r="G2265" s="38" t="str">
        <x:v>P1</x:v>
      </x:c>
      <x:c r="H2265" s="55" t="n">
        <x:f>IF(AND(ISNUMBER('Reparto provincial'!J759),ABS(Construccion!G42-1)&lt;0.0000001,MIN(Construccion!D42:F42)&gt;=0,MAX(Construccion!D42:F42)&lt;=1),ROUND('Reparto provincial'!J759*ROUND(SUM(Construccion!$D$42:D42),12),0)-0,"n.a.")</x:f>
        <x:v>0</x:v>
      </x:c>
      <x:c r="I2265" s="55" t="n">
        <x:f>'Reparto provincial'!N759</x:f>
        <x:v>0</x:v>
      </x:c>
      <x:c r="J2265" s="55" t="n">
        <x:f>IF(AND(ISNUMBER(H2265),ISNUMBER(I2265)),H2265*I2265,"n.a.")</x:f>
        <x:v>0</x:v>
      </x:c>
      <x:c r="K2265" s="56" t="n">
        <x:f>Ubicaciones!D18</x:f>
        <x:v>8.88</x:v>
      </x:c>
      <x:c r="L2265" s="56" t="n">
        <x:f>Ubicaciones!E18</x:f>
        <x:v>-79.78</x:v>
      </x:c>
      <x:c r="M2265" s="38" t="str">
        <x:f>Vulnerabilidad!B22</x:f>
        <x:v>Hormigón armado</x:v>
      </x:c>
      <x:c r="N2265" s="38" t="str">
        <x:f>Vulnerabilidad!C22</x:f>
        <x:v>Mampostería de relleno</x:v>
      </x:c>
      <x:c r="O2265" s="38" t="str">
        <x:f>Vulnerabilidad!D22</x:f>
        <x:v>Losa de hormigón</x:v>
      </x:c>
      <x:c r="P2265" s="38" t="str">
        <x:v>Sin dato</x:v>
      </x:c>
      <x:c r="Q2265" s="38" t="n">
        <x:f>IF('Impacto local'!H18="","",'Impacto local'!H18)</x:f>
        <x:v>2</x:v>
      </x:c>
      <x:c r="R2265" s="57" t="n">
        <x:f>IF(Q2265="","",INDEX(Vulnerabilidad!$B$6:$B$17,Q2265))</x:f>
        <x:v>0</x:v>
      </x:c>
      <x:c r="S2265" s="55" t="n">
        <x:f>IF(AND(ISNUMBER(J2265),ISNUMBER(R2265),R2265&gt;=0,R2265&lt;=1),J2265*R2265,"n.a.")</x:f>
        <x:v>0</x:v>
      </x:c>
      <x:c r="T2265" s="38" t="str">
        <x:f>IF(ISNUMBER(S2265),"Calculado ilustrativo","Faltan datos / parámetros inválidos")</x:f>
        <x:v>Calculado ilustrativo</x:v>
      </x:c>
    </x:row>
    <x:row r="2266">
      <x:c r="A2266" s="38" t="str">
        <x:v>R02261</x:v>
      </x:c>
      <x:c r="B2266" s="38" t="str">
        <x:f>'Reparto provincial'!B759</x:f>
        <x:v>C20</x:v>
      </x:c>
      <x:c r="C2266" s="38" t="str">
        <x:f>'Reparto provincial'!C759</x:f>
        <x:v>BUPA Panamá S.A.</x:v>
      </x:c>
      <x:c r="D2266" s="38" t="str">
        <x:f>'Reparto provincial'!D759</x:f>
        <x:v>Residencial</x:v>
      </x:c>
      <x:c r="E2266" s="38" t="str">
        <x:f>'Reparto provincial'!E759</x:f>
        <x:v>Panamá Oeste</x:v>
      </x:c>
      <x:c r="F2266" s="38" t="str">
        <x:f>Ubicaciones!A18</x:f>
        <x:v>L13</x:v>
      </x:c>
      <x:c r="G2266" s="38" t="str">
        <x:v>P2</x:v>
      </x:c>
      <x:c r="H2266" s="55" t="n">
        <x:f>IF(AND(ISNUMBER('Reparto provincial'!J759),ABS(Construccion!G42-1)&lt;0.0000001,MIN(Construccion!D42:F42)&gt;=0,MAX(Construccion!D42:F42)&lt;=1),ROUND('Reparto provincial'!J759*ROUND(SUM(Construccion!$D$42:E42),12),0)-ROUND('Reparto provincial'!J759*ROUND(SUM(Construccion!$D$42:D42),12),0),"n.a.")</x:f>
        <x:v>0</x:v>
      </x:c>
      <x:c r="I2266" s="55" t="n">
        <x:f>'Reparto provincial'!N759</x:f>
        <x:v>0</x:v>
      </x:c>
      <x:c r="J2266" s="55" t="n">
        <x:f>IF(AND(ISNUMBER(H2266),ISNUMBER(I2266)),H2266*I2266,"n.a.")</x:f>
        <x:v>0</x:v>
      </x:c>
      <x:c r="K2266" s="56" t="n">
        <x:f>Ubicaciones!D18</x:f>
        <x:v>8.88</x:v>
      </x:c>
      <x:c r="L2266" s="56" t="n">
        <x:f>Ubicaciones!E18</x:f>
        <x:v>-79.78</x:v>
      </x:c>
      <x:c r="M2266" s="38" t="str">
        <x:f>Vulnerabilidad!B23</x:f>
        <x:v>Mampostería sin refuerzo</x:v>
      </x:c>
      <x:c r="N2266" s="38" t="str">
        <x:f>Vulnerabilidad!C23</x:f>
        <x:v>Bloque / ladrillo</x:v>
      </x:c>
      <x:c r="O2266" s="38" t="str">
        <x:f>Vulnerabilidad!D23</x:f>
        <x:v>Metal</x:v>
      </x:c>
      <x:c r="P2266" s="38" t="str">
        <x:v>Sin dato</x:v>
      </x:c>
      <x:c r="Q2266" s="38" t="n">
        <x:f>IF('Impacto local'!H18="","",'Impacto local'!H18)</x:f>
        <x:v>2</x:v>
      </x:c>
      <x:c r="R2266" s="57" t="n">
        <x:f>IF(Q2266="","",INDEX(Vulnerabilidad!$C$6:$C$17,Q2266))</x:f>
        <x:v>0</x:v>
      </x:c>
      <x:c r="S2266" s="55" t="n">
        <x:f>IF(AND(ISNUMBER(J2266),ISNUMBER(R2266),R2266&gt;=0,R2266&lt;=1),J2266*R2266,"n.a.")</x:f>
        <x:v>0</x:v>
      </x:c>
      <x:c r="T2266" s="38" t="str">
        <x:f>IF(ISNUMBER(S2266),"Calculado ilustrativo","Faltan datos / parámetros inválidos")</x:f>
        <x:v>Calculado ilustrativo</x:v>
      </x:c>
    </x:row>
    <x:row r="2267">
      <x:c r="A2267" s="38" t="str">
        <x:v>R02262</x:v>
      </x:c>
      <x:c r="B2267" s="38" t="str">
        <x:f>'Reparto provincial'!B759</x:f>
        <x:v>C20</x:v>
      </x:c>
      <x:c r="C2267" s="38" t="str">
        <x:f>'Reparto provincial'!C759</x:f>
        <x:v>BUPA Panamá S.A.</x:v>
      </x:c>
      <x:c r="D2267" s="38" t="str">
        <x:f>'Reparto provincial'!D759</x:f>
        <x:v>Residencial</x:v>
      </x:c>
      <x:c r="E2267" s="38" t="str">
        <x:f>'Reparto provincial'!E759</x:f>
        <x:v>Panamá Oeste</x:v>
      </x:c>
      <x:c r="F2267" s="38" t="str">
        <x:f>Ubicaciones!A18</x:f>
        <x:v>L13</x:v>
      </x:c>
      <x:c r="G2267" s="38" t="str">
        <x:v>P3</x:v>
      </x:c>
      <x:c r="H2267" s="55" t="n">
        <x:f>IF(AND(ISNUMBER('Reparto provincial'!J759),ABS(Construccion!G42-1)&lt;0.0000001,MIN(Construccion!D42:F42)&gt;=0,MAX(Construccion!D42:F42)&lt;=1),ROUND('Reparto provincial'!J759*ROUND(SUM(Construccion!$D$42:F42),12),0)-ROUND('Reparto provincial'!J759*ROUND(SUM(Construccion!$D$42:E42),12),0),"n.a.")</x:f>
        <x:v>0</x:v>
      </x:c>
      <x:c r="I2267" s="55" t="n">
        <x:f>'Reparto provincial'!N759</x:f>
        <x:v>0</x:v>
      </x:c>
      <x:c r="J2267" s="55" t="n">
        <x:f>IF(AND(ISNUMBER(H2267),ISNUMBER(I2267)),H2267*I2267,"n.a.")</x:f>
        <x:v>0</x:v>
      </x:c>
      <x:c r="K2267" s="56" t="n">
        <x:f>Ubicaciones!D18</x:f>
        <x:v>8.88</x:v>
      </x:c>
      <x:c r="L2267" s="56" t="n">
        <x:f>Ubicaciones!E18</x:f>
        <x:v>-79.78</x:v>
      </x:c>
      <x:c r="M2267" s="38" t="str">
        <x:f>Vulnerabilidad!B24</x:f>
        <x:v>Liviana / madera</x:v>
      </x:c>
      <x:c r="N2267" s="38" t="str">
        <x:f>Vulnerabilidad!C24</x:f>
        <x:v>Madera / livianas</x:v>
      </x:c>
      <x:c r="O2267" s="38" t="str">
        <x:f>Vulnerabilidad!D24</x:f>
        <x:v>Metal</x:v>
      </x:c>
      <x:c r="P2267" s="38" t="str">
        <x:v>Sin dato</x:v>
      </x:c>
      <x:c r="Q2267" s="38" t="n">
        <x:f>IF('Impacto local'!H18="","",'Impacto local'!H18)</x:f>
        <x:v>2</x:v>
      </x:c>
      <x:c r="R2267" s="57" t="n">
        <x:f>IF(Q2267="","",INDEX(Vulnerabilidad!$D$6:$D$17,Q2267))</x:f>
        <x:v>0</x:v>
      </x:c>
      <x:c r="S2267" s="55" t="n">
        <x:f>IF(AND(ISNUMBER(J2267),ISNUMBER(R2267),R2267&gt;=0,R2267&lt;=1),J2267*R2267,"n.a.")</x:f>
        <x:v>0</x:v>
      </x:c>
      <x:c r="T2267" s="38" t="str">
        <x:f>IF(ISNUMBER(S2267),"Calculado ilustrativo","Faltan datos / parámetros inválidos")</x:f>
        <x:v>Calculado ilustrativo</x:v>
      </x:c>
    </x:row>
    <x:row r="2268">
      <x:c r="A2268" s="38" t="str">
        <x:v>R02263</x:v>
      </x:c>
      <x:c r="B2268" s="38" t="str">
        <x:f>'Reparto provincial'!B760</x:f>
        <x:v>C20</x:v>
      </x:c>
      <x:c r="C2268" s="38" t="str">
        <x:f>'Reparto provincial'!C760</x:f>
        <x:v>BUPA Panamá S.A.</x:v>
      </x:c>
      <x:c r="D2268" s="38" t="str">
        <x:f>'Reparto provincial'!D760</x:f>
        <x:v>Comercial</x:v>
      </x:c>
      <x:c r="E2268" s="38" t="str">
        <x:f>'Reparto provincial'!E760</x:f>
        <x:v>Bocas del Toro</x:v>
      </x:c>
      <x:c r="F2268" s="38" t="str">
        <x:f>Ubicaciones!A6</x:f>
        <x:v>L01</x:v>
      </x:c>
      <x:c r="G2268" s="38" t="str">
        <x:v>P1</x:v>
      </x:c>
      <x:c r="H2268" s="55" t="n">
        <x:f>IF(AND(ISNUMBER('Reparto provincial'!J760),ABS(Construccion!G7-1)&lt;0.0000001,MIN(Construccion!D7:F7)&gt;=0,MAX(Construccion!D7:F7)&lt;=1),ROUND('Reparto provincial'!J760*ROUND(SUM(Construccion!$D$7:D7),12),0)-0,"n.a.")</x:f>
        <x:v>0</x:v>
      </x:c>
      <x:c r="I2268" s="55" t="n">
        <x:f>'Reparto provincial'!N760</x:f>
        <x:v>0</x:v>
      </x:c>
      <x:c r="J2268" s="55" t="n">
        <x:f>IF(AND(ISNUMBER(H2268),ISNUMBER(I2268)),H2268*I2268,"n.a.")</x:f>
        <x:v>0</x:v>
      </x:c>
      <x:c r="K2268" s="56" t="n">
        <x:f>Ubicaciones!D6</x:f>
        <x:v>9.34</x:v>
      </x:c>
      <x:c r="L2268" s="56" t="n">
        <x:f>Ubicaciones!E6</x:f>
        <x:v>-82.25</x:v>
      </x:c>
      <x:c r="M2268" s="38" t="str">
        <x:f>Vulnerabilidad!B22</x:f>
        <x:v>Hormigón armado</x:v>
      </x:c>
      <x:c r="N2268" s="38" t="str">
        <x:f>Vulnerabilidad!C22</x:f>
        <x:v>Mampostería de relleno</x:v>
      </x:c>
      <x:c r="O2268" s="38" t="str">
        <x:f>Vulnerabilidad!D22</x:f>
        <x:v>Losa de hormigón</x:v>
      </x:c>
      <x:c r="P2268" s="38" t="str">
        <x:v>Sin dato</x:v>
      </x:c>
      <x:c r="Q2268" s="38" t="n">
        <x:f>IF('Impacto local'!H6="","",'Impacto local'!H6)</x:f>
        <x:v>3</x:v>
      </x:c>
      <x:c r="R2268" s="57" t="n">
        <x:f>IF(Q2268="","",INDEX(Vulnerabilidad!$B$6:$B$17,Q2268))</x:f>
        <x:v>0</x:v>
      </x:c>
      <x:c r="S2268" s="55" t="n">
        <x:f>IF(AND(ISNUMBER(J2268),ISNUMBER(R2268),R2268&gt;=0,R2268&lt;=1),J2268*R2268,"n.a.")</x:f>
        <x:v>0</x:v>
      </x:c>
      <x:c r="T2268" s="38" t="str">
        <x:f>IF(ISNUMBER(S2268),"Calculado ilustrativo","Faltan datos / parámetros inválidos")</x:f>
        <x:v>Calculado ilustrativo</x:v>
      </x:c>
    </x:row>
    <x:row r="2269">
      <x:c r="A2269" s="38" t="str">
        <x:v>R02264</x:v>
      </x:c>
      <x:c r="B2269" s="38" t="str">
        <x:f>'Reparto provincial'!B760</x:f>
        <x:v>C20</x:v>
      </x:c>
      <x:c r="C2269" s="38" t="str">
        <x:f>'Reparto provincial'!C760</x:f>
        <x:v>BUPA Panamá S.A.</x:v>
      </x:c>
      <x:c r="D2269" s="38" t="str">
        <x:f>'Reparto provincial'!D760</x:f>
        <x:v>Comercial</x:v>
      </x:c>
      <x:c r="E2269" s="38" t="str">
        <x:f>'Reparto provincial'!E760</x:f>
        <x:v>Bocas del Toro</x:v>
      </x:c>
      <x:c r="F2269" s="38" t="str">
        <x:f>Ubicaciones!A6</x:f>
        <x:v>L01</x:v>
      </x:c>
      <x:c r="G2269" s="38" t="str">
        <x:v>P2</x:v>
      </x:c>
      <x:c r="H2269" s="55" t="n">
        <x:f>IF(AND(ISNUMBER('Reparto provincial'!J760),ABS(Construccion!G7-1)&lt;0.0000001,MIN(Construccion!D7:F7)&gt;=0,MAX(Construccion!D7:F7)&lt;=1),ROUND('Reparto provincial'!J760*ROUND(SUM(Construccion!$D$7:E7),12),0)-ROUND('Reparto provincial'!J760*ROUND(SUM(Construccion!$D$7:D7),12),0),"n.a.")</x:f>
        <x:v>0</x:v>
      </x:c>
      <x:c r="I2269" s="55" t="n">
        <x:f>'Reparto provincial'!N760</x:f>
        <x:v>0</x:v>
      </x:c>
      <x:c r="J2269" s="55" t="n">
        <x:f>IF(AND(ISNUMBER(H2269),ISNUMBER(I2269)),H2269*I2269,"n.a.")</x:f>
        <x:v>0</x:v>
      </x:c>
      <x:c r="K2269" s="56" t="n">
        <x:f>Ubicaciones!D6</x:f>
        <x:v>9.34</x:v>
      </x:c>
      <x:c r="L2269" s="56" t="n">
        <x:f>Ubicaciones!E6</x:f>
        <x:v>-82.25</x:v>
      </x:c>
      <x:c r="M2269" s="38" t="str">
        <x:f>Vulnerabilidad!B23</x:f>
        <x:v>Mampostería sin refuerzo</x:v>
      </x:c>
      <x:c r="N2269" s="38" t="str">
        <x:f>Vulnerabilidad!C23</x:f>
        <x:v>Bloque / ladrillo</x:v>
      </x:c>
      <x:c r="O2269" s="38" t="str">
        <x:f>Vulnerabilidad!D23</x:f>
        <x:v>Metal</x:v>
      </x:c>
      <x:c r="P2269" s="38" t="str">
        <x:v>Sin dato</x:v>
      </x:c>
      <x:c r="Q2269" s="38" t="n">
        <x:f>IF('Impacto local'!H6="","",'Impacto local'!H6)</x:f>
        <x:v>3</x:v>
      </x:c>
      <x:c r="R2269" s="57" t="n">
        <x:f>IF(Q2269="","",INDEX(Vulnerabilidad!$C$6:$C$17,Q2269))</x:f>
        <x:v>0</x:v>
      </x:c>
      <x:c r="S2269" s="55" t="n">
        <x:f>IF(AND(ISNUMBER(J2269),ISNUMBER(R2269),R2269&gt;=0,R2269&lt;=1),J2269*R2269,"n.a.")</x:f>
        <x:v>0</x:v>
      </x:c>
      <x:c r="T2269" s="38" t="str">
        <x:f>IF(ISNUMBER(S2269),"Calculado ilustrativo","Faltan datos / parámetros inválidos")</x:f>
        <x:v>Calculado ilustrativo</x:v>
      </x:c>
    </x:row>
    <x:row r="2270">
      <x:c r="A2270" s="38" t="str">
        <x:v>R02265</x:v>
      </x:c>
      <x:c r="B2270" s="38" t="str">
        <x:f>'Reparto provincial'!B760</x:f>
        <x:v>C20</x:v>
      </x:c>
      <x:c r="C2270" s="38" t="str">
        <x:f>'Reparto provincial'!C760</x:f>
        <x:v>BUPA Panamá S.A.</x:v>
      </x:c>
      <x:c r="D2270" s="38" t="str">
        <x:f>'Reparto provincial'!D760</x:f>
        <x:v>Comercial</x:v>
      </x:c>
      <x:c r="E2270" s="38" t="str">
        <x:f>'Reparto provincial'!E760</x:f>
        <x:v>Bocas del Toro</x:v>
      </x:c>
      <x:c r="F2270" s="38" t="str">
        <x:f>Ubicaciones!A6</x:f>
        <x:v>L01</x:v>
      </x:c>
      <x:c r="G2270" s="38" t="str">
        <x:v>P3</x:v>
      </x:c>
      <x:c r="H2270" s="55" t="n">
        <x:f>IF(AND(ISNUMBER('Reparto provincial'!J760),ABS(Construccion!G7-1)&lt;0.0000001,MIN(Construccion!D7:F7)&gt;=0,MAX(Construccion!D7:F7)&lt;=1),ROUND('Reparto provincial'!J760*ROUND(SUM(Construccion!$D$7:F7),12),0)-ROUND('Reparto provincial'!J760*ROUND(SUM(Construccion!$D$7:E7),12),0),"n.a.")</x:f>
        <x:v>0</x:v>
      </x:c>
      <x:c r="I2270" s="55" t="n">
        <x:f>'Reparto provincial'!N760</x:f>
        <x:v>0</x:v>
      </x:c>
      <x:c r="J2270" s="55" t="n">
        <x:f>IF(AND(ISNUMBER(H2270),ISNUMBER(I2270)),H2270*I2270,"n.a.")</x:f>
        <x:v>0</x:v>
      </x:c>
      <x:c r="K2270" s="56" t="n">
        <x:f>Ubicaciones!D6</x:f>
        <x:v>9.34</x:v>
      </x:c>
      <x:c r="L2270" s="56" t="n">
        <x:f>Ubicaciones!E6</x:f>
        <x:v>-82.25</x:v>
      </x:c>
      <x:c r="M2270" s="38" t="str">
        <x:f>Vulnerabilidad!B24</x:f>
        <x:v>Liviana / madera</x:v>
      </x:c>
      <x:c r="N2270" s="38" t="str">
        <x:f>Vulnerabilidad!C24</x:f>
        <x:v>Madera / livianas</x:v>
      </x:c>
      <x:c r="O2270" s="38" t="str">
        <x:f>Vulnerabilidad!D24</x:f>
        <x:v>Metal</x:v>
      </x:c>
      <x:c r="P2270" s="38" t="str">
        <x:v>Sin dato</x:v>
      </x:c>
      <x:c r="Q2270" s="38" t="n">
        <x:f>IF('Impacto local'!H6="","",'Impacto local'!H6)</x:f>
        <x:v>3</x:v>
      </x:c>
      <x:c r="R2270" s="57" t="n">
        <x:f>IF(Q2270="","",INDEX(Vulnerabilidad!$D$6:$D$17,Q2270))</x:f>
        <x:v>0</x:v>
      </x:c>
      <x:c r="S2270" s="55" t="n">
        <x:f>IF(AND(ISNUMBER(J2270),ISNUMBER(R2270),R2270&gt;=0,R2270&lt;=1),J2270*R2270,"n.a.")</x:f>
        <x:v>0</x:v>
      </x:c>
      <x:c r="T2270" s="38" t="str">
        <x:f>IF(ISNUMBER(S2270),"Calculado ilustrativo","Faltan datos / parámetros inválidos")</x:f>
        <x:v>Calculado ilustrativo</x:v>
      </x:c>
    </x:row>
    <x:row r="2271">
      <x:c r="A2271" s="38" t="str">
        <x:v>R02266</x:v>
      </x:c>
      <x:c r="B2271" s="38" t="str">
        <x:f>'Reparto provincial'!B761</x:f>
        <x:v>C20</x:v>
      </x:c>
      <x:c r="C2271" s="38" t="str">
        <x:f>'Reparto provincial'!C761</x:f>
        <x:v>BUPA Panamá S.A.</x:v>
      </x:c>
      <x:c r="D2271" s="38" t="str">
        <x:f>'Reparto provincial'!D761</x:f>
        <x:v>Comercial</x:v>
      </x:c>
      <x:c r="E2271" s="38" t="str">
        <x:f>'Reparto provincial'!E761</x:f>
        <x:v>Coclé</x:v>
      </x:c>
      <x:c r="F2271" s="38" t="str">
        <x:f>Ubicaciones!A7</x:f>
        <x:v>L02</x:v>
      </x:c>
      <x:c r="G2271" s="38" t="str">
        <x:v>P1</x:v>
      </x:c>
      <x:c r="H2271" s="55" t="n">
        <x:f>IF(AND(ISNUMBER('Reparto provincial'!J761),ABS(Construccion!G10-1)&lt;0.0000001,MIN(Construccion!D10:F10)&gt;=0,MAX(Construccion!D10:F10)&lt;=1),ROUND('Reparto provincial'!J761*ROUND(SUM(Construccion!$D$10:D10),12),0)-0,"n.a.")</x:f>
        <x:v>0</x:v>
      </x:c>
      <x:c r="I2271" s="55" t="n">
        <x:f>'Reparto provincial'!N761</x:f>
        <x:v>0</x:v>
      </x:c>
      <x:c r="J2271" s="55" t="n">
        <x:f>IF(AND(ISNUMBER(H2271),ISNUMBER(I2271)),H2271*I2271,"n.a.")</x:f>
        <x:v>0</x:v>
      </x:c>
      <x:c r="K2271" s="56" t="n">
        <x:f>Ubicaciones!D7</x:f>
        <x:v>8.52</x:v>
      </x:c>
      <x:c r="L2271" s="56" t="n">
        <x:f>Ubicaciones!E7</x:f>
        <x:v>-80.36</x:v>
      </x:c>
      <x:c r="M2271" s="38" t="str">
        <x:f>Vulnerabilidad!B22</x:f>
        <x:v>Hormigón armado</x:v>
      </x:c>
      <x:c r="N2271" s="38" t="str">
        <x:f>Vulnerabilidad!C22</x:f>
        <x:v>Mampostería de relleno</x:v>
      </x:c>
      <x:c r="O2271" s="38" t="str">
        <x:f>Vulnerabilidad!D22</x:f>
        <x:v>Losa de hormigón</x:v>
      </x:c>
      <x:c r="P2271" s="38" t="str">
        <x:v>Sin dato</x:v>
      </x:c>
      <x:c r="Q2271" s="38" t="n">
        <x:f>IF('Impacto local'!H7="","",'Impacto local'!H7)</x:f>
        <x:v>2</x:v>
      </x:c>
      <x:c r="R2271" s="57" t="n">
        <x:f>IF(Q2271="","",INDEX(Vulnerabilidad!$B$6:$B$17,Q2271))</x:f>
        <x:v>0</x:v>
      </x:c>
      <x:c r="S2271" s="55" t="n">
        <x:f>IF(AND(ISNUMBER(J2271),ISNUMBER(R2271),R2271&gt;=0,R2271&lt;=1),J2271*R2271,"n.a.")</x:f>
        <x:v>0</x:v>
      </x:c>
      <x:c r="T2271" s="38" t="str">
        <x:f>IF(ISNUMBER(S2271),"Calculado ilustrativo","Faltan datos / parámetros inválidos")</x:f>
        <x:v>Calculado ilustrativo</x:v>
      </x:c>
    </x:row>
    <x:row r="2272">
      <x:c r="A2272" s="38" t="str">
        <x:v>R02267</x:v>
      </x:c>
      <x:c r="B2272" s="38" t="str">
        <x:f>'Reparto provincial'!B761</x:f>
        <x:v>C20</x:v>
      </x:c>
      <x:c r="C2272" s="38" t="str">
        <x:f>'Reparto provincial'!C761</x:f>
        <x:v>BUPA Panamá S.A.</x:v>
      </x:c>
      <x:c r="D2272" s="38" t="str">
        <x:f>'Reparto provincial'!D761</x:f>
        <x:v>Comercial</x:v>
      </x:c>
      <x:c r="E2272" s="38" t="str">
        <x:f>'Reparto provincial'!E761</x:f>
        <x:v>Coclé</x:v>
      </x:c>
      <x:c r="F2272" s="38" t="str">
        <x:f>Ubicaciones!A7</x:f>
        <x:v>L02</x:v>
      </x:c>
      <x:c r="G2272" s="38" t="str">
        <x:v>P2</x:v>
      </x:c>
      <x:c r="H2272" s="55" t="n">
        <x:f>IF(AND(ISNUMBER('Reparto provincial'!J761),ABS(Construccion!G10-1)&lt;0.0000001,MIN(Construccion!D10:F10)&gt;=0,MAX(Construccion!D10:F10)&lt;=1),ROUND('Reparto provincial'!J761*ROUND(SUM(Construccion!$D$10:E10),12),0)-ROUND('Reparto provincial'!J761*ROUND(SUM(Construccion!$D$10:D10),12),0),"n.a.")</x:f>
        <x:v>0</x:v>
      </x:c>
      <x:c r="I2272" s="55" t="n">
        <x:f>'Reparto provincial'!N761</x:f>
        <x:v>0</x:v>
      </x:c>
      <x:c r="J2272" s="55" t="n">
        <x:f>IF(AND(ISNUMBER(H2272),ISNUMBER(I2272)),H2272*I2272,"n.a.")</x:f>
        <x:v>0</x:v>
      </x:c>
      <x:c r="K2272" s="56" t="n">
        <x:f>Ubicaciones!D7</x:f>
        <x:v>8.52</x:v>
      </x:c>
      <x:c r="L2272" s="56" t="n">
        <x:f>Ubicaciones!E7</x:f>
        <x:v>-80.36</x:v>
      </x:c>
      <x:c r="M2272" s="38" t="str">
        <x:f>Vulnerabilidad!B23</x:f>
        <x:v>Mampostería sin refuerzo</x:v>
      </x:c>
      <x:c r="N2272" s="38" t="str">
        <x:f>Vulnerabilidad!C23</x:f>
        <x:v>Bloque / ladrillo</x:v>
      </x:c>
      <x:c r="O2272" s="38" t="str">
        <x:f>Vulnerabilidad!D23</x:f>
        <x:v>Metal</x:v>
      </x:c>
      <x:c r="P2272" s="38" t="str">
        <x:v>Sin dato</x:v>
      </x:c>
      <x:c r="Q2272" s="38" t="n">
        <x:f>IF('Impacto local'!H7="","",'Impacto local'!H7)</x:f>
        <x:v>2</x:v>
      </x:c>
      <x:c r="R2272" s="57" t="n">
        <x:f>IF(Q2272="","",INDEX(Vulnerabilidad!$C$6:$C$17,Q2272))</x:f>
        <x:v>0</x:v>
      </x:c>
      <x:c r="S2272" s="55" t="n">
        <x:f>IF(AND(ISNUMBER(J2272),ISNUMBER(R2272),R2272&gt;=0,R2272&lt;=1),J2272*R2272,"n.a.")</x:f>
        <x:v>0</x:v>
      </x:c>
      <x:c r="T2272" s="38" t="str">
        <x:f>IF(ISNUMBER(S2272),"Calculado ilustrativo","Faltan datos / parámetros inválidos")</x:f>
        <x:v>Calculado ilustrativo</x:v>
      </x:c>
    </x:row>
    <x:row r="2273">
      <x:c r="A2273" s="38" t="str">
        <x:v>R02268</x:v>
      </x:c>
      <x:c r="B2273" s="38" t="str">
        <x:f>'Reparto provincial'!B761</x:f>
        <x:v>C20</x:v>
      </x:c>
      <x:c r="C2273" s="38" t="str">
        <x:f>'Reparto provincial'!C761</x:f>
        <x:v>BUPA Panamá S.A.</x:v>
      </x:c>
      <x:c r="D2273" s="38" t="str">
        <x:f>'Reparto provincial'!D761</x:f>
        <x:v>Comercial</x:v>
      </x:c>
      <x:c r="E2273" s="38" t="str">
        <x:f>'Reparto provincial'!E761</x:f>
        <x:v>Coclé</x:v>
      </x:c>
      <x:c r="F2273" s="38" t="str">
        <x:f>Ubicaciones!A7</x:f>
        <x:v>L02</x:v>
      </x:c>
      <x:c r="G2273" s="38" t="str">
        <x:v>P3</x:v>
      </x:c>
      <x:c r="H2273" s="55" t="n">
        <x:f>IF(AND(ISNUMBER('Reparto provincial'!J761),ABS(Construccion!G10-1)&lt;0.0000001,MIN(Construccion!D10:F10)&gt;=0,MAX(Construccion!D10:F10)&lt;=1),ROUND('Reparto provincial'!J761*ROUND(SUM(Construccion!$D$10:F10),12),0)-ROUND('Reparto provincial'!J761*ROUND(SUM(Construccion!$D$10:E10),12),0),"n.a.")</x:f>
        <x:v>0</x:v>
      </x:c>
      <x:c r="I2273" s="55" t="n">
        <x:f>'Reparto provincial'!N761</x:f>
        <x:v>0</x:v>
      </x:c>
      <x:c r="J2273" s="55" t="n">
        <x:f>IF(AND(ISNUMBER(H2273),ISNUMBER(I2273)),H2273*I2273,"n.a.")</x:f>
        <x:v>0</x:v>
      </x:c>
      <x:c r="K2273" s="56" t="n">
        <x:f>Ubicaciones!D7</x:f>
        <x:v>8.52</x:v>
      </x:c>
      <x:c r="L2273" s="56" t="n">
        <x:f>Ubicaciones!E7</x:f>
        <x:v>-80.36</x:v>
      </x:c>
      <x:c r="M2273" s="38" t="str">
        <x:f>Vulnerabilidad!B24</x:f>
        <x:v>Liviana / madera</x:v>
      </x:c>
      <x:c r="N2273" s="38" t="str">
        <x:f>Vulnerabilidad!C24</x:f>
        <x:v>Madera / livianas</x:v>
      </x:c>
      <x:c r="O2273" s="38" t="str">
        <x:f>Vulnerabilidad!D24</x:f>
        <x:v>Metal</x:v>
      </x:c>
      <x:c r="P2273" s="38" t="str">
        <x:v>Sin dato</x:v>
      </x:c>
      <x:c r="Q2273" s="38" t="n">
        <x:f>IF('Impacto local'!H7="","",'Impacto local'!H7)</x:f>
        <x:v>2</x:v>
      </x:c>
      <x:c r="R2273" s="57" t="n">
        <x:f>IF(Q2273="","",INDEX(Vulnerabilidad!$D$6:$D$17,Q2273))</x:f>
        <x:v>0</x:v>
      </x:c>
      <x:c r="S2273" s="55" t="n">
        <x:f>IF(AND(ISNUMBER(J2273),ISNUMBER(R2273),R2273&gt;=0,R2273&lt;=1),J2273*R2273,"n.a.")</x:f>
        <x:v>0</x:v>
      </x:c>
      <x:c r="T2273" s="38" t="str">
        <x:f>IF(ISNUMBER(S2273),"Calculado ilustrativo","Faltan datos / parámetros inválidos")</x:f>
        <x:v>Calculado ilustrativo</x:v>
      </x:c>
    </x:row>
    <x:row r="2274">
      <x:c r="A2274" s="38" t="str">
        <x:v>R02269</x:v>
      </x:c>
      <x:c r="B2274" s="38" t="str">
        <x:f>'Reparto provincial'!B762</x:f>
        <x:v>C20</x:v>
      </x:c>
      <x:c r="C2274" s="38" t="str">
        <x:f>'Reparto provincial'!C762</x:f>
        <x:v>BUPA Panamá S.A.</x:v>
      </x:c>
      <x:c r="D2274" s="38" t="str">
        <x:f>'Reparto provincial'!D762</x:f>
        <x:v>Comercial</x:v>
      </x:c>
      <x:c r="E2274" s="38" t="str">
        <x:f>'Reparto provincial'!E762</x:f>
        <x:v>Colón</x:v>
      </x:c>
      <x:c r="F2274" s="38" t="str">
        <x:f>Ubicaciones!A8</x:f>
        <x:v>L03</x:v>
      </x:c>
      <x:c r="G2274" s="38" t="str">
        <x:v>P1</x:v>
      </x:c>
      <x:c r="H2274" s="55" t="n">
        <x:f>IF(AND(ISNUMBER('Reparto provincial'!J762),ABS(Construccion!G13-1)&lt;0.0000001,MIN(Construccion!D13:F13)&gt;=0,MAX(Construccion!D13:F13)&lt;=1),ROUND('Reparto provincial'!J762*ROUND(SUM(Construccion!$D$13:D13),12),0)-0,"n.a.")</x:f>
        <x:v>0</x:v>
      </x:c>
      <x:c r="I2274" s="55" t="n">
        <x:f>'Reparto provincial'!N762</x:f>
        <x:v>0</x:v>
      </x:c>
      <x:c r="J2274" s="55" t="n">
        <x:f>IF(AND(ISNUMBER(H2274),ISNUMBER(I2274)),H2274*I2274,"n.a.")</x:f>
        <x:v>0</x:v>
      </x:c>
      <x:c r="K2274" s="56" t="n">
        <x:f>Ubicaciones!D8</x:f>
        <x:v>9.36</x:v>
      </x:c>
      <x:c r="L2274" s="56" t="n">
        <x:f>Ubicaciones!E8</x:f>
        <x:v>-79.9</x:v>
      </x:c>
      <x:c r="M2274" s="38" t="str">
        <x:f>Vulnerabilidad!B22</x:f>
        <x:v>Hormigón armado</x:v>
      </x:c>
      <x:c r="N2274" s="38" t="str">
        <x:f>Vulnerabilidad!C22</x:f>
        <x:v>Mampostería de relleno</x:v>
      </x:c>
      <x:c r="O2274" s="38" t="str">
        <x:f>Vulnerabilidad!D22</x:f>
        <x:v>Losa de hormigón</x:v>
      </x:c>
      <x:c r="P2274" s="38" t="str">
        <x:v>Sin dato</x:v>
      </x:c>
      <x:c r="Q2274" s="38" t="n">
        <x:f>IF('Impacto local'!H8="","",'Impacto local'!H8)</x:f>
        <x:v>2</x:v>
      </x:c>
      <x:c r="R2274" s="57" t="n">
        <x:f>IF(Q2274="","",INDEX(Vulnerabilidad!$B$6:$B$17,Q2274))</x:f>
        <x:v>0</x:v>
      </x:c>
      <x:c r="S2274" s="55" t="n">
        <x:f>IF(AND(ISNUMBER(J2274),ISNUMBER(R2274),R2274&gt;=0,R2274&lt;=1),J2274*R2274,"n.a.")</x:f>
        <x:v>0</x:v>
      </x:c>
      <x:c r="T2274" s="38" t="str">
        <x:f>IF(ISNUMBER(S2274),"Calculado ilustrativo","Faltan datos / parámetros inválidos")</x:f>
        <x:v>Calculado ilustrativo</x:v>
      </x:c>
    </x:row>
    <x:row r="2275">
      <x:c r="A2275" s="38" t="str">
        <x:v>R02270</x:v>
      </x:c>
      <x:c r="B2275" s="38" t="str">
        <x:f>'Reparto provincial'!B762</x:f>
        <x:v>C20</x:v>
      </x:c>
      <x:c r="C2275" s="38" t="str">
        <x:f>'Reparto provincial'!C762</x:f>
        <x:v>BUPA Panamá S.A.</x:v>
      </x:c>
      <x:c r="D2275" s="38" t="str">
        <x:f>'Reparto provincial'!D762</x:f>
        <x:v>Comercial</x:v>
      </x:c>
      <x:c r="E2275" s="38" t="str">
        <x:f>'Reparto provincial'!E762</x:f>
        <x:v>Colón</x:v>
      </x:c>
      <x:c r="F2275" s="38" t="str">
        <x:f>Ubicaciones!A8</x:f>
        <x:v>L03</x:v>
      </x:c>
      <x:c r="G2275" s="38" t="str">
        <x:v>P2</x:v>
      </x:c>
      <x:c r="H2275" s="55" t="n">
        <x:f>IF(AND(ISNUMBER('Reparto provincial'!J762),ABS(Construccion!G13-1)&lt;0.0000001,MIN(Construccion!D13:F13)&gt;=0,MAX(Construccion!D13:F13)&lt;=1),ROUND('Reparto provincial'!J762*ROUND(SUM(Construccion!$D$13:E13),12),0)-ROUND('Reparto provincial'!J762*ROUND(SUM(Construccion!$D$13:D13),12),0),"n.a.")</x:f>
        <x:v>0</x:v>
      </x:c>
      <x:c r="I2275" s="55" t="n">
        <x:f>'Reparto provincial'!N762</x:f>
        <x:v>0</x:v>
      </x:c>
      <x:c r="J2275" s="55" t="n">
        <x:f>IF(AND(ISNUMBER(H2275),ISNUMBER(I2275)),H2275*I2275,"n.a.")</x:f>
        <x:v>0</x:v>
      </x:c>
      <x:c r="K2275" s="56" t="n">
        <x:f>Ubicaciones!D8</x:f>
        <x:v>9.36</x:v>
      </x:c>
      <x:c r="L2275" s="56" t="n">
        <x:f>Ubicaciones!E8</x:f>
        <x:v>-79.9</x:v>
      </x:c>
      <x:c r="M2275" s="38" t="str">
        <x:f>Vulnerabilidad!B23</x:f>
        <x:v>Mampostería sin refuerzo</x:v>
      </x:c>
      <x:c r="N2275" s="38" t="str">
        <x:f>Vulnerabilidad!C23</x:f>
        <x:v>Bloque / ladrillo</x:v>
      </x:c>
      <x:c r="O2275" s="38" t="str">
        <x:f>Vulnerabilidad!D23</x:f>
        <x:v>Metal</x:v>
      </x:c>
      <x:c r="P2275" s="38" t="str">
        <x:v>Sin dato</x:v>
      </x:c>
      <x:c r="Q2275" s="38" t="n">
        <x:f>IF('Impacto local'!H8="","",'Impacto local'!H8)</x:f>
        <x:v>2</x:v>
      </x:c>
      <x:c r="R2275" s="57" t="n">
        <x:f>IF(Q2275="","",INDEX(Vulnerabilidad!$C$6:$C$17,Q2275))</x:f>
        <x:v>0</x:v>
      </x:c>
      <x:c r="S2275" s="55" t="n">
        <x:f>IF(AND(ISNUMBER(J2275),ISNUMBER(R2275),R2275&gt;=0,R2275&lt;=1),J2275*R2275,"n.a.")</x:f>
        <x:v>0</x:v>
      </x:c>
      <x:c r="T2275" s="38" t="str">
        <x:f>IF(ISNUMBER(S2275),"Calculado ilustrativo","Faltan datos / parámetros inválidos")</x:f>
        <x:v>Calculado ilustrativo</x:v>
      </x:c>
    </x:row>
    <x:row r="2276">
      <x:c r="A2276" s="38" t="str">
        <x:v>R02271</x:v>
      </x:c>
      <x:c r="B2276" s="38" t="str">
        <x:f>'Reparto provincial'!B762</x:f>
        <x:v>C20</x:v>
      </x:c>
      <x:c r="C2276" s="38" t="str">
        <x:f>'Reparto provincial'!C762</x:f>
        <x:v>BUPA Panamá S.A.</x:v>
      </x:c>
      <x:c r="D2276" s="38" t="str">
        <x:f>'Reparto provincial'!D762</x:f>
        <x:v>Comercial</x:v>
      </x:c>
      <x:c r="E2276" s="38" t="str">
        <x:f>'Reparto provincial'!E762</x:f>
        <x:v>Colón</x:v>
      </x:c>
      <x:c r="F2276" s="38" t="str">
        <x:f>Ubicaciones!A8</x:f>
        <x:v>L03</x:v>
      </x:c>
      <x:c r="G2276" s="38" t="str">
        <x:v>P3</x:v>
      </x:c>
      <x:c r="H2276" s="55" t="n">
        <x:f>IF(AND(ISNUMBER('Reparto provincial'!J762),ABS(Construccion!G13-1)&lt;0.0000001,MIN(Construccion!D13:F13)&gt;=0,MAX(Construccion!D13:F13)&lt;=1),ROUND('Reparto provincial'!J762*ROUND(SUM(Construccion!$D$13:F13),12),0)-ROUND('Reparto provincial'!J762*ROUND(SUM(Construccion!$D$13:E13),12),0),"n.a.")</x:f>
        <x:v>0</x:v>
      </x:c>
      <x:c r="I2276" s="55" t="n">
        <x:f>'Reparto provincial'!N762</x:f>
        <x:v>0</x:v>
      </x:c>
      <x:c r="J2276" s="55" t="n">
        <x:f>IF(AND(ISNUMBER(H2276),ISNUMBER(I2276)),H2276*I2276,"n.a.")</x:f>
        <x:v>0</x:v>
      </x:c>
      <x:c r="K2276" s="56" t="n">
        <x:f>Ubicaciones!D8</x:f>
        <x:v>9.36</x:v>
      </x:c>
      <x:c r="L2276" s="56" t="n">
        <x:f>Ubicaciones!E8</x:f>
        <x:v>-79.9</x:v>
      </x:c>
      <x:c r="M2276" s="38" t="str">
        <x:f>Vulnerabilidad!B24</x:f>
        <x:v>Liviana / madera</x:v>
      </x:c>
      <x:c r="N2276" s="38" t="str">
        <x:f>Vulnerabilidad!C24</x:f>
        <x:v>Madera / livianas</x:v>
      </x:c>
      <x:c r="O2276" s="38" t="str">
        <x:f>Vulnerabilidad!D24</x:f>
        <x:v>Metal</x:v>
      </x:c>
      <x:c r="P2276" s="38" t="str">
        <x:v>Sin dato</x:v>
      </x:c>
      <x:c r="Q2276" s="38" t="n">
        <x:f>IF('Impacto local'!H8="","",'Impacto local'!H8)</x:f>
        <x:v>2</x:v>
      </x:c>
      <x:c r="R2276" s="57" t="n">
        <x:f>IF(Q2276="","",INDEX(Vulnerabilidad!$D$6:$D$17,Q2276))</x:f>
        <x:v>0</x:v>
      </x:c>
      <x:c r="S2276" s="55" t="n">
        <x:f>IF(AND(ISNUMBER(J2276),ISNUMBER(R2276),R2276&gt;=0,R2276&lt;=1),J2276*R2276,"n.a.")</x:f>
        <x:v>0</x:v>
      </x:c>
      <x:c r="T2276" s="38" t="str">
        <x:f>IF(ISNUMBER(S2276),"Calculado ilustrativo","Faltan datos / parámetros inválidos")</x:f>
        <x:v>Calculado ilustrativo</x:v>
      </x:c>
    </x:row>
    <x:row r="2277">
      <x:c r="A2277" s="38" t="str">
        <x:v>R02272</x:v>
      </x:c>
      <x:c r="B2277" s="38" t="str">
        <x:f>'Reparto provincial'!B763</x:f>
        <x:v>C20</x:v>
      </x:c>
      <x:c r="C2277" s="38" t="str">
        <x:f>'Reparto provincial'!C763</x:f>
        <x:v>BUPA Panamá S.A.</x:v>
      </x:c>
      <x:c r="D2277" s="38" t="str">
        <x:f>'Reparto provincial'!D763</x:f>
        <x:v>Comercial</x:v>
      </x:c>
      <x:c r="E2277" s="38" t="str">
        <x:f>'Reparto provincial'!E763</x:f>
        <x:v>Chiriquí</x:v>
      </x:c>
      <x:c r="F2277" s="38" t="str">
        <x:f>Ubicaciones!A9</x:f>
        <x:v>L04</x:v>
      </x:c>
      <x:c r="G2277" s="38" t="str">
        <x:v>P1</x:v>
      </x:c>
      <x:c r="H2277" s="55" t="n">
        <x:f>IF(AND(ISNUMBER('Reparto provincial'!J763),ABS(Construccion!G16-1)&lt;0.0000001,MIN(Construccion!D16:F16)&gt;=0,MAX(Construccion!D16:F16)&lt;=1),ROUND('Reparto provincial'!J763*ROUND(SUM(Construccion!$D$16:D16),12),0)-0,"n.a.")</x:f>
        <x:v>0</x:v>
      </x:c>
      <x:c r="I2277" s="55" t="n">
        <x:f>'Reparto provincial'!N763</x:f>
        <x:v>0</x:v>
      </x:c>
      <x:c r="J2277" s="55" t="n">
        <x:f>IF(AND(ISNUMBER(H2277),ISNUMBER(I2277)),H2277*I2277,"n.a.")</x:f>
        <x:v>0</x:v>
      </x:c>
      <x:c r="K2277" s="56" t="n">
        <x:f>Ubicaciones!D9</x:f>
        <x:v>8.43</x:v>
      </x:c>
      <x:c r="L2277" s="56" t="n">
        <x:f>Ubicaciones!E9</x:f>
        <x:v>-82.43</x:v>
      </x:c>
      <x:c r="M2277" s="38" t="str">
        <x:f>Vulnerabilidad!B22</x:f>
        <x:v>Hormigón armado</x:v>
      </x:c>
      <x:c r="N2277" s="38" t="str">
        <x:f>Vulnerabilidad!C22</x:f>
        <x:v>Mampostería de relleno</x:v>
      </x:c>
      <x:c r="O2277" s="38" t="str">
        <x:f>Vulnerabilidad!D22</x:f>
        <x:v>Losa de hormigón</x:v>
      </x:c>
      <x:c r="P2277" s="38" t="str">
        <x:v>Sin dato</x:v>
      </x:c>
      <x:c r="Q2277" s="38" t="n">
        <x:f>IF('Impacto local'!H9="","",'Impacto local'!H9)</x:f>
        <x:v>4</x:v>
      </x:c>
      <x:c r="R2277" s="57" t="n">
        <x:f>IF(Q2277="","",INDEX(Vulnerabilidad!$B$6:$B$17,Q2277))</x:f>
        <x:v>0</x:v>
      </x:c>
      <x:c r="S2277" s="55" t="n">
        <x:f>IF(AND(ISNUMBER(J2277),ISNUMBER(R2277),R2277&gt;=0,R2277&lt;=1),J2277*R2277,"n.a.")</x:f>
        <x:v>0</x:v>
      </x:c>
      <x:c r="T2277" s="38" t="str">
        <x:f>IF(ISNUMBER(S2277),"Calculado ilustrativo","Faltan datos / parámetros inválidos")</x:f>
        <x:v>Calculado ilustrativo</x:v>
      </x:c>
    </x:row>
    <x:row r="2278">
      <x:c r="A2278" s="38" t="str">
        <x:v>R02273</x:v>
      </x:c>
      <x:c r="B2278" s="38" t="str">
        <x:f>'Reparto provincial'!B763</x:f>
        <x:v>C20</x:v>
      </x:c>
      <x:c r="C2278" s="38" t="str">
        <x:f>'Reparto provincial'!C763</x:f>
        <x:v>BUPA Panamá S.A.</x:v>
      </x:c>
      <x:c r="D2278" s="38" t="str">
        <x:f>'Reparto provincial'!D763</x:f>
        <x:v>Comercial</x:v>
      </x:c>
      <x:c r="E2278" s="38" t="str">
        <x:f>'Reparto provincial'!E763</x:f>
        <x:v>Chiriquí</x:v>
      </x:c>
      <x:c r="F2278" s="38" t="str">
        <x:f>Ubicaciones!A9</x:f>
        <x:v>L04</x:v>
      </x:c>
      <x:c r="G2278" s="38" t="str">
        <x:v>P2</x:v>
      </x:c>
      <x:c r="H2278" s="55" t="n">
        <x:f>IF(AND(ISNUMBER('Reparto provincial'!J763),ABS(Construccion!G16-1)&lt;0.0000001,MIN(Construccion!D16:F16)&gt;=0,MAX(Construccion!D16:F16)&lt;=1),ROUND('Reparto provincial'!J763*ROUND(SUM(Construccion!$D$16:E16),12),0)-ROUND('Reparto provincial'!J763*ROUND(SUM(Construccion!$D$16:D16),12),0),"n.a.")</x:f>
        <x:v>0</x:v>
      </x:c>
      <x:c r="I2278" s="55" t="n">
        <x:f>'Reparto provincial'!N763</x:f>
        <x:v>0</x:v>
      </x:c>
      <x:c r="J2278" s="55" t="n">
        <x:f>IF(AND(ISNUMBER(H2278),ISNUMBER(I2278)),H2278*I2278,"n.a.")</x:f>
        <x:v>0</x:v>
      </x:c>
      <x:c r="K2278" s="56" t="n">
        <x:f>Ubicaciones!D9</x:f>
        <x:v>8.43</x:v>
      </x:c>
      <x:c r="L2278" s="56" t="n">
        <x:f>Ubicaciones!E9</x:f>
        <x:v>-82.43</x:v>
      </x:c>
      <x:c r="M2278" s="38" t="str">
        <x:f>Vulnerabilidad!B23</x:f>
        <x:v>Mampostería sin refuerzo</x:v>
      </x:c>
      <x:c r="N2278" s="38" t="str">
        <x:f>Vulnerabilidad!C23</x:f>
        <x:v>Bloque / ladrillo</x:v>
      </x:c>
      <x:c r="O2278" s="38" t="str">
        <x:f>Vulnerabilidad!D23</x:f>
        <x:v>Metal</x:v>
      </x:c>
      <x:c r="P2278" s="38" t="str">
        <x:v>Sin dato</x:v>
      </x:c>
      <x:c r="Q2278" s="38" t="n">
        <x:f>IF('Impacto local'!H9="","",'Impacto local'!H9)</x:f>
        <x:v>4</x:v>
      </x:c>
      <x:c r="R2278" s="57" t="n">
        <x:f>IF(Q2278="","",INDEX(Vulnerabilidad!$C$6:$C$17,Q2278))</x:f>
        <x:v>0.001</x:v>
      </x:c>
      <x:c r="S2278" s="55" t="n">
        <x:f>IF(AND(ISNUMBER(J2278),ISNUMBER(R2278),R2278&gt;=0,R2278&lt;=1),J2278*R2278,"n.a.")</x:f>
        <x:v>0</x:v>
      </x:c>
      <x:c r="T2278" s="38" t="str">
        <x:f>IF(ISNUMBER(S2278),"Calculado ilustrativo","Faltan datos / parámetros inválidos")</x:f>
        <x:v>Calculado ilustrativo</x:v>
      </x:c>
    </x:row>
    <x:row r="2279">
      <x:c r="A2279" s="38" t="str">
        <x:v>R02274</x:v>
      </x:c>
      <x:c r="B2279" s="38" t="str">
        <x:f>'Reparto provincial'!B763</x:f>
        <x:v>C20</x:v>
      </x:c>
      <x:c r="C2279" s="38" t="str">
        <x:f>'Reparto provincial'!C763</x:f>
        <x:v>BUPA Panamá S.A.</x:v>
      </x:c>
      <x:c r="D2279" s="38" t="str">
        <x:f>'Reparto provincial'!D763</x:f>
        <x:v>Comercial</x:v>
      </x:c>
      <x:c r="E2279" s="38" t="str">
        <x:f>'Reparto provincial'!E763</x:f>
        <x:v>Chiriquí</x:v>
      </x:c>
      <x:c r="F2279" s="38" t="str">
        <x:f>Ubicaciones!A9</x:f>
        <x:v>L04</x:v>
      </x:c>
      <x:c r="G2279" s="38" t="str">
        <x:v>P3</x:v>
      </x:c>
      <x:c r="H2279" s="55" t="n">
        <x:f>IF(AND(ISNUMBER('Reparto provincial'!J763),ABS(Construccion!G16-1)&lt;0.0000001,MIN(Construccion!D16:F16)&gt;=0,MAX(Construccion!D16:F16)&lt;=1),ROUND('Reparto provincial'!J763*ROUND(SUM(Construccion!$D$16:F16),12),0)-ROUND('Reparto provincial'!J763*ROUND(SUM(Construccion!$D$16:E16),12),0),"n.a.")</x:f>
        <x:v>0</x:v>
      </x:c>
      <x:c r="I2279" s="55" t="n">
        <x:f>'Reparto provincial'!N763</x:f>
        <x:v>0</x:v>
      </x:c>
      <x:c r="J2279" s="55" t="n">
        <x:f>IF(AND(ISNUMBER(H2279),ISNUMBER(I2279)),H2279*I2279,"n.a.")</x:f>
        <x:v>0</x:v>
      </x:c>
      <x:c r="K2279" s="56" t="n">
        <x:f>Ubicaciones!D9</x:f>
        <x:v>8.43</x:v>
      </x:c>
      <x:c r="L2279" s="56" t="n">
        <x:f>Ubicaciones!E9</x:f>
        <x:v>-82.43</x:v>
      </x:c>
      <x:c r="M2279" s="38" t="str">
        <x:f>Vulnerabilidad!B24</x:f>
        <x:v>Liviana / madera</x:v>
      </x:c>
      <x:c r="N2279" s="38" t="str">
        <x:f>Vulnerabilidad!C24</x:f>
        <x:v>Madera / livianas</x:v>
      </x:c>
      <x:c r="O2279" s="38" t="str">
        <x:f>Vulnerabilidad!D24</x:f>
        <x:v>Metal</x:v>
      </x:c>
      <x:c r="P2279" s="38" t="str">
        <x:v>Sin dato</x:v>
      </x:c>
      <x:c r="Q2279" s="38" t="n">
        <x:f>IF('Impacto local'!H9="","",'Impacto local'!H9)</x:f>
        <x:v>4</x:v>
      </x:c>
      <x:c r="R2279" s="57" t="n">
        <x:f>IF(Q2279="","",INDEX(Vulnerabilidad!$D$6:$D$17,Q2279))</x:f>
        <x:v>0.002</x:v>
      </x:c>
      <x:c r="S2279" s="55" t="n">
        <x:f>IF(AND(ISNUMBER(J2279),ISNUMBER(R2279),R2279&gt;=0,R2279&lt;=1),J2279*R2279,"n.a.")</x:f>
        <x:v>0</x:v>
      </x:c>
      <x:c r="T2279" s="38" t="str">
        <x:f>IF(ISNUMBER(S2279),"Calculado ilustrativo","Faltan datos / parámetros inválidos")</x:f>
        <x:v>Calculado ilustrativo</x:v>
      </x:c>
    </x:row>
    <x:row r="2280">
      <x:c r="A2280" s="38" t="str">
        <x:v>R02275</x:v>
      </x:c>
      <x:c r="B2280" s="38" t="str">
        <x:f>'Reparto provincial'!B764</x:f>
        <x:v>C20</x:v>
      </x:c>
      <x:c r="C2280" s="38" t="str">
        <x:f>'Reparto provincial'!C764</x:f>
        <x:v>BUPA Panamá S.A.</x:v>
      </x:c>
      <x:c r="D2280" s="38" t="str">
        <x:f>'Reparto provincial'!D764</x:f>
        <x:v>Comercial</x:v>
      </x:c>
      <x:c r="E2280" s="38" t="str">
        <x:f>'Reparto provincial'!E764</x:f>
        <x:v>Darién</x:v>
      </x:c>
      <x:c r="F2280" s="38" t="str">
        <x:f>Ubicaciones!A10</x:f>
        <x:v>L05</x:v>
      </x:c>
      <x:c r="G2280" s="38" t="str">
        <x:v>P1</x:v>
      </x:c>
      <x:c r="H2280" s="55" t="n">
        <x:f>IF(AND(ISNUMBER('Reparto provincial'!J764),ABS(Construccion!G19-1)&lt;0.0000001,MIN(Construccion!D19:F19)&gt;=0,MAX(Construccion!D19:F19)&lt;=1),ROUND('Reparto provincial'!J764*ROUND(SUM(Construccion!$D$19:D19),12),0)-0,"n.a.")</x:f>
        <x:v>0</x:v>
      </x:c>
      <x:c r="I2280" s="55" t="n">
        <x:f>'Reparto provincial'!N764</x:f>
        <x:v>0</x:v>
      </x:c>
      <x:c r="J2280" s="55" t="n">
        <x:f>IF(AND(ISNUMBER(H2280),ISNUMBER(I2280)),H2280*I2280,"n.a.")</x:f>
        <x:v>0</x:v>
      </x:c>
      <x:c r="K2280" s="56" t="n">
        <x:f>Ubicaciones!D10</x:f>
        <x:v>8.4</x:v>
      </x:c>
      <x:c r="L2280" s="56" t="n">
        <x:f>Ubicaciones!E10</x:f>
        <x:v>-78.15</x:v>
      </x:c>
      <x:c r="M2280" s="38" t="str">
        <x:f>Vulnerabilidad!B22</x:f>
        <x:v>Hormigón armado</x:v>
      </x:c>
      <x:c r="N2280" s="38" t="str">
        <x:f>Vulnerabilidad!C22</x:f>
        <x:v>Mampostería de relleno</x:v>
      </x:c>
      <x:c r="O2280" s="38" t="str">
        <x:f>Vulnerabilidad!D22</x:f>
        <x:v>Losa de hormigón</x:v>
      </x:c>
      <x:c r="P2280" s="38" t="str">
        <x:v>Sin dato</x:v>
      </x:c>
      <x:c r="Q2280" s="38" t="n">
        <x:f>IF('Impacto local'!H10="","",'Impacto local'!H10)</x:f>
        <x:v>2</x:v>
      </x:c>
      <x:c r="R2280" s="57" t="n">
        <x:f>IF(Q2280="","",INDEX(Vulnerabilidad!$B$6:$B$17,Q2280))</x:f>
        <x:v>0</x:v>
      </x:c>
      <x:c r="S2280" s="55" t="n">
        <x:f>IF(AND(ISNUMBER(J2280),ISNUMBER(R2280),R2280&gt;=0,R2280&lt;=1),J2280*R2280,"n.a.")</x:f>
        <x:v>0</x:v>
      </x:c>
      <x:c r="T2280" s="38" t="str">
        <x:f>IF(ISNUMBER(S2280),"Calculado ilustrativo","Faltan datos / parámetros inválidos")</x:f>
        <x:v>Calculado ilustrativo</x:v>
      </x:c>
    </x:row>
    <x:row r="2281">
      <x:c r="A2281" s="38" t="str">
        <x:v>R02276</x:v>
      </x:c>
      <x:c r="B2281" s="38" t="str">
        <x:f>'Reparto provincial'!B764</x:f>
        <x:v>C20</x:v>
      </x:c>
      <x:c r="C2281" s="38" t="str">
        <x:f>'Reparto provincial'!C764</x:f>
        <x:v>BUPA Panamá S.A.</x:v>
      </x:c>
      <x:c r="D2281" s="38" t="str">
        <x:f>'Reparto provincial'!D764</x:f>
        <x:v>Comercial</x:v>
      </x:c>
      <x:c r="E2281" s="38" t="str">
        <x:f>'Reparto provincial'!E764</x:f>
        <x:v>Darién</x:v>
      </x:c>
      <x:c r="F2281" s="38" t="str">
        <x:f>Ubicaciones!A10</x:f>
        <x:v>L05</x:v>
      </x:c>
      <x:c r="G2281" s="38" t="str">
        <x:v>P2</x:v>
      </x:c>
      <x:c r="H2281" s="55" t="n">
        <x:f>IF(AND(ISNUMBER('Reparto provincial'!J764),ABS(Construccion!G19-1)&lt;0.0000001,MIN(Construccion!D19:F19)&gt;=0,MAX(Construccion!D19:F19)&lt;=1),ROUND('Reparto provincial'!J764*ROUND(SUM(Construccion!$D$19:E19),12),0)-ROUND('Reparto provincial'!J764*ROUND(SUM(Construccion!$D$19:D19),12),0),"n.a.")</x:f>
        <x:v>0</x:v>
      </x:c>
      <x:c r="I2281" s="55" t="n">
        <x:f>'Reparto provincial'!N764</x:f>
        <x:v>0</x:v>
      </x:c>
      <x:c r="J2281" s="55" t="n">
        <x:f>IF(AND(ISNUMBER(H2281),ISNUMBER(I2281)),H2281*I2281,"n.a.")</x:f>
        <x:v>0</x:v>
      </x:c>
      <x:c r="K2281" s="56" t="n">
        <x:f>Ubicaciones!D10</x:f>
        <x:v>8.4</x:v>
      </x:c>
      <x:c r="L2281" s="56" t="n">
        <x:f>Ubicaciones!E10</x:f>
        <x:v>-78.15</x:v>
      </x:c>
      <x:c r="M2281" s="38" t="str">
        <x:f>Vulnerabilidad!B23</x:f>
        <x:v>Mampostería sin refuerzo</x:v>
      </x:c>
      <x:c r="N2281" s="38" t="str">
        <x:f>Vulnerabilidad!C23</x:f>
        <x:v>Bloque / ladrillo</x:v>
      </x:c>
      <x:c r="O2281" s="38" t="str">
        <x:f>Vulnerabilidad!D23</x:f>
        <x:v>Metal</x:v>
      </x:c>
      <x:c r="P2281" s="38" t="str">
        <x:v>Sin dato</x:v>
      </x:c>
      <x:c r="Q2281" s="38" t="n">
        <x:f>IF('Impacto local'!H10="","",'Impacto local'!H10)</x:f>
        <x:v>2</x:v>
      </x:c>
      <x:c r="R2281" s="57" t="n">
        <x:f>IF(Q2281="","",INDEX(Vulnerabilidad!$C$6:$C$17,Q2281))</x:f>
        <x:v>0</x:v>
      </x:c>
      <x:c r="S2281" s="55" t="n">
        <x:f>IF(AND(ISNUMBER(J2281),ISNUMBER(R2281),R2281&gt;=0,R2281&lt;=1),J2281*R2281,"n.a.")</x:f>
        <x:v>0</x:v>
      </x:c>
      <x:c r="T2281" s="38" t="str">
        <x:f>IF(ISNUMBER(S2281),"Calculado ilustrativo","Faltan datos / parámetros inválidos")</x:f>
        <x:v>Calculado ilustrativo</x:v>
      </x:c>
    </x:row>
    <x:row r="2282">
      <x:c r="A2282" s="38" t="str">
        <x:v>R02277</x:v>
      </x:c>
      <x:c r="B2282" s="38" t="str">
        <x:f>'Reparto provincial'!B764</x:f>
        <x:v>C20</x:v>
      </x:c>
      <x:c r="C2282" s="38" t="str">
        <x:f>'Reparto provincial'!C764</x:f>
        <x:v>BUPA Panamá S.A.</x:v>
      </x:c>
      <x:c r="D2282" s="38" t="str">
        <x:f>'Reparto provincial'!D764</x:f>
        <x:v>Comercial</x:v>
      </x:c>
      <x:c r="E2282" s="38" t="str">
        <x:f>'Reparto provincial'!E764</x:f>
        <x:v>Darién</x:v>
      </x:c>
      <x:c r="F2282" s="38" t="str">
        <x:f>Ubicaciones!A10</x:f>
        <x:v>L05</x:v>
      </x:c>
      <x:c r="G2282" s="38" t="str">
        <x:v>P3</x:v>
      </x:c>
      <x:c r="H2282" s="55" t="n">
        <x:f>IF(AND(ISNUMBER('Reparto provincial'!J764),ABS(Construccion!G19-1)&lt;0.0000001,MIN(Construccion!D19:F19)&gt;=0,MAX(Construccion!D19:F19)&lt;=1),ROUND('Reparto provincial'!J764*ROUND(SUM(Construccion!$D$19:F19),12),0)-ROUND('Reparto provincial'!J764*ROUND(SUM(Construccion!$D$19:E19),12),0),"n.a.")</x:f>
        <x:v>0</x:v>
      </x:c>
      <x:c r="I2282" s="55" t="n">
        <x:f>'Reparto provincial'!N764</x:f>
        <x:v>0</x:v>
      </x:c>
      <x:c r="J2282" s="55" t="n">
        <x:f>IF(AND(ISNUMBER(H2282),ISNUMBER(I2282)),H2282*I2282,"n.a.")</x:f>
        <x:v>0</x:v>
      </x:c>
      <x:c r="K2282" s="56" t="n">
        <x:f>Ubicaciones!D10</x:f>
        <x:v>8.4</x:v>
      </x:c>
      <x:c r="L2282" s="56" t="n">
        <x:f>Ubicaciones!E10</x:f>
        <x:v>-78.15</x:v>
      </x:c>
      <x:c r="M2282" s="38" t="str">
        <x:f>Vulnerabilidad!B24</x:f>
        <x:v>Liviana / madera</x:v>
      </x:c>
      <x:c r="N2282" s="38" t="str">
        <x:f>Vulnerabilidad!C24</x:f>
        <x:v>Madera / livianas</x:v>
      </x:c>
      <x:c r="O2282" s="38" t="str">
        <x:f>Vulnerabilidad!D24</x:f>
        <x:v>Metal</x:v>
      </x:c>
      <x:c r="P2282" s="38" t="str">
        <x:v>Sin dato</x:v>
      </x:c>
      <x:c r="Q2282" s="38" t="n">
        <x:f>IF('Impacto local'!H10="","",'Impacto local'!H10)</x:f>
        <x:v>2</x:v>
      </x:c>
      <x:c r="R2282" s="57" t="n">
        <x:f>IF(Q2282="","",INDEX(Vulnerabilidad!$D$6:$D$17,Q2282))</x:f>
        <x:v>0</x:v>
      </x:c>
      <x:c r="S2282" s="55" t="n">
        <x:f>IF(AND(ISNUMBER(J2282),ISNUMBER(R2282),R2282&gt;=0,R2282&lt;=1),J2282*R2282,"n.a.")</x:f>
        <x:v>0</x:v>
      </x:c>
      <x:c r="T2282" s="38" t="str">
        <x:f>IF(ISNUMBER(S2282),"Calculado ilustrativo","Faltan datos / parámetros inválidos")</x:f>
        <x:v>Calculado ilustrativo</x:v>
      </x:c>
    </x:row>
    <x:row r="2283">
      <x:c r="A2283" s="38" t="str">
        <x:v>R02278</x:v>
      </x:c>
      <x:c r="B2283" s="38" t="str">
        <x:f>'Reparto provincial'!B765</x:f>
        <x:v>C20</x:v>
      </x:c>
      <x:c r="C2283" s="38" t="str">
        <x:f>'Reparto provincial'!C765</x:f>
        <x:v>BUPA Panamá S.A.</x:v>
      </x:c>
      <x:c r="D2283" s="38" t="str">
        <x:f>'Reparto provincial'!D765</x:f>
        <x:v>Comercial</x:v>
      </x:c>
      <x:c r="E2283" s="38" t="str">
        <x:f>'Reparto provincial'!E765</x:f>
        <x:v>Herrera</x:v>
      </x:c>
      <x:c r="F2283" s="38" t="str">
        <x:f>Ubicaciones!A11</x:f>
        <x:v>L06</x:v>
      </x:c>
      <x:c r="G2283" s="38" t="str">
        <x:v>P1</x:v>
      </x:c>
      <x:c r="H2283" s="55" t="n">
        <x:f>IF(AND(ISNUMBER('Reparto provincial'!J765),ABS(Construccion!G22-1)&lt;0.0000001,MIN(Construccion!D22:F22)&gt;=0,MAX(Construccion!D22:F22)&lt;=1),ROUND('Reparto provincial'!J765*ROUND(SUM(Construccion!$D$22:D22),12),0)-0,"n.a.")</x:f>
        <x:v>0</x:v>
      </x:c>
      <x:c r="I2283" s="55" t="n">
        <x:f>'Reparto provincial'!N765</x:f>
        <x:v>0</x:v>
      </x:c>
      <x:c r="J2283" s="55" t="n">
        <x:f>IF(AND(ISNUMBER(H2283),ISNUMBER(I2283)),H2283*I2283,"n.a.")</x:f>
        <x:v>0</x:v>
      </x:c>
      <x:c r="K2283" s="56" t="n">
        <x:f>Ubicaciones!D11</x:f>
        <x:v>7.96</x:v>
      </x:c>
      <x:c r="L2283" s="56" t="n">
        <x:f>Ubicaciones!E11</x:f>
        <x:v>-80.43</x:v>
      </x:c>
      <x:c r="M2283" s="38" t="str">
        <x:f>Vulnerabilidad!B22</x:f>
        <x:v>Hormigón armado</x:v>
      </x:c>
      <x:c r="N2283" s="38" t="str">
        <x:f>Vulnerabilidad!C22</x:f>
        <x:v>Mampostería de relleno</x:v>
      </x:c>
      <x:c r="O2283" s="38" t="str">
        <x:f>Vulnerabilidad!D22</x:f>
        <x:v>Losa de hormigón</x:v>
      </x:c>
      <x:c r="P2283" s="38" t="str">
        <x:v>Sin dato</x:v>
      </x:c>
      <x:c r="Q2283" s="38" t="n">
        <x:f>IF('Impacto local'!H11="","",'Impacto local'!H11)</x:f>
        <x:v>3</x:v>
      </x:c>
      <x:c r="R2283" s="57" t="n">
        <x:f>IF(Q2283="","",INDEX(Vulnerabilidad!$B$6:$B$17,Q2283))</x:f>
        <x:v>0</x:v>
      </x:c>
      <x:c r="S2283" s="55" t="n">
        <x:f>IF(AND(ISNUMBER(J2283),ISNUMBER(R2283),R2283&gt;=0,R2283&lt;=1),J2283*R2283,"n.a.")</x:f>
        <x:v>0</x:v>
      </x:c>
      <x:c r="T2283" s="38" t="str">
        <x:f>IF(ISNUMBER(S2283),"Calculado ilustrativo","Faltan datos / parámetros inválidos")</x:f>
        <x:v>Calculado ilustrativo</x:v>
      </x:c>
    </x:row>
    <x:row r="2284">
      <x:c r="A2284" s="38" t="str">
        <x:v>R02279</x:v>
      </x:c>
      <x:c r="B2284" s="38" t="str">
        <x:f>'Reparto provincial'!B765</x:f>
        <x:v>C20</x:v>
      </x:c>
      <x:c r="C2284" s="38" t="str">
        <x:f>'Reparto provincial'!C765</x:f>
        <x:v>BUPA Panamá S.A.</x:v>
      </x:c>
      <x:c r="D2284" s="38" t="str">
        <x:f>'Reparto provincial'!D765</x:f>
        <x:v>Comercial</x:v>
      </x:c>
      <x:c r="E2284" s="38" t="str">
        <x:f>'Reparto provincial'!E765</x:f>
        <x:v>Herrera</x:v>
      </x:c>
      <x:c r="F2284" s="38" t="str">
        <x:f>Ubicaciones!A11</x:f>
        <x:v>L06</x:v>
      </x:c>
      <x:c r="G2284" s="38" t="str">
        <x:v>P2</x:v>
      </x:c>
      <x:c r="H2284" s="55" t="n">
        <x:f>IF(AND(ISNUMBER('Reparto provincial'!J765),ABS(Construccion!G22-1)&lt;0.0000001,MIN(Construccion!D22:F22)&gt;=0,MAX(Construccion!D22:F22)&lt;=1),ROUND('Reparto provincial'!J765*ROUND(SUM(Construccion!$D$22:E22),12),0)-ROUND('Reparto provincial'!J765*ROUND(SUM(Construccion!$D$22:D22),12),0),"n.a.")</x:f>
        <x:v>0</x:v>
      </x:c>
      <x:c r="I2284" s="55" t="n">
        <x:f>'Reparto provincial'!N765</x:f>
        <x:v>0</x:v>
      </x:c>
      <x:c r="J2284" s="55" t="n">
        <x:f>IF(AND(ISNUMBER(H2284),ISNUMBER(I2284)),H2284*I2284,"n.a.")</x:f>
        <x:v>0</x:v>
      </x:c>
      <x:c r="K2284" s="56" t="n">
        <x:f>Ubicaciones!D11</x:f>
        <x:v>7.96</x:v>
      </x:c>
      <x:c r="L2284" s="56" t="n">
        <x:f>Ubicaciones!E11</x:f>
        <x:v>-80.43</x:v>
      </x:c>
      <x:c r="M2284" s="38" t="str">
        <x:f>Vulnerabilidad!B23</x:f>
        <x:v>Mampostería sin refuerzo</x:v>
      </x:c>
      <x:c r="N2284" s="38" t="str">
        <x:f>Vulnerabilidad!C23</x:f>
        <x:v>Bloque / ladrillo</x:v>
      </x:c>
      <x:c r="O2284" s="38" t="str">
        <x:f>Vulnerabilidad!D23</x:f>
        <x:v>Metal</x:v>
      </x:c>
      <x:c r="P2284" s="38" t="str">
        <x:v>Sin dato</x:v>
      </x:c>
      <x:c r="Q2284" s="38" t="n">
        <x:f>IF('Impacto local'!H11="","",'Impacto local'!H11)</x:f>
        <x:v>3</x:v>
      </x:c>
      <x:c r="R2284" s="57" t="n">
        <x:f>IF(Q2284="","",INDEX(Vulnerabilidad!$C$6:$C$17,Q2284))</x:f>
        <x:v>0</x:v>
      </x:c>
      <x:c r="S2284" s="55" t="n">
        <x:f>IF(AND(ISNUMBER(J2284),ISNUMBER(R2284),R2284&gt;=0,R2284&lt;=1),J2284*R2284,"n.a.")</x:f>
        <x:v>0</x:v>
      </x:c>
      <x:c r="T2284" s="38" t="str">
        <x:f>IF(ISNUMBER(S2284),"Calculado ilustrativo","Faltan datos / parámetros inválidos")</x:f>
        <x:v>Calculado ilustrativo</x:v>
      </x:c>
    </x:row>
    <x:row r="2285">
      <x:c r="A2285" s="38" t="str">
        <x:v>R02280</x:v>
      </x:c>
      <x:c r="B2285" s="38" t="str">
        <x:f>'Reparto provincial'!B765</x:f>
        <x:v>C20</x:v>
      </x:c>
      <x:c r="C2285" s="38" t="str">
        <x:f>'Reparto provincial'!C765</x:f>
        <x:v>BUPA Panamá S.A.</x:v>
      </x:c>
      <x:c r="D2285" s="38" t="str">
        <x:f>'Reparto provincial'!D765</x:f>
        <x:v>Comercial</x:v>
      </x:c>
      <x:c r="E2285" s="38" t="str">
        <x:f>'Reparto provincial'!E765</x:f>
        <x:v>Herrera</x:v>
      </x:c>
      <x:c r="F2285" s="38" t="str">
        <x:f>Ubicaciones!A11</x:f>
        <x:v>L06</x:v>
      </x:c>
      <x:c r="G2285" s="38" t="str">
        <x:v>P3</x:v>
      </x:c>
      <x:c r="H2285" s="55" t="n">
        <x:f>IF(AND(ISNUMBER('Reparto provincial'!J765),ABS(Construccion!G22-1)&lt;0.0000001,MIN(Construccion!D22:F22)&gt;=0,MAX(Construccion!D22:F22)&lt;=1),ROUND('Reparto provincial'!J765*ROUND(SUM(Construccion!$D$22:F22),12),0)-ROUND('Reparto provincial'!J765*ROUND(SUM(Construccion!$D$22:E22),12),0),"n.a.")</x:f>
        <x:v>0</x:v>
      </x:c>
      <x:c r="I2285" s="55" t="n">
        <x:f>'Reparto provincial'!N765</x:f>
        <x:v>0</x:v>
      </x:c>
      <x:c r="J2285" s="55" t="n">
        <x:f>IF(AND(ISNUMBER(H2285),ISNUMBER(I2285)),H2285*I2285,"n.a.")</x:f>
        <x:v>0</x:v>
      </x:c>
      <x:c r="K2285" s="56" t="n">
        <x:f>Ubicaciones!D11</x:f>
        <x:v>7.96</x:v>
      </x:c>
      <x:c r="L2285" s="56" t="n">
        <x:f>Ubicaciones!E11</x:f>
        <x:v>-80.43</x:v>
      </x:c>
      <x:c r="M2285" s="38" t="str">
        <x:f>Vulnerabilidad!B24</x:f>
        <x:v>Liviana / madera</x:v>
      </x:c>
      <x:c r="N2285" s="38" t="str">
        <x:f>Vulnerabilidad!C24</x:f>
        <x:v>Madera / livianas</x:v>
      </x:c>
      <x:c r="O2285" s="38" t="str">
        <x:f>Vulnerabilidad!D24</x:f>
        <x:v>Metal</x:v>
      </x:c>
      <x:c r="P2285" s="38" t="str">
        <x:v>Sin dato</x:v>
      </x:c>
      <x:c r="Q2285" s="38" t="n">
        <x:f>IF('Impacto local'!H11="","",'Impacto local'!H11)</x:f>
        <x:v>3</x:v>
      </x:c>
      <x:c r="R2285" s="57" t="n">
        <x:f>IF(Q2285="","",INDEX(Vulnerabilidad!$D$6:$D$17,Q2285))</x:f>
        <x:v>0</x:v>
      </x:c>
      <x:c r="S2285" s="55" t="n">
        <x:f>IF(AND(ISNUMBER(J2285),ISNUMBER(R2285),R2285&gt;=0,R2285&lt;=1),J2285*R2285,"n.a.")</x:f>
        <x:v>0</x:v>
      </x:c>
      <x:c r="T2285" s="38" t="str">
        <x:f>IF(ISNUMBER(S2285),"Calculado ilustrativo","Faltan datos / parámetros inválidos")</x:f>
        <x:v>Calculado ilustrativo</x:v>
      </x:c>
    </x:row>
    <x:row r="2286">
      <x:c r="A2286" s="38" t="str">
        <x:v>R02281</x:v>
      </x:c>
      <x:c r="B2286" s="38" t="str">
        <x:f>'Reparto provincial'!B766</x:f>
        <x:v>C20</x:v>
      </x:c>
      <x:c r="C2286" s="38" t="str">
        <x:f>'Reparto provincial'!C766</x:f>
        <x:v>BUPA Panamá S.A.</x:v>
      </x:c>
      <x:c r="D2286" s="38" t="str">
        <x:f>'Reparto provincial'!D766</x:f>
        <x:v>Comercial</x:v>
      </x:c>
      <x:c r="E2286" s="38" t="str">
        <x:f>'Reparto provincial'!E766</x:f>
        <x:v>Los Santos</x:v>
      </x:c>
      <x:c r="F2286" s="38" t="str">
        <x:f>Ubicaciones!A12</x:f>
        <x:v>L07</x:v>
      </x:c>
      <x:c r="G2286" s="38" t="str">
        <x:v>P1</x:v>
      </x:c>
      <x:c r="H2286" s="55" t="n">
        <x:f>IF(AND(ISNUMBER('Reparto provincial'!J766),ABS(Construccion!G25-1)&lt;0.0000001,MIN(Construccion!D25:F25)&gt;=0,MAX(Construccion!D25:F25)&lt;=1),ROUND('Reparto provincial'!J766*ROUND(SUM(Construccion!$D$25:D25),12),0)-0,"n.a.")</x:f>
        <x:v>0</x:v>
      </x:c>
      <x:c r="I2286" s="55" t="n">
        <x:f>'Reparto provincial'!N766</x:f>
        <x:v>0</x:v>
      </x:c>
      <x:c r="J2286" s="55" t="n">
        <x:f>IF(AND(ISNUMBER(H2286),ISNUMBER(I2286)),H2286*I2286,"n.a.")</x:f>
        <x:v>0</x:v>
      </x:c>
      <x:c r="K2286" s="56" t="n">
        <x:f>Ubicaciones!D12</x:f>
        <x:v>7.77</x:v>
      </x:c>
      <x:c r="L2286" s="56" t="n">
        <x:f>Ubicaciones!E12</x:f>
        <x:v>-80.28</x:v>
      </x:c>
      <x:c r="M2286" s="38" t="str">
        <x:f>Vulnerabilidad!B22</x:f>
        <x:v>Hormigón armado</x:v>
      </x:c>
      <x:c r="N2286" s="38" t="str">
        <x:f>Vulnerabilidad!C22</x:f>
        <x:v>Mampostería de relleno</x:v>
      </x:c>
      <x:c r="O2286" s="38" t="str">
        <x:f>Vulnerabilidad!D22</x:f>
        <x:v>Losa de hormigón</x:v>
      </x:c>
      <x:c r="P2286" s="38" t="str">
        <x:v>Sin dato</x:v>
      </x:c>
      <x:c r="Q2286" s="38" t="n">
        <x:f>IF('Impacto local'!H12="","",'Impacto local'!H12)</x:f>
        <x:v>2</x:v>
      </x:c>
      <x:c r="R2286" s="57" t="n">
        <x:f>IF(Q2286="","",INDEX(Vulnerabilidad!$B$6:$B$17,Q2286))</x:f>
        <x:v>0</x:v>
      </x:c>
      <x:c r="S2286" s="55" t="n">
        <x:f>IF(AND(ISNUMBER(J2286),ISNUMBER(R2286),R2286&gt;=0,R2286&lt;=1),J2286*R2286,"n.a.")</x:f>
        <x:v>0</x:v>
      </x:c>
      <x:c r="T2286" s="38" t="str">
        <x:f>IF(ISNUMBER(S2286),"Calculado ilustrativo","Faltan datos / parámetros inválidos")</x:f>
        <x:v>Calculado ilustrativo</x:v>
      </x:c>
    </x:row>
    <x:row r="2287">
      <x:c r="A2287" s="38" t="str">
        <x:v>R02282</x:v>
      </x:c>
      <x:c r="B2287" s="38" t="str">
        <x:f>'Reparto provincial'!B766</x:f>
        <x:v>C20</x:v>
      </x:c>
      <x:c r="C2287" s="38" t="str">
        <x:f>'Reparto provincial'!C766</x:f>
        <x:v>BUPA Panamá S.A.</x:v>
      </x:c>
      <x:c r="D2287" s="38" t="str">
        <x:f>'Reparto provincial'!D766</x:f>
        <x:v>Comercial</x:v>
      </x:c>
      <x:c r="E2287" s="38" t="str">
        <x:f>'Reparto provincial'!E766</x:f>
        <x:v>Los Santos</x:v>
      </x:c>
      <x:c r="F2287" s="38" t="str">
        <x:f>Ubicaciones!A12</x:f>
        <x:v>L07</x:v>
      </x:c>
      <x:c r="G2287" s="38" t="str">
        <x:v>P2</x:v>
      </x:c>
      <x:c r="H2287" s="55" t="n">
        <x:f>IF(AND(ISNUMBER('Reparto provincial'!J766),ABS(Construccion!G25-1)&lt;0.0000001,MIN(Construccion!D25:F25)&gt;=0,MAX(Construccion!D25:F25)&lt;=1),ROUND('Reparto provincial'!J766*ROUND(SUM(Construccion!$D$25:E25),12),0)-ROUND('Reparto provincial'!J766*ROUND(SUM(Construccion!$D$25:D25),12),0),"n.a.")</x:f>
        <x:v>0</x:v>
      </x:c>
      <x:c r="I2287" s="55" t="n">
        <x:f>'Reparto provincial'!N766</x:f>
        <x:v>0</x:v>
      </x:c>
      <x:c r="J2287" s="55" t="n">
        <x:f>IF(AND(ISNUMBER(H2287),ISNUMBER(I2287)),H2287*I2287,"n.a.")</x:f>
        <x:v>0</x:v>
      </x:c>
      <x:c r="K2287" s="56" t="n">
        <x:f>Ubicaciones!D12</x:f>
        <x:v>7.77</x:v>
      </x:c>
      <x:c r="L2287" s="56" t="n">
        <x:f>Ubicaciones!E12</x:f>
        <x:v>-80.28</x:v>
      </x:c>
      <x:c r="M2287" s="38" t="str">
        <x:f>Vulnerabilidad!B23</x:f>
        <x:v>Mampostería sin refuerzo</x:v>
      </x:c>
      <x:c r="N2287" s="38" t="str">
        <x:f>Vulnerabilidad!C23</x:f>
        <x:v>Bloque / ladrillo</x:v>
      </x:c>
      <x:c r="O2287" s="38" t="str">
        <x:f>Vulnerabilidad!D23</x:f>
        <x:v>Metal</x:v>
      </x:c>
      <x:c r="P2287" s="38" t="str">
        <x:v>Sin dato</x:v>
      </x:c>
      <x:c r="Q2287" s="38" t="n">
        <x:f>IF('Impacto local'!H12="","",'Impacto local'!H12)</x:f>
        <x:v>2</x:v>
      </x:c>
      <x:c r="R2287" s="57" t="n">
        <x:f>IF(Q2287="","",INDEX(Vulnerabilidad!$C$6:$C$17,Q2287))</x:f>
        <x:v>0</x:v>
      </x:c>
      <x:c r="S2287" s="55" t="n">
        <x:f>IF(AND(ISNUMBER(J2287),ISNUMBER(R2287),R2287&gt;=0,R2287&lt;=1),J2287*R2287,"n.a.")</x:f>
        <x:v>0</x:v>
      </x:c>
      <x:c r="T2287" s="38" t="str">
        <x:f>IF(ISNUMBER(S2287),"Calculado ilustrativo","Faltan datos / parámetros inválidos")</x:f>
        <x:v>Calculado ilustrativo</x:v>
      </x:c>
    </x:row>
    <x:row r="2288">
      <x:c r="A2288" s="38" t="str">
        <x:v>R02283</x:v>
      </x:c>
      <x:c r="B2288" s="38" t="str">
        <x:f>'Reparto provincial'!B766</x:f>
        <x:v>C20</x:v>
      </x:c>
      <x:c r="C2288" s="38" t="str">
        <x:f>'Reparto provincial'!C766</x:f>
        <x:v>BUPA Panamá S.A.</x:v>
      </x:c>
      <x:c r="D2288" s="38" t="str">
        <x:f>'Reparto provincial'!D766</x:f>
        <x:v>Comercial</x:v>
      </x:c>
      <x:c r="E2288" s="38" t="str">
        <x:f>'Reparto provincial'!E766</x:f>
        <x:v>Los Santos</x:v>
      </x:c>
      <x:c r="F2288" s="38" t="str">
        <x:f>Ubicaciones!A12</x:f>
        <x:v>L07</x:v>
      </x:c>
      <x:c r="G2288" s="38" t="str">
        <x:v>P3</x:v>
      </x:c>
      <x:c r="H2288" s="55" t="n">
        <x:f>IF(AND(ISNUMBER('Reparto provincial'!J766),ABS(Construccion!G25-1)&lt;0.0000001,MIN(Construccion!D25:F25)&gt;=0,MAX(Construccion!D25:F25)&lt;=1),ROUND('Reparto provincial'!J766*ROUND(SUM(Construccion!$D$25:F25),12),0)-ROUND('Reparto provincial'!J766*ROUND(SUM(Construccion!$D$25:E25),12),0),"n.a.")</x:f>
        <x:v>0</x:v>
      </x:c>
      <x:c r="I2288" s="55" t="n">
        <x:f>'Reparto provincial'!N766</x:f>
        <x:v>0</x:v>
      </x:c>
      <x:c r="J2288" s="55" t="n">
        <x:f>IF(AND(ISNUMBER(H2288),ISNUMBER(I2288)),H2288*I2288,"n.a.")</x:f>
        <x:v>0</x:v>
      </x:c>
      <x:c r="K2288" s="56" t="n">
        <x:f>Ubicaciones!D12</x:f>
        <x:v>7.77</x:v>
      </x:c>
      <x:c r="L2288" s="56" t="n">
        <x:f>Ubicaciones!E12</x:f>
        <x:v>-80.28</x:v>
      </x:c>
      <x:c r="M2288" s="38" t="str">
        <x:f>Vulnerabilidad!B24</x:f>
        <x:v>Liviana / madera</x:v>
      </x:c>
      <x:c r="N2288" s="38" t="str">
        <x:f>Vulnerabilidad!C24</x:f>
        <x:v>Madera / livianas</x:v>
      </x:c>
      <x:c r="O2288" s="38" t="str">
        <x:f>Vulnerabilidad!D24</x:f>
        <x:v>Metal</x:v>
      </x:c>
      <x:c r="P2288" s="38" t="str">
        <x:v>Sin dato</x:v>
      </x:c>
      <x:c r="Q2288" s="38" t="n">
        <x:f>IF('Impacto local'!H12="","",'Impacto local'!H12)</x:f>
        <x:v>2</x:v>
      </x:c>
      <x:c r="R2288" s="57" t="n">
        <x:f>IF(Q2288="","",INDEX(Vulnerabilidad!$D$6:$D$17,Q2288))</x:f>
        <x:v>0</x:v>
      </x:c>
      <x:c r="S2288" s="55" t="n">
        <x:f>IF(AND(ISNUMBER(J2288),ISNUMBER(R2288),R2288&gt;=0,R2288&lt;=1),J2288*R2288,"n.a.")</x:f>
        <x:v>0</x:v>
      </x:c>
      <x:c r="T2288" s="38" t="str">
        <x:f>IF(ISNUMBER(S2288),"Calculado ilustrativo","Faltan datos / parámetros inválidos")</x:f>
        <x:v>Calculado ilustrativo</x:v>
      </x:c>
    </x:row>
    <x:row r="2289">
      <x:c r="A2289" s="38" t="str">
        <x:v>R02284</x:v>
      </x:c>
      <x:c r="B2289" s="38" t="str">
        <x:f>'Reparto provincial'!B767</x:f>
        <x:v>C20</x:v>
      </x:c>
      <x:c r="C2289" s="38" t="str">
        <x:f>'Reparto provincial'!C767</x:f>
        <x:v>BUPA Panamá S.A.</x:v>
      </x:c>
      <x:c r="D2289" s="38" t="str">
        <x:f>'Reparto provincial'!D767</x:f>
        <x:v>Comercial</x:v>
      </x:c>
      <x:c r="E2289" s="38" t="str">
        <x:f>'Reparto provincial'!E767</x:f>
        <x:v>Panamá</x:v>
      </x:c>
      <x:c r="F2289" s="38" t="str">
        <x:f>Ubicaciones!A13</x:f>
        <x:v>L08</x:v>
      </x:c>
      <x:c r="G2289" s="38" t="str">
        <x:v>P1</x:v>
      </x:c>
      <x:c r="H2289" s="55" t="n">
        <x:f>IF(AND(ISNUMBER('Reparto provincial'!J767),ABS(Construccion!G28-1)&lt;0.0000001,MIN(Construccion!D28:F28)&gt;=0,MAX(Construccion!D28:F28)&lt;=1),ROUND('Reparto provincial'!J767*ROUND(SUM(Construccion!$D$28:D28),12),0)-0,"n.a.")</x:f>
        <x:v>0</x:v>
      </x:c>
      <x:c r="I2289" s="55" t="n">
        <x:f>'Reparto provincial'!N767</x:f>
        <x:v>0</x:v>
      </x:c>
      <x:c r="J2289" s="55" t="n">
        <x:f>IF(AND(ISNUMBER(H2289),ISNUMBER(I2289)),H2289*I2289,"n.a.")</x:f>
        <x:v>0</x:v>
      </x:c>
      <x:c r="K2289" s="56" t="n">
        <x:f>Ubicaciones!D13</x:f>
        <x:v>8.98</x:v>
      </x:c>
      <x:c r="L2289" s="56" t="n">
        <x:f>Ubicaciones!E13</x:f>
        <x:v>-79.52</x:v>
      </x:c>
      <x:c r="M2289" s="38" t="str">
        <x:f>Vulnerabilidad!B22</x:f>
        <x:v>Hormigón armado</x:v>
      </x:c>
      <x:c r="N2289" s="38" t="str">
        <x:f>Vulnerabilidad!C22</x:f>
        <x:v>Mampostería de relleno</x:v>
      </x:c>
      <x:c r="O2289" s="38" t="str">
        <x:f>Vulnerabilidad!D22</x:f>
        <x:v>Losa de hormigón</x:v>
      </x:c>
      <x:c r="P2289" s="38" t="str">
        <x:v>Sin dato</x:v>
      </x:c>
      <x:c r="Q2289" s="38" t="n">
        <x:f>IF('Impacto local'!H13="","",'Impacto local'!H13)</x:f>
        <x:v>2</x:v>
      </x:c>
      <x:c r="R2289" s="57" t="n">
        <x:f>IF(Q2289="","",INDEX(Vulnerabilidad!$B$6:$B$17,Q2289))</x:f>
        <x:v>0</x:v>
      </x:c>
      <x:c r="S2289" s="55" t="n">
        <x:f>IF(AND(ISNUMBER(J2289),ISNUMBER(R2289),R2289&gt;=0,R2289&lt;=1),J2289*R2289,"n.a.")</x:f>
        <x:v>0</x:v>
      </x:c>
      <x:c r="T2289" s="38" t="str">
        <x:f>IF(ISNUMBER(S2289),"Calculado ilustrativo","Faltan datos / parámetros inválidos")</x:f>
        <x:v>Calculado ilustrativo</x:v>
      </x:c>
    </x:row>
    <x:row r="2290">
      <x:c r="A2290" s="38" t="str">
        <x:v>R02285</x:v>
      </x:c>
      <x:c r="B2290" s="38" t="str">
        <x:f>'Reparto provincial'!B767</x:f>
        <x:v>C20</x:v>
      </x:c>
      <x:c r="C2290" s="38" t="str">
        <x:f>'Reparto provincial'!C767</x:f>
        <x:v>BUPA Panamá S.A.</x:v>
      </x:c>
      <x:c r="D2290" s="38" t="str">
        <x:f>'Reparto provincial'!D767</x:f>
        <x:v>Comercial</x:v>
      </x:c>
      <x:c r="E2290" s="38" t="str">
        <x:f>'Reparto provincial'!E767</x:f>
        <x:v>Panamá</x:v>
      </x:c>
      <x:c r="F2290" s="38" t="str">
        <x:f>Ubicaciones!A13</x:f>
        <x:v>L08</x:v>
      </x:c>
      <x:c r="G2290" s="38" t="str">
        <x:v>P2</x:v>
      </x:c>
      <x:c r="H2290" s="55" t="n">
        <x:f>IF(AND(ISNUMBER('Reparto provincial'!J767),ABS(Construccion!G28-1)&lt;0.0000001,MIN(Construccion!D28:F28)&gt;=0,MAX(Construccion!D28:F28)&lt;=1),ROUND('Reparto provincial'!J767*ROUND(SUM(Construccion!$D$28:E28),12),0)-ROUND('Reparto provincial'!J767*ROUND(SUM(Construccion!$D$28:D28),12),0),"n.a.")</x:f>
        <x:v>0</x:v>
      </x:c>
      <x:c r="I2290" s="55" t="n">
        <x:f>'Reparto provincial'!N767</x:f>
        <x:v>0</x:v>
      </x:c>
      <x:c r="J2290" s="55" t="n">
        <x:f>IF(AND(ISNUMBER(H2290),ISNUMBER(I2290)),H2290*I2290,"n.a.")</x:f>
        <x:v>0</x:v>
      </x:c>
      <x:c r="K2290" s="56" t="n">
        <x:f>Ubicaciones!D13</x:f>
        <x:v>8.98</x:v>
      </x:c>
      <x:c r="L2290" s="56" t="n">
        <x:f>Ubicaciones!E13</x:f>
        <x:v>-79.52</x:v>
      </x:c>
      <x:c r="M2290" s="38" t="str">
        <x:f>Vulnerabilidad!B23</x:f>
        <x:v>Mampostería sin refuerzo</x:v>
      </x:c>
      <x:c r="N2290" s="38" t="str">
        <x:f>Vulnerabilidad!C23</x:f>
        <x:v>Bloque / ladrillo</x:v>
      </x:c>
      <x:c r="O2290" s="38" t="str">
        <x:f>Vulnerabilidad!D23</x:f>
        <x:v>Metal</x:v>
      </x:c>
      <x:c r="P2290" s="38" t="str">
        <x:v>Sin dato</x:v>
      </x:c>
      <x:c r="Q2290" s="38" t="n">
        <x:f>IF('Impacto local'!H13="","",'Impacto local'!H13)</x:f>
        <x:v>2</x:v>
      </x:c>
      <x:c r="R2290" s="57" t="n">
        <x:f>IF(Q2290="","",INDEX(Vulnerabilidad!$C$6:$C$17,Q2290))</x:f>
        <x:v>0</x:v>
      </x:c>
      <x:c r="S2290" s="55" t="n">
        <x:f>IF(AND(ISNUMBER(J2290),ISNUMBER(R2290),R2290&gt;=0,R2290&lt;=1),J2290*R2290,"n.a.")</x:f>
        <x:v>0</x:v>
      </x:c>
      <x:c r="T2290" s="38" t="str">
        <x:f>IF(ISNUMBER(S2290),"Calculado ilustrativo","Faltan datos / parámetros inválidos")</x:f>
        <x:v>Calculado ilustrativo</x:v>
      </x:c>
    </x:row>
    <x:row r="2291">
      <x:c r="A2291" s="38" t="str">
        <x:v>R02286</x:v>
      </x:c>
      <x:c r="B2291" s="38" t="str">
        <x:f>'Reparto provincial'!B767</x:f>
        <x:v>C20</x:v>
      </x:c>
      <x:c r="C2291" s="38" t="str">
        <x:f>'Reparto provincial'!C767</x:f>
        <x:v>BUPA Panamá S.A.</x:v>
      </x:c>
      <x:c r="D2291" s="38" t="str">
        <x:f>'Reparto provincial'!D767</x:f>
        <x:v>Comercial</x:v>
      </x:c>
      <x:c r="E2291" s="38" t="str">
        <x:f>'Reparto provincial'!E767</x:f>
        <x:v>Panamá</x:v>
      </x:c>
      <x:c r="F2291" s="38" t="str">
        <x:f>Ubicaciones!A13</x:f>
        <x:v>L08</x:v>
      </x:c>
      <x:c r="G2291" s="38" t="str">
        <x:v>P3</x:v>
      </x:c>
      <x:c r="H2291" s="55" t="n">
        <x:f>IF(AND(ISNUMBER('Reparto provincial'!J767),ABS(Construccion!G28-1)&lt;0.0000001,MIN(Construccion!D28:F28)&gt;=0,MAX(Construccion!D28:F28)&lt;=1),ROUND('Reparto provincial'!J767*ROUND(SUM(Construccion!$D$28:F28),12),0)-ROUND('Reparto provincial'!J767*ROUND(SUM(Construccion!$D$28:E28),12),0),"n.a.")</x:f>
        <x:v>0</x:v>
      </x:c>
      <x:c r="I2291" s="55" t="n">
        <x:f>'Reparto provincial'!N767</x:f>
        <x:v>0</x:v>
      </x:c>
      <x:c r="J2291" s="55" t="n">
        <x:f>IF(AND(ISNUMBER(H2291),ISNUMBER(I2291)),H2291*I2291,"n.a.")</x:f>
        <x:v>0</x:v>
      </x:c>
      <x:c r="K2291" s="56" t="n">
        <x:f>Ubicaciones!D13</x:f>
        <x:v>8.98</x:v>
      </x:c>
      <x:c r="L2291" s="56" t="n">
        <x:f>Ubicaciones!E13</x:f>
        <x:v>-79.52</x:v>
      </x:c>
      <x:c r="M2291" s="38" t="str">
        <x:f>Vulnerabilidad!B24</x:f>
        <x:v>Liviana / madera</x:v>
      </x:c>
      <x:c r="N2291" s="38" t="str">
        <x:f>Vulnerabilidad!C24</x:f>
        <x:v>Madera / livianas</x:v>
      </x:c>
      <x:c r="O2291" s="38" t="str">
        <x:f>Vulnerabilidad!D24</x:f>
        <x:v>Metal</x:v>
      </x:c>
      <x:c r="P2291" s="38" t="str">
        <x:v>Sin dato</x:v>
      </x:c>
      <x:c r="Q2291" s="38" t="n">
        <x:f>IF('Impacto local'!H13="","",'Impacto local'!H13)</x:f>
        <x:v>2</x:v>
      </x:c>
      <x:c r="R2291" s="57" t="n">
        <x:f>IF(Q2291="","",INDEX(Vulnerabilidad!$D$6:$D$17,Q2291))</x:f>
        <x:v>0</x:v>
      </x:c>
      <x:c r="S2291" s="55" t="n">
        <x:f>IF(AND(ISNUMBER(J2291),ISNUMBER(R2291),R2291&gt;=0,R2291&lt;=1),J2291*R2291,"n.a.")</x:f>
        <x:v>0</x:v>
      </x:c>
      <x:c r="T2291" s="38" t="str">
        <x:f>IF(ISNUMBER(S2291),"Calculado ilustrativo","Faltan datos / parámetros inválidos")</x:f>
        <x:v>Calculado ilustrativo</x:v>
      </x:c>
    </x:row>
    <x:row r="2292">
      <x:c r="A2292" s="38" t="str">
        <x:v>R02287</x:v>
      </x:c>
      <x:c r="B2292" s="38" t="str">
        <x:f>'Reparto provincial'!B768</x:f>
        <x:v>C20</x:v>
      </x:c>
      <x:c r="C2292" s="38" t="str">
        <x:f>'Reparto provincial'!C768</x:f>
        <x:v>BUPA Panamá S.A.</x:v>
      </x:c>
      <x:c r="D2292" s="38" t="str">
        <x:f>'Reparto provincial'!D768</x:f>
        <x:v>Comercial</x:v>
      </x:c>
      <x:c r="E2292" s="38" t="str">
        <x:f>'Reparto provincial'!E768</x:f>
        <x:v>Veraguas</x:v>
      </x:c>
      <x:c r="F2292" s="38" t="str">
        <x:f>Ubicaciones!A14</x:f>
        <x:v>L09</x:v>
      </x:c>
      <x:c r="G2292" s="38" t="str">
        <x:v>P1</x:v>
      </x:c>
      <x:c r="H2292" s="55" t="n">
        <x:f>IF(AND(ISNUMBER('Reparto provincial'!J768),ABS(Construccion!G31-1)&lt;0.0000001,MIN(Construccion!D31:F31)&gt;=0,MAX(Construccion!D31:F31)&lt;=1),ROUND('Reparto provincial'!J768*ROUND(SUM(Construccion!$D$31:D31),12),0)-0,"n.a.")</x:f>
        <x:v>0</x:v>
      </x:c>
      <x:c r="I2292" s="55" t="n">
        <x:f>'Reparto provincial'!N768</x:f>
        <x:v>0</x:v>
      </x:c>
      <x:c r="J2292" s="55" t="n">
        <x:f>IF(AND(ISNUMBER(H2292),ISNUMBER(I2292)),H2292*I2292,"n.a.")</x:f>
        <x:v>0</x:v>
      </x:c>
      <x:c r="K2292" s="56" t="n">
        <x:f>Ubicaciones!D14</x:f>
        <x:v>8.1</x:v>
      </x:c>
      <x:c r="L2292" s="56" t="n">
        <x:f>Ubicaciones!E14</x:f>
        <x:v>-80.97</x:v>
      </x:c>
      <x:c r="M2292" s="38" t="str">
        <x:f>Vulnerabilidad!B22</x:f>
        <x:v>Hormigón armado</x:v>
      </x:c>
      <x:c r="N2292" s="38" t="str">
        <x:f>Vulnerabilidad!C22</x:f>
        <x:v>Mampostería de relleno</x:v>
      </x:c>
      <x:c r="O2292" s="38" t="str">
        <x:f>Vulnerabilidad!D22</x:f>
        <x:v>Losa de hormigón</x:v>
      </x:c>
      <x:c r="P2292" s="38" t="str">
        <x:v>Sin dato</x:v>
      </x:c>
      <x:c r="Q2292" s="38" t="n">
        <x:f>IF('Impacto local'!H14="","",'Impacto local'!H14)</x:f>
        <x:v>3</x:v>
      </x:c>
      <x:c r="R2292" s="57" t="n">
        <x:f>IF(Q2292="","",INDEX(Vulnerabilidad!$B$6:$B$17,Q2292))</x:f>
        <x:v>0</x:v>
      </x:c>
      <x:c r="S2292" s="55" t="n">
        <x:f>IF(AND(ISNUMBER(J2292),ISNUMBER(R2292),R2292&gt;=0,R2292&lt;=1),J2292*R2292,"n.a.")</x:f>
        <x:v>0</x:v>
      </x:c>
      <x:c r="T2292" s="38" t="str">
        <x:f>IF(ISNUMBER(S2292),"Calculado ilustrativo","Faltan datos / parámetros inválidos")</x:f>
        <x:v>Calculado ilustrativo</x:v>
      </x:c>
    </x:row>
    <x:row r="2293">
      <x:c r="A2293" s="38" t="str">
        <x:v>R02288</x:v>
      </x:c>
      <x:c r="B2293" s="38" t="str">
        <x:f>'Reparto provincial'!B768</x:f>
        <x:v>C20</x:v>
      </x:c>
      <x:c r="C2293" s="38" t="str">
        <x:f>'Reparto provincial'!C768</x:f>
        <x:v>BUPA Panamá S.A.</x:v>
      </x:c>
      <x:c r="D2293" s="38" t="str">
        <x:f>'Reparto provincial'!D768</x:f>
        <x:v>Comercial</x:v>
      </x:c>
      <x:c r="E2293" s="38" t="str">
        <x:f>'Reparto provincial'!E768</x:f>
        <x:v>Veraguas</x:v>
      </x:c>
      <x:c r="F2293" s="38" t="str">
        <x:f>Ubicaciones!A14</x:f>
        <x:v>L09</x:v>
      </x:c>
      <x:c r="G2293" s="38" t="str">
        <x:v>P2</x:v>
      </x:c>
      <x:c r="H2293" s="55" t="n">
        <x:f>IF(AND(ISNUMBER('Reparto provincial'!J768),ABS(Construccion!G31-1)&lt;0.0000001,MIN(Construccion!D31:F31)&gt;=0,MAX(Construccion!D31:F31)&lt;=1),ROUND('Reparto provincial'!J768*ROUND(SUM(Construccion!$D$31:E31),12),0)-ROUND('Reparto provincial'!J768*ROUND(SUM(Construccion!$D$31:D31),12),0),"n.a.")</x:f>
        <x:v>0</x:v>
      </x:c>
      <x:c r="I2293" s="55" t="n">
        <x:f>'Reparto provincial'!N768</x:f>
        <x:v>0</x:v>
      </x:c>
      <x:c r="J2293" s="55" t="n">
        <x:f>IF(AND(ISNUMBER(H2293),ISNUMBER(I2293)),H2293*I2293,"n.a.")</x:f>
        <x:v>0</x:v>
      </x:c>
      <x:c r="K2293" s="56" t="n">
        <x:f>Ubicaciones!D14</x:f>
        <x:v>8.1</x:v>
      </x:c>
      <x:c r="L2293" s="56" t="n">
        <x:f>Ubicaciones!E14</x:f>
        <x:v>-80.97</x:v>
      </x:c>
      <x:c r="M2293" s="38" t="str">
        <x:f>Vulnerabilidad!B23</x:f>
        <x:v>Mampostería sin refuerzo</x:v>
      </x:c>
      <x:c r="N2293" s="38" t="str">
        <x:f>Vulnerabilidad!C23</x:f>
        <x:v>Bloque / ladrillo</x:v>
      </x:c>
      <x:c r="O2293" s="38" t="str">
        <x:f>Vulnerabilidad!D23</x:f>
        <x:v>Metal</x:v>
      </x:c>
      <x:c r="P2293" s="38" t="str">
        <x:v>Sin dato</x:v>
      </x:c>
      <x:c r="Q2293" s="38" t="n">
        <x:f>IF('Impacto local'!H14="","",'Impacto local'!H14)</x:f>
        <x:v>3</x:v>
      </x:c>
      <x:c r="R2293" s="57" t="n">
        <x:f>IF(Q2293="","",INDEX(Vulnerabilidad!$C$6:$C$17,Q2293))</x:f>
        <x:v>0</x:v>
      </x:c>
      <x:c r="S2293" s="55" t="n">
        <x:f>IF(AND(ISNUMBER(J2293),ISNUMBER(R2293),R2293&gt;=0,R2293&lt;=1),J2293*R2293,"n.a.")</x:f>
        <x:v>0</x:v>
      </x:c>
      <x:c r="T2293" s="38" t="str">
        <x:f>IF(ISNUMBER(S2293),"Calculado ilustrativo","Faltan datos / parámetros inválidos")</x:f>
        <x:v>Calculado ilustrativo</x:v>
      </x:c>
    </x:row>
    <x:row r="2294">
      <x:c r="A2294" s="38" t="str">
        <x:v>R02289</x:v>
      </x:c>
      <x:c r="B2294" s="38" t="str">
        <x:f>'Reparto provincial'!B768</x:f>
        <x:v>C20</x:v>
      </x:c>
      <x:c r="C2294" s="38" t="str">
        <x:f>'Reparto provincial'!C768</x:f>
        <x:v>BUPA Panamá S.A.</x:v>
      </x:c>
      <x:c r="D2294" s="38" t="str">
        <x:f>'Reparto provincial'!D768</x:f>
        <x:v>Comercial</x:v>
      </x:c>
      <x:c r="E2294" s="38" t="str">
        <x:f>'Reparto provincial'!E768</x:f>
        <x:v>Veraguas</x:v>
      </x:c>
      <x:c r="F2294" s="38" t="str">
        <x:f>Ubicaciones!A14</x:f>
        <x:v>L09</x:v>
      </x:c>
      <x:c r="G2294" s="38" t="str">
        <x:v>P3</x:v>
      </x:c>
      <x:c r="H2294" s="55" t="n">
        <x:f>IF(AND(ISNUMBER('Reparto provincial'!J768),ABS(Construccion!G31-1)&lt;0.0000001,MIN(Construccion!D31:F31)&gt;=0,MAX(Construccion!D31:F31)&lt;=1),ROUND('Reparto provincial'!J768*ROUND(SUM(Construccion!$D$31:F31),12),0)-ROUND('Reparto provincial'!J768*ROUND(SUM(Construccion!$D$31:E31),12),0),"n.a.")</x:f>
        <x:v>0</x:v>
      </x:c>
      <x:c r="I2294" s="55" t="n">
        <x:f>'Reparto provincial'!N768</x:f>
        <x:v>0</x:v>
      </x:c>
      <x:c r="J2294" s="55" t="n">
        <x:f>IF(AND(ISNUMBER(H2294),ISNUMBER(I2294)),H2294*I2294,"n.a.")</x:f>
        <x:v>0</x:v>
      </x:c>
      <x:c r="K2294" s="56" t="n">
        <x:f>Ubicaciones!D14</x:f>
        <x:v>8.1</x:v>
      </x:c>
      <x:c r="L2294" s="56" t="n">
        <x:f>Ubicaciones!E14</x:f>
        <x:v>-80.97</x:v>
      </x:c>
      <x:c r="M2294" s="38" t="str">
        <x:f>Vulnerabilidad!B24</x:f>
        <x:v>Liviana / madera</x:v>
      </x:c>
      <x:c r="N2294" s="38" t="str">
        <x:f>Vulnerabilidad!C24</x:f>
        <x:v>Madera / livianas</x:v>
      </x:c>
      <x:c r="O2294" s="38" t="str">
        <x:f>Vulnerabilidad!D24</x:f>
        <x:v>Metal</x:v>
      </x:c>
      <x:c r="P2294" s="38" t="str">
        <x:v>Sin dato</x:v>
      </x:c>
      <x:c r="Q2294" s="38" t="n">
        <x:f>IF('Impacto local'!H14="","",'Impacto local'!H14)</x:f>
        <x:v>3</x:v>
      </x:c>
      <x:c r="R2294" s="57" t="n">
        <x:f>IF(Q2294="","",INDEX(Vulnerabilidad!$D$6:$D$17,Q2294))</x:f>
        <x:v>0</x:v>
      </x:c>
      <x:c r="S2294" s="55" t="n">
        <x:f>IF(AND(ISNUMBER(J2294),ISNUMBER(R2294),R2294&gt;=0,R2294&lt;=1),J2294*R2294,"n.a.")</x:f>
        <x:v>0</x:v>
      </x:c>
      <x:c r="T2294" s="38" t="str">
        <x:f>IF(ISNUMBER(S2294),"Calculado ilustrativo","Faltan datos / parámetros inválidos")</x:f>
        <x:v>Calculado ilustrativo</x:v>
      </x:c>
    </x:row>
    <x:row r="2295">
      <x:c r="A2295" s="38" t="str">
        <x:v>R02290</x:v>
      </x:c>
      <x:c r="B2295" s="38" t="str">
        <x:f>'Reparto provincial'!B769</x:f>
        <x:v>C20</x:v>
      </x:c>
      <x:c r="C2295" s="38" t="str">
        <x:f>'Reparto provincial'!C769</x:f>
        <x:v>BUPA Panamá S.A.</x:v>
      </x:c>
      <x:c r="D2295" s="38" t="str">
        <x:f>'Reparto provincial'!D769</x:f>
        <x:v>Comercial</x:v>
      </x:c>
      <x:c r="E2295" s="38" t="str">
        <x:f>'Reparto provincial'!E769</x:f>
        <x:v>Guna Yala</x:v>
      </x:c>
      <x:c r="F2295" s="38" t="str">
        <x:f>Ubicaciones!A15</x:f>
        <x:v>L10</x:v>
      </x:c>
      <x:c r="G2295" s="38" t="str">
        <x:v>P1</x:v>
      </x:c>
      <x:c r="H2295" s="55" t="n">
        <x:f>IF(AND(ISNUMBER('Reparto provincial'!J769),ABS(Construccion!G34-1)&lt;0.0000001,MIN(Construccion!D34:F34)&gt;=0,MAX(Construccion!D34:F34)&lt;=1),ROUND('Reparto provincial'!J769*ROUND(SUM(Construccion!$D$34:D34),12),0)-0,"n.a.")</x:f>
        <x:v>0</x:v>
      </x:c>
      <x:c r="I2295" s="55" t="n">
        <x:f>'Reparto provincial'!N769</x:f>
        <x:v>0</x:v>
      </x:c>
      <x:c r="J2295" s="55" t="n">
        <x:f>IF(AND(ISNUMBER(H2295),ISNUMBER(I2295)),H2295*I2295,"n.a.")</x:f>
        <x:v>0</x:v>
      </x:c>
      <x:c r="K2295" s="56" t="n">
        <x:f>Ubicaciones!D15</x:f>
        <x:v>9.45</x:v>
      </x:c>
      <x:c r="L2295" s="56" t="n">
        <x:f>Ubicaciones!E15</x:f>
        <x:v>-78.97</x:v>
      </x:c>
      <x:c r="M2295" s="38" t="str">
        <x:f>Vulnerabilidad!B22</x:f>
        <x:v>Hormigón armado</x:v>
      </x:c>
      <x:c r="N2295" s="38" t="str">
        <x:f>Vulnerabilidad!C22</x:f>
        <x:v>Mampostería de relleno</x:v>
      </x:c>
      <x:c r="O2295" s="38" t="str">
        <x:f>Vulnerabilidad!D22</x:f>
        <x:v>Losa de hormigón</x:v>
      </x:c>
      <x:c r="P2295" s="38" t="str">
        <x:v>Sin dato</x:v>
      </x:c>
      <x:c r="Q2295" s="38" t="n">
        <x:f>IF('Impacto local'!H15="","",'Impacto local'!H15)</x:f>
        <x:v>2</x:v>
      </x:c>
      <x:c r="R2295" s="57" t="n">
        <x:f>IF(Q2295="","",INDEX(Vulnerabilidad!$B$6:$B$17,Q2295))</x:f>
        <x:v>0</x:v>
      </x:c>
      <x:c r="S2295" s="55" t="n">
        <x:f>IF(AND(ISNUMBER(J2295),ISNUMBER(R2295),R2295&gt;=0,R2295&lt;=1),J2295*R2295,"n.a.")</x:f>
        <x:v>0</x:v>
      </x:c>
      <x:c r="T2295" s="38" t="str">
        <x:f>IF(ISNUMBER(S2295),"Calculado ilustrativo","Faltan datos / parámetros inválidos")</x:f>
        <x:v>Calculado ilustrativo</x:v>
      </x:c>
    </x:row>
    <x:row r="2296">
      <x:c r="A2296" s="38" t="str">
        <x:v>R02291</x:v>
      </x:c>
      <x:c r="B2296" s="38" t="str">
        <x:f>'Reparto provincial'!B769</x:f>
        <x:v>C20</x:v>
      </x:c>
      <x:c r="C2296" s="38" t="str">
        <x:f>'Reparto provincial'!C769</x:f>
        <x:v>BUPA Panamá S.A.</x:v>
      </x:c>
      <x:c r="D2296" s="38" t="str">
        <x:f>'Reparto provincial'!D769</x:f>
        <x:v>Comercial</x:v>
      </x:c>
      <x:c r="E2296" s="38" t="str">
        <x:f>'Reparto provincial'!E769</x:f>
        <x:v>Guna Yala</x:v>
      </x:c>
      <x:c r="F2296" s="38" t="str">
        <x:f>Ubicaciones!A15</x:f>
        <x:v>L10</x:v>
      </x:c>
      <x:c r="G2296" s="38" t="str">
        <x:v>P2</x:v>
      </x:c>
      <x:c r="H2296" s="55" t="n">
        <x:f>IF(AND(ISNUMBER('Reparto provincial'!J769),ABS(Construccion!G34-1)&lt;0.0000001,MIN(Construccion!D34:F34)&gt;=0,MAX(Construccion!D34:F34)&lt;=1),ROUND('Reparto provincial'!J769*ROUND(SUM(Construccion!$D$34:E34),12),0)-ROUND('Reparto provincial'!J769*ROUND(SUM(Construccion!$D$34:D34),12),0),"n.a.")</x:f>
        <x:v>0</x:v>
      </x:c>
      <x:c r="I2296" s="55" t="n">
        <x:f>'Reparto provincial'!N769</x:f>
        <x:v>0</x:v>
      </x:c>
      <x:c r="J2296" s="55" t="n">
        <x:f>IF(AND(ISNUMBER(H2296),ISNUMBER(I2296)),H2296*I2296,"n.a.")</x:f>
        <x:v>0</x:v>
      </x:c>
      <x:c r="K2296" s="56" t="n">
        <x:f>Ubicaciones!D15</x:f>
        <x:v>9.45</x:v>
      </x:c>
      <x:c r="L2296" s="56" t="n">
        <x:f>Ubicaciones!E15</x:f>
        <x:v>-78.97</x:v>
      </x:c>
      <x:c r="M2296" s="38" t="str">
        <x:f>Vulnerabilidad!B23</x:f>
        <x:v>Mampostería sin refuerzo</x:v>
      </x:c>
      <x:c r="N2296" s="38" t="str">
        <x:f>Vulnerabilidad!C23</x:f>
        <x:v>Bloque / ladrillo</x:v>
      </x:c>
      <x:c r="O2296" s="38" t="str">
        <x:f>Vulnerabilidad!D23</x:f>
        <x:v>Metal</x:v>
      </x:c>
      <x:c r="P2296" s="38" t="str">
        <x:v>Sin dato</x:v>
      </x:c>
      <x:c r="Q2296" s="38" t="n">
        <x:f>IF('Impacto local'!H15="","",'Impacto local'!H15)</x:f>
        <x:v>2</x:v>
      </x:c>
      <x:c r="R2296" s="57" t="n">
        <x:f>IF(Q2296="","",INDEX(Vulnerabilidad!$C$6:$C$17,Q2296))</x:f>
        <x:v>0</x:v>
      </x:c>
      <x:c r="S2296" s="55" t="n">
        <x:f>IF(AND(ISNUMBER(J2296),ISNUMBER(R2296),R2296&gt;=0,R2296&lt;=1),J2296*R2296,"n.a.")</x:f>
        <x:v>0</x:v>
      </x:c>
      <x:c r="T2296" s="38" t="str">
        <x:f>IF(ISNUMBER(S2296),"Calculado ilustrativo","Faltan datos / parámetros inválidos")</x:f>
        <x:v>Calculado ilustrativo</x:v>
      </x:c>
    </x:row>
    <x:row r="2297">
      <x:c r="A2297" s="38" t="str">
        <x:v>R02292</x:v>
      </x:c>
      <x:c r="B2297" s="38" t="str">
        <x:f>'Reparto provincial'!B769</x:f>
        <x:v>C20</x:v>
      </x:c>
      <x:c r="C2297" s="38" t="str">
        <x:f>'Reparto provincial'!C769</x:f>
        <x:v>BUPA Panamá S.A.</x:v>
      </x:c>
      <x:c r="D2297" s="38" t="str">
        <x:f>'Reparto provincial'!D769</x:f>
        <x:v>Comercial</x:v>
      </x:c>
      <x:c r="E2297" s="38" t="str">
        <x:f>'Reparto provincial'!E769</x:f>
        <x:v>Guna Yala</x:v>
      </x:c>
      <x:c r="F2297" s="38" t="str">
        <x:f>Ubicaciones!A15</x:f>
        <x:v>L10</x:v>
      </x:c>
      <x:c r="G2297" s="38" t="str">
        <x:v>P3</x:v>
      </x:c>
      <x:c r="H2297" s="55" t="n">
        <x:f>IF(AND(ISNUMBER('Reparto provincial'!J769),ABS(Construccion!G34-1)&lt;0.0000001,MIN(Construccion!D34:F34)&gt;=0,MAX(Construccion!D34:F34)&lt;=1),ROUND('Reparto provincial'!J769*ROUND(SUM(Construccion!$D$34:F34),12),0)-ROUND('Reparto provincial'!J769*ROUND(SUM(Construccion!$D$34:E34),12),0),"n.a.")</x:f>
        <x:v>0</x:v>
      </x:c>
      <x:c r="I2297" s="55" t="n">
        <x:f>'Reparto provincial'!N769</x:f>
        <x:v>0</x:v>
      </x:c>
      <x:c r="J2297" s="55" t="n">
        <x:f>IF(AND(ISNUMBER(H2297),ISNUMBER(I2297)),H2297*I2297,"n.a.")</x:f>
        <x:v>0</x:v>
      </x:c>
      <x:c r="K2297" s="56" t="n">
        <x:f>Ubicaciones!D15</x:f>
        <x:v>9.45</x:v>
      </x:c>
      <x:c r="L2297" s="56" t="n">
        <x:f>Ubicaciones!E15</x:f>
        <x:v>-78.97</x:v>
      </x:c>
      <x:c r="M2297" s="38" t="str">
        <x:f>Vulnerabilidad!B24</x:f>
        <x:v>Liviana / madera</x:v>
      </x:c>
      <x:c r="N2297" s="38" t="str">
        <x:f>Vulnerabilidad!C24</x:f>
        <x:v>Madera / livianas</x:v>
      </x:c>
      <x:c r="O2297" s="38" t="str">
        <x:f>Vulnerabilidad!D24</x:f>
        <x:v>Metal</x:v>
      </x:c>
      <x:c r="P2297" s="38" t="str">
        <x:v>Sin dato</x:v>
      </x:c>
      <x:c r="Q2297" s="38" t="n">
        <x:f>IF('Impacto local'!H15="","",'Impacto local'!H15)</x:f>
        <x:v>2</x:v>
      </x:c>
      <x:c r="R2297" s="57" t="n">
        <x:f>IF(Q2297="","",INDEX(Vulnerabilidad!$D$6:$D$17,Q2297))</x:f>
        <x:v>0</x:v>
      </x:c>
      <x:c r="S2297" s="55" t="n">
        <x:f>IF(AND(ISNUMBER(J2297),ISNUMBER(R2297),R2297&gt;=0,R2297&lt;=1),J2297*R2297,"n.a.")</x:f>
        <x:v>0</x:v>
      </x:c>
      <x:c r="T2297" s="38" t="str">
        <x:f>IF(ISNUMBER(S2297),"Calculado ilustrativo","Faltan datos / parámetros inválidos")</x:f>
        <x:v>Calculado ilustrativo</x:v>
      </x:c>
    </x:row>
    <x:row r="2298">
      <x:c r="A2298" s="38" t="str">
        <x:v>R02293</x:v>
      </x:c>
      <x:c r="B2298" s="38" t="str">
        <x:f>'Reparto provincial'!B770</x:f>
        <x:v>C20</x:v>
      </x:c>
      <x:c r="C2298" s="38" t="str">
        <x:f>'Reparto provincial'!C770</x:f>
        <x:v>BUPA Panamá S.A.</x:v>
      </x:c>
      <x:c r="D2298" s="38" t="str">
        <x:f>'Reparto provincial'!D770</x:f>
        <x:v>Comercial</x:v>
      </x:c>
      <x:c r="E2298" s="38" t="str">
        <x:f>'Reparto provincial'!E770</x:f>
        <x:v>Emberá-Wounaan</x:v>
      </x:c>
      <x:c r="F2298" s="38" t="str">
        <x:f>Ubicaciones!A16</x:f>
        <x:v>L11</x:v>
      </x:c>
      <x:c r="G2298" s="38" t="str">
        <x:v>P1</x:v>
      </x:c>
      <x:c r="H2298" s="55" t="n">
        <x:f>IF(AND(ISNUMBER('Reparto provincial'!J770),ABS(Construccion!G37-1)&lt;0.0000001,MIN(Construccion!D37:F37)&gt;=0,MAX(Construccion!D37:F37)&lt;=1),ROUND('Reparto provincial'!J770*ROUND(SUM(Construccion!$D$37:D37),12),0)-0,"n.a.")</x:f>
        <x:v>0</x:v>
      </x:c>
      <x:c r="I2298" s="55" t="n">
        <x:f>'Reparto provincial'!N770</x:f>
        <x:v>0</x:v>
      </x:c>
      <x:c r="J2298" s="55" t="n">
        <x:f>IF(AND(ISNUMBER(H2298),ISNUMBER(I2298)),H2298*I2298,"n.a.")</x:f>
        <x:v>0</x:v>
      </x:c>
      <x:c r="K2298" s="56" t="n">
        <x:f>Ubicaciones!D16</x:f>
        <x:v>8.25</x:v>
      </x:c>
      <x:c r="L2298" s="56" t="n">
        <x:f>Ubicaciones!E16</x:f>
        <x:v>-77.72</x:v>
      </x:c>
      <x:c r="M2298" s="38" t="str">
        <x:f>Vulnerabilidad!B22</x:f>
        <x:v>Hormigón armado</x:v>
      </x:c>
      <x:c r="N2298" s="38" t="str">
        <x:f>Vulnerabilidad!C22</x:f>
        <x:v>Mampostería de relleno</x:v>
      </x:c>
      <x:c r="O2298" s="38" t="str">
        <x:f>Vulnerabilidad!D22</x:f>
        <x:v>Losa de hormigón</x:v>
      </x:c>
      <x:c r="P2298" s="38" t="str">
        <x:v>Sin dato</x:v>
      </x:c>
      <x:c r="Q2298" s="38" t="n">
        <x:f>IF('Impacto local'!H16="","",'Impacto local'!H16)</x:f>
        <x:v>2</x:v>
      </x:c>
      <x:c r="R2298" s="57" t="n">
        <x:f>IF(Q2298="","",INDEX(Vulnerabilidad!$B$6:$B$17,Q2298))</x:f>
        <x:v>0</x:v>
      </x:c>
      <x:c r="S2298" s="55" t="n">
        <x:f>IF(AND(ISNUMBER(J2298),ISNUMBER(R2298),R2298&gt;=0,R2298&lt;=1),J2298*R2298,"n.a.")</x:f>
        <x:v>0</x:v>
      </x:c>
      <x:c r="T2298" s="38" t="str">
        <x:f>IF(ISNUMBER(S2298),"Calculado ilustrativo","Faltan datos / parámetros inválidos")</x:f>
        <x:v>Calculado ilustrativo</x:v>
      </x:c>
    </x:row>
    <x:row r="2299">
      <x:c r="A2299" s="38" t="str">
        <x:v>R02294</x:v>
      </x:c>
      <x:c r="B2299" s="38" t="str">
        <x:f>'Reparto provincial'!B770</x:f>
        <x:v>C20</x:v>
      </x:c>
      <x:c r="C2299" s="38" t="str">
        <x:f>'Reparto provincial'!C770</x:f>
        <x:v>BUPA Panamá S.A.</x:v>
      </x:c>
      <x:c r="D2299" s="38" t="str">
        <x:f>'Reparto provincial'!D770</x:f>
        <x:v>Comercial</x:v>
      </x:c>
      <x:c r="E2299" s="38" t="str">
        <x:f>'Reparto provincial'!E770</x:f>
        <x:v>Emberá-Wounaan</x:v>
      </x:c>
      <x:c r="F2299" s="38" t="str">
        <x:f>Ubicaciones!A16</x:f>
        <x:v>L11</x:v>
      </x:c>
      <x:c r="G2299" s="38" t="str">
        <x:v>P2</x:v>
      </x:c>
      <x:c r="H2299" s="55" t="n">
        <x:f>IF(AND(ISNUMBER('Reparto provincial'!J770),ABS(Construccion!G37-1)&lt;0.0000001,MIN(Construccion!D37:F37)&gt;=0,MAX(Construccion!D37:F37)&lt;=1),ROUND('Reparto provincial'!J770*ROUND(SUM(Construccion!$D$37:E37),12),0)-ROUND('Reparto provincial'!J770*ROUND(SUM(Construccion!$D$37:D37),12),0),"n.a.")</x:f>
        <x:v>0</x:v>
      </x:c>
      <x:c r="I2299" s="55" t="n">
        <x:f>'Reparto provincial'!N770</x:f>
        <x:v>0</x:v>
      </x:c>
      <x:c r="J2299" s="55" t="n">
        <x:f>IF(AND(ISNUMBER(H2299),ISNUMBER(I2299)),H2299*I2299,"n.a.")</x:f>
        <x:v>0</x:v>
      </x:c>
      <x:c r="K2299" s="56" t="n">
        <x:f>Ubicaciones!D16</x:f>
        <x:v>8.25</x:v>
      </x:c>
      <x:c r="L2299" s="56" t="n">
        <x:f>Ubicaciones!E16</x:f>
        <x:v>-77.72</x:v>
      </x:c>
      <x:c r="M2299" s="38" t="str">
        <x:f>Vulnerabilidad!B23</x:f>
        <x:v>Mampostería sin refuerzo</x:v>
      </x:c>
      <x:c r="N2299" s="38" t="str">
        <x:f>Vulnerabilidad!C23</x:f>
        <x:v>Bloque / ladrillo</x:v>
      </x:c>
      <x:c r="O2299" s="38" t="str">
        <x:f>Vulnerabilidad!D23</x:f>
        <x:v>Metal</x:v>
      </x:c>
      <x:c r="P2299" s="38" t="str">
        <x:v>Sin dato</x:v>
      </x:c>
      <x:c r="Q2299" s="38" t="n">
        <x:f>IF('Impacto local'!H16="","",'Impacto local'!H16)</x:f>
        <x:v>2</x:v>
      </x:c>
      <x:c r="R2299" s="57" t="n">
        <x:f>IF(Q2299="","",INDEX(Vulnerabilidad!$C$6:$C$17,Q2299))</x:f>
        <x:v>0</x:v>
      </x:c>
      <x:c r="S2299" s="55" t="n">
        <x:f>IF(AND(ISNUMBER(J2299),ISNUMBER(R2299),R2299&gt;=0,R2299&lt;=1),J2299*R2299,"n.a.")</x:f>
        <x:v>0</x:v>
      </x:c>
      <x:c r="T2299" s="38" t="str">
        <x:f>IF(ISNUMBER(S2299),"Calculado ilustrativo","Faltan datos / parámetros inválidos")</x:f>
        <x:v>Calculado ilustrativo</x:v>
      </x:c>
    </x:row>
    <x:row r="2300">
      <x:c r="A2300" s="38" t="str">
        <x:v>R02295</x:v>
      </x:c>
      <x:c r="B2300" s="38" t="str">
        <x:f>'Reparto provincial'!B770</x:f>
        <x:v>C20</x:v>
      </x:c>
      <x:c r="C2300" s="38" t="str">
        <x:f>'Reparto provincial'!C770</x:f>
        <x:v>BUPA Panamá S.A.</x:v>
      </x:c>
      <x:c r="D2300" s="38" t="str">
        <x:f>'Reparto provincial'!D770</x:f>
        <x:v>Comercial</x:v>
      </x:c>
      <x:c r="E2300" s="38" t="str">
        <x:f>'Reparto provincial'!E770</x:f>
        <x:v>Emberá-Wounaan</x:v>
      </x:c>
      <x:c r="F2300" s="38" t="str">
        <x:f>Ubicaciones!A16</x:f>
        <x:v>L11</x:v>
      </x:c>
      <x:c r="G2300" s="38" t="str">
        <x:v>P3</x:v>
      </x:c>
      <x:c r="H2300" s="55" t="n">
        <x:f>IF(AND(ISNUMBER('Reparto provincial'!J770),ABS(Construccion!G37-1)&lt;0.0000001,MIN(Construccion!D37:F37)&gt;=0,MAX(Construccion!D37:F37)&lt;=1),ROUND('Reparto provincial'!J770*ROUND(SUM(Construccion!$D$37:F37),12),0)-ROUND('Reparto provincial'!J770*ROUND(SUM(Construccion!$D$37:E37),12),0),"n.a.")</x:f>
        <x:v>0</x:v>
      </x:c>
      <x:c r="I2300" s="55" t="n">
        <x:f>'Reparto provincial'!N770</x:f>
        <x:v>0</x:v>
      </x:c>
      <x:c r="J2300" s="55" t="n">
        <x:f>IF(AND(ISNUMBER(H2300),ISNUMBER(I2300)),H2300*I2300,"n.a.")</x:f>
        <x:v>0</x:v>
      </x:c>
      <x:c r="K2300" s="56" t="n">
        <x:f>Ubicaciones!D16</x:f>
        <x:v>8.25</x:v>
      </x:c>
      <x:c r="L2300" s="56" t="n">
        <x:f>Ubicaciones!E16</x:f>
        <x:v>-77.72</x:v>
      </x:c>
      <x:c r="M2300" s="38" t="str">
        <x:f>Vulnerabilidad!B24</x:f>
        <x:v>Liviana / madera</x:v>
      </x:c>
      <x:c r="N2300" s="38" t="str">
        <x:f>Vulnerabilidad!C24</x:f>
        <x:v>Madera / livianas</x:v>
      </x:c>
      <x:c r="O2300" s="38" t="str">
        <x:f>Vulnerabilidad!D24</x:f>
        <x:v>Metal</x:v>
      </x:c>
      <x:c r="P2300" s="38" t="str">
        <x:v>Sin dato</x:v>
      </x:c>
      <x:c r="Q2300" s="38" t="n">
        <x:f>IF('Impacto local'!H16="","",'Impacto local'!H16)</x:f>
        <x:v>2</x:v>
      </x:c>
      <x:c r="R2300" s="57" t="n">
        <x:f>IF(Q2300="","",INDEX(Vulnerabilidad!$D$6:$D$17,Q2300))</x:f>
        <x:v>0</x:v>
      </x:c>
      <x:c r="S2300" s="55" t="n">
        <x:f>IF(AND(ISNUMBER(J2300),ISNUMBER(R2300),R2300&gt;=0,R2300&lt;=1),J2300*R2300,"n.a.")</x:f>
        <x:v>0</x:v>
      </x:c>
      <x:c r="T2300" s="38" t="str">
        <x:f>IF(ISNUMBER(S2300),"Calculado ilustrativo","Faltan datos / parámetros inválidos")</x:f>
        <x:v>Calculado ilustrativo</x:v>
      </x:c>
    </x:row>
    <x:row r="2301">
      <x:c r="A2301" s="38" t="str">
        <x:v>R02296</x:v>
      </x:c>
      <x:c r="B2301" s="38" t="str">
        <x:f>'Reparto provincial'!B771</x:f>
        <x:v>C20</x:v>
      </x:c>
      <x:c r="C2301" s="38" t="str">
        <x:f>'Reparto provincial'!C771</x:f>
        <x:v>BUPA Panamá S.A.</x:v>
      </x:c>
      <x:c r="D2301" s="38" t="str">
        <x:f>'Reparto provincial'!D771</x:f>
        <x:v>Comercial</x:v>
      </x:c>
      <x:c r="E2301" s="38" t="str">
        <x:f>'Reparto provincial'!E771</x:f>
        <x:v>Ngäbe-Buglé</x:v>
      </x:c>
      <x:c r="F2301" s="38" t="str">
        <x:f>Ubicaciones!A17</x:f>
        <x:v>L12</x:v>
      </x:c>
      <x:c r="G2301" s="38" t="str">
        <x:v>P1</x:v>
      </x:c>
      <x:c r="H2301" s="55" t="n">
        <x:f>IF(AND(ISNUMBER('Reparto provincial'!J771),ABS(Construccion!G40-1)&lt;0.0000001,MIN(Construccion!D40:F40)&gt;=0,MAX(Construccion!D40:F40)&lt;=1),ROUND('Reparto provincial'!J771*ROUND(SUM(Construccion!$D$40:D40),12),0)-0,"n.a.")</x:f>
        <x:v>0</x:v>
      </x:c>
      <x:c r="I2301" s="55" t="n">
        <x:f>'Reparto provincial'!N771</x:f>
        <x:v>0</x:v>
      </x:c>
      <x:c r="J2301" s="55" t="n">
        <x:f>IF(AND(ISNUMBER(H2301),ISNUMBER(I2301)),H2301*I2301,"n.a.")</x:f>
        <x:v>0</x:v>
      </x:c>
      <x:c r="K2301" s="56" t="n">
        <x:f>Ubicaciones!D17</x:f>
        <x:v>8.53</x:v>
      </x:c>
      <x:c r="L2301" s="56" t="n">
        <x:f>Ubicaciones!E17</x:f>
        <x:v>-81.7</x:v>
      </x:c>
      <x:c r="M2301" s="38" t="str">
        <x:f>Vulnerabilidad!B22</x:f>
        <x:v>Hormigón armado</x:v>
      </x:c>
      <x:c r="N2301" s="38" t="str">
        <x:f>Vulnerabilidad!C22</x:f>
        <x:v>Mampostería de relleno</x:v>
      </x:c>
      <x:c r="O2301" s="38" t="str">
        <x:f>Vulnerabilidad!D22</x:f>
        <x:v>Losa de hormigón</x:v>
      </x:c>
      <x:c r="P2301" s="38" t="str">
        <x:v>Sin dato</x:v>
      </x:c>
      <x:c r="Q2301" s="38" t="n">
        <x:f>IF('Impacto local'!H17="","",'Impacto local'!H17)</x:f>
        <x:v>3</x:v>
      </x:c>
      <x:c r="R2301" s="57" t="n">
        <x:f>IF(Q2301="","",INDEX(Vulnerabilidad!$B$6:$B$17,Q2301))</x:f>
        <x:v>0</x:v>
      </x:c>
      <x:c r="S2301" s="55" t="n">
        <x:f>IF(AND(ISNUMBER(J2301),ISNUMBER(R2301),R2301&gt;=0,R2301&lt;=1),J2301*R2301,"n.a.")</x:f>
        <x:v>0</x:v>
      </x:c>
      <x:c r="T2301" s="38" t="str">
        <x:f>IF(ISNUMBER(S2301),"Calculado ilustrativo","Faltan datos / parámetros inválidos")</x:f>
        <x:v>Calculado ilustrativo</x:v>
      </x:c>
    </x:row>
    <x:row r="2302">
      <x:c r="A2302" s="38" t="str">
        <x:v>R02297</x:v>
      </x:c>
      <x:c r="B2302" s="38" t="str">
        <x:f>'Reparto provincial'!B771</x:f>
        <x:v>C20</x:v>
      </x:c>
      <x:c r="C2302" s="38" t="str">
        <x:f>'Reparto provincial'!C771</x:f>
        <x:v>BUPA Panamá S.A.</x:v>
      </x:c>
      <x:c r="D2302" s="38" t="str">
        <x:f>'Reparto provincial'!D771</x:f>
        <x:v>Comercial</x:v>
      </x:c>
      <x:c r="E2302" s="38" t="str">
        <x:f>'Reparto provincial'!E771</x:f>
        <x:v>Ngäbe-Buglé</x:v>
      </x:c>
      <x:c r="F2302" s="38" t="str">
        <x:f>Ubicaciones!A17</x:f>
        <x:v>L12</x:v>
      </x:c>
      <x:c r="G2302" s="38" t="str">
        <x:v>P2</x:v>
      </x:c>
      <x:c r="H2302" s="55" t="n">
        <x:f>IF(AND(ISNUMBER('Reparto provincial'!J771),ABS(Construccion!G40-1)&lt;0.0000001,MIN(Construccion!D40:F40)&gt;=0,MAX(Construccion!D40:F40)&lt;=1),ROUND('Reparto provincial'!J771*ROUND(SUM(Construccion!$D$40:E40),12),0)-ROUND('Reparto provincial'!J771*ROUND(SUM(Construccion!$D$40:D40),12),0),"n.a.")</x:f>
        <x:v>0</x:v>
      </x:c>
      <x:c r="I2302" s="55" t="n">
        <x:f>'Reparto provincial'!N771</x:f>
        <x:v>0</x:v>
      </x:c>
      <x:c r="J2302" s="55" t="n">
        <x:f>IF(AND(ISNUMBER(H2302),ISNUMBER(I2302)),H2302*I2302,"n.a.")</x:f>
        <x:v>0</x:v>
      </x:c>
      <x:c r="K2302" s="56" t="n">
        <x:f>Ubicaciones!D17</x:f>
        <x:v>8.53</x:v>
      </x:c>
      <x:c r="L2302" s="56" t="n">
        <x:f>Ubicaciones!E17</x:f>
        <x:v>-81.7</x:v>
      </x:c>
      <x:c r="M2302" s="38" t="str">
        <x:f>Vulnerabilidad!B23</x:f>
        <x:v>Mampostería sin refuerzo</x:v>
      </x:c>
      <x:c r="N2302" s="38" t="str">
        <x:f>Vulnerabilidad!C23</x:f>
        <x:v>Bloque / ladrillo</x:v>
      </x:c>
      <x:c r="O2302" s="38" t="str">
        <x:f>Vulnerabilidad!D23</x:f>
        <x:v>Metal</x:v>
      </x:c>
      <x:c r="P2302" s="38" t="str">
        <x:v>Sin dato</x:v>
      </x:c>
      <x:c r="Q2302" s="38" t="n">
        <x:f>IF('Impacto local'!H17="","",'Impacto local'!H17)</x:f>
        <x:v>3</x:v>
      </x:c>
      <x:c r="R2302" s="57" t="n">
        <x:f>IF(Q2302="","",INDEX(Vulnerabilidad!$C$6:$C$17,Q2302))</x:f>
        <x:v>0</x:v>
      </x:c>
      <x:c r="S2302" s="55" t="n">
        <x:f>IF(AND(ISNUMBER(J2302),ISNUMBER(R2302),R2302&gt;=0,R2302&lt;=1),J2302*R2302,"n.a.")</x:f>
        <x:v>0</x:v>
      </x:c>
      <x:c r="T2302" s="38" t="str">
        <x:f>IF(ISNUMBER(S2302),"Calculado ilustrativo","Faltan datos / parámetros inválidos")</x:f>
        <x:v>Calculado ilustrativo</x:v>
      </x:c>
    </x:row>
    <x:row r="2303">
      <x:c r="A2303" s="38" t="str">
        <x:v>R02298</x:v>
      </x:c>
      <x:c r="B2303" s="38" t="str">
        <x:f>'Reparto provincial'!B771</x:f>
        <x:v>C20</x:v>
      </x:c>
      <x:c r="C2303" s="38" t="str">
        <x:f>'Reparto provincial'!C771</x:f>
        <x:v>BUPA Panamá S.A.</x:v>
      </x:c>
      <x:c r="D2303" s="38" t="str">
        <x:f>'Reparto provincial'!D771</x:f>
        <x:v>Comercial</x:v>
      </x:c>
      <x:c r="E2303" s="38" t="str">
        <x:f>'Reparto provincial'!E771</x:f>
        <x:v>Ngäbe-Buglé</x:v>
      </x:c>
      <x:c r="F2303" s="38" t="str">
        <x:f>Ubicaciones!A17</x:f>
        <x:v>L12</x:v>
      </x:c>
      <x:c r="G2303" s="38" t="str">
        <x:v>P3</x:v>
      </x:c>
      <x:c r="H2303" s="55" t="n">
        <x:f>IF(AND(ISNUMBER('Reparto provincial'!J771),ABS(Construccion!G40-1)&lt;0.0000001,MIN(Construccion!D40:F40)&gt;=0,MAX(Construccion!D40:F40)&lt;=1),ROUND('Reparto provincial'!J771*ROUND(SUM(Construccion!$D$40:F40),12),0)-ROUND('Reparto provincial'!J771*ROUND(SUM(Construccion!$D$40:E40),12),0),"n.a.")</x:f>
        <x:v>0</x:v>
      </x:c>
      <x:c r="I2303" s="55" t="n">
        <x:f>'Reparto provincial'!N771</x:f>
        <x:v>0</x:v>
      </x:c>
      <x:c r="J2303" s="55" t="n">
        <x:f>IF(AND(ISNUMBER(H2303),ISNUMBER(I2303)),H2303*I2303,"n.a.")</x:f>
        <x:v>0</x:v>
      </x:c>
      <x:c r="K2303" s="56" t="n">
        <x:f>Ubicaciones!D17</x:f>
        <x:v>8.53</x:v>
      </x:c>
      <x:c r="L2303" s="56" t="n">
        <x:f>Ubicaciones!E17</x:f>
        <x:v>-81.7</x:v>
      </x:c>
      <x:c r="M2303" s="38" t="str">
        <x:f>Vulnerabilidad!B24</x:f>
        <x:v>Liviana / madera</x:v>
      </x:c>
      <x:c r="N2303" s="38" t="str">
        <x:f>Vulnerabilidad!C24</x:f>
        <x:v>Madera / livianas</x:v>
      </x:c>
      <x:c r="O2303" s="38" t="str">
        <x:f>Vulnerabilidad!D24</x:f>
        <x:v>Metal</x:v>
      </x:c>
      <x:c r="P2303" s="38" t="str">
        <x:v>Sin dato</x:v>
      </x:c>
      <x:c r="Q2303" s="38" t="n">
        <x:f>IF('Impacto local'!H17="","",'Impacto local'!H17)</x:f>
        <x:v>3</x:v>
      </x:c>
      <x:c r="R2303" s="57" t="n">
        <x:f>IF(Q2303="","",INDEX(Vulnerabilidad!$D$6:$D$17,Q2303))</x:f>
        <x:v>0</x:v>
      </x:c>
      <x:c r="S2303" s="55" t="n">
        <x:f>IF(AND(ISNUMBER(J2303),ISNUMBER(R2303),R2303&gt;=0,R2303&lt;=1),J2303*R2303,"n.a.")</x:f>
        <x:v>0</x:v>
      </x:c>
      <x:c r="T2303" s="38" t="str">
        <x:f>IF(ISNUMBER(S2303),"Calculado ilustrativo","Faltan datos / parámetros inválidos")</x:f>
        <x:v>Calculado ilustrativo</x:v>
      </x:c>
    </x:row>
    <x:row r="2304">
      <x:c r="A2304" s="38" t="str">
        <x:v>R02299</x:v>
      </x:c>
      <x:c r="B2304" s="38" t="str">
        <x:f>'Reparto provincial'!B772</x:f>
        <x:v>C20</x:v>
      </x:c>
      <x:c r="C2304" s="38" t="str">
        <x:f>'Reparto provincial'!C772</x:f>
        <x:v>BUPA Panamá S.A.</x:v>
      </x:c>
      <x:c r="D2304" s="38" t="str">
        <x:f>'Reparto provincial'!D772</x:f>
        <x:v>Comercial</x:v>
      </x:c>
      <x:c r="E2304" s="38" t="str">
        <x:f>'Reparto provincial'!E772</x:f>
        <x:v>Panamá Oeste</x:v>
      </x:c>
      <x:c r="F2304" s="38" t="str">
        <x:f>Ubicaciones!A18</x:f>
        <x:v>L13</x:v>
      </x:c>
      <x:c r="G2304" s="38" t="str">
        <x:v>P1</x:v>
      </x:c>
      <x:c r="H2304" s="55" t="n">
        <x:f>IF(AND(ISNUMBER('Reparto provincial'!J772),ABS(Construccion!G43-1)&lt;0.0000001,MIN(Construccion!D43:F43)&gt;=0,MAX(Construccion!D43:F43)&lt;=1),ROUND('Reparto provincial'!J772*ROUND(SUM(Construccion!$D$43:D43),12),0)-0,"n.a.")</x:f>
        <x:v>0</x:v>
      </x:c>
      <x:c r="I2304" s="55" t="n">
        <x:f>'Reparto provincial'!N772</x:f>
        <x:v>0</x:v>
      </x:c>
      <x:c r="J2304" s="55" t="n">
        <x:f>IF(AND(ISNUMBER(H2304),ISNUMBER(I2304)),H2304*I2304,"n.a.")</x:f>
        <x:v>0</x:v>
      </x:c>
      <x:c r="K2304" s="56" t="n">
        <x:f>Ubicaciones!D18</x:f>
        <x:v>8.88</x:v>
      </x:c>
      <x:c r="L2304" s="56" t="n">
        <x:f>Ubicaciones!E18</x:f>
        <x:v>-79.78</x:v>
      </x:c>
      <x:c r="M2304" s="38" t="str">
        <x:f>Vulnerabilidad!B22</x:f>
        <x:v>Hormigón armado</x:v>
      </x:c>
      <x:c r="N2304" s="38" t="str">
        <x:f>Vulnerabilidad!C22</x:f>
        <x:v>Mampostería de relleno</x:v>
      </x:c>
      <x:c r="O2304" s="38" t="str">
        <x:f>Vulnerabilidad!D22</x:f>
        <x:v>Losa de hormigón</x:v>
      </x:c>
      <x:c r="P2304" s="38" t="str">
        <x:v>Sin dato</x:v>
      </x:c>
      <x:c r="Q2304" s="38" t="n">
        <x:f>IF('Impacto local'!H18="","",'Impacto local'!H18)</x:f>
        <x:v>2</x:v>
      </x:c>
      <x:c r="R2304" s="57" t="n">
        <x:f>IF(Q2304="","",INDEX(Vulnerabilidad!$B$6:$B$17,Q2304))</x:f>
        <x:v>0</x:v>
      </x:c>
      <x:c r="S2304" s="55" t="n">
        <x:f>IF(AND(ISNUMBER(J2304),ISNUMBER(R2304),R2304&gt;=0,R2304&lt;=1),J2304*R2304,"n.a.")</x:f>
        <x:v>0</x:v>
      </x:c>
      <x:c r="T2304" s="38" t="str">
        <x:f>IF(ISNUMBER(S2304),"Calculado ilustrativo","Faltan datos / parámetros inválidos")</x:f>
        <x:v>Calculado ilustrativo</x:v>
      </x:c>
    </x:row>
    <x:row r="2305">
      <x:c r="A2305" s="38" t="str">
        <x:v>R02300</x:v>
      </x:c>
      <x:c r="B2305" s="38" t="str">
        <x:f>'Reparto provincial'!B772</x:f>
        <x:v>C20</x:v>
      </x:c>
      <x:c r="C2305" s="38" t="str">
        <x:f>'Reparto provincial'!C772</x:f>
        <x:v>BUPA Panamá S.A.</x:v>
      </x:c>
      <x:c r="D2305" s="38" t="str">
        <x:f>'Reparto provincial'!D772</x:f>
        <x:v>Comercial</x:v>
      </x:c>
      <x:c r="E2305" s="38" t="str">
        <x:f>'Reparto provincial'!E772</x:f>
        <x:v>Panamá Oeste</x:v>
      </x:c>
      <x:c r="F2305" s="38" t="str">
        <x:f>Ubicaciones!A18</x:f>
        <x:v>L13</x:v>
      </x:c>
      <x:c r="G2305" s="38" t="str">
        <x:v>P2</x:v>
      </x:c>
      <x:c r="H2305" s="55" t="n">
        <x:f>IF(AND(ISNUMBER('Reparto provincial'!J772),ABS(Construccion!G43-1)&lt;0.0000001,MIN(Construccion!D43:F43)&gt;=0,MAX(Construccion!D43:F43)&lt;=1),ROUND('Reparto provincial'!J772*ROUND(SUM(Construccion!$D$43:E43),12),0)-ROUND('Reparto provincial'!J772*ROUND(SUM(Construccion!$D$43:D43),12),0),"n.a.")</x:f>
        <x:v>0</x:v>
      </x:c>
      <x:c r="I2305" s="55" t="n">
        <x:f>'Reparto provincial'!N772</x:f>
        <x:v>0</x:v>
      </x:c>
      <x:c r="J2305" s="55" t="n">
        <x:f>IF(AND(ISNUMBER(H2305),ISNUMBER(I2305)),H2305*I2305,"n.a.")</x:f>
        <x:v>0</x:v>
      </x:c>
      <x:c r="K2305" s="56" t="n">
        <x:f>Ubicaciones!D18</x:f>
        <x:v>8.88</x:v>
      </x:c>
      <x:c r="L2305" s="56" t="n">
        <x:f>Ubicaciones!E18</x:f>
        <x:v>-79.78</x:v>
      </x:c>
      <x:c r="M2305" s="38" t="str">
        <x:f>Vulnerabilidad!B23</x:f>
        <x:v>Mampostería sin refuerzo</x:v>
      </x:c>
      <x:c r="N2305" s="38" t="str">
        <x:f>Vulnerabilidad!C23</x:f>
        <x:v>Bloque / ladrillo</x:v>
      </x:c>
      <x:c r="O2305" s="38" t="str">
        <x:f>Vulnerabilidad!D23</x:f>
        <x:v>Metal</x:v>
      </x:c>
      <x:c r="P2305" s="38" t="str">
        <x:v>Sin dato</x:v>
      </x:c>
      <x:c r="Q2305" s="38" t="n">
        <x:f>IF('Impacto local'!H18="","",'Impacto local'!H18)</x:f>
        <x:v>2</x:v>
      </x:c>
      <x:c r="R2305" s="57" t="n">
        <x:f>IF(Q2305="","",INDEX(Vulnerabilidad!$C$6:$C$17,Q2305))</x:f>
        <x:v>0</x:v>
      </x:c>
      <x:c r="S2305" s="55" t="n">
        <x:f>IF(AND(ISNUMBER(J2305),ISNUMBER(R2305),R2305&gt;=0,R2305&lt;=1),J2305*R2305,"n.a.")</x:f>
        <x:v>0</x:v>
      </x:c>
      <x:c r="T2305" s="38" t="str">
        <x:f>IF(ISNUMBER(S2305),"Calculado ilustrativo","Faltan datos / parámetros inválidos")</x:f>
        <x:v>Calculado ilustrativo</x:v>
      </x:c>
    </x:row>
    <x:row r="2306">
      <x:c r="A2306" s="38" t="str">
        <x:v>R02301</x:v>
      </x:c>
      <x:c r="B2306" s="38" t="str">
        <x:f>'Reparto provincial'!B772</x:f>
        <x:v>C20</x:v>
      </x:c>
      <x:c r="C2306" s="38" t="str">
        <x:f>'Reparto provincial'!C772</x:f>
        <x:v>BUPA Panamá S.A.</x:v>
      </x:c>
      <x:c r="D2306" s="38" t="str">
        <x:f>'Reparto provincial'!D772</x:f>
        <x:v>Comercial</x:v>
      </x:c>
      <x:c r="E2306" s="38" t="str">
        <x:f>'Reparto provincial'!E772</x:f>
        <x:v>Panamá Oeste</x:v>
      </x:c>
      <x:c r="F2306" s="38" t="str">
        <x:f>Ubicaciones!A18</x:f>
        <x:v>L13</x:v>
      </x:c>
      <x:c r="G2306" s="38" t="str">
        <x:v>P3</x:v>
      </x:c>
      <x:c r="H2306" s="55" t="n">
        <x:f>IF(AND(ISNUMBER('Reparto provincial'!J772),ABS(Construccion!G43-1)&lt;0.0000001,MIN(Construccion!D43:F43)&gt;=0,MAX(Construccion!D43:F43)&lt;=1),ROUND('Reparto provincial'!J772*ROUND(SUM(Construccion!$D$43:F43),12),0)-ROUND('Reparto provincial'!J772*ROUND(SUM(Construccion!$D$43:E43),12),0),"n.a.")</x:f>
        <x:v>0</x:v>
      </x:c>
      <x:c r="I2306" s="55" t="n">
        <x:f>'Reparto provincial'!N772</x:f>
        <x:v>0</x:v>
      </x:c>
      <x:c r="J2306" s="55" t="n">
        <x:f>IF(AND(ISNUMBER(H2306),ISNUMBER(I2306)),H2306*I2306,"n.a.")</x:f>
        <x:v>0</x:v>
      </x:c>
      <x:c r="K2306" s="56" t="n">
        <x:f>Ubicaciones!D18</x:f>
        <x:v>8.88</x:v>
      </x:c>
      <x:c r="L2306" s="56" t="n">
        <x:f>Ubicaciones!E18</x:f>
        <x:v>-79.78</x:v>
      </x:c>
      <x:c r="M2306" s="38" t="str">
        <x:f>Vulnerabilidad!B24</x:f>
        <x:v>Liviana / madera</x:v>
      </x:c>
      <x:c r="N2306" s="38" t="str">
        <x:f>Vulnerabilidad!C24</x:f>
        <x:v>Madera / livianas</x:v>
      </x:c>
      <x:c r="O2306" s="38" t="str">
        <x:f>Vulnerabilidad!D24</x:f>
        <x:v>Metal</x:v>
      </x:c>
      <x:c r="P2306" s="38" t="str">
        <x:v>Sin dato</x:v>
      </x:c>
      <x:c r="Q2306" s="38" t="n">
        <x:f>IF('Impacto local'!H18="","",'Impacto local'!H18)</x:f>
        <x:v>2</x:v>
      </x:c>
      <x:c r="R2306" s="57" t="n">
        <x:f>IF(Q2306="","",INDEX(Vulnerabilidad!$D$6:$D$17,Q2306))</x:f>
        <x:v>0</x:v>
      </x:c>
      <x:c r="S2306" s="55" t="n">
        <x:f>IF(AND(ISNUMBER(J2306),ISNUMBER(R2306),R2306&gt;=0,R2306&lt;=1),J2306*R2306,"n.a.")</x:f>
        <x:v>0</x:v>
      </x:c>
      <x:c r="T2306" s="38" t="str">
        <x:f>IF(ISNUMBER(S2306),"Calculado ilustrativo","Faltan datos / parámetros inválidos")</x:f>
        <x:v>Calculado ilustrativo</x:v>
      </x:c>
    </x:row>
    <x:row r="2307">
      <x:c r="A2307" s="38" t="str">
        <x:v>R02302</x:v>
      </x:c>
      <x:c r="B2307" s="38" t="str">
        <x:f>'Reparto provincial'!B773</x:f>
        <x:v>C20</x:v>
      </x:c>
      <x:c r="C2307" s="38" t="str">
        <x:f>'Reparto provincial'!C773</x:f>
        <x:v>BUPA Panamá S.A.</x:v>
      </x:c>
      <x:c r="D2307" s="38" t="str">
        <x:f>'Reparto provincial'!D773</x:f>
        <x:v>Industrial</x:v>
      </x:c>
      <x:c r="E2307" s="38" t="str">
        <x:f>'Reparto provincial'!E773</x:f>
        <x:v>Bocas del Toro</x:v>
      </x:c>
      <x:c r="F2307" s="38" t="str">
        <x:f>Ubicaciones!A6</x:f>
        <x:v>L01</x:v>
      </x:c>
      <x:c r="G2307" s="38" t="str">
        <x:v>P1</x:v>
      </x:c>
      <x:c r="H2307" s="55" t="n">
        <x:f>IF(AND(ISNUMBER('Reparto provincial'!J773),ABS(Construccion!G8-1)&lt;0.0000001,MIN(Construccion!D8:F8)&gt;=0,MAX(Construccion!D8:F8)&lt;=1),ROUND('Reparto provincial'!J773*ROUND(SUM(Construccion!$D$8:D8),12),0)-0,"n.a.")</x:f>
        <x:v>0</x:v>
      </x:c>
      <x:c r="I2307" s="55" t="n">
        <x:f>'Reparto provincial'!N773</x:f>
        <x:v>0</x:v>
      </x:c>
      <x:c r="J2307" s="55" t="n">
        <x:f>IF(AND(ISNUMBER(H2307),ISNUMBER(I2307)),H2307*I2307,"n.a.")</x:f>
        <x:v>0</x:v>
      </x:c>
      <x:c r="K2307" s="56" t="n">
        <x:f>Ubicaciones!D6</x:f>
        <x:v>9.34</x:v>
      </x:c>
      <x:c r="L2307" s="56" t="n">
        <x:f>Ubicaciones!E6</x:f>
        <x:v>-82.25</x:v>
      </x:c>
      <x:c r="M2307" s="38" t="str">
        <x:f>Vulnerabilidad!B22</x:f>
        <x:v>Hormigón armado</x:v>
      </x:c>
      <x:c r="N2307" s="38" t="str">
        <x:f>Vulnerabilidad!C22</x:f>
        <x:v>Mampostería de relleno</x:v>
      </x:c>
      <x:c r="O2307" s="38" t="str">
        <x:f>Vulnerabilidad!D22</x:f>
        <x:v>Losa de hormigón</x:v>
      </x:c>
      <x:c r="P2307" s="38" t="str">
        <x:v>Sin dato</x:v>
      </x:c>
      <x:c r="Q2307" s="38" t="n">
        <x:f>IF('Impacto local'!H6="","",'Impacto local'!H6)</x:f>
        <x:v>3</x:v>
      </x:c>
      <x:c r="R2307" s="57" t="n">
        <x:f>IF(Q2307="","",INDEX(Vulnerabilidad!$B$6:$B$17,Q2307))</x:f>
        <x:v>0</x:v>
      </x:c>
      <x:c r="S2307" s="55" t="n">
        <x:f>IF(AND(ISNUMBER(J2307),ISNUMBER(R2307),R2307&gt;=0,R2307&lt;=1),J2307*R2307,"n.a.")</x:f>
        <x:v>0</x:v>
      </x:c>
      <x:c r="T2307" s="38" t="str">
        <x:f>IF(ISNUMBER(S2307),"Calculado ilustrativo","Faltan datos / parámetros inválidos")</x:f>
        <x:v>Calculado ilustrativo</x:v>
      </x:c>
    </x:row>
    <x:row r="2308">
      <x:c r="A2308" s="38" t="str">
        <x:v>R02303</x:v>
      </x:c>
      <x:c r="B2308" s="38" t="str">
        <x:f>'Reparto provincial'!B773</x:f>
        <x:v>C20</x:v>
      </x:c>
      <x:c r="C2308" s="38" t="str">
        <x:f>'Reparto provincial'!C773</x:f>
        <x:v>BUPA Panamá S.A.</x:v>
      </x:c>
      <x:c r="D2308" s="38" t="str">
        <x:f>'Reparto provincial'!D773</x:f>
        <x:v>Industrial</x:v>
      </x:c>
      <x:c r="E2308" s="38" t="str">
        <x:f>'Reparto provincial'!E773</x:f>
        <x:v>Bocas del Toro</x:v>
      </x:c>
      <x:c r="F2308" s="38" t="str">
        <x:f>Ubicaciones!A6</x:f>
        <x:v>L01</x:v>
      </x:c>
      <x:c r="G2308" s="38" t="str">
        <x:v>P2</x:v>
      </x:c>
      <x:c r="H2308" s="55" t="n">
        <x:f>IF(AND(ISNUMBER('Reparto provincial'!J773),ABS(Construccion!G8-1)&lt;0.0000001,MIN(Construccion!D8:F8)&gt;=0,MAX(Construccion!D8:F8)&lt;=1),ROUND('Reparto provincial'!J773*ROUND(SUM(Construccion!$D$8:E8),12),0)-ROUND('Reparto provincial'!J773*ROUND(SUM(Construccion!$D$8:D8),12),0),"n.a.")</x:f>
        <x:v>0</x:v>
      </x:c>
      <x:c r="I2308" s="55" t="n">
        <x:f>'Reparto provincial'!N773</x:f>
        <x:v>0</x:v>
      </x:c>
      <x:c r="J2308" s="55" t="n">
        <x:f>IF(AND(ISNUMBER(H2308),ISNUMBER(I2308)),H2308*I2308,"n.a.")</x:f>
        <x:v>0</x:v>
      </x:c>
      <x:c r="K2308" s="56" t="n">
        <x:f>Ubicaciones!D6</x:f>
        <x:v>9.34</x:v>
      </x:c>
      <x:c r="L2308" s="56" t="n">
        <x:f>Ubicaciones!E6</x:f>
        <x:v>-82.25</x:v>
      </x:c>
      <x:c r="M2308" s="38" t="str">
        <x:f>Vulnerabilidad!B23</x:f>
        <x:v>Mampostería sin refuerzo</x:v>
      </x:c>
      <x:c r="N2308" s="38" t="str">
        <x:f>Vulnerabilidad!C23</x:f>
        <x:v>Bloque / ladrillo</x:v>
      </x:c>
      <x:c r="O2308" s="38" t="str">
        <x:f>Vulnerabilidad!D23</x:f>
        <x:v>Metal</x:v>
      </x:c>
      <x:c r="P2308" s="38" t="str">
        <x:v>Sin dato</x:v>
      </x:c>
      <x:c r="Q2308" s="38" t="n">
        <x:f>IF('Impacto local'!H6="","",'Impacto local'!H6)</x:f>
        <x:v>3</x:v>
      </x:c>
      <x:c r="R2308" s="57" t="n">
        <x:f>IF(Q2308="","",INDEX(Vulnerabilidad!$C$6:$C$17,Q2308))</x:f>
        <x:v>0</x:v>
      </x:c>
      <x:c r="S2308" s="55" t="n">
        <x:f>IF(AND(ISNUMBER(J2308),ISNUMBER(R2308),R2308&gt;=0,R2308&lt;=1),J2308*R2308,"n.a.")</x:f>
        <x:v>0</x:v>
      </x:c>
      <x:c r="T2308" s="38" t="str">
        <x:f>IF(ISNUMBER(S2308),"Calculado ilustrativo","Faltan datos / parámetros inválidos")</x:f>
        <x:v>Calculado ilustrativo</x:v>
      </x:c>
    </x:row>
    <x:row r="2309">
      <x:c r="A2309" s="38" t="str">
        <x:v>R02304</x:v>
      </x:c>
      <x:c r="B2309" s="38" t="str">
        <x:f>'Reparto provincial'!B773</x:f>
        <x:v>C20</x:v>
      </x:c>
      <x:c r="C2309" s="38" t="str">
        <x:f>'Reparto provincial'!C773</x:f>
        <x:v>BUPA Panamá S.A.</x:v>
      </x:c>
      <x:c r="D2309" s="38" t="str">
        <x:f>'Reparto provincial'!D773</x:f>
        <x:v>Industrial</x:v>
      </x:c>
      <x:c r="E2309" s="38" t="str">
        <x:f>'Reparto provincial'!E773</x:f>
        <x:v>Bocas del Toro</x:v>
      </x:c>
      <x:c r="F2309" s="38" t="str">
        <x:f>Ubicaciones!A6</x:f>
        <x:v>L01</x:v>
      </x:c>
      <x:c r="G2309" s="38" t="str">
        <x:v>P3</x:v>
      </x:c>
      <x:c r="H2309" s="55" t="n">
        <x:f>IF(AND(ISNUMBER('Reparto provincial'!J773),ABS(Construccion!G8-1)&lt;0.0000001,MIN(Construccion!D8:F8)&gt;=0,MAX(Construccion!D8:F8)&lt;=1),ROUND('Reparto provincial'!J773*ROUND(SUM(Construccion!$D$8:F8),12),0)-ROUND('Reparto provincial'!J773*ROUND(SUM(Construccion!$D$8:E8),12),0),"n.a.")</x:f>
        <x:v>0</x:v>
      </x:c>
      <x:c r="I2309" s="55" t="n">
        <x:f>'Reparto provincial'!N773</x:f>
        <x:v>0</x:v>
      </x:c>
      <x:c r="J2309" s="55" t="n">
        <x:f>IF(AND(ISNUMBER(H2309),ISNUMBER(I2309)),H2309*I2309,"n.a.")</x:f>
        <x:v>0</x:v>
      </x:c>
      <x:c r="K2309" s="56" t="n">
        <x:f>Ubicaciones!D6</x:f>
        <x:v>9.34</x:v>
      </x:c>
      <x:c r="L2309" s="56" t="n">
        <x:f>Ubicaciones!E6</x:f>
        <x:v>-82.25</x:v>
      </x:c>
      <x:c r="M2309" s="38" t="str">
        <x:f>Vulnerabilidad!B24</x:f>
        <x:v>Liviana / madera</x:v>
      </x:c>
      <x:c r="N2309" s="38" t="str">
        <x:f>Vulnerabilidad!C24</x:f>
        <x:v>Madera / livianas</x:v>
      </x:c>
      <x:c r="O2309" s="38" t="str">
        <x:f>Vulnerabilidad!D24</x:f>
        <x:v>Metal</x:v>
      </x:c>
      <x:c r="P2309" s="38" t="str">
        <x:v>Sin dato</x:v>
      </x:c>
      <x:c r="Q2309" s="38" t="n">
        <x:f>IF('Impacto local'!H6="","",'Impacto local'!H6)</x:f>
        <x:v>3</x:v>
      </x:c>
      <x:c r="R2309" s="57" t="n">
        <x:f>IF(Q2309="","",INDEX(Vulnerabilidad!$D$6:$D$17,Q2309))</x:f>
        <x:v>0</x:v>
      </x:c>
      <x:c r="S2309" s="55" t="n">
        <x:f>IF(AND(ISNUMBER(J2309),ISNUMBER(R2309),R2309&gt;=0,R2309&lt;=1),J2309*R2309,"n.a.")</x:f>
        <x:v>0</x:v>
      </x:c>
      <x:c r="T2309" s="38" t="str">
        <x:f>IF(ISNUMBER(S2309),"Calculado ilustrativo","Faltan datos / parámetros inválidos")</x:f>
        <x:v>Calculado ilustrativo</x:v>
      </x:c>
    </x:row>
    <x:row r="2310">
      <x:c r="A2310" s="38" t="str">
        <x:v>R02305</x:v>
      </x:c>
      <x:c r="B2310" s="38" t="str">
        <x:f>'Reparto provincial'!B774</x:f>
        <x:v>C20</x:v>
      </x:c>
      <x:c r="C2310" s="38" t="str">
        <x:f>'Reparto provincial'!C774</x:f>
        <x:v>BUPA Panamá S.A.</x:v>
      </x:c>
      <x:c r="D2310" s="38" t="str">
        <x:f>'Reparto provincial'!D774</x:f>
        <x:v>Industrial</x:v>
      </x:c>
      <x:c r="E2310" s="38" t="str">
        <x:f>'Reparto provincial'!E774</x:f>
        <x:v>Coclé</x:v>
      </x:c>
      <x:c r="F2310" s="38" t="str">
        <x:f>Ubicaciones!A7</x:f>
        <x:v>L02</x:v>
      </x:c>
      <x:c r="G2310" s="38" t="str">
        <x:v>P1</x:v>
      </x:c>
      <x:c r="H2310" s="55" t="n">
        <x:f>IF(AND(ISNUMBER('Reparto provincial'!J774),ABS(Construccion!G11-1)&lt;0.0000001,MIN(Construccion!D11:F11)&gt;=0,MAX(Construccion!D11:F11)&lt;=1),ROUND('Reparto provincial'!J774*ROUND(SUM(Construccion!$D$11:D11),12),0)-0,"n.a.")</x:f>
        <x:v>0</x:v>
      </x:c>
      <x:c r="I2310" s="55" t="n">
        <x:f>'Reparto provincial'!N774</x:f>
        <x:v>0</x:v>
      </x:c>
      <x:c r="J2310" s="55" t="n">
        <x:f>IF(AND(ISNUMBER(H2310),ISNUMBER(I2310)),H2310*I2310,"n.a.")</x:f>
        <x:v>0</x:v>
      </x:c>
      <x:c r="K2310" s="56" t="n">
        <x:f>Ubicaciones!D7</x:f>
        <x:v>8.52</x:v>
      </x:c>
      <x:c r="L2310" s="56" t="n">
        <x:f>Ubicaciones!E7</x:f>
        <x:v>-80.36</x:v>
      </x:c>
      <x:c r="M2310" s="38" t="str">
        <x:f>Vulnerabilidad!B22</x:f>
        <x:v>Hormigón armado</x:v>
      </x:c>
      <x:c r="N2310" s="38" t="str">
        <x:f>Vulnerabilidad!C22</x:f>
        <x:v>Mampostería de relleno</x:v>
      </x:c>
      <x:c r="O2310" s="38" t="str">
        <x:f>Vulnerabilidad!D22</x:f>
        <x:v>Losa de hormigón</x:v>
      </x:c>
      <x:c r="P2310" s="38" t="str">
        <x:v>Sin dato</x:v>
      </x:c>
      <x:c r="Q2310" s="38" t="n">
        <x:f>IF('Impacto local'!H7="","",'Impacto local'!H7)</x:f>
        <x:v>2</x:v>
      </x:c>
      <x:c r="R2310" s="57" t="n">
        <x:f>IF(Q2310="","",INDEX(Vulnerabilidad!$B$6:$B$17,Q2310))</x:f>
        <x:v>0</x:v>
      </x:c>
      <x:c r="S2310" s="55" t="n">
        <x:f>IF(AND(ISNUMBER(J2310),ISNUMBER(R2310),R2310&gt;=0,R2310&lt;=1),J2310*R2310,"n.a.")</x:f>
        <x:v>0</x:v>
      </x:c>
      <x:c r="T2310" s="38" t="str">
        <x:f>IF(ISNUMBER(S2310),"Calculado ilustrativo","Faltan datos / parámetros inválidos")</x:f>
        <x:v>Calculado ilustrativo</x:v>
      </x:c>
    </x:row>
    <x:row r="2311">
      <x:c r="A2311" s="38" t="str">
        <x:v>R02306</x:v>
      </x:c>
      <x:c r="B2311" s="38" t="str">
        <x:f>'Reparto provincial'!B774</x:f>
        <x:v>C20</x:v>
      </x:c>
      <x:c r="C2311" s="38" t="str">
        <x:f>'Reparto provincial'!C774</x:f>
        <x:v>BUPA Panamá S.A.</x:v>
      </x:c>
      <x:c r="D2311" s="38" t="str">
        <x:f>'Reparto provincial'!D774</x:f>
        <x:v>Industrial</x:v>
      </x:c>
      <x:c r="E2311" s="38" t="str">
        <x:f>'Reparto provincial'!E774</x:f>
        <x:v>Coclé</x:v>
      </x:c>
      <x:c r="F2311" s="38" t="str">
        <x:f>Ubicaciones!A7</x:f>
        <x:v>L02</x:v>
      </x:c>
      <x:c r="G2311" s="38" t="str">
        <x:v>P2</x:v>
      </x:c>
      <x:c r="H2311" s="55" t="n">
        <x:f>IF(AND(ISNUMBER('Reparto provincial'!J774),ABS(Construccion!G11-1)&lt;0.0000001,MIN(Construccion!D11:F11)&gt;=0,MAX(Construccion!D11:F11)&lt;=1),ROUND('Reparto provincial'!J774*ROUND(SUM(Construccion!$D$11:E11),12),0)-ROUND('Reparto provincial'!J774*ROUND(SUM(Construccion!$D$11:D11),12),0),"n.a.")</x:f>
        <x:v>0</x:v>
      </x:c>
      <x:c r="I2311" s="55" t="n">
        <x:f>'Reparto provincial'!N774</x:f>
        <x:v>0</x:v>
      </x:c>
      <x:c r="J2311" s="55" t="n">
        <x:f>IF(AND(ISNUMBER(H2311),ISNUMBER(I2311)),H2311*I2311,"n.a.")</x:f>
        <x:v>0</x:v>
      </x:c>
      <x:c r="K2311" s="56" t="n">
        <x:f>Ubicaciones!D7</x:f>
        <x:v>8.52</x:v>
      </x:c>
      <x:c r="L2311" s="56" t="n">
        <x:f>Ubicaciones!E7</x:f>
        <x:v>-80.36</x:v>
      </x:c>
      <x:c r="M2311" s="38" t="str">
        <x:f>Vulnerabilidad!B23</x:f>
        <x:v>Mampostería sin refuerzo</x:v>
      </x:c>
      <x:c r="N2311" s="38" t="str">
        <x:f>Vulnerabilidad!C23</x:f>
        <x:v>Bloque / ladrillo</x:v>
      </x:c>
      <x:c r="O2311" s="38" t="str">
        <x:f>Vulnerabilidad!D23</x:f>
        <x:v>Metal</x:v>
      </x:c>
      <x:c r="P2311" s="38" t="str">
        <x:v>Sin dato</x:v>
      </x:c>
      <x:c r="Q2311" s="38" t="n">
        <x:f>IF('Impacto local'!H7="","",'Impacto local'!H7)</x:f>
        <x:v>2</x:v>
      </x:c>
      <x:c r="R2311" s="57" t="n">
        <x:f>IF(Q2311="","",INDEX(Vulnerabilidad!$C$6:$C$17,Q2311))</x:f>
        <x:v>0</x:v>
      </x:c>
      <x:c r="S2311" s="55" t="n">
        <x:f>IF(AND(ISNUMBER(J2311),ISNUMBER(R2311),R2311&gt;=0,R2311&lt;=1),J2311*R2311,"n.a.")</x:f>
        <x:v>0</x:v>
      </x:c>
      <x:c r="T2311" s="38" t="str">
        <x:f>IF(ISNUMBER(S2311),"Calculado ilustrativo","Faltan datos / parámetros inválidos")</x:f>
        <x:v>Calculado ilustrativo</x:v>
      </x:c>
    </x:row>
    <x:row r="2312">
      <x:c r="A2312" s="38" t="str">
        <x:v>R02307</x:v>
      </x:c>
      <x:c r="B2312" s="38" t="str">
        <x:f>'Reparto provincial'!B774</x:f>
        <x:v>C20</x:v>
      </x:c>
      <x:c r="C2312" s="38" t="str">
        <x:f>'Reparto provincial'!C774</x:f>
        <x:v>BUPA Panamá S.A.</x:v>
      </x:c>
      <x:c r="D2312" s="38" t="str">
        <x:f>'Reparto provincial'!D774</x:f>
        <x:v>Industrial</x:v>
      </x:c>
      <x:c r="E2312" s="38" t="str">
        <x:f>'Reparto provincial'!E774</x:f>
        <x:v>Coclé</x:v>
      </x:c>
      <x:c r="F2312" s="38" t="str">
        <x:f>Ubicaciones!A7</x:f>
        <x:v>L02</x:v>
      </x:c>
      <x:c r="G2312" s="38" t="str">
        <x:v>P3</x:v>
      </x:c>
      <x:c r="H2312" s="55" t="n">
        <x:f>IF(AND(ISNUMBER('Reparto provincial'!J774),ABS(Construccion!G11-1)&lt;0.0000001,MIN(Construccion!D11:F11)&gt;=0,MAX(Construccion!D11:F11)&lt;=1),ROUND('Reparto provincial'!J774*ROUND(SUM(Construccion!$D$11:F11),12),0)-ROUND('Reparto provincial'!J774*ROUND(SUM(Construccion!$D$11:E11),12),0),"n.a.")</x:f>
        <x:v>0</x:v>
      </x:c>
      <x:c r="I2312" s="55" t="n">
        <x:f>'Reparto provincial'!N774</x:f>
        <x:v>0</x:v>
      </x:c>
      <x:c r="J2312" s="55" t="n">
        <x:f>IF(AND(ISNUMBER(H2312),ISNUMBER(I2312)),H2312*I2312,"n.a.")</x:f>
        <x:v>0</x:v>
      </x:c>
      <x:c r="K2312" s="56" t="n">
        <x:f>Ubicaciones!D7</x:f>
        <x:v>8.52</x:v>
      </x:c>
      <x:c r="L2312" s="56" t="n">
        <x:f>Ubicaciones!E7</x:f>
        <x:v>-80.36</x:v>
      </x:c>
      <x:c r="M2312" s="38" t="str">
        <x:f>Vulnerabilidad!B24</x:f>
        <x:v>Liviana / madera</x:v>
      </x:c>
      <x:c r="N2312" s="38" t="str">
        <x:f>Vulnerabilidad!C24</x:f>
        <x:v>Madera / livianas</x:v>
      </x:c>
      <x:c r="O2312" s="38" t="str">
        <x:f>Vulnerabilidad!D24</x:f>
        <x:v>Metal</x:v>
      </x:c>
      <x:c r="P2312" s="38" t="str">
        <x:v>Sin dato</x:v>
      </x:c>
      <x:c r="Q2312" s="38" t="n">
        <x:f>IF('Impacto local'!H7="","",'Impacto local'!H7)</x:f>
        <x:v>2</x:v>
      </x:c>
      <x:c r="R2312" s="57" t="n">
        <x:f>IF(Q2312="","",INDEX(Vulnerabilidad!$D$6:$D$17,Q2312))</x:f>
        <x:v>0</x:v>
      </x:c>
      <x:c r="S2312" s="55" t="n">
        <x:f>IF(AND(ISNUMBER(J2312),ISNUMBER(R2312),R2312&gt;=0,R2312&lt;=1),J2312*R2312,"n.a.")</x:f>
        <x:v>0</x:v>
      </x:c>
      <x:c r="T2312" s="38" t="str">
        <x:f>IF(ISNUMBER(S2312),"Calculado ilustrativo","Faltan datos / parámetros inválidos")</x:f>
        <x:v>Calculado ilustrativo</x:v>
      </x:c>
    </x:row>
    <x:row r="2313">
      <x:c r="A2313" s="38" t="str">
        <x:v>R02308</x:v>
      </x:c>
      <x:c r="B2313" s="38" t="str">
        <x:f>'Reparto provincial'!B775</x:f>
        <x:v>C20</x:v>
      </x:c>
      <x:c r="C2313" s="38" t="str">
        <x:f>'Reparto provincial'!C775</x:f>
        <x:v>BUPA Panamá S.A.</x:v>
      </x:c>
      <x:c r="D2313" s="38" t="str">
        <x:f>'Reparto provincial'!D775</x:f>
        <x:v>Industrial</x:v>
      </x:c>
      <x:c r="E2313" s="38" t="str">
        <x:f>'Reparto provincial'!E775</x:f>
        <x:v>Colón</x:v>
      </x:c>
      <x:c r="F2313" s="38" t="str">
        <x:f>Ubicaciones!A8</x:f>
        <x:v>L03</x:v>
      </x:c>
      <x:c r="G2313" s="38" t="str">
        <x:v>P1</x:v>
      </x:c>
      <x:c r="H2313" s="55" t="n">
        <x:f>IF(AND(ISNUMBER('Reparto provincial'!J775),ABS(Construccion!G14-1)&lt;0.0000001,MIN(Construccion!D14:F14)&gt;=0,MAX(Construccion!D14:F14)&lt;=1),ROUND('Reparto provincial'!J775*ROUND(SUM(Construccion!$D$14:D14),12),0)-0,"n.a.")</x:f>
        <x:v>0</x:v>
      </x:c>
      <x:c r="I2313" s="55" t="n">
        <x:f>'Reparto provincial'!N775</x:f>
        <x:v>0</x:v>
      </x:c>
      <x:c r="J2313" s="55" t="n">
        <x:f>IF(AND(ISNUMBER(H2313),ISNUMBER(I2313)),H2313*I2313,"n.a.")</x:f>
        <x:v>0</x:v>
      </x:c>
      <x:c r="K2313" s="56" t="n">
        <x:f>Ubicaciones!D8</x:f>
        <x:v>9.36</x:v>
      </x:c>
      <x:c r="L2313" s="56" t="n">
        <x:f>Ubicaciones!E8</x:f>
        <x:v>-79.9</x:v>
      </x:c>
      <x:c r="M2313" s="38" t="str">
        <x:f>Vulnerabilidad!B22</x:f>
        <x:v>Hormigón armado</x:v>
      </x:c>
      <x:c r="N2313" s="38" t="str">
        <x:f>Vulnerabilidad!C22</x:f>
        <x:v>Mampostería de relleno</x:v>
      </x:c>
      <x:c r="O2313" s="38" t="str">
        <x:f>Vulnerabilidad!D22</x:f>
        <x:v>Losa de hormigón</x:v>
      </x:c>
      <x:c r="P2313" s="38" t="str">
        <x:v>Sin dato</x:v>
      </x:c>
      <x:c r="Q2313" s="38" t="n">
        <x:f>IF('Impacto local'!H8="","",'Impacto local'!H8)</x:f>
        <x:v>2</x:v>
      </x:c>
      <x:c r="R2313" s="57" t="n">
        <x:f>IF(Q2313="","",INDEX(Vulnerabilidad!$B$6:$B$17,Q2313))</x:f>
        <x:v>0</x:v>
      </x:c>
      <x:c r="S2313" s="55" t="n">
        <x:f>IF(AND(ISNUMBER(J2313),ISNUMBER(R2313),R2313&gt;=0,R2313&lt;=1),J2313*R2313,"n.a.")</x:f>
        <x:v>0</x:v>
      </x:c>
      <x:c r="T2313" s="38" t="str">
        <x:f>IF(ISNUMBER(S2313),"Calculado ilustrativo","Faltan datos / parámetros inválidos")</x:f>
        <x:v>Calculado ilustrativo</x:v>
      </x:c>
    </x:row>
    <x:row r="2314">
      <x:c r="A2314" s="38" t="str">
        <x:v>R02309</x:v>
      </x:c>
      <x:c r="B2314" s="38" t="str">
        <x:f>'Reparto provincial'!B775</x:f>
        <x:v>C20</x:v>
      </x:c>
      <x:c r="C2314" s="38" t="str">
        <x:f>'Reparto provincial'!C775</x:f>
        <x:v>BUPA Panamá S.A.</x:v>
      </x:c>
      <x:c r="D2314" s="38" t="str">
        <x:f>'Reparto provincial'!D775</x:f>
        <x:v>Industrial</x:v>
      </x:c>
      <x:c r="E2314" s="38" t="str">
        <x:f>'Reparto provincial'!E775</x:f>
        <x:v>Colón</x:v>
      </x:c>
      <x:c r="F2314" s="38" t="str">
        <x:f>Ubicaciones!A8</x:f>
        <x:v>L03</x:v>
      </x:c>
      <x:c r="G2314" s="38" t="str">
        <x:v>P2</x:v>
      </x:c>
      <x:c r="H2314" s="55" t="n">
        <x:f>IF(AND(ISNUMBER('Reparto provincial'!J775),ABS(Construccion!G14-1)&lt;0.0000001,MIN(Construccion!D14:F14)&gt;=0,MAX(Construccion!D14:F14)&lt;=1),ROUND('Reparto provincial'!J775*ROUND(SUM(Construccion!$D$14:E14),12),0)-ROUND('Reparto provincial'!J775*ROUND(SUM(Construccion!$D$14:D14),12),0),"n.a.")</x:f>
        <x:v>0</x:v>
      </x:c>
      <x:c r="I2314" s="55" t="n">
        <x:f>'Reparto provincial'!N775</x:f>
        <x:v>0</x:v>
      </x:c>
      <x:c r="J2314" s="55" t="n">
        <x:f>IF(AND(ISNUMBER(H2314),ISNUMBER(I2314)),H2314*I2314,"n.a.")</x:f>
        <x:v>0</x:v>
      </x:c>
      <x:c r="K2314" s="56" t="n">
        <x:f>Ubicaciones!D8</x:f>
        <x:v>9.36</x:v>
      </x:c>
      <x:c r="L2314" s="56" t="n">
        <x:f>Ubicaciones!E8</x:f>
        <x:v>-79.9</x:v>
      </x:c>
      <x:c r="M2314" s="38" t="str">
        <x:f>Vulnerabilidad!B23</x:f>
        <x:v>Mampostería sin refuerzo</x:v>
      </x:c>
      <x:c r="N2314" s="38" t="str">
        <x:f>Vulnerabilidad!C23</x:f>
        <x:v>Bloque / ladrillo</x:v>
      </x:c>
      <x:c r="O2314" s="38" t="str">
        <x:f>Vulnerabilidad!D23</x:f>
        <x:v>Metal</x:v>
      </x:c>
      <x:c r="P2314" s="38" t="str">
        <x:v>Sin dato</x:v>
      </x:c>
      <x:c r="Q2314" s="38" t="n">
        <x:f>IF('Impacto local'!H8="","",'Impacto local'!H8)</x:f>
        <x:v>2</x:v>
      </x:c>
      <x:c r="R2314" s="57" t="n">
        <x:f>IF(Q2314="","",INDEX(Vulnerabilidad!$C$6:$C$17,Q2314))</x:f>
        <x:v>0</x:v>
      </x:c>
      <x:c r="S2314" s="55" t="n">
        <x:f>IF(AND(ISNUMBER(J2314),ISNUMBER(R2314),R2314&gt;=0,R2314&lt;=1),J2314*R2314,"n.a.")</x:f>
        <x:v>0</x:v>
      </x:c>
      <x:c r="T2314" s="38" t="str">
        <x:f>IF(ISNUMBER(S2314),"Calculado ilustrativo","Faltan datos / parámetros inválidos")</x:f>
        <x:v>Calculado ilustrativo</x:v>
      </x:c>
    </x:row>
    <x:row r="2315">
      <x:c r="A2315" s="38" t="str">
        <x:v>R02310</x:v>
      </x:c>
      <x:c r="B2315" s="38" t="str">
        <x:f>'Reparto provincial'!B775</x:f>
        <x:v>C20</x:v>
      </x:c>
      <x:c r="C2315" s="38" t="str">
        <x:f>'Reparto provincial'!C775</x:f>
        <x:v>BUPA Panamá S.A.</x:v>
      </x:c>
      <x:c r="D2315" s="38" t="str">
        <x:f>'Reparto provincial'!D775</x:f>
        <x:v>Industrial</x:v>
      </x:c>
      <x:c r="E2315" s="38" t="str">
        <x:f>'Reparto provincial'!E775</x:f>
        <x:v>Colón</x:v>
      </x:c>
      <x:c r="F2315" s="38" t="str">
        <x:f>Ubicaciones!A8</x:f>
        <x:v>L03</x:v>
      </x:c>
      <x:c r="G2315" s="38" t="str">
        <x:v>P3</x:v>
      </x:c>
      <x:c r="H2315" s="55" t="n">
        <x:f>IF(AND(ISNUMBER('Reparto provincial'!J775),ABS(Construccion!G14-1)&lt;0.0000001,MIN(Construccion!D14:F14)&gt;=0,MAX(Construccion!D14:F14)&lt;=1),ROUND('Reparto provincial'!J775*ROUND(SUM(Construccion!$D$14:F14),12),0)-ROUND('Reparto provincial'!J775*ROUND(SUM(Construccion!$D$14:E14),12),0),"n.a.")</x:f>
        <x:v>0</x:v>
      </x:c>
      <x:c r="I2315" s="55" t="n">
        <x:f>'Reparto provincial'!N775</x:f>
        <x:v>0</x:v>
      </x:c>
      <x:c r="J2315" s="55" t="n">
        <x:f>IF(AND(ISNUMBER(H2315),ISNUMBER(I2315)),H2315*I2315,"n.a.")</x:f>
        <x:v>0</x:v>
      </x:c>
      <x:c r="K2315" s="56" t="n">
        <x:f>Ubicaciones!D8</x:f>
        <x:v>9.36</x:v>
      </x:c>
      <x:c r="L2315" s="56" t="n">
        <x:f>Ubicaciones!E8</x:f>
        <x:v>-79.9</x:v>
      </x:c>
      <x:c r="M2315" s="38" t="str">
        <x:f>Vulnerabilidad!B24</x:f>
        <x:v>Liviana / madera</x:v>
      </x:c>
      <x:c r="N2315" s="38" t="str">
        <x:f>Vulnerabilidad!C24</x:f>
        <x:v>Madera / livianas</x:v>
      </x:c>
      <x:c r="O2315" s="38" t="str">
        <x:f>Vulnerabilidad!D24</x:f>
        <x:v>Metal</x:v>
      </x:c>
      <x:c r="P2315" s="38" t="str">
        <x:v>Sin dato</x:v>
      </x:c>
      <x:c r="Q2315" s="38" t="n">
        <x:f>IF('Impacto local'!H8="","",'Impacto local'!H8)</x:f>
        <x:v>2</x:v>
      </x:c>
      <x:c r="R2315" s="57" t="n">
        <x:f>IF(Q2315="","",INDEX(Vulnerabilidad!$D$6:$D$17,Q2315))</x:f>
        <x:v>0</x:v>
      </x:c>
      <x:c r="S2315" s="55" t="n">
        <x:f>IF(AND(ISNUMBER(J2315),ISNUMBER(R2315),R2315&gt;=0,R2315&lt;=1),J2315*R2315,"n.a.")</x:f>
        <x:v>0</x:v>
      </x:c>
      <x:c r="T2315" s="38" t="str">
        <x:f>IF(ISNUMBER(S2315),"Calculado ilustrativo","Faltan datos / parámetros inválidos")</x:f>
        <x:v>Calculado ilustrativo</x:v>
      </x:c>
    </x:row>
    <x:row r="2316">
      <x:c r="A2316" s="38" t="str">
        <x:v>R02311</x:v>
      </x:c>
      <x:c r="B2316" s="38" t="str">
        <x:f>'Reparto provincial'!B776</x:f>
        <x:v>C20</x:v>
      </x:c>
      <x:c r="C2316" s="38" t="str">
        <x:f>'Reparto provincial'!C776</x:f>
        <x:v>BUPA Panamá S.A.</x:v>
      </x:c>
      <x:c r="D2316" s="38" t="str">
        <x:f>'Reparto provincial'!D776</x:f>
        <x:v>Industrial</x:v>
      </x:c>
      <x:c r="E2316" s="38" t="str">
        <x:f>'Reparto provincial'!E776</x:f>
        <x:v>Chiriquí</x:v>
      </x:c>
      <x:c r="F2316" s="38" t="str">
        <x:f>Ubicaciones!A9</x:f>
        <x:v>L04</x:v>
      </x:c>
      <x:c r="G2316" s="38" t="str">
        <x:v>P1</x:v>
      </x:c>
      <x:c r="H2316" s="55" t="n">
        <x:f>IF(AND(ISNUMBER('Reparto provincial'!J776),ABS(Construccion!G17-1)&lt;0.0000001,MIN(Construccion!D17:F17)&gt;=0,MAX(Construccion!D17:F17)&lt;=1),ROUND('Reparto provincial'!J776*ROUND(SUM(Construccion!$D$17:D17),12),0)-0,"n.a.")</x:f>
        <x:v>0</x:v>
      </x:c>
      <x:c r="I2316" s="55" t="n">
        <x:f>'Reparto provincial'!N776</x:f>
        <x:v>0</x:v>
      </x:c>
      <x:c r="J2316" s="55" t="n">
        <x:f>IF(AND(ISNUMBER(H2316),ISNUMBER(I2316)),H2316*I2316,"n.a.")</x:f>
        <x:v>0</x:v>
      </x:c>
      <x:c r="K2316" s="56" t="n">
        <x:f>Ubicaciones!D9</x:f>
        <x:v>8.43</x:v>
      </x:c>
      <x:c r="L2316" s="56" t="n">
        <x:f>Ubicaciones!E9</x:f>
        <x:v>-82.43</x:v>
      </x:c>
      <x:c r="M2316" s="38" t="str">
        <x:f>Vulnerabilidad!B22</x:f>
        <x:v>Hormigón armado</x:v>
      </x:c>
      <x:c r="N2316" s="38" t="str">
        <x:f>Vulnerabilidad!C22</x:f>
        <x:v>Mampostería de relleno</x:v>
      </x:c>
      <x:c r="O2316" s="38" t="str">
        <x:f>Vulnerabilidad!D22</x:f>
        <x:v>Losa de hormigón</x:v>
      </x:c>
      <x:c r="P2316" s="38" t="str">
        <x:v>Sin dato</x:v>
      </x:c>
      <x:c r="Q2316" s="38" t="n">
        <x:f>IF('Impacto local'!H9="","",'Impacto local'!H9)</x:f>
        <x:v>4</x:v>
      </x:c>
      <x:c r="R2316" s="57" t="n">
        <x:f>IF(Q2316="","",INDEX(Vulnerabilidad!$B$6:$B$17,Q2316))</x:f>
        <x:v>0</x:v>
      </x:c>
      <x:c r="S2316" s="55" t="n">
        <x:f>IF(AND(ISNUMBER(J2316),ISNUMBER(R2316),R2316&gt;=0,R2316&lt;=1),J2316*R2316,"n.a.")</x:f>
        <x:v>0</x:v>
      </x:c>
      <x:c r="T2316" s="38" t="str">
        <x:f>IF(ISNUMBER(S2316),"Calculado ilustrativo","Faltan datos / parámetros inválidos")</x:f>
        <x:v>Calculado ilustrativo</x:v>
      </x:c>
    </x:row>
    <x:row r="2317">
      <x:c r="A2317" s="38" t="str">
        <x:v>R02312</x:v>
      </x:c>
      <x:c r="B2317" s="38" t="str">
        <x:f>'Reparto provincial'!B776</x:f>
        <x:v>C20</x:v>
      </x:c>
      <x:c r="C2317" s="38" t="str">
        <x:f>'Reparto provincial'!C776</x:f>
        <x:v>BUPA Panamá S.A.</x:v>
      </x:c>
      <x:c r="D2317" s="38" t="str">
        <x:f>'Reparto provincial'!D776</x:f>
        <x:v>Industrial</x:v>
      </x:c>
      <x:c r="E2317" s="38" t="str">
        <x:f>'Reparto provincial'!E776</x:f>
        <x:v>Chiriquí</x:v>
      </x:c>
      <x:c r="F2317" s="38" t="str">
        <x:f>Ubicaciones!A9</x:f>
        <x:v>L04</x:v>
      </x:c>
      <x:c r="G2317" s="38" t="str">
        <x:v>P2</x:v>
      </x:c>
      <x:c r="H2317" s="55" t="n">
        <x:f>IF(AND(ISNUMBER('Reparto provincial'!J776),ABS(Construccion!G17-1)&lt;0.0000001,MIN(Construccion!D17:F17)&gt;=0,MAX(Construccion!D17:F17)&lt;=1),ROUND('Reparto provincial'!J776*ROUND(SUM(Construccion!$D$17:E17),12),0)-ROUND('Reparto provincial'!J776*ROUND(SUM(Construccion!$D$17:D17),12),0),"n.a.")</x:f>
        <x:v>0</x:v>
      </x:c>
      <x:c r="I2317" s="55" t="n">
        <x:f>'Reparto provincial'!N776</x:f>
        <x:v>0</x:v>
      </x:c>
      <x:c r="J2317" s="55" t="n">
        <x:f>IF(AND(ISNUMBER(H2317),ISNUMBER(I2317)),H2317*I2317,"n.a.")</x:f>
        <x:v>0</x:v>
      </x:c>
      <x:c r="K2317" s="56" t="n">
        <x:f>Ubicaciones!D9</x:f>
        <x:v>8.43</x:v>
      </x:c>
      <x:c r="L2317" s="56" t="n">
        <x:f>Ubicaciones!E9</x:f>
        <x:v>-82.43</x:v>
      </x:c>
      <x:c r="M2317" s="38" t="str">
        <x:f>Vulnerabilidad!B23</x:f>
        <x:v>Mampostería sin refuerzo</x:v>
      </x:c>
      <x:c r="N2317" s="38" t="str">
        <x:f>Vulnerabilidad!C23</x:f>
        <x:v>Bloque / ladrillo</x:v>
      </x:c>
      <x:c r="O2317" s="38" t="str">
        <x:f>Vulnerabilidad!D23</x:f>
        <x:v>Metal</x:v>
      </x:c>
      <x:c r="P2317" s="38" t="str">
        <x:v>Sin dato</x:v>
      </x:c>
      <x:c r="Q2317" s="38" t="n">
        <x:f>IF('Impacto local'!H9="","",'Impacto local'!H9)</x:f>
        <x:v>4</x:v>
      </x:c>
      <x:c r="R2317" s="57" t="n">
        <x:f>IF(Q2317="","",INDEX(Vulnerabilidad!$C$6:$C$17,Q2317))</x:f>
        <x:v>0.001</x:v>
      </x:c>
      <x:c r="S2317" s="55" t="n">
        <x:f>IF(AND(ISNUMBER(J2317),ISNUMBER(R2317),R2317&gt;=0,R2317&lt;=1),J2317*R2317,"n.a.")</x:f>
        <x:v>0</x:v>
      </x:c>
      <x:c r="T2317" s="38" t="str">
        <x:f>IF(ISNUMBER(S2317),"Calculado ilustrativo","Faltan datos / parámetros inválidos")</x:f>
        <x:v>Calculado ilustrativo</x:v>
      </x:c>
    </x:row>
    <x:row r="2318">
      <x:c r="A2318" s="38" t="str">
        <x:v>R02313</x:v>
      </x:c>
      <x:c r="B2318" s="38" t="str">
        <x:f>'Reparto provincial'!B776</x:f>
        <x:v>C20</x:v>
      </x:c>
      <x:c r="C2318" s="38" t="str">
        <x:f>'Reparto provincial'!C776</x:f>
        <x:v>BUPA Panamá S.A.</x:v>
      </x:c>
      <x:c r="D2318" s="38" t="str">
        <x:f>'Reparto provincial'!D776</x:f>
        <x:v>Industrial</x:v>
      </x:c>
      <x:c r="E2318" s="38" t="str">
        <x:f>'Reparto provincial'!E776</x:f>
        <x:v>Chiriquí</x:v>
      </x:c>
      <x:c r="F2318" s="38" t="str">
        <x:f>Ubicaciones!A9</x:f>
        <x:v>L04</x:v>
      </x:c>
      <x:c r="G2318" s="38" t="str">
        <x:v>P3</x:v>
      </x:c>
      <x:c r="H2318" s="55" t="n">
        <x:f>IF(AND(ISNUMBER('Reparto provincial'!J776),ABS(Construccion!G17-1)&lt;0.0000001,MIN(Construccion!D17:F17)&gt;=0,MAX(Construccion!D17:F17)&lt;=1),ROUND('Reparto provincial'!J776*ROUND(SUM(Construccion!$D$17:F17),12),0)-ROUND('Reparto provincial'!J776*ROUND(SUM(Construccion!$D$17:E17),12),0),"n.a.")</x:f>
        <x:v>0</x:v>
      </x:c>
      <x:c r="I2318" s="55" t="n">
        <x:f>'Reparto provincial'!N776</x:f>
        <x:v>0</x:v>
      </x:c>
      <x:c r="J2318" s="55" t="n">
        <x:f>IF(AND(ISNUMBER(H2318),ISNUMBER(I2318)),H2318*I2318,"n.a.")</x:f>
        <x:v>0</x:v>
      </x:c>
      <x:c r="K2318" s="56" t="n">
        <x:f>Ubicaciones!D9</x:f>
        <x:v>8.43</x:v>
      </x:c>
      <x:c r="L2318" s="56" t="n">
        <x:f>Ubicaciones!E9</x:f>
        <x:v>-82.43</x:v>
      </x:c>
      <x:c r="M2318" s="38" t="str">
        <x:f>Vulnerabilidad!B24</x:f>
        <x:v>Liviana / madera</x:v>
      </x:c>
      <x:c r="N2318" s="38" t="str">
        <x:f>Vulnerabilidad!C24</x:f>
        <x:v>Madera / livianas</x:v>
      </x:c>
      <x:c r="O2318" s="38" t="str">
        <x:f>Vulnerabilidad!D24</x:f>
        <x:v>Metal</x:v>
      </x:c>
      <x:c r="P2318" s="38" t="str">
        <x:v>Sin dato</x:v>
      </x:c>
      <x:c r="Q2318" s="38" t="n">
        <x:f>IF('Impacto local'!H9="","",'Impacto local'!H9)</x:f>
        <x:v>4</x:v>
      </x:c>
      <x:c r="R2318" s="57" t="n">
        <x:f>IF(Q2318="","",INDEX(Vulnerabilidad!$D$6:$D$17,Q2318))</x:f>
        <x:v>0.002</x:v>
      </x:c>
      <x:c r="S2318" s="55" t="n">
        <x:f>IF(AND(ISNUMBER(J2318),ISNUMBER(R2318),R2318&gt;=0,R2318&lt;=1),J2318*R2318,"n.a.")</x:f>
        <x:v>0</x:v>
      </x:c>
      <x:c r="T2318" s="38" t="str">
        <x:f>IF(ISNUMBER(S2318),"Calculado ilustrativo","Faltan datos / parámetros inválidos")</x:f>
        <x:v>Calculado ilustrativo</x:v>
      </x:c>
    </x:row>
    <x:row r="2319">
      <x:c r="A2319" s="38" t="str">
        <x:v>R02314</x:v>
      </x:c>
      <x:c r="B2319" s="38" t="str">
        <x:f>'Reparto provincial'!B777</x:f>
        <x:v>C20</x:v>
      </x:c>
      <x:c r="C2319" s="38" t="str">
        <x:f>'Reparto provincial'!C777</x:f>
        <x:v>BUPA Panamá S.A.</x:v>
      </x:c>
      <x:c r="D2319" s="38" t="str">
        <x:f>'Reparto provincial'!D777</x:f>
        <x:v>Industrial</x:v>
      </x:c>
      <x:c r="E2319" s="38" t="str">
        <x:f>'Reparto provincial'!E777</x:f>
        <x:v>Darién</x:v>
      </x:c>
      <x:c r="F2319" s="38" t="str">
        <x:f>Ubicaciones!A10</x:f>
        <x:v>L05</x:v>
      </x:c>
      <x:c r="G2319" s="38" t="str">
        <x:v>P1</x:v>
      </x:c>
      <x:c r="H2319" s="55" t="n">
        <x:f>IF(AND(ISNUMBER('Reparto provincial'!J777),ABS(Construccion!G20-1)&lt;0.0000001,MIN(Construccion!D20:F20)&gt;=0,MAX(Construccion!D20:F20)&lt;=1),ROUND('Reparto provincial'!J777*ROUND(SUM(Construccion!$D$20:D20),12),0)-0,"n.a.")</x:f>
        <x:v>0</x:v>
      </x:c>
      <x:c r="I2319" s="55" t="n">
        <x:f>'Reparto provincial'!N777</x:f>
        <x:v>0</x:v>
      </x:c>
      <x:c r="J2319" s="55" t="n">
        <x:f>IF(AND(ISNUMBER(H2319),ISNUMBER(I2319)),H2319*I2319,"n.a.")</x:f>
        <x:v>0</x:v>
      </x:c>
      <x:c r="K2319" s="56" t="n">
        <x:f>Ubicaciones!D10</x:f>
        <x:v>8.4</x:v>
      </x:c>
      <x:c r="L2319" s="56" t="n">
        <x:f>Ubicaciones!E10</x:f>
        <x:v>-78.15</x:v>
      </x:c>
      <x:c r="M2319" s="38" t="str">
        <x:f>Vulnerabilidad!B22</x:f>
        <x:v>Hormigón armado</x:v>
      </x:c>
      <x:c r="N2319" s="38" t="str">
        <x:f>Vulnerabilidad!C22</x:f>
        <x:v>Mampostería de relleno</x:v>
      </x:c>
      <x:c r="O2319" s="38" t="str">
        <x:f>Vulnerabilidad!D22</x:f>
        <x:v>Losa de hormigón</x:v>
      </x:c>
      <x:c r="P2319" s="38" t="str">
        <x:v>Sin dato</x:v>
      </x:c>
      <x:c r="Q2319" s="38" t="n">
        <x:f>IF('Impacto local'!H10="","",'Impacto local'!H10)</x:f>
        <x:v>2</x:v>
      </x:c>
      <x:c r="R2319" s="57" t="n">
        <x:f>IF(Q2319="","",INDEX(Vulnerabilidad!$B$6:$B$17,Q2319))</x:f>
        <x:v>0</x:v>
      </x:c>
      <x:c r="S2319" s="55" t="n">
        <x:f>IF(AND(ISNUMBER(J2319),ISNUMBER(R2319),R2319&gt;=0,R2319&lt;=1),J2319*R2319,"n.a.")</x:f>
        <x:v>0</x:v>
      </x:c>
      <x:c r="T2319" s="38" t="str">
        <x:f>IF(ISNUMBER(S2319),"Calculado ilustrativo","Faltan datos / parámetros inválidos")</x:f>
        <x:v>Calculado ilustrativo</x:v>
      </x:c>
    </x:row>
    <x:row r="2320">
      <x:c r="A2320" s="38" t="str">
        <x:v>R02315</x:v>
      </x:c>
      <x:c r="B2320" s="38" t="str">
        <x:f>'Reparto provincial'!B777</x:f>
        <x:v>C20</x:v>
      </x:c>
      <x:c r="C2320" s="38" t="str">
        <x:f>'Reparto provincial'!C777</x:f>
        <x:v>BUPA Panamá S.A.</x:v>
      </x:c>
      <x:c r="D2320" s="38" t="str">
        <x:f>'Reparto provincial'!D777</x:f>
        <x:v>Industrial</x:v>
      </x:c>
      <x:c r="E2320" s="38" t="str">
        <x:f>'Reparto provincial'!E777</x:f>
        <x:v>Darién</x:v>
      </x:c>
      <x:c r="F2320" s="38" t="str">
        <x:f>Ubicaciones!A10</x:f>
        <x:v>L05</x:v>
      </x:c>
      <x:c r="G2320" s="38" t="str">
        <x:v>P2</x:v>
      </x:c>
      <x:c r="H2320" s="55" t="n">
        <x:f>IF(AND(ISNUMBER('Reparto provincial'!J777),ABS(Construccion!G20-1)&lt;0.0000001,MIN(Construccion!D20:F20)&gt;=0,MAX(Construccion!D20:F20)&lt;=1),ROUND('Reparto provincial'!J777*ROUND(SUM(Construccion!$D$20:E20),12),0)-ROUND('Reparto provincial'!J777*ROUND(SUM(Construccion!$D$20:D20),12),0),"n.a.")</x:f>
        <x:v>0</x:v>
      </x:c>
      <x:c r="I2320" s="55" t="n">
        <x:f>'Reparto provincial'!N777</x:f>
        <x:v>0</x:v>
      </x:c>
      <x:c r="J2320" s="55" t="n">
        <x:f>IF(AND(ISNUMBER(H2320),ISNUMBER(I2320)),H2320*I2320,"n.a.")</x:f>
        <x:v>0</x:v>
      </x:c>
      <x:c r="K2320" s="56" t="n">
        <x:f>Ubicaciones!D10</x:f>
        <x:v>8.4</x:v>
      </x:c>
      <x:c r="L2320" s="56" t="n">
        <x:f>Ubicaciones!E10</x:f>
        <x:v>-78.15</x:v>
      </x:c>
      <x:c r="M2320" s="38" t="str">
        <x:f>Vulnerabilidad!B23</x:f>
        <x:v>Mampostería sin refuerzo</x:v>
      </x:c>
      <x:c r="N2320" s="38" t="str">
        <x:f>Vulnerabilidad!C23</x:f>
        <x:v>Bloque / ladrillo</x:v>
      </x:c>
      <x:c r="O2320" s="38" t="str">
        <x:f>Vulnerabilidad!D23</x:f>
        <x:v>Metal</x:v>
      </x:c>
      <x:c r="P2320" s="38" t="str">
        <x:v>Sin dato</x:v>
      </x:c>
      <x:c r="Q2320" s="38" t="n">
        <x:f>IF('Impacto local'!H10="","",'Impacto local'!H10)</x:f>
        <x:v>2</x:v>
      </x:c>
      <x:c r="R2320" s="57" t="n">
        <x:f>IF(Q2320="","",INDEX(Vulnerabilidad!$C$6:$C$17,Q2320))</x:f>
        <x:v>0</x:v>
      </x:c>
      <x:c r="S2320" s="55" t="n">
        <x:f>IF(AND(ISNUMBER(J2320),ISNUMBER(R2320),R2320&gt;=0,R2320&lt;=1),J2320*R2320,"n.a.")</x:f>
        <x:v>0</x:v>
      </x:c>
      <x:c r="T2320" s="38" t="str">
        <x:f>IF(ISNUMBER(S2320),"Calculado ilustrativo","Faltan datos / parámetros inválidos")</x:f>
        <x:v>Calculado ilustrativo</x:v>
      </x:c>
    </x:row>
    <x:row r="2321">
      <x:c r="A2321" s="38" t="str">
        <x:v>R02316</x:v>
      </x:c>
      <x:c r="B2321" s="38" t="str">
        <x:f>'Reparto provincial'!B777</x:f>
        <x:v>C20</x:v>
      </x:c>
      <x:c r="C2321" s="38" t="str">
        <x:f>'Reparto provincial'!C777</x:f>
        <x:v>BUPA Panamá S.A.</x:v>
      </x:c>
      <x:c r="D2321" s="38" t="str">
        <x:f>'Reparto provincial'!D777</x:f>
        <x:v>Industrial</x:v>
      </x:c>
      <x:c r="E2321" s="38" t="str">
        <x:f>'Reparto provincial'!E777</x:f>
        <x:v>Darién</x:v>
      </x:c>
      <x:c r="F2321" s="38" t="str">
        <x:f>Ubicaciones!A10</x:f>
        <x:v>L05</x:v>
      </x:c>
      <x:c r="G2321" s="38" t="str">
        <x:v>P3</x:v>
      </x:c>
      <x:c r="H2321" s="55" t="n">
        <x:f>IF(AND(ISNUMBER('Reparto provincial'!J777),ABS(Construccion!G20-1)&lt;0.0000001,MIN(Construccion!D20:F20)&gt;=0,MAX(Construccion!D20:F20)&lt;=1),ROUND('Reparto provincial'!J777*ROUND(SUM(Construccion!$D$20:F20),12),0)-ROUND('Reparto provincial'!J777*ROUND(SUM(Construccion!$D$20:E20),12),0),"n.a.")</x:f>
        <x:v>0</x:v>
      </x:c>
      <x:c r="I2321" s="55" t="n">
        <x:f>'Reparto provincial'!N777</x:f>
        <x:v>0</x:v>
      </x:c>
      <x:c r="J2321" s="55" t="n">
        <x:f>IF(AND(ISNUMBER(H2321),ISNUMBER(I2321)),H2321*I2321,"n.a.")</x:f>
        <x:v>0</x:v>
      </x:c>
      <x:c r="K2321" s="56" t="n">
        <x:f>Ubicaciones!D10</x:f>
        <x:v>8.4</x:v>
      </x:c>
      <x:c r="L2321" s="56" t="n">
        <x:f>Ubicaciones!E10</x:f>
        <x:v>-78.15</x:v>
      </x:c>
      <x:c r="M2321" s="38" t="str">
        <x:f>Vulnerabilidad!B24</x:f>
        <x:v>Liviana / madera</x:v>
      </x:c>
      <x:c r="N2321" s="38" t="str">
        <x:f>Vulnerabilidad!C24</x:f>
        <x:v>Madera / livianas</x:v>
      </x:c>
      <x:c r="O2321" s="38" t="str">
        <x:f>Vulnerabilidad!D24</x:f>
        <x:v>Metal</x:v>
      </x:c>
      <x:c r="P2321" s="38" t="str">
        <x:v>Sin dato</x:v>
      </x:c>
      <x:c r="Q2321" s="38" t="n">
        <x:f>IF('Impacto local'!H10="","",'Impacto local'!H10)</x:f>
        <x:v>2</x:v>
      </x:c>
      <x:c r="R2321" s="57" t="n">
        <x:f>IF(Q2321="","",INDEX(Vulnerabilidad!$D$6:$D$17,Q2321))</x:f>
        <x:v>0</x:v>
      </x:c>
      <x:c r="S2321" s="55" t="n">
        <x:f>IF(AND(ISNUMBER(J2321),ISNUMBER(R2321),R2321&gt;=0,R2321&lt;=1),J2321*R2321,"n.a.")</x:f>
        <x:v>0</x:v>
      </x:c>
      <x:c r="T2321" s="38" t="str">
        <x:f>IF(ISNUMBER(S2321),"Calculado ilustrativo","Faltan datos / parámetros inválidos")</x:f>
        <x:v>Calculado ilustrativo</x:v>
      </x:c>
    </x:row>
    <x:row r="2322">
      <x:c r="A2322" s="38" t="str">
        <x:v>R02317</x:v>
      </x:c>
      <x:c r="B2322" s="38" t="str">
        <x:f>'Reparto provincial'!B778</x:f>
        <x:v>C20</x:v>
      </x:c>
      <x:c r="C2322" s="38" t="str">
        <x:f>'Reparto provincial'!C778</x:f>
        <x:v>BUPA Panamá S.A.</x:v>
      </x:c>
      <x:c r="D2322" s="38" t="str">
        <x:f>'Reparto provincial'!D778</x:f>
        <x:v>Industrial</x:v>
      </x:c>
      <x:c r="E2322" s="38" t="str">
        <x:f>'Reparto provincial'!E778</x:f>
        <x:v>Herrera</x:v>
      </x:c>
      <x:c r="F2322" s="38" t="str">
        <x:f>Ubicaciones!A11</x:f>
        <x:v>L06</x:v>
      </x:c>
      <x:c r="G2322" s="38" t="str">
        <x:v>P1</x:v>
      </x:c>
      <x:c r="H2322" s="55" t="n">
        <x:f>IF(AND(ISNUMBER('Reparto provincial'!J778),ABS(Construccion!G23-1)&lt;0.0000001,MIN(Construccion!D23:F23)&gt;=0,MAX(Construccion!D23:F23)&lt;=1),ROUND('Reparto provincial'!J778*ROUND(SUM(Construccion!$D$23:D23),12),0)-0,"n.a.")</x:f>
        <x:v>0</x:v>
      </x:c>
      <x:c r="I2322" s="55" t="n">
        <x:f>'Reparto provincial'!N778</x:f>
        <x:v>0</x:v>
      </x:c>
      <x:c r="J2322" s="55" t="n">
        <x:f>IF(AND(ISNUMBER(H2322),ISNUMBER(I2322)),H2322*I2322,"n.a.")</x:f>
        <x:v>0</x:v>
      </x:c>
      <x:c r="K2322" s="56" t="n">
        <x:f>Ubicaciones!D11</x:f>
        <x:v>7.96</x:v>
      </x:c>
      <x:c r="L2322" s="56" t="n">
        <x:f>Ubicaciones!E11</x:f>
        <x:v>-80.43</x:v>
      </x:c>
      <x:c r="M2322" s="38" t="str">
        <x:f>Vulnerabilidad!B22</x:f>
        <x:v>Hormigón armado</x:v>
      </x:c>
      <x:c r="N2322" s="38" t="str">
        <x:f>Vulnerabilidad!C22</x:f>
        <x:v>Mampostería de relleno</x:v>
      </x:c>
      <x:c r="O2322" s="38" t="str">
        <x:f>Vulnerabilidad!D22</x:f>
        <x:v>Losa de hormigón</x:v>
      </x:c>
      <x:c r="P2322" s="38" t="str">
        <x:v>Sin dato</x:v>
      </x:c>
      <x:c r="Q2322" s="38" t="n">
        <x:f>IF('Impacto local'!H11="","",'Impacto local'!H11)</x:f>
        <x:v>3</x:v>
      </x:c>
      <x:c r="R2322" s="57" t="n">
        <x:f>IF(Q2322="","",INDEX(Vulnerabilidad!$B$6:$B$17,Q2322))</x:f>
        <x:v>0</x:v>
      </x:c>
      <x:c r="S2322" s="55" t="n">
        <x:f>IF(AND(ISNUMBER(J2322),ISNUMBER(R2322),R2322&gt;=0,R2322&lt;=1),J2322*R2322,"n.a.")</x:f>
        <x:v>0</x:v>
      </x:c>
      <x:c r="T2322" s="38" t="str">
        <x:f>IF(ISNUMBER(S2322),"Calculado ilustrativo","Faltan datos / parámetros inválidos")</x:f>
        <x:v>Calculado ilustrativo</x:v>
      </x:c>
    </x:row>
    <x:row r="2323">
      <x:c r="A2323" s="38" t="str">
        <x:v>R02318</x:v>
      </x:c>
      <x:c r="B2323" s="38" t="str">
        <x:f>'Reparto provincial'!B778</x:f>
        <x:v>C20</x:v>
      </x:c>
      <x:c r="C2323" s="38" t="str">
        <x:f>'Reparto provincial'!C778</x:f>
        <x:v>BUPA Panamá S.A.</x:v>
      </x:c>
      <x:c r="D2323" s="38" t="str">
        <x:f>'Reparto provincial'!D778</x:f>
        <x:v>Industrial</x:v>
      </x:c>
      <x:c r="E2323" s="38" t="str">
        <x:f>'Reparto provincial'!E778</x:f>
        <x:v>Herrera</x:v>
      </x:c>
      <x:c r="F2323" s="38" t="str">
        <x:f>Ubicaciones!A11</x:f>
        <x:v>L06</x:v>
      </x:c>
      <x:c r="G2323" s="38" t="str">
        <x:v>P2</x:v>
      </x:c>
      <x:c r="H2323" s="55" t="n">
        <x:f>IF(AND(ISNUMBER('Reparto provincial'!J778),ABS(Construccion!G23-1)&lt;0.0000001,MIN(Construccion!D23:F23)&gt;=0,MAX(Construccion!D23:F23)&lt;=1),ROUND('Reparto provincial'!J778*ROUND(SUM(Construccion!$D$23:E23),12),0)-ROUND('Reparto provincial'!J778*ROUND(SUM(Construccion!$D$23:D23),12),0),"n.a.")</x:f>
        <x:v>0</x:v>
      </x:c>
      <x:c r="I2323" s="55" t="n">
        <x:f>'Reparto provincial'!N778</x:f>
        <x:v>0</x:v>
      </x:c>
      <x:c r="J2323" s="55" t="n">
        <x:f>IF(AND(ISNUMBER(H2323),ISNUMBER(I2323)),H2323*I2323,"n.a.")</x:f>
        <x:v>0</x:v>
      </x:c>
      <x:c r="K2323" s="56" t="n">
        <x:f>Ubicaciones!D11</x:f>
        <x:v>7.96</x:v>
      </x:c>
      <x:c r="L2323" s="56" t="n">
        <x:f>Ubicaciones!E11</x:f>
        <x:v>-80.43</x:v>
      </x:c>
      <x:c r="M2323" s="38" t="str">
        <x:f>Vulnerabilidad!B23</x:f>
        <x:v>Mampostería sin refuerzo</x:v>
      </x:c>
      <x:c r="N2323" s="38" t="str">
        <x:f>Vulnerabilidad!C23</x:f>
        <x:v>Bloque / ladrillo</x:v>
      </x:c>
      <x:c r="O2323" s="38" t="str">
        <x:f>Vulnerabilidad!D23</x:f>
        <x:v>Metal</x:v>
      </x:c>
      <x:c r="P2323" s="38" t="str">
        <x:v>Sin dato</x:v>
      </x:c>
      <x:c r="Q2323" s="38" t="n">
        <x:f>IF('Impacto local'!H11="","",'Impacto local'!H11)</x:f>
        <x:v>3</x:v>
      </x:c>
      <x:c r="R2323" s="57" t="n">
        <x:f>IF(Q2323="","",INDEX(Vulnerabilidad!$C$6:$C$17,Q2323))</x:f>
        <x:v>0</x:v>
      </x:c>
      <x:c r="S2323" s="55" t="n">
        <x:f>IF(AND(ISNUMBER(J2323),ISNUMBER(R2323),R2323&gt;=0,R2323&lt;=1),J2323*R2323,"n.a.")</x:f>
        <x:v>0</x:v>
      </x:c>
      <x:c r="T2323" s="38" t="str">
        <x:f>IF(ISNUMBER(S2323),"Calculado ilustrativo","Faltan datos / parámetros inválidos")</x:f>
        <x:v>Calculado ilustrativo</x:v>
      </x:c>
    </x:row>
    <x:row r="2324">
      <x:c r="A2324" s="38" t="str">
        <x:v>R02319</x:v>
      </x:c>
      <x:c r="B2324" s="38" t="str">
        <x:f>'Reparto provincial'!B778</x:f>
        <x:v>C20</x:v>
      </x:c>
      <x:c r="C2324" s="38" t="str">
        <x:f>'Reparto provincial'!C778</x:f>
        <x:v>BUPA Panamá S.A.</x:v>
      </x:c>
      <x:c r="D2324" s="38" t="str">
        <x:f>'Reparto provincial'!D778</x:f>
        <x:v>Industrial</x:v>
      </x:c>
      <x:c r="E2324" s="38" t="str">
        <x:f>'Reparto provincial'!E778</x:f>
        <x:v>Herrera</x:v>
      </x:c>
      <x:c r="F2324" s="38" t="str">
        <x:f>Ubicaciones!A11</x:f>
        <x:v>L06</x:v>
      </x:c>
      <x:c r="G2324" s="38" t="str">
        <x:v>P3</x:v>
      </x:c>
      <x:c r="H2324" s="55" t="n">
        <x:f>IF(AND(ISNUMBER('Reparto provincial'!J778),ABS(Construccion!G23-1)&lt;0.0000001,MIN(Construccion!D23:F23)&gt;=0,MAX(Construccion!D23:F23)&lt;=1),ROUND('Reparto provincial'!J778*ROUND(SUM(Construccion!$D$23:F23),12),0)-ROUND('Reparto provincial'!J778*ROUND(SUM(Construccion!$D$23:E23),12),0),"n.a.")</x:f>
        <x:v>0</x:v>
      </x:c>
      <x:c r="I2324" s="55" t="n">
        <x:f>'Reparto provincial'!N778</x:f>
        <x:v>0</x:v>
      </x:c>
      <x:c r="J2324" s="55" t="n">
        <x:f>IF(AND(ISNUMBER(H2324),ISNUMBER(I2324)),H2324*I2324,"n.a.")</x:f>
        <x:v>0</x:v>
      </x:c>
      <x:c r="K2324" s="56" t="n">
        <x:f>Ubicaciones!D11</x:f>
        <x:v>7.96</x:v>
      </x:c>
      <x:c r="L2324" s="56" t="n">
        <x:f>Ubicaciones!E11</x:f>
        <x:v>-80.43</x:v>
      </x:c>
      <x:c r="M2324" s="38" t="str">
        <x:f>Vulnerabilidad!B24</x:f>
        <x:v>Liviana / madera</x:v>
      </x:c>
      <x:c r="N2324" s="38" t="str">
        <x:f>Vulnerabilidad!C24</x:f>
        <x:v>Madera / livianas</x:v>
      </x:c>
      <x:c r="O2324" s="38" t="str">
        <x:f>Vulnerabilidad!D24</x:f>
        <x:v>Metal</x:v>
      </x:c>
      <x:c r="P2324" s="38" t="str">
        <x:v>Sin dato</x:v>
      </x:c>
      <x:c r="Q2324" s="38" t="n">
        <x:f>IF('Impacto local'!H11="","",'Impacto local'!H11)</x:f>
        <x:v>3</x:v>
      </x:c>
      <x:c r="R2324" s="57" t="n">
        <x:f>IF(Q2324="","",INDEX(Vulnerabilidad!$D$6:$D$17,Q2324))</x:f>
        <x:v>0</x:v>
      </x:c>
      <x:c r="S2324" s="55" t="n">
        <x:f>IF(AND(ISNUMBER(J2324),ISNUMBER(R2324),R2324&gt;=0,R2324&lt;=1),J2324*R2324,"n.a.")</x:f>
        <x:v>0</x:v>
      </x:c>
      <x:c r="T2324" s="38" t="str">
        <x:f>IF(ISNUMBER(S2324),"Calculado ilustrativo","Faltan datos / parámetros inválidos")</x:f>
        <x:v>Calculado ilustrativo</x:v>
      </x:c>
    </x:row>
    <x:row r="2325">
      <x:c r="A2325" s="38" t="str">
        <x:v>R02320</x:v>
      </x:c>
      <x:c r="B2325" s="38" t="str">
        <x:f>'Reparto provincial'!B779</x:f>
        <x:v>C20</x:v>
      </x:c>
      <x:c r="C2325" s="38" t="str">
        <x:f>'Reparto provincial'!C779</x:f>
        <x:v>BUPA Panamá S.A.</x:v>
      </x:c>
      <x:c r="D2325" s="38" t="str">
        <x:f>'Reparto provincial'!D779</x:f>
        <x:v>Industrial</x:v>
      </x:c>
      <x:c r="E2325" s="38" t="str">
        <x:f>'Reparto provincial'!E779</x:f>
        <x:v>Los Santos</x:v>
      </x:c>
      <x:c r="F2325" s="38" t="str">
        <x:f>Ubicaciones!A12</x:f>
        <x:v>L07</x:v>
      </x:c>
      <x:c r="G2325" s="38" t="str">
        <x:v>P1</x:v>
      </x:c>
      <x:c r="H2325" s="55" t="n">
        <x:f>IF(AND(ISNUMBER('Reparto provincial'!J779),ABS(Construccion!G26-1)&lt;0.0000001,MIN(Construccion!D26:F26)&gt;=0,MAX(Construccion!D26:F26)&lt;=1),ROUND('Reparto provincial'!J779*ROUND(SUM(Construccion!$D$26:D26),12),0)-0,"n.a.")</x:f>
        <x:v>0</x:v>
      </x:c>
      <x:c r="I2325" s="55" t="n">
        <x:f>'Reparto provincial'!N779</x:f>
        <x:v>0</x:v>
      </x:c>
      <x:c r="J2325" s="55" t="n">
        <x:f>IF(AND(ISNUMBER(H2325),ISNUMBER(I2325)),H2325*I2325,"n.a.")</x:f>
        <x:v>0</x:v>
      </x:c>
      <x:c r="K2325" s="56" t="n">
        <x:f>Ubicaciones!D12</x:f>
        <x:v>7.77</x:v>
      </x:c>
      <x:c r="L2325" s="56" t="n">
        <x:f>Ubicaciones!E12</x:f>
        <x:v>-80.28</x:v>
      </x:c>
      <x:c r="M2325" s="38" t="str">
        <x:f>Vulnerabilidad!B22</x:f>
        <x:v>Hormigón armado</x:v>
      </x:c>
      <x:c r="N2325" s="38" t="str">
        <x:f>Vulnerabilidad!C22</x:f>
        <x:v>Mampostería de relleno</x:v>
      </x:c>
      <x:c r="O2325" s="38" t="str">
        <x:f>Vulnerabilidad!D22</x:f>
        <x:v>Losa de hormigón</x:v>
      </x:c>
      <x:c r="P2325" s="38" t="str">
        <x:v>Sin dato</x:v>
      </x:c>
      <x:c r="Q2325" s="38" t="n">
        <x:f>IF('Impacto local'!H12="","",'Impacto local'!H12)</x:f>
        <x:v>2</x:v>
      </x:c>
      <x:c r="R2325" s="57" t="n">
        <x:f>IF(Q2325="","",INDEX(Vulnerabilidad!$B$6:$B$17,Q2325))</x:f>
        <x:v>0</x:v>
      </x:c>
      <x:c r="S2325" s="55" t="n">
        <x:f>IF(AND(ISNUMBER(J2325),ISNUMBER(R2325),R2325&gt;=0,R2325&lt;=1),J2325*R2325,"n.a.")</x:f>
        <x:v>0</x:v>
      </x:c>
      <x:c r="T2325" s="38" t="str">
        <x:f>IF(ISNUMBER(S2325),"Calculado ilustrativo","Faltan datos / parámetros inválidos")</x:f>
        <x:v>Calculado ilustrativo</x:v>
      </x:c>
    </x:row>
    <x:row r="2326">
      <x:c r="A2326" s="38" t="str">
        <x:v>R02321</x:v>
      </x:c>
      <x:c r="B2326" s="38" t="str">
        <x:f>'Reparto provincial'!B779</x:f>
        <x:v>C20</x:v>
      </x:c>
      <x:c r="C2326" s="38" t="str">
        <x:f>'Reparto provincial'!C779</x:f>
        <x:v>BUPA Panamá S.A.</x:v>
      </x:c>
      <x:c r="D2326" s="38" t="str">
        <x:f>'Reparto provincial'!D779</x:f>
        <x:v>Industrial</x:v>
      </x:c>
      <x:c r="E2326" s="38" t="str">
        <x:f>'Reparto provincial'!E779</x:f>
        <x:v>Los Santos</x:v>
      </x:c>
      <x:c r="F2326" s="38" t="str">
        <x:f>Ubicaciones!A12</x:f>
        <x:v>L07</x:v>
      </x:c>
      <x:c r="G2326" s="38" t="str">
        <x:v>P2</x:v>
      </x:c>
      <x:c r="H2326" s="55" t="n">
        <x:f>IF(AND(ISNUMBER('Reparto provincial'!J779),ABS(Construccion!G26-1)&lt;0.0000001,MIN(Construccion!D26:F26)&gt;=0,MAX(Construccion!D26:F26)&lt;=1),ROUND('Reparto provincial'!J779*ROUND(SUM(Construccion!$D$26:E26),12),0)-ROUND('Reparto provincial'!J779*ROUND(SUM(Construccion!$D$26:D26),12),0),"n.a.")</x:f>
        <x:v>0</x:v>
      </x:c>
      <x:c r="I2326" s="55" t="n">
        <x:f>'Reparto provincial'!N779</x:f>
        <x:v>0</x:v>
      </x:c>
      <x:c r="J2326" s="55" t="n">
        <x:f>IF(AND(ISNUMBER(H2326),ISNUMBER(I2326)),H2326*I2326,"n.a.")</x:f>
        <x:v>0</x:v>
      </x:c>
      <x:c r="K2326" s="56" t="n">
        <x:f>Ubicaciones!D12</x:f>
        <x:v>7.77</x:v>
      </x:c>
      <x:c r="L2326" s="56" t="n">
        <x:f>Ubicaciones!E12</x:f>
        <x:v>-80.28</x:v>
      </x:c>
      <x:c r="M2326" s="38" t="str">
        <x:f>Vulnerabilidad!B23</x:f>
        <x:v>Mampostería sin refuerzo</x:v>
      </x:c>
      <x:c r="N2326" s="38" t="str">
        <x:f>Vulnerabilidad!C23</x:f>
        <x:v>Bloque / ladrillo</x:v>
      </x:c>
      <x:c r="O2326" s="38" t="str">
        <x:f>Vulnerabilidad!D23</x:f>
        <x:v>Metal</x:v>
      </x:c>
      <x:c r="P2326" s="38" t="str">
        <x:v>Sin dato</x:v>
      </x:c>
      <x:c r="Q2326" s="38" t="n">
        <x:f>IF('Impacto local'!H12="","",'Impacto local'!H12)</x:f>
        <x:v>2</x:v>
      </x:c>
      <x:c r="R2326" s="57" t="n">
        <x:f>IF(Q2326="","",INDEX(Vulnerabilidad!$C$6:$C$17,Q2326))</x:f>
        <x:v>0</x:v>
      </x:c>
      <x:c r="S2326" s="55" t="n">
        <x:f>IF(AND(ISNUMBER(J2326),ISNUMBER(R2326),R2326&gt;=0,R2326&lt;=1),J2326*R2326,"n.a.")</x:f>
        <x:v>0</x:v>
      </x:c>
      <x:c r="T2326" s="38" t="str">
        <x:f>IF(ISNUMBER(S2326),"Calculado ilustrativo","Faltan datos / parámetros inválidos")</x:f>
        <x:v>Calculado ilustrativo</x:v>
      </x:c>
    </x:row>
    <x:row r="2327">
      <x:c r="A2327" s="38" t="str">
        <x:v>R02322</x:v>
      </x:c>
      <x:c r="B2327" s="38" t="str">
        <x:f>'Reparto provincial'!B779</x:f>
        <x:v>C20</x:v>
      </x:c>
      <x:c r="C2327" s="38" t="str">
        <x:f>'Reparto provincial'!C779</x:f>
        <x:v>BUPA Panamá S.A.</x:v>
      </x:c>
      <x:c r="D2327" s="38" t="str">
        <x:f>'Reparto provincial'!D779</x:f>
        <x:v>Industrial</x:v>
      </x:c>
      <x:c r="E2327" s="38" t="str">
        <x:f>'Reparto provincial'!E779</x:f>
        <x:v>Los Santos</x:v>
      </x:c>
      <x:c r="F2327" s="38" t="str">
        <x:f>Ubicaciones!A12</x:f>
        <x:v>L07</x:v>
      </x:c>
      <x:c r="G2327" s="38" t="str">
        <x:v>P3</x:v>
      </x:c>
      <x:c r="H2327" s="55" t="n">
        <x:f>IF(AND(ISNUMBER('Reparto provincial'!J779),ABS(Construccion!G26-1)&lt;0.0000001,MIN(Construccion!D26:F26)&gt;=0,MAX(Construccion!D26:F26)&lt;=1),ROUND('Reparto provincial'!J779*ROUND(SUM(Construccion!$D$26:F26),12),0)-ROUND('Reparto provincial'!J779*ROUND(SUM(Construccion!$D$26:E26),12),0),"n.a.")</x:f>
        <x:v>0</x:v>
      </x:c>
      <x:c r="I2327" s="55" t="n">
        <x:f>'Reparto provincial'!N779</x:f>
        <x:v>0</x:v>
      </x:c>
      <x:c r="J2327" s="55" t="n">
        <x:f>IF(AND(ISNUMBER(H2327),ISNUMBER(I2327)),H2327*I2327,"n.a.")</x:f>
        <x:v>0</x:v>
      </x:c>
      <x:c r="K2327" s="56" t="n">
        <x:f>Ubicaciones!D12</x:f>
        <x:v>7.77</x:v>
      </x:c>
      <x:c r="L2327" s="56" t="n">
        <x:f>Ubicaciones!E12</x:f>
        <x:v>-80.28</x:v>
      </x:c>
      <x:c r="M2327" s="38" t="str">
        <x:f>Vulnerabilidad!B24</x:f>
        <x:v>Liviana / madera</x:v>
      </x:c>
      <x:c r="N2327" s="38" t="str">
        <x:f>Vulnerabilidad!C24</x:f>
        <x:v>Madera / livianas</x:v>
      </x:c>
      <x:c r="O2327" s="38" t="str">
        <x:f>Vulnerabilidad!D24</x:f>
        <x:v>Metal</x:v>
      </x:c>
      <x:c r="P2327" s="38" t="str">
        <x:v>Sin dato</x:v>
      </x:c>
      <x:c r="Q2327" s="38" t="n">
        <x:f>IF('Impacto local'!H12="","",'Impacto local'!H12)</x:f>
        <x:v>2</x:v>
      </x:c>
      <x:c r="R2327" s="57" t="n">
        <x:f>IF(Q2327="","",INDEX(Vulnerabilidad!$D$6:$D$17,Q2327))</x:f>
        <x:v>0</x:v>
      </x:c>
      <x:c r="S2327" s="55" t="n">
        <x:f>IF(AND(ISNUMBER(J2327),ISNUMBER(R2327),R2327&gt;=0,R2327&lt;=1),J2327*R2327,"n.a.")</x:f>
        <x:v>0</x:v>
      </x:c>
      <x:c r="T2327" s="38" t="str">
        <x:f>IF(ISNUMBER(S2327),"Calculado ilustrativo","Faltan datos / parámetros inválidos")</x:f>
        <x:v>Calculado ilustrativo</x:v>
      </x:c>
    </x:row>
    <x:row r="2328">
      <x:c r="A2328" s="38" t="str">
        <x:v>R02323</x:v>
      </x:c>
      <x:c r="B2328" s="38" t="str">
        <x:f>'Reparto provincial'!B780</x:f>
        <x:v>C20</x:v>
      </x:c>
      <x:c r="C2328" s="38" t="str">
        <x:f>'Reparto provincial'!C780</x:f>
        <x:v>BUPA Panamá S.A.</x:v>
      </x:c>
      <x:c r="D2328" s="38" t="str">
        <x:f>'Reparto provincial'!D780</x:f>
        <x:v>Industrial</x:v>
      </x:c>
      <x:c r="E2328" s="38" t="str">
        <x:f>'Reparto provincial'!E780</x:f>
        <x:v>Panamá</x:v>
      </x:c>
      <x:c r="F2328" s="38" t="str">
        <x:f>Ubicaciones!A13</x:f>
        <x:v>L08</x:v>
      </x:c>
      <x:c r="G2328" s="38" t="str">
        <x:v>P1</x:v>
      </x:c>
      <x:c r="H2328" s="55" t="n">
        <x:f>IF(AND(ISNUMBER('Reparto provincial'!J780),ABS(Construccion!G29-1)&lt;0.0000001,MIN(Construccion!D29:F29)&gt;=0,MAX(Construccion!D29:F29)&lt;=1),ROUND('Reparto provincial'!J780*ROUND(SUM(Construccion!$D$29:D29),12),0)-0,"n.a.")</x:f>
        <x:v>0</x:v>
      </x:c>
      <x:c r="I2328" s="55" t="n">
        <x:f>'Reparto provincial'!N780</x:f>
        <x:v>0</x:v>
      </x:c>
      <x:c r="J2328" s="55" t="n">
        <x:f>IF(AND(ISNUMBER(H2328),ISNUMBER(I2328)),H2328*I2328,"n.a.")</x:f>
        <x:v>0</x:v>
      </x:c>
      <x:c r="K2328" s="56" t="n">
        <x:f>Ubicaciones!D13</x:f>
        <x:v>8.98</x:v>
      </x:c>
      <x:c r="L2328" s="56" t="n">
        <x:f>Ubicaciones!E13</x:f>
        <x:v>-79.52</x:v>
      </x:c>
      <x:c r="M2328" s="38" t="str">
        <x:f>Vulnerabilidad!B22</x:f>
        <x:v>Hormigón armado</x:v>
      </x:c>
      <x:c r="N2328" s="38" t="str">
        <x:f>Vulnerabilidad!C22</x:f>
        <x:v>Mampostería de relleno</x:v>
      </x:c>
      <x:c r="O2328" s="38" t="str">
        <x:f>Vulnerabilidad!D22</x:f>
        <x:v>Losa de hormigón</x:v>
      </x:c>
      <x:c r="P2328" s="38" t="str">
        <x:v>Sin dato</x:v>
      </x:c>
      <x:c r="Q2328" s="38" t="n">
        <x:f>IF('Impacto local'!H13="","",'Impacto local'!H13)</x:f>
        <x:v>2</x:v>
      </x:c>
      <x:c r="R2328" s="57" t="n">
        <x:f>IF(Q2328="","",INDEX(Vulnerabilidad!$B$6:$B$17,Q2328))</x:f>
        <x:v>0</x:v>
      </x:c>
      <x:c r="S2328" s="55" t="n">
        <x:f>IF(AND(ISNUMBER(J2328),ISNUMBER(R2328),R2328&gt;=0,R2328&lt;=1),J2328*R2328,"n.a.")</x:f>
        <x:v>0</x:v>
      </x:c>
      <x:c r="T2328" s="38" t="str">
        <x:f>IF(ISNUMBER(S2328),"Calculado ilustrativo","Faltan datos / parámetros inválidos")</x:f>
        <x:v>Calculado ilustrativo</x:v>
      </x:c>
    </x:row>
    <x:row r="2329">
      <x:c r="A2329" s="38" t="str">
        <x:v>R02324</x:v>
      </x:c>
      <x:c r="B2329" s="38" t="str">
        <x:f>'Reparto provincial'!B780</x:f>
        <x:v>C20</x:v>
      </x:c>
      <x:c r="C2329" s="38" t="str">
        <x:f>'Reparto provincial'!C780</x:f>
        <x:v>BUPA Panamá S.A.</x:v>
      </x:c>
      <x:c r="D2329" s="38" t="str">
        <x:f>'Reparto provincial'!D780</x:f>
        <x:v>Industrial</x:v>
      </x:c>
      <x:c r="E2329" s="38" t="str">
        <x:f>'Reparto provincial'!E780</x:f>
        <x:v>Panamá</x:v>
      </x:c>
      <x:c r="F2329" s="38" t="str">
        <x:f>Ubicaciones!A13</x:f>
        <x:v>L08</x:v>
      </x:c>
      <x:c r="G2329" s="38" t="str">
        <x:v>P2</x:v>
      </x:c>
      <x:c r="H2329" s="55" t="n">
        <x:f>IF(AND(ISNUMBER('Reparto provincial'!J780),ABS(Construccion!G29-1)&lt;0.0000001,MIN(Construccion!D29:F29)&gt;=0,MAX(Construccion!D29:F29)&lt;=1),ROUND('Reparto provincial'!J780*ROUND(SUM(Construccion!$D$29:E29),12),0)-ROUND('Reparto provincial'!J780*ROUND(SUM(Construccion!$D$29:D29),12),0),"n.a.")</x:f>
        <x:v>0</x:v>
      </x:c>
      <x:c r="I2329" s="55" t="n">
        <x:f>'Reparto provincial'!N780</x:f>
        <x:v>0</x:v>
      </x:c>
      <x:c r="J2329" s="55" t="n">
        <x:f>IF(AND(ISNUMBER(H2329),ISNUMBER(I2329)),H2329*I2329,"n.a.")</x:f>
        <x:v>0</x:v>
      </x:c>
      <x:c r="K2329" s="56" t="n">
        <x:f>Ubicaciones!D13</x:f>
        <x:v>8.98</x:v>
      </x:c>
      <x:c r="L2329" s="56" t="n">
        <x:f>Ubicaciones!E13</x:f>
        <x:v>-79.52</x:v>
      </x:c>
      <x:c r="M2329" s="38" t="str">
        <x:f>Vulnerabilidad!B23</x:f>
        <x:v>Mampostería sin refuerzo</x:v>
      </x:c>
      <x:c r="N2329" s="38" t="str">
        <x:f>Vulnerabilidad!C23</x:f>
        <x:v>Bloque / ladrillo</x:v>
      </x:c>
      <x:c r="O2329" s="38" t="str">
        <x:f>Vulnerabilidad!D23</x:f>
        <x:v>Metal</x:v>
      </x:c>
      <x:c r="P2329" s="38" t="str">
        <x:v>Sin dato</x:v>
      </x:c>
      <x:c r="Q2329" s="38" t="n">
        <x:f>IF('Impacto local'!H13="","",'Impacto local'!H13)</x:f>
        <x:v>2</x:v>
      </x:c>
      <x:c r="R2329" s="57" t="n">
        <x:f>IF(Q2329="","",INDEX(Vulnerabilidad!$C$6:$C$17,Q2329))</x:f>
        <x:v>0</x:v>
      </x:c>
      <x:c r="S2329" s="55" t="n">
        <x:f>IF(AND(ISNUMBER(J2329),ISNUMBER(R2329),R2329&gt;=0,R2329&lt;=1),J2329*R2329,"n.a.")</x:f>
        <x:v>0</x:v>
      </x:c>
      <x:c r="T2329" s="38" t="str">
        <x:f>IF(ISNUMBER(S2329),"Calculado ilustrativo","Faltan datos / parámetros inválidos")</x:f>
        <x:v>Calculado ilustrativo</x:v>
      </x:c>
    </x:row>
    <x:row r="2330">
      <x:c r="A2330" s="38" t="str">
        <x:v>R02325</x:v>
      </x:c>
      <x:c r="B2330" s="38" t="str">
        <x:f>'Reparto provincial'!B780</x:f>
        <x:v>C20</x:v>
      </x:c>
      <x:c r="C2330" s="38" t="str">
        <x:f>'Reparto provincial'!C780</x:f>
        <x:v>BUPA Panamá S.A.</x:v>
      </x:c>
      <x:c r="D2330" s="38" t="str">
        <x:f>'Reparto provincial'!D780</x:f>
        <x:v>Industrial</x:v>
      </x:c>
      <x:c r="E2330" s="38" t="str">
        <x:f>'Reparto provincial'!E780</x:f>
        <x:v>Panamá</x:v>
      </x:c>
      <x:c r="F2330" s="38" t="str">
        <x:f>Ubicaciones!A13</x:f>
        <x:v>L08</x:v>
      </x:c>
      <x:c r="G2330" s="38" t="str">
        <x:v>P3</x:v>
      </x:c>
      <x:c r="H2330" s="55" t="n">
        <x:f>IF(AND(ISNUMBER('Reparto provincial'!J780),ABS(Construccion!G29-1)&lt;0.0000001,MIN(Construccion!D29:F29)&gt;=0,MAX(Construccion!D29:F29)&lt;=1),ROUND('Reparto provincial'!J780*ROUND(SUM(Construccion!$D$29:F29),12),0)-ROUND('Reparto provincial'!J780*ROUND(SUM(Construccion!$D$29:E29),12),0),"n.a.")</x:f>
        <x:v>0</x:v>
      </x:c>
      <x:c r="I2330" s="55" t="n">
        <x:f>'Reparto provincial'!N780</x:f>
        <x:v>0</x:v>
      </x:c>
      <x:c r="J2330" s="55" t="n">
        <x:f>IF(AND(ISNUMBER(H2330),ISNUMBER(I2330)),H2330*I2330,"n.a.")</x:f>
        <x:v>0</x:v>
      </x:c>
      <x:c r="K2330" s="56" t="n">
        <x:f>Ubicaciones!D13</x:f>
        <x:v>8.98</x:v>
      </x:c>
      <x:c r="L2330" s="56" t="n">
        <x:f>Ubicaciones!E13</x:f>
        <x:v>-79.52</x:v>
      </x:c>
      <x:c r="M2330" s="38" t="str">
        <x:f>Vulnerabilidad!B24</x:f>
        <x:v>Liviana / madera</x:v>
      </x:c>
      <x:c r="N2330" s="38" t="str">
        <x:f>Vulnerabilidad!C24</x:f>
        <x:v>Madera / livianas</x:v>
      </x:c>
      <x:c r="O2330" s="38" t="str">
        <x:f>Vulnerabilidad!D24</x:f>
        <x:v>Metal</x:v>
      </x:c>
      <x:c r="P2330" s="38" t="str">
        <x:v>Sin dato</x:v>
      </x:c>
      <x:c r="Q2330" s="38" t="n">
        <x:f>IF('Impacto local'!H13="","",'Impacto local'!H13)</x:f>
        <x:v>2</x:v>
      </x:c>
      <x:c r="R2330" s="57" t="n">
        <x:f>IF(Q2330="","",INDEX(Vulnerabilidad!$D$6:$D$17,Q2330))</x:f>
        <x:v>0</x:v>
      </x:c>
      <x:c r="S2330" s="55" t="n">
        <x:f>IF(AND(ISNUMBER(J2330),ISNUMBER(R2330),R2330&gt;=0,R2330&lt;=1),J2330*R2330,"n.a.")</x:f>
        <x:v>0</x:v>
      </x:c>
      <x:c r="T2330" s="38" t="str">
        <x:f>IF(ISNUMBER(S2330),"Calculado ilustrativo","Faltan datos / parámetros inválidos")</x:f>
        <x:v>Calculado ilustrativo</x:v>
      </x:c>
    </x:row>
    <x:row r="2331">
      <x:c r="A2331" s="38" t="str">
        <x:v>R02326</x:v>
      </x:c>
      <x:c r="B2331" s="38" t="str">
        <x:f>'Reparto provincial'!B781</x:f>
        <x:v>C20</x:v>
      </x:c>
      <x:c r="C2331" s="38" t="str">
        <x:f>'Reparto provincial'!C781</x:f>
        <x:v>BUPA Panamá S.A.</x:v>
      </x:c>
      <x:c r="D2331" s="38" t="str">
        <x:f>'Reparto provincial'!D781</x:f>
        <x:v>Industrial</x:v>
      </x:c>
      <x:c r="E2331" s="38" t="str">
        <x:f>'Reparto provincial'!E781</x:f>
        <x:v>Veraguas</x:v>
      </x:c>
      <x:c r="F2331" s="38" t="str">
        <x:f>Ubicaciones!A14</x:f>
        <x:v>L09</x:v>
      </x:c>
      <x:c r="G2331" s="38" t="str">
        <x:v>P1</x:v>
      </x:c>
      <x:c r="H2331" s="55" t="n">
        <x:f>IF(AND(ISNUMBER('Reparto provincial'!J781),ABS(Construccion!G32-1)&lt;0.0000001,MIN(Construccion!D32:F32)&gt;=0,MAX(Construccion!D32:F32)&lt;=1),ROUND('Reparto provincial'!J781*ROUND(SUM(Construccion!$D$32:D32),12),0)-0,"n.a.")</x:f>
        <x:v>0</x:v>
      </x:c>
      <x:c r="I2331" s="55" t="n">
        <x:f>'Reparto provincial'!N781</x:f>
        <x:v>0</x:v>
      </x:c>
      <x:c r="J2331" s="55" t="n">
        <x:f>IF(AND(ISNUMBER(H2331),ISNUMBER(I2331)),H2331*I2331,"n.a.")</x:f>
        <x:v>0</x:v>
      </x:c>
      <x:c r="K2331" s="56" t="n">
        <x:f>Ubicaciones!D14</x:f>
        <x:v>8.1</x:v>
      </x:c>
      <x:c r="L2331" s="56" t="n">
        <x:f>Ubicaciones!E14</x:f>
        <x:v>-80.97</x:v>
      </x:c>
      <x:c r="M2331" s="38" t="str">
        <x:f>Vulnerabilidad!B22</x:f>
        <x:v>Hormigón armado</x:v>
      </x:c>
      <x:c r="N2331" s="38" t="str">
        <x:f>Vulnerabilidad!C22</x:f>
        <x:v>Mampostería de relleno</x:v>
      </x:c>
      <x:c r="O2331" s="38" t="str">
        <x:f>Vulnerabilidad!D22</x:f>
        <x:v>Losa de hormigón</x:v>
      </x:c>
      <x:c r="P2331" s="38" t="str">
        <x:v>Sin dato</x:v>
      </x:c>
      <x:c r="Q2331" s="38" t="n">
        <x:f>IF('Impacto local'!H14="","",'Impacto local'!H14)</x:f>
        <x:v>3</x:v>
      </x:c>
      <x:c r="R2331" s="57" t="n">
        <x:f>IF(Q2331="","",INDEX(Vulnerabilidad!$B$6:$B$17,Q2331))</x:f>
        <x:v>0</x:v>
      </x:c>
      <x:c r="S2331" s="55" t="n">
        <x:f>IF(AND(ISNUMBER(J2331),ISNUMBER(R2331),R2331&gt;=0,R2331&lt;=1),J2331*R2331,"n.a.")</x:f>
        <x:v>0</x:v>
      </x:c>
      <x:c r="T2331" s="38" t="str">
        <x:f>IF(ISNUMBER(S2331),"Calculado ilustrativo","Faltan datos / parámetros inválidos")</x:f>
        <x:v>Calculado ilustrativo</x:v>
      </x:c>
    </x:row>
    <x:row r="2332">
      <x:c r="A2332" s="38" t="str">
        <x:v>R02327</x:v>
      </x:c>
      <x:c r="B2332" s="38" t="str">
        <x:f>'Reparto provincial'!B781</x:f>
        <x:v>C20</x:v>
      </x:c>
      <x:c r="C2332" s="38" t="str">
        <x:f>'Reparto provincial'!C781</x:f>
        <x:v>BUPA Panamá S.A.</x:v>
      </x:c>
      <x:c r="D2332" s="38" t="str">
        <x:f>'Reparto provincial'!D781</x:f>
        <x:v>Industrial</x:v>
      </x:c>
      <x:c r="E2332" s="38" t="str">
        <x:f>'Reparto provincial'!E781</x:f>
        <x:v>Veraguas</x:v>
      </x:c>
      <x:c r="F2332" s="38" t="str">
        <x:f>Ubicaciones!A14</x:f>
        <x:v>L09</x:v>
      </x:c>
      <x:c r="G2332" s="38" t="str">
        <x:v>P2</x:v>
      </x:c>
      <x:c r="H2332" s="55" t="n">
        <x:f>IF(AND(ISNUMBER('Reparto provincial'!J781),ABS(Construccion!G32-1)&lt;0.0000001,MIN(Construccion!D32:F32)&gt;=0,MAX(Construccion!D32:F32)&lt;=1),ROUND('Reparto provincial'!J781*ROUND(SUM(Construccion!$D$32:E32),12),0)-ROUND('Reparto provincial'!J781*ROUND(SUM(Construccion!$D$32:D32),12),0),"n.a.")</x:f>
        <x:v>0</x:v>
      </x:c>
      <x:c r="I2332" s="55" t="n">
        <x:f>'Reparto provincial'!N781</x:f>
        <x:v>0</x:v>
      </x:c>
      <x:c r="J2332" s="55" t="n">
        <x:f>IF(AND(ISNUMBER(H2332),ISNUMBER(I2332)),H2332*I2332,"n.a.")</x:f>
        <x:v>0</x:v>
      </x:c>
      <x:c r="K2332" s="56" t="n">
        <x:f>Ubicaciones!D14</x:f>
        <x:v>8.1</x:v>
      </x:c>
      <x:c r="L2332" s="56" t="n">
        <x:f>Ubicaciones!E14</x:f>
        <x:v>-80.97</x:v>
      </x:c>
      <x:c r="M2332" s="38" t="str">
        <x:f>Vulnerabilidad!B23</x:f>
        <x:v>Mampostería sin refuerzo</x:v>
      </x:c>
      <x:c r="N2332" s="38" t="str">
        <x:f>Vulnerabilidad!C23</x:f>
        <x:v>Bloque / ladrillo</x:v>
      </x:c>
      <x:c r="O2332" s="38" t="str">
        <x:f>Vulnerabilidad!D23</x:f>
        <x:v>Metal</x:v>
      </x:c>
      <x:c r="P2332" s="38" t="str">
        <x:v>Sin dato</x:v>
      </x:c>
      <x:c r="Q2332" s="38" t="n">
        <x:f>IF('Impacto local'!H14="","",'Impacto local'!H14)</x:f>
        <x:v>3</x:v>
      </x:c>
      <x:c r="R2332" s="57" t="n">
        <x:f>IF(Q2332="","",INDEX(Vulnerabilidad!$C$6:$C$17,Q2332))</x:f>
        <x:v>0</x:v>
      </x:c>
      <x:c r="S2332" s="55" t="n">
        <x:f>IF(AND(ISNUMBER(J2332),ISNUMBER(R2332),R2332&gt;=0,R2332&lt;=1),J2332*R2332,"n.a.")</x:f>
        <x:v>0</x:v>
      </x:c>
      <x:c r="T2332" s="38" t="str">
        <x:f>IF(ISNUMBER(S2332),"Calculado ilustrativo","Faltan datos / parámetros inválidos")</x:f>
        <x:v>Calculado ilustrativo</x:v>
      </x:c>
    </x:row>
    <x:row r="2333">
      <x:c r="A2333" s="38" t="str">
        <x:v>R02328</x:v>
      </x:c>
      <x:c r="B2333" s="38" t="str">
        <x:f>'Reparto provincial'!B781</x:f>
        <x:v>C20</x:v>
      </x:c>
      <x:c r="C2333" s="38" t="str">
        <x:f>'Reparto provincial'!C781</x:f>
        <x:v>BUPA Panamá S.A.</x:v>
      </x:c>
      <x:c r="D2333" s="38" t="str">
        <x:f>'Reparto provincial'!D781</x:f>
        <x:v>Industrial</x:v>
      </x:c>
      <x:c r="E2333" s="38" t="str">
        <x:f>'Reparto provincial'!E781</x:f>
        <x:v>Veraguas</x:v>
      </x:c>
      <x:c r="F2333" s="38" t="str">
        <x:f>Ubicaciones!A14</x:f>
        <x:v>L09</x:v>
      </x:c>
      <x:c r="G2333" s="38" t="str">
        <x:v>P3</x:v>
      </x:c>
      <x:c r="H2333" s="55" t="n">
        <x:f>IF(AND(ISNUMBER('Reparto provincial'!J781),ABS(Construccion!G32-1)&lt;0.0000001,MIN(Construccion!D32:F32)&gt;=0,MAX(Construccion!D32:F32)&lt;=1),ROUND('Reparto provincial'!J781*ROUND(SUM(Construccion!$D$32:F32),12),0)-ROUND('Reparto provincial'!J781*ROUND(SUM(Construccion!$D$32:E32),12),0),"n.a.")</x:f>
        <x:v>0</x:v>
      </x:c>
      <x:c r="I2333" s="55" t="n">
        <x:f>'Reparto provincial'!N781</x:f>
        <x:v>0</x:v>
      </x:c>
      <x:c r="J2333" s="55" t="n">
        <x:f>IF(AND(ISNUMBER(H2333),ISNUMBER(I2333)),H2333*I2333,"n.a.")</x:f>
        <x:v>0</x:v>
      </x:c>
      <x:c r="K2333" s="56" t="n">
        <x:f>Ubicaciones!D14</x:f>
        <x:v>8.1</x:v>
      </x:c>
      <x:c r="L2333" s="56" t="n">
        <x:f>Ubicaciones!E14</x:f>
        <x:v>-80.97</x:v>
      </x:c>
      <x:c r="M2333" s="38" t="str">
        <x:f>Vulnerabilidad!B24</x:f>
        <x:v>Liviana / madera</x:v>
      </x:c>
      <x:c r="N2333" s="38" t="str">
        <x:f>Vulnerabilidad!C24</x:f>
        <x:v>Madera / livianas</x:v>
      </x:c>
      <x:c r="O2333" s="38" t="str">
        <x:f>Vulnerabilidad!D24</x:f>
        <x:v>Metal</x:v>
      </x:c>
      <x:c r="P2333" s="38" t="str">
        <x:v>Sin dato</x:v>
      </x:c>
      <x:c r="Q2333" s="38" t="n">
        <x:f>IF('Impacto local'!H14="","",'Impacto local'!H14)</x:f>
        <x:v>3</x:v>
      </x:c>
      <x:c r="R2333" s="57" t="n">
        <x:f>IF(Q2333="","",INDEX(Vulnerabilidad!$D$6:$D$17,Q2333))</x:f>
        <x:v>0</x:v>
      </x:c>
      <x:c r="S2333" s="55" t="n">
        <x:f>IF(AND(ISNUMBER(J2333),ISNUMBER(R2333),R2333&gt;=0,R2333&lt;=1),J2333*R2333,"n.a.")</x:f>
        <x:v>0</x:v>
      </x:c>
      <x:c r="T2333" s="38" t="str">
        <x:f>IF(ISNUMBER(S2333),"Calculado ilustrativo","Faltan datos / parámetros inválidos")</x:f>
        <x:v>Calculado ilustrativo</x:v>
      </x:c>
    </x:row>
    <x:row r="2334">
      <x:c r="A2334" s="38" t="str">
        <x:v>R02329</x:v>
      </x:c>
      <x:c r="B2334" s="38" t="str">
        <x:f>'Reparto provincial'!B782</x:f>
        <x:v>C20</x:v>
      </x:c>
      <x:c r="C2334" s="38" t="str">
        <x:f>'Reparto provincial'!C782</x:f>
        <x:v>BUPA Panamá S.A.</x:v>
      </x:c>
      <x:c r="D2334" s="38" t="str">
        <x:f>'Reparto provincial'!D782</x:f>
        <x:v>Industrial</x:v>
      </x:c>
      <x:c r="E2334" s="38" t="str">
        <x:f>'Reparto provincial'!E782</x:f>
        <x:v>Guna Yala</x:v>
      </x:c>
      <x:c r="F2334" s="38" t="str">
        <x:f>Ubicaciones!A15</x:f>
        <x:v>L10</x:v>
      </x:c>
      <x:c r="G2334" s="38" t="str">
        <x:v>P1</x:v>
      </x:c>
      <x:c r="H2334" s="55" t="n">
        <x:f>IF(AND(ISNUMBER('Reparto provincial'!J782),ABS(Construccion!G35-1)&lt;0.0000001,MIN(Construccion!D35:F35)&gt;=0,MAX(Construccion!D35:F35)&lt;=1),ROUND('Reparto provincial'!J782*ROUND(SUM(Construccion!$D$35:D35),12),0)-0,"n.a.")</x:f>
        <x:v>0</x:v>
      </x:c>
      <x:c r="I2334" s="55" t="n">
        <x:f>'Reparto provincial'!N782</x:f>
        <x:v>0</x:v>
      </x:c>
      <x:c r="J2334" s="55" t="n">
        <x:f>IF(AND(ISNUMBER(H2334),ISNUMBER(I2334)),H2334*I2334,"n.a.")</x:f>
        <x:v>0</x:v>
      </x:c>
      <x:c r="K2334" s="56" t="n">
        <x:f>Ubicaciones!D15</x:f>
        <x:v>9.45</x:v>
      </x:c>
      <x:c r="L2334" s="56" t="n">
        <x:f>Ubicaciones!E15</x:f>
        <x:v>-78.97</x:v>
      </x:c>
      <x:c r="M2334" s="38" t="str">
        <x:f>Vulnerabilidad!B22</x:f>
        <x:v>Hormigón armado</x:v>
      </x:c>
      <x:c r="N2334" s="38" t="str">
        <x:f>Vulnerabilidad!C22</x:f>
        <x:v>Mampostería de relleno</x:v>
      </x:c>
      <x:c r="O2334" s="38" t="str">
        <x:f>Vulnerabilidad!D22</x:f>
        <x:v>Losa de hormigón</x:v>
      </x:c>
      <x:c r="P2334" s="38" t="str">
        <x:v>Sin dato</x:v>
      </x:c>
      <x:c r="Q2334" s="38" t="n">
        <x:f>IF('Impacto local'!H15="","",'Impacto local'!H15)</x:f>
        <x:v>2</x:v>
      </x:c>
      <x:c r="R2334" s="57" t="n">
        <x:f>IF(Q2334="","",INDEX(Vulnerabilidad!$B$6:$B$17,Q2334))</x:f>
        <x:v>0</x:v>
      </x:c>
      <x:c r="S2334" s="55" t="n">
        <x:f>IF(AND(ISNUMBER(J2334),ISNUMBER(R2334),R2334&gt;=0,R2334&lt;=1),J2334*R2334,"n.a.")</x:f>
        <x:v>0</x:v>
      </x:c>
      <x:c r="T2334" s="38" t="str">
        <x:f>IF(ISNUMBER(S2334),"Calculado ilustrativo","Faltan datos / parámetros inválidos")</x:f>
        <x:v>Calculado ilustrativo</x:v>
      </x:c>
    </x:row>
    <x:row r="2335">
      <x:c r="A2335" s="38" t="str">
        <x:v>R02330</x:v>
      </x:c>
      <x:c r="B2335" s="38" t="str">
        <x:f>'Reparto provincial'!B782</x:f>
        <x:v>C20</x:v>
      </x:c>
      <x:c r="C2335" s="38" t="str">
        <x:f>'Reparto provincial'!C782</x:f>
        <x:v>BUPA Panamá S.A.</x:v>
      </x:c>
      <x:c r="D2335" s="38" t="str">
        <x:f>'Reparto provincial'!D782</x:f>
        <x:v>Industrial</x:v>
      </x:c>
      <x:c r="E2335" s="38" t="str">
        <x:f>'Reparto provincial'!E782</x:f>
        <x:v>Guna Yala</x:v>
      </x:c>
      <x:c r="F2335" s="38" t="str">
        <x:f>Ubicaciones!A15</x:f>
        <x:v>L10</x:v>
      </x:c>
      <x:c r="G2335" s="38" t="str">
        <x:v>P2</x:v>
      </x:c>
      <x:c r="H2335" s="55" t="n">
        <x:f>IF(AND(ISNUMBER('Reparto provincial'!J782),ABS(Construccion!G35-1)&lt;0.0000001,MIN(Construccion!D35:F35)&gt;=0,MAX(Construccion!D35:F35)&lt;=1),ROUND('Reparto provincial'!J782*ROUND(SUM(Construccion!$D$35:E35),12),0)-ROUND('Reparto provincial'!J782*ROUND(SUM(Construccion!$D$35:D35),12),0),"n.a.")</x:f>
        <x:v>0</x:v>
      </x:c>
      <x:c r="I2335" s="55" t="n">
        <x:f>'Reparto provincial'!N782</x:f>
        <x:v>0</x:v>
      </x:c>
      <x:c r="J2335" s="55" t="n">
        <x:f>IF(AND(ISNUMBER(H2335),ISNUMBER(I2335)),H2335*I2335,"n.a.")</x:f>
        <x:v>0</x:v>
      </x:c>
      <x:c r="K2335" s="56" t="n">
        <x:f>Ubicaciones!D15</x:f>
        <x:v>9.45</x:v>
      </x:c>
      <x:c r="L2335" s="56" t="n">
        <x:f>Ubicaciones!E15</x:f>
        <x:v>-78.97</x:v>
      </x:c>
      <x:c r="M2335" s="38" t="str">
        <x:f>Vulnerabilidad!B23</x:f>
        <x:v>Mampostería sin refuerzo</x:v>
      </x:c>
      <x:c r="N2335" s="38" t="str">
        <x:f>Vulnerabilidad!C23</x:f>
        <x:v>Bloque / ladrillo</x:v>
      </x:c>
      <x:c r="O2335" s="38" t="str">
        <x:f>Vulnerabilidad!D23</x:f>
        <x:v>Metal</x:v>
      </x:c>
      <x:c r="P2335" s="38" t="str">
        <x:v>Sin dato</x:v>
      </x:c>
      <x:c r="Q2335" s="38" t="n">
        <x:f>IF('Impacto local'!H15="","",'Impacto local'!H15)</x:f>
        <x:v>2</x:v>
      </x:c>
      <x:c r="R2335" s="57" t="n">
        <x:f>IF(Q2335="","",INDEX(Vulnerabilidad!$C$6:$C$17,Q2335))</x:f>
        <x:v>0</x:v>
      </x:c>
      <x:c r="S2335" s="55" t="n">
        <x:f>IF(AND(ISNUMBER(J2335),ISNUMBER(R2335),R2335&gt;=0,R2335&lt;=1),J2335*R2335,"n.a.")</x:f>
        <x:v>0</x:v>
      </x:c>
      <x:c r="T2335" s="38" t="str">
        <x:f>IF(ISNUMBER(S2335),"Calculado ilustrativo","Faltan datos / parámetros inválidos")</x:f>
        <x:v>Calculado ilustrativo</x:v>
      </x:c>
    </x:row>
    <x:row r="2336">
      <x:c r="A2336" s="38" t="str">
        <x:v>R02331</x:v>
      </x:c>
      <x:c r="B2336" s="38" t="str">
        <x:f>'Reparto provincial'!B782</x:f>
        <x:v>C20</x:v>
      </x:c>
      <x:c r="C2336" s="38" t="str">
        <x:f>'Reparto provincial'!C782</x:f>
        <x:v>BUPA Panamá S.A.</x:v>
      </x:c>
      <x:c r="D2336" s="38" t="str">
        <x:f>'Reparto provincial'!D782</x:f>
        <x:v>Industrial</x:v>
      </x:c>
      <x:c r="E2336" s="38" t="str">
        <x:f>'Reparto provincial'!E782</x:f>
        <x:v>Guna Yala</x:v>
      </x:c>
      <x:c r="F2336" s="38" t="str">
        <x:f>Ubicaciones!A15</x:f>
        <x:v>L10</x:v>
      </x:c>
      <x:c r="G2336" s="38" t="str">
        <x:v>P3</x:v>
      </x:c>
      <x:c r="H2336" s="55" t="n">
        <x:f>IF(AND(ISNUMBER('Reparto provincial'!J782),ABS(Construccion!G35-1)&lt;0.0000001,MIN(Construccion!D35:F35)&gt;=0,MAX(Construccion!D35:F35)&lt;=1),ROUND('Reparto provincial'!J782*ROUND(SUM(Construccion!$D$35:F35),12),0)-ROUND('Reparto provincial'!J782*ROUND(SUM(Construccion!$D$35:E35),12),0),"n.a.")</x:f>
        <x:v>0</x:v>
      </x:c>
      <x:c r="I2336" s="55" t="n">
        <x:f>'Reparto provincial'!N782</x:f>
        <x:v>0</x:v>
      </x:c>
      <x:c r="J2336" s="55" t="n">
        <x:f>IF(AND(ISNUMBER(H2336),ISNUMBER(I2336)),H2336*I2336,"n.a.")</x:f>
        <x:v>0</x:v>
      </x:c>
      <x:c r="K2336" s="56" t="n">
        <x:f>Ubicaciones!D15</x:f>
        <x:v>9.45</x:v>
      </x:c>
      <x:c r="L2336" s="56" t="n">
        <x:f>Ubicaciones!E15</x:f>
        <x:v>-78.97</x:v>
      </x:c>
      <x:c r="M2336" s="38" t="str">
        <x:f>Vulnerabilidad!B24</x:f>
        <x:v>Liviana / madera</x:v>
      </x:c>
      <x:c r="N2336" s="38" t="str">
        <x:f>Vulnerabilidad!C24</x:f>
        <x:v>Madera / livianas</x:v>
      </x:c>
      <x:c r="O2336" s="38" t="str">
        <x:f>Vulnerabilidad!D24</x:f>
        <x:v>Metal</x:v>
      </x:c>
      <x:c r="P2336" s="38" t="str">
        <x:v>Sin dato</x:v>
      </x:c>
      <x:c r="Q2336" s="38" t="n">
        <x:f>IF('Impacto local'!H15="","",'Impacto local'!H15)</x:f>
        <x:v>2</x:v>
      </x:c>
      <x:c r="R2336" s="57" t="n">
        <x:f>IF(Q2336="","",INDEX(Vulnerabilidad!$D$6:$D$17,Q2336))</x:f>
        <x:v>0</x:v>
      </x:c>
      <x:c r="S2336" s="55" t="n">
        <x:f>IF(AND(ISNUMBER(J2336),ISNUMBER(R2336),R2336&gt;=0,R2336&lt;=1),J2336*R2336,"n.a.")</x:f>
        <x:v>0</x:v>
      </x:c>
      <x:c r="T2336" s="38" t="str">
        <x:f>IF(ISNUMBER(S2336),"Calculado ilustrativo","Faltan datos / parámetros inválidos")</x:f>
        <x:v>Calculado ilustrativo</x:v>
      </x:c>
    </x:row>
    <x:row r="2337">
      <x:c r="A2337" s="38" t="str">
        <x:v>R02332</x:v>
      </x:c>
      <x:c r="B2337" s="38" t="str">
        <x:f>'Reparto provincial'!B783</x:f>
        <x:v>C20</x:v>
      </x:c>
      <x:c r="C2337" s="38" t="str">
        <x:f>'Reparto provincial'!C783</x:f>
        <x:v>BUPA Panamá S.A.</x:v>
      </x:c>
      <x:c r="D2337" s="38" t="str">
        <x:f>'Reparto provincial'!D783</x:f>
        <x:v>Industrial</x:v>
      </x:c>
      <x:c r="E2337" s="38" t="str">
        <x:f>'Reparto provincial'!E783</x:f>
        <x:v>Emberá-Wounaan</x:v>
      </x:c>
      <x:c r="F2337" s="38" t="str">
        <x:f>Ubicaciones!A16</x:f>
        <x:v>L11</x:v>
      </x:c>
      <x:c r="G2337" s="38" t="str">
        <x:v>P1</x:v>
      </x:c>
      <x:c r="H2337" s="55" t="n">
        <x:f>IF(AND(ISNUMBER('Reparto provincial'!J783),ABS(Construccion!G38-1)&lt;0.0000001,MIN(Construccion!D38:F38)&gt;=0,MAX(Construccion!D38:F38)&lt;=1),ROUND('Reparto provincial'!J783*ROUND(SUM(Construccion!$D$38:D38),12),0)-0,"n.a.")</x:f>
        <x:v>0</x:v>
      </x:c>
      <x:c r="I2337" s="55" t="n">
        <x:f>'Reparto provincial'!N783</x:f>
        <x:v>0</x:v>
      </x:c>
      <x:c r="J2337" s="55" t="n">
        <x:f>IF(AND(ISNUMBER(H2337),ISNUMBER(I2337)),H2337*I2337,"n.a.")</x:f>
        <x:v>0</x:v>
      </x:c>
      <x:c r="K2337" s="56" t="n">
        <x:f>Ubicaciones!D16</x:f>
        <x:v>8.25</x:v>
      </x:c>
      <x:c r="L2337" s="56" t="n">
        <x:f>Ubicaciones!E16</x:f>
        <x:v>-77.72</x:v>
      </x:c>
      <x:c r="M2337" s="38" t="str">
        <x:f>Vulnerabilidad!B22</x:f>
        <x:v>Hormigón armado</x:v>
      </x:c>
      <x:c r="N2337" s="38" t="str">
        <x:f>Vulnerabilidad!C22</x:f>
        <x:v>Mampostería de relleno</x:v>
      </x:c>
      <x:c r="O2337" s="38" t="str">
        <x:f>Vulnerabilidad!D22</x:f>
        <x:v>Losa de hormigón</x:v>
      </x:c>
      <x:c r="P2337" s="38" t="str">
        <x:v>Sin dato</x:v>
      </x:c>
      <x:c r="Q2337" s="38" t="n">
        <x:f>IF('Impacto local'!H16="","",'Impacto local'!H16)</x:f>
        <x:v>2</x:v>
      </x:c>
      <x:c r="R2337" s="57" t="n">
        <x:f>IF(Q2337="","",INDEX(Vulnerabilidad!$B$6:$B$17,Q2337))</x:f>
        <x:v>0</x:v>
      </x:c>
      <x:c r="S2337" s="55" t="n">
        <x:f>IF(AND(ISNUMBER(J2337),ISNUMBER(R2337),R2337&gt;=0,R2337&lt;=1),J2337*R2337,"n.a.")</x:f>
        <x:v>0</x:v>
      </x:c>
      <x:c r="T2337" s="38" t="str">
        <x:f>IF(ISNUMBER(S2337),"Calculado ilustrativo","Faltan datos / parámetros inválidos")</x:f>
        <x:v>Calculado ilustrativo</x:v>
      </x:c>
    </x:row>
    <x:row r="2338">
      <x:c r="A2338" s="38" t="str">
        <x:v>R02333</x:v>
      </x:c>
      <x:c r="B2338" s="38" t="str">
        <x:f>'Reparto provincial'!B783</x:f>
        <x:v>C20</x:v>
      </x:c>
      <x:c r="C2338" s="38" t="str">
        <x:f>'Reparto provincial'!C783</x:f>
        <x:v>BUPA Panamá S.A.</x:v>
      </x:c>
      <x:c r="D2338" s="38" t="str">
        <x:f>'Reparto provincial'!D783</x:f>
        <x:v>Industrial</x:v>
      </x:c>
      <x:c r="E2338" s="38" t="str">
        <x:f>'Reparto provincial'!E783</x:f>
        <x:v>Emberá-Wounaan</x:v>
      </x:c>
      <x:c r="F2338" s="38" t="str">
        <x:f>Ubicaciones!A16</x:f>
        <x:v>L11</x:v>
      </x:c>
      <x:c r="G2338" s="38" t="str">
        <x:v>P2</x:v>
      </x:c>
      <x:c r="H2338" s="55" t="n">
        <x:f>IF(AND(ISNUMBER('Reparto provincial'!J783),ABS(Construccion!G38-1)&lt;0.0000001,MIN(Construccion!D38:F38)&gt;=0,MAX(Construccion!D38:F38)&lt;=1),ROUND('Reparto provincial'!J783*ROUND(SUM(Construccion!$D$38:E38),12),0)-ROUND('Reparto provincial'!J783*ROUND(SUM(Construccion!$D$38:D38),12),0),"n.a.")</x:f>
        <x:v>0</x:v>
      </x:c>
      <x:c r="I2338" s="55" t="n">
        <x:f>'Reparto provincial'!N783</x:f>
        <x:v>0</x:v>
      </x:c>
      <x:c r="J2338" s="55" t="n">
        <x:f>IF(AND(ISNUMBER(H2338),ISNUMBER(I2338)),H2338*I2338,"n.a.")</x:f>
        <x:v>0</x:v>
      </x:c>
      <x:c r="K2338" s="56" t="n">
        <x:f>Ubicaciones!D16</x:f>
        <x:v>8.25</x:v>
      </x:c>
      <x:c r="L2338" s="56" t="n">
        <x:f>Ubicaciones!E16</x:f>
        <x:v>-77.72</x:v>
      </x:c>
      <x:c r="M2338" s="38" t="str">
        <x:f>Vulnerabilidad!B23</x:f>
        <x:v>Mampostería sin refuerzo</x:v>
      </x:c>
      <x:c r="N2338" s="38" t="str">
        <x:f>Vulnerabilidad!C23</x:f>
        <x:v>Bloque / ladrillo</x:v>
      </x:c>
      <x:c r="O2338" s="38" t="str">
        <x:f>Vulnerabilidad!D23</x:f>
        <x:v>Metal</x:v>
      </x:c>
      <x:c r="P2338" s="38" t="str">
        <x:v>Sin dato</x:v>
      </x:c>
      <x:c r="Q2338" s="38" t="n">
        <x:f>IF('Impacto local'!H16="","",'Impacto local'!H16)</x:f>
        <x:v>2</x:v>
      </x:c>
      <x:c r="R2338" s="57" t="n">
        <x:f>IF(Q2338="","",INDEX(Vulnerabilidad!$C$6:$C$17,Q2338))</x:f>
        <x:v>0</x:v>
      </x:c>
      <x:c r="S2338" s="55" t="n">
        <x:f>IF(AND(ISNUMBER(J2338),ISNUMBER(R2338),R2338&gt;=0,R2338&lt;=1),J2338*R2338,"n.a.")</x:f>
        <x:v>0</x:v>
      </x:c>
      <x:c r="T2338" s="38" t="str">
        <x:f>IF(ISNUMBER(S2338),"Calculado ilustrativo","Faltan datos / parámetros inválidos")</x:f>
        <x:v>Calculado ilustrativo</x:v>
      </x:c>
    </x:row>
    <x:row r="2339">
      <x:c r="A2339" s="38" t="str">
        <x:v>R02334</x:v>
      </x:c>
      <x:c r="B2339" s="38" t="str">
        <x:f>'Reparto provincial'!B783</x:f>
        <x:v>C20</x:v>
      </x:c>
      <x:c r="C2339" s="38" t="str">
        <x:f>'Reparto provincial'!C783</x:f>
        <x:v>BUPA Panamá S.A.</x:v>
      </x:c>
      <x:c r="D2339" s="38" t="str">
        <x:f>'Reparto provincial'!D783</x:f>
        <x:v>Industrial</x:v>
      </x:c>
      <x:c r="E2339" s="38" t="str">
        <x:f>'Reparto provincial'!E783</x:f>
        <x:v>Emberá-Wounaan</x:v>
      </x:c>
      <x:c r="F2339" s="38" t="str">
        <x:f>Ubicaciones!A16</x:f>
        <x:v>L11</x:v>
      </x:c>
      <x:c r="G2339" s="38" t="str">
        <x:v>P3</x:v>
      </x:c>
      <x:c r="H2339" s="55" t="n">
        <x:f>IF(AND(ISNUMBER('Reparto provincial'!J783),ABS(Construccion!G38-1)&lt;0.0000001,MIN(Construccion!D38:F38)&gt;=0,MAX(Construccion!D38:F38)&lt;=1),ROUND('Reparto provincial'!J783*ROUND(SUM(Construccion!$D$38:F38),12),0)-ROUND('Reparto provincial'!J783*ROUND(SUM(Construccion!$D$38:E38),12),0),"n.a.")</x:f>
        <x:v>0</x:v>
      </x:c>
      <x:c r="I2339" s="55" t="n">
        <x:f>'Reparto provincial'!N783</x:f>
        <x:v>0</x:v>
      </x:c>
      <x:c r="J2339" s="55" t="n">
        <x:f>IF(AND(ISNUMBER(H2339),ISNUMBER(I2339)),H2339*I2339,"n.a.")</x:f>
        <x:v>0</x:v>
      </x:c>
      <x:c r="K2339" s="56" t="n">
        <x:f>Ubicaciones!D16</x:f>
        <x:v>8.25</x:v>
      </x:c>
      <x:c r="L2339" s="56" t="n">
        <x:f>Ubicaciones!E16</x:f>
        <x:v>-77.72</x:v>
      </x:c>
      <x:c r="M2339" s="38" t="str">
        <x:f>Vulnerabilidad!B24</x:f>
        <x:v>Liviana / madera</x:v>
      </x:c>
      <x:c r="N2339" s="38" t="str">
        <x:f>Vulnerabilidad!C24</x:f>
        <x:v>Madera / livianas</x:v>
      </x:c>
      <x:c r="O2339" s="38" t="str">
        <x:f>Vulnerabilidad!D24</x:f>
        <x:v>Metal</x:v>
      </x:c>
      <x:c r="P2339" s="38" t="str">
        <x:v>Sin dato</x:v>
      </x:c>
      <x:c r="Q2339" s="38" t="n">
        <x:f>IF('Impacto local'!H16="","",'Impacto local'!H16)</x:f>
        <x:v>2</x:v>
      </x:c>
      <x:c r="R2339" s="57" t="n">
        <x:f>IF(Q2339="","",INDEX(Vulnerabilidad!$D$6:$D$17,Q2339))</x:f>
        <x:v>0</x:v>
      </x:c>
      <x:c r="S2339" s="55" t="n">
        <x:f>IF(AND(ISNUMBER(J2339),ISNUMBER(R2339),R2339&gt;=0,R2339&lt;=1),J2339*R2339,"n.a.")</x:f>
        <x:v>0</x:v>
      </x:c>
      <x:c r="T2339" s="38" t="str">
        <x:f>IF(ISNUMBER(S2339),"Calculado ilustrativo","Faltan datos / parámetros inválidos")</x:f>
        <x:v>Calculado ilustrativo</x:v>
      </x:c>
    </x:row>
    <x:row r="2340">
      <x:c r="A2340" s="38" t="str">
        <x:v>R02335</x:v>
      </x:c>
      <x:c r="B2340" s="38" t="str">
        <x:f>'Reparto provincial'!B784</x:f>
        <x:v>C20</x:v>
      </x:c>
      <x:c r="C2340" s="38" t="str">
        <x:f>'Reparto provincial'!C784</x:f>
        <x:v>BUPA Panamá S.A.</x:v>
      </x:c>
      <x:c r="D2340" s="38" t="str">
        <x:f>'Reparto provincial'!D784</x:f>
        <x:v>Industrial</x:v>
      </x:c>
      <x:c r="E2340" s="38" t="str">
        <x:f>'Reparto provincial'!E784</x:f>
        <x:v>Ngäbe-Buglé</x:v>
      </x:c>
      <x:c r="F2340" s="38" t="str">
        <x:f>Ubicaciones!A17</x:f>
        <x:v>L12</x:v>
      </x:c>
      <x:c r="G2340" s="38" t="str">
        <x:v>P1</x:v>
      </x:c>
      <x:c r="H2340" s="55" t="n">
        <x:f>IF(AND(ISNUMBER('Reparto provincial'!J784),ABS(Construccion!G41-1)&lt;0.0000001,MIN(Construccion!D41:F41)&gt;=0,MAX(Construccion!D41:F41)&lt;=1),ROUND('Reparto provincial'!J784*ROUND(SUM(Construccion!$D$41:D41),12),0)-0,"n.a.")</x:f>
        <x:v>0</x:v>
      </x:c>
      <x:c r="I2340" s="55" t="n">
        <x:f>'Reparto provincial'!N784</x:f>
        <x:v>0</x:v>
      </x:c>
      <x:c r="J2340" s="55" t="n">
        <x:f>IF(AND(ISNUMBER(H2340),ISNUMBER(I2340)),H2340*I2340,"n.a.")</x:f>
        <x:v>0</x:v>
      </x:c>
      <x:c r="K2340" s="56" t="n">
        <x:f>Ubicaciones!D17</x:f>
        <x:v>8.53</x:v>
      </x:c>
      <x:c r="L2340" s="56" t="n">
        <x:f>Ubicaciones!E17</x:f>
        <x:v>-81.7</x:v>
      </x:c>
      <x:c r="M2340" s="38" t="str">
        <x:f>Vulnerabilidad!B22</x:f>
        <x:v>Hormigón armado</x:v>
      </x:c>
      <x:c r="N2340" s="38" t="str">
        <x:f>Vulnerabilidad!C22</x:f>
        <x:v>Mampostería de relleno</x:v>
      </x:c>
      <x:c r="O2340" s="38" t="str">
        <x:f>Vulnerabilidad!D22</x:f>
        <x:v>Losa de hormigón</x:v>
      </x:c>
      <x:c r="P2340" s="38" t="str">
        <x:v>Sin dato</x:v>
      </x:c>
      <x:c r="Q2340" s="38" t="n">
        <x:f>IF('Impacto local'!H17="","",'Impacto local'!H17)</x:f>
        <x:v>3</x:v>
      </x:c>
      <x:c r="R2340" s="57" t="n">
        <x:f>IF(Q2340="","",INDEX(Vulnerabilidad!$B$6:$B$17,Q2340))</x:f>
        <x:v>0</x:v>
      </x:c>
      <x:c r="S2340" s="55" t="n">
        <x:f>IF(AND(ISNUMBER(J2340),ISNUMBER(R2340),R2340&gt;=0,R2340&lt;=1),J2340*R2340,"n.a.")</x:f>
        <x:v>0</x:v>
      </x:c>
      <x:c r="T2340" s="38" t="str">
        <x:f>IF(ISNUMBER(S2340),"Calculado ilustrativo","Faltan datos / parámetros inválidos")</x:f>
        <x:v>Calculado ilustrativo</x:v>
      </x:c>
    </x:row>
    <x:row r="2341">
      <x:c r="A2341" s="38" t="str">
        <x:v>R02336</x:v>
      </x:c>
      <x:c r="B2341" s="38" t="str">
        <x:f>'Reparto provincial'!B784</x:f>
        <x:v>C20</x:v>
      </x:c>
      <x:c r="C2341" s="38" t="str">
        <x:f>'Reparto provincial'!C784</x:f>
        <x:v>BUPA Panamá S.A.</x:v>
      </x:c>
      <x:c r="D2341" s="38" t="str">
        <x:f>'Reparto provincial'!D784</x:f>
        <x:v>Industrial</x:v>
      </x:c>
      <x:c r="E2341" s="38" t="str">
        <x:f>'Reparto provincial'!E784</x:f>
        <x:v>Ngäbe-Buglé</x:v>
      </x:c>
      <x:c r="F2341" s="38" t="str">
        <x:f>Ubicaciones!A17</x:f>
        <x:v>L12</x:v>
      </x:c>
      <x:c r="G2341" s="38" t="str">
        <x:v>P2</x:v>
      </x:c>
      <x:c r="H2341" s="55" t="n">
        <x:f>IF(AND(ISNUMBER('Reparto provincial'!J784),ABS(Construccion!G41-1)&lt;0.0000001,MIN(Construccion!D41:F41)&gt;=0,MAX(Construccion!D41:F41)&lt;=1),ROUND('Reparto provincial'!J784*ROUND(SUM(Construccion!$D$41:E41),12),0)-ROUND('Reparto provincial'!J784*ROUND(SUM(Construccion!$D$41:D41),12),0),"n.a.")</x:f>
        <x:v>0</x:v>
      </x:c>
      <x:c r="I2341" s="55" t="n">
        <x:f>'Reparto provincial'!N784</x:f>
        <x:v>0</x:v>
      </x:c>
      <x:c r="J2341" s="55" t="n">
        <x:f>IF(AND(ISNUMBER(H2341),ISNUMBER(I2341)),H2341*I2341,"n.a.")</x:f>
        <x:v>0</x:v>
      </x:c>
      <x:c r="K2341" s="56" t="n">
        <x:f>Ubicaciones!D17</x:f>
        <x:v>8.53</x:v>
      </x:c>
      <x:c r="L2341" s="56" t="n">
        <x:f>Ubicaciones!E17</x:f>
        <x:v>-81.7</x:v>
      </x:c>
      <x:c r="M2341" s="38" t="str">
        <x:f>Vulnerabilidad!B23</x:f>
        <x:v>Mampostería sin refuerzo</x:v>
      </x:c>
      <x:c r="N2341" s="38" t="str">
        <x:f>Vulnerabilidad!C23</x:f>
        <x:v>Bloque / ladrillo</x:v>
      </x:c>
      <x:c r="O2341" s="38" t="str">
        <x:f>Vulnerabilidad!D23</x:f>
        <x:v>Metal</x:v>
      </x:c>
      <x:c r="P2341" s="38" t="str">
        <x:v>Sin dato</x:v>
      </x:c>
      <x:c r="Q2341" s="38" t="n">
        <x:f>IF('Impacto local'!H17="","",'Impacto local'!H17)</x:f>
        <x:v>3</x:v>
      </x:c>
      <x:c r="R2341" s="57" t="n">
        <x:f>IF(Q2341="","",INDEX(Vulnerabilidad!$C$6:$C$17,Q2341))</x:f>
        <x:v>0</x:v>
      </x:c>
      <x:c r="S2341" s="55" t="n">
        <x:f>IF(AND(ISNUMBER(J2341),ISNUMBER(R2341),R2341&gt;=0,R2341&lt;=1),J2341*R2341,"n.a.")</x:f>
        <x:v>0</x:v>
      </x:c>
      <x:c r="T2341" s="38" t="str">
        <x:f>IF(ISNUMBER(S2341),"Calculado ilustrativo","Faltan datos / parámetros inválidos")</x:f>
        <x:v>Calculado ilustrativo</x:v>
      </x:c>
    </x:row>
    <x:row r="2342">
      <x:c r="A2342" s="38" t="str">
        <x:v>R02337</x:v>
      </x:c>
      <x:c r="B2342" s="38" t="str">
        <x:f>'Reparto provincial'!B784</x:f>
        <x:v>C20</x:v>
      </x:c>
      <x:c r="C2342" s="38" t="str">
        <x:f>'Reparto provincial'!C784</x:f>
        <x:v>BUPA Panamá S.A.</x:v>
      </x:c>
      <x:c r="D2342" s="38" t="str">
        <x:f>'Reparto provincial'!D784</x:f>
        <x:v>Industrial</x:v>
      </x:c>
      <x:c r="E2342" s="38" t="str">
        <x:f>'Reparto provincial'!E784</x:f>
        <x:v>Ngäbe-Buglé</x:v>
      </x:c>
      <x:c r="F2342" s="38" t="str">
        <x:f>Ubicaciones!A17</x:f>
        <x:v>L12</x:v>
      </x:c>
      <x:c r="G2342" s="38" t="str">
        <x:v>P3</x:v>
      </x:c>
      <x:c r="H2342" s="55" t="n">
        <x:f>IF(AND(ISNUMBER('Reparto provincial'!J784),ABS(Construccion!G41-1)&lt;0.0000001,MIN(Construccion!D41:F41)&gt;=0,MAX(Construccion!D41:F41)&lt;=1),ROUND('Reparto provincial'!J784*ROUND(SUM(Construccion!$D$41:F41),12),0)-ROUND('Reparto provincial'!J784*ROUND(SUM(Construccion!$D$41:E41),12),0),"n.a.")</x:f>
        <x:v>0</x:v>
      </x:c>
      <x:c r="I2342" s="55" t="n">
        <x:f>'Reparto provincial'!N784</x:f>
        <x:v>0</x:v>
      </x:c>
      <x:c r="J2342" s="55" t="n">
        <x:f>IF(AND(ISNUMBER(H2342),ISNUMBER(I2342)),H2342*I2342,"n.a.")</x:f>
        <x:v>0</x:v>
      </x:c>
      <x:c r="K2342" s="56" t="n">
        <x:f>Ubicaciones!D17</x:f>
        <x:v>8.53</x:v>
      </x:c>
      <x:c r="L2342" s="56" t="n">
        <x:f>Ubicaciones!E17</x:f>
        <x:v>-81.7</x:v>
      </x:c>
      <x:c r="M2342" s="38" t="str">
        <x:f>Vulnerabilidad!B24</x:f>
        <x:v>Liviana / madera</x:v>
      </x:c>
      <x:c r="N2342" s="38" t="str">
        <x:f>Vulnerabilidad!C24</x:f>
        <x:v>Madera / livianas</x:v>
      </x:c>
      <x:c r="O2342" s="38" t="str">
        <x:f>Vulnerabilidad!D24</x:f>
        <x:v>Metal</x:v>
      </x:c>
      <x:c r="P2342" s="38" t="str">
        <x:v>Sin dato</x:v>
      </x:c>
      <x:c r="Q2342" s="38" t="n">
        <x:f>IF('Impacto local'!H17="","",'Impacto local'!H17)</x:f>
        <x:v>3</x:v>
      </x:c>
      <x:c r="R2342" s="57" t="n">
        <x:f>IF(Q2342="","",INDEX(Vulnerabilidad!$D$6:$D$17,Q2342))</x:f>
        <x:v>0</x:v>
      </x:c>
      <x:c r="S2342" s="55" t="n">
        <x:f>IF(AND(ISNUMBER(J2342),ISNUMBER(R2342),R2342&gt;=0,R2342&lt;=1),J2342*R2342,"n.a.")</x:f>
        <x:v>0</x:v>
      </x:c>
      <x:c r="T2342" s="38" t="str">
        <x:f>IF(ISNUMBER(S2342),"Calculado ilustrativo","Faltan datos / parámetros inválidos")</x:f>
        <x:v>Calculado ilustrativo</x:v>
      </x:c>
    </x:row>
    <x:row r="2343">
      <x:c r="A2343" s="38" t="str">
        <x:v>R02338</x:v>
      </x:c>
      <x:c r="B2343" s="38" t="str">
        <x:f>'Reparto provincial'!B785</x:f>
        <x:v>C20</x:v>
      </x:c>
      <x:c r="C2343" s="38" t="str">
        <x:f>'Reparto provincial'!C785</x:f>
        <x:v>BUPA Panamá S.A.</x:v>
      </x:c>
      <x:c r="D2343" s="38" t="str">
        <x:f>'Reparto provincial'!D785</x:f>
        <x:v>Industrial</x:v>
      </x:c>
      <x:c r="E2343" s="38" t="str">
        <x:f>'Reparto provincial'!E785</x:f>
        <x:v>Panamá Oeste</x:v>
      </x:c>
      <x:c r="F2343" s="38" t="str">
        <x:f>Ubicaciones!A18</x:f>
        <x:v>L13</x:v>
      </x:c>
      <x:c r="G2343" s="38" t="str">
        <x:v>P1</x:v>
      </x:c>
      <x:c r="H2343" s="55" t="n">
        <x:f>IF(AND(ISNUMBER('Reparto provincial'!J785),ABS(Construccion!G44-1)&lt;0.0000001,MIN(Construccion!D44:F44)&gt;=0,MAX(Construccion!D44:F44)&lt;=1),ROUND('Reparto provincial'!J785*ROUND(SUM(Construccion!$D$44:D44),12),0)-0,"n.a.")</x:f>
        <x:v>0</x:v>
      </x:c>
      <x:c r="I2343" s="55" t="n">
        <x:f>'Reparto provincial'!N785</x:f>
        <x:v>0</x:v>
      </x:c>
      <x:c r="J2343" s="55" t="n">
        <x:f>IF(AND(ISNUMBER(H2343),ISNUMBER(I2343)),H2343*I2343,"n.a.")</x:f>
        <x:v>0</x:v>
      </x:c>
      <x:c r="K2343" s="56" t="n">
        <x:f>Ubicaciones!D18</x:f>
        <x:v>8.88</x:v>
      </x:c>
      <x:c r="L2343" s="56" t="n">
        <x:f>Ubicaciones!E18</x:f>
        <x:v>-79.78</x:v>
      </x:c>
      <x:c r="M2343" s="38" t="str">
        <x:f>Vulnerabilidad!B22</x:f>
        <x:v>Hormigón armado</x:v>
      </x:c>
      <x:c r="N2343" s="38" t="str">
        <x:f>Vulnerabilidad!C22</x:f>
        <x:v>Mampostería de relleno</x:v>
      </x:c>
      <x:c r="O2343" s="38" t="str">
        <x:f>Vulnerabilidad!D22</x:f>
        <x:v>Losa de hormigón</x:v>
      </x:c>
      <x:c r="P2343" s="38" t="str">
        <x:v>Sin dato</x:v>
      </x:c>
      <x:c r="Q2343" s="38" t="n">
        <x:f>IF('Impacto local'!H18="","",'Impacto local'!H18)</x:f>
        <x:v>2</x:v>
      </x:c>
      <x:c r="R2343" s="57" t="n">
        <x:f>IF(Q2343="","",INDEX(Vulnerabilidad!$B$6:$B$17,Q2343))</x:f>
        <x:v>0</x:v>
      </x:c>
      <x:c r="S2343" s="55" t="n">
        <x:f>IF(AND(ISNUMBER(J2343),ISNUMBER(R2343),R2343&gt;=0,R2343&lt;=1),J2343*R2343,"n.a.")</x:f>
        <x:v>0</x:v>
      </x:c>
      <x:c r="T2343" s="38" t="str">
        <x:f>IF(ISNUMBER(S2343),"Calculado ilustrativo","Faltan datos / parámetros inválidos")</x:f>
        <x:v>Calculado ilustrativo</x:v>
      </x:c>
    </x:row>
    <x:row r="2344">
      <x:c r="A2344" s="38" t="str">
        <x:v>R02339</x:v>
      </x:c>
      <x:c r="B2344" s="38" t="str">
        <x:f>'Reparto provincial'!B785</x:f>
        <x:v>C20</x:v>
      </x:c>
      <x:c r="C2344" s="38" t="str">
        <x:f>'Reparto provincial'!C785</x:f>
        <x:v>BUPA Panamá S.A.</x:v>
      </x:c>
      <x:c r="D2344" s="38" t="str">
        <x:f>'Reparto provincial'!D785</x:f>
        <x:v>Industrial</x:v>
      </x:c>
      <x:c r="E2344" s="38" t="str">
        <x:f>'Reparto provincial'!E785</x:f>
        <x:v>Panamá Oeste</x:v>
      </x:c>
      <x:c r="F2344" s="38" t="str">
        <x:f>Ubicaciones!A18</x:f>
        <x:v>L13</x:v>
      </x:c>
      <x:c r="G2344" s="38" t="str">
        <x:v>P2</x:v>
      </x:c>
      <x:c r="H2344" s="55" t="n">
        <x:f>IF(AND(ISNUMBER('Reparto provincial'!J785),ABS(Construccion!G44-1)&lt;0.0000001,MIN(Construccion!D44:F44)&gt;=0,MAX(Construccion!D44:F44)&lt;=1),ROUND('Reparto provincial'!J785*ROUND(SUM(Construccion!$D$44:E44),12),0)-ROUND('Reparto provincial'!J785*ROUND(SUM(Construccion!$D$44:D44),12),0),"n.a.")</x:f>
        <x:v>0</x:v>
      </x:c>
      <x:c r="I2344" s="55" t="n">
        <x:f>'Reparto provincial'!N785</x:f>
        <x:v>0</x:v>
      </x:c>
      <x:c r="J2344" s="55" t="n">
        <x:f>IF(AND(ISNUMBER(H2344),ISNUMBER(I2344)),H2344*I2344,"n.a.")</x:f>
        <x:v>0</x:v>
      </x:c>
      <x:c r="K2344" s="56" t="n">
        <x:f>Ubicaciones!D18</x:f>
        <x:v>8.88</x:v>
      </x:c>
      <x:c r="L2344" s="56" t="n">
        <x:f>Ubicaciones!E18</x:f>
        <x:v>-79.78</x:v>
      </x:c>
      <x:c r="M2344" s="38" t="str">
        <x:f>Vulnerabilidad!B23</x:f>
        <x:v>Mampostería sin refuerzo</x:v>
      </x:c>
      <x:c r="N2344" s="38" t="str">
        <x:f>Vulnerabilidad!C23</x:f>
        <x:v>Bloque / ladrillo</x:v>
      </x:c>
      <x:c r="O2344" s="38" t="str">
        <x:f>Vulnerabilidad!D23</x:f>
        <x:v>Metal</x:v>
      </x:c>
      <x:c r="P2344" s="38" t="str">
        <x:v>Sin dato</x:v>
      </x:c>
      <x:c r="Q2344" s="38" t="n">
        <x:f>IF('Impacto local'!H18="","",'Impacto local'!H18)</x:f>
        <x:v>2</x:v>
      </x:c>
      <x:c r="R2344" s="57" t="n">
        <x:f>IF(Q2344="","",INDEX(Vulnerabilidad!$C$6:$C$17,Q2344))</x:f>
        <x:v>0</x:v>
      </x:c>
      <x:c r="S2344" s="55" t="n">
        <x:f>IF(AND(ISNUMBER(J2344),ISNUMBER(R2344),R2344&gt;=0,R2344&lt;=1),J2344*R2344,"n.a.")</x:f>
        <x:v>0</x:v>
      </x:c>
      <x:c r="T2344" s="38" t="str">
        <x:f>IF(ISNUMBER(S2344),"Calculado ilustrativo","Faltan datos / parámetros inválidos")</x:f>
        <x:v>Calculado ilustrativo</x:v>
      </x:c>
    </x:row>
    <x:row r="2345">
      <x:c r="A2345" s="38" t="str">
        <x:v>R02340</x:v>
      </x:c>
      <x:c r="B2345" s="38" t="str">
        <x:f>'Reparto provincial'!B785</x:f>
        <x:v>C20</x:v>
      </x:c>
      <x:c r="C2345" s="38" t="str">
        <x:f>'Reparto provincial'!C785</x:f>
        <x:v>BUPA Panamá S.A.</x:v>
      </x:c>
      <x:c r="D2345" s="38" t="str">
        <x:f>'Reparto provincial'!D785</x:f>
        <x:v>Industrial</x:v>
      </x:c>
      <x:c r="E2345" s="38" t="str">
        <x:f>'Reparto provincial'!E785</x:f>
        <x:v>Panamá Oeste</x:v>
      </x:c>
      <x:c r="F2345" s="38" t="str">
        <x:f>Ubicaciones!A18</x:f>
        <x:v>L13</x:v>
      </x:c>
      <x:c r="G2345" s="38" t="str">
        <x:v>P3</x:v>
      </x:c>
      <x:c r="H2345" s="55" t="n">
        <x:f>IF(AND(ISNUMBER('Reparto provincial'!J785),ABS(Construccion!G44-1)&lt;0.0000001,MIN(Construccion!D44:F44)&gt;=0,MAX(Construccion!D44:F44)&lt;=1),ROUND('Reparto provincial'!J785*ROUND(SUM(Construccion!$D$44:F44),12),0)-ROUND('Reparto provincial'!J785*ROUND(SUM(Construccion!$D$44:E44),12),0),"n.a.")</x:f>
        <x:v>0</x:v>
      </x:c>
      <x:c r="I2345" s="55" t="n">
        <x:f>'Reparto provincial'!N785</x:f>
        <x:v>0</x:v>
      </x:c>
      <x:c r="J2345" s="55" t="n">
        <x:f>IF(AND(ISNUMBER(H2345),ISNUMBER(I2345)),H2345*I2345,"n.a.")</x:f>
        <x:v>0</x:v>
      </x:c>
      <x:c r="K2345" s="56" t="n">
        <x:f>Ubicaciones!D18</x:f>
        <x:v>8.88</x:v>
      </x:c>
      <x:c r="L2345" s="56" t="n">
        <x:f>Ubicaciones!E18</x:f>
        <x:v>-79.78</x:v>
      </x:c>
      <x:c r="M2345" s="38" t="str">
        <x:f>Vulnerabilidad!B24</x:f>
        <x:v>Liviana / madera</x:v>
      </x:c>
      <x:c r="N2345" s="38" t="str">
        <x:f>Vulnerabilidad!C24</x:f>
        <x:v>Madera / livianas</x:v>
      </x:c>
      <x:c r="O2345" s="38" t="str">
        <x:f>Vulnerabilidad!D24</x:f>
        <x:v>Metal</x:v>
      </x:c>
      <x:c r="P2345" s="38" t="str">
        <x:v>Sin dato</x:v>
      </x:c>
      <x:c r="Q2345" s="38" t="n">
        <x:f>IF('Impacto local'!H18="","",'Impacto local'!H18)</x:f>
        <x:v>2</x:v>
      </x:c>
      <x:c r="R2345" s="57" t="n">
        <x:f>IF(Q2345="","",INDEX(Vulnerabilidad!$D$6:$D$17,Q2345))</x:f>
        <x:v>0</x:v>
      </x:c>
      <x:c r="S2345" s="55" t="n">
        <x:f>IF(AND(ISNUMBER(J2345),ISNUMBER(R2345),R2345&gt;=0,R2345&lt;=1),J2345*R2345,"n.a.")</x:f>
        <x:v>0</x:v>
      </x:c>
      <x:c r="T2345" s="38" t="str">
        <x:f>IF(ISNUMBER(S2345),"Calculado ilustrativo","Faltan datos / parámetros inválidos")</x:f>
        <x:v>Calculado ilustrativo</x:v>
      </x:c>
    </x:row>
    <x:row r="2346">
      <x:c r="A2346" s="38" t="str">
        <x:v>R02341</x:v>
      </x:c>
      <x:c r="B2346" s="38" t="str">
        <x:f>'Reparto provincial'!B786</x:f>
        <x:v>C21</x:v>
      </x:c>
      <x:c r="C2346" s="38" t="str">
        <x:f>'Reparto provincial'!C786</x:f>
        <x:v>Interamericana de Fianzas y Seguros, S.A.</x:v>
      </x:c>
      <x:c r="D2346" s="38" t="str">
        <x:f>'Reparto provincial'!D786</x:f>
        <x:v>Residencial</x:v>
      </x:c>
      <x:c r="E2346" s="38" t="str">
        <x:f>'Reparto provincial'!E786</x:f>
        <x:v>Bocas del Toro</x:v>
      </x:c>
      <x:c r="F2346" s="38" t="str">
        <x:f>Ubicaciones!A6</x:f>
        <x:v>L01</x:v>
      </x:c>
      <x:c r="G2346" s="38" t="str">
        <x:v>P1</x:v>
      </x:c>
      <x:c r="H2346" s="55" t="n">
        <x:f>IF(AND(ISNUMBER('Reparto provincial'!J786),ABS(Construccion!G6-1)&lt;0.0000001,MIN(Construccion!D6:F6)&gt;=0,MAX(Construccion!D6:F6)&lt;=1),ROUND('Reparto provincial'!J786*ROUND(SUM(Construccion!$D$6:D6),12),0)-0,"n.a.")</x:f>
        <x:v>1</x:v>
      </x:c>
      <x:c r="I2346" s="55" t="n">
        <x:f>'Reparto provincial'!N786</x:f>
        <x:v>19568.73889875666</x:v>
      </x:c>
      <x:c r="J2346" s="55" t="n">
        <x:f>IF(AND(ISNUMBER(H2346),ISNUMBER(I2346)),H2346*I2346,"n.a.")</x:f>
        <x:v>19568.73889875666</x:v>
      </x:c>
      <x:c r="K2346" s="56" t="n">
        <x:f>Ubicaciones!D6</x:f>
        <x:v>9.34</x:v>
      </x:c>
      <x:c r="L2346" s="56" t="n">
        <x:f>Ubicaciones!E6</x:f>
        <x:v>-82.25</x:v>
      </x:c>
      <x:c r="M2346" s="38" t="str">
        <x:f>Vulnerabilidad!B22</x:f>
        <x:v>Hormigón armado</x:v>
      </x:c>
      <x:c r="N2346" s="38" t="str">
        <x:f>Vulnerabilidad!C22</x:f>
        <x:v>Mampostería de relleno</x:v>
      </x:c>
      <x:c r="O2346" s="38" t="str">
        <x:f>Vulnerabilidad!D22</x:f>
        <x:v>Losa de hormigón</x:v>
      </x:c>
      <x:c r="P2346" s="38" t="str">
        <x:v>Sin dato</x:v>
      </x:c>
      <x:c r="Q2346" s="38" t="n">
        <x:f>IF('Impacto local'!H6="","",'Impacto local'!H6)</x:f>
        <x:v>3</x:v>
      </x:c>
      <x:c r="R2346" s="57" t="n">
        <x:f>IF(Q2346="","",INDEX(Vulnerabilidad!$B$6:$B$17,Q2346))</x:f>
        <x:v>0</x:v>
      </x:c>
      <x:c r="S2346" s="55" t="n">
        <x:f>IF(AND(ISNUMBER(J2346),ISNUMBER(R2346),R2346&gt;=0,R2346&lt;=1),J2346*R2346,"n.a.")</x:f>
        <x:v>0</x:v>
      </x:c>
      <x:c r="T2346" s="38" t="str">
        <x:f>IF(ISNUMBER(S2346),"Calculado ilustrativo","Faltan datos / parámetros inválidos")</x:f>
        <x:v>Calculado ilustrativo</x:v>
      </x:c>
    </x:row>
    <x:row r="2347">
      <x:c r="A2347" s="38" t="str">
        <x:v>R02342</x:v>
      </x:c>
      <x:c r="B2347" s="38" t="str">
        <x:f>'Reparto provincial'!B786</x:f>
        <x:v>C21</x:v>
      </x:c>
      <x:c r="C2347" s="38" t="str">
        <x:f>'Reparto provincial'!C786</x:f>
        <x:v>Interamericana de Fianzas y Seguros, S.A.</x:v>
      </x:c>
      <x:c r="D2347" s="38" t="str">
        <x:f>'Reparto provincial'!D786</x:f>
        <x:v>Residencial</x:v>
      </x:c>
      <x:c r="E2347" s="38" t="str">
        <x:f>'Reparto provincial'!E786</x:f>
        <x:v>Bocas del Toro</x:v>
      </x:c>
      <x:c r="F2347" s="38" t="str">
        <x:f>Ubicaciones!A6</x:f>
        <x:v>L01</x:v>
      </x:c>
      <x:c r="G2347" s="38" t="str">
        <x:v>P2</x:v>
      </x:c>
      <x:c r="H2347" s="55" t="n">
        <x:f>IF(AND(ISNUMBER('Reparto provincial'!J786),ABS(Construccion!G6-1)&lt;0.0000001,MIN(Construccion!D6:F6)&gt;=0,MAX(Construccion!D6:F6)&lt;=1),ROUND('Reparto provincial'!J786*ROUND(SUM(Construccion!$D$6:E6),12),0)-ROUND('Reparto provincial'!J786*ROUND(SUM(Construccion!$D$6:D6),12),0),"n.a.")</x:f>
        <x:v>1</x:v>
      </x:c>
      <x:c r="I2347" s="55" t="n">
        <x:f>'Reparto provincial'!N786</x:f>
        <x:v>19568.73889875666</x:v>
      </x:c>
      <x:c r="J2347" s="55" t="n">
        <x:f>IF(AND(ISNUMBER(H2347),ISNUMBER(I2347)),H2347*I2347,"n.a.")</x:f>
        <x:v>19568.73889875666</x:v>
      </x:c>
      <x:c r="K2347" s="56" t="n">
        <x:f>Ubicaciones!D6</x:f>
        <x:v>9.34</x:v>
      </x:c>
      <x:c r="L2347" s="56" t="n">
        <x:f>Ubicaciones!E6</x:f>
        <x:v>-82.25</x:v>
      </x:c>
      <x:c r="M2347" s="38" t="str">
        <x:f>Vulnerabilidad!B23</x:f>
        <x:v>Mampostería sin refuerzo</x:v>
      </x:c>
      <x:c r="N2347" s="38" t="str">
        <x:f>Vulnerabilidad!C23</x:f>
        <x:v>Bloque / ladrillo</x:v>
      </x:c>
      <x:c r="O2347" s="38" t="str">
        <x:f>Vulnerabilidad!D23</x:f>
        <x:v>Metal</x:v>
      </x:c>
      <x:c r="P2347" s="38" t="str">
        <x:v>Sin dato</x:v>
      </x:c>
      <x:c r="Q2347" s="38" t="n">
        <x:f>IF('Impacto local'!H6="","",'Impacto local'!H6)</x:f>
        <x:v>3</x:v>
      </x:c>
      <x:c r="R2347" s="57" t="n">
        <x:f>IF(Q2347="","",INDEX(Vulnerabilidad!$C$6:$C$17,Q2347))</x:f>
        <x:v>0</x:v>
      </x:c>
      <x:c r="S2347" s="55" t="n">
        <x:f>IF(AND(ISNUMBER(J2347),ISNUMBER(R2347),R2347&gt;=0,R2347&lt;=1),J2347*R2347,"n.a.")</x:f>
        <x:v>0</x:v>
      </x:c>
      <x:c r="T2347" s="38" t="str">
        <x:f>IF(ISNUMBER(S2347),"Calculado ilustrativo","Faltan datos / parámetros inválidos")</x:f>
        <x:v>Calculado ilustrativo</x:v>
      </x:c>
    </x:row>
    <x:row r="2348">
      <x:c r="A2348" s="38" t="str">
        <x:v>R02343</x:v>
      </x:c>
      <x:c r="B2348" s="38" t="str">
        <x:f>'Reparto provincial'!B786</x:f>
        <x:v>C21</x:v>
      </x:c>
      <x:c r="C2348" s="38" t="str">
        <x:f>'Reparto provincial'!C786</x:f>
        <x:v>Interamericana de Fianzas y Seguros, S.A.</x:v>
      </x:c>
      <x:c r="D2348" s="38" t="str">
        <x:f>'Reparto provincial'!D786</x:f>
        <x:v>Residencial</x:v>
      </x:c>
      <x:c r="E2348" s="38" t="str">
        <x:f>'Reparto provincial'!E786</x:f>
        <x:v>Bocas del Toro</x:v>
      </x:c>
      <x:c r="F2348" s="38" t="str">
        <x:f>Ubicaciones!A6</x:f>
        <x:v>L01</x:v>
      </x:c>
      <x:c r="G2348" s="38" t="str">
        <x:v>P3</x:v>
      </x:c>
      <x:c r="H2348" s="55" t="n">
        <x:f>IF(AND(ISNUMBER('Reparto provincial'!J786),ABS(Construccion!G6-1)&lt;0.0000001,MIN(Construccion!D6:F6)&gt;=0,MAX(Construccion!D6:F6)&lt;=1),ROUND('Reparto provincial'!J786*ROUND(SUM(Construccion!$D$6:F6),12),0)-ROUND('Reparto provincial'!J786*ROUND(SUM(Construccion!$D$6:E6),12),0),"n.a.")</x:f>
        <x:v>0</x:v>
      </x:c>
      <x:c r="I2348" s="55" t="n">
        <x:f>'Reparto provincial'!N786</x:f>
        <x:v>19568.73889875666</x:v>
      </x:c>
      <x:c r="J2348" s="55" t="n">
        <x:f>IF(AND(ISNUMBER(H2348),ISNUMBER(I2348)),H2348*I2348,"n.a.")</x:f>
        <x:v>0</x:v>
      </x:c>
      <x:c r="K2348" s="56" t="n">
        <x:f>Ubicaciones!D6</x:f>
        <x:v>9.34</x:v>
      </x:c>
      <x:c r="L2348" s="56" t="n">
        <x:f>Ubicaciones!E6</x:f>
        <x:v>-82.25</x:v>
      </x:c>
      <x:c r="M2348" s="38" t="str">
        <x:f>Vulnerabilidad!B24</x:f>
        <x:v>Liviana / madera</x:v>
      </x:c>
      <x:c r="N2348" s="38" t="str">
        <x:f>Vulnerabilidad!C24</x:f>
        <x:v>Madera / livianas</x:v>
      </x:c>
      <x:c r="O2348" s="38" t="str">
        <x:f>Vulnerabilidad!D24</x:f>
        <x:v>Metal</x:v>
      </x:c>
      <x:c r="P2348" s="38" t="str">
        <x:v>Sin dato</x:v>
      </x:c>
      <x:c r="Q2348" s="38" t="n">
        <x:f>IF('Impacto local'!H6="","",'Impacto local'!H6)</x:f>
        <x:v>3</x:v>
      </x:c>
      <x:c r="R2348" s="57" t="n">
        <x:f>IF(Q2348="","",INDEX(Vulnerabilidad!$D$6:$D$17,Q2348))</x:f>
        <x:v>0</x:v>
      </x:c>
      <x:c r="S2348" s="55" t="n">
        <x:f>IF(AND(ISNUMBER(J2348),ISNUMBER(R2348),R2348&gt;=0,R2348&lt;=1),J2348*R2348,"n.a.")</x:f>
        <x:v>0</x:v>
      </x:c>
      <x:c r="T2348" s="38" t="str">
        <x:f>IF(ISNUMBER(S2348),"Calculado ilustrativo","Faltan datos / parámetros inválidos")</x:f>
        <x:v>Calculado ilustrativo</x:v>
      </x:c>
    </x:row>
    <x:row r="2349">
      <x:c r="A2349" s="38" t="str">
        <x:v>R02344</x:v>
      </x:c>
      <x:c r="B2349" s="38" t="str">
        <x:f>'Reparto provincial'!B787</x:f>
        <x:v>C21</x:v>
      </x:c>
      <x:c r="C2349" s="38" t="str">
        <x:f>'Reparto provincial'!C787</x:f>
        <x:v>Interamericana de Fianzas y Seguros, S.A.</x:v>
      </x:c>
      <x:c r="D2349" s="38" t="str">
        <x:f>'Reparto provincial'!D787</x:f>
        <x:v>Residencial</x:v>
      </x:c>
      <x:c r="E2349" s="38" t="str">
        <x:f>'Reparto provincial'!E787</x:f>
        <x:v>Coclé</x:v>
      </x:c>
      <x:c r="F2349" s="38" t="str">
        <x:f>Ubicaciones!A7</x:f>
        <x:v>L02</x:v>
      </x:c>
      <x:c r="G2349" s="38" t="str">
        <x:v>P1</x:v>
      </x:c>
      <x:c r="H2349" s="55" t="n">
        <x:f>IF(AND(ISNUMBER('Reparto provincial'!J787),ABS(Construccion!G9-1)&lt;0.0000001,MIN(Construccion!D9:F9)&gt;=0,MAX(Construccion!D9:F9)&lt;=1),ROUND('Reparto provincial'!J787*ROUND(SUM(Construccion!$D$9:D9),12),0)-0,"n.a.")</x:f>
        <x:v>6</x:v>
      </x:c>
      <x:c r="I2349" s="55" t="n">
        <x:f>'Reparto provincial'!N787</x:f>
        <x:v>19568.73889875666</x:v>
      </x:c>
      <x:c r="J2349" s="55" t="n">
        <x:f>IF(AND(ISNUMBER(H2349),ISNUMBER(I2349)),H2349*I2349,"n.a.")</x:f>
        <x:v>117412.43339253996</x:v>
      </x:c>
      <x:c r="K2349" s="56" t="n">
        <x:f>Ubicaciones!D7</x:f>
        <x:v>8.52</x:v>
      </x:c>
      <x:c r="L2349" s="56" t="n">
        <x:f>Ubicaciones!E7</x:f>
        <x:v>-80.36</x:v>
      </x:c>
      <x:c r="M2349" s="38" t="str">
        <x:f>Vulnerabilidad!B22</x:f>
        <x:v>Hormigón armado</x:v>
      </x:c>
      <x:c r="N2349" s="38" t="str">
        <x:f>Vulnerabilidad!C22</x:f>
        <x:v>Mampostería de relleno</x:v>
      </x:c>
      <x:c r="O2349" s="38" t="str">
        <x:f>Vulnerabilidad!D22</x:f>
        <x:v>Losa de hormigón</x:v>
      </x:c>
      <x:c r="P2349" s="38" t="str">
        <x:v>Sin dato</x:v>
      </x:c>
      <x:c r="Q2349" s="38" t="n">
        <x:f>IF('Impacto local'!H7="","",'Impacto local'!H7)</x:f>
        <x:v>2</x:v>
      </x:c>
      <x:c r="R2349" s="57" t="n">
        <x:f>IF(Q2349="","",INDEX(Vulnerabilidad!$B$6:$B$17,Q2349))</x:f>
        <x:v>0</x:v>
      </x:c>
      <x:c r="S2349" s="55" t="n">
        <x:f>IF(AND(ISNUMBER(J2349),ISNUMBER(R2349),R2349&gt;=0,R2349&lt;=1),J2349*R2349,"n.a.")</x:f>
        <x:v>0</x:v>
      </x:c>
      <x:c r="T2349" s="38" t="str">
        <x:f>IF(ISNUMBER(S2349),"Calculado ilustrativo","Faltan datos / parámetros inválidos")</x:f>
        <x:v>Calculado ilustrativo</x:v>
      </x:c>
    </x:row>
    <x:row r="2350">
      <x:c r="A2350" s="38" t="str">
        <x:v>R02345</x:v>
      </x:c>
      <x:c r="B2350" s="38" t="str">
        <x:f>'Reparto provincial'!B787</x:f>
        <x:v>C21</x:v>
      </x:c>
      <x:c r="C2350" s="38" t="str">
        <x:f>'Reparto provincial'!C787</x:f>
        <x:v>Interamericana de Fianzas y Seguros, S.A.</x:v>
      </x:c>
      <x:c r="D2350" s="38" t="str">
        <x:f>'Reparto provincial'!D787</x:f>
        <x:v>Residencial</x:v>
      </x:c>
      <x:c r="E2350" s="38" t="str">
        <x:f>'Reparto provincial'!E787</x:f>
        <x:v>Coclé</x:v>
      </x:c>
      <x:c r="F2350" s="38" t="str">
        <x:f>Ubicaciones!A7</x:f>
        <x:v>L02</x:v>
      </x:c>
      <x:c r="G2350" s="38" t="str">
        <x:v>P2</x:v>
      </x:c>
      <x:c r="H2350" s="55" t="n">
        <x:f>IF(AND(ISNUMBER('Reparto provincial'!J787),ABS(Construccion!G9-1)&lt;0.0000001,MIN(Construccion!D9:F9)&gt;=0,MAX(Construccion!D9:F9)&lt;=1),ROUND('Reparto provincial'!J787*ROUND(SUM(Construccion!$D$9:E9),12),0)-ROUND('Reparto provincial'!J787*ROUND(SUM(Construccion!$D$9:D9),12),0),"n.a.")</x:f>
        <x:v>3</x:v>
      </x:c>
      <x:c r="I2350" s="55" t="n">
        <x:f>'Reparto provincial'!N787</x:f>
        <x:v>19568.73889875666</x:v>
      </x:c>
      <x:c r="J2350" s="55" t="n">
        <x:f>IF(AND(ISNUMBER(H2350),ISNUMBER(I2350)),H2350*I2350,"n.a.")</x:f>
        <x:v>58706.21669626998</x:v>
      </x:c>
      <x:c r="K2350" s="56" t="n">
        <x:f>Ubicaciones!D7</x:f>
        <x:v>8.52</x:v>
      </x:c>
      <x:c r="L2350" s="56" t="n">
        <x:f>Ubicaciones!E7</x:f>
        <x:v>-80.36</x:v>
      </x:c>
      <x:c r="M2350" s="38" t="str">
        <x:f>Vulnerabilidad!B23</x:f>
        <x:v>Mampostería sin refuerzo</x:v>
      </x:c>
      <x:c r="N2350" s="38" t="str">
        <x:f>Vulnerabilidad!C23</x:f>
        <x:v>Bloque / ladrillo</x:v>
      </x:c>
      <x:c r="O2350" s="38" t="str">
        <x:f>Vulnerabilidad!D23</x:f>
        <x:v>Metal</x:v>
      </x:c>
      <x:c r="P2350" s="38" t="str">
        <x:v>Sin dato</x:v>
      </x:c>
      <x:c r="Q2350" s="38" t="n">
        <x:f>IF('Impacto local'!H7="","",'Impacto local'!H7)</x:f>
        <x:v>2</x:v>
      </x:c>
      <x:c r="R2350" s="57" t="n">
        <x:f>IF(Q2350="","",INDEX(Vulnerabilidad!$C$6:$C$17,Q2350))</x:f>
        <x:v>0</x:v>
      </x:c>
      <x:c r="S2350" s="55" t="n">
        <x:f>IF(AND(ISNUMBER(J2350),ISNUMBER(R2350),R2350&gt;=0,R2350&lt;=1),J2350*R2350,"n.a.")</x:f>
        <x:v>0</x:v>
      </x:c>
      <x:c r="T2350" s="38" t="str">
        <x:f>IF(ISNUMBER(S2350),"Calculado ilustrativo","Faltan datos / parámetros inválidos")</x:f>
        <x:v>Calculado ilustrativo</x:v>
      </x:c>
    </x:row>
    <x:row r="2351">
      <x:c r="A2351" s="38" t="str">
        <x:v>R02346</x:v>
      </x:c>
      <x:c r="B2351" s="38" t="str">
        <x:f>'Reparto provincial'!B787</x:f>
        <x:v>C21</x:v>
      </x:c>
      <x:c r="C2351" s="38" t="str">
        <x:f>'Reparto provincial'!C787</x:f>
        <x:v>Interamericana de Fianzas y Seguros, S.A.</x:v>
      </x:c>
      <x:c r="D2351" s="38" t="str">
        <x:f>'Reparto provincial'!D787</x:f>
        <x:v>Residencial</x:v>
      </x:c>
      <x:c r="E2351" s="38" t="str">
        <x:f>'Reparto provincial'!E787</x:f>
        <x:v>Coclé</x:v>
      </x:c>
      <x:c r="F2351" s="38" t="str">
        <x:f>Ubicaciones!A7</x:f>
        <x:v>L02</x:v>
      </x:c>
      <x:c r="G2351" s="38" t="str">
        <x:v>P3</x:v>
      </x:c>
      <x:c r="H2351" s="55" t="n">
        <x:f>IF(AND(ISNUMBER('Reparto provincial'!J787),ABS(Construccion!G9-1)&lt;0.0000001,MIN(Construccion!D9:F9)&gt;=0,MAX(Construccion!D9:F9)&lt;=1),ROUND('Reparto provincial'!J787*ROUND(SUM(Construccion!$D$9:F9),12),0)-ROUND('Reparto provincial'!J787*ROUND(SUM(Construccion!$D$9:E9),12),0),"n.a.")</x:f>
        <x:v>1</x:v>
      </x:c>
      <x:c r="I2351" s="55" t="n">
        <x:f>'Reparto provincial'!N787</x:f>
        <x:v>19568.73889875666</x:v>
      </x:c>
      <x:c r="J2351" s="55" t="n">
        <x:f>IF(AND(ISNUMBER(H2351),ISNUMBER(I2351)),H2351*I2351,"n.a.")</x:f>
        <x:v>19568.73889875666</x:v>
      </x:c>
      <x:c r="K2351" s="56" t="n">
        <x:f>Ubicaciones!D7</x:f>
        <x:v>8.52</x:v>
      </x:c>
      <x:c r="L2351" s="56" t="n">
        <x:f>Ubicaciones!E7</x:f>
        <x:v>-80.36</x:v>
      </x:c>
      <x:c r="M2351" s="38" t="str">
        <x:f>Vulnerabilidad!B24</x:f>
        <x:v>Liviana / madera</x:v>
      </x:c>
      <x:c r="N2351" s="38" t="str">
        <x:f>Vulnerabilidad!C24</x:f>
        <x:v>Madera / livianas</x:v>
      </x:c>
      <x:c r="O2351" s="38" t="str">
        <x:f>Vulnerabilidad!D24</x:f>
        <x:v>Metal</x:v>
      </x:c>
      <x:c r="P2351" s="38" t="str">
        <x:v>Sin dato</x:v>
      </x:c>
      <x:c r="Q2351" s="38" t="n">
        <x:f>IF('Impacto local'!H7="","",'Impacto local'!H7)</x:f>
        <x:v>2</x:v>
      </x:c>
      <x:c r="R2351" s="57" t="n">
        <x:f>IF(Q2351="","",INDEX(Vulnerabilidad!$D$6:$D$17,Q2351))</x:f>
        <x:v>0</x:v>
      </x:c>
      <x:c r="S2351" s="55" t="n">
        <x:f>IF(AND(ISNUMBER(J2351),ISNUMBER(R2351),R2351&gt;=0,R2351&lt;=1),J2351*R2351,"n.a.")</x:f>
        <x:v>0</x:v>
      </x:c>
      <x:c r="T2351" s="38" t="str">
        <x:f>IF(ISNUMBER(S2351),"Calculado ilustrativo","Faltan datos / parámetros inválidos")</x:f>
        <x:v>Calculado ilustrativo</x:v>
      </x:c>
    </x:row>
    <x:row r="2352">
      <x:c r="A2352" s="38" t="str">
        <x:v>R02347</x:v>
      </x:c>
      <x:c r="B2352" s="38" t="str">
        <x:f>'Reparto provincial'!B788</x:f>
        <x:v>C21</x:v>
      </x:c>
      <x:c r="C2352" s="38" t="str">
        <x:f>'Reparto provincial'!C788</x:f>
        <x:v>Interamericana de Fianzas y Seguros, S.A.</x:v>
      </x:c>
      <x:c r="D2352" s="38" t="str">
        <x:f>'Reparto provincial'!D788</x:f>
        <x:v>Residencial</x:v>
      </x:c>
      <x:c r="E2352" s="38" t="str">
        <x:f>'Reparto provincial'!E788</x:f>
        <x:v>Colón</x:v>
      </x:c>
      <x:c r="F2352" s="38" t="str">
        <x:f>Ubicaciones!A8</x:f>
        <x:v>L03</x:v>
      </x:c>
      <x:c r="G2352" s="38" t="str">
        <x:v>P1</x:v>
      </x:c>
      <x:c r="H2352" s="55" t="n">
        <x:f>IF(AND(ISNUMBER('Reparto provincial'!J788),ABS(Construccion!G12-1)&lt;0.0000001,MIN(Construccion!D12:F12)&gt;=0,MAX(Construccion!D12:F12)&lt;=1),ROUND('Reparto provincial'!J788*ROUND(SUM(Construccion!$D$12:D12),12),0)-0,"n.a.")</x:f>
        <x:v>4</x:v>
      </x:c>
      <x:c r="I2352" s="55" t="n">
        <x:f>'Reparto provincial'!N788</x:f>
        <x:v>19568.73889875666</x:v>
      </x:c>
      <x:c r="J2352" s="55" t="n">
        <x:f>IF(AND(ISNUMBER(H2352),ISNUMBER(I2352)),H2352*I2352,"n.a.")</x:f>
        <x:v>78274.95559502664</x:v>
      </x:c>
      <x:c r="K2352" s="56" t="n">
        <x:f>Ubicaciones!D8</x:f>
        <x:v>9.36</x:v>
      </x:c>
      <x:c r="L2352" s="56" t="n">
        <x:f>Ubicaciones!E8</x:f>
        <x:v>-79.9</x:v>
      </x:c>
      <x:c r="M2352" s="38" t="str">
        <x:f>Vulnerabilidad!B22</x:f>
        <x:v>Hormigón armado</x:v>
      </x:c>
      <x:c r="N2352" s="38" t="str">
        <x:f>Vulnerabilidad!C22</x:f>
        <x:v>Mampostería de relleno</x:v>
      </x:c>
      <x:c r="O2352" s="38" t="str">
        <x:f>Vulnerabilidad!D22</x:f>
        <x:v>Losa de hormigón</x:v>
      </x:c>
      <x:c r="P2352" s="38" t="str">
        <x:v>Sin dato</x:v>
      </x:c>
      <x:c r="Q2352" s="38" t="n">
        <x:f>IF('Impacto local'!H8="","",'Impacto local'!H8)</x:f>
        <x:v>2</x:v>
      </x:c>
      <x:c r="R2352" s="57" t="n">
        <x:f>IF(Q2352="","",INDEX(Vulnerabilidad!$B$6:$B$17,Q2352))</x:f>
        <x:v>0</x:v>
      </x:c>
      <x:c r="S2352" s="55" t="n">
        <x:f>IF(AND(ISNUMBER(J2352),ISNUMBER(R2352),R2352&gt;=0,R2352&lt;=1),J2352*R2352,"n.a.")</x:f>
        <x:v>0</x:v>
      </x:c>
      <x:c r="T2352" s="38" t="str">
        <x:f>IF(ISNUMBER(S2352),"Calculado ilustrativo","Faltan datos / parámetros inválidos")</x:f>
        <x:v>Calculado ilustrativo</x:v>
      </x:c>
    </x:row>
    <x:row r="2353">
      <x:c r="A2353" s="38" t="str">
        <x:v>R02348</x:v>
      </x:c>
      <x:c r="B2353" s="38" t="str">
        <x:f>'Reparto provincial'!B788</x:f>
        <x:v>C21</x:v>
      </x:c>
      <x:c r="C2353" s="38" t="str">
        <x:f>'Reparto provincial'!C788</x:f>
        <x:v>Interamericana de Fianzas y Seguros, S.A.</x:v>
      </x:c>
      <x:c r="D2353" s="38" t="str">
        <x:f>'Reparto provincial'!D788</x:f>
        <x:v>Residencial</x:v>
      </x:c>
      <x:c r="E2353" s="38" t="str">
        <x:f>'Reparto provincial'!E788</x:f>
        <x:v>Colón</x:v>
      </x:c>
      <x:c r="F2353" s="38" t="str">
        <x:f>Ubicaciones!A8</x:f>
        <x:v>L03</x:v>
      </x:c>
      <x:c r="G2353" s="38" t="str">
        <x:v>P2</x:v>
      </x:c>
      <x:c r="H2353" s="55" t="n">
        <x:f>IF(AND(ISNUMBER('Reparto provincial'!J788),ABS(Construccion!G12-1)&lt;0.0000001,MIN(Construccion!D12:F12)&gt;=0,MAX(Construccion!D12:F12)&lt;=1),ROUND('Reparto provincial'!J788*ROUND(SUM(Construccion!$D$12:E12),12),0)-ROUND('Reparto provincial'!J788*ROUND(SUM(Construccion!$D$12:D12),12),0),"n.a.")</x:f>
        <x:v>2</x:v>
      </x:c>
      <x:c r="I2353" s="55" t="n">
        <x:f>'Reparto provincial'!N788</x:f>
        <x:v>19568.73889875666</x:v>
      </x:c>
      <x:c r="J2353" s="55" t="n">
        <x:f>IF(AND(ISNUMBER(H2353),ISNUMBER(I2353)),H2353*I2353,"n.a.")</x:f>
        <x:v>39137.47779751332</x:v>
      </x:c>
      <x:c r="K2353" s="56" t="n">
        <x:f>Ubicaciones!D8</x:f>
        <x:v>9.36</x:v>
      </x:c>
      <x:c r="L2353" s="56" t="n">
        <x:f>Ubicaciones!E8</x:f>
        <x:v>-79.9</x:v>
      </x:c>
      <x:c r="M2353" s="38" t="str">
        <x:f>Vulnerabilidad!B23</x:f>
        <x:v>Mampostería sin refuerzo</x:v>
      </x:c>
      <x:c r="N2353" s="38" t="str">
        <x:f>Vulnerabilidad!C23</x:f>
        <x:v>Bloque / ladrillo</x:v>
      </x:c>
      <x:c r="O2353" s="38" t="str">
        <x:f>Vulnerabilidad!D23</x:f>
        <x:v>Metal</x:v>
      </x:c>
      <x:c r="P2353" s="38" t="str">
        <x:v>Sin dato</x:v>
      </x:c>
      <x:c r="Q2353" s="38" t="n">
        <x:f>IF('Impacto local'!H8="","",'Impacto local'!H8)</x:f>
        <x:v>2</x:v>
      </x:c>
      <x:c r="R2353" s="57" t="n">
        <x:f>IF(Q2353="","",INDEX(Vulnerabilidad!$C$6:$C$17,Q2353))</x:f>
        <x:v>0</x:v>
      </x:c>
      <x:c r="S2353" s="55" t="n">
        <x:f>IF(AND(ISNUMBER(J2353),ISNUMBER(R2353),R2353&gt;=0,R2353&lt;=1),J2353*R2353,"n.a.")</x:f>
        <x:v>0</x:v>
      </x:c>
      <x:c r="T2353" s="38" t="str">
        <x:f>IF(ISNUMBER(S2353),"Calculado ilustrativo","Faltan datos / parámetros inválidos")</x:f>
        <x:v>Calculado ilustrativo</x:v>
      </x:c>
    </x:row>
    <x:row r="2354">
      <x:c r="A2354" s="38" t="str">
        <x:v>R02349</x:v>
      </x:c>
      <x:c r="B2354" s="38" t="str">
        <x:f>'Reparto provincial'!B788</x:f>
        <x:v>C21</x:v>
      </x:c>
      <x:c r="C2354" s="38" t="str">
        <x:f>'Reparto provincial'!C788</x:f>
        <x:v>Interamericana de Fianzas y Seguros, S.A.</x:v>
      </x:c>
      <x:c r="D2354" s="38" t="str">
        <x:f>'Reparto provincial'!D788</x:f>
        <x:v>Residencial</x:v>
      </x:c>
      <x:c r="E2354" s="38" t="str">
        <x:f>'Reparto provincial'!E788</x:f>
        <x:v>Colón</x:v>
      </x:c>
      <x:c r="F2354" s="38" t="str">
        <x:f>Ubicaciones!A8</x:f>
        <x:v>L03</x:v>
      </x:c>
      <x:c r="G2354" s="38" t="str">
        <x:v>P3</x:v>
      </x:c>
      <x:c r="H2354" s="55" t="n">
        <x:f>IF(AND(ISNUMBER('Reparto provincial'!J788),ABS(Construccion!G12-1)&lt;0.0000001,MIN(Construccion!D12:F12)&gt;=0,MAX(Construccion!D12:F12)&lt;=1),ROUND('Reparto provincial'!J788*ROUND(SUM(Construccion!$D$12:F12),12),0)-ROUND('Reparto provincial'!J788*ROUND(SUM(Construccion!$D$12:E12),12),0),"n.a.")</x:f>
        <x:v>1</x:v>
      </x:c>
      <x:c r="I2354" s="55" t="n">
        <x:f>'Reparto provincial'!N788</x:f>
        <x:v>19568.73889875666</x:v>
      </x:c>
      <x:c r="J2354" s="55" t="n">
        <x:f>IF(AND(ISNUMBER(H2354),ISNUMBER(I2354)),H2354*I2354,"n.a.")</x:f>
        <x:v>19568.73889875666</x:v>
      </x:c>
      <x:c r="K2354" s="56" t="n">
        <x:f>Ubicaciones!D8</x:f>
        <x:v>9.36</x:v>
      </x:c>
      <x:c r="L2354" s="56" t="n">
        <x:f>Ubicaciones!E8</x:f>
        <x:v>-79.9</x:v>
      </x:c>
      <x:c r="M2354" s="38" t="str">
        <x:f>Vulnerabilidad!B24</x:f>
        <x:v>Liviana / madera</x:v>
      </x:c>
      <x:c r="N2354" s="38" t="str">
        <x:f>Vulnerabilidad!C24</x:f>
        <x:v>Madera / livianas</x:v>
      </x:c>
      <x:c r="O2354" s="38" t="str">
        <x:f>Vulnerabilidad!D24</x:f>
        <x:v>Metal</x:v>
      </x:c>
      <x:c r="P2354" s="38" t="str">
        <x:v>Sin dato</x:v>
      </x:c>
      <x:c r="Q2354" s="38" t="n">
        <x:f>IF('Impacto local'!H8="","",'Impacto local'!H8)</x:f>
        <x:v>2</x:v>
      </x:c>
      <x:c r="R2354" s="57" t="n">
        <x:f>IF(Q2354="","",INDEX(Vulnerabilidad!$D$6:$D$17,Q2354))</x:f>
        <x:v>0</x:v>
      </x:c>
      <x:c r="S2354" s="55" t="n">
        <x:f>IF(AND(ISNUMBER(J2354),ISNUMBER(R2354),R2354&gt;=0,R2354&lt;=1),J2354*R2354,"n.a.")</x:f>
        <x:v>0</x:v>
      </x:c>
      <x:c r="T2354" s="38" t="str">
        <x:f>IF(ISNUMBER(S2354),"Calculado ilustrativo","Faltan datos / parámetros inválidos")</x:f>
        <x:v>Calculado ilustrativo</x:v>
      </x:c>
    </x:row>
    <x:row r="2355">
      <x:c r="A2355" s="38" t="str">
        <x:v>R02350</x:v>
      </x:c>
      <x:c r="B2355" s="38" t="str">
        <x:f>'Reparto provincial'!B789</x:f>
        <x:v>C21</x:v>
      </x:c>
      <x:c r="C2355" s="38" t="str">
        <x:f>'Reparto provincial'!C789</x:f>
        <x:v>Interamericana de Fianzas y Seguros, S.A.</x:v>
      </x:c>
      <x:c r="D2355" s="38" t="str">
        <x:f>'Reparto provincial'!D789</x:f>
        <x:v>Residencial</x:v>
      </x:c>
      <x:c r="E2355" s="38" t="str">
        <x:f>'Reparto provincial'!E789</x:f>
        <x:v>Chiriquí</x:v>
      </x:c>
      <x:c r="F2355" s="38" t="str">
        <x:f>Ubicaciones!A9</x:f>
        <x:v>L04</x:v>
      </x:c>
      <x:c r="G2355" s="38" t="str">
        <x:v>P1</x:v>
      </x:c>
      <x:c r="H2355" s="55" t="n">
        <x:f>IF(AND(ISNUMBER('Reparto provincial'!J789),ABS(Construccion!G15-1)&lt;0.0000001,MIN(Construccion!D15:F15)&gt;=0,MAX(Construccion!D15:F15)&lt;=1),ROUND('Reparto provincial'!J789*ROUND(SUM(Construccion!$D$15:D15),12),0)-0,"n.a.")</x:f>
        <x:v>62</x:v>
      </x:c>
      <x:c r="I2355" s="55" t="n">
        <x:f>'Reparto provincial'!N789</x:f>
        <x:v>19568.73889875666</x:v>
      </x:c>
      <x:c r="J2355" s="55" t="n">
        <x:f>IF(AND(ISNUMBER(H2355),ISNUMBER(I2355)),H2355*I2355,"n.a.")</x:f>
        <x:v>1213261.8117229128</x:v>
      </x:c>
      <x:c r="K2355" s="56" t="n">
        <x:f>Ubicaciones!D9</x:f>
        <x:v>8.43</x:v>
      </x:c>
      <x:c r="L2355" s="56" t="n">
        <x:f>Ubicaciones!E9</x:f>
        <x:v>-82.43</x:v>
      </x:c>
      <x:c r="M2355" s="38" t="str">
        <x:f>Vulnerabilidad!B22</x:f>
        <x:v>Hormigón armado</x:v>
      </x:c>
      <x:c r="N2355" s="38" t="str">
        <x:f>Vulnerabilidad!C22</x:f>
        <x:v>Mampostería de relleno</x:v>
      </x:c>
      <x:c r="O2355" s="38" t="str">
        <x:f>Vulnerabilidad!D22</x:f>
        <x:v>Losa de hormigón</x:v>
      </x:c>
      <x:c r="P2355" s="38" t="str">
        <x:v>Sin dato</x:v>
      </x:c>
      <x:c r="Q2355" s="38" t="n">
        <x:f>IF('Impacto local'!H9="","",'Impacto local'!H9)</x:f>
        <x:v>4</x:v>
      </x:c>
      <x:c r="R2355" s="57" t="n">
        <x:f>IF(Q2355="","",INDEX(Vulnerabilidad!$B$6:$B$17,Q2355))</x:f>
        <x:v>0</x:v>
      </x:c>
      <x:c r="S2355" s="55" t="n">
        <x:f>IF(AND(ISNUMBER(J2355),ISNUMBER(R2355),R2355&gt;=0,R2355&lt;=1),J2355*R2355,"n.a.")</x:f>
        <x:v>0</x:v>
      </x:c>
      <x:c r="T2355" s="38" t="str">
        <x:f>IF(ISNUMBER(S2355),"Calculado ilustrativo","Faltan datos / parámetros inválidos")</x:f>
        <x:v>Calculado ilustrativo</x:v>
      </x:c>
    </x:row>
    <x:row r="2356">
      <x:c r="A2356" s="38" t="str">
        <x:v>R02351</x:v>
      </x:c>
      <x:c r="B2356" s="38" t="str">
        <x:f>'Reparto provincial'!B789</x:f>
        <x:v>C21</x:v>
      </x:c>
      <x:c r="C2356" s="38" t="str">
        <x:f>'Reparto provincial'!C789</x:f>
        <x:v>Interamericana de Fianzas y Seguros, S.A.</x:v>
      </x:c>
      <x:c r="D2356" s="38" t="str">
        <x:f>'Reparto provincial'!D789</x:f>
        <x:v>Residencial</x:v>
      </x:c>
      <x:c r="E2356" s="38" t="str">
        <x:f>'Reparto provincial'!E789</x:f>
        <x:v>Chiriquí</x:v>
      </x:c>
      <x:c r="F2356" s="38" t="str">
        <x:f>Ubicaciones!A9</x:f>
        <x:v>L04</x:v>
      </x:c>
      <x:c r="G2356" s="38" t="str">
        <x:v>P2</x:v>
      </x:c>
      <x:c r="H2356" s="55" t="n">
        <x:f>IF(AND(ISNUMBER('Reparto provincial'!J789),ABS(Construccion!G15-1)&lt;0.0000001,MIN(Construccion!D15:F15)&gt;=0,MAX(Construccion!D15:F15)&lt;=1),ROUND('Reparto provincial'!J789*ROUND(SUM(Construccion!$D$15:E15),12),0)-ROUND('Reparto provincial'!J789*ROUND(SUM(Construccion!$D$15:D15),12),0),"n.a.")</x:f>
        <x:v>32</x:v>
      </x:c>
      <x:c r="I2356" s="55" t="n">
        <x:f>'Reparto provincial'!N789</x:f>
        <x:v>19568.73889875666</x:v>
      </x:c>
      <x:c r="J2356" s="55" t="n">
        <x:f>IF(AND(ISNUMBER(H2356),ISNUMBER(I2356)),H2356*I2356,"n.a.")</x:f>
        <x:v>626199.6447602131</x:v>
      </x:c>
      <x:c r="K2356" s="56" t="n">
        <x:f>Ubicaciones!D9</x:f>
        <x:v>8.43</x:v>
      </x:c>
      <x:c r="L2356" s="56" t="n">
        <x:f>Ubicaciones!E9</x:f>
        <x:v>-82.43</x:v>
      </x:c>
      <x:c r="M2356" s="38" t="str">
        <x:f>Vulnerabilidad!B23</x:f>
        <x:v>Mampostería sin refuerzo</x:v>
      </x:c>
      <x:c r="N2356" s="38" t="str">
        <x:f>Vulnerabilidad!C23</x:f>
        <x:v>Bloque / ladrillo</x:v>
      </x:c>
      <x:c r="O2356" s="38" t="str">
        <x:f>Vulnerabilidad!D23</x:f>
        <x:v>Metal</x:v>
      </x:c>
      <x:c r="P2356" s="38" t="str">
        <x:v>Sin dato</x:v>
      </x:c>
      <x:c r="Q2356" s="38" t="n">
        <x:f>IF('Impacto local'!H9="","",'Impacto local'!H9)</x:f>
        <x:v>4</x:v>
      </x:c>
      <x:c r="R2356" s="57" t="n">
        <x:f>IF(Q2356="","",INDEX(Vulnerabilidad!$C$6:$C$17,Q2356))</x:f>
        <x:v>0.001</x:v>
      </x:c>
      <x:c r="S2356" s="55" t="n">
        <x:f>IF(AND(ISNUMBER(J2356),ISNUMBER(R2356),R2356&gt;=0,R2356&lt;=1),J2356*R2356,"n.a.")</x:f>
        <x:v>626.1996447602131</x:v>
      </x:c>
      <x:c r="T2356" s="38" t="str">
        <x:f>IF(ISNUMBER(S2356),"Calculado ilustrativo","Faltan datos / parámetros inválidos")</x:f>
        <x:v>Calculado ilustrativo</x:v>
      </x:c>
    </x:row>
    <x:row r="2357">
      <x:c r="A2357" s="38" t="str">
        <x:v>R02352</x:v>
      </x:c>
      <x:c r="B2357" s="38" t="str">
        <x:f>'Reparto provincial'!B789</x:f>
        <x:v>C21</x:v>
      </x:c>
      <x:c r="C2357" s="38" t="str">
        <x:f>'Reparto provincial'!C789</x:f>
        <x:v>Interamericana de Fianzas y Seguros, S.A.</x:v>
      </x:c>
      <x:c r="D2357" s="38" t="str">
        <x:f>'Reparto provincial'!D789</x:f>
        <x:v>Residencial</x:v>
      </x:c>
      <x:c r="E2357" s="38" t="str">
        <x:f>'Reparto provincial'!E789</x:f>
        <x:v>Chiriquí</x:v>
      </x:c>
      <x:c r="F2357" s="38" t="str">
        <x:f>Ubicaciones!A9</x:f>
        <x:v>L04</x:v>
      </x:c>
      <x:c r="G2357" s="38" t="str">
        <x:v>P3</x:v>
      </x:c>
      <x:c r="H2357" s="55" t="n">
        <x:f>IF(AND(ISNUMBER('Reparto provincial'!J789),ABS(Construccion!G15-1)&lt;0.0000001,MIN(Construccion!D15:F15)&gt;=0,MAX(Construccion!D15:F15)&lt;=1),ROUND('Reparto provincial'!J789*ROUND(SUM(Construccion!$D$15:F15),12),0)-ROUND('Reparto provincial'!J789*ROUND(SUM(Construccion!$D$15:E15),12),0),"n.a.")</x:f>
        <x:v>10</x:v>
      </x:c>
      <x:c r="I2357" s="55" t="n">
        <x:f>'Reparto provincial'!N789</x:f>
        <x:v>19568.73889875666</x:v>
      </x:c>
      <x:c r="J2357" s="55" t="n">
        <x:f>IF(AND(ISNUMBER(H2357),ISNUMBER(I2357)),H2357*I2357,"n.a.")</x:f>
        <x:v>195687.38898756658</x:v>
      </x:c>
      <x:c r="K2357" s="56" t="n">
        <x:f>Ubicaciones!D9</x:f>
        <x:v>8.43</x:v>
      </x:c>
      <x:c r="L2357" s="56" t="n">
        <x:f>Ubicaciones!E9</x:f>
        <x:v>-82.43</x:v>
      </x:c>
      <x:c r="M2357" s="38" t="str">
        <x:f>Vulnerabilidad!B24</x:f>
        <x:v>Liviana / madera</x:v>
      </x:c>
      <x:c r="N2357" s="38" t="str">
        <x:f>Vulnerabilidad!C24</x:f>
        <x:v>Madera / livianas</x:v>
      </x:c>
      <x:c r="O2357" s="38" t="str">
        <x:f>Vulnerabilidad!D24</x:f>
        <x:v>Metal</x:v>
      </x:c>
      <x:c r="P2357" s="38" t="str">
        <x:v>Sin dato</x:v>
      </x:c>
      <x:c r="Q2357" s="38" t="n">
        <x:f>IF('Impacto local'!H9="","",'Impacto local'!H9)</x:f>
        <x:v>4</x:v>
      </x:c>
      <x:c r="R2357" s="57" t="n">
        <x:f>IF(Q2357="","",INDEX(Vulnerabilidad!$D$6:$D$17,Q2357))</x:f>
        <x:v>0.002</x:v>
      </x:c>
      <x:c r="S2357" s="55" t="n">
        <x:f>IF(AND(ISNUMBER(J2357),ISNUMBER(R2357),R2357&gt;=0,R2357&lt;=1),J2357*R2357,"n.a.")</x:f>
        <x:v>391.37477797513316</x:v>
      </x:c>
      <x:c r="T2357" s="38" t="str">
        <x:f>IF(ISNUMBER(S2357),"Calculado ilustrativo","Faltan datos / parámetros inválidos")</x:f>
        <x:v>Calculado ilustrativo</x:v>
      </x:c>
    </x:row>
    <x:row r="2358">
      <x:c r="A2358" s="38" t="str">
        <x:v>R02353</x:v>
      </x:c>
      <x:c r="B2358" s="38" t="str">
        <x:f>'Reparto provincial'!B790</x:f>
        <x:v>C21</x:v>
      </x:c>
      <x:c r="C2358" s="38" t="str">
        <x:f>'Reparto provincial'!C790</x:f>
        <x:v>Interamericana de Fianzas y Seguros, S.A.</x:v>
      </x:c>
      <x:c r="D2358" s="38" t="str">
        <x:f>'Reparto provincial'!D790</x:f>
        <x:v>Residencial</x:v>
      </x:c>
      <x:c r="E2358" s="38" t="str">
        <x:f>'Reparto provincial'!E790</x:f>
        <x:v>Darién</x:v>
      </x:c>
      <x:c r="F2358" s="38" t="str">
        <x:f>Ubicaciones!A10</x:f>
        <x:v>L05</x:v>
      </x:c>
      <x:c r="G2358" s="38" t="str">
        <x:v>P1</x:v>
      </x:c>
      <x:c r="H2358" s="55" t="n">
        <x:f>IF(AND(ISNUMBER('Reparto provincial'!J790),ABS(Construccion!G18-1)&lt;0.0000001,MIN(Construccion!D18:F18)&gt;=0,MAX(Construccion!D18:F18)&lt;=1),ROUND('Reparto provincial'!J790*ROUND(SUM(Construccion!$D$18:D18),12),0)-0,"n.a.")</x:f>
        <x:v>2</x:v>
      </x:c>
      <x:c r="I2358" s="55" t="n">
        <x:f>'Reparto provincial'!N790</x:f>
        <x:v>19568.73889875666</x:v>
      </x:c>
      <x:c r="J2358" s="55" t="n">
        <x:f>IF(AND(ISNUMBER(H2358),ISNUMBER(I2358)),H2358*I2358,"n.a.")</x:f>
        <x:v>39137.47779751332</x:v>
      </x:c>
      <x:c r="K2358" s="56" t="n">
        <x:f>Ubicaciones!D10</x:f>
        <x:v>8.4</x:v>
      </x:c>
      <x:c r="L2358" s="56" t="n">
        <x:f>Ubicaciones!E10</x:f>
        <x:v>-78.15</x:v>
      </x:c>
      <x:c r="M2358" s="38" t="str">
        <x:f>Vulnerabilidad!B22</x:f>
        <x:v>Hormigón armado</x:v>
      </x:c>
      <x:c r="N2358" s="38" t="str">
        <x:f>Vulnerabilidad!C22</x:f>
        <x:v>Mampostería de relleno</x:v>
      </x:c>
      <x:c r="O2358" s="38" t="str">
        <x:f>Vulnerabilidad!D22</x:f>
        <x:v>Losa de hormigón</x:v>
      </x:c>
      <x:c r="P2358" s="38" t="str">
        <x:v>Sin dato</x:v>
      </x:c>
      <x:c r="Q2358" s="38" t="n">
        <x:f>IF('Impacto local'!H10="","",'Impacto local'!H10)</x:f>
        <x:v>2</x:v>
      </x:c>
      <x:c r="R2358" s="57" t="n">
        <x:f>IF(Q2358="","",INDEX(Vulnerabilidad!$B$6:$B$17,Q2358))</x:f>
        <x:v>0</x:v>
      </x:c>
      <x:c r="S2358" s="55" t="n">
        <x:f>IF(AND(ISNUMBER(J2358),ISNUMBER(R2358),R2358&gt;=0,R2358&lt;=1),J2358*R2358,"n.a.")</x:f>
        <x:v>0</x:v>
      </x:c>
      <x:c r="T2358" s="38" t="str">
        <x:f>IF(ISNUMBER(S2358),"Calculado ilustrativo","Faltan datos / parámetros inválidos")</x:f>
        <x:v>Calculado ilustrativo</x:v>
      </x:c>
    </x:row>
    <x:row r="2359">
      <x:c r="A2359" s="38" t="str">
        <x:v>R02354</x:v>
      </x:c>
      <x:c r="B2359" s="38" t="str">
        <x:f>'Reparto provincial'!B790</x:f>
        <x:v>C21</x:v>
      </x:c>
      <x:c r="C2359" s="38" t="str">
        <x:f>'Reparto provincial'!C790</x:f>
        <x:v>Interamericana de Fianzas y Seguros, S.A.</x:v>
      </x:c>
      <x:c r="D2359" s="38" t="str">
        <x:f>'Reparto provincial'!D790</x:f>
        <x:v>Residencial</x:v>
      </x:c>
      <x:c r="E2359" s="38" t="str">
        <x:f>'Reparto provincial'!E790</x:f>
        <x:v>Darién</x:v>
      </x:c>
      <x:c r="F2359" s="38" t="str">
        <x:f>Ubicaciones!A10</x:f>
        <x:v>L05</x:v>
      </x:c>
      <x:c r="G2359" s="38" t="str">
        <x:v>P2</x:v>
      </x:c>
      <x:c r="H2359" s="55" t="n">
        <x:f>IF(AND(ISNUMBER('Reparto provincial'!J790),ABS(Construccion!G18-1)&lt;0.0000001,MIN(Construccion!D18:F18)&gt;=0,MAX(Construccion!D18:F18)&lt;=1),ROUND('Reparto provincial'!J790*ROUND(SUM(Construccion!$D$18:E18),12),0)-ROUND('Reparto provincial'!J790*ROUND(SUM(Construccion!$D$18:D18),12),0),"n.a.")</x:f>
        <x:v>2</x:v>
      </x:c>
      <x:c r="I2359" s="55" t="n">
        <x:f>'Reparto provincial'!N790</x:f>
        <x:v>19568.73889875666</x:v>
      </x:c>
      <x:c r="J2359" s="55" t="n">
        <x:f>IF(AND(ISNUMBER(H2359),ISNUMBER(I2359)),H2359*I2359,"n.a.")</x:f>
        <x:v>39137.47779751332</x:v>
      </x:c>
      <x:c r="K2359" s="56" t="n">
        <x:f>Ubicaciones!D10</x:f>
        <x:v>8.4</x:v>
      </x:c>
      <x:c r="L2359" s="56" t="n">
        <x:f>Ubicaciones!E10</x:f>
        <x:v>-78.15</x:v>
      </x:c>
      <x:c r="M2359" s="38" t="str">
        <x:f>Vulnerabilidad!B23</x:f>
        <x:v>Mampostería sin refuerzo</x:v>
      </x:c>
      <x:c r="N2359" s="38" t="str">
        <x:f>Vulnerabilidad!C23</x:f>
        <x:v>Bloque / ladrillo</x:v>
      </x:c>
      <x:c r="O2359" s="38" t="str">
        <x:f>Vulnerabilidad!D23</x:f>
        <x:v>Metal</x:v>
      </x:c>
      <x:c r="P2359" s="38" t="str">
        <x:v>Sin dato</x:v>
      </x:c>
      <x:c r="Q2359" s="38" t="n">
        <x:f>IF('Impacto local'!H10="","",'Impacto local'!H10)</x:f>
        <x:v>2</x:v>
      </x:c>
      <x:c r="R2359" s="57" t="n">
        <x:f>IF(Q2359="","",INDEX(Vulnerabilidad!$C$6:$C$17,Q2359))</x:f>
        <x:v>0</x:v>
      </x:c>
      <x:c r="S2359" s="55" t="n">
        <x:f>IF(AND(ISNUMBER(J2359),ISNUMBER(R2359),R2359&gt;=0,R2359&lt;=1),J2359*R2359,"n.a.")</x:f>
        <x:v>0</x:v>
      </x:c>
      <x:c r="T2359" s="38" t="str">
        <x:f>IF(ISNUMBER(S2359),"Calculado ilustrativo","Faltan datos / parámetros inválidos")</x:f>
        <x:v>Calculado ilustrativo</x:v>
      </x:c>
    </x:row>
    <x:row r="2360">
      <x:c r="A2360" s="38" t="str">
        <x:v>R02355</x:v>
      </x:c>
      <x:c r="B2360" s="38" t="str">
        <x:f>'Reparto provincial'!B790</x:f>
        <x:v>C21</x:v>
      </x:c>
      <x:c r="C2360" s="38" t="str">
        <x:f>'Reparto provincial'!C790</x:f>
        <x:v>Interamericana de Fianzas y Seguros, S.A.</x:v>
      </x:c>
      <x:c r="D2360" s="38" t="str">
        <x:f>'Reparto provincial'!D790</x:f>
        <x:v>Residencial</x:v>
      </x:c>
      <x:c r="E2360" s="38" t="str">
        <x:f>'Reparto provincial'!E790</x:f>
        <x:v>Darién</x:v>
      </x:c>
      <x:c r="F2360" s="38" t="str">
        <x:f>Ubicaciones!A10</x:f>
        <x:v>L05</x:v>
      </x:c>
      <x:c r="G2360" s="38" t="str">
        <x:v>P3</x:v>
      </x:c>
      <x:c r="H2360" s="55" t="n">
        <x:f>IF(AND(ISNUMBER('Reparto provincial'!J790),ABS(Construccion!G18-1)&lt;0.0000001,MIN(Construccion!D18:F18)&gt;=0,MAX(Construccion!D18:F18)&lt;=1),ROUND('Reparto provincial'!J790*ROUND(SUM(Construccion!$D$18:F18),12),0)-ROUND('Reparto provincial'!J790*ROUND(SUM(Construccion!$D$18:E18),12),0),"n.a.")</x:f>
        <x:v>0</x:v>
      </x:c>
      <x:c r="I2360" s="55" t="n">
        <x:f>'Reparto provincial'!N790</x:f>
        <x:v>19568.73889875666</x:v>
      </x:c>
      <x:c r="J2360" s="55" t="n">
        <x:f>IF(AND(ISNUMBER(H2360),ISNUMBER(I2360)),H2360*I2360,"n.a.")</x:f>
        <x:v>0</x:v>
      </x:c>
      <x:c r="K2360" s="56" t="n">
        <x:f>Ubicaciones!D10</x:f>
        <x:v>8.4</x:v>
      </x:c>
      <x:c r="L2360" s="56" t="n">
        <x:f>Ubicaciones!E10</x:f>
        <x:v>-78.15</x:v>
      </x:c>
      <x:c r="M2360" s="38" t="str">
        <x:f>Vulnerabilidad!B24</x:f>
        <x:v>Liviana / madera</x:v>
      </x:c>
      <x:c r="N2360" s="38" t="str">
        <x:f>Vulnerabilidad!C24</x:f>
        <x:v>Madera / livianas</x:v>
      </x:c>
      <x:c r="O2360" s="38" t="str">
        <x:f>Vulnerabilidad!D24</x:f>
        <x:v>Metal</x:v>
      </x:c>
      <x:c r="P2360" s="38" t="str">
        <x:v>Sin dato</x:v>
      </x:c>
      <x:c r="Q2360" s="38" t="n">
        <x:f>IF('Impacto local'!H10="","",'Impacto local'!H10)</x:f>
        <x:v>2</x:v>
      </x:c>
      <x:c r="R2360" s="57" t="n">
        <x:f>IF(Q2360="","",INDEX(Vulnerabilidad!$D$6:$D$17,Q2360))</x:f>
        <x:v>0</x:v>
      </x:c>
      <x:c r="S2360" s="55" t="n">
        <x:f>IF(AND(ISNUMBER(J2360),ISNUMBER(R2360),R2360&gt;=0,R2360&lt;=1),J2360*R2360,"n.a.")</x:f>
        <x:v>0</x:v>
      </x:c>
      <x:c r="T2360" s="38" t="str">
        <x:f>IF(ISNUMBER(S2360),"Calculado ilustrativo","Faltan datos / parámetros inválidos")</x:f>
        <x:v>Calculado ilustrativo</x:v>
      </x:c>
    </x:row>
    <x:row r="2361">
      <x:c r="A2361" s="38" t="str">
        <x:v>R02356</x:v>
      </x:c>
      <x:c r="B2361" s="38" t="str">
        <x:f>'Reparto provincial'!B791</x:f>
        <x:v>C21</x:v>
      </x:c>
      <x:c r="C2361" s="38" t="str">
        <x:f>'Reparto provincial'!C791</x:f>
        <x:v>Interamericana de Fianzas y Seguros, S.A.</x:v>
      </x:c>
      <x:c r="D2361" s="38" t="str">
        <x:f>'Reparto provincial'!D791</x:f>
        <x:v>Residencial</x:v>
      </x:c>
      <x:c r="E2361" s="38" t="str">
        <x:f>'Reparto provincial'!E791</x:f>
        <x:v>Herrera</x:v>
      </x:c>
      <x:c r="F2361" s="38" t="str">
        <x:f>Ubicaciones!A11</x:f>
        <x:v>L06</x:v>
      </x:c>
      <x:c r="G2361" s="38" t="str">
        <x:v>P1</x:v>
      </x:c>
      <x:c r="H2361" s="55" t="n">
        <x:f>IF(AND(ISNUMBER('Reparto provincial'!J791),ABS(Construccion!G21-1)&lt;0.0000001,MIN(Construccion!D21:F21)&gt;=0,MAX(Construccion!D21:F21)&lt;=1),ROUND('Reparto provincial'!J791*ROUND(SUM(Construccion!$D$21:D21),12),0)-0,"n.a.")</x:f>
        <x:v>3</x:v>
      </x:c>
      <x:c r="I2361" s="55" t="n">
        <x:f>'Reparto provincial'!N791</x:f>
        <x:v>19568.73889875666</x:v>
      </x:c>
      <x:c r="J2361" s="55" t="n">
        <x:f>IF(AND(ISNUMBER(H2361),ISNUMBER(I2361)),H2361*I2361,"n.a.")</x:f>
        <x:v>58706.21669626998</x:v>
      </x:c>
      <x:c r="K2361" s="56" t="n">
        <x:f>Ubicaciones!D11</x:f>
        <x:v>7.96</x:v>
      </x:c>
      <x:c r="L2361" s="56" t="n">
        <x:f>Ubicaciones!E11</x:f>
        <x:v>-80.43</x:v>
      </x:c>
      <x:c r="M2361" s="38" t="str">
        <x:f>Vulnerabilidad!B22</x:f>
        <x:v>Hormigón armado</x:v>
      </x:c>
      <x:c r="N2361" s="38" t="str">
        <x:f>Vulnerabilidad!C22</x:f>
        <x:v>Mampostería de relleno</x:v>
      </x:c>
      <x:c r="O2361" s="38" t="str">
        <x:f>Vulnerabilidad!D22</x:f>
        <x:v>Losa de hormigón</x:v>
      </x:c>
      <x:c r="P2361" s="38" t="str">
        <x:v>Sin dato</x:v>
      </x:c>
      <x:c r="Q2361" s="38" t="n">
        <x:f>IF('Impacto local'!H11="","",'Impacto local'!H11)</x:f>
        <x:v>3</x:v>
      </x:c>
      <x:c r="R2361" s="57" t="n">
        <x:f>IF(Q2361="","",INDEX(Vulnerabilidad!$B$6:$B$17,Q2361))</x:f>
        <x:v>0</x:v>
      </x:c>
      <x:c r="S2361" s="55" t="n">
        <x:f>IF(AND(ISNUMBER(J2361),ISNUMBER(R2361),R2361&gt;=0,R2361&lt;=1),J2361*R2361,"n.a.")</x:f>
        <x:v>0</x:v>
      </x:c>
      <x:c r="T2361" s="38" t="str">
        <x:f>IF(ISNUMBER(S2361),"Calculado ilustrativo","Faltan datos / parámetros inválidos")</x:f>
        <x:v>Calculado ilustrativo</x:v>
      </x:c>
    </x:row>
    <x:row r="2362">
      <x:c r="A2362" s="38" t="str">
        <x:v>R02357</x:v>
      </x:c>
      <x:c r="B2362" s="38" t="str">
        <x:f>'Reparto provincial'!B791</x:f>
        <x:v>C21</x:v>
      </x:c>
      <x:c r="C2362" s="38" t="str">
        <x:f>'Reparto provincial'!C791</x:f>
        <x:v>Interamericana de Fianzas y Seguros, S.A.</x:v>
      </x:c>
      <x:c r="D2362" s="38" t="str">
        <x:f>'Reparto provincial'!D791</x:f>
        <x:v>Residencial</x:v>
      </x:c>
      <x:c r="E2362" s="38" t="str">
        <x:f>'Reparto provincial'!E791</x:f>
        <x:v>Herrera</x:v>
      </x:c>
      <x:c r="F2362" s="38" t="str">
        <x:f>Ubicaciones!A11</x:f>
        <x:v>L06</x:v>
      </x:c>
      <x:c r="G2362" s="38" t="str">
        <x:v>P2</x:v>
      </x:c>
      <x:c r="H2362" s="55" t="n">
        <x:f>IF(AND(ISNUMBER('Reparto provincial'!J791),ABS(Construccion!G21-1)&lt;0.0000001,MIN(Construccion!D21:F21)&gt;=0,MAX(Construccion!D21:F21)&lt;=1),ROUND('Reparto provincial'!J791*ROUND(SUM(Construccion!$D$21:E21),12),0)-ROUND('Reparto provincial'!J791*ROUND(SUM(Construccion!$D$21:D21),12),0),"n.a.")</x:f>
        <x:v>2</x:v>
      </x:c>
      <x:c r="I2362" s="55" t="n">
        <x:f>'Reparto provincial'!N791</x:f>
        <x:v>19568.73889875666</x:v>
      </x:c>
      <x:c r="J2362" s="55" t="n">
        <x:f>IF(AND(ISNUMBER(H2362),ISNUMBER(I2362)),H2362*I2362,"n.a.")</x:f>
        <x:v>39137.47779751332</x:v>
      </x:c>
      <x:c r="K2362" s="56" t="n">
        <x:f>Ubicaciones!D11</x:f>
        <x:v>7.96</x:v>
      </x:c>
      <x:c r="L2362" s="56" t="n">
        <x:f>Ubicaciones!E11</x:f>
        <x:v>-80.43</x:v>
      </x:c>
      <x:c r="M2362" s="38" t="str">
        <x:f>Vulnerabilidad!B23</x:f>
        <x:v>Mampostería sin refuerzo</x:v>
      </x:c>
      <x:c r="N2362" s="38" t="str">
        <x:f>Vulnerabilidad!C23</x:f>
        <x:v>Bloque / ladrillo</x:v>
      </x:c>
      <x:c r="O2362" s="38" t="str">
        <x:f>Vulnerabilidad!D23</x:f>
        <x:v>Metal</x:v>
      </x:c>
      <x:c r="P2362" s="38" t="str">
        <x:v>Sin dato</x:v>
      </x:c>
      <x:c r="Q2362" s="38" t="n">
        <x:f>IF('Impacto local'!H11="","",'Impacto local'!H11)</x:f>
        <x:v>3</x:v>
      </x:c>
      <x:c r="R2362" s="57" t="n">
        <x:f>IF(Q2362="","",INDEX(Vulnerabilidad!$C$6:$C$17,Q2362))</x:f>
        <x:v>0</x:v>
      </x:c>
      <x:c r="S2362" s="55" t="n">
        <x:f>IF(AND(ISNUMBER(J2362),ISNUMBER(R2362),R2362&gt;=0,R2362&lt;=1),J2362*R2362,"n.a.")</x:f>
        <x:v>0</x:v>
      </x:c>
      <x:c r="T2362" s="38" t="str">
        <x:f>IF(ISNUMBER(S2362),"Calculado ilustrativo","Faltan datos / parámetros inválidos")</x:f>
        <x:v>Calculado ilustrativo</x:v>
      </x:c>
    </x:row>
    <x:row r="2363">
      <x:c r="A2363" s="38" t="str">
        <x:v>R02358</x:v>
      </x:c>
      <x:c r="B2363" s="38" t="str">
        <x:f>'Reparto provincial'!B791</x:f>
        <x:v>C21</x:v>
      </x:c>
      <x:c r="C2363" s="38" t="str">
        <x:f>'Reparto provincial'!C791</x:f>
        <x:v>Interamericana de Fianzas y Seguros, S.A.</x:v>
      </x:c>
      <x:c r="D2363" s="38" t="str">
        <x:f>'Reparto provincial'!D791</x:f>
        <x:v>Residencial</x:v>
      </x:c>
      <x:c r="E2363" s="38" t="str">
        <x:f>'Reparto provincial'!E791</x:f>
        <x:v>Herrera</x:v>
      </x:c>
      <x:c r="F2363" s="38" t="str">
        <x:f>Ubicaciones!A11</x:f>
        <x:v>L06</x:v>
      </x:c>
      <x:c r="G2363" s="38" t="str">
        <x:v>P3</x:v>
      </x:c>
      <x:c r="H2363" s="55" t="n">
        <x:f>IF(AND(ISNUMBER('Reparto provincial'!J791),ABS(Construccion!G21-1)&lt;0.0000001,MIN(Construccion!D21:F21)&gt;=0,MAX(Construccion!D21:F21)&lt;=1),ROUND('Reparto provincial'!J791*ROUND(SUM(Construccion!$D$21:F21),12),0)-ROUND('Reparto provincial'!J791*ROUND(SUM(Construccion!$D$21:E21),12),0),"n.a.")</x:f>
        <x:v>0</x:v>
      </x:c>
      <x:c r="I2363" s="55" t="n">
        <x:f>'Reparto provincial'!N791</x:f>
        <x:v>19568.73889875666</x:v>
      </x:c>
      <x:c r="J2363" s="55" t="n">
        <x:f>IF(AND(ISNUMBER(H2363),ISNUMBER(I2363)),H2363*I2363,"n.a.")</x:f>
        <x:v>0</x:v>
      </x:c>
      <x:c r="K2363" s="56" t="n">
        <x:f>Ubicaciones!D11</x:f>
        <x:v>7.96</x:v>
      </x:c>
      <x:c r="L2363" s="56" t="n">
        <x:f>Ubicaciones!E11</x:f>
        <x:v>-80.43</x:v>
      </x:c>
      <x:c r="M2363" s="38" t="str">
        <x:f>Vulnerabilidad!B24</x:f>
        <x:v>Liviana / madera</x:v>
      </x:c>
      <x:c r="N2363" s="38" t="str">
        <x:f>Vulnerabilidad!C24</x:f>
        <x:v>Madera / livianas</x:v>
      </x:c>
      <x:c r="O2363" s="38" t="str">
        <x:f>Vulnerabilidad!D24</x:f>
        <x:v>Metal</x:v>
      </x:c>
      <x:c r="P2363" s="38" t="str">
        <x:v>Sin dato</x:v>
      </x:c>
      <x:c r="Q2363" s="38" t="n">
        <x:f>IF('Impacto local'!H11="","",'Impacto local'!H11)</x:f>
        <x:v>3</x:v>
      </x:c>
      <x:c r="R2363" s="57" t="n">
        <x:f>IF(Q2363="","",INDEX(Vulnerabilidad!$D$6:$D$17,Q2363))</x:f>
        <x:v>0</x:v>
      </x:c>
      <x:c r="S2363" s="55" t="n">
        <x:f>IF(AND(ISNUMBER(J2363),ISNUMBER(R2363),R2363&gt;=0,R2363&lt;=1),J2363*R2363,"n.a.")</x:f>
        <x:v>0</x:v>
      </x:c>
      <x:c r="T2363" s="38" t="str">
        <x:f>IF(ISNUMBER(S2363),"Calculado ilustrativo","Faltan datos / parámetros inválidos")</x:f>
        <x:v>Calculado ilustrativo</x:v>
      </x:c>
    </x:row>
    <x:row r="2364">
      <x:c r="A2364" s="38" t="str">
        <x:v>R02359</x:v>
      </x:c>
      <x:c r="B2364" s="38" t="str">
        <x:f>'Reparto provincial'!B792</x:f>
        <x:v>C21</x:v>
      </x:c>
      <x:c r="C2364" s="38" t="str">
        <x:f>'Reparto provincial'!C792</x:f>
        <x:v>Interamericana de Fianzas y Seguros, S.A.</x:v>
      </x:c>
      <x:c r="D2364" s="38" t="str">
        <x:f>'Reparto provincial'!D792</x:f>
        <x:v>Residencial</x:v>
      </x:c>
      <x:c r="E2364" s="38" t="str">
        <x:f>'Reparto provincial'!E792</x:f>
        <x:v>Los Santos</x:v>
      </x:c>
      <x:c r="F2364" s="38" t="str">
        <x:f>Ubicaciones!A12</x:f>
        <x:v>L07</x:v>
      </x:c>
      <x:c r="G2364" s="38" t="str">
        <x:v>P1</x:v>
      </x:c>
      <x:c r="H2364" s="55" t="n">
        <x:f>IF(AND(ISNUMBER('Reparto provincial'!J792),ABS(Construccion!G24-1)&lt;0.0000001,MIN(Construccion!D24:F24)&gt;=0,MAX(Construccion!D24:F24)&lt;=1),ROUND('Reparto provincial'!J792*ROUND(SUM(Construccion!$D$24:D24),12),0)-0,"n.a.")</x:f>
        <x:v>2</x:v>
      </x:c>
      <x:c r="I2364" s="55" t="n">
        <x:f>'Reparto provincial'!N792</x:f>
        <x:v>19568.73889875666</x:v>
      </x:c>
      <x:c r="J2364" s="55" t="n">
        <x:f>IF(AND(ISNUMBER(H2364),ISNUMBER(I2364)),H2364*I2364,"n.a.")</x:f>
        <x:v>39137.47779751332</x:v>
      </x:c>
      <x:c r="K2364" s="56" t="n">
        <x:f>Ubicaciones!D12</x:f>
        <x:v>7.77</x:v>
      </x:c>
      <x:c r="L2364" s="56" t="n">
        <x:f>Ubicaciones!E12</x:f>
        <x:v>-80.28</x:v>
      </x:c>
      <x:c r="M2364" s="38" t="str">
        <x:f>Vulnerabilidad!B22</x:f>
        <x:v>Hormigón armado</x:v>
      </x:c>
      <x:c r="N2364" s="38" t="str">
        <x:f>Vulnerabilidad!C22</x:f>
        <x:v>Mampostería de relleno</x:v>
      </x:c>
      <x:c r="O2364" s="38" t="str">
        <x:f>Vulnerabilidad!D22</x:f>
        <x:v>Losa de hormigón</x:v>
      </x:c>
      <x:c r="P2364" s="38" t="str">
        <x:v>Sin dato</x:v>
      </x:c>
      <x:c r="Q2364" s="38" t="n">
        <x:f>IF('Impacto local'!H12="","",'Impacto local'!H12)</x:f>
        <x:v>2</x:v>
      </x:c>
      <x:c r="R2364" s="57" t="n">
        <x:f>IF(Q2364="","",INDEX(Vulnerabilidad!$B$6:$B$17,Q2364))</x:f>
        <x:v>0</x:v>
      </x:c>
      <x:c r="S2364" s="55" t="n">
        <x:f>IF(AND(ISNUMBER(J2364),ISNUMBER(R2364),R2364&gt;=0,R2364&lt;=1),J2364*R2364,"n.a.")</x:f>
        <x:v>0</x:v>
      </x:c>
      <x:c r="T2364" s="38" t="str">
        <x:f>IF(ISNUMBER(S2364),"Calculado ilustrativo","Faltan datos / parámetros inválidos")</x:f>
        <x:v>Calculado ilustrativo</x:v>
      </x:c>
    </x:row>
    <x:row r="2365">
      <x:c r="A2365" s="38" t="str">
        <x:v>R02360</x:v>
      </x:c>
      <x:c r="B2365" s="38" t="str">
        <x:f>'Reparto provincial'!B792</x:f>
        <x:v>C21</x:v>
      </x:c>
      <x:c r="C2365" s="38" t="str">
        <x:f>'Reparto provincial'!C792</x:f>
        <x:v>Interamericana de Fianzas y Seguros, S.A.</x:v>
      </x:c>
      <x:c r="D2365" s="38" t="str">
        <x:f>'Reparto provincial'!D792</x:f>
        <x:v>Residencial</x:v>
      </x:c>
      <x:c r="E2365" s="38" t="str">
        <x:f>'Reparto provincial'!E792</x:f>
        <x:v>Los Santos</x:v>
      </x:c>
      <x:c r="F2365" s="38" t="str">
        <x:f>Ubicaciones!A12</x:f>
        <x:v>L07</x:v>
      </x:c>
      <x:c r="G2365" s="38" t="str">
        <x:v>P2</x:v>
      </x:c>
      <x:c r="H2365" s="55" t="n">
        <x:f>IF(AND(ISNUMBER('Reparto provincial'!J792),ABS(Construccion!G24-1)&lt;0.0000001,MIN(Construccion!D24:F24)&gt;=0,MAX(Construccion!D24:F24)&lt;=1),ROUND('Reparto provincial'!J792*ROUND(SUM(Construccion!$D$24:E24),12),0)-ROUND('Reparto provincial'!J792*ROUND(SUM(Construccion!$D$24:D24),12),0),"n.a.")</x:f>
        <x:v>1</x:v>
      </x:c>
      <x:c r="I2365" s="55" t="n">
        <x:f>'Reparto provincial'!N792</x:f>
        <x:v>19568.73889875666</x:v>
      </x:c>
      <x:c r="J2365" s="55" t="n">
        <x:f>IF(AND(ISNUMBER(H2365),ISNUMBER(I2365)),H2365*I2365,"n.a.")</x:f>
        <x:v>19568.73889875666</x:v>
      </x:c>
      <x:c r="K2365" s="56" t="n">
        <x:f>Ubicaciones!D12</x:f>
        <x:v>7.77</x:v>
      </x:c>
      <x:c r="L2365" s="56" t="n">
        <x:f>Ubicaciones!E12</x:f>
        <x:v>-80.28</x:v>
      </x:c>
      <x:c r="M2365" s="38" t="str">
        <x:f>Vulnerabilidad!B23</x:f>
        <x:v>Mampostería sin refuerzo</x:v>
      </x:c>
      <x:c r="N2365" s="38" t="str">
        <x:f>Vulnerabilidad!C23</x:f>
        <x:v>Bloque / ladrillo</x:v>
      </x:c>
      <x:c r="O2365" s="38" t="str">
        <x:f>Vulnerabilidad!D23</x:f>
        <x:v>Metal</x:v>
      </x:c>
      <x:c r="P2365" s="38" t="str">
        <x:v>Sin dato</x:v>
      </x:c>
      <x:c r="Q2365" s="38" t="n">
        <x:f>IF('Impacto local'!H12="","",'Impacto local'!H12)</x:f>
        <x:v>2</x:v>
      </x:c>
      <x:c r="R2365" s="57" t="n">
        <x:f>IF(Q2365="","",INDEX(Vulnerabilidad!$C$6:$C$17,Q2365))</x:f>
        <x:v>0</x:v>
      </x:c>
      <x:c r="S2365" s="55" t="n">
        <x:f>IF(AND(ISNUMBER(J2365),ISNUMBER(R2365),R2365&gt;=0,R2365&lt;=1),J2365*R2365,"n.a.")</x:f>
        <x:v>0</x:v>
      </x:c>
      <x:c r="T2365" s="38" t="str">
        <x:f>IF(ISNUMBER(S2365),"Calculado ilustrativo","Faltan datos / parámetros inválidos")</x:f>
        <x:v>Calculado ilustrativo</x:v>
      </x:c>
    </x:row>
    <x:row r="2366">
      <x:c r="A2366" s="38" t="str">
        <x:v>R02361</x:v>
      </x:c>
      <x:c r="B2366" s="38" t="str">
        <x:f>'Reparto provincial'!B792</x:f>
        <x:v>C21</x:v>
      </x:c>
      <x:c r="C2366" s="38" t="str">
        <x:f>'Reparto provincial'!C792</x:f>
        <x:v>Interamericana de Fianzas y Seguros, S.A.</x:v>
      </x:c>
      <x:c r="D2366" s="38" t="str">
        <x:f>'Reparto provincial'!D792</x:f>
        <x:v>Residencial</x:v>
      </x:c>
      <x:c r="E2366" s="38" t="str">
        <x:f>'Reparto provincial'!E792</x:f>
        <x:v>Los Santos</x:v>
      </x:c>
      <x:c r="F2366" s="38" t="str">
        <x:f>Ubicaciones!A12</x:f>
        <x:v>L07</x:v>
      </x:c>
      <x:c r="G2366" s="38" t="str">
        <x:v>P3</x:v>
      </x:c>
      <x:c r="H2366" s="55" t="n">
        <x:f>IF(AND(ISNUMBER('Reparto provincial'!J792),ABS(Construccion!G24-1)&lt;0.0000001,MIN(Construccion!D24:F24)&gt;=0,MAX(Construccion!D24:F24)&lt;=1),ROUND('Reparto provincial'!J792*ROUND(SUM(Construccion!$D$24:F24),12),0)-ROUND('Reparto provincial'!J792*ROUND(SUM(Construccion!$D$24:E24),12),0),"n.a.")</x:f>
        <x:v>0</x:v>
      </x:c>
      <x:c r="I2366" s="55" t="n">
        <x:f>'Reparto provincial'!N792</x:f>
        <x:v>19568.73889875666</x:v>
      </x:c>
      <x:c r="J2366" s="55" t="n">
        <x:f>IF(AND(ISNUMBER(H2366),ISNUMBER(I2366)),H2366*I2366,"n.a.")</x:f>
        <x:v>0</x:v>
      </x:c>
      <x:c r="K2366" s="56" t="n">
        <x:f>Ubicaciones!D12</x:f>
        <x:v>7.77</x:v>
      </x:c>
      <x:c r="L2366" s="56" t="n">
        <x:f>Ubicaciones!E12</x:f>
        <x:v>-80.28</x:v>
      </x:c>
      <x:c r="M2366" s="38" t="str">
        <x:f>Vulnerabilidad!B24</x:f>
        <x:v>Liviana / madera</x:v>
      </x:c>
      <x:c r="N2366" s="38" t="str">
        <x:f>Vulnerabilidad!C24</x:f>
        <x:v>Madera / livianas</x:v>
      </x:c>
      <x:c r="O2366" s="38" t="str">
        <x:f>Vulnerabilidad!D24</x:f>
        <x:v>Metal</x:v>
      </x:c>
      <x:c r="P2366" s="38" t="str">
        <x:v>Sin dato</x:v>
      </x:c>
      <x:c r="Q2366" s="38" t="n">
        <x:f>IF('Impacto local'!H12="","",'Impacto local'!H12)</x:f>
        <x:v>2</x:v>
      </x:c>
      <x:c r="R2366" s="57" t="n">
        <x:f>IF(Q2366="","",INDEX(Vulnerabilidad!$D$6:$D$17,Q2366))</x:f>
        <x:v>0</x:v>
      </x:c>
      <x:c r="S2366" s="55" t="n">
        <x:f>IF(AND(ISNUMBER(J2366),ISNUMBER(R2366),R2366&gt;=0,R2366&lt;=1),J2366*R2366,"n.a.")</x:f>
        <x:v>0</x:v>
      </x:c>
      <x:c r="T2366" s="38" t="str">
        <x:f>IF(ISNUMBER(S2366),"Calculado ilustrativo","Faltan datos / parámetros inválidos")</x:f>
        <x:v>Calculado ilustrativo</x:v>
      </x:c>
    </x:row>
    <x:row r="2367">
      <x:c r="A2367" s="38" t="str">
        <x:v>R02362</x:v>
      </x:c>
      <x:c r="B2367" s="38" t="str">
        <x:f>'Reparto provincial'!B793</x:f>
        <x:v>C21</x:v>
      </x:c>
      <x:c r="C2367" s="38" t="str">
        <x:f>'Reparto provincial'!C793</x:f>
        <x:v>Interamericana de Fianzas y Seguros, S.A.</x:v>
      </x:c>
      <x:c r="D2367" s="38" t="str">
        <x:f>'Reparto provincial'!D793</x:f>
        <x:v>Residencial</x:v>
      </x:c>
      <x:c r="E2367" s="38" t="str">
        <x:f>'Reparto provincial'!E793</x:f>
        <x:v>Panamá</x:v>
      </x:c>
      <x:c r="F2367" s="38" t="str">
        <x:f>Ubicaciones!A13</x:f>
        <x:v>L08</x:v>
      </x:c>
      <x:c r="G2367" s="38" t="str">
        <x:v>P1</x:v>
      </x:c>
      <x:c r="H2367" s="55" t="n">
        <x:f>IF(AND(ISNUMBER('Reparto provincial'!J793),ABS(Construccion!G27-1)&lt;0.0000001,MIN(Construccion!D27:F27)&gt;=0,MAX(Construccion!D27:F27)&lt;=1),ROUND('Reparto provincial'!J793*ROUND(SUM(Construccion!$D$27:D27),12),0)-0,"n.a.")</x:f>
        <x:v>226</x:v>
      </x:c>
      <x:c r="I2367" s="55" t="n">
        <x:f>'Reparto provincial'!N793</x:f>
        <x:v>19568.73889875666</x:v>
      </x:c>
      <x:c r="J2367" s="55" t="n">
        <x:f>IF(AND(ISNUMBER(H2367),ISNUMBER(I2367)),H2367*I2367,"n.a.")</x:f>
        <x:v>4422534.991119005</x:v>
      </x:c>
      <x:c r="K2367" s="56" t="n">
        <x:f>Ubicaciones!D13</x:f>
        <x:v>8.98</x:v>
      </x:c>
      <x:c r="L2367" s="56" t="n">
        <x:f>Ubicaciones!E13</x:f>
        <x:v>-79.52</x:v>
      </x:c>
      <x:c r="M2367" s="38" t="str">
        <x:f>Vulnerabilidad!B22</x:f>
        <x:v>Hormigón armado</x:v>
      </x:c>
      <x:c r="N2367" s="38" t="str">
        <x:f>Vulnerabilidad!C22</x:f>
        <x:v>Mampostería de relleno</x:v>
      </x:c>
      <x:c r="O2367" s="38" t="str">
        <x:f>Vulnerabilidad!D22</x:f>
        <x:v>Losa de hormigón</x:v>
      </x:c>
      <x:c r="P2367" s="38" t="str">
        <x:v>Sin dato</x:v>
      </x:c>
      <x:c r="Q2367" s="38" t="n">
        <x:f>IF('Impacto local'!H13="","",'Impacto local'!H13)</x:f>
        <x:v>2</x:v>
      </x:c>
      <x:c r="R2367" s="57" t="n">
        <x:f>IF(Q2367="","",INDEX(Vulnerabilidad!$B$6:$B$17,Q2367))</x:f>
        <x:v>0</x:v>
      </x:c>
      <x:c r="S2367" s="55" t="n">
        <x:f>IF(AND(ISNUMBER(J2367),ISNUMBER(R2367),R2367&gt;=0,R2367&lt;=1),J2367*R2367,"n.a.")</x:f>
        <x:v>0</x:v>
      </x:c>
      <x:c r="T2367" s="38" t="str">
        <x:f>IF(ISNUMBER(S2367),"Calculado ilustrativo","Faltan datos / parámetros inválidos")</x:f>
        <x:v>Calculado ilustrativo</x:v>
      </x:c>
    </x:row>
    <x:row r="2368">
      <x:c r="A2368" s="38" t="str">
        <x:v>R02363</x:v>
      </x:c>
      <x:c r="B2368" s="38" t="str">
        <x:f>'Reparto provincial'!B793</x:f>
        <x:v>C21</x:v>
      </x:c>
      <x:c r="C2368" s="38" t="str">
        <x:f>'Reparto provincial'!C793</x:f>
        <x:v>Interamericana de Fianzas y Seguros, S.A.</x:v>
      </x:c>
      <x:c r="D2368" s="38" t="str">
        <x:f>'Reparto provincial'!D793</x:f>
        <x:v>Residencial</x:v>
      </x:c>
      <x:c r="E2368" s="38" t="str">
        <x:f>'Reparto provincial'!E793</x:f>
        <x:v>Panamá</x:v>
      </x:c>
      <x:c r="F2368" s="38" t="str">
        <x:f>Ubicaciones!A13</x:f>
        <x:v>L08</x:v>
      </x:c>
      <x:c r="G2368" s="38" t="str">
        <x:v>P2</x:v>
      </x:c>
      <x:c r="H2368" s="55" t="n">
        <x:f>IF(AND(ISNUMBER('Reparto provincial'!J793),ABS(Construccion!G27-1)&lt;0.0000001,MIN(Construccion!D27:F27)&gt;=0,MAX(Construccion!D27:F27)&lt;=1),ROUND('Reparto provincial'!J793*ROUND(SUM(Construccion!$D$27:E27),12),0)-ROUND('Reparto provincial'!J793*ROUND(SUM(Construccion!$D$27:D27),12),0),"n.a.")</x:f>
        <x:v>113</x:v>
      </x:c>
      <x:c r="I2368" s="55" t="n">
        <x:f>'Reparto provincial'!N793</x:f>
        <x:v>19568.73889875666</x:v>
      </x:c>
      <x:c r="J2368" s="55" t="n">
        <x:f>IF(AND(ISNUMBER(H2368),ISNUMBER(I2368)),H2368*I2368,"n.a.")</x:f>
        <x:v>2211267.4955595024</x:v>
      </x:c>
      <x:c r="K2368" s="56" t="n">
        <x:f>Ubicaciones!D13</x:f>
        <x:v>8.98</x:v>
      </x:c>
      <x:c r="L2368" s="56" t="n">
        <x:f>Ubicaciones!E13</x:f>
        <x:v>-79.52</x:v>
      </x:c>
      <x:c r="M2368" s="38" t="str">
        <x:f>Vulnerabilidad!B23</x:f>
        <x:v>Mampostería sin refuerzo</x:v>
      </x:c>
      <x:c r="N2368" s="38" t="str">
        <x:f>Vulnerabilidad!C23</x:f>
        <x:v>Bloque / ladrillo</x:v>
      </x:c>
      <x:c r="O2368" s="38" t="str">
        <x:f>Vulnerabilidad!D23</x:f>
        <x:v>Metal</x:v>
      </x:c>
      <x:c r="P2368" s="38" t="str">
        <x:v>Sin dato</x:v>
      </x:c>
      <x:c r="Q2368" s="38" t="n">
        <x:f>IF('Impacto local'!H13="","",'Impacto local'!H13)</x:f>
        <x:v>2</x:v>
      </x:c>
      <x:c r="R2368" s="57" t="n">
        <x:f>IF(Q2368="","",INDEX(Vulnerabilidad!$C$6:$C$17,Q2368))</x:f>
        <x:v>0</x:v>
      </x:c>
      <x:c r="S2368" s="55" t="n">
        <x:f>IF(AND(ISNUMBER(J2368),ISNUMBER(R2368),R2368&gt;=0,R2368&lt;=1),J2368*R2368,"n.a.")</x:f>
        <x:v>0</x:v>
      </x:c>
      <x:c r="T2368" s="38" t="str">
        <x:f>IF(ISNUMBER(S2368),"Calculado ilustrativo","Faltan datos / parámetros inválidos")</x:f>
        <x:v>Calculado ilustrativo</x:v>
      </x:c>
    </x:row>
    <x:row r="2369">
      <x:c r="A2369" s="38" t="str">
        <x:v>R02364</x:v>
      </x:c>
      <x:c r="B2369" s="38" t="str">
        <x:f>'Reparto provincial'!B793</x:f>
        <x:v>C21</x:v>
      </x:c>
      <x:c r="C2369" s="38" t="str">
        <x:f>'Reparto provincial'!C793</x:f>
        <x:v>Interamericana de Fianzas y Seguros, S.A.</x:v>
      </x:c>
      <x:c r="D2369" s="38" t="str">
        <x:f>'Reparto provincial'!D793</x:f>
        <x:v>Residencial</x:v>
      </x:c>
      <x:c r="E2369" s="38" t="str">
        <x:f>'Reparto provincial'!E793</x:f>
        <x:v>Panamá</x:v>
      </x:c>
      <x:c r="F2369" s="38" t="str">
        <x:f>Ubicaciones!A13</x:f>
        <x:v>L08</x:v>
      </x:c>
      <x:c r="G2369" s="38" t="str">
        <x:v>P3</x:v>
      </x:c>
      <x:c r="H2369" s="55" t="n">
        <x:f>IF(AND(ISNUMBER('Reparto provincial'!J793),ABS(Construccion!G27-1)&lt;0.0000001,MIN(Construccion!D27:F27)&gt;=0,MAX(Construccion!D27:F27)&lt;=1),ROUND('Reparto provincial'!J793*ROUND(SUM(Construccion!$D$27:F27),12),0)-ROUND('Reparto provincial'!J793*ROUND(SUM(Construccion!$D$27:E27),12),0),"n.a.")</x:f>
        <x:v>38</x:v>
      </x:c>
      <x:c r="I2369" s="55" t="n">
        <x:f>'Reparto provincial'!N793</x:f>
        <x:v>19568.73889875666</x:v>
      </x:c>
      <x:c r="J2369" s="55" t="n">
        <x:f>IF(AND(ISNUMBER(H2369),ISNUMBER(I2369)),H2369*I2369,"n.a.")</x:f>
        <x:v>743612.0781527531</x:v>
      </x:c>
      <x:c r="K2369" s="56" t="n">
        <x:f>Ubicaciones!D13</x:f>
        <x:v>8.98</x:v>
      </x:c>
      <x:c r="L2369" s="56" t="n">
        <x:f>Ubicaciones!E13</x:f>
        <x:v>-79.52</x:v>
      </x:c>
      <x:c r="M2369" s="38" t="str">
        <x:f>Vulnerabilidad!B24</x:f>
        <x:v>Liviana / madera</x:v>
      </x:c>
      <x:c r="N2369" s="38" t="str">
        <x:f>Vulnerabilidad!C24</x:f>
        <x:v>Madera / livianas</x:v>
      </x:c>
      <x:c r="O2369" s="38" t="str">
        <x:f>Vulnerabilidad!D24</x:f>
        <x:v>Metal</x:v>
      </x:c>
      <x:c r="P2369" s="38" t="str">
        <x:v>Sin dato</x:v>
      </x:c>
      <x:c r="Q2369" s="38" t="n">
        <x:f>IF('Impacto local'!H13="","",'Impacto local'!H13)</x:f>
        <x:v>2</x:v>
      </x:c>
      <x:c r="R2369" s="57" t="n">
        <x:f>IF(Q2369="","",INDEX(Vulnerabilidad!$D$6:$D$17,Q2369))</x:f>
        <x:v>0</x:v>
      </x:c>
      <x:c r="S2369" s="55" t="n">
        <x:f>IF(AND(ISNUMBER(J2369),ISNUMBER(R2369),R2369&gt;=0,R2369&lt;=1),J2369*R2369,"n.a.")</x:f>
        <x:v>0</x:v>
      </x:c>
      <x:c r="T2369" s="38" t="str">
        <x:f>IF(ISNUMBER(S2369),"Calculado ilustrativo","Faltan datos / parámetros inválidos")</x:f>
        <x:v>Calculado ilustrativo</x:v>
      </x:c>
    </x:row>
    <x:row r="2370">
      <x:c r="A2370" s="38" t="str">
        <x:v>R02365</x:v>
      </x:c>
      <x:c r="B2370" s="38" t="str">
        <x:f>'Reparto provincial'!B794</x:f>
        <x:v>C21</x:v>
      </x:c>
      <x:c r="C2370" s="38" t="str">
        <x:f>'Reparto provincial'!C794</x:f>
        <x:v>Interamericana de Fianzas y Seguros, S.A.</x:v>
      </x:c>
      <x:c r="D2370" s="38" t="str">
        <x:f>'Reparto provincial'!D794</x:f>
        <x:v>Residencial</x:v>
      </x:c>
      <x:c r="E2370" s="38" t="str">
        <x:f>'Reparto provincial'!E794</x:f>
        <x:v>Veraguas</x:v>
      </x:c>
      <x:c r="F2370" s="38" t="str">
        <x:f>Ubicaciones!A14</x:f>
        <x:v>L09</x:v>
      </x:c>
      <x:c r="G2370" s="38" t="str">
        <x:v>P1</x:v>
      </x:c>
      <x:c r="H2370" s="55" t="n">
        <x:f>IF(AND(ISNUMBER('Reparto provincial'!J794),ABS(Construccion!G30-1)&lt;0.0000001,MIN(Construccion!D30:F30)&gt;=0,MAX(Construccion!D30:F30)&lt;=1),ROUND('Reparto provincial'!J794*ROUND(SUM(Construccion!$D$30:D30),12),0)-0,"n.a.")</x:f>
        <x:v>4</x:v>
      </x:c>
      <x:c r="I2370" s="55" t="n">
        <x:f>'Reparto provincial'!N794</x:f>
        <x:v>19568.73889875666</x:v>
      </x:c>
      <x:c r="J2370" s="55" t="n">
        <x:f>IF(AND(ISNUMBER(H2370),ISNUMBER(I2370)),H2370*I2370,"n.a.")</x:f>
        <x:v>78274.95559502664</x:v>
      </x:c>
      <x:c r="K2370" s="56" t="n">
        <x:f>Ubicaciones!D14</x:f>
        <x:v>8.1</x:v>
      </x:c>
      <x:c r="L2370" s="56" t="n">
        <x:f>Ubicaciones!E14</x:f>
        <x:v>-80.97</x:v>
      </x:c>
      <x:c r="M2370" s="38" t="str">
        <x:f>Vulnerabilidad!B22</x:f>
        <x:v>Hormigón armado</x:v>
      </x:c>
      <x:c r="N2370" s="38" t="str">
        <x:f>Vulnerabilidad!C22</x:f>
        <x:v>Mampostería de relleno</x:v>
      </x:c>
      <x:c r="O2370" s="38" t="str">
        <x:f>Vulnerabilidad!D22</x:f>
        <x:v>Losa de hormigón</x:v>
      </x:c>
      <x:c r="P2370" s="38" t="str">
        <x:v>Sin dato</x:v>
      </x:c>
      <x:c r="Q2370" s="38" t="n">
        <x:f>IF('Impacto local'!H14="","",'Impacto local'!H14)</x:f>
        <x:v>3</x:v>
      </x:c>
      <x:c r="R2370" s="57" t="n">
        <x:f>IF(Q2370="","",INDEX(Vulnerabilidad!$B$6:$B$17,Q2370))</x:f>
        <x:v>0</x:v>
      </x:c>
      <x:c r="S2370" s="55" t="n">
        <x:f>IF(AND(ISNUMBER(J2370),ISNUMBER(R2370),R2370&gt;=0,R2370&lt;=1),J2370*R2370,"n.a.")</x:f>
        <x:v>0</x:v>
      </x:c>
      <x:c r="T2370" s="38" t="str">
        <x:f>IF(ISNUMBER(S2370),"Calculado ilustrativo","Faltan datos / parámetros inválidos")</x:f>
        <x:v>Calculado ilustrativo</x:v>
      </x:c>
    </x:row>
    <x:row r="2371">
      <x:c r="A2371" s="38" t="str">
        <x:v>R02366</x:v>
      </x:c>
      <x:c r="B2371" s="38" t="str">
        <x:f>'Reparto provincial'!B794</x:f>
        <x:v>C21</x:v>
      </x:c>
      <x:c r="C2371" s="38" t="str">
        <x:f>'Reparto provincial'!C794</x:f>
        <x:v>Interamericana de Fianzas y Seguros, S.A.</x:v>
      </x:c>
      <x:c r="D2371" s="38" t="str">
        <x:f>'Reparto provincial'!D794</x:f>
        <x:v>Residencial</x:v>
      </x:c>
      <x:c r="E2371" s="38" t="str">
        <x:f>'Reparto provincial'!E794</x:f>
        <x:v>Veraguas</x:v>
      </x:c>
      <x:c r="F2371" s="38" t="str">
        <x:f>Ubicaciones!A14</x:f>
        <x:v>L09</x:v>
      </x:c>
      <x:c r="G2371" s="38" t="str">
        <x:v>P2</x:v>
      </x:c>
      <x:c r="H2371" s="55" t="n">
        <x:f>IF(AND(ISNUMBER('Reparto provincial'!J794),ABS(Construccion!G30-1)&lt;0.0000001,MIN(Construccion!D30:F30)&gt;=0,MAX(Construccion!D30:F30)&lt;=1),ROUND('Reparto provincial'!J794*ROUND(SUM(Construccion!$D$30:E30),12),0)-ROUND('Reparto provincial'!J794*ROUND(SUM(Construccion!$D$30:D30),12),0),"n.a.")</x:f>
        <x:v>1</x:v>
      </x:c>
      <x:c r="I2371" s="55" t="n">
        <x:f>'Reparto provincial'!N794</x:f>
        <x:v>19568.73889875666</x:v>
      </x:c>
      <x:c r="J2371" s="55" t="n">
        <x:f>IF(AND(ISNUMBER(H2371),ISNUMBER(I2371)),H2371*I2371,"n.a.")</x:f>
        <x:v>19568.73889875666</x:v>
      </x:c>
      <x:c r="K2371" s="56" t="n">
        <x:f>Ubicaciones!D14</x:f>
        <x:v>8.1</x:v>
      </x:c>
      <x:c r="L2371" s="56" t="n">
        <x:f>Ubicaciones!E14</x:f>
        <x:v>-80.97</x:v>
      </x:c>
      <x:c r="M2371" s="38" t="str">
        <x:f>Vulnerabilidad!B23</x:f>
        <x:v>Mampostería sin refuerzo</x:v>
      </x:c>
      <x:c r="N2371" s="38" t="str">
        <x:f>Vulnerabilidad!C23</x:f>
        <x:v>Bloque / ladrillo</x:v>
      </x:c>
      <x:c r="O2371" s="38" t="str">
        <x:f>Vulnerabilidad!D23</x:f>
        <x:v>Metal</x:v>
      </x:c>
      <x:c r="P2371" s="38" t="str">
        <x:v>Sin dato</x:v>
      </x:c>
      <x:c r="Q2371" s="38" t="n">
        <x:f>IF('Impacto local'!H14="","",'Impacto local'!H14)</x:f>
        <x:v>3</x:v>
      </x:c>
      <x:c r="R2371" s="57" t="n">
        <x:f>IF(Q2371="","",INDEX(Vulnerabilidad!$C$6:$C$17,Q2371))</x:f>
        <x:v>0</x:v>
      </x:c>
      <x:c r="S2371" s="55" t="n">
        <x:f>IF(AND(ISNUMBER(J2371),ISNUMBER(R2371),R2371&gt;=0,R2371&lt;=1),J2371*R2371,"n.a.")</x:f>
        <x:v>0</x:v>
      </x:c>
      <x:c r="T2371" s="38" t="str">
        <x:f>IF(ISNUMBER(S2371),"Calculado ilustrativo","Faltan datos / parámetros inválidos")</x:f>
        <x:v>Calculado ilustrativo</x:v>
      </x:c>
    </x:row>
    <x:row r="2372">
      <x:c r="A2372" s="38" t="str">
        <x:v>R02367</x:v>
      </x:c>
      <x:c r="B2372" s="38" t="str">
        <x:f>'Reparto provincial'!B794</x:f>
        <x:v>C21</x:v>
      </x:c>
      <x:c r="C2372" s="38" t="str">
        <x:f>'Reparto provincial'!C794</x:f>
        <x:v>Interamericana de Fianzas y Seguros, S.A.</x:v>
      </x:c>
      <x:c r="D2372" s="38" t="str">
        <x:f>'Reparto provincial'!D794</x:f>
        <x:v>Residencial</x:v>
      </x:c>
      <x:c r="E2372" s="38" t="str">
        <x:f>'Reparto provincial'!E794</x:f>
        <x:v>Veraguas</x:v>
      </x:c>
      <x:c r="F2372" s="38" t="str">
        <x:f>Ubicaciones!A14</x:f>
        <x:v>L09</x:v>
      </x:c>
      <x:c r="G2372" s="38" t="str">
        <x:v>P3</x:v>
      </x:c>
      <x:c r="H2372" s="55" t="n">
        <x:f>IF(AND(ISNUMBER('Reparto provincial'!J794),ABS(Construccion!G30-1)&lt;0.0000001,MIN(Construccion!D30:F30)&gt;=0,MAX(Construccion!D30:F30)&lt;=1),ROUND('Reparto provincial'!J794*ROUND(SUM(Construccion!$D$30:F30),12),0)-ROUND('Reparto provincial'!J794*ROUND(SUM(Construccion!$D$30:E30),12),0),"n.a.")</x:f>
        <x:v>1</x:v>
      </x:c>
      <x:c r="I2372" s="55" t="n">
        <x:f>'Reparto provincial'!N794</x:f>
        <x:v>19568.73889875666</x:v>
      </x:c>
      <x:c r="J2372" s="55" t="n">
        <x:f>IF(AND(ISNUMBER(H2372),ISNUMBER(I2372)),H2372*I2372,"n.a.")</x:f>
        <x:v>19568.73889875666</x:v>
      </x:c>
      <x:c r="K2372" s="56" t="n">
        <x:f>Ubicaciones!D14</x:f>
        <x:v>8.1</x:v>
      </x:c>
      <x:c r="L2372" s="56" t="n">
        <x:f>Ubicaciones!E14</x:f>
        <x:v>-80.97</x:v>
      </x:c>
      <x:c r="M2372" s="38" t="str">
        <x:f>Vulnerabilidad!B24</x:f>
        <x:v>Liviana / madera</x:v>
      </x:c>
      <x:c r="N2372" s="38" t="str">
        <x:f>Vulnerabilidad!C24</x:f>
        <x:v>Madera / livianas</x:v>
      </x:c>
      <x:c r="O2372" s="38" t="str">
        <x:f>Vulnerabilidad!D24</x:f>
        <x:v>Metal</x:v>
      </x:c>
      <x:c r="P2372" s="38" t="str">
        <x:v>Sin dato</x:v>
      </x:c>
      <x:c r="Q2372" s="38" t="n">
        <x:f>IF('Impacto local'!H14="","",'Impacto local'!H14)</x:f>
        <x:v>3</x:v>
      </x:c>
      <x:c r="R2372" s="57" t="n">
        <x:f>IF(Q2372="","",INDEX(Vulnerabilidad!$D$6:$D$17,Q2372))</x:f>
        <x:v>0</x:v>
      </x:c>
      <x:c r="S2372" s="55" t="n">
        <x:f>IF(AND(ISNUMBER(J2372),ISNUMBER(R2372),R2372&gt;=0,R2372&lt;=1),J2372*R2372,"n.a.")</x:f>
        <x:v>0</x:v>
      </x:c>
      <x:c r="T2372" s="38" t="str">
        <x:f>IF(ISNUMBER(S2372),"Calculado ilustrativo","Faltan datos / parámetros inválidos")</x:f>
        <x:v>Calculado ilustrativo</x:v>
      </x:c>
    </x:row>
    <x:row r="2373">
      <x:c r="A2373" s="38" t="str">
        <x:v>R02368</x:v>
      </x:c>
      <x:c r="B2373" s="38" t="str">
        <x:f>'Reparto provincial'!B795</x:f>
        <x:v>C21</x:v>
      </x:c>
      <x:c r="C2373" s="38" t="str">
        <x:f>'Reparto provincial'!C795</x:f>
        <x:v>Interamericana de Fianzas y Seguros, S.A.</x:v>
      </x:c>
      <x:c r="D2373" s="38" t="str">
        <x:f>'Reparto provincial'!D795</x:f>
        <x:v>Residencial</x:v>
      </x:c>
      <x:c r="E2373" s="38" t="str">
        <x:f>'Reparto provincial'!E795</x:f>
        <x:v>Guna Yala</x:v>
      </x:c>
      <x:c r="F2373" s="38" t="str">
        <x:f>Ubicaciones!A15</x:f>
        <x:v>L10</x:v>
      </x:c>
      <x:c r="G2373" s="38" t="str">
        <x:v>P1</x:v>
      </x:c>
      <x:c r="H2373" s="55" t="n">
        <x:f>IF(AND(ISNUMBER('Reparto provincial'!J795),ABS(Construccion!G33-1)&lt;0.0000001,MIN(Construccion!D33:F33)&gt;=0,MAX(Construccion!D33:F33)&lt;=1),ROUND('Reparto provincial'!J795*ROUND(SUM(Construccion!$D$33:D33),12),0)-0,"n.a.")</x:f>
        <x:v>1</x:v>
      </x:c>
      <x:c r="I2373" s="55" t="n">
        <x:f>'Reparto provincial'!N795</x:f>
        <x:v>19568.73889875666</x:v>
      </x:c>
      <x:c r="J2373" s="55" t="n">
        <x:f>IF(AND(ISNUMBER(H2373),ISNUMBER(I2373)),H2373*I2373,"n.a.")</x:f>
        <x:v>19568.73889875666</x:v>
      </x:c>
      <x:c r="K2373" s="56" t="n">
        <x:f>Ubicaciones!D15</x:f>
        <x:v>9.45</x:v>
      </x:c>
      <x:c r="L2373" s="56" t="n">
        <x:f>Ubicaciones!E15</x:f>
        <x:v>-78.97</x:v>
      </x:c>
      <x:c r="M2373" s="38" t="str">
        <x:f>Vulnerabilidad!B22</x:f>
        <x:v>Hormigón armado</x:v>
      </x:c>
      <x:c r="N2373" s="38" t="str">
        <x:f>Vulnerabilidad!C22</x:f>
        <x:v>Mampostería de relleno</x:v>
      </x:c>
      <x:c r="O2373" s="38" t="str">
        <x:f>Vulnerabilidad!D22</x:f>
        <x:v>Losa de hormigón</x:v>
      </x:c>
      <x:c r="P2373" s="38" t="str">
        <x:v>Sin dato</x:v>
      </x:c>
      <x:c r="Q2373" s="38" t="n">
        <x:f>IF('Impacto local'!H15="","",'Impacto local'!H15)</x:f>
        <x:v>2</x:v>
      </x:c>
      <x:c r="R2373" s="57" t="n">
        <x:f>IF(Q2373="","",INDEX(Vulnerabilidad!$B$6:$B$17,Q2373))</x:f>
        <x:v>0</x:v>
      </x:c>
      <x:c r="S2373" s="55" t="n">
        <x:f>IF(AND(ISNUMBER(J2373),ISNUMBER(R2373),R2373&gt;=0,R2373&lt;=1),J2373*R2373,"n.a.")</x:f>
        <x:v>0</x:v>
      </x:c>
      <x:c r="T2373" s="38" t="str">
        <x:f>IF(ISNUMBER(S2373),"Calculado ilustrativo","Faltan datos / parámetros inválidos")</x:f>
        <x:v>Calculado ilustrativo</x:v>
      </x:c>
    </x:row>
    <x:row r="2374">
      <x:c r="A2374" s="38" t="str">
        <x:v>R02369</x:v>
      </x:c>
      <x:c r="B2374" s="38" t="str">
        <x:f>'Reparto provincial'!B795</x:f>
        <x:v>C21</x:v>
      </x:c>
      <x:c r="C2374" s="38" t="str">
        <x:f>'Reparto provincial'!C795</x:f>
        <x:v>Interamericana de Fianzas y Seguros, S.A.</x:v>
      </x:c>
      <x:c r="D2374" s="38" t="str">
        <x:f>'Reparto provincial'!D795</x:f>
        <x:v>Residencial</x:v>
      </x:c>
      <x:c r="E2374" s="38" t="str">
        <x:f>'Reparto provincial'!E795</x:f>
        <x:v>Guna Yala</x:v>
      </x:c>
      <x:c r="F2374" s="38" t="str">
        <x:f>Ubicaciones!A15</x:f>
        <x:v>L10</x:v>
      </x:c>
      <x:c r="G2374" s="38" t="str">
        <x:v>P2</x:v>
      </x:c>
      <x:c r="H2374" s="55" t="n">
        <x:f>IF(AND(ISNUMBER('Reparto provincial'!J795),ABS(Construccion!G33-1)&lt;0.0000001,MIN(Construccion!D33:F33)&gt;=0,MAX(Construccion!D33:F33)&lt;=1),ROUND('Reparto provincial'!J795*ROUND(SUM(Construccion!$D$33:E33),12),0)-ROUND('Reparto provincial'!J795*ROUND(SUM(Construccion!$D$33:D33),12),0),"n.a.")</x:f>
        <x:v>0</x:v>
      </x:c>
      <x:c r="I2374" s="55" t="n">
        <x:f>'Reparto provincial'!N795</x:f>
        <x:v>19568.73889875666</x:v>
      </x:c>
      <x:c r="J2374" s="55" t="n">
        <x:f>IF(AND(ISNUMBER(H2374),ISNUMBER(I2374)),H2374*I2374,"n.a.")</x:f>
        <x:v>0</x:v>
      </x:c>
      <x:c r="K2374" s="56" t="n">
        <x:f>Ubicaciones!D15</x:f>
        <x:v>9.45</x:v>
      </x:c>
      <x:c r="L2374" s="56" t="n">
        <x:f>Ubicaciones!E15</x:f>
        <x:v>-78.97</x:v>
      </x:c>
      <x:c r="M2374" s="38" t="str">
        <x:f>Vulnerabilidad!B23</x:f>
        <x:v>Mampostería sin refuerzo</x:v>
      </x:c>
      <x:c r="N2374" s="38" t="str">
        <x:f>Vulnerabilidad!C23</x:f>
        <x:v>Bloque / ladrillo</x:v>
      </x:c>
      <x:c r="O2374" s="38" t="str">
        <x:f>Vulnerabilidad!D23</x:f>
        <x:v>Metal</x:v>
      </x:c>
      <x:c r="P2374" s="38" t="str">
        <x:v>Sin dato</x:v>
      </x:c>
      <x:c r="Q2374" s="38" t="n">
        <x:f>IF('Impacto local'!H15="","",'Impacto local'!H15)</x:f>
        <x:v>2</x:v>
      </x:c>
      <x:c r="R2374" s="57" t="n">
        <x:f>IF(Q2374="","",INDEX(Vulnerabilidad!$C$6:$C$17,Q2374))</x:f>
        <x:v>0</x:v>
      </x:c>
      <x:c r="S2374" s="55" t="n">
        <x:f>IF(AND(ISNUMBER(J2374),ISNUMBER(R2374),R2374&gt;=0,R2374&lt;=1),J2374*R2374,"n.a.")</x:f>
        <x:v>0</x:v>
      </x:c>
      <x:c r="T2374" s="38" t="str">
        <x:f>IF(ISNUMBER(S2374),"Calculado ilustrativo","Faltan datos / parámetros inválidos")</x:f>
        <x:v>Calculado ilustrativo</x:v>
      </x:c>
    </x:row>
    <x:row r="2375">
      <x:c r="A2375" s="38" t="str">
        <x:v>R02370</x:v>
      </x:c>
      <x:c r="B2375" s="38" t="str">
        <x:f>'Reparto provincial'!B795</x:f>
        <x:v>C21</x:v>
      </x:c>
      <x:c r="C2375" s="38" t="str">
        <x:f>'Reparto provincial'!C795</x:f>
        <x:v>Interamericana de Fianzas y Seguros, S.A.</x:v>
      </x:c>
      <x:c r="D2375" s="38" t="str">
        <x:f>'Reparto provincial'!D795</x:f>
        <x:v>Residencial</x:v>
      </x:c>
      <x:c r="E2375" s="38" t="str">
        <x:f>'Reparto provincial'!E795</x:f>
        <x:v>Guna Yala</x:v>
      </x:c>
      <x:c r="F2375" s="38" t="str">
        <x:f>Ubicaciones!A15</x:f>
        <x:v>L10</x:v>
      </x:c>
      <x:c r="G2375" s="38" t="str">
        <x:v>P3</x:v>
      </x:c>
      <x:c r="H2375" s="55" t="n">
        <x:f>IF(AND(ISNUMBER('Reparto provincial'!J795),ABS(Construccion!G33-1)&lt;0.0000001,MIN(Construccion!D33:F33)&gt;=0,MAX(Construccion!D33:F33)&lt;=1),ROUND('Reparto provincial'!J795*ROUND(SUM(Construccion!$D$33:F33),12),0)-ROUND('Reparto provincial'!J795*ROUND(SUM(Construccion!$D$33:E33),12),0),"n.a.")</x:f>
        <x:v>0</x:v>
      </x:c>
      <x:c r="I2375" s="55" t="n">
        <x:f>'Reparto provincial'!N795</x:f>
        <x:v>19568.73889875666</x:v>
      </x:c>
      <x:c r="J2375" s="55" t="n">
        <x:f>IF(AND(ISNUMBER(H2375),ISNUMBER(I2375)),H2375*I2375,"n.a.")</x:f>
        <x:v>0</x:v>
      </x:c>
      <x:c r="K2375" s="56" t="n">
        <x:f>Ubicaciones!D15</x:f>
        <x:v>9.45</x:v>
      </x:c>
      <x:c r="L2375" s="56" t="n">
        <x:f>Ubicaciones!E15</x:f>
        <x:v>-78.97</x:v>
      </x:c>
      <x:c r="M2375" s="38" t="str">
        <x:f>Vulnerabilidad!B24</x:f>
        <x:v>Liviana / madera</x:v>
      </x:c>
      <x:c r="N2375" s="38" t="str">
        <x:f>Vulnerabilidad!C24</x:f>
        <x:v>Madera / livianas</x:v>
      </x:c>
      <x:c r="O2375" s="38" t="str">
        <x:f>Vulnerabilidad!D24</x:f>
        <x:v>Metal</x:v>
      </x:c>
      <x:c r="P2375" s="38" t="str">
        <x:v>Sin dato</x:v>
      </x:c>
      <x:c r="Q2375" s="38" t="n">
        <x:f>IF('Impacto local'!H15="","",'Impacto local'!H15)</x:f>
        <x:v>2</x:v>
      </x:c>
      <x:c r="R2375" s="57" t="n">
        <x:f>IF(Q2375="","",INDEX(Vulnerabilidad!$D$6:$D$17,Q2375))</x:f>
        <x:v>0</x:v>
      </x:c>
      <x:c r="S2375" s="55" t="n">
        <x:f>IF(AND(ISNUMBER(J2375),ISNUMBER(R2375),R2375&gt;=0,R2375&lt;=1),J2375*R2375,"n.a.")</x:f>
        <x:v>0</x:v>
      </x:c>
      <x:c r="T2375" s="38" t="str">
        <x:f>IF(ISNUMBER(S2375),"Calculado ilustrativo","Faltan datos / parámetros inválidos")</x:f>
        <x:v>Calculado ilustrativo</x:v>
      </x:c>
    </x:row>
    <x:row r="2376">
      <x:c r="A2376" s="38" t="str">
        <x:v>R02371</x:v>
      </x:c>
      <x:c r="B2376" s="38" t="str">
        <x:f>'Reparto provincial'!B796</x:f>
        <x:v>C21</x:v>
      </x:c>
      <x:c r="C2376" s="38" t="str">
        <x:f>'Reparto provincial'!C796</x:f>
        <x:v>Interamericana de Fianzas y Seguros, S.A.</x:v>
      </x:c>
      <x:c r="D2376" s="38" t="str">
        <x:f>'Reparto provincial'!D796</x:f>
        <x:v>Residencial</x:v>
      </x:c>
      <x:c r="E2376" s="38" t="str">
        <x:f>'Reparto provincial'!E796</x:f>
        <x:v>Emberá-Wounaan</x:v>
      </x:c>
      <x:c r="F2376" s="38" t="str">
        <x:f>Ubicaciones!A16</x:f>
        <x:v>L11</x:v>
      </x:c>
      <x:c r="G2376" s="38" t="str">
        <x:v>P1</x:v>
      </x:c>
      <x:c r="H2376" s="55" t="n">
        <x:f>IF(AND(ISNUMBER('Reparto provincial'!J796),ABS(Construccion!G36-1)&lt;0.0000001,MIN(Construccion!D36:F36)&gt;=0,MAX(Construccion!D36:F36)&lt;=1),ROUND('Reparto provincial'!J796*ROUND(SUM(Construccion!$D$36:D36),12),0)-0,"n.a.")</x:f>
        <x:v>0</x:v>
      </x:c>
      <x:c r="I2376" s="55" t="n">
        <x:f>'Reparto provincial'!N796</x:f>
        <x:v>19568.73889875666</x:v>
      </x:c>
      <x:c r="J2376" s="55" t="n">
        <x:f>IF(AND(ISNUMBER(H2376),ISNUMBER(I2376)),H2376*I2376,"n.a.")</x:f>
        <x:v>0</x:v>
      </x:c>
      <x:c r="K2376" s="56" t="n">
        <x:f>Ubicaciones!D16</x:f>
        <x:v>8.25</x:v>
      </x:c>
      <x:c r="L2376" s="56" t="n">
        <x:f>Ubicaciones!E16</x:f>
        <x:v>-77.72</x:v>
      </x:c>
      <x:c r="M2376" s="38" t="str">
        <x:f>Vulnerabilidad!B22</x:f>
        <x:v>Hormigón armado</x:v>
      </x:c>
      <x:c r="N2376" s="38" t="str">
        <x:f>Vulnerabilidad!C22</x:f>
        <x:v>Mampostería de relleno</x:v>
      </x:c>
      <x:c r="O2376" s="38" t="str">
        <x:f>Vulnerabilidad!D22</x:f>
        <x:v>Losa de hormigón</x:v>
      </x:c>
      <x:c r="P2376" s="38" t="str">
        <x:v>Sin dato</x:v>
      </x:c>
      <x:c r="Q2376" s="38" t="n">
        <x:f>IF('Impacto local'!H16="","",'Impacto local'!H16)</x:f>
        <x:v>2</x:v>
      </x:c>
      <x:c r="R2376" s="57" t="n">
        <x:f>IF(Q2376="","",INDEX(Vulnerabilidad!$B$6:$B$17,Q2376))</x:f>
        <x:v>0</x:v>
      </x:c>
      <x:c r="S2376" s="55" t="n">
        <x:f>IF(AND(ISNUMBER(J2376),ISNUMBER(R2376),R2376&gt;=0,R2376&lt;=1),J2376*R2376,"n.a.")</x:f>
        <x:v>0</x:v>
      </x:c>
      <x:c r="T2376" s="38" t="str">
        <x:f>IF(ISNUMBER(S2376),"Calculado ilustrativo","Faltan datos / parámetros inválidos")</x:f>
        <x:v>Calculado ilustrativo</x:v>
      </x:c>
    </x:row>
    <x:row r="2377">
      <x:c r="A2377" s="38" t="str">
        <x:v>R02372</x:v>
      </x:c>
      <x:c r="B2377" s="38" t="str">
        <x:f>'Reparto provincial'!B796</x:f>
        <x:v>C21</x:v>
      </x:c>
      <x:c r="C2377" s="38" t="str">
        <x:f>'Reparto provincial'!C796</x:f>
        <x:v>Interamericana de Fianzas y Seguros, S.A.</x:v>
      </x:c>
      <x:c r="D2377" s="38" t="str">
        <x:f>'Reparto provincial'!D796</x:f>
        <x:v>Residencial</x:v>
      </x:c>
      <x:c r="E2377" s="38" t="str">
        <x:f>'Reparto provincial'!E796</x:f>
        <x:v>Emberá-Wounaan</x:v>
      </x:c>
      <x:c r="F2377" s="38" t="str">
        <x:f>Ubicaciones!A16</x:f>
        <x:v>L11</x:v>
      </x:c>
      <x:c r="G2377" s="38" t="str">
        <x:v>P2</x:v>
      </x:c>
      <x:c r="H2377" s="55" t="n">
        <x:f>IF(AND(ISNUMBER('Reparto provincial'!J796),ABS(Construccion!G36-1)&lt;0.0000001,MIN(Construccion!D36:F36)&gt;=0,MAX(Construccion!D36:F36)&lt;=1),ROUND('Reparto provincial'!J796*ROUND(SUM(Construccion!$D$36:E36),12),0)-ROUND('Reparto provincial'!J796*ROUND(SUM(Construccion!$D$36:D36),12),0),"n.a.")</x:f>
        <x:v>0</x:v>
      </x:c>
      <x:c r="I2377" s="55" t="n">
        <x:f>'Reparto provincial'!N796</x:f>
        <x:v>19568.73889875666</x:v>
      </x:c>
      <x:c r="J2377" s="55" t="n">
        <x:f>IF(AND(ISNUMBER(H2377),ISNUMBER(I2377)),H2377*I2377,"n.a.")</x:f>
        <x:v>0</x:v>
      </x:c>
      <x:c r="K2377" s="56" t="n">
        <x:f>Ubicaciones!D16</x:f>
        <x:v>8.25</x:v>
      </x:c>
      <x:c r="L2377" s="56" t="n">
        <x:f>Ubicaciones!E16</x:f>
        <x:v>-77.72</x:v>
      </x:c>
      <x:c r="M2377" s="38" t="str">
        <x:f>Vulnerabilidad!B23</x:f>
        <x:v>Mampostería sin refuerzo</x:v>
      </x:c>
      <x:c r="N2377" s="38" t="str">
        <x:f>Vulnerabilidad!C23</x:f>
        <x:v>Bloque / ladrillo</x:v>
      </x:c>
      <x:c r="O2377" s="38" t="str">
        <x:f>Vulnerabilidad!D23</x:f>
        <x:v>Metal</x:v>
      </x:c>
      <x:c r="P2377" s="38" t="str">
        <x:v>Sin dato</x:v>
      </x:c>
      <x:c r="Q2377" s="38" t="n">
        <x:f>IF('Impacto local'!H16="","",'Impacto local'!H16)</x:f>
        <x:v>2</x:v>
      </x:c>
      <x:c r="R2377" s="57" t="n">
        <x:f>IF(Q2377="","",INDEX(Vulnerabilidad!$C$6:$C$17,Q2377))</x:f>
        <x:v>0</x:v>
      </x:c>
      <x:c r="S2377" s="55" t="n">
        <x:f>IF(AND(ISNUMBER(J2377),ISNUMBER(R2377),R2377&gt;=0,R2377&lt;=1),J2377*R2377,"n.a.")</x:f>
        <x:v>0</x:v>
      </x:c>
      <x:c r="T2377" s="38" t="str">
        <x:f>IF(ISNUMBER(S2377),"Calculado ilustrativo","Faltan datos / parámetros inválidos")</x:f>
        <x:v>Calculado ilustrativo</x:v>
      </x:c>
    </x:row>
    <x:row r="2378">
      <x:c r="A2378" s="38" t="str">
        <x:v>R02373</x:v>
      </x:c>
      <x:c r="B2378" s="38" t="str">
        <x:f>'Reparto provincial'!B796</x:f>
        <x:v>C21</x:v>
      </x:c>
      <x:c r="C2378" s="38" t="str">
        <x:f>'Reparto provincial'!C796</x:f>
        <x:v>Interamericana de Fianzas y Seguros, S.A.</x:v>
      </x:c>
      <x:c r="D2378" s="38" t="str">
        <x:f>'Reparto provincial'!D796</x:f>
        <x:v>Residencial</x:v>
      </x:c>
      <x:c r="E2378" s="38" t="str">
        <x:f>'Reparto provincial'!E796</x:f>
        <x:v>Emberá-Wounaan</x:v>
      </x:c>
      <x:c r="F2378" s="38" t="str">
        <x:f>Ubicaciones!A16</x:f>
        <x:v>L11</x:v>
      </x:c>
      <x:c r="G2378" s="38" t="str">
        <x:v>P3</x:v>
      </x:c>
      <x:c r="H2378" s="55" t="n">
        <x:f>IF(AND(ISNUMBER('Reparto provincial'!J796),ABS(Construccion!G36-1)&lt;0.0000001,MIN(Construccion!D36:F36)&gt;=0,MAX(Construccion!D36:F36)&lt;=1),ROUND('Reparto provincial'!J796*ROUND(SUM(Construccion!$D$36:F36),12),0)-ROUND('Reparto provincial'!J796*ROUND(SUM(Construccion!$D$36:E36),12),0),"n.a.")</x:f>
        <x:v>0</x:v>
      </x:c>
      <x:c r="I2378" s="55" t="n">
        <x:f>'Reparto provincial'!N796</x:f>
        <x:v>19568.73889875666</x:v>
      </x:c>
      <x:c r="J2378" s="55" t="n">
        <x:f>IF(AND(ISNUMBER(H2378),ISNUMBER(I2378)),H2378*I2378,"n.a.")</x:f>
        <x:v>0</x:v>
      </x:c>
      <x:c r="K2378" s="56" t="n">
        <x:f>Ubicaciones!D16</x:f>
        <x:v>8.25</x:v>
      </x:c>
      <x:c r="L2378" s="56" t="n">
        <x:f>Ubicaciones!E16</x:f>
        <x:v>-77.72</x:v>
      </x:c>
      <x:c r="M2378" s="38" t="str">
        <x:f>Vulnerabilidad!B24</x:f>
        <x:v>Liviana / madera</x:v>
      </x:c>
      <x:c r="N2378" s="38" t="str">
        <x:f>Vulnerabilidad!C24</x:f>
        <x:v>Madera / livianas</x:v>
      </x:c>
      <x:c r="O2378" s="38" t="str">
        <x:f>Vulnerabilidad!D24</x:f>
        <x:v>Metal</x:v>
      </x:c>
      <x:c r="P2378" s="38" t="str">
        <x:v>Sin dato</x:v>
      </x:c>
      <x:c r="Q2378" s="38" t="n">
        <x:f>IF('Impacto local'!H16="","",'Impacto local'!H16)</x:f>
        <x:v>2</x:v>
      </x:c>
      <x:c r="R2378" s="57" t="n">
        <x:f>IF(Q2378="","",INDEX(Vulnerabilidad!$D$6:$D$17,Q2378))</x:f>
        <x:v>0</x:v>
      </x:c>
      <x:c r="S2378" s="55" t="n">
        <x:f>IF(AND(ISNUMBER(J2378),ISNUMBER(R2378),R2378&gt;=0,R2378&lt;=1),J2378*R2378,"n.a.")</x:f>
        <x:v>0</x:v>
      </x:c>
      <x:c r="T2378" s="38" t="str">
        <x:f>IF(ISNUMBER(S2378),"Calculado ilustrativo","Faltan datos / parámetros inválidos")</x:f>
        <x:v>Calculado ilustrativo</x:v>
      </x:c>
    </x:row>
    <x:row r="2379">
      <x:c r="A2379" s="38" t="str">
        <x:v>R02374</x:v>
      </x:c>
      <x:c r="B2379" s="38" t="str">
        <x:f>'Reparto provincial'!B797</x:f>
        <x:v>C21</x:v>
      </x:c>
      <x:c r="C2379" s="38" t="str">
        <x:f>'Reparto provincial'!C797</x:f>
        <x:v>Interamericana de Fianzas y Seguros, S.A.</x:v>
      </x:c>
      <x:c r="D2379" s="38" t="str">
        <x:f>'Reparto provincial'!D797</x:f>
        <x:v>Residencial</x:v>
      </x:c>
      <x:c r="E2379" s="38" t="str">
        <x:f>'Reparto provincial'!E797</x:f>
        <x:v>Ngäbe-Buglé</x:v>
      </x:c>
      <x:c r="F2379" s="38" t="str">
        <x:f>Ubicaciones!A17</x:f>
        <x:v>L12</x:v>
      </x:c>
      <x:c r="G2379" s="38" t="str">
        <x:v>P1</x:v>
      </x:c>
      <x:c r="H2379" s="55" t="n">
        <x:f>IF(AND(ISNUMBER('Reparto provincial'!J797),ABS(Construccion!G39-1)&lt;0.0000001,MIN(Construccion!D39:F39)&gt;=0,MAX(Construccion!D39:F39)&lt;=1),ROUND('Reparto provincial'!J797*ROUND(SUM(Construccion!$D$39:D39),12),0)-0,"n.a.")</x:f>
        <x:v>1</x:v>
      </x:c>
      <x:c r="I2379" s="55" t="n">
        <x:f>'Reparto provincial'!N797</x:f>
        <x:v>19568.73889875666</x:v>
      </x:c>
      <x:c r="J2379" s="55" t="n">
        <x:f>IF(AND(ISNUMBER(H2379),ISNUMBER(I2379)),H2379*I2379,"n.a.")</x:f>
        <x:v>19568.73889875666</x:v>
      </x:c>
      <x:c r="K2379" s="56" t="n">
        <x:f>Ubicaciones!D17</x:f>
        <x:v>8.53</x:v>
      </x:c>
      <x:c r="L2379" s="56" t="n">
        <x:f>Ubicaciones!E17</x:f>
        <x:v>-81.7</x:v>
      </x:c>
      <x:c r="M2379" s="38" t="str">
        <x:f>Vulnerabilidad!B22</x:f>
        <x:v>Hormigón armado</x:v>
      </x:c>
      <x:c r="N2379" s="38" t="str">
        <x:f>Vulnerabilidad!C22</x:f>
        <x:v>Mampostería de relleno</x:v>
      </x:c>
      <x:c r="O2379" s="38" t="str">
        <x:f>Vulnerabilidad!D22</x:f>
        <x:v>Losa de hormigón</x:v>
      </x:c>
      <x:c r="P2379" s="38" t="str">
        <x:v>Sin dato</x:v>
      </x:c>
      <x:c r="Q2379" s="38" t="n">
        <x:f>IF('Impacto local'!H17="","",'Impacto local'!H17)</x:f>
        <x:v>3</x:v>
      </x:c>
      <x:c r="R2379" s="57" t="n">
        <x:f>IF(Q2379="","",INDEX(Vulnerabilidad!$B$6:$B$17,Q2379))</x:f>
        <x:v>0</x:v>
      </x:c>
      <x:c r="S2379" s="55" t="n">
        <x:f>IF(AND(ISNUMBER(J2379),ISNUMBER(R2379),R2379&gt;=0,R2379&lt;=1),J2379*R2379,"n.a.")</x:f>
        <x:v>0</x:v>
      </x:c>
      <x:c r="T2379" s="38" t="str">
        <x:f>IF(ISNUMBER(S2379),"Calculado ilustrativo","Faltan datos / parámetros inválidos")</x:f>
        <x:v>Calculado ilustrativo</x:v>
      </x:c>
    </x:row>
    <x:row r="2380">
      <x:c r="A2380" s="38" t="str">
        <x:v>R02375</x:v>
      </x:c>
      <x:c r="B2380" s="38" t="str">
        <x:f>'Reparto provincial'!B797</x:f>
        <x:v>C21</x:v>
      </x:c>
      <x:c r="C2380" s="38" t="str">
        <x:f>'Reparto provincial'!C797</x:f>
        <x:v>Interamericana de Fianzas y Seguros, S.A.</x:v>
      </x:c>
      <x:c r="D2380" s="38" t="str">
        <x:f>'Reparto provincial'!D797</x:f>
        <x:v>Residencial</x:v>
      </x:c>
      <x:c r="E2380" s="38" t="str">
        <x:f>'Reparto provincial'!E797</x:f>
        <x:v>Ngäbe-Buglé</x:v>
      </x:c>
      <x:c r="F2380" s="38" t="str">
        <x:f>Ubicaciones!A17</x:f>
        <x:v>L12</x:v>
      </x:c>
      <x:c r="G2380" s="38" t="str">
        <x:v>P2</x:v>
      </x:c>
      <x:c r="H2380" s="55" t="n">
        <x:f>IF(AND(ISNUMBER('Reparto provincial'!J797),ABS(Construccion!G39-1)&lt;0.0000001,MIN(Construccion!D39:F39)&gt;=0,MAX(Construccion!D39:F39)&lt;=1),ROUND('Reparto provincial'!J797*ROUND(SUM(Construccion!$D$39:E39),12),0)-ROUND('Reparto provincial'!J797*ROUND(SUM(Construccion!$D$39:D39),12),0),"n.a.")</x:f>
        <x:v>0</x:v>
      </x:c>
      <x:c r="I2380" s="55" t="n">
        <x:f>'Reparto provincial'!N797</x:f>
        <x:v>19568.73889875666</x:v>
      </x:c>
      <x:c r="J2380" s="55" t="n">
        <x:f>IF(AND(ISNUMBER(H2380),ISNUMBER(I2380)),H2380*I2380,"n.a.")</x:f>
        <x:v>0</x:v>
      </x:c>
      <x:c r="K2380" s="56" t="n">
        <x:f>Ubicaciones!D17</x:f>
        <x:v>8.53</x:v>
      </x:c>
      <x:c r="L2380" s="56" t="n">
        <x:f>Ubicaciones!E17</x:f>
        <x:v>-81.7</x:v>
      </x:c>
      <x:c r="M2380" s="38" t="str">
        <x:f>Vulnerabilidad!B23</x:f>
        <x:v>Mampostería sin refuerzo</x:v>
      </x:c>
      <x:c r="N2380" s="38" t="str">
        <x:f>Vulnerabilidad!C23</x:f>
        <x:v>Bloque / ladrillo</x:v>
      </x:c>
      <x:c r="O2380" s="38" t="str">
        <x:f>Vulnerabilidad!D23</x:f>
        <x:v>Metal</x:v>
      </x:c>
      <x:c r="P2380" s="38" t="str">
        <x:v>Sin dato</x:v>
      </x:c>
      <x:c r="Q2380" s="38" t="n">
        <x:f>IF('Impacto local'!H17="","",'Impacto local'!H17)</x:f>
        <x:v>3</x:v>
      </x:c>
      <x:c r="R2380" s="57" t="n">
        <x:f>IF(Q2380="","",INDEX(Vulnerabilidad!$C$6:$C$17,Q2380))</x:f>
        <x:v>0</x:v>
      </x:c>
      <x:c r="S2380" s="55" t="n">
        <x:f>IF(AND(ISNUMBER(J2380),ISNUMBER(R2380),R2380&gt;=0,R2380&lt;=1),J2380*R2380,"n.a.")</x:f>
        <x:v>0</x:v>
      </x:c>
      <x:c r="T2380" s="38" t="str">
        <x:f>IF(ISNUMBER(S2380),"Calculado ilustrativo","Faltan datos / parámetros inválidos")</x:f>
        <x:v>Calculado ilustrativo</x:v>
      </x:c>
    </x:row>
    <x:row r="2381">
      <x:c r="A2381" s="38" t="str">
        <x:v>R02376</x:v>
      </x:c>
      <x:c r="B2381" s="38" t="str">
        <x:f>'Reparto provincial'!B797</x:f>
        <x:v>C21</x:v>
      </x:c>
      <x:c r="C2381" s="38" t="str">
        <x:f>'Reparto provincial'!C797</x:f>
        <x:v>Interamericana de Fianzas y Seguros, S.A.</x:v>
      </x:c>
      <x:c r="D2381" s="38" t="str">
        <x:f>'Reparto provincial'!D797</x:f>
        <x:v>Residencial</x:v>
      </x:c>
      <x:c r="E2381" s="38" t="str">
        <x:f>'Reparto provincial'!E797</x:f>
        <x:v>Ngäbe-Buglé</x:v>
      </x:c>
      <x:c r="F2381" s="38" t="str">
        <x:f>Ubicaciones!A17</x:f>
        <x:v>L12</x:v>
      </x:c>
      <x:c r="G2381" s="38" t="str">
        <x:v>P3</x:v>
      </x:c>
      <x:c r="H2381" s="55" t="n">
        <x:f>IF(AND(ISNUMBER('Reparto provincial'!J797),ABS(Construccion!G39-1)&lt;0.0000001,MIN(Construccion!D39:F39)&gt;=0,MAX(Construccion!D39:F39)&lt;=1),ROUND('Reparto provincial'!J797*ROUND(SUM(Construccion!$D$39:F39),12),0)-ROUND('Reparto provincial'!J797*ROUND(SUM(Construccion!$D$39:E39),12),0),"n.a.")</x:f>
        <x:v>0</x:v>
      </x:c>
      <x:c r="I2381" s="55" t="n">
        <x:f>'Reparto provincial'!N797</x:f>
        <x:v>19568.73889875666</x:v>
      </x:c>
      <x:c r="J2381" s="55" t="n">
        <x:f>IF(AND(ISNUMBER(H2381),ISNUMBER(I2381)),H2381*I2381,"n.a.")</x:f>
        <x:v>0</x:v>
      </x:c>
      <x:c r="K2381" s="56" t="n">
        <x:f>Ubicaciones!D17</x:f>
        <x:v>8.53</x:v>
      </x:c>
      <x:c r="L2381" s="56" t="n">
        <x:f>Ubicaciones!E17</x:f>
        <x:v>-81.7</x:v>
      </x:c>
      <x:c r="M2381" s="38" t="str">
        <x:f>Vulnerabilidad!B24</x:f>
        <x:v>Liviana / madera</x:v>
      </x:c>
      <x:c r="N2381" s="38" t="str">
        <x:f>Vulnerabilidad!C24</x:f>
        <x:v>Madera / livianas</x:v>
      </x:c>
      <x:c r="O2381" s="38" t="str">
        <x:f>Vulnerabilidad!D24</x:f>
        <x:v>Metal</x:v>
      </x:c>
      <x:c r="P2381" s="38" t="str">
        <x:v>Sin dato</x:v>
      </x:c>
      <x:c r="Q2381" s="38" t="n">
        <x:f>IF('Impacto local'!H17="","",'Impacto local'!H17)</x:f>
        <x:v>3</x:v>
      </x:c>
      <x:c r="R2381" s="57" t="n">
        <x:f>IF(Q2381="","",INDEX(Vulnerabilidad!$D$6:$D$17,Q2381))</x:f>
        <x:v>0</x:v>
      </x:c>
      <x:c r="S2381" s="55" t="n">
        <x:f>IF(AND(ISNUMBER(J2381),ISNUMBER(R2381),R2381&gt;=0,R2381&lt;=1),J2381*R2381,"n.a.")</x:f>
        <x:v>0</x:v>
      </x:c>
      <x:c r="T2381" s="38" t="str">
        <x:f>IF(ISNUMBER(S2381),"Calculado ilustrativo","Faltan datos / parámetros inválidos")</x:f>
        <x:v>Calculado ilustrativo</x:v>
      </x:c>
    </x:row>
    <x:row r="2382">
      <x:c r="A2382" s="38" t="str">
        <x:v>R02377</x:v>
      </x:c>
      <x:c r="B2382" s="38" t="str">
        <x:f>'Reparto provincial'!B798</x:f>
        <x:v>C21</x:v>
      </x:c>
      <x:c r="C2382" s="38" t="str">
        <x:f>'Reparto provincial'!C798</x:f>
        <x:v>Interamericana de Fianzas y Seguros, S.A.</x:v>
      </x:c>
      <x:c r="D2382" s="38" t="str">
        <x:f>'Reparto provincial'!D798</x:f>
        <x:v>Residencial</x:v>
      </x:c>
      <x:c r="E2382" s="38" t="str">
        <x:f>'Reparto provincial'!E798</x:f>
        <x:v>Panamá Oeste</x:v>
      </x:c>
      <x:c r="F2382" s="38" t="str">
        <x:f>Ubicaciones!A18</x:f>
        <x:v>L13</x:v>
      </x:c>
      <x:c r="G2382" s="38" t="str">
        <x:v>P1</x:v>
      </x:c>
      <x:c r="H2382" s="55" t="n">
        <x:f>IF(AND(ISNUMBER('Reparto provincial'!J798),ABS(Construccion!G42-1)&lt;0.0000001,MIN(Construccion!D42:F42)&gt;=0,MAX(Construccion!D42:F42)&lt;=1),ROUND('Reparto provincial'!J798*ROUND(SUM(Construccion!$D$42:D42),12),0)-0,"n.a.")</x:f>
        <x:v>26</x:v>
      </x:c>
      <x:c r="I2382" s="55" t="n">
        <x:f>'Reparto provincial'!N798</x:f>
        <x:v>19568.73889875666</x:v>
      </x:c>
      <x:c r="J2382" s="55" t="n">
        <x:f>IF(AND(ISNUMBER(H2382),ISNUMBER(I2382)),H2382*I2382,"n.a.")</x:f>
        <x:v>508787.2113676731</x:v>
      </x:c>
      <x:c r="K2382" s="56" t="n">
        <x:f>Ubicaciones!D18</x:f>
        <x:v>8.88</x:v>
      </x:c>
      <x:c r="L2382" s="56" t="n">
        <x:f>Ubicaciones!E18</x:f>
        <x:v>-79.78</x:v>
      </x:c>
      <x:c r="M2382" s="38" t="str">
        <x:f>Vulnerabilidad!B22</x:f>
        <x:v>Hormigón armado</x:v>
      </x:c>
      <x:c r="N2382" s="38" t="str">
        <x:f>Vulnerabilidad!C22</x:f>
        <x:v>Mampostería de relleno</x:v>
      </x:c>
      <x:c r="O2382" s="38" t="str">
        <x:f>Vulnerabilidad!D22</x:f>
        <x:v>Losa de hormigón</x:v>
      </x:c>
      <x:c r="P2382" s="38" t="str">
        <x:v>Sin dato</x:v>
      </x:c>
      <x:c r="Q2382" s="38" t="n">
        <x:f>IF('Impacto local'!H18="","",'Impacto local'!H18)</x:f>
        <x:v>2</x:v>
      </x:c>
      <x:c r="R2382" s="57" t="n">
        <x:f>IF(Q2382="","",INDEX(Vulnerabilidad!$B$6:$B$17,Q2382))</x:f>
        <x:v>0</x:v>
      </x:c>
      <x:c r="S2382" s="55" t="n">
        <x:f>IF(AND(ISNUMBER(J2382),ISNUMBER(R2382),R2382&gt;=0,R2382&lt;=1),J2382*R2382,"n.a.")</x:f>
        <x:v>0</x:v>
      </x:c>
      <x:c r="T2382" s="38" t="str">
        <x:f>IF(ISNUMBER(S2382),"Calculado ilustrativo","Faltan datos / parámetros inválidos")</x:f>
        <x:v>Calculado ilustrativo</x:v>
      </x:c>
    </x:row>
    <x:row r="2383">
      <x:c r="A2383" s="38" t="str">
        <x:v>R02378</x:v>
      </x:c>
      <x:c r="B2383" s="38" t="str">
        <x:f>'Reparto provincial'!B798</x:f>
        <x:v>C21</x:v>
      </x:c>
      <x:c r="C2383" s="38" t="str">
        <x:f>'Reparto provincial'!C798</x:f>
        <x:v>Interamericana de Fianzas y Seguros, S.A.</x:v>
      </x:c>
      <x:c r="D2383" s="38" t="str">
        <x:f>'Reparto provincial'!D798</x:f>
        <x:v>Residencial</x:v>
      </x:c>
      <x:c r="E2383" s="38" t="str">
        <x:f>'Reparto provincial'!E798</x:f>
        <x:v>Panamá Oeste</x:v>
      </x:c>
      <x:c r="F2383" s="38" t="str">
        <x:f>Ubicaciones!A18</x:f>
        <x:v>L13</x:v>
      </x:c>
      <x:c r="G2383" s="38" t="str">
        <x:v>P2</x:v>
      </x:c>
      <x:c r="H2383" s="55" t="n">
        <x:f>IF(AND(ISNUMBER('Reparto provincial'!J798),ABS(Construccion!G42-1)&lt;0.0000001,MIN(Construccion!D42:F42)&gt;=0,MAX(Construccion!D42:F42)&lt;=1),ROUND('Reparto provincial'!J798*ROUND(SUM(Construccion!$D$42:E42),12),0)-ROUND('Reparto provincial'!J798*ROUND(SUM(Construccion!$D$42:D42),12),0),"n.a.")</x:f>
        <x:v>13</x:v>
      </x:c>
      <x:c r="I2383" s="55" t="n">
        <x:f>'Reparto provincial'!N798</x:f>
        <x:v>19568.73889875666</x:v>
      </x:c>
      <x:c r="J2383" s="55" t="n">
        <x:f>IF(AND(ISNUMBER(H2383),ISNUMBER(I2383)),H2383*I2383,"n.a.")</x:f>
        <x:v>254393.60568383656</x:v>
      </x:c>
      <x:c r="K2383" s="56" t="n">
        <x:f>Ubicaciones!D18</x:f>
        <x:v>8.88</x:v>
      </x:c>
      <x:c r="L2383" s="56" t="n">
        <x:f>Ubicaciones!E18</x:f>
        <x:v>-79.78</x:v>
      </x:c>
      <x:c r="M2383" s="38" t="str">
        <x:f>Vulnerabilidad!B23</x:f>
        <x:v>Mampostería sin refuerzo</x:v>
      </x:c>
      <x:c r="N2383" s="38" t="str">
        <x:f>Vulnerabilidad!C23</x:f>
        <x:v>Bloque / ladrillo</x:v>
      </x:c>
      <x:c r="O2383" s="38" t="str">
        <x:f>Vulnerabilidad!D23</x:f>
        <x:v>Metal</x:v>
      </x:c>
      <x:c r="P2383" s="38" t="str">
        <x:v>Sin dato</x:v>
      </x:c>
      <x:c r="Q2383" s="38" t="n">
        <x:f>IF('Impacto local'!H18="","",'Impacto local'!H18)</x:f>
        <x:v>2</x:v>
      </x:c>
      <x:c r="R2383" s="57" t="n">
        <x:f>IF(Q2383="","",INDEX(Vulnerabilidad!$C$6:$C$17,Q2383))</x:f>
        <x:v>0</x:v>
      </x:c>
      <x:c r="S2383" s="55" t="n">
        <x:f>IF(AND(ISNUMBER(J2383),ISNUMBER(R2383),R2383&gt;=0,R2383&lt;=1),J2383*R2383,"n.a.")</x:f>
        <x:v>0</x:v>
      </x:c>
      <x:c r="T2383" s="38" t="str">
        <x:f>IF(ISNUMBER(S2383),"Calculado ilustrativo","Faltan datos / parámetros inválidos")</x:f>
        <x:v>Calculado ilustrativo</x:v>
      </x:c>
    </x:row>
    <x:row r="2384">
      <x:c r="A2384" s="38" t="str">
        <x:v>R02379</x:v>
      </x:c>
      <x:c r="B2384" s="38" t="str">
        <x:f>'Reparto provincial'!B798</x:f>
        <x:v>C21</x:v>
      </x:c>
      <x:c r="C2384" s="38" t="str">
        <x:f>'Reparto provincial'!C798</x:f>
        <x:v>Interamericana de Fianzas y Seguros, S.A.</x:v>
      </x:c>
      <x:c r="D2384" s="38" t="str">
        <x:f>'Reparto provincial'!D798</x:f>
        <x:v>Residencial</x:v>
      </x:c>
      <x:c r="E2384" s="38" t="str">
        <x:f>'Reparto provincial'!E798</x:f>
        <x:v>Panamá Oeste</x:v>
      </x:c>
      <x:c r="F2384" s="38" t="str">
        <x:f>Ubicaciones!A18</x:f>
        <x:v>L13</x:v>
      </x:c>
      <x:c r="G2384" s="38" t="str">
        <x:v>P3</x:v>
      </x:c>
      <x:c r="H2384" s="55" t="n">
        <x:f>IF(AND(ISNUMBER('Reparto provincial'!J798),ABS(Construccion!G42-1)&lt;0.0000001,MIN(Construccion!D42:F42)&gt;=0,MAX(Construccion!D42:F42)&lt;=1),ROUND('Reparto provincial'!J798*ROUND(SUM(Construccion!$D$42:F42),12),0)-ROUND('Reparto provincial'!J798*ROUND(SUM(Construccion!$D$42:E42),12),0),"n.a.")</x:f>
        <x:v>4</x:v>
      </x:c>
      <x:c r="I2384" s="55" t="n">
        <x:f>'Reparto provincial'!N798</x:f>
        <x:v>19568.73889875666</x:v>
      </x:c>
      <x:c r="J2384" s="55" t="n">
        <x:f>IF(AND(ISNUMBER(H2384),ISNUMBER(I2384)),H2384*I2384,"n.a.")</x:f>
        <x:v>78274.95559502664</x:v>
      </x:c>
      <x:c r="K2384" s="56" t="n">
        <x:f>Ubicaciones!D18</x:f>
        <x:v>8.88</x:v>
      </x:c>
      <x:c r="L2384" s="56" t="n">
        <x:f>Ubicaciones!E18</x:f>
        <x:v>-79.78</x:v>
      </x:c>
      <x:c r="M2384" s="38" t="str">
        <x:f>Vulnerabilidad!B24</x:f>
        <x:v>Liviana / madera</x:v>
      </x:c>
      <x:c r="N2384" s="38" t="str">
        <x:f>Vulnerabilidad!C24</x:f>
        <x:v>Madera / livianas</x:v>
      </x:c>
      <x:c r="O2384" s="38" t="str">
        <x:f>Vulnerabilidad!D24</x:f>
        <x:v>Metal</x:v>
      </x:c>
      <x:c r="P2384" s="38" t="str">
        <x:v>Sin dato</x:v>
      </x:c>
      <x:c r="Q2384" s="38" t="n">
        <x:f>IF('Impacto local'!H18="","",'Impacto local'!H18)</x:f>
        <x:v>2</x:v>
      </x:c>
      <x:c r="R2384" s="57" t="n">
        <x:f>IF(Q2384="","",INDEX(Vulnerabilidad!$D$6:$D$17,Q2384))</x:f>
        <x:v>0</x:v>
      </x:c>
      <x:c r="S2384" s="55" t="n">
        <x:f>IF(AND(ISNUMBER(J2384),ISNUMBER(R2384),R2384&gt;=0,R2384&lt;=1),J2384*R2384,"n.a.")</x:f>
        <x:v>0</x:v>
      </x:c>
      <x:c r="T2384" s="38" t="str">
        <x:f>IF(ISNUMBER(S2384),"Calculado ilustrativo","Faltan datos / parámetros inválidos")</x:f>
        <x:v>Calculado ilustrativo</x:v>
      </x:c>
    </x:row>
    <x:row r="2385">
      <x:c r="A2385" s="38" t="str">
        <x:v>R02380</x:v>
      </x:c>
      <x:c r="B2385" s="38" t="str">
        <x:f>'Reparto provincial'!B799</x:f>
        <x:v>C21</x:v>
      </x:c>
      <x:c r="C2385" s="38" t="str">
        <x:f>'Reparto provincial'!C799</x:f>
        <x:v>Interamericana de Fianzas y Seguros, S.A.</x:v>
      </x:c>
      <x:c r="D2385" s="38" t="str">
        <x:f>'Reparto provincial'!D799</x:f>
        <x:v>Comercial</x:v>
      </x:c>
      <x:c r="E2385" s="38" t="str">
        <x:f>'Reparto provincial'!E799</x:f>
        <x:v>Bocas del Toro</x:v>
      </x:c>
      <x:c r="F2385" s="38" t="str">
        <x:f>Ubicaciones!A6</x:f>
        <x:v>L01</x:v>
      </x:c>
      <x:c r="G2385" s="38" t="str">
        <x:v>P1</x:v>
      </x:c>
      <x:c r="H2385" s="55" t="n">
        <x:f>IF(AND(ISNUMBER('Reparto provincial'!J799),ABS(Construccion!G7-1)&lt;0.0000001,MIN(Construccion!D7:F7)&gt;=0,MAX(Construccion!D7:F7)&lt;=1),ROUND('Reparto provincial'!J799*ROUND(SUM(Construccion!$D$7:D7),12),0)-0,"n.a.")</x:f>
        <x:v>1</x:v>
      </x:c>
      <x:c r="I2385" s="55" t="n">
        <x:f>'Reparto provincial'!N799</x:f>
        <x:v>65543.71428571429</x:v>
      </x:c>
      <x:c r="J2385" s="55" t="n">
        <x:f>IF(AND(ISNUMBER(H2385),ISNUMBER(I2385)),H2385*I2385,"n.a.")</x:f>
        <x:v>65543.71428571429</x:v>
      </x:c>
      <x:c r="K2385" s="56" t="n">
        <x:f>Ubicaciones!D6</x:f>
        <x:v>9.34</x:v>
      </x:c>
      <x:c r="L2385" s="56" t="n">
        <x:f>Ubicaciones!E6</x:f>
        <x:v>-82.25</x:v>
      </x:c>
      <x:c r="M2385" s="38" t="str">
        <x:f>Vulnerabilidad!B22</x:f>
        <x:v>Hormigón armado</x:v>
      </x:c>
      <x:c r="N2385" s="38" t="str">
        <x:f>Vulnerabilidad!C22</x:f>
        <x:v>Mampostería de relleno</x:v>
      </x:c>
      <x:c r="O2385" s="38" t="str">
        <x:f>Vulnerabilidad!D22</x:f>
        <x:v>Losa de hormigón</x:v>
      </x:c>
      <x:c r="P2385" s="38" t="str">
        <x:v>Sin dato</x:v>
      </x:c>
      <x:c r="Q2385" s="38" t="n">
        <x:f>IF('Impacto local'!H6="","",'Impacto local'!H6)</x:f>
        <x:v>3</x:v>
      </x:c>
      <x:c r="R2385" s="57" t="n">
        <x:f>IF(Q2385="","",INDEX(Vulnerabilidad!$B$6:$B$17,Q2385))</x:f>
        <x:v>0</x:v>
      </x:c>
      <x:c r="S2385" s="55" t="n">
        <x:f>IF(AND(ISNUMBER(J2385),ISNUMBER(R2385),R2385&gt;=0,R2385&lt;=1),J2385*R2385,"n.a.")</x:f>
        <x:v>0</x:v>
      </x:c>
      <x:c r="T2385" s="38" t="str">
        <x:f>IF(ISNUMBER(S2385),"Calculado ilustrativo","Faltan datos / parámetros inválidos")</x:f>
        <x:v>Calculado ilustrativo</x:v>
      </x:c>
    </x:row>
    <x:row r="2386">
      <x:c r="A2386" s="38" t="str">
        <x:v>R02381</x:v>
      </x:c>
      <x:c r="B2386" s="38" t="str">
        <x:f>'Reparto provincial'!B799</x:f>
        <x:v>C21</x:v>
      </x:c>
      <x:c r="C2386" s="38" t="str">
        <x:f>'Reparto provincial'!C799</x:f>
        <x:v>Interamericana de Fianzas y Seguros, S.A.</x:v>
      </x:c>
      <x:c r="D2386" s="38" t="str">
        <x:f>'Reparto provincial'!D799</x:f>
        <x:v>Comercial</x:v>
      </x:c>
      <x:c r="E2386" s="38" t="str">
        <x:f>'Reparto provincial'!E799</x:f>
        <x:v>Bocas del Toro</x:v>
      </x:c>
      <x:c r="F2386" s="38" t="str">
        <x:f>Ubicaciones!A6</x:f>
        <x:v>L01</x:v>
      </x:c>
      <x:c r="G2386" s="38" t="str">
        <x:v>P2</x:v>
      </x:c>
      <x:c r="H2386" s="55" t="n">
        <x:f>IF(AND(ISNUMBER('Reparto provincial'!J799),ABS(Construccion!G7-1)&lt;0.0000001,MIN(Construccion!D7:F7)&gt;=0,MAX(Construccion!D7:F7)&lt;=1),ROUND('Reparto provincial'!J799*ROUND(SUM(Construccion!$D$7:E7),12),0)-ROUND('Reparto provincial'!J799*ROUND(SUM(Construccion!$D$7:D7),12),0),"n.a.")</x:f>
        <x:v>0</x:v>
      </x:c>
      <x:c r="I2386" s="55" t="n">
        <x:f>'Reparto provincial'!N799</x:f>
        <x:v>65543.71428571429</x:v>
      </x:c>
      <x:c r="J2386" s="55" t="n">
        <x:f>IF(AND(ISNUMBER(H2386),ISNUMBER(I2386)),H2386*I2386,"n.a.")</x:f>
        <x:v>0</x:v>
      </x:c>
      <x:c r="K2386" s="56" t="n">
        <x:f>Ubicaciones!D6</x:f>
        <x:v>9.34</x:v>
      </x:c>
      <x:c r="L2386" s="56" t="n">
        <x:f>Ubicaciones!E6</x:f>
        <x:v>-82.25</x:v>
      </x:c>
      <x:c r="M2386" s="38" t="str">
        <x:f>Vulnerabilidad!B23</x:f>
        <x:v>Mampostería sin refuerzo</x:v>
      </x:c>
      <x:c r="N2386" s="38" t="str">
        <x:f>Vulnerabilidad!C23</x:f>
        <x:v>Bloque / ladrillo</x:v>
      </x:c>
      <x:c r="O2386" s="38" t="str">
        <x:f>Vulnerabilidad!D23</x:f>
        <x:v>Metal</x:v>
      </x:c>
      <x:c r="P2386" s="38" t="str">
        <x:v>Sin dato</x:v>
      </x:c>
      <x:c r="Q2386" s="38" t="n">
        <x:f>IF('Impacto local'!H6="","",'Impacto local'!H6)</x:f>
        <x:v>3</x:v>
      </x:c>
      <x:c r="R2386" s="57" t="n">
        <x:f>IF(Q2386="","",INDEX(Vulnerabilidad!$C$6:$C$17,Q2386))</x:f>
        <x:v>0</x:v>
      </x:c>
      <x:c r="S2386" s="55" t="n">
        <x:f>IF(AND(ISNUMBER(J2386),ISNUMBER(R2386),R2386&gt;=0,R2386&lt;=1),J2386*R2386,"n.a.")</x:f>
        <x:v>0</x:v>
      </x:c>
      <x:c r="T2386" s="38" t="str">
        <x:f>IF(ISNUMBER(S2386),"Calculado ilustrativo","Faltan datos / parámetros inválidos")</x:f>
        <x:v>Calculado ilustrativo</x:v>
      </x:c>
    </x:row>
    <x:row r="2387">
      <x:c r="A2387" s="38" t="str">
        <x:v>R02382</x:v>
      </x:c>
      <x:c r="B2387" s="38" t="str">
        <x:f>'Reparto provincial'!B799</x:f>
        <x:v>C21</x:v>
      </x:c>
      <x:c r="C2387" s="38" t="str">
        <x:f>'Reparto provincial'!C799</x:f>
        <x:v>Interamericana de Fianzas y Seguros, S.A.</x:v>
      </x:c>
      <x:c r="D2387" s="38" t="str">
        <x:f>'Reparto provincial'!D799</x:f>
        <x:v>Comercial</x:v>
      </x:c>
      <x:c r="E2387" s="38" t="str">
        <x:f>'Reparto provincial'!E799</x:f>
        <x:v>Bocas del Toro</x:v>
      </x:c>
      <x:c r="F2387" s="38" t="str">
        <x:f>Ubicaciones!A6</x:f>
        <x:v>L01</x:v>
      </x:c>
      <x:c r="G2387" s="38" t="str">
        <x:v>P3</x:v>
      </x:c>
      <x:c r="H2387" s="55" t="n">
        <x:f>IF(AND(ISNUMBER('Reparto provincial'!J799),ABS(Construccion!G7-1)&lt;0.0000001,MIN(Construccion!D7:F7)&gt;=0,MAX(Construccion!D7:F7)&lt;=1),ROUND('Reparto provincial'!J799*ROUND(SUM(Construccion!$D$7:F7),12),0)-ROUND('Reparto provincial'!J799*ROUND(SUM(Construccion!$D$7:E7),12),0),"n.a.")</x:f>
        <x:v>0</x:v>
      </x:c>
      <x:c r="I2387" s="55" t="n">
        <x:f>'Reparto provincial'!N799</x:f>
        <x:v>65543.71428571429</x:v>
      </x:c>
      <x:c r="J2387" s="55" t="n">
        <x:f>IF(AND(ISNUMBER(H2387),ISNUMBER(I2387)),H2387*I2387,"n.a.")</x:f>
        <x:v>0</x:v>
      </x:c>
      <x:c r="K2387" s="56" t="n">
        <x:f>Ubicaciones!D6</x:f>
        <x:v>9.34</x:v>
      </x:c>
      <x:c r="L2387" s="56" t="n">
        <x:f>Ubicaciones!E6</x:f>
        <x:v>-82.25</x:v>
      </x:c>
      <x:c r="M2387" s="38" t="str">
        <x:f>Vulnerabilidad!B24</x:f>
        <x:v>Liviana / madera</x:v>
      </x:c>
      <x:c r="N2387" s="38" t="str">
        <x:f>Vulnerabilidad!C24</x:f>
        <x:v>Madera / livianas</x:v>
      </x:c>
      <x:c r="O2387" s="38" t="str">
        <x:f>Vulnerabilidad!D24</x:f>
        <x:v>Metal</x:v>
      </x:c>
      <x:c r="P2387" s="38" t="str">
        <x:v>Sin dato</x:v>
      </x:c>
      <x:c r="Q2387" s="38" t="n">
        <x:f>IF('Impacto local'!H6="","",'Impacto local'!H6)</x:f>
        <x:v>3</x:v>
      </x:c>
      <x:c r="R2387" s="57" t="n">
        <x:f>IF(Q2387="","",INDEX(Vulnerabilidad!$D$6:$D$17,Q2387))</x:f>
        <x:v>0</x:v>
      </x:c>
      <x:c r="S2387" s="55" t="n">
        <x:f>IF(AND(ISNUMBER(J2387),ISNUMBER(R2387),R2387&gt;=0,R2387&lt;=1),J2387*R2387,"n.a.")</x:f>
        <x:v>0</x:v>
      </x:c>
      <x:c r="T2387" s="38" t="str">
        <x:f>IF(ISNUMBER(S2387),"Calculado ilustrativo","Faltan datos / parámetros inválidos")</x:f>
        <x:v>Calculado ilustrativo</x:v>
      </x:c>
    </x:row>
    <x:row r="2388">
      <x:c r="A2388" s="38" t="str">
        <x:v>R02383</x:v>
      </x:c>
      <x:c r="B2388" s="38" t="str">
        <x:f>'Reparto provincial'!B800</x:f>
        <x:v>C21</x:v>
      </x:c>
      <x:c r="C2388" s="38" t="str">
        <x:f>'Reparto provincial'!C800</x:f>
        <x:v>Interamericana de Fianzas y Seguros, S.A.</x:v>
      </x:c>
      <x:c r="D2388" s="38" t="str">
        <x:f>'Reparto provincial'!D800</x:f>
        <x:v>Comercial</x:v>
      </x:c>
      <x:c r="E2388" s="38" t="str">
        <x:f>'Reparto provincial'!E800</x:f>
        <x:v>Coclé</x:v>
      </x:c>
      <x:c r="F2388" s="38" t="str">
        <x:f>Ubicaciones!A7</x:f>
        <x:v>L02</x:v>
      </x:c>
      <x:c r="G2388" s="38" t="str">
        <x:v>P1</x:v>
      </x:c>
      <x:c r="H2388" s="55" t="n">
        <x:f>IF(AND(ISNUMBER('Reparto provincial'!J800),ABS(Construccion!G10-1)&lt;0.0000001,MIN(Construccion!D10:F10)&gt;=0,MAX(Construccion!D10:F10)&lt;=1),ROUND('Reparto provincial'!J800*ROUND(SUM(Construccion!$D$10:D10),12),0)-0,"n.a.")</x:f>
        <x:v>4</x:v>
      </x:c>
      <x:c r="I2388" s="55" t="n">
        <x:f>'Reparto provincial'!N800</x:f>
        <x:v>65543.71428571429</x:v>
      </x:c>
      <x:c r="J2388" s="55" t="n">
        <x:f>IF(AND(ISNUMBER(H2388),ISNUMBER(I2388)),H2388*I2388,"n.a.")</x:f>
        <x:v>262174.85714285716</x:v>
      </x:c>
      <x:c r="K2388" s="56" t="n">
        <x:f>Ubicaciones!D7</x:f>
        <x:v>8.52</x:v>
      </x:c>
      <x:c r="L2388" s="56" t="n">
        <x:f>Ubicaciones!E7</x:f>
        <x:v>-80.36</x:v>
      </x:c>
      <x:c r="M2388" s="38" t="str">
        <x:f>Vulnerabilidad!B22</x:f>
        <x:v>Hormigón armado</x:v>
      </x:c>
      <x:c r="N2388" s="38" t="str">
        <x:f>Vulnerabilidad!C22</x:f>
        <x:v>Mampostería de relleno</x:v>
      </x:c>
      <x:c r="O2388" s="38" t="str">
        <x:f>Vulnerabilidad!D22</x:f>
        <x:v>Losa de hormigón</x:v>
      </x:c>
      <x:c r="P2388" s="38" t="str">
        <x:v>Sin dato</x:v>
      </x:c>
      <x:c r="Q2388" s="38" t="n">
        <x:f>IF('Impacto local'!H7="","",'Impacto local'!H7)</x:f>
        <x:v>2</x:v>
      </x:c>
      <x:c r="R2388" s="57" t="n">
        <x:f>IF(Q2388="","",INDEX(Vulnerabilidad!$B$6:$B$17,Q2388))</x:f>
        <x:v>0</x:v>
      </x:c>
      <x:c r="S2388" s="55" t="n">
        <x:f>IF(AND(ISNUMBER(J2388),ISNUMBER(R2388),R2388&gt;=0,R2388&lt;=1),J2388*R2388,"n.a.")</x:f>
        <x:v>0</x:v>
      </x:c>
      <x:c r="T2388" s="38" t="str">
        <x:f>IF(ISNUMBER(S2388),"Calculado ilustrativo","Faltan datos / parámetros inválidos")</x:f>
        <x:v>Calculado ilustrativo</x:v>
      </x:c>
    </x:row>
    <x:row r="2389">
      <x:c r="A2389" s="38" t="str">
        <x:v>R02384</x:v>
      </x:c>
      <x:c r="B2389" s="38" t="str">
        <x:f>'Reparto provincial'!B800</x:f>
        <x:v>C21</x:v>
      </x:c>
      <x:c r="C2389" s="38" t="str">
        <x:f>'Reparto provincial'!C800</x:f>
        <x:v>Interamericana de Fianzas y Seguros, S.A.</x:v>
      </x:c>
      <x:c r="D2389" s="38" t="str">
        <x:f>'Reparto provincial'!D800</x:f>
        <x:v>Comercial</x:v>
      </x:c>
      <x:c r="E2389" s="38" t="str">
        <x:f>'Reparto provincial'!E800</x:f>
        <x:v>Coclé</x:v>
      </x:c>
      <x:c r="F2389" s="38" t="str">
        <x:f>Ubicaciones!A7</x:f>
        <x:v>L02</x:v>
      </x:c>
      <x:c r="G2389" s="38" t="str">
        <x:v>P2</x:v>
      </x:c>
      <x:c r="H2389" s="55" t="n">
        <x:f>IF(AND(ISNUMBER('Reparto provincial'!J800),ABS(Construccion!G10-1)&lt;0.0000001,MIN(Construccion!D10:F10)&gt;=0,MAX(Construccion!D10:F10)&lt;=1),ROUND('Reparto provincial'!J800*ROUND(SUM(Construccion!$D$10:E10),12),0)-ROUND('Reparto provincial'!J800*ROUND(SUM(Construccion!$D$10:D10),12),0),"n.a.")</x:f>
        <x:v>1</x:v>
      </x:c>
      <x:c r="I2389" s="55" t="n">
        <x:f>'Reparto provincial'!N800</x:f>
        <x:v>65543.71428571429</x:v>
      </x:c>
      <x:c r="J2389" s="55" t="n">
        <x:f>IF(AND(ISNUMBER(H2389),ISNUMBER(I2389)),H2389*I2389,"n.a.")</x:f>
        <x:v>65543.71428571429</x:v>
      </x:c>
      <x:c r="K2389" s="56" t="n">
        <x:f>Ubicaciones!D7</x:f>
        <x:v>8.52</x:v>
      </x:c>
      <x:c r="L2389" s="56" t="n">
        <x:f>Ubicaciones!E7</x:f>
        <x:v>-80.36</x:v>
      </x:c>
      <x:c r="M2389" s="38" t="str">
        <x:f>Vulnerabilidad!B23</x:f>
        <x:v>Mampostería sin refuerzo</x:v>
      </x:c>
      <x:c r="N2389" s="38" t="str">
        <x:f>Vulnerabilidad!C23</x:f>
        <x:v>Bloque / ladrillo</x:v>
      </x:c>
      <x:c r="O2389" s="38" t="str">
        <x:f>Vulnerabilidad!D23</x:f>
        <x:v>Metal</x:v>
      </x:c>
      <x:c r="P2389" s="38" t="str">
        <x:v>Sin dato</x:v>
      </x:c>
      <x:c r="Q2389" s="38" t="n">
        <x:f>IF('Impacto local'!H7="","",'Impacto local'!H7)</x:f>
        <x:v>2</x:v>
      </x:c>
      <x:c r="R2389" s="57" t="n">
        <x:f>IF(Q2389="","",INDEX(Vulnerabilidad!$C$6:$C$17,Q2389))</x:f>
        <x:v>0</x:v>
      </x:c>
      <x:c r="S2389" s="55" t="n">
        <x:f>IF(AND(ISNUMBER(J2389),ISNUMBER(R2389),R2389&gt;=0,R2389&lt;=1),J2389*R2389,"n.a.")</x:f>
        <x:v>0</x:v>
      </x:c>
      <x:c r="T2389" s="38" t="str">
        <x:f>IF(ISNUMBER(S2389),"Calculado ilustrativo","Faltan datos / parámetros inválidos")</x:f>
        <x:v>Calculado ilustrativo</x:v>
      </x:c>
    </x:row>
    <x:row r="2390">
      <x:c r="A2390" s="38" t="str">
        <x:v>R02385</x:v>
      </x:c>
      <x:c r="B2390" s="38" t="str">
        <x:f>'Reparto provincial'!B800</x:f>
        <x:v>C21</x:v>
      </x:c>
      <x:c r="C2390" s="38" t="str">
        <x:f>'Reparto provincial'!C800</x:f>
        <x:v>Interamericana de Fianzas y Seguros, S.A.</x:v>
      </x:c>
      <x:c r="D2390" s="38" t="str">
        <x:f>'Reparto provincial'!D800</x:f>
        <x:v>Comercial</x:v>
      </x:c>
      <x:c r="E2390" s="38" t="str">
        <x:f>'Reparto provincial'!E800</x:f>
        <x:v>Coclé</x:v>
      </x:c>
      <x:c r="F2390" s="38" t="str">
        <x:f>Ubicaciones!A7</x:f>
        <x:v>L02</x:v>
      </x:c>
      <x:c r="G2390" s="38" t="str">
        <x:v>P3</x:v>
      </x:c>
      <x:c r="H2390" s="55" t="n">
        <x:f>IF(AND(ISNUMBER('Reparto provincial'!J800),ABS(Construccion!G10-1)&lt;0.0000001,MIN(Construccion!D10:F10)&gt;=0,MAX(Construccion!D10:F10)&lt;=1),ROUND('Reparto provincial'!J800*ROUND(SUM(Construccion!$D$10:F10),12),0)-ROUND('Reparto provincial'!J800*ROUND(SUM(Construccion!$D$10:E10),12),0),"n.a.")</x:f>
        <x:v>1</x:v>
      </x:c>
      <x:c r="I2390" s="55" t="n">
        <x:f>'Reparto provincial'!N800</x:f>
        <x:v>65543.71428571429</x:v>
      </x:c>
      <x:c r="J2390" s="55" t="n">
        <x:f>IF(AND(ISNUMBER(H2390),ISNUMBER(I2390)),H2390*I2390,"n.a.")</x:f>
        <x:v>65543.71428571429</x:v>
      </x:c>
      <x:c r="K2390" s="56" t="n">
        <x:f>Ubicaciones!D7</x:f>
        <x:v>8.52</x:v>
      </x:c>
      <x:c r="L2390" s="56" t="n">
        <x:f>Ubicaciones!E7</x:f>
        <x:v>-80.36</x:v>
      </x:c>
      <x:c r="M2390" s="38" t="str">
        <x:f>Vulnerabilidad!B24</x:f>
        <x:v>Liviana / madera</x:v>
      </x:c>
      <x:c r="N2390" s="38" t="str">
        <x:f>Vulnerabilidad!C24</x:f>
        <x:v>Madera / livianas</x:v>
      </x:c>
      <x:c r="O2390" s="38" t="str">
        <x:f>Vulnerabilidad!D24</x:f>
        <x:v>Metal</x:v>
      </x:c>
      <x:c r="P2390" s="38" t="str">
        <x:v>Sin dato</x:v>
      </x:c>
      <x:c r="Q2390" s="38" t="n">
        <x:f>IF('Impacto local'!H7="","",'Impacto local'!H7)</x:f>
        <x:v>2</x:v>
      </x:c>
      <x:c r="R2390" s="57" t="n">
        <x:f>IF(Q2390="","",INDEX(Vulnerabilidad!$D$6:$D$17,Q2390))</x:f>
        <x:v>0</x:v>
      </x:c>
      <x:c r="S2390" s="55" t="n">
        <x:f>IF(AND(ISNUMBER(J2390),ISNUMBER(R2390),R2390&gt;=0,R2390&lt;=1),J2390*R2390,"n.a.")</x:f>
        <x:v>0</x:v>
      </x:c>
      <x:c r="T2390" s="38" t="str">
        <x:f>IF(ISNUMBER(S2390),"Calculado ilustrativo","Faltan datos / parámetros inválidos")</x:f>
        <x:v>Calculado ilustrativo</x:v>
      </x:c>
    </x:row>
    <x:row r="2391">
      <x:c r="A2391" s="38" t="str">
        <x:v>R02386</x:v>
      </x:c>
      <x:c r="B2391" s="38" t="str">
        <x:f>'Reparto provincial'!B801</x:f>
        <x:v>C21</x:v>
      </x:c>
      <x:c r="C2391" s="38" t="str">
        <x:f>'Reparto provincial'!C801</x:f>
        <x:v>Interamericana de Fianzas y Seguros, S.A.</x:v>
      </x:c>
      <x:c r="D2391" s="38" t="str">
        <x:f>'Reparto provincial'!D801</x:f>
        <x:v>Comercial</x:v>
      </x:c>
      <x:c r="E2391" s="38" t="str">
        <x:f>'Reparto provincial'!E801</x:f>
        <x:v>Colón</x:v>
      </x:c>
      <x:c r="F2391" s="38" t="str">
        <x:f>Ubicaciones!A8</x:f>
        <x:v>L03</x:v>
      </x:c>
      <x:c r="G2391" s="38" t="str">
        <x:v>P1</x:v>
      </x:c>
      <x:c r="H2391" s="55" t="n">
        <x:f>IF(AND(ISNUMBER('Reparto provincial'!J801),ABS(Construccion!G13-1)&lt;0.0000001,MIN(Construccion!D13:F13)&gt;=0,MAX(Construccion!D13:F13)&lt;=1),ROUND('Reparto provincial'!J801*ROUND(SUM(Construccion!$D$13:D13),12),0)-0,"n.a.")</x:f>
        <x:v>3</x:v>
      </x:c>
      <x:c r="I2391" s="55" t="n">
        <x:f>'Reparto provincial'!N801</x:f>
        <x:v>65543.71428571429</x:v>
      </x:c>
      <x:c r="J2391" s="55" t="n">
        <x:f>IF(AND(ISNUMBER(H2391),ISNUMBER(I2391)),H2391*I2391,"n.a.")</x:f>
        <x:v>196631.14285714287</x:v>
      </x:c>
      <x:c r="K2391" s="56" t="n">
        <x:f>Ubicaciones!D8</x:f>
        <x:v>9.36</x:v>
      </x:c>
      <x:c r="L2391" s="56" t="n">
        <x:f>Ubicaciones!E8</x:f>
        <x:v>-79.9</x:v>
      </x:c>
      <x:c r="M2391" s="38" t="str">
        <x:f>Vulnerabilidad!B22</x:f>
        <x:v>Hormigón armado</x:v>
      </x:c>
      <x:c r="N2391" s="38" t="str">
        <x:f>Vulnerabilidad!C22</x:f>
        <x:v>Mampostería de relleno</x:v>
      </x:c>
      <x:c r="O2391" s="38" t="str">
        <x:f>Vulnerabilidad!D22</x:f>
        <x:v>Losa de hormigón</x:v>
      </x:c>
      <x:c r="P2391" s="38" t="str">
        <x:v>Sin dato</x:v>
      </x:c>
      <x:c r="Q2391" s="38" t="n">
        <x:f>IF('Impacto local'!H8="","",'Impacto local'!H8)</x:f>
        <x:v>2</x:v>
      </x:c>
      <x:c r="R2391" s="57" t="n">
        <x:f>IF(Q2391="","",INDEX(Vulnerabilidad!$B$6:$B$17,Q2391))</x:f>
        <x:v>0</x:v>
      </x:c>
      <x:c r="S2391" s="55" t="n">
        <x:f>IF(AND(ISNUMBER(J2391),ISNUMBER(R2391),R2391&gt;=0,R2391&lt;=1),J2391*R2391,"n.a.")</x:f>
        <x:v>0</x:v>
      </x:c>
      <x:c r="T2391" s="38" t="str">
        <x:f>IF(ISNUMBER(S2391),"Calculado ilustrativo","Faltan datos / parámetros inválidos")</x:f>
        <x:v>Calculado ilustrativo</x:v>
      </x:c>
    </x:row>
    <x:row r="2392">
      <x:c r="A2392" s="38" t="str">
        <x:v>R02387</x:v>
      </x:c>
      <x:c r="B2392" s="38" t="str">
        <x:f>'Reparto provincial'!B801</x:f>
        <x:v>C21</x:v>
      </x:c>
      <x:c r="C2392" s="38" t="str">
        <x:f>'Reparto provincial'!C801</x:f>
        <x:v>Interamericana de Fianzas y Seguros, S.A.</x:v>
      </x:c>
      <x:c r="D2392" s="38" t="str">
        <x:f>'Reparto provincial'!D801</x:f>
        <x:v>Comercial</x:v>
      </x:c>
      <x:c r="E2392" s="38" t="str">
        <x:f>'Reparto provincial'!E801</x:f>
        <x:v>Colón</x:v>
      </x:c>
      <x:c r="F2392" s="38" t="str">
        <x:f>Ubicaciones!A8</x:f>
        <x:v>L03</x:v>
      </x:c>
      <x:c r="G2392" s="38" t="str">
        <x:v>P2</x:v>
      </x:c>
      <x:c r="H2392" s="55" t="n">
        <x:f>IF(AND(ISNUMBER('Reparto provincial'!J801),ABS(Construccion!G13-1)&lt;0.0000001,MIN(Construccion!D13:F13)&gt;=0,MAX(Construccion!D13:F13)&lt;=1),ROUND('Reparto provincial'!J801*ROUND(SUM(Construccion!$D$13:E13),12),0)-ROUND('Reparto provincial'!J801*ROUND(SUM(Construccion!$D$13:D13),12),0),"n.a.")</x:f>
        <x:v>2</x:v>
      </x:c>
      <x:c r="I2392" s="55" t="n">
        <x:f>'Reparto provincial'!N801</x:f>
        <x:v>65543.71428571429</x:v>
      </x:c>
      <x:c r="J2392" s="55" t="n">
        <x:f>IF(AND(ISNUMBER(H2392),ISNUMBER(I2392)),H2392*I2392,"n.a.")</x:f>
        <x:v>131087.42857142858</x:v>
      </x:c>
      <x:c r="K2392" s="56" t="n">
        <x:f>Ubicaciones!D8</x:f>
        <x:v>9.36</x:v>
      </x:c>
      <x:c r="L2392" s="56" t="n">
        <x:f>Ubicaciones!E8</x:f>
        <x:v>-79.9</x:v>
      </x:c>
      <x:c r="M2392" s="38" t="str">
        <x:f>Vulnerabilidad!B23</x:f>
        <x:v>Mampostería sin refuerzo</x:v>
      </x:c>
      <x:c r="N2392" s="38" t="str">
        <x:f>Vulnerabilidad!C23</x:f>
        <x:v>Bloque / ladrillo</x:v>
      </x:c>
      <x:c r="O2392" s="38" t="str">
        <x:f>Vulnerabilidad!D23</x:f>
        <x:v>Metal</x:v>
      </x:c>
      <x:c r="P2392" s="38" t="str">
        <x:v>Sin dato</x:v>
      </x:c>
      <x:c r="Q2392" s="38" t="n">
        <x:f>IF('Impacto local'!H8="","",'Impacto local'!H8)</x:f>
        <x:v>2</x:v>
      </x:c>
      <x:c r="R2392" s="57" t="n">
        <x:f>IF(Q2392="","",INDEX(Vulnerabilidad!$C$6:$C$17,Q2392))</x:f>
        <x:v>0</x:v>
      </x:c>
      <x:c r="S2392" s="55" t="n">
        <x:f>IF(AND(ISNUMBER(J2392),ISNUMBER(R2392),R2392&gt;=0,R2392&lt;=1),J2392*R2392,"n.a.")</x:f>
        <x:v>0</x:v>
      </x:c>
      <x:c r="T2392" s="38" t="str">
        <x:f>IF(ISNUMBER(S2392),"Calculado ilustrativo","Faltan datos / parámetros inválidos")</x:f>
        <x:v>Calculado ilustrativo</x:v>
      </x:c>
    </x:row>
    <x:row r="2393">
      <x:c r="A2393" s="38" t="str">
        <x:v>R02388</x:v>
      </x:c>
      <x:c r="B2393" s="38" t="str">
        <x:f>'Reparto provincial'!B801</x:f>
        <x:v>C21</x:v>
      </x:c>
      <x:c r="C2393" s="38" t="str">
        <x:f>'Reparto provincial'!C801</x:f>
        <x:v>Interamericana de Fianzas y Seguros, S.A.</x:v>
      </x:c>
      <x:c r="D2393" s="38" t="str">
        <x:f>'Reparto provincial'!D801</x:f>
        <x:v>Comercial</x:v>
      </x:c>
      <x:c r="E2393" s="38" t="str">
        <x:f>'Reparto provincial'!E801</x:f>
        <x:v>Colón</x:v>
      </x:c>
      <x:c r="F2393" s="38" t="str">
        <x:f>Ubicaciones!A8</x:f>
        <x:v>L03</x:v>
      </x:c>
      <x:c r="G2393" s="38" t="str">
        <x:v>P3</x:v>
      </x:c>
      <x:c r="H2393" s="55" t="n">
        <x:f>IF(AND(ISNUMBER('Reparto provincial'!J801),ABS(Construccion!G13-1)&lt;0.0000001,MIN(Construccion!D13:F13)&gt;=0,MAX(Construccion!D13:F13)&lt;=1),ROUND('Reparto provincial'!J801*ROUND(SUM(Construccion!$D$13:F13),12),0)-ROUND('Reparto provincial'!J801*ROUND(SUM(Construccion!$D$13:E13),12),0),"n.a.")</x:f>
        <x:v>0</x:v>
      </x:c>
      <x:c r="I2393" s="55" t="n">
        <x:f>'Reparto provincial'!N801</x:f>
        <x:v>65543.71428571429</x:v>
      </x:c>
      <x:c r="J2393" s="55" t="n">
        <x:f>IF(AND(ISNUMBER(H2393),ISNUMBER(I2393)),H2393*I2393,"n.a.")</x:f>
        <x:v>0</x:v>
      </x:c>
      <x:c r="K2393" s="56" t="n">
        <x:f>Ubicaciones!D8</x:f>
        <x:v>9.36</x:v>
      </x:c>
      <x:c r="L2393" s="56" t="n">
        <x:f>Ubicaciones!E8</x:f>
        <x:v>-79.9</x:v>
      </x:c>
      <x:c r="M2393" s="38" t="str">
        <x:f>Vulnerabilidad!B24</x:f>
        <x:v>Liviana / madera</x:v>
      </x:c>
      <x:c r="N2393" s="38" t="str">
        <x:f>Vulnerabilidad!C24</x:f>
        <x:v>Madera / livianas</x:v>
      </x:c>
      <x:c r="O2393" s="38" t="str">
        <x:f>Vulnerabilidad!D24</x:f>
        <x:v>Metal</x:v>
      </x:c>
      <x:c r="P2393" s="38" t="str">
        <x:v>Sin dato</x:v>
      </x:c>
      <x:c r="Q2393" s="38" t="n">
        <x:f>IF('Impacto local'!H8="","",'Impacto local'!H8)</x:f>
        <x:v>2</x:v>
      </x:c>
      <x:c r="R2393" s="57" t="n">
        <x:f>IF(Q2393="","",INDEX(Vulnerabilidad!$D$6:$D$17,Q2393))</x:f>
        <x:v>0</x:v>
      </x:c>
      <x:c r="S2393" s="55" t="n">
        <x:f>IF(AND(ISNUMBER(J2393),ISNUMBER(R2393),R2393&gt;=0,R2393&lt;=1),J2393*R2393,"n.a.")</x:f>
        <x:v>0</x:v>
      </x:c>
      <x:c r="T2393" s="38" t="str">
        <x:f>IF(ISNUMBER(S2393),"Calculado ilustrativo","Faltan datos / parámetros inválidos")</x:f>
        <x:v>Calculado ilustrativo</x:v>
      </x:c>
    </x:row>
    <x:row r="2394">
      <x:c r="A2394" s="38" t="str">
        <x:v>R02389</x:v>
      </x:c>
      <x:c r="B2394" s="38" t="str">
        <x:f>'Reparto provincial'!B802</x:f>
        <x:v>C21</x:v>
      </x:c>
      <x:c r="C2394" s="38" t="str">
        <x:f>'Reparto provincial'!C802</x:f>
        <x:v>Interamericana de Fianzas y Seguros, S.A.</x:v>
      </x:c>
      <x:c r="D2394" s="38" t="str">
        <x:f>'Reparto provincial'!D802</x:f>
        <x:v>Comercial</x:v>
      </x:c>
      <x:c r="E2394" s="38" t="str">
        <x:f>'Reparto provincial'!E802</x:f>
        <x:v>Chiriquí</x:v>
      </x:c>
      <x:c r="F2394" s="38" t="str">
        <x:f>Ubicaciones!A9</x:f>
        <x:v>L04</x:v>
      </x:c>
      <x:c r="G2394" s="38" t="str">
        <x:v>P1</x:v>
      </x:c>
      <x:c r="H2394" s="55" t="n">
        <x:f>IF(AND(ISNUMBER('Reparto provincial'!J802),ABS(Construccion!G16-1)&lt;0.0000001,MIN(Construccion!D16:F16)&gt;=0,MAX(Construccion!D16:F16)&lt;=1),ROUND('Reparto provincial'!J802*ROUND(SUM(Construccion!$D$16:D16),12),0)-0,"n.a.")</x:f>
        <x:v>38</x:v>
      </x:c>
      <x:c r="I2394" s="55" t="n">
        <x:f>'Reparto provincial'!N802</x:f>
        <x:v>65543.71428571429</x:v>
      </x:c>
      <x:c r="J2394" s="55" t="n">
        <x:f>IF(AND(ISNUMBER(H2394),ISNUMBER(I2394)),H2394*I2394,"n.a.")</x:f>
        <x:v>2490661.142857143</x:v>
      </x:c>
      <x:c r="K2394" s="56" t="n">
        <x:f>Ubicaciones!D9</x:f>
        <x:v>8.43</x:v>
      </x:c>
      <x:c r="L2394" s="56" t="n">
        <x:f>Ubicaciones!E9</x:f>
        <x:v>-82.43</x:v>
      </x:c>
      <x:c r="M2394" s="38" t="str">
        <x:f>Vulnerabilidad!B22</x:f>
        <x:v>Hormigón armado</x:v>
      </x:c>
      <x:c r="N2394" s="38" t="str">
        <x:f>Vulnerabilidad!C22</x:f>
        <x:v>Mampostería de relleno</x:v>
      </x:c>
      <x:c r="O2394" s="38" t="str">
        <x:f>Vulnerabilidad!D22</x:f>
        <x:v>Losa de hormigón</x:v>
      </x:c>
      <x:c r="P2394" s="38" t="str">
        <x:v>Sin dato</x:v>
      </x:c>
      <x:c r="Q2394" s="38" t="n">
        <x:f>IF('Impacto local'!H9="","",'Impacto local'!H9)</x:f>
        <x:v>4</x:v>
      </x:c>
      <x:c r="R2394" s="57" t="n">
        <x:f>IF(Q2394="","",INDEX(Vulnerabilidad!$B$6:$B$17,Q2394))</x:f>
        <x:v>0</x:v>
      </x:c>
      <x:c r="S2394" s="55" t="n">
        <x:f>IF(AND(ISNUMBER(J2394),ISNUMBER(R2394),R2394&gt;=0,R2394&lt;=1),J2394*R2394,"n.a.")</x:f>
        <x:v>0</x:v>
      </x:c>
      <x:c r="T2394" s="38" t="str">
        <x:f>IF(ISNUMBER(S2394),"Calculado ilustrativo","Faltan datos / parámetros inválidos")</x:f>
        <x:v>Calculado ilustrativo</x:v>
      </x:c>
    </x:row>
    <x:row r="2395">
      <x:c r="A2395" s="38" t="str">
        <x:v>R02390</x:v>
      </x:c>
      <x:c r="B2395" s="38" t="str">
        <x:f>'Reparto provincial'!B802</x:f>
        <x:v>C21</x:v>
      </x:c>
      <x:c r="C2395" s="38" t="str">
        <x:f>'Reparto provincial'!C802</x:f>
        <x:v>Interamericana de Fianzas y Seguros, S.A.</x:v>
      </x:c>
      <x:c r="D2395" s="38" t="str">
        <x:f>'Reparto provincial'!D802</x:f>
        <x:v>Comercial</x:v>
      </x:c>
      <x:c r="E2395" s="38" t="str">
        <x:f>'Reparto provincial'!E802</x:f>
        <x:v>Chiriquí</x:v>
      </x:c>
      <x:c r="F2395" s="38" t="str">
        <x:f>Ubicaciones!A9</x:f>
        <x:v>L04</x:v>
      </x:c>
      <x:c r="G2395" s="38" t="str">
        <x:v>P2</x:v>
      </x:c>
      <x:c r="H2395" s="55" t="n">
        <x:f>IF(AND(ISNUMBER('Reparto provincial'!J802),ABS(Construccion!G16-1)&lt;0.0000001,MIN(Construccion!D16:F16)&gt;=0,MAX(Construccion!D16:F16)&lt;=1),ROUND('Reparto provincial'!J802*ROUND(SUM(Construccion!$D$16:E16),12),0)-ROUND('Reparto provincial'!J802*ROUND(SUM(Construccion!$D$16:D16),12),0),"n.a.")</x:f>
        <x:v>20</x:v>
      </x:c>
      <x:c r="I2395" s="55" t="n">
        <x:f>'Reparto provincial'!N802</x:f>
        <x:v>65543.71428571429</x:v>
      </x:c>
      <x:c r="J2395" s="55" t="n">
        <x:f>IF(AND(ISNUMBER(H2395),ISNUMBER(I2395)),H2395*I2395,"n.a.")</x:f>
        <x:v>1310874.285714286</x:v>
      </x:c>
      <x:c r="K2395" s="56" t="n">
        <x:f>Ubicaciones!D9</x:f>
        <x:v>8.43</x:v>
      </x:c>
      <x:c r="L2395" s="56" t="n">
        <x:f>Ubicaciones!E9</x:f>
        <x:v>-82.43</x:v>
      </x:c>
      <x:c r="M2395" s="38" t="str">
        <x:f>Vulnerabilidad!B23</x:f>
        <x:v>Mampostería sin refuerzo</x:v>
      </x:c>
      <x:c r="N2395" s="38" t="str">
        <x:f>Vulnerabilidad!C23</x:f>
        <x:v>Bloque / ladrillo</x:v>
      </x:c>
      <x:c r="O2395" s="38" t="str">
        <x:f>Vulnerabilidad!D23</x:f>
        <x:v>Metal</x:v>
      </x:c>
      <x:c r="P2395" s="38" t="str">
        <x:v>Sin dato</x:v>
      </x:c>
      <x:c r="Q2395" s="38" t="n">
        <x:f>IF('Impacto local'!H9="","",'Impacto local'!H9)</x:f>
        <x:v>4</x:v>
      </x:c>
      <x:c r="R2395" s="57" t="n">
        <x:f>IF(Q2395="","",INDEX(Vulnerabilidad!$C$6:$C$17,Q2395))</x:f>
        <x:v>0.001</x:v>
      </x:c>
      <x:c r="S2395" s="55" t="n">
        <x:f>IF(AND(ISNUMBER(J2395),ISNUMBER(R2395),R2395&gt;=0,R2395&lt;=1),J2395*R2395,"n.a.")</x:f>
        <x:v>1310.8742857142859</x:v>
      </x:c>
      <x:c r="T2395" s="38" t="str">
        <x:f>IF(ISNUMBER(S2395),"Calculado ilustrativo","Faltan datos / parámetros inválidos")</x:f>
        <x:v>Calculado ilustrativo</x:v>
      </x:c>
    </x:row>
    <x:row r="2396">
      <x:c r="A2396" s="38" t="str">
        <x:v>R02391</x:v>
      </x:c>
      <x:c r="B2396" s="38" t="str">
        <x:f>'Reparto provincial'!B802</x:f>
        <x:v>C21</x:v>
      </x:c>
      <x:c r="C2396" s="38" t="str">
        <x:f>'Reparto provincial'!C802</x:f>
        <x:v>Interamericana de Fianzas y Seguros, S.A.</x:v>
      </x:c>
      <x:c r="D2396" s="38" t="str">
        <x:f>'Reparto provincial'!D802</x:f>
        <x:v>Comercial</x:v>
      </x:c>
      <x:c r="E2396" s="38" t="str">
        <x:f>'Reparto provincial'!E802</x:f>
        <x:v>Chiriquí</x:v>
      </x:c>
      <x:c r="F2396" s="38" t="str">
        <x:f>Ubicaciones!A9</x:f>
        <x:v>L04</x:v>
      </x:c>
      <x:c r="G2396" s="38" t="str">
        <x:v>P3</x:v>
      </x:c>
      <x:c r="H2396" s="55" t="n">
        <x:f>IF(AND(ISNUMBER('Reparto provincial'!J802),ABS(Construccion!G16-1)&lt;0.0000001,MIN(Construccion!D16:F16)&gt;=0,MAX(Construccion!D16:F16)&lt;=1),ROUND('Reparto provincial'!J802*ROUND(SUM(Construccion!$D$16:F16),12),0)-ROUND('Reparto provincial'!J802*ROUND(SUM(Construccion!$D$16:E16),12),0),"n.a.")</x:f>
        <x:v>6</x:v>
      </x:c>
      <x:c r="I2396" s="55" t="n">
        <x:f>'Reparto provincial'!N802</x:f>
        <x:v>65543.71428571429</x:v>
      </x:c>
      <x:c r="J2396" s="55" t="n">
        <x:f>IF(AND(ISNUMBER(H2396),ISNUMBER(I2396)),H2396*I2396,"n.a.")</x:f>
        <x:v>393262.28571428574</x:v>
      </x:c>
      <x:c r="K2396" s="56" t="n">
        <x:f>Ubicaciones!D9</x:f>
        <x:v>8.43</x:v>
      </x:c>
      <x:c r="L2396" s="56" t="n">
        <x:f>Ubicaciones!E9</x:f>
        <x:v>-82.43</x:v>
      </x:c>
      <x:c r="M2396" s="38" t="str">
        <x:f>Vulnerabilidad!B24</x:f>
        <x:v>Liviana / madera</x:v>
      </x:c>
      <x:c r="N2396" s="38" t="str">
        <x:f>Vulnerabilidad!C24</x:f>
        <x:v>Madera / livianas</x:v>
      </x:c>
      <x:c r="O2396" s="38" t="str">
        <x:f>Vulnerabilidad!D24</x:f>
        <x:v>Metal</x:v>
      </x:c>
      <x:c r="P2396" s="38" t="str">
        <x:v>Sin dato</x:v>
      </x:c>
      <x:c r="Q2396" s="38" t="n">
        <x:f>IF('Impacto local'!H9="","",'Impacto local'!H9)</x:f>
        <x:v>4</x:v>
      </x:c>
      <x:c r="R2396" s="57" t="n">
        <x:f>IF(Q2396="","",INDEX(Vulnerabilidad!$D$6:$D$17,Q2396))</x:f>
        <x:v>0.002</x:v>
      </x:c>
      <x:c r="S2396" s="55" t="n">
        <x:f>IF(AND(ISNUMBER(J2396),ISNUMBER(R2396),R2396&gt;=0,R2396&lt;=1),J2396*R2396,"n.a.")</x:f>
        <x:v>786.5245714285714</x:v>
      </x:c>
      <x:c r="T2396" s="38" t="str">
        <x:f>IF(ISNUMBER(S2396),"Calculado ilustrativo","Faltan datos / parámetros inválidos")</x:f>
        <x:v>Calculado ilustrativo</x:v>
      </x:c>
    </x:row>
    <x:row r="2397">
      <x:c r="A2397" s="38" t="str">
        <x:v>R02392</x:v>
      </x:c>
      <x:c r="B2397" s="38" t="str">
        <x:f>'Reparto provincial'!B803</x:f>
        <x:v>C21</x:v>
      </x:c>
      <x:c r="C2397" s="38" t="str">
        <x:f>'Reparto provincial'!C803</x:f>
        <x:v>Interamericana de Fianzas y Seguros, S.A.</x:v>
      </x:c>
      <x:c r="D2397" s="38" t="str">
        <x:f>'Reparto provincial'!D803</x:f>
        <x:v>Comercial</x:v>
      </x:c>
      <x:c r="E2397" s="38" t="str">
        <x:f>'Reparto provincial'!E803</x:f>
        <x:v>Darién</x:v>
      </x:c>
      <x:c r="F2397" s="38" t="str">
        <x:f>Ubicaciones!A10</x:f>
        <x:v>L05</x:v>
      </x:c>
      <x:c r="G2397" s="38" t="str">
        <x:v>P1</x:v>
      </x:c>
      <x:c r="H2397" s="55" t="n">
        <x:f>IF(AND(ISNUMBER('Reparto provincial'!J803),ABS(Construccion!G19-1)&lt;0.0000001,MIN(Construccion!D19:F19)&gt;=0,MAX(Construccion!D19:F19)&lt;=1),ROUND('Reparto provincial'!J803*ROUND(SUM(Construccion!$D$19:D19),12),0)-0,"n.a.")</x:f>
        <x:v>2</x:v>
      </x:c>
      <x:c r="I2397" s="55" t="n">
        <x:f>'Reparto provincial'!N803</x:f>
        <x:v>65543.71428571429</x:v>
      </x:c>
      <x:c r="J2397" s="55" t="n">
        <x:f>IF(AND(ISNUMBER(H2397),ISNUMBER(I2397)),H2397*I2397,"n.a.")</x:f>
        <x:v>131087.42857142858</x:v>
      </x:c>
      <x:c r="K2397" s="56" t="n">
        <x:f>Ubicaciones!D10</x:f>
        <x:v>8.4</x:v>
      </x:c>
      <x:c r="L2397" s="56" t="n">
        <x:f>Ubicaciones!E10</x:f>
        <x:v>-78.15</x:v>
      </x:c>
      <x:c r="M2397" s="38" t="str">
        <x:f>Vulnerabilidad!B22</x:f>
        <x:v>Hormigón armado</x:v>
      </x:c>
      <x:c r="N2397" s="38" t="str">
        <x:f>Vulnerabilidad!C22</x:f>
        <x:v>Mampostería de relleno</x:v>
      </x:c>
      <x:c r="O2397" s="38" t="str">
        <x:f>Vulnerabilidad!D22</x:f>
        <x:v>Losa de hormigón</x:v>
      </x:c>
      <x:c r="P2397" s="38" t="str">
        <x:v>Sin dato</x:v>
      </x:c>
      <x:c r="Q2397" s="38" t="n">
        <x:f>IF('Impacto local'!H10="","",'Impacto local'!H10)</x:f>
        <x:v>2</x:v>
      </x:c>
      <x:c r="R2397" s="57" t="n">
        <x:f>IF(Q2397="","",INDEX(Vulnerabilidad!$B$6:$B$17,Q2397))</x:f>
        <x:v>0</x:v>
      </x:c>
      <x:c r="S2397" s="55" t="n">
        <x:f>IF(AND(ISNUMBER(J2397),ISNUMBER(R2397),R2397&gt;=0,R2397&lt;=1),J2397*R2397,"n.a.")</x:f>
        <x:v>0</x:v>
      </x:c>
      <x:c r="T2397" s="38" t="str">
        <x:f>IF(ISNUMBER(S2397),"Calculado ilustrativo","Faltan datos / parámetros inválidos")</x:f>
        <x:v>Calculado ilustrativo</x:v>
      </x:c>
    </x:row>
    <x:row r="2398">
      <x:c r="A2398" s="38" t="str">
        <x:v>R02393</x:v>
      </x:c>
      <x:c r="B2398" s="38" t="str">
        <x:f>'Reparto provincial'!B803</x:f>
        <x:v>C21</x:v>
      </x:c>
      <x:c r="C2398" s="38" t="str">
        <x:f>'Reparto provincial'!C803</x:f>
        <x:v>Interamericana de Fianzas y Seguros, S.A.</x:v>
      </x:c>
      <x:c r="D2398" s="38" t="str">
        <x:f>'Reparto provincial'!D803</x:f>
        <x:v>Comercial</x:v>
      </x:c>
      <x:c r="E2398" s="38" t="str">
        <x:f>'Reparto provincial'!E803</x:f>
        <x:v>Darién</x:v>
      </x:c>
      <x:c r="F2398" s="38" t="str">
        <x:f>Ubicaciones!A10</x:f>
        <x:v>L05</x:v>
      </x:c>
      <x:c r="G2398" s="38" t="str">
        <x:v>P2</x:v>
      </x:c>
      <x:c r="H2398" s="55" t="n">
        <x:f>IF(AND(ISNUMBER('Reparto provincial'!J803),ABS(Construccion!G19-1)&lt;0.0000001,MIN(Construccion!D19:F19)&gt;=0,MAX(Construccion!D19:F19)&lt;=1),ROUND('Reparto provincial'!J803*ROUND(SUM(Construccion!$D$19:E19),12),0)-ROUND('Reparto provincial'!J803*ROUND(SUM(Construccion!$D$19:D19),12),0),"n.a.")</x:f>
        <x:v>1</x:v>
      </x:c>
      <x:c r="I2398" s="55" t="n">
        <x:f>'Reparto provincial'!N803</x:f>
        <x:v>65543.71428571429</x:v>
      </x:c>
      <x:c r="J2398" s="55" t="n">
        <x:f>IF(AND(ISNUMBER(H2398),ISNUMBER(I2398)),H2398*I2398,"n.a.")</x:f>
        <x:v>65543.71428571429</x:v>
      </x:c>
      <x:c r="K2398" s="56" t="n">
        <x:f>Ubicaciones!D10</x:f>
        <x:v>8.4</x:v>
      </x:c>
      <x:c r="L2398" s="56" t="n">
        <x:f>Ubicaciones!E10</x:f>
        <x:v>-78.15</x:v>
      </x:c>
      <x:c r="M2398" s="38" t="str">
        <x:f>Vulnerabilidad!B23</x:f>
        <x:v>Mampostería sin refuerzo</x:v>
      </x:c>
      <x:c r="N2398" s="38" t="str">
        <x:f>Vulnerabilidad!C23</x:f>
        <x:v>Bloque / ladrillo</x:v>
      </x:c>
      <x:c r="O2398" s="38" t="str">
        <x:f>Vulnerabilidad!D23</x:f>
        <x:v>Metal</x:v>
      </x:c>
      <x:c r="P2398" s="38" t="str">
        <x:v>Sin dato</x:v>
      </x:c>
      <x:c r="Q2398" s="38" t="n">
        <x:f>IF('Impacto local'!H10="","",'Impacto local'!H10)</x:f>
        <x:v>2</x:v>
      </x:c>
      <x:c r="R2398" s="57" t="n">
        <x:f>IF(Q2398="","",INDEX(Vulnerabilidad!$C$6:$C$17,Q2398))</x:f>
        <x:v>0</x:v>
      </x:c>
      <x:c r="S2398" s="55" t="n">
        <x:f>IF(AND(ISNUMBER(J2398),ISNUMBER(R2398),R2398&gt;=0,R2398&lt;=1),J2398*R2398,"n.a.")</x:f>
        <x:v>0</x:v>
      </x:c>
      <x:c r="T2398" s="38" t="str">
        <x:f>IF(ISNUMBER(S2398),"Calculado ilustrativo","Faltan datos / parámetros inválidos")</x:f>
        <x:v>Calculado ilustrativo</x:v>
      </x:c>
    </x:row>
    <x:row r="2399">
      <x:c r="A2399" s="38" t="str">
        <x:v>R02394</x:v>
      </x:c>
      <x:c r="B2399" s="38" t="str">
        <x:f>'Reparto provincial'!B803</x:f>
        <x:v>C21</x:v>
      </x:c>
      <x:c r="C2399" s="38" t="str">
        <x:f>'Reparto provincial'!C803</x:f>
        <x:v>Interamericana de Fianzas y Seguros, S.A.</x:v>
      </x:c>
      <x:c r="D2399" s="38" t="str">
        <x:f>'Reparto provincial'!D803</x:f>
        <x:v>Comercial</x:v>
      </x:c>
      <x:c r="E2399" s="38" t="str">
        <x:f>'Reparto provincial'!E803</x:f>
        <x:v>Darién</x:v>
      </x:c>
      <x:c r="F2399" s="38" t="str">
        <x:f>Ubicaciones!A10</x:f>
        <x:v>L05</x:v>
      </x:c>
      <x:c r="G2399" s="38" t="str">
        <x:v>P3</x:v>
      </x:c>
      <x:c r="H2399" s="55" t="n">
        <x:f>IF(AND(ISNUMBER('Reparto provincial'!J803),ABS(Construccion!G19-1)&lt;0.0000001,MIN(Construccion!D19:F19)&gt;=0,MAX(Construccion!D19:F19)&lt;=1),ROUND('Reparto provincial'!J803*ROUND(SUM(Construccion!$D$19:F19),12),0)-ROUND('Reparto provincial'!J803*ROUND(SUM(Construccion!$D$19:E19),12),0),"n.a.")</x:f>
        <x:v>0</x:v>
      </x:c>
      <x:c r="I2399" s="55" t="n">
        <x:f>'Reparto provincial'!N803</x:f>
        <x:v>65543.71428571429</x:v>
      </x:c>
      <x:c r="J2399" s="55" t="n">
        <x:f>IF(AND(ISNUMBER(H2399),ISNUMBER(I2399)),H2399*I2399,"n.a.")</x:f>
        <x:v>0</x:v>
      </x:c>
      <x:c r="K2399" s="56" t="n">
        <x:f>Ubicaciones!D10</x:f>
        <x:v>8.4</x:v>
      </x:c>
      <x:c r="L2399" s="56" t="n">
        <x:f>Ubicaciones!E10</x:f>
        <x:v>-78.15</x:v>
      </x:c>
      <x:c r="M2399" s="38" t="str">
        <x:f>Vulnerabilidad!B24</x:f>
        <x:v>Liviana / madera</x:v>
      </x:c>
      <x:c r="N2399" s="38" t="str">
        <x:f>Vulnerabilidad!C24</x:f>
        <x:v>Madera / livianas</x:v>
      </x:c>
      <x:c r="O2399" s="38" t="str">
        <x:f>Vulnerabilidad!D24</x:f>
        <x:v>Metal</x:v>
      </x:c>
      <x:c r="P2399" s="38" t="str">
        <x:v>Sin dato</x:v>
      </x:c>
      <x:c r="Q2399" s="38" t="n">
        <x:f>IF('Impacto local'!H10="","",'Impacto local'!H10)</x:f>
        <x:v>2</x:v>
      </x:c>
      <x:c r="R2399" s="57" t="n">
        <x:f>IF(Q2399="","",INDEX(Vulnerabilidad!$D$6:$D$17,Q2399))</x:f>
        <x:v>0</x:v>
      </x:c>
      <x:c r="S2399" s="55" t="n">
        <x:f>IF(AND(ISNUMBER(J2399),ISNUMBER(R2399),R2399&gt;=0,R2399&lt;=1),J2399*R2399,"n.a.")</x:f>
        <x:v>0</x:v>
      </x:c>
      <x:c r="T2399" s="38" t="str">
        <x:f>IF(ISNUMBER(S2399),"Calculado ilustrativo","Faltan datos / parámetros inválidos")</x:f>
        <x:v>Calculado ilustrativo</x:v>
      </x:c>
    </x:row>
    <x:row r="2400">
      <x:c r="A2400" s="38" t="str">
        <x:v>R02395</x:v>
      </x:c>
      <x:c r="B2400" s="38" t="str">
        <x:f>'Reparto provincial'!B804</x:f>
        <x:v>C21</x:v>
      </x:c>
      <x:c r="C2400" s="38" t="str">
        <x:f>'Reparto provincial'!C804</x:f>
        <x:v>Interamericana de Fianzas y Seguros, S.A.</x:v>
      </x:c>
      <x:c r="D2400" s="38" t="str">
        <x:f>'Reparto provincial'!D804</x:f>
        <x:v>Comercial</x:v>
      </x:c>
      <x:c r="E2400" s="38" t="str">
        <x:f>'Reparto provincial'!E804</x:f>
        <x:v>Herrera</x:v>
      </x:c>
      <x:c r="F2400" s="38" t="str">
        <x:f>Ubicaciones!A11</x:f>
        <x:v>L06</x:v>
      </x:c>
      <x:c r="G2400" s="38" t="str">
        <x:v>P1</x:v>
      </x:c>
      <x:c r="H2400" s="55" t="n">
        <x:f>IF(AND(ISNUMBER('Reparto provincial'!J804),ABS(Construccion!G22-1)&lt;0.0000001,MIN(Construccion!D22:F22)&gt;=0,MAX(Construccion!D22:F22)&lt;=1),ROUND('Reparto provincial'!J804*ROUND(SUM(Construccion!$D$22:D22),12),0)-0,"n.a.")</x:f>
        <x:v>2</x:v>
      </x:c>
      <x:c r="I2400" s="55" t="n">
        <x:f>'Reparto provincial'!N804</x:f>
        <x:v>65543.71428571429</x:v>
      </x:c>
      <x:c r="J2400" s="55" t="n">
        <x:f>IF(AND(ISNUMBER(H2400),ISNUMBER(I2400)),H2400*I2400,"n.a.")</x:f>
        <x:v>131087.42857142858</x:v>
      </x:c>
      <x:c r="K2400" s="56" t="n">
        <x:f>Ubicaciones!D11</x:f>
        <x:v>7.96</x:v>
      </x:c>
      <x:c r="L2400" s="56" t="n">
        <x:f>Ubicaciones!E11</x:f>
        <x:v>-80.43</x:v>
      </x:c>
      <x:c r="M2400" s="38" t="str">
        <x:f>Vulnerabilidad!B22</x:f>
        <x:v>Hormigón armado</x:v>
      </x:c>
      <x:c r="N2400" s="38" t="str">
        <x:f>Vulnerabilidad!C22</x:f>
        <x:v>Mampostería de relleno</x:v>
      </x:c>
      <x:c r="O2400" s="38" t="str">
        <x:f>Vulnerabilidad!D22</x:f>
        <x:v>Losa de hormigón</x:v>
      </x:c>
      <x:c r="P2400" s="38" t="str">
        <x:v>Sin dato</x:v>
      </x:c>
      <x:c r="Q2400" s="38" t="n">
        <x:f>IF('Impacto local'!H11="","",'Impacto local'!H11)</x:f>
        <x:v>3</x:v>
      </x:c>
      <x:c r="R2400" s="57" t="n">
        <x:f>IF(Q2400="","",INDEX(Vulnerabilidad!$B$6:$B$17,Q2400))</x:f>
        <x:v>0</x:v>
      </x:c>
      <x:c r="S2400" s="55" t="n">
        <x:f>IF(AND(ISNUMBER(J2400),ISNUMBER(R2400),R2400&gt;=0,R2400&lt;=1),J2400*R2400,"n.a.")</x:f>
        <x:v>0</x:v>
      </x:c>
      <x:c r="T2400" s="38" t="str">
        <x:f>IF(ISNUMBER(S2400),"Calculado ilustrativo","Faltan datos / parámetros inválidos")</x:f>
        <x:v>Calculado ilustrativo</x:v>
      </x:c>
    </x:row>
    <x:row r="2401">
      <x:c r="A2401" s="38" t="str">
        <x:v>R02396</x:v>
      </x:c>
      <x:c r="B2401" s="38" t="str">
        <x:f>'Reparto provincial'!B804</x:f>
        <x:v>C21</x:v>
      </x:c>
      <x:c r="C2401" s="38" t="str">
        <x:f>'Reparto provincial'!C804</x:f>
        <x:v>Interamericana de Fianzas y Seguros, S.A.</x:v>
      </x:c>
      <x:c r="D2401" s="38" t="str">
        <x:f>'Reparto provincial'!D804</x:f>
        <x:v>Comercial</x:v>
      </x:c>
      <x:c r="E2401" s="38" t="str">
        <x:f>'Reparto provincial'!E804</x:f>
        <x:v>Herrera</x:v>
      </x:c>
      <x:c r="F2401" s="38" t="str">
        <x:f>Ubicaciones!A11</x:f>
        <x:v>L06</x:v>
      </x:c>
      <x:c r="G2401" s="38" t="str">
        <x:v>P2</x:v>
      </x:c>
      <x:c r="H2401" s="55" t="n">
        <x:f>IF(AND(ISNUMBER('Reparto provincial'!J804),ABS(Construccion!G22-1)&lt;0.0000001,MIN(Construccion!D22:F22)&gt;=0,MAX(Construccion!D22:F22)&lt;=1),ROUND('Reparto provincial'!J804*ROUND(SUM(Construccion!$D$22:E22),12),0)-ROUND('Reparto provincial'!J804*ROUND(SUM(Construccion!$D$22:D22),12),0),"n.a.")</x:f>
        <x:v>1</x:v>
      </x:c>
      <x:c r="I2401" s="55" t="n">
        <x:f>'Reparto provincial'!N804</x:f>
        <x:v>65543.71428571429</x:v>
      </x:c>
      <x:c r="J2401" s="55" t="n">
        <x:f>IF(AND(ISNUMBER(H2401),ISNUMBER(I2401)),H2401*I2401,"n.a.")</x:f>
        <x:v>65543.71428571429</x:v>
      </x:c>
      <x:c r="K2401" s="56" t="n">
        <x:f>Ubicaciones!D11</x:f>
        <x:v>7.96</x:v>
      </x:c>
      <x:c r="L2401" s="56" t="n">
        <x:f>Ubicaciones!E11</x:f>
        <x:v>-80.43</x:v>
      </x:c>
      <x:c r="M2401" s="38" t="str">
        <x:f>Vulnerabilidad!B23</x:f>
        <x:v>Mampostería sin refuerzo</x:v>
      </x:c>
      <x:c r="N2401" s="38" t="str">
        <x:f>Vulnerabilidad!C23</x:f>
        <x:v>Bloque / ladrillo</x:v>
      </x:c>
      <x:c r="O2401" s="38" t="str">
        <x:f>Vulnerabilidad!D23</x:f>
        <x:v>Metal</x:v>
      </x:c>
      <x:c r="P2401" s="38" t="str">
        <x:v>Sin dato</x:v>
      </x:c>
      <x:c r="Q2401" s="38" t="n">
        <x:f>IF('Impacto local'!H11="","",'Impacto local'!H11)</x:f>
        <x:v>3</x:v>
      </x:c>
      <x:c r="R2401" s="57" t="n">
        <x:f>IF(Q2401="","",INDEX(Vulnerabilidad!$C$6:$C$17,Q2401))</x:f>
        <x:v>0</x:v>
      </x:c>
      <x:c r="S2401" s="55" t="n">
        <x:f>IF(AND(ISNUMBER(J2401),ISNUMBER(R2401),R2401&gt;=0,R2401&lt;=1),J2401*R2401,"n.a.")</x:f>
        <x:v>0</x:v>
      </x:c>
      <x:c r="T2401" s="38" t="str">
        <x:f>IF(ISNUMBER(S2401),"Calculado ilustrativo","Faltan datos / parámetros inválidos")</x:f>
        <x:v>Calculado ilustrativo</x:v>
      </x:c>
    </x:row>
    <x:row r="2402">
      <x:c r="A2402" s="38" t="str">
        <x:v>R02397</x:v>
      </x:c>
      <x:c r="B2402" s="38" t="str">
        <x:f>'Reparto provincial'!B804</x:f>
        <x:v>C21</x:v>
      </x:c>
      <x:c r="C2402" s="38" t="str">
        <x:f>'Reparto provincial'!C804</x:f>
        <x:v>Interamericana de Fianzas y Seguros, S.A.</x:v>
      </x:c>
      <x:c r="D2402" s="38" t="str">
        <x:f>'Reparto provincial'!D804</x:f>
        <x:v>Comercial</x:v>
      </x:c>
      <x:c r="E2402" s="38" t="str">
        <x:f>'Reparto provincial'!E804</x:f>
        <x:v>Herrera</x:v>
      </x:c>
      <x:c r="F2402" s="38" t="str">
        <x:f>Ubicaciones!A11</x:f>
        <x:v>L06</x:v>
      </x:c>
      <x:c r="G2402" s="38" t="str">
        <x:v>P3</x:v>
      </x:c>
      <x:c r="H2402" s="55" t="n">
        <x:f>IF(AND(ISNUMBER('Reparto provincial'!J804),ABS(Construccion!G22-1)&lt;0.0000001,MIN(Construccion!D22:F22)&gt;=0,MAX(Construccion!D22:F22)&lt;=1),ROUND('Reparto provincial'!J804*ROUND(SUM(Construccion!$D$22:F22),12),0)-ROUND('Reparto provincial'!J804*ROUND(SUM(Construccion!$D$22:E22),12),0),"n.a.")</x:f>
        <x:v>0</x:v>
      </x:c>
      <x:c r="I2402" s="55" t="n">
        <x:f>'Reparto provincial'!N804</x:f>
        <x:v>65543.71428571429</x:v>
      </x:c>
      <x:c r="J2402" s="55" t="n">
        <x:f>IF(AND(ISNUMBER(H2402),ISNUMBER(I2402)),H2402*I2402,"n.a.")</x:f>
        <x:v>0</x:v>
      </x:c>
      <x:c r="K2402" s="56" t="n">
        <x:f>Ubicaciones!D11</x:f>
        <x:v>7.96</x:v>
      </x:c>
      <x:c r="L2402" s="56" t="n">
        <x:f>Ubicaciones!E11</x:f>
        <x:v>-80.43</x:v>
      </x:c>
      <x:c r="M2402" s="38" t="str">
        <x:f>Vulnerabilidad!B24</x:f>
        <x:v>Liviana / madera</x:v>
      </x:c>
      <x:c r="N2402" s="38" t="str">
        <x:f>Vulnerabilidad!C24</x:f>
        <x:v>Madera / livianas</x:v>
      </x:c>
      <x:c r="O2402" s="38" t="str">
        <x:f>Vulnerabilidad!D24</x:f>
        <x:v>Metal</x:v>
      </x:c>
      <x:c r="P2402" s="38" t="str">
        <x:v>Sin dato</x:v>
      </x:c>
      <x:c r="Q2402" s="38" t="n">
        <x:f>IF('Impacto local'!H11="","",'Impacto local'!H11)</x:f>
        <x:v>3</x:v>
      </x:c>
      <x:c r="R2402" s="57" t="n">
        <x:f>IF(Q2402="","",INDEX(Vulnerabilidad!$D$6:$D$17,Q2402))</x:f>
        <x:v>0</x:v>
      </x:c>
      <x:c r="S2402" s="55" t="n">
        <x:f>IF(AND(ISNUMBER(J2402),ISNUMBER(R2402),R2402&gt;=0,R2402&lt;=1),J2402*R2402,"n.a.")</x:f>
        <x:v>0</x:v>
      </x:c>
      <x:c r="T2402" s="38" t="str">
        <x:f>IF(ISNUMBER(S2402),"Calculado ilustrativo","Faltan datos / parámetros inválidos")</x:f>
        <x:v>Calculado ilustrativo</x:v>
      </x:c>
    </x:row>
    <x:row r="2403">
      <x:c r="A2403" s="38" t="str">
        <x:v>R02398</x:v>
      </x:c>
      <x:c r="B2403" s="38" t="str">
        <x:f>'Reparto provincial'!B805</x:f>
        <x:v>C21</x:v>
      </x:c>
      <x:c r="C2403" s="38" t="str">
        <x:f>'Reparto provincial'!C805</x:f>
        <x:v>Interamericana de Fianzas y Seguros, S.A.</x:v>
      </x:c>
      <x:c r="D2403" s="38" t="str">
        <x:f>'Reparto provincial'!D805</x:f>
        <x:v>Comercial</x:v>
      </x:c>
      <x:c r="E2403" s="38" t="str">
        <x:f>'Reparto provincial'!E805</x:f>
        <x:v>Los Santos</x:v>
      </x:c>
      <x:c r="F2403" s="38" t="str">
        <x:f>Ubicaciones!A12</x:f>
        <x:v>L07</x:v>
      </x:c>
      <x:c r="G2403" s="38" t="str">
        <x:v>P1</x:v>
      </x:c>
      <x:c r="H2403" s="55" t="n">
        <x:f>IF(AND(ISNUMBER('Reparto provincial'!J805),ABS(Construccion!G25-1)&lt;0.0000001,MIN(Construccion!D25:F25)&gt;=0,MAX(Construccion!D25:F25)&lt;=1),ROUND('Reparto provincial'!J805*ROUND(SUM(Construccion!$D$25:D25),12),0)-0,"n.a.")</x:f>
        <x:v>1</x:v>
      </x:c>
      <x:c r="I2403" s="55" t="n">
        <x:f>'Reparto provincial'!N805</x:f>
        <x:v>65543.71428571429</x:v>
      </x:c>
      <x:c r="J2403" s="55" t="n">
        <x:f>IF(AND(ISNUMBER(H2403),ISNUMBER(I2403)),H2403*I2403,"n.a.")</x:f>
        <x:v>65543.71428571429</x:v>
      </x:c>
      <x:c r="K2403" s="56" t="n">
        <x:f>Ubicaciones!D12</x:f>
        <x:v>7.77</x:v>
      </x:c>
      <x:c r="L2403" s="56" t="n">
        <x:f>Ubicaciones!E12</x:f>
        <x:v>-80.28</x:v>
      </x:c>
      <x:c r="M2403" s="38" t="str">
        <x:f>Vulnerabilidad!B22</x:f>
        <x:v>Hormigón armado</x:v>
      </x:c>
      <x:c r="N2403" s="38" t="str">
        <x:f>Vulnerabilidad!C22</x:f>
        <x:v>Mampostería de relleno</x:v>
      </x:c>
      <x:c r="O2403" s="38" t="str">
        <x:f>Vulnerabilidad!D22</x:f>
        <x:v>Losa de hormigón</x:v>
      </x:c>
      <x:c r="P2403" s="38" t="str">
        <x:v>Sin dato</x:v>
      </x:c>
      <x:c r="Q2403" s="38" t="n">
        <x:f>IF('Impacto local'!H12="","",'Impacto local'!H12)</x:f>
        <x:v>2</x:v>
      </x:c>
      <x:c r="R2403" s="57" t="n">
        <x:f>IF(Q2403="","",INDEX(Vulnerabilidad!$B$6:$B$17,Q2403))</x:f>
        <x:v>0</x:v>
      </x:c>
      <x:c r="S2403" s="55" t="n">
        <x:f>IF(AND(ISNUMBER(J2403),ISNUMBER(R2403),R2403&gt;=0,R2403&lt;=1),J2403*R2403,"n.a.")</x:f>
        <x:v>0</x:v>
      </x:c>
      <x:c r="T2403" s="38" t="str">
        <x:f>IF(ISNUMBER(S2403),"Calculado ilustrativo","Faltan datos / parámetros inválidos")</x:f>
        <x:v>Calculado ilustrativo</x:v>
      </x:c>
    </x:row>
    <x:row r="2404">
      <x:c r="A2404" s="38" t="str">
        <x:v>R02399</x:v>
      </x:c>
      <x:c r="B2404" s="38" t="str">
        <x:f>'Reparto provincial'!B805</x:f>
        <x:v>C21</x:v>
      </x:c>
      <x:c r="C2404" s="38" t="str">
        <x:f>'Reparto provincial'!C805</x:f>
        <x:v>Interamericana de Fianzas y Seguros, S.A.</x:v>
      </x:c>
      <x:c r="D2404" s="38" t="str">
        <x:f>'Reparto provincial'!D805</x:f>
        <x:v>Comercial</x:v>
      </x:c>
      <x:c r="E2404" s="38" t="str">
        <x:f>'Reparto provincial'!E805</x:f>
        <x:v>Los Santos</x:v>
      </x:c>
      <x:c r="F2404" s="38" t="str">
        <x:f>Ubicaciones!A12</x:f>
        <x:v>L07</x:v>
      </x:c>
      <x:c r="G2404" s="38" t="str">
        <x:v>P2</x:v>
      </x:c>
      <x:c r="H2404" s="55" t="n">
        <x:f>IF(AND(ISNUMBER('Reparto provincial'!J805),ABS(Construccion!G25-1)&lt;0.0000001,MIN(Construccion!D25:F25)&gt;=0,MAX(Construccion!D25:F25)&lt;=1),ROUND('Reparto provincial'!J805*ROUND(SUM(Construccion!$D$25:E25),12),0)-ROUND('Reparto provincial'!J805*ROUND(SUM(Construccion!$D$25:D25),12),0),"n.a.")</x:f>
        <x:v>1</x:v>
      </x:c>
      <x:c r="I2404" s="55" t="n">
        <x:f>'Reparto provincial'!N805</x:f>
        <x:v>65543.71428571429</x:v>
      </x:c>
      <x:c r="J2404" s="55" t="n">
        <x:f>IF(AND(ISNUMBER(H2404),ISNUMBER(I2404)),H2404*I2404,"n.a.")</x:f>
        <x:v>65543.71428571429</x:v>
      </x:c>
      <x:c r="K2404" s="56" t="n">
        <x:f>Ubicaciones!D12</x:f>
        <x:v>7.77</x:v>
      </x:c>
      <x:c r="L2404" s="56" t="n">
        <x:f>Ubicaciones!E12</x:f>
        <x:v>-80.28</x:v>
      </x:c>
      <x:c r="M2404" s="38" t="str">
        <x:f>Vulnerabilidad!B23</x:f>
        <x:v>Mampostería sin refuerzo</x:v>
      </x:c>
      <x:c r="N2404" s="38" t="str">
        <x:f>Vulnerabilidad!C23</x:f>
        <x:v>Bloque / ladrillo</x:v>
      </x:c>
      <x:c r="O2404" s="38" t="str">
        <x:f>Vulnerabilidad!D23</x:f>
        <x:v>Metal</x:v>
      </x:c>
      <x:c r="P2404" s="38" t="str">
        <x:v>Sin dato</x:v>
      </x:c>
      <x:c r="Q2404" s="38" t="n">
        <x:f>IF('Impacto local'!H12="","",'Impacto local'!H12)</x:f>
        <x:v>2</x:v>
      </x:c>
      <x:c r="R2404" s="57" t="n">
        <x:f>IF(Q2404="","",INDEX(Vulnerabilidad!$C$6:$C$17,Q2404))</x:f>
        <x:v>0</x:v>
      </x:c>
      <x:c r="S2404" s="55" t="n">
        <x:f>IF(AND(ISNUMBER(J2404),ISNUMBER(R2404),R2404&gt;=0,R2404&lt;=1),J2404*R2404,"n.a.")</x:f>
        <x:v>0</x:v>
      </x:c>
      <x:c r="T2404" s="38" t="str">
        <x:f>IF(ISNUMBER(S2404),"Calculado ilustrativo","Faltan datos / parámetros inválidos")</x:f>
        <x:v>Calculado ilustrativo</x:v>
      </x:c>
    </x:row>
    <x:row r="2405">
      <x:c r="A2405" s="38" t="str">
        <x:v>R02400</x:v>
      </x:c>
      <x:c r="B2405" s="38" t="str">
        <x:f>'Reparto provincial'!B805</x:f>
        <x:v>C21</x:v>
      </x:c>
      <x:c r="C2405" s="38" t="str">
        <x:f>'Reparto provincial'!C805</x:f>
        <x:v>Interamericana de Fianzas y Seguros, S.A.</x:v>
      </x:c>
      <x:c r="D2405" s="38" t="str">
        <x:f>'Reparto provincial'!D805</x:f>
        <x:v>Comercial</x:v>
      </x:c>
      <x:c r="E2405" s="38" t="str">
        <x:f>'Reparto provincial'!E805</x:f>
        <x:v>Los Santos</x:v>
      </x:c>
      <x:c r="F2405" s="38" t="str">
        <x:f>Ubicaciones!A12</x:f>
        <x:v>L07</x:v>
      </x:c>
      <x:c r="G2405" s="38" t="str">
        <x:v>P3</x:v>
      </x:c>
      <x:c r="H2405" s="55" t="n">
        <x:f>IF(AND(ISNUMBER('Reparto provincial'!J805),ABS(Construccion!G25-1)&lt;0.0000001,MIN(Construccion!D25:F25)&gt;=0,MAX(Construccion!D25:F25)&lt;=1),ROUND('Reparto provincial'!J805*ROUND(SUM(Construccion!$D$25:F25),12),0)-ROUND('Reparto provincial'!J805*ROUND(SUM(Construccion!$D$25:E25),12),0),"n.a.")</x:f>
        <x:v>0</x:v>
      </x:c>
      <x:c r="I2405" s="55" t="n">
        <x:f>'Reparto provincial'!N805</x:f>
        <x:v>65543.71428571429</x:v>
      </x:c>
      <x:c r="J2405" s="55" t="n">
        <x:f>IF(AND(ISNUMBER(H2405),ISNUMBER(I2405)),H2405*I2405,"n.a.")</x:f>
        <x:v>0</x:v>
      </x:c>
      <x:c r="K2405" s="56" t="n">
        <x:f>Ubicaciones!D12</x:f>
        <x:v>7.77</x:v>
      </x:c>
      <x:c r="L2405" s="56" t="n">
        <x:f>Ubicaciones!E12</x:f>
        <x:v>-80.28</x:v>
      </x:c>
      <x:c r="M2405" s="38" t="str">
        <x:f>Vulnerabilidad!B24</x:f>
        <x:v>Liviana / madera</x:v>
      </x:c>
      <x:c r="N2405" s="38" t="str">
        <x:f>Vulnerabilidad!C24</x:f>
        <x:v>Madera / livianas</x:v>
      </x:c>
      <x:c r="O2405" s="38" t="str">
        <x:f>Vulnerabilidad!D24</x:f>
        <x:v>Metal</x:v>
      </x:c>
      <x:c r="P2405" s="38" t="str">
        <x:v>Sin dato</x:v>
      </x:c>
      <x:c r="Q2405" s="38" t="n">
        <x:f>IF('Impacto local'!H12="","",'Impacto local'!H12)</x:f>
        <x:v>2</x:v>
      </x:c>
      <x:c r="R2405" s="57" t="n">
        <x:f>IF(Q2405="","",INDEX(Vulnerabilidad!$D$6:$D$17,Q2405))</x:f>
        <x:v>0</x:v>
      </x:c>
      <x:c r="S2405" s="55" t="n">
        <x:f>IF(AND(ISNUMBER(J2405),ISNUMBER(R2405),R2405&gt;=0,R2405&lt;=1),J2405*R2405,"n.a.")</x:f>
        <x:v>0</x:v>
      </x:c>
      <x:c r="T2405" s="38" t="str">
        <x:f>IF(ISNUMBER(S2405),"Calculado ilustrativo","Faltan datos / parámetros inválidos")</x:f>
        <x:v>Calculado ilustrativo</x:v>
      </x:c>
    </x:row>
    <x:row r="2406">
      <x:c r="A2406" s="38" t="str">
        <x:v>R02401</x:v>
      </x:c>
      <x:c r="B2406" s="38" t="str">
        <x:f>'Reparto provincial'!B806</x:f>
        <x:v>C21</x:v>
      </x:c>
      <x:c r="C2406" s="38" t="str">
        <x:f>'Reparto provincial'!C806</x:f>
        <x:v>Interamericana de Fianzas y Seguros, S.A.</x:v>
      </x:c>
      <x:c r="D2406" s="38" t="str">
        <x:f>'Reparto provincial'!D806</x:f>
        <x:v>Comercial</x:v>
      </x:c>
      <x:c r="E2406" s="38" t="str">
        <x:f>'Reparto provincial'!E806</x:f>
        <x:v>Panamá</x:v>
      </x:c>
      <x:c r="F2406" s="38" t="str">
        <x:f>Ubicaciones!A13</x:f>
        <x:v>L08</x:v>
      </x:c>
      <x:c r="G2406" s="38" t="str">
        <x:v>P1</x:v>
      </x:c>
      <x:c r="H2406" s="55" t="n">
        <x:f>IF(AND(ISNUMBER('Reparto provincial'!J806),ABS(Construccion!G28-1)&lt;0.0000001,MIN(Construccion!D28:F28)&gt;=0,MAX(Construccion!D28:F28)&lt;=1),ROUND('Reparto provincial'!J806*ROUND(SUM(Construccion!$D$28:D28),12),0)-0,"n.a.")</x:f>
        <x:v>140</x:v>
      </x:c>
      <x:c r="I2406" s="55" t="n">
        <x:f>'Reparto provincial'!N806</x:f>
        <x:v>65543.71428571429</x:v>
      </x:c>
      <x:c r="J2406" s="55" t="n">
        <x:f>IF(AND(ISNUMBER(H2406),ISNUMBER(I2406)),H2406*I2406,"n.a.")</x:f>
        <x:v>9176120</x:v>
      </x:c>
      <x:c r="K2406" s="56" t="n">
        <x:f>Ubicaciones!D13</x:f>
        <x:v>8.98</x:v>
      </x:c>
      <x:c r="L2406" s="56" t="n">
        <x:f>Ubicaciones!E13</x:f>
        <x:v>-79.52</x:v>
      </x:c>
      <x:c r="M2406" s="38" t="str">
        <x:f>Vulnerabilidad!B22</x:f>
        <x:v>Hormigón armado</x:v>
      </x:c>
      <x:c r="N2406" s="38" t="str">
        <x:f>Vulnerabilidad!C22</x:f>
        <x:v>Mampostería de relleno</x:v>
      </x:c>
      <x:c r="O2406" s="38" t="str">
        <x:f>Vulnerabilidad!D22</x:f>
        <x:v>Losa de hormigón</x:v>
      </x:c>
      <x:c r="P2406" s="38" t="str">
        <x:v>Sin dato</x:v>
      </x:c>
      <x:c r="Q2406" s="38" t="n">
        <x:f>IF('Impacto local'!H13="","",'Impacto local'!H13)</x:f>
        <x:v>2</x:v>
      </x:c>
      <x:c r="R2406" s="57" t="n">
        <x:f>IF(Q2406="","",INDEX(Vulnerabilidad!$B$6:$B$17,Q2406))</x:f>
        <x:v>0</x:v>
      </x:c>
      <x:c r="S2406" s="55" t="n">
        <x:f>IF(AND(ISNUMBER(J2406),ISNUMBER(R2406),R2406&gt;=0,R2406&lt;=1),J2406*R2406,"n.a.")</x:f>
        <x:v>0</x:v>
      </x:c>
      <x:c r="T2406" s="38" t="str">
        <x:f>IF(ISNUMBER(S2406),"Calculado ilustrativo","Faltan datos / parámetros inválidos")</x:f>
        <x:v>Calculado ilustrativo</x:v>
      </x:c>
    </x:row>
    <x:row r="2407">
      <x:c r="A2407" s="38" t="str">
        <x:v>R02402</x:v>
      </x:c>
      <x:c r="B2407" s="38" t="str">
        <x:f>'Reparto provincial'!B806</x:f>
        <x:v>C21</x:v>
      </x:c>
      <x:c r="C2407" s="38" t="str">
        <x:f>'Reparto provincial'!C806</x:f>
        <x:v>Interamericana de Fianzas y Seguros, S.A.</x:v>
      </x:c>
      <x:c r="D2407" s="38" t="str">
        <x:f>'Reparto provincial'!D806</x:f>
        <x:v>Comercial</x:v>
      </x:c>
      <x:c r="E2407" s="38" t="str">
        <x:f>'Reparto provincial'!E806</x:f>
        <x:v>Panamá</x:v>
      </x:c>
      <x:c r="F2407" s="38" t="str">
        <x:f>Ubicaciones!A13</x:f>
        <x:v>L08</x:v>
      </x:c>
      <x:c r="G2407" s="38" t="str">
        <x:v>P2</x:v>
      </x:c>
      <x:c r="H2407" s="55" t="n">
        <x:f>IF(AND(ISNUMBER('Reparto provincial'!J806),ABS(Construccion!G28-1)&lt;0.0000001,MIN(Construccion!D28:F28)&gt;=0,MAX(Construccion!D28:F28)&lt;=1),ROUND('Reparto provincial'!J806*ROUND(SUM(Construccion!$D$28:E28),12),0)-ROUND('Reparto provincial'!J806*ROUND(SUM(Construccion!$D$28:D28),12),0),"n.a.")</x:f>
        <x:v>71</x:v>
      </x:c>
      <x:c r="I2407" s="55" t="n">
        <x:f>'Reparto provincial'!N806</x:f>
        <x:v>65543.71428571429</x:v>
      </x:c>
      <x:c r="J2407" s="55" t="n">
        <x:f>IF(AND(ISNUMBER(H2407),ISNUMBER(I2407)),H2407*I2407,"n.a.")</x:f>
        <x:v>4653603.714285715</x:v>
      </x:c>
      <x:c r="K2407" s="56" t="n">
        <x:f>Ubicaciones!D13</x:f>
        <x:v>8.98</x:v>
      </x:c>
      <x:c r="L2407" s="56" t="n">
        <x:f>Ubicaciones!E13</x:f>
        <x:v>-79.52</x:v>
      </x:c>
      <x:c r="M2407" s="38" t="str">
        <x:f>Vulnerabilidad!B23</x:f>
        <x:v>Mampostería sin refuerzo</x:v>
      </x:c>
      <x:c r="N2407" s="38" t="str">
        <x:f>Vulnerabilidad!C23</x:f>
        <x:v>Bloque / ladrillo</x:v>
      </x:c>
      <x:c r="O2407" s="38" t="str">
        <x:f>Vulnerabilidad!D23</x:f>
        <x:v>Metal</x:v>
      </x:c>
      <x:c r="P2407" s="38" t="str">
        <x:v>Sin dato</x:v>
      </x:c>
      <x:c r="Q2407" s="38" t="n">
        <x:f>IF('Impacto local'!H13="","",'Impacto local'!H13)</x:f>
        <x:v>2</x:v>
      </x:c>
      <x:c r="R2407" s="57" t="n">
        <x:f>IF(Q2407="","",INDEX(Vulnerabilidad!$C$6:$C$17,Q2407))</x:f>
        <x:v>0</x:v>
      </x:c>
      <x:c r="S2407" s="55" t="n">
        <x:f>IF(AND(ISNUMBER(J2407),ISNUMBER(R2407),R2407&gt;=0,R2407&lt;=1),J2407*R2407,"n.a.")</x:f>
        <x:v>0</x:v>
      </x:c>
      <x:c r="T2407" s="38" t="str">
        <x:f>IF(ISNUMBER(S2407),"Calculado ilustrativo","Faltan datos / parámetros inválidos")</x:f>
        <x:v>Calculado ilustrativo</x:v>
      </x:c>
    </x:row>
    <x:row r="2408">
      <x:c r="A2408" s="38" t="str">
        <x:v>R02403</x:v>
      </x:c>
      <x:c r="B2408" s="38" t="str">
        <x:f>'Reparto provincial'!B806</x:f>
        <x:v>C21</x:v>
      </x:c>
      <x:c r="C2408" s="38" t="str">
        <x:f>'Reparto provincial'!C806</x:f>
        <x:v>Interamericana de Fianzas y Seguros, S.A.</x:v>
      </x:c>
      <x:c r="D2408" s="38" t="str">
        <x:f>'Reparto provincial'!D806</x:f>
        <x:v>Comercial</x:v>
      </x:c>
      <x:c r="E2408" s="38" t="str">
        <x:f>'Reparto provincial'!E806</x:f>
        <x:v>Panamá</x:v>
      </x:c>
      <x:c r="F2408" s="38" t="str">
        <x:f>Ubicaciones!A13</x:f>
        <x:v>L08</x:v>
      </x:c>
      <x:c r="G2408" s="38" t="str">
        <x:v>P3</x:v>
      </x:c>
      <x:c r="H2408" s="55" t="n">
        <x:f>IF(AND(ISNUMBER('Reparto provincial'!J806),ABS(Construccion!G28-1)&lt;0.0000001,MIN(Construccion!D28:F28)&gt;=0,MAX(Construccion!D28:F28)&lt;=1),ROUND('Reparto provincial'!J806*ROUND(SUM(Construccion!$D$28:F28),12),0)-ROUND('Reparto provincial'!J806*ROUND(SUM(Construccion!$D$28:E28),12),0),"n.a.")</x:f>
        <x:v>23</x:v>
      </x:c>
      <x:c r="I2408" s="55" t="n">
        <x:f>'Reparto provincial'!N806</x:f>
        <x:v>65543.71428571429</x:v>
      </x:c>
      <x:c r="J2408" s="55" t="n">
        <x:f>IF(AND(ISNUMBER(H2408),ISNUMBER(I2408)),H2408*I2408,"n.a.")</x:f>
        <x:v>1507505.4285714286</x:v>
      </x:c>
      <x:c r="K2408" s="56" t="n">
        <x:f>Ubicaciones!D13</x:f>
        <x:v>8.98</x:v>
      </x:c>
      <x:c r="L2408" s="56" t="n">
        <x:f>Ubicaciones!E13</x:f>
        <x:v>-79.52</x:v>
      </x:c>
      <x:c r="M2408" s="38" t="str">
        <x:f>Vulnerabilidad!B24</x:f>
        <x:v>Liviana / madera</x:v>
      </x:c>
      <x:c r="N2408" s="38" t="str">
        <x:f>Vulnerabilidad!C24</x:f>
        <x:v>Madera / livianas</x:v>
      </x:c>
      <x:c r="O2408" s="38" t="str">
        <x:f>Vulnerabilidad!D24</x:f>
        <x:v>Metal</x:v>
      </x:c>
      <x:c r="P2408" s="38" t="str">
        <x:v>Sin dato</x:v>
      </x:c>
      <x:c r="Q2408" s="38" t="n">
        <x:f>IF('Impacto local'!H13="","",'Impacto local'!H13)</x:f>
        <x:v>2</x:v>
      </x:c>
      <x:c r="R2408" s="57" t="n">
        <x:f>IF(Q2408="","",INDEX(Vulnerabilidad!$D$6:$D$17,Q2408))</x:f>
        <x:v>0</x:v>
      </x:c>
      <x:c r="S2408" s="55" t="n">
        <x:f>IF(AND(ISNUMBER(J2408),ISNUMBER(R2408),R2408&gt;=0,R2408&lt;=1),J2408*R2408,"n.a.")</x:f>
        <x:v>0</x:v>
      </x:c>
      <x:c r="T2408" s="38" t="str">
        <x:f>IF(ISNUMBER(S2408),"Calculado ilustrativo","Faltan datos / parámetros inválidos")</x:f>
        <x:v>Calculado ilustrativo</x:v>
      </x:c>
    </x:row>
    <x:row r="2409">
      <x:c r="A2409" s="38" t="str">
        <x:v>R02404</x:v>
      </x:c>
      <x:c r="B2409" s="38" t="str">
        <x:f>'Reparto provincial'!B807</x:f>
        <x:v>C21</x:v>
      </x:c>
      <x:c r="C2409" s="38" t="str">
        <x:f>'Reparto provincial'!C807</x:f>
        <x:v>Interamericana de Fianzas y Seguros, S.A.</x:v>
      </x:c>
      <x:c r="D2409" s="38" t="str">
        <x:f>'Reparto provincial'!D807</x:f>
        <x:v>Comercial</x:v>
      </x:c>
      <x:c r="E2409" s="38" t="str">
        <x:f>'Reparto provincial'!E807</x:f>
        <x:v>Veraguas</x:v>
      </x:c>
      <x:c r="F2409" s="38" t="str">
        <x:f>Ubicaciones!A14</x:f>
        <x:v>L09</x:v>
      </x:c>
      <x:c r="G2409" s="38" t="str">
        <x:v>P1</x:v>
      </x:c>
      <x:c r="H2409" s="55" t="n">
        <x:f>IF(AND(ISNUMBER('Reparto provincial'!J807),ABS(Construccion!G31-1)&lt;0.0000001,MIN(Construccion!D31:F31)&gt;=0,MAX(Construccion!D31:F31)&lt;=1),ROUND('Reparto provincial'!J807*ROUND(SUM(Construccion!$D$31:D31),12),0)-0,"n.a.")</x:f>
        <x:v>2</x:v>
      </x:c>
      <x:c r="I2409" s="55" t="n">
        <x:f>'Reparto provincial'!N807</x:f>
        <x:v>65543.71428571429</x:v>
      </x:c>
      <x:c r="J2409" s="55" t="n">
        <x:f>IF(AND(ISNUMBER(H2409),ISNUMBER(I2409)),H2409*I2409,"n.a.")</x:f>
        <x:v>131087.42857142858</x:v>
      </x:c>
      <x:c r="K2409" s="56" t="n">
        <x:f>Ubicaciones!D14</x:f>
        <x:v>8.1</x:v>
      </x:c>
      <x:c r="L2409" s="56" t="n">
        <x:f>Ubicaciones!E14</x:f>
        <x:v>-80.97</x:v>
      </x:c>
      <x:c r="M2409" s="38" t="str">
        <x:f>Vulnerabilidad!B22</x:f>
        <x:v>Hormigón armado</x:v>
      </x:c>
      <x:c r="N2409" s="38" t="str">
        <x:f>Vulnerabilidad!C22</x:f>
        <x:v>Mampostería de relleno</x:v>
      </x:c>
      <x:c r="O2409" s="38" t="str">
        <x:f>Vulnerabilidad!D22</x:f>
        <x:v>Losa de hormigón</x:v>
      </x:c>
      <x:c r="P2409" s="38" t="str">
        <x:v>Sin dato</x:v>
      </x:c>
      <x:c r="Q2409" s="38" t="n">
        <x:f>IF('Impacto local'!H14="","",'Impacto local'!H14)</x:f>
        <x:v>3</x:v>
      </x:c>
      <x:c r="R2409" s="57" t="n">
        <x:f>IF(Q2409="","",INDEX(Vulnerabilidad!$B$6:$B$17,Q2409))</x:f>
        <x:v>0</x:v>
      </x:c>
      <x:c r="S2409" s="55" t="n">
        <x:f>IF(AND(ISNUMBER(J2409),ISNUMBER(R2409),R2409&gt;=0,R2409&lt;=1),J2409*R2409,"n.a.")</x:f>
        <x:v>0</x:v>
      </x:c>
      <x:c r="T2409" s="38" t="str">
        <x:f>IF(ISNUMBER(S2409),"Calculado ilustrativo","Faltan datos / parámetros inválidos")</x:f>
        <x:v>Calculado ilustrativo</x:v>
      </x:c>
    </x:row>
    <x:row r="2410">
      <x:c r="A2410" s="38" t="str">
        <x:v>R02405</x:v>
      </x:c>
      <x:c r="B2410" s="38" t="str">
        <x:f>'Reparto provincial'!B807</x:f>
        <x:v>C21</x:v>
      </x:c>
      <x:c r="C2410" s="38" t="str">
        <x:f>'Reparto provincial'!C807</x:f>
        <x:v>Interamericana de Fianzas y Seguros, S.A.</x:v>
      </x:c>
      <x:c r="D2410" s="38" t="str">
        <x:f>'Reparto provincial'!D807</x:f>
        <x:v>Comercial</x:v>
      </x:c>
      <x:c r="E2410" s="38" t="str">
        <x:f>'Reparto provincial'!E807</x:f>
        <x:v>Veraguas</x:v>
      </x:c>
      <x:c r="F2410" s="38" t="str">
        <x:f>Ubicaciones!A14</x:f>
        <x:v>L09</x:v>
      </x:c>
      <x:c r="G2410" s="38" t="str">
        <x:v>P2</x:v>
      </x:c>
      <x:c r="H2410" s="55" t="n">
        <x:f>IF(AND(ISNUMBER('Reparto provincial'!J807),ABS(Construccion!G31-1)&lt;0.0000001,MIN(Construccion!D31:F31)&gt;=0,MAX(Construccion!D31:F31)&lt;=1),ROUND('Reparto provincial'!J807*ROUND(SUM(Construccion!$D$31:E31),12),0)-ROUND('Reparto provincial'!J807*ROUND(SUM(Construccion!$D$31:D31),12),0),"n.a.")</x:f>
        <x:v>2</x:v>
      </x:c>
      <x:c r="I2410" s="55" t="n">
        <x:f>'Reparto provincial'!N807</x:f>
        <x:v>65543.71428571429</x:v>
      </x:c>
      <x:c r="J2410" s="55" t="n">
        <x:f>IF(AND(ISNUMBER(H2410),ISNUMBER(I2410)),H2410*I2410,"n.a.")</x:f>
        <x:v>131087.42857142858</x:v>
      </x:c>
      <x:c r="K2410" s="56" t="n">
        <x:f>Ubicaciones!D14</x:f>
        <x:v>8.1</x:v>
      </x:c>
      <x:c r="L2410" s="56" t="n">
        <x:f>Ubicaciones!E14</x:f>
        <x:v>-80.97</x:v>
      </x:c>
      <x:c r="M2410" s="38" t="str">
        <x:f>Vulnerabilidad!B23</x:f>
        <x:v>Mampostería sin refuerzo</x:v>
      </x:c>
      <x:c r="N2410" s="38" t="str">
        <x:f>Vulnerabilidad!C23</x:f>
        <x:v>Bloque / ladrillo</x:v>
      </x:c>
      <x:c r="O2410" s="38" t="str">
        <x:f>Vulnerabilidad!D23</x:f>
        <x:v>Metal</x:v>
      </x:c>
      <x:c r="P2410" s="38" t="str">
        <x:v>Sin dato</x:v>
      </x:c>
      <x:c r="Q2410" s="38" t="n">
        <x:f>IF('Impacto local'!H14="","",'Impacto local'!H14)</x:f>
        <x:v>3</x:v>
      </x:c>
      <x:c r="R2410" s="57" t="n">
        <x:f>IF(Q2410="","",INDEX(Vulnerabilidad!$C$6:$C$17,Q2410))</x:f>
        <x:v>0</x:v>
      </x:c>
      <x:c r="S2410" s="55" t="n">
        <x:f>IF(AND(ISNUMBER(J2410),ISNUMBER(R2410),R2410&gt;=0,R2410&lt;=1),J2410*R2410,"n.a.")</x:f>
        <x:v>0</x:v>
      </x:c>
      <x:c r="T2410" s="38" t="str">
        <x:f>IF(ISNUMBER(S2410),"Calculado ilustrativo","Faltan datos / parámetros inválidos")</x:f>
        <x:v>Calculado ilustrativo</x:v>
      </x:c>
    </x:row>
    <x:row r="2411">
      <x:c r="A2411" s="38" t="str">
        <x:v>R02406</x:v>
      </x:c>
      <x:c r="B2411" s="38" t="str">
        <x:f>'Reparto provincial'!B807</x:f>
        <x:v>C21</x:v>
      </x:c>
      <x:c r="C2411" s="38" t="str">
        <x:f>'Reparto provincial'!C807</x:f>
        <x:v>Interamericana de Fianzas y Seguros, S.A.</x:v>
      </x:c>
      <x:c r="D2411" s="38" t="str">
        <x:f>'Reparto provincial'!D807</x:f>
        <x:v>Comercial</x:v>
      </x:c>
      <x:c r="E2411" s="38" t="str">
        <x:f>'Reparto provincial'!E807</x:f>
        <x:v>Veraguas</x:v>
      </x:c>
      <x:c r="F2411" s="38" t="str">
        <x:f>Ubicaciones!A14</x:f>
        <x:v>L09</x:v>
      </x:c>
      <x:c r="G2411" s="38" t="str">
        <x:v>P3</x:v>
      </x:c>
      <x:c r="H2411" s="55" t="n">
        <x:f>IF(AND(ISNUMBER('Reparto provincial'!J807),ABS(Construccion!G31-1)&lt;0.0000001,MIN(Construccion!D31:F31)&gt;=0,MAX(Construccion!D31:F31)&lt;=1),ROUND('Reparto provincial'!J807*ROUND(SUM(Construccion!$D$31:F31),12),0)-ROUND('Reparto provincial'!J807*ROUND(SUM(Construccion!$D$31:E31),12),0),"n.a.")</x:f>
        <x:v>0</x:v>
      </x:c>
      <x:c r="I2411" s="55" t="n">
        <x:f>'Reparto provincial'!N807</x:f>
        <x:v>65543.71428571429</x:v>
      </x:c>
      <x:c r="J2411" s="55" t="n">
        <x:f>IF(AND(ISNUMBER(H2411),ISNUMBER(I2411)),H2411*I2411,"n.a.")</x:f>
        <x:v>0</x:v>
      </x:c>
      <x:c r="K2411" s="56" t="n">
        <x:f>Ubicaciones!D14</x:f>
        <x:v>8.1</x:v>
      </x:c>
      <x:c r="L2411" s="56" t="n">
        <x:f>Ubicaciones!E14</x:f>
        <x:v>-80.97</x:v>
      </x:c>
      <x:c r="M2411" s="38" t="str">
        <x:f>Vulnerabilidad!B24</x:f>
        <x:v>Liviana / madera</x:v>
      </x:c>
      <x:c r="N2411" s="38" t="str">
        <x:f>Vulnerabilidad!C24</x:f>
        <x:v>Madera / livianas</x:v>
      </x:c>
      <x:c r="O2411" s="38" t="str">
        <x:f>Vulnerabilidad!D24</x:f>
        <x:v>Metal</x:v>
      </x:c>
      <x:c r="P2411" s="38" t="str">
        <x:v>Sin dato</x:v>
      </x:c>
      <x:c r="Q2411" s="38" t="n">
        <x:f>IF('Impacto local'!H14="","",'Impacto local'!H14)</x:f>
        <x:v>3</x:v>
      </x:c>
      <x:c r="R2411" s="57" t="n">
        <x:f>IF(Q2411="","",INDEX(Vulnerabilidad!$D$6:$D$17,Q2411))</x:f>
        <x:v>0</x:v>
      </x:c>
      <x:c r="S2411" s="55" t="n">
        <x:f>IF(AND(ISNUMBER(J2411),ISNUMBER(R2411),R2411&gt;=0,R2411&lt;=1),J2411*R2411,"n.a.")</x:f>
        <x:v>0</x:v>
      </x:c>
      <x:c r="T2411" s="38" t="str">
        <x:f>IF(ISNUMBER(S2411),"Calculado ilustrativo","Faltan datos / parámetros inválidos")</x:f>
        <x:v>Calculado ilustrativo</x:v>
      </x:c>
    </x:row>
    <x:row r="2412">
      <x:c r="A2412" s="38" t="str">
        <x:v>R02407</x:v>
      </x:c>
      <x:c r="B2412" s="38" t="str">
        <x:f>'Reparto provincial'!B808</x:f>
        <x:v>C21</x:v>
      </x:c>
      <x:c r="C2412" s="38" t="str">
        <x:f>'Reparto provincial'!C808</x:f>
        <x:v>Interamericana de Fianzas y Seguros, S.A.</x:v>
      </x:c>
      <x:c r="D2412" s="38" t="str">
        <x:f>'Reparto provincial'!D808</x:f>
        <x:v>Comercial</x:v>
      </x:c>
      <x:c r="E2412" s="38" t="str">
        <x:f>'Reparto provincial'!E808</x:f>
        <x:v>Guna Yala</x:v>
      </x:c>
      <x:c r="F2412" s="38" t="str">
        <x:f>Ubicaciones!A15</x:f>
        <x:v>L10</x:v>
      </x:c>
      <x:c r="G2412" s="38" t="str">
        <x:v>P1</x:v>
      </x:c>
      <x:c r="H2412" s="55" t="n">
        <x:f>IF(AND(ISNUMBER('Reparto provincial'!J808),ABS(Construccion!G34-1)&lt;0.0000001,MIN(Construccion!D34:F34)&gt;=0,MAX(Construccion!D34:F34)&lt;=1),ROUND('Reparto provincial'!J808*ROUND(SUM(Construccion!$D$34:D34),12),0)-0,"n.a.")</x:f>
        <x:v>0</x:v>
      </x:c>
      <x:c r="I2412" s="55" t="n">
        <x:f>'Reparto provincial'!N808</x:f>
        <x:v>65543.71428571429</x:v>
      </x:c>
      <x:c r="J2412" s="55" t="n">
        <x:f>IF(AND(ISNUMBER(H2412),ISNUMBER(I2412)),H2412*I2412,"n.a.")</x:f>
        <x:v>0</x:v>
      </x:c>
      <x:c r="K2412" s="56" t="n">
        <x:f>Ubicaciones!D15</x:f>
        <x:v>9.45</x:v>
      </x:c>
      <x:c r="L2412" s="56" t="n">
        <x:f>Ubicaciones!E15</x:f>
        <x:v>-78.97</x:v>
      </x:c>
      <x:c r="M2412" s="38" t="str">
        <x:f>Vulnerabilidad!B22</x:f>
        <x:v>Hormigón armado</x:v>
      </x:c>
      <x:c r="N2412" s="38" t="str">
        <x:f>Vulnerabilidad!C22</x:f>
        <x:v>Mampostería de relleno</x:v>
      </x:c>
      <x:c r="O2412" s="38" t="str">
        <x:f>Vulnerabilidad!D22</x:f>
        <x:v>Losa de hormigón</x:v>
      </x:c>
      <x:c r="P2412" s="38" t="str">
        <x:v>Sin dato</x:v>
      </x:c>
      <x:c r="Q2412" s="38" t="n">
        <x:f>IF('Impacto local'!H15="","",'Impacto local'!H15)</x:f>
        <x:v>2</x:v>
      </x:c>
      <x:c r="R2412" s="57" t="n">
        <x:f>IF(Q2412="","",INDEX(Vulnerabilidad!$B$6:$B$17,Q2412))</x:f>
        <x:v>0</x:v>
      </x:c>
      <x:c r="S2412" s="55" t="n">
        <x:f>IF(AND(ISNUMBER(J2412),ISNUMBER(R2412),R2412&gt;=0,R2412&lt;=1),J2412*R2412,"n.a.")</x:f>
        <x:v>0</x:v>
      </x:c>
      <x:c r="T2412" s="38" t="str">
        <x:f>IF(ISNUMBER(S2412),"Calculado ilustrativo","Faltan datos / parámetros inválidos")</x:f>
        <x:v>Calculado ilustrativo</x:v>
      </x:c>
    </x:row>
    <x:row r="2413">
      <x:c r="A2413" s="38" t="str">
        <x:v>R02408</x:v>
      </x:c>
      <x:c r="B2413" s="38" t="str">
        <x:f>'Reparto provincial'!B808</x:f>
        <x:v>C21</x:v>
      </x:c>
      <x:c r="C2413" s="38" t="str">
        <x:f>'Reparto provincial'!C808</x:f>
        <x:v>Interamericana de Fianzas y Seguros, S.A.</x:v>
      </x:c>
      <x:c r="D2413" s="38" t="str">
        <x:f>'Reparto provincial'!D808</x:f>
        <x:v>Comercial</x:v>
      </x:c>
      <x:c r="E2413" s="38" t="str">
        <x:f>'Reparto provincial'!E808</x:f>
        <x:v>Guna Yala</x:v>
      </x:c>
      <x:c r="F2413" s="38" t="str">
        <x:f>Ubicaciones!A15</x:f>
        <x:v>L10</x:v>
      </x:c>
      <x:c r="G2413" s="38" t="str">
        <x:v>P2</x:v>
      </x:c>
      <x:c r="H2413" s="55" t="n">
        <x:f>IF(AND(ISNUMBER('Reparto provincial'!J808),ABS(Construccion!G34-1)&lt;0.0000001,MIN(Construccion!D34:F34)&gt;=0,MAX(Construccion!D34:F34)&lt;=1),ROUND('Reparto provincial'!J808*ROUND(SUM(Construccion!$D$34:E34),12),0)-ROUND('Reparto provincial'!J808*ROUND(SUM(Construccion!$D$34:D34),12),0),"n.a.")</x:f>
        <x:v>0</x:v>
      </x:c>
      <x:c r="I2413" s="55" t="n">
        <x:f>'Reparto provincial'!N808</x:f>
        <x:v>65543.71428571429</x:v>
      </x:c>
      <x:c r="J2413" s="55" t="n">
        <x:f>IF(AND(ISNUMBER(H2413),ISNUMBER(I2413)),H2413*I2413,"n.a.")</x:f>
        <x:v>0</x:v>
      </x:c>
      <x:c r="K2413" s="56" t="n">
        <x:f>Ubicaciones!D15</x:f>
        <x:v>9.45</x:v>
      </x:c>
      <x:c r="L2413" s="56" t="n">
        <x:f>Ubicaciones!E15</x:f>
        <x:v>-78.97</x:v>
      </x:c>
      <x:c r="M2413" s="38" t="str">
        <x:f>Vulnerabilidad!B23</x:f>
        <x:v>Mampostería sin refuerzo</x:v>
      </x:c>
      <x:c r="N2413" s="38" t="str">
        <x:f>Vulnerabilidad!C23</x:f>
        <x:v>Bloque / ladrillo</x:v>
      </x:c>
      <x:c r="O2413" s="38" t="str">
        <x:f>Vulnerabilidad!D23</x:f>
        <x:v>Metal</x:v>
      </x:c>
      <x:c r="P2413" s="38" t="str">
        <x:v>Sin dato</x:v>
      </x:c>
      <x:c r="Q2413" s="38" t="n">
        <x:f>IF('Impacto local'!H15="","",'Impacto local'!H15)</x:f>
        <x:v>2</x:v>
      </x:c>
      <x:c r="R2413" s="57" t="n">
        <x:f>IF(Q2413="","",INDEX(Vulnerabilidad!$C$6:$C$17,Q2413))</x:f>
        <x:v>0</x:v>
      </x:c>
      <x:c r="S2413" s="55" t="n">
        <x:f>IF(AND(ISNUMBER(J2413),ISNUMBER(R2413),R2413&gt;=0,R2413&lt;=1),J2413*R2413,"n.a.")</x:f>
        <x:v>0</x:v>
      </x:c>
      <x:c r="T2413" s="38" t="str">
        <x:f>IF(ISNUMBER(S2413),"Calculado ilustrativo","Faltan datos / parámetros inválidos")</x:f>
        <x:v>Calculado ilustrativo</x:v>
      </x:c>
    </x:row>
    <x:row r="2414">
      <x:c r="A2414" s="38" t="str">
        <x:v>R02409</x:v>
      </x:c>
      <x:c r="B2414" s="38" t="str">
        <x:f>'Reparto provincial'!B808</x:f>
        <x:v>C21</x:v>
      </x:c>
      <x:c r="C2414" s="38" t="str">
        <x:f>'Reparto provincial'!C808</x:f>
        <x:v>Interamericana de Fianzas y Seguros, S.A.</x:v>
      </x:c>
      <x:c r="D2414" s="38" t="str">
        <x:f>'Reparto provincial'!D808</x:f>
        <x:v>Comercial</x:v>
      </x:c>
      <x:c r="E2414" s="38" t="str">
        <x:f>'Reparto provincial'!E808</x:f>
        <x:v>Guna Yala</x:v>
      </x:c>
      <x:c r="F2414" s="38" t="str">
        <x:f>Ubicaciones!A15</x:f>
        <x:v>L10</x:v>
      </x:c>
      <x:c r="G2414" s="38" t="str">
        <x:v>P3</x:v>
      </x:c>
      <x:c r="H2414" s="55" t="n">
        <x:f>IF(AND(ISNUMBER('Reparto provincial'!J808),ABS(Construccion!G34-1)&lt;0.0000001,MIN(Construccion!D34:F34)&gt;=0,MAX(Construccion!D34:F34)&lt;=1),ROUND('Reparto provincial'!J808*ROUND(SUM(Construccion!$D$34:F34),12),0)-ROUND('Reparto provincial'!J808*ROUND(SUM(Construccion!$D$34:E34),12),0),"n.a.")</x:f>
        <x:v>0</x:v>
      </x:c>
      <x:c r="I2414" s="55" t="n">
        <x:f>'Reparto provincial'!N808</x:f>
        <x:v>65543.71428571429</x:v>
      </x:c>
      <x:c r="J2414" s="55" t="n">
        <x:f>IF(AND(ISNUMBER(H2414),ISNUMBER(I2414)),H2414*I2414,"n.a.")</x:f>
        <x:v>0</x:v>
      </x:c>
      <x:c r="K2414" s="56" t="n">
        <x:f>Ubicaciones!D15</x:f>
        <x:v>9.45</x:v>
      </x:c>
      <x:c r="L2414" s="56" t="n">
        <x:f>Ubicaciones!E15</x:f>
        <x:v>-78.97</x:v>
      </x:c>
      <x:c r="M2414" s="38" t="str">
        <x:f>Vulnerabilidad!B24</x:f>
        <x:v>Liviana / madera</x:v>
      </x:c>
      <x:c r="N2414" s="38" t="str">
        <x:f>Vulnerabilidad!C24</x:f>
        <x:v>Madera / livianas</x:v>
      </x:c>
      <x:c r="O2414" s="38" t="str">
        <x:f>Vulnerabilidad!D24</x:f>
        <x:v>Metal</x:v>
      </x:c>
      <x:c r="P2414" s="38" t="str">
        <x:v>Sin dato</x:v>
      </x:c>
      <x:c r="Q2414" s="38" t="n">
        <x:f>IF('Impacto local'!H15="","",'Impacto local'!H15)</x:f>
        <x:v>2</x:v>
      </x:c>
      <x:c r="R2414" s="57" t="n">
        <x:f>IF(Q2414="","",INDEX(Vulnerabilidad!$D$6:$D$17,Q2414))</x:f>
        <x:v>0</x:v>
      </x:c>
      <x:c r="S2414" s="55" t="n">
        <x:f>IF(AND(ISNUMBER(J2414),ISNUMBER(R2414),R2414&gt;=0,R2414&lt;=1),J2414*R2414,"n.a.")</x:f>
        <x:v>0</x:v>
      </x:c>
      <x:c r="T2414" s="38" t="str">
        <x:f>IF(ISNUMBER(S2414),"Calculado ilustrativo","Faltan datos / parámetros inválidos")</x:f>
        <x:v>Calculado ilustrativo</x:v>
      </x:c>
    </x:row>
    <x:row r="2415">
      <x:c r="A2415" s="38" t="str">
        <x:v>R02410</x:v>
      </x:c>
      <x:c r="B2415" s="38" t="str">
        <x:f>'Reparto provincial'!B809</x:f>
        <x:v>C21</x:v>
      </x:c>
      <x:c r="C2415" s="38" t="str">
        <x:f>'Reparto provincial'!C809</x:f>
        <x:v>Interamericana de Fianzas y Seguros, S.A.</x:v>
      </x:c>
      <x:c r="D2415" s="38" t="str">
        <x:f>'Reparto provincial'!D809</x:f>
        <x:v>Comercial</x:v>
      </x:c>
      <x:c r="E2415" s="38" t="str">
        <x:f>'Reparto provincial'!E809</x:f>
        <x:v>Emberá-Wounaan</x:v>
      </x:c>
      <x:c r="F2415" s="38" t="str">
        <x:f>Ubicaciones!A16</x:f>
        <x:v>L11</x:v>
      </x:c>
      <x:c r="G2415" s="38" t="str">
        <x:v>P1</x:v>
      </x:c>
      <x:c r="H2415" s="55" t="n">
        <x:f>IF(AND(ISNUMBER('Reparto provincial'!J809),ABS(Construccion!G37-1)&lt;0.0000001,MIN(Construccion!D37:F37)&gt;=0,MAX(Construccion!D37:F37)&lt;=1),ROUND('Reparto provincial'!J809*ROUND(SUM(Construccion!$D$37:D37),12),0)-0,"n.a.")</x:f>
        <x:v>0</x:v>
      </x:c>
      <x:c r="I2415" s="55" t="n">
        <x:f>'Reparto provincial'!N809</x:f>
        <x:v>65543.71428571429</x:v>
      </x:c>
      <x:c r="J2415" s="55" t="n">
        <x:f>IF(AND(ISNUMBER(H2415),ISNUMBER(I2415)),H2415*I2415,"n.a.")</x:f>
        <x:v>0</x:v>
      </x:c>
      <x:c r="K2415" s="56" t="n">
        <x:f>Ubicaciones!D16</x:f>
        <x:v>8.25</x:v>
      </x:c>
      <x:c r="L2415" s="56" t="n">
        <x:f>Ubicaciones!E16</x:f>
        <x:v>-77.72</x:v>
      </x:c>
      <x:c r="M2415" s="38" t="str">
        <x:f>Vulnerabilidad!B22</x:f>
        <x:v>Hormigón armado</x:v>
      </x:c>
      <x:c r="N2415" s="38" t="str">
        <x:f>Vulnerabilidad!C22</x:f>
        <x:v>Mampostería de relleno</x:v>
      </x:c>
      <x:c r="O2415" s="38" t="str">
        <x:f>Vulnerabilidad!D22</x:f>
        <x:v>Losa de hormigón</x:v>
      </x:c>
      <x:c r="P2415" s="38" t="str">
        <x:v>Sin dato</x:v>
      </x:c>
      <x:c r="Q2415" s="38" t="n">
        <x:f>IF('Impacto local'!H16="","",'Impacto local'!H16)</x:f>
        <x:v>2</x:v>
      </x:c>
      <x:c r="R2415" s="57" t="n">
        <x:f>IF(Q2415="","",INDEX(Vulnerabilidad!$B$6:$B$17,Q2415))</x:f>
        <x:v>0</x:v>
      </x:c>
      <x:c r="S2415" s="55" t="n">
        <x:f>IF(AND(ISNUMBER(J2415),ISNUMBER(R2415),R2415&gt;=0,R2415&lt;=1),J2415*R2415,"n.a.")</x:f>
        <x:v>0</x:v>
      </x:c>
      <x:c r="T2415" s="38" t="str">
        <x:f>IF(ISNUMBER(S2415),"Calculado ilustrativo","Faltan datos / parámetros inválidos")</x:f>
        <x:v>Calculado ilustrativo</x:v>
      </x:c>
    </x:row>
    <x:row r="2416">
      <x:c r="A2416" s="38" t="str">
        <x:v>R02411</x:v>
      </x:c>
      <x:c r="B2416" s="38" t="str">
        <x:f>'Reparto provincial'!B809</x:f>
        <x:v>C21</x:v>
      </x:c>
      <x:c r="C2416" s="38" t="str">
        <x:f>'Reparto provincial'!C809</x:f>
        <x:v>Interamericana de Fianzas y Seguros, S.A.</x:v>
      </x:c>
      <x:c r="D2416" s="38" t="str">
        <x:f>'Reparto provincial'!D809</x:f>
        <x:v>Comercial</x:v>
      </x:c>
      <x:c r="E2416" s="38" t="str">
        <x:f>'Reparto provincial'!E809</x:f>
        <x:v>Emberá-Wounaan</x:v>
      </x:c>
      <x:c r="F2416" s="38" t="str">
        <x:f>Ubicaciones!A16</x:f>
        <x:v>L11</x:v>
      </x:c>
      <x:c r="G2416" s="38" t="str">
        <x:v>P2</x:v>
      </x:c>
      <x:c r="H2416" s="55" t="n">
        <x:f>IF(AND(ISNUMBER('Reparto provincial'!J809),ABS(Construccion!G37-1)&lt;0.0000001,MIN(Construccion!D37:F37)&gt;=0,MAX(Construccion!D37:F37)&lt;=1),ROUND('Reparto provincial'!J809*ROUND(SUM(Construccion!$D$37:E37),12),0)-ROUND('Reparto provincial'!J809*ROUND(SUM(Construccion!$D$37:D37),12),0),"n.a.")</x:f>
        <x:v>0</x:v>
      </x:c>
      <x:c r="I2416" s="55" t="n">
        <x:f>'Reparto provincial'!N809</x:f>
        <x:v>65543.71428571429</x:v>
      </x:c>
      <x:c r="J2416" s="55" t="n">
        <x:f>IF(AND(ISNUMBER(H2416),ISNUMBER(I2416)),H2416*I2416,"n.a.")</x:f>
        <x:v>0</x:v>
      </x:c>
      <x:c r="K2416" s="56" t="n">
        <x:f>Ubicaciones!D16</x:f>
        <x:v>8.25</x:v>
      </x:c>
      <x:c r="L2416" s="56" t="n">
        <x:f>Ubicaciones!E16</x:f>
        <x:v>-77.72</x:v>
      </x:c>
      <x:c r="M2416" s="38" t="str">
        <x:f>Vulnerabilidad!B23</x:f>
        <x:v>Mampostería sin refuerzo</x:v>
      </x:c>
      <x:c r="N2416" s="38" t="str">
        <x:f>Vulnerabilidad!C23</x:f>
        <x:v>Bloque / ladrillo</x:v>
      </x:c>
      <x:c r="O2416" s="38" t="str">
        <x:f>Vulnerabilidad!D23</x:f>
        <x:v>Metal</x:v>
      </x:c>
      <x:c r="P2416" s="38" t="str">
        <x:v>Sin dato</x:v>
      </x:c>
      <x:c r="Q2416" s="38" t="n">
        <x:f>IF('Impacto local'!H16="","",'Impacto local'!H16)</x:f>
        <x:v>2</x:v>
      </x:c>
      <x:c r="R2416" s="57" t="n">
        <x:f>IF(Q2416="","",INDEX(Vulnerabilidad!$C$6:$C$17,Q2416))</x:f>
        <x:v>0</x:v>
      </x:c>
      <x:c r="S2416" s="55" t="n">
        <x:f>IF(AND(ISNUMBER(J2416),ISNUMBER(R2416),R2416&gt;=0,R2416&lt;=1),J2416*R2416,"n.a.")</x:f>
        <x:v>0</x:v>
      </x:c>
      <x:c r="T2416" s="38" t="str">
        <x:f>IF(ISNUMBER(S2416),"Calculado ilustrativo","Faltan datos / parámetros inválidos")</x:f>
        <x:v>Calculado ilustrativo</x:v>
      </x:c>
    </x:row>
    <x:row r="2417">
      <x:c r="A2417" s="38" t="str">
        <x:v>R02412</x:v>
      </x:c>
      <x:c r="B2417" s="38" t="str">
        <x:f>'Reparto provincial'!B809</x:f>
        <x:v>C21</x:v>
      </x:c>
      <x:c r="C2417" s="38" t="str">
        <x:f>'Reparto provincial'!C809</x:f>
        <x:v>Interamericana de Fianzas y Seguros, S.A.</x:v>
      </x:c>
      <x:c r="D2417" s="38" t="str">
        <x:f>'Reparto provincial'!D809</x:f>
        <x:v>Comercial</x:v>
      </x:c>
      <x:c r="E2417" s="38" t="str">
        <x:f>'Reparto provincial'!E809</x:f>
        <x:v>Emberá-Wounaan</x:v>
      </x:c>
      <x:c r="F2417" s="38" t="str">
        <x:f>Ubicaciones!A16</x:f>
        <x:v>L11</x:v>
      </x:c>
      <x:c r="G2417" s="38" t="str">
        <x:v>P3</x:v>
      </x:c>
      <x:c r="H2417" s="55" t="n">
        <x:f>IF(AND(ISNUMBER('Reparto provincial'!J809),ABS(Construccion!G37-1)&lt;0.0000001,MIN(Construccion!D37:F37)&gt;=0,MAX(Construccion!D37:F37)&lt;=1),ROUND('Reparto provincial'!J809*ROUND(SUM(Construccion!$D$37:F37),12),0)-ROUND('Reparto provincial'!J809*ROUND(SUM(Construccion!$D$37:E37),12),0),"n.a.")</x:f>
        <x:v>0</x:v>
      </x:c>
      <x:c r="I2417" s="55" t="n">
        <x:f>'Reparto provincial'!N809</x:f>
        <x:v>65543.71428571429</x:v>
      </x:c>
      <x:c r="J2417" s="55" t="n">
        <x:f>IF(AND(ISNUMBER(H2417),ISNUMBER(I2417)),H2417*I2417,"n.a.")</x:f>
        <x:v>0</x:v>
      </x:c>
      <x:c r="K2417" s="56" t="n">
        <x:f>Ubicaciones!D16</x:f>
        <x:v>8.25</x:v>
      </x:c>
      <x:c r="L2417" s="56" t="n">
        <x:f>Ubicaciones!E16</x:f>
        <x:v>-77.72</x:v>
      </x:c>
      <x:c r="M2417" s="38" t="str">
        <x:f>Vulnerabilidad!B24</x:f>
        <x:v>Liviana / madera</x:v>
      </x:c>
      <x:c r="N2417" s="38" t="str">
        <x:f>Vulnerabilidad!C24</x:f>
        <x:v>Madera / livianas</x:v>
      </x:c>
      <x:c r="O2417" s="38" t="str">
        <x:f>Vulnerabilidad!D24</x:f>
        <x:v>Metal</x:v>
      </x:c>
      <x:c r="P2417" s="38" t="str">
        <x:v>Sin dato</x:v>
      </x:c>
      <x:c r="Q2417" s="38" t="n">
        <x:f>IF('Impacto local'!H16="","",'Impacto local'!H16)</x:f>
        <x:v>2</x:v>
      </x:c>
      <x:c r="R2417" s="57" t="n">
        <x:f>IF(Q2417="","",INDEX(Vulnerabilidad!$D$6:$D$17,Q2417))</x:f>
        <x:v>0</x:v>
      </x:c>
      <x:c r="S2417" s="55" t="n">
        <x:f>IF(AND(ISNUMBER(J2417),ISNUMBER(R2417),R2417&gt;=0,R2417&lt;=1),J2417*R2417,"n.a.")</x:f>
        <x:v>0</x:v>
      </x:c>
      <x:c r="T2417" s="38" t="str">
        <x:f>IF(ISNUMBER(S2417),"Calculado ilustrativo","Faltan datos / parámetros inválidos")</x:f>
        <x:v>Calculado ilustrativo</x:v>
      </x:c>
    </x:row>
    <x:row r="2418">
      <x:c r="A2418" s="38" t="str">
        <x:v>R02413</x:v>
      </x:c>
      <x:c r="B2418" s="38" t="str">
        <x:f>'Reparto provincial'!B810</x:f>
        <x:v>C21</x:v>
      </x:c>
      <x:c r="C2418" s="38" t="str">
        <x:f>'Reparto provincial'!C810</x:f>
        <x:v>Interamericana de Fianzas y Seguros, S.A.</x:v>
      </x:c>
      <x:c r="D2418" s="38" t="str">
        <x:f>'Reparto provincial'!D810</x:f>
        <x:v>Comercial</x:v>
      </x:c>
      <x:c r="E2418" s="38" t="str">
        <x:f>'Reparto provincial'!E810</x:f>
        <x:v>Ngäbe-Buglé</x:v>
      </x:c>
      <x:c r="F2418" s="38" t="str">
        <x:f>Ubicaciones!A17</x:f>
        <x:v>L12</x:v>
      </x:c>
      <x:c r="G2418" s="38" t="str">
        <x:v>P1</x:v>
      </x:c>
      <x:c r="H2418" s="55" t="n">
        <x:f>IF(AND(ISNUMBER('Reparto provincial'!J810),ABS(Construccion!G40-1)&lt;0.0000001,MIN(Construccion!D40:F40)&gt;=0,MAX(Construccion!D40:F40)&lt;=1),ROUND('Reparto provincial'!J810*ROUND(SUM(Construccion!$D$40:D40),12),0)-0,"n.a.")</x:f>
        <x:v>1</x:v>
      </x:c>
      <x:c r="I2418" s="55" t="n">
        <x:f>'Reparto provincial'!N810</x:f>
        <x:v>65543.71428571429</x:v>
      </x:c>
      <x:c r="J2418" s="55" t="n">
        <x:f>IF(AND(ISNUMBER(H2418),ISNUMBER(I2418)),H2418*I2418,"n.a.")</x:f>
        <x:v>65543.71428571429</x:v>
      </x:c>
      <x:c r="K2418" s="56" t="n">
        <x:f>Ubicaciones!D17</x:f>
        <x:v>8.53</x:v>
      </x:c>
      <x:c r="L2418" s="56" t="n">
        <x:f>Ubicaciones!E17</x:f>
        <x:v>-81.7</x:v>
      </x:c>
      <x:c r="M2418" s="38" t="str">
        <x:f>Vulnerabilidad!B22</x:f>
        <x:v>Hormigón armado</x:v>
      </x:c>
      <x:c r="N2418" s="38" t="str">
        <x:f>Vulnerabilidad!C22</x:f>
        <x:v>Mampostería de relleno</x:v>
      </x:c>
      <x:c r="O2418" s="38" t="str">
        <x:f>Vulnerabilidad!D22</x:f>
        <x:v>Losa de hormigón</x:v>
      </x:c>
      <x:c r="P2418" s="38" t="str">
        <x:v>Sin dato</x:v>
      </x:c>
      <x:c r="Q2418" s="38" t="n">
        <x:f>IF('Impacto local'!H17="","",'Impacto local'!H17)</x:f>
        <x:v>3</x:v>
      </x:c>
      <x:c r="R2418" s="57" t="n">
        <x:f>IF(Q2418="","",INDEX(Vulnerabilidad!$B$6:$B$17,Q2418))</x:f>
        <x:v>0</x:v>
      </x:c>
      <x:c r="S2418" s="55" t="n">
        <x:f>IF(AND(ISNUMBER(J2418),ISNUMBER(R2418),R2418&gt;=0,R2418&lt;=1),J2418*R2418,"n.a.")</x:f>
        <x:v>0</x:v>
      </x:c>
      <x:c r="T2418" s="38" t="str">
        <x:f>IF(ISNUMBER(S2418),"Calculado ilustrativo","Faltan datos / parámetros inválidos")</x:f>
        <x:v>Calculado ilustrativo</x:v>
      </x:c>
    </x:row>
    <x:row r="2419">
      <x:c r="A2419" s="38" t="str">
        <x:v>R02414</x:v>
      </x:c>
      <x:c r="B2419" s="38" t="str">
        <x:f>'Reparto provincial'!B810</x:f>
        <x:v>C21</x:v>
      </x:c>
      <x:c r="C2419" s="38" t="str">
        <x:f>'Reparto provincial'!C810</x:f>
        <x:v>Interamericana de Fianzas y Seguros, S.A.</x:v>
      </x:c>
      <x:c r="D2419" s="38" t="str">
        <x:f>'Reparto provincial'!D810</x:f>
        <x:v>Comercial</x:v>
      </x:c>
      <x:c r="E2419" s="38" t="str">
        <x:f>'Reparto provincial'!E810</x:f>
        <x:v>Ngäbe-Buglé</x:v>
      </x:c>
      <x:c r="F2419" s="38" t="str">
        <x:f>Ubicaciones!A17</x:f>
        <x:v>L12</x:v>
      </x:c>
      <x:c r="G2419" s="38" t="str">
        <x:v>P2</x:v>
      </x:c>
      <x:c r="H2419" s="55" t="n">
        <x:f>IF(AND(ISNUMBER('Reparto provincial'!J810),ABS(Construccion!G40-1)&lt;0.0000001,MIN(Construccion!D40:F40)&gt;=0,MAX(Construccion!D40:F40)&lt;=1),ROUND('Reparto provincial'!J810*ROUND(SUM(Construccion!$D$40:E40),12),0)-ROUND('Reparto provincial'!J810*ROUND(SUM(Construccion!$D$40:D40),12),0),"n.a.")</x:f>
        <x:v>0</x:v>
      </x:c>
      <x:c r="I2419" s="55" t="n">
        <x:f>'Reparto provincial'!N810</x:f>
        <x:v>65543.71428571429</x:v>
      </x:c>
      <x:c r="J2419" s="55" t="n">
        <x:f>IF(AND(ISNUMBER(H2419),ISNUMBER(I2419)),H2419*I2419,"n.a.")</x:f>
        <x:v>0</x:v>
      </x:c>
      <x:c r="K2419" s="56" t="n">
        <x:f>Ubicaciones!D17</x:f>
        <x:v>8.53</x:v>
      </x:c>
      <x:c r="L2419" s="56" t="n">
        <x:f>Ubicaciones!E17</x:f>
        <x:v>-81.7</x:v>
      </x:c>
      <x:c r="M2419" s="38" t="str">
        <x:f>Vulnerabilidad!B23</x:f>
        <x:v>Mampostería sin refuerzo</x:v>
      </x:c>
      <x:c r="N2419" s="38" t="str">
        <x:f>Vulnerabilidad!C23</x:f>
        <x:v>Bloque / ladrillo</x:v>
      </x:c>
      <x:c r="O2419" s="38" t="str">
        <x:f>Vulnerabilidad!D23</x:f>
        <x:v>Metal</x:v>
      </x:c>
      <x:c r="P2419" s="38" t="str">
        <x:v>Sin dato</x:v>
      </x:c>
      <x:c r="Q2419" s="38" t="n">
        <x:f>IF('Impacto local'!H17="","",'Impacto local'!H17)</x:f>
        <x:v>3</x:v>
      </x:c>
      <x:c r="R2419" s="57" t="n">
        <x:f>IF(Q2419="","",INDEX(Vulnerabilidad!$C$6:$C$17,Q2419))</x:f>
        <x:v>0</x:v>
      </x:c>
      <x:c r="S2419" s="55" t="n">
        <x:f>IF(AND(ISNUMBER(J2419),ISNUMBER(R2419),R2419&gt;=0,R2419&lt;=1),J2419*R2419,"n.a.")</x:f>
        <x:v>0</x:v>
      </x:c>
      <x:c r="T2419" s="38" t="str">
        <x:f>IF(ISNUMBER(S2419),"Calculado ilustrativo","Faltan datos / parámetros inválidos")</x:f>
        <x:v>Calculado ilustrativo</x:v>
      </x:c>
    </x:row>
    <x:row r="2420">
      <x:c r="A2420" s="38" t="str">
        <x:v>R02415</x:v>
      </x:c>
      <x:c r="B2420" s="38" t="str">
        <x:f>'Reparto provincial'!B810</x:f>
        <x:v>C21</x:v>
      </x:c>
      <x:c r="C2420" s="38" t="str">
        <x:f>'Reparto provincial'!C810</x:f>
        <x:v>Interamericana de Fianzas y Seguros, S.A.</x:v>
      </x:c>
      <x:c r="D2420" s="38" t="str">
        <x:f>'Reparto provincial'!D810</x:f>
        <x:v>Comercial</x:v>
      </x:c>
      <x:c r="E2420" s="38" t="str">
        <x:f>'Reparto provincial'!E810</x:f>
        <x:v>Ngäbe-Buglé</x:v>
      </x:c>
      <x:c r="F2420" s="38" t="str">
        <x:f>Ubicaciones!A17</x:f>
        <x:v>L12</x:v>
      </x:c>
      <x:c r="G2420" s="38" t="str">
        <x:v>P3</x:v>
      </x:c>
      <x:c r="H2420" s="55" t="n">
        <x:f>IF(AND(ISNUMBER('Reparto provincial'!J810),ABS(Construccion!G40-1)&lt;0.0000001,MIN(Construccion!D40:F40)&gt;=0,MAX(Construccion!D40:F40)&lt;=1),ROUND('Reparto provincial'!J810*ROUND(SUM(Construccion!$D$40:F40),12),0)-ROUND('Reparto provincial'!J810*ROUND(SUM(Construccion!$D$40:E40),12),0),"n.a.")</x:f>
        <x:v>0</x:v>
      </x:c>
      <x:c r="I2420" s="55" t="n">
        <x:f>'Reparto provincial'!N810</x:f>
        <x:v>65543.71428571429</x:v>
      </x:c>
      <x:c r="J2420" s="55" t="n">
        <x:f>IF(AND(ISNUMBER(H2420),ISNUMBER(I2420)),H2420*I2420,"n.a.")</x:f>
        <x:v>0</x:v>
      </x:c>
      <x:c r="K2420" s="56" t="n">
        <x:f>Ubicaciones!D17</x:f>
        <x:v>8.53</x:v>
      </x:c>
      <x:c r="L2420" s="56" t="n">
        <x:f>Ubicaciones!E17</x:f>
        <x:v>-81.7</x:v>
      </x:c>
      <x:c r="M2420" s="38" t="str">
        <x:f>Vulnerabilidad!B24</x:f>
        <x:v>Liviana / madera</x:v>
      </x:c>
      <x:c r="N2420" s="38" t="str">
        <x:f>Vulnerabilidad!C24</x:f>
        <x:v>Madera / livianas</x:v>
      </x:c>
      <x:c r="O2420" s="38" t="str">
        <x:f>Vulnerabilidad!D24</x:f>
        <x:v>Metal</x:v>
      </x:c>
      <x:c r="P2420" s="38" t="str">
        <x:v>Sin dato</x:v>
      </x:c>
      <x:c r="Q2420" s="38" t="n">
        <x:f>IF('Impacto local'!H17="","",'Impacto local'!H17)</x:f>
        <x:v>3</x:v>
      </x:c>
      <x:c r="R2420" s="57" t="n">
        <x:f>IF(Q2420="","",INDEX(Vulnerabilidad!$D$6:$D$17,Q2420))</x:f>
        <x:v>0</x:v>
      </x:c>
      <x:c r="S2420" s="55" t="n">
        <x:f>IF(AND(ISNUMBER(J2420),ISNUMBER(R2420),R2420&gt;=0,R2420&lt;=1),J2420*R2420,"n.a.")</x:f>
        <x:v>0</x:v>
      </x:c>
      <x:c r="T2420" s="38" t="str">
        <x:f>IF(ISNUMBER(S2420),"Calculado ilustrativo","Faltan datos / parámetros inválidos")</x:f>
        <x:v>Calculado ilustrativo</x:v>
      </x:c>
    </x:row>
    <x:row r="2421">
      <x:c r="A2421" s="38" t="str">
        <x:v>R02416</x:v>
      </x:c>
      <x:c r="B2421" s="38" t="str">
        <x:f>'Reparto provincial'!B811</x:f>
        <x:v>C21</x:v>
      </x:c>
      <x:c r="C2421" s="38" t="str">
        <x:f>'Reparto provincial'!C811</x:f>
        <x:v>Interamericana de Fianzas y Seguros, S.A.</x:v>
      </x:c>
      <x:c r="D2421" s="38" t="str">
        <x:f>'Reparto provincial'!D811</x:f>
        <x:v>Comercial</x:v>
      </x:c>
      <x:c r="E2421" s="38" t="str">
        <x:f>'Reparto provincial'!E811</x:f>
        <x:v>Panamá Oeste</x:v>
      </x:c>
      <x:c r="F2421" s="38" t="str">
        <x:f>Ubicaciones!A18</x:f>
        <x:v>L13</x:v>
      </x:c>
      <x:c r="G2421" s="38" t="str">
        <x:v>P1</x:v>
      </x:c>
      <x:c r="H2421" s="55" t="n">
        <x:f>IF(AND(ISNUMBER('Reparto provincial'!J811),ABS(Construccion!G43-1)&lt;0.0000001,MIN(Construccion!D43:F43)&gt;=0,MAX(Construccion!D43:F43)&lt;=1),ROUND('Reparto provincial'!J811*ROUND(SUM(Construccion!$D$43:D43),12),0)-0,"n.a.")</x:f>
        <x:v>16</x:v>
      </x:c>
      <x:c r="I2421" s="55" t="n">
        <x:f>'Reparto provincial'!N811</x:f>
        <x:v>65543.71428571429</x:v>
      </x:c>
      <x:c r="J2421" s="55" t="n">
        <x:f>IF(AND(ISNUMBER(H2421),ISNUMBER(I2421)),H2421*I2421,"n.a.")</x:f>
        <x:v>1048699.4285714286</x:v>
      </x:c>
      <x:c r="K2421" s="56" t="n">
        <x:f>Ubicaciones!D18</x:f>
        <x:v>8.88</x:v>
      </x:c>
      <x:c r="L2421" s="56" t="n">
        <x:f>Ubicaciones!E18</x:f>
        <x:v>-79.78</x:v>
      </x:c>
      <x:c r="M2421" s="38" t="str">
        <x:f>Vulnerabilidad!B22</x:f>
        <x:v>Hormigón armado</x:v>
      </x:c>
      <x:c r="N2421" s="38" t="str">
        <x:f>Vulnerabilidad!C22</x:f>
        <x:v>Mampostería de relleno</x:v>
      </x:c>
      <x:c r="O2421" s="38" t="str">
        <x:f>Vulnerabilidad!D22</x:f>
        <x:v>Losa de hormigón</x:v>
      </x:c>
      <x:c r="P2421" s="38" t="str">
        <x:v>Sin dato</x:v>
      </x:c>
      <x:c r="Q2421" s="38" t="n">
        <x:f>IF('Impacto local'!H18="","",'Impacto local'!H18)</x:f>
        <x:v>2</x:v>
      </x:c>
      <x:c r="R2421" s="57" t="n">
        <x:f>IF(Q2421="","",INDEX(Vulnerabilidad!$B$6:$B$17,Q2421))</x:f>
        <x:v>0</x:v>
      </x:c>
      <x:c r="S2421" s="55" t="n">
        <x:f>IF(AND(ISNUMBER(J2421),ISNUMBER(R2421),R2421&gt;=0,R2421&lt;=1),J2421*R2421,"n.a.")</x:f>
        <x:v>0</x:v>
      </x:c>
      <x:c r="T2421" s="38" t="str">
        <x:f>IF(ISNUMBER(S2421),"Calculado ilustrativo","Faltan datos / parámetros inválidos")</x:f>
        <x:v>Calculado ilustrativo</x:v>
      </x:c>
    </x:row>
    <x:row r="2422">
      <x:c r="A2422" s="38" t="str">
        <x:v>R02417</x:v>
      </x:c>
      <x:c r="B2422" s="38" t="str">
        <x:f>'Reparto provincial'!B811</x:f>
        <x:v>C21</x:v>
      </x:c>
      <x:c r="C2422" s="38" t="str">
        <x:f>'Reparto provincial'!C811</x:f>
        <x:v>Interamericana de Fianzas y Seguros, S.A.</x:v>
      </x:c>
      <x:c r="D2422" s="38" t="str">
        <x:f>'Reparto provincial'!D811</x:f>
        <x:v>Comercial</x:v>
      </x:c>
      <x:c r="E2422" s="38" t="str">
        <x:f>'Reparto provincial'!E811</x:f>
        <x:v>Panamá Oeste</x:v>
      </x:c>
      <x:c r="F2422" s="38" t="str">
        <x:f>Ubicaciones!A18</x:f>
        <x:v>L13</x:v>
      </x:c>
      <x:c r="G2422" s="38" t="str">
        <x:v>P2</x:v>
      </x:c>
      <x:c r="H2422" s="55" t="n">
        <x:f>IF(AND(ISNUMBER('Reparto provincial'!J811),ABS(Construccion!G43-1)&lt;0.0000001,MIN(Construccion!D43:F43)&gt;=0,MAX(Construccion!D43:F43)&lt;=1),ROUND('Reparto provincial'!J811*ROUND(SUM(Construccion!$D$43:E43),12),0)-ROUND('Reparto provincial'!J811*ROUND(SUM(Construccion!$D$43:D43),12),0),"n.a.")</x:f>
        <x:v>8</x:v>
      </x:c>
      <x:c r="I2422" s="55" t="n">
        <x:f>'Reparto provincial'!N811</x:f>
        <x:v>65543.71428571429</x:v>
      </x:c>
      <x:c r="J2422" s="55" t="n">
        <x:f>IF(AND(ISNUMBER(H2422),ISNUMBER(I2422)),H2422*I2422,"n.a.")</x:f>
        <x:v>524349.7142857143</x:v>
      </x:c>
      <x:c r="K2422" s="56" t="n">
        <x:f>Ubicaciones!D18</x:f>
        <x:v>8.88</x:v>
      </x:c>
      <x:c r="L2422" s="56" t="n">
        <x:f>Ubicaciones!E18</x:f>
        <x:v>-79.78</x:v>
      </x:c>
      <x:c r="M2422" s="38" t="str">
        <x:f>Vulnerabilidad!B23</x:f>
        <x:v>Mampostería sin refuerzo</x:v>
      </x:c>
      <x:c r="N2422" s="38" t="str">
        <x:f>Vulnerabilidad!C23</x:f>
        <x:v>Bloque / ladrillo</x:v>
      </x:c>
      <x:c r="O2422" s="38" t="str">
        <x:f>Vulnerabilidad!D23</x:f>
        <x:v>Metal</x:v>
      </x:c>
      <x:c r="P2422" s="38" t="str">
        <x:v>Sin dato</x:v>
      </x:c>
      <x:c r="Q2422" s="38" t="n">
        <x:f>IF('Impacto local'!H18="","",'Impacto local'!H18)</x:f>
        <x:v>2</x:v>
      </x:c>
      <x:c r="R2422" s="57" t="n">
        <x:f>IF(Q2422="","",INDEX(Vulnerabilidad!$C$6:$C$17,Q2422))</x:f>
        <x:v>0</x:v>
      </x:c>
      <x:c r="S2422" s="55" t="n">
        <x:f>IF(AND(ISNUMBER(J2422),ISNUMBER(R2422),R2422&gt;=0,R2422&lt;=1),J2422*R2422,"n.a.")</x:f>
        <x:v>0</x:v>
      </x:c>
      <x:c r="T2422" s="38" t="str">
        <x:f>IF(ISNUMBER(S2422),"Calculado ilustrativo","Faltan datos / parámetros inválidos")</x:f>
        <x:v>Calculado ilustrativo</x:v>
      </x:c>
    </x:row>
    <x:row r="2423">
      <x:c r="A2423" s="38" t="str">
        <x:v>R02418</x:v>
      </x:c>
      <x:c r="B2423" s="38" t="str">
        <x:f>'Reparto provincial'!B811</x:f>
        <x:v>C21</x:v>
      </x:c>
      <x:c r="C2423" s="38" t="str">
        <x:f>'Reparto provincial'!C811</x:f>
        <x:v>Interamericana de Fianzas y Seguros, S.A.</x:v>
      </x:c>
      <x:c r="D2423" s="38" t="str">
        <x:f>'Reparto provincial'!D811</x:f>
        <x:v>Comercial</x:v>
      </x:c>
      <x:c r="E2423" s="38" t="str">
        <x:f>'Reparto provincial'!E811</x:f>
        <x:v>Panamá Oeste</x:v>
      </x:c>
      <x:c r="F2423" s="38" t="str">
        <x:f>Ubicaciones!A18</x:f>
        <x:v>L13</x:v>
      </x:c>
      <x:c r="G2423" s="38" t="str">
        <x:v>P3</x:v>
      </x:c>
      <x:c r="H2423" s="55" t="n">
        <x:f>IF(AND(ISNUMBER('Reparto provincial'!J811),ABS(Construccion!G43-1)&lt;0.0000001,MIN(Construccion!D43:F43)&gt;=0,MAX(Construccion!D43:F43)&lt;=1),ROUND('Reparto provincial'!J811*ROUND(SUM(Construccion!$D$43:F43),12),0)-ROUND('Reparto provincial'!J811*ROUND(SUM(Construccion!$D$43:E43),12),0),"n.a.")</x:f>
        <x:v>3</x:v>
      </x:c>
      <x:c r="I2423" s="55" t="n">
        <x:f>'Reparto provincial'!N811</x:f>
        <x:v>65543.71428571429</x:v>
      </x:c>
      <x:c r="J2423" s="55" t="n">
        <x:f>IF(AND(ISNUMBER(H2423),ISNUMBER(I2423)),H2423*I2423,"n.a.")</x:f>
        <x:v>196631.14285714287</x:v>
      </x:c>
      <x:c r="K2423" s="56" t="n">
        <x:f>Ubicaciones!D18</x:f>
        <x:v>8.88</x:v>
      </x:c>
      <x:c r="L2423" s="56" t="n">
        <x:f>Ubicaciones!E18</x:f>
        <x:v>-79.78</x:v>
      </x:c>
      <x:c r="M2423" s="38" t="str">
        <x:f>Vulnerabilidad!B24</x:f>
        <x:v>Liviana / madera</x:v>
      </x:c>
      <x:c r="N2423" s="38" t="str">
        <x:f>Vulnerabilidad!C24</x:f>
        <x:v>Madera / livianas</x:v>
      </x:c>
      <x:c r="O2423" s="38" t="str">
        <x:f>Vulnerabilidad!D24</x:f>
        <x:v>Metal</x:v>
      </x:c>
      <x:c r="P2423" s="38" t="str">
        <x:v>Sin dato</x:v>
      </x:c>
      <x:c r="Q2423" s="38" t="n">
        <x:f>IF('Impacto local'!H18="","",'Impacto local'!H18)</x:f>
        <x:v>2</x:v>
      </x:c>
      <x:c r="R2423" s="57" t="n">
        <x:f>IF(Q2423="","",INDEX(Vulnerabilidad!$D$6:$D$17,Q2423))</x:f>
        <x:v>0</x:v>
      </x:c>
      <x:c r="S2423" s="55" t="n">
        <x:f>IF(AND(ISNUMBER(J2423),ISNUMBER(R2423),R2423&gt;=0,R2423&lt;=1),J2423*R2423,"n.a.")</x:f>
        <x:v>0</x:v>
      </x:c>
      <x:c r="T2423" s="38" t="str">
        <x:f>IF(ISNUMBER(S2423),"Calculado ilustrativo","Faltan datos / parámetros inválidos")</x:f>
        <x:v>Calculado ilustrativo</x:v>
      </x:c>
    </x:row>
    <x:row r="2424">
      <x:c r="A2424" s="38" t="str">
        <x:v>R02419</x:v>
      </x:c>
      <x:c r="B2424" s="38" t="str">
        <x:f>'Reparto provincial'!B812</x:f>
        <x:v>C21</x:v>
      </x:c>
      <x:c r="C2424" s="38" t="str">
        <x:f>'Reparto provincial'!C812</x:f>
        <x:v>Interamericana de Fianzas y Seguros, S.A.</x:v>
      </x:c>
      <x:c r="D2424" s="38" t="str">
        <x:f>'Reparto provincial'!D812</x:f>
        <x:v>Industrial</x:v>
      </x:c>
      <x:c r="E2424" s="38" t="str">
        <x:f>'Reparto provincial'!E812</x:f>
        <x:v>Bocas del Toro</x:v>
      </x:c>
      <x:c r="F2424" s="38" t="str">
        <x:f>Ubicaciones!A6</x:f>
        <x:v>L01</x:v>
      </x:c>
      <x:c r="G2424" s="38" t="str">
        <x:v>P1</x:v>
      </x:c>
      <x:c r="H2424" s="55" t="n">
        <x:f>IF(AND(ISNUMBER('Reparto provincial'!J812),ABS(Construccion!G8-1)&lt;0.0000001,MIN(Construccion!D8:F8)&gt;=0,MAX(Construccion!D8:F8)&lt;=1),ROUND('Reparto provincial'!J812*ROUND(SUM(Construccion!$D$8:D8),12),0)-0,"n.a.")</x:f>
        <x:v>0</x:v>
      </x:c>
      <x:c r="I2424" s="55" t="n">
        <x:f>'Reparto provincial'!N812</x:f>
        <x:v>0</x:v>
      </x:c>
      <x:c r="J2424" s="55" t="n">
        <x:f>IF(AND(ISNUMBER(H2424),ISNUMBER(I2424)),H2424*I2424,"n.a.")</x:f>
        <x:v>0</x:v>
      </x:c>
      <x:c r="K2424" s="56" t="n">
        <x:f>Ubicaciones!D6</x:f>
        <x:v>9.34</x:v>
      </x:c>
      <x:c r="L2424" s="56" t="n">
        <x:f>Ubicaciones!E6</x:f>
        <x:v>-82.25</x:v>
      </x:c>
      <x:c r="M2424" s="38" t="str">
        <x:f>Vulnerabilidad!B22</x:f>
        <x:v>Hormigón armado</x:v>
      </x:c>
      <x:c r="N2424" s="38" t="str">
        <x:f>Vulnerabilidad!C22</x:f>
        <x:v>Mampostería de relleno</x:v>
      </x:c>
      <x:c r="O2424" s="38" t="str">
        <x:f>Vulnerabilidad!D22</x:f>
        <x:v>Losa de hormigón</x:v>
      </x:c>
      <x:c r="P2424" s="38" t="str">
        <x:v>Sin dato</x:v>
      </x:c>
      <x:c r="Q2424" s="38" t="n">
        <x:f>IF('Impacto local'!H6="","",'Impacto local'!H6)</x:f>
        <x:v>3</x:v>
      </x:c>
      <x:c r="R2424" s="57" t="n">
        <x:f>IF(Q2424="","",INDEX(Vulnerabilidad!$B$6:$B$17,Q2424))</x:f>
        <x:v>0</x:v>
      </x:c>
      <x:c r="S2424" s="55" t="n">
        <x:f>IF(AND(ISNUMBER(J2424),ISNUMBER(R2424),R2424&gt;=0,R2424&lt;=1),J2424*R2424,"n.a.")</x:f>
        <x:v>0</x:v>
      </x:c>
      <x:c r="T2424" s="38" t="str">
        <x:f>IF(ISNUMBER(S2424),"Calculado ilustrativo","Faltan datos / parámetros inválidos")</x:f>
        <x:v>Calculado ilustrativo</x:v>
      </x:c>
    </x:row>
    <x:row r="2425">
      <x:c r="A2425" s="38" t="str">
        <x:v>R02420</x:v>
      </x:c>
      <x:c r="B2425" s="38" t="str">
        <x:f>'Reparto provincial'!B812</x:f>
        <x:v>C21</x:v>
      </x:c>
      <x:c r="C2425" s="38" t="str">
        <x:f>'Reparto provincial'!C812</x:f>
        <x:v>Interamericana de Fianzas y Seguros, S.A.</x:v>
      </x:c>
      <x:c r="D2425" s="38" t="str">
        <x:f>'Reparto provincial'!D812</x:f>
        <x:v>Industrial</x:v>
      </x:c>
      <x:c r="E2425" s="38" t="str">
        <x:f>'Reparto provincial'!E812</x:f>
        <x:v>Bocas del Toro</x:v>
      </x:c>
      <x:c r="F2425" s="38" t="str">
        <x:f>Ubicaciones!A6</x:f>
        <x:v>L01</x:v>
      </x:c>
      <x:c r="G2425" s="38" t="str">
        <x:v>P2</x:v>
      </x:c>
      <x:c r="H2425" s="55" t="n">
        <x:f>IF(AND(ISNUMBER('Reparto provincial'!J812),ABS(Construccion!G8-1)&lt;0.0000001,MIN(Construccion!D8:F8)&gt;=0,MAX(Construccion!D8:F8)&lt;=1),ROUND('Reparto provincial'!J812*ROUND(SUM(Construccion!$D$8:E8),12),0)-ROUND('Reparto provincial'!J812*ROUND(SUM(Construccion!$D$8:D8),12),0),"n.a.")</x:f>
        <x:v>0</x:v>
      </x:c>
      <x:c r="I2425" s="55" t="n">
        <x:f>'Reparto provincial'!N812</x:f>
        <x:v>0</x:v>
      </x:c>
      <x:c r="J2425" s="55" t="n">
        <x:f>IF(AND(ISNUMBER(H2425),ISNUMBER(I2425)),H2425*I2425,"n.a.")</x:f>
        <x:v>0</x:v>
      </x:c>
      <x:c r="K2425" s="56" t="n">
        <x:f>Ubicaciones!D6</x:f>
        <x:v>9.34</x:v>
      </x:c>
      <x:c r="L2425" s="56" t="n">
        <x:f>Ubicaciones!E6</x:f>
        <x:v>-82.25</x:v>
      </x:c>
      <x:c r="M2425" s="38" t="str">
        <x:f>Vulnerabilidad!B23</x:f>
        <x:v>Mampostería sin refuerzo</x:v>
      </x:c>
      <x:c r="N2425" s="38" t="str">
        <x:f>Vulnerabilidad!C23</x:f>
        <x:v>Bloque / ladrillo</x:v>
      </x:c>
      <x:c r="O2425" s="38" t="str">
        <x:f>Vulnerabilidad!D23</x:f>
        <x:v>Metal</x:v>
      </x:c>
      <x:c r="P2425" s="38" t="str">
        <x:v>Sin dato</x:v>
      </x:c>
      <x:c r="Q2425" s="38" t="n">
        <x:f>IF('Impacto local'!H6="","",'Impacto local'!H6)</x:f>
        <x:v>3</x:v>
      </x:c>
      <x:c r="R2425" s="57" t="n">
        <x:f>IF(Q2425="","",INDEX(Vulnerabilidad!$C$6:$C$17,Q2425))</x:f>
        <x:v>0</x:v>
      </x:c>
      <x:c r="S2425" s="55" t="n">
        <x:f>IF(AND(ISNUMBER(J2425),ISNUMBER(R2425),R2425&gt;=0,R2425&lt;=1),J2425*R2425,"n.a.")</x:f>
        <x:v>0</x:v>
      </x:c>
      <x:c r="T2425" s="38" t="str">
        <x:f>IF(ISNUMBER(S2425),"Calculado ilustrativo","Faltan datos / parámetros inválidos")</x:f>
        <x:v>Calculado ilustrativo</x:v>
      </x:c>
    </x:row>
    <x:row r="2426">
      <x:c r="A2426" s="38" t="str">
        <x:v>R02421</x:v>
      </x:c>
      <x:c r="B2426" s="38" t="str">
        <x:f>'Reparto provincial'!B812</x:f>
        <x:v>C21</x:v>
      </x:c>
      <x:c r="C2426" s="38" t="str">
        <x:f>'Reparto provincial'!C812</x:f>
        <x:v>Interamericana de Fianzas y Seguros, S.A.</x:v>
      </x:c>
      <x:c r="D2426" s="38" t="str">
        <x:f>'Reparto provincial'!D812</x:f>
        <x:v>Industrial</x:v>
      </x:c>
      <x:c r="E2426" s="38" t="str">
        <x:f>'Reparto provincial'!E812</x:f>
        <x:v>Bocas del Toro</x:v>
      </x:c>
      <x:c r="F2426" s="38" t="str">
        <x:f>Ubicaciones!A6</x:f>
        <x:v>L01</x:v>
      </x:c>
      <x:c r="G2426" s="38" t="str">
        <x:v>P3</x:v>
      </x:c>
      <x:c r="H2426" s="55" t="n">
        <x:f>IF(AND(ISNUMBER('Reparto provincial'!J812),ABS(Construccion!G8-1)&lt;0.0000001,MIN(Construccion!D8:F8)&gt;=0,MAX(Construccion!D8:F8)&lt;=1),ROUND('Reparto provincial'!J812*ROUND(SUM(Construccion!$D$8:F8),12),0)-ROUND('Reparto provincial'!J812*ROUND(SUM(Construccion!$D$8:E8),12),0),"n.a.")</x:f>
        <x:v>0</x:v>
      </x:c>
      <x:c r="I2426" s="55" t="n">
        <x:f>'Reparto provincial'!N812</x:f>
        <x:v>0</x:v>
      </x:c>
      <x:c r="J2426" s="55" t="n">
        <x:f>IF(AND(ISNUMBER(H2426),ISNUMBER(I2426)),H2426*I2426,"n.a.")</x:f>
        <x:v>0</x:v>
      </x:c>
      <x:c r="K2426" s="56" t="n">
        <x:f>Ubicaciones!D6</x:f>
        <x:v>9.34</x:v>
      </x:c>
      <x:c r="L2426" s="56" t="n">
        <x:f>Ubicaciones!E6</x:f>
        <x:v>-82.25</x:v>
      </x:c>
      <x:c r="M2426" s="38" t="str">
        <x:f>Vulnerabilidad!B24</x:f>
        <x:v>Liviana / madera</x:v>
      </x:c>
      <x:c r="N2426" s="38" t="str">
        <x:f>Vulnerabilidad!C24</x:f>
        <x:v>Madera / livianas</x:v>
      </x:c>
      <x:c r="O2426" s="38" t="str">
        <x:f>Vulnerabilidad!D24</x:f>
        <x:v>Metal</x:v>
      </x:c>
      <x:c r="P2426" s="38" t="str">
        <x:v>Sin dato</x:v>
      </x:c>
      <x:c r="Q2426" s="38" t="n">
        <x:f>IF('Impacto local'!H6="","",'Impacto local'!H6)</x:f>
        <x:v>3</x:v>
      </x:c>
      <x:c r="R2426" s="57" t="n">
        <x:f>IF(Q2426="","",INDEX(Vulnerabilidad!$D$6:$D$17,Q2426))</x:f>
        <x:v>0</x:v>
      </x:c>
      <x:c r="S2426" s="55" t="n">
        <x:f>IF(AND(ISNUMBER(J2426),ISNUMBER(R2426),R2426&gt;=0,R2426&lt;=1),J2426*R2426,"n.a.")</x:f>
        <x:v>0</x:v>
      </x:c>
      <x:c r="T2426" s="38" t="str">
        <x:f>IF(ISNUMBER(S2426),"Calculado ilustrativo","Faltan datos / parámetros inválidos")</x:f>
        <x:v>Calculado ilustrativo</x:v>
      </x:c>
    </x:row>
    <x:row r="2427">
      <x:c r="A2427" s="38" t="str">
        <x:v>R02422</x:v>
      </x:c>
      <x:c r="B2427" s="38" t="str">
        <x:f>'Reparto provincial'!B813</x:f>
        <x:v>C21</x:v>
      </x:c>
      <x:c r="C2427" s="38" t="str">
        <x:f>'Reparto provincial'!C813</x:f>
        <x:v>Interamericana de Fianzas y Seguros, S.A.</x:v>
      </x:c>
      <x:c r="D2427" s="38" t="str">
        <x:f>'Reparto provincial'!D813</x:f>
        <x:v>Industrial</x:v>
      </x:c>
      <x:c r="E2427" s="38" t="str">
        <x:f>'Reparto provincial'!E813</x:f>
        <x:v>Coclé</x:v>
      </x:c>
      <x:c r="F2427" s="38" t="str">
        <x:f>Ubicaciones!A7</x:f>
        <x:v>L02</x:v>
      </x:c>
      <x:c r="G2427" s="38" t="str">
        <x:v>P1</x:v>
      </x:c>
      <x:c r="H2427" s="55" t="n">
        <x:f>IF(AND(ISNUMBER('Reparto provincial'!J813),ABS(Construccion!G11-1)&lt;0.0000001,MIN(Construccion!D11:F11)&gt;=0,MAX(Construccion!D11:F11)&lt;=1),ROUND('Reparto provincial'!J813*ROUND(SUM(Construccion!$D$11:D11),12),0)-0,"n.a.")</x:f>
        <x:v>0</x:v>
      </x:c>
      <x:c r="I2427" s="55" t="n">
        <x:f>'Reparto provincial'!N813</x:f>
        <x:v>0</x:v>
      </x:c>
      <x:c r="J2427" s="55" t="n">
        <x:f>IF(AND(ISNUMBER(H2427),ISNUMBER(I2427)),H2427*I2427,"n.a.")</x:f>
        <x:v>0</x:v>
      </x:c>
      <x:c r="K2427" s="56" t="n">
        <x:f>Ubicaciones!D7</x:f>
        <x:v>8.52</x:v>
      </x:c>
      <x:c r="L2427" s="56" t="n">
        <x:f>Ubicaciones!E7</x:f>
        <x:v>-80.36</x:v>
      </x:c>
      <x:c r="M2427" s="38" t="str">
        <x:f>Vulnerabilidad!B22</x:f>
        <x:v>Hormigón armado</x:v>
      </x:c>
      <x:c r="N2427" s="38" t="str">
        <x:f>Vulnerabilidad!C22</x:f>
        <x:v>Mampostería de relleno</x:v>
      </x:c>
      <x:c r="O2427" s="38" t="str">
        <x:f>Vulnerabilidad!D22</x:f>
        <x:v>Losa de hormigón</x:v>
      </x:c>
      <x:c r="P2427" s="38" t="str">
        <x:v>Sin dato</x:v>
      </x:c>
      <x:c r="Q2427" s="38" t="n">
        <x:f>IF('Impacto local'!H7="","",'Impacto local'!H7)</x:f>
        <x:v>2</x:v>
      </x:c>
      <x:c r="R2427" s="57" t="n">
        <x:f>IF(Q2427="","",INDEX(Vulnerabilidad!$B$6:$B$17,Q2427))</x:f>
        <x:v>0</x:v>
      </x:c>
      <x:c r="S2427" s="55" t="n">
        <x:f>IF(AND(ISNUMBER(J2427),ISNUMBER(R2427),R2427&gt;=0,R2427&lt;=1),J2427*R2427,"n.a.")</x:f>
        <x:v>0</x:v>
      </x:c>
      <x:c r="T2427" s="38" t="str">
        <x:f>IF(ISNUMBER(S2427),"Calculado ilustrativo","Faltan datos / parámetros inválidos")</x:f>
        <x:v>Calculado ilustrativo</x:v>
      </x:c>
    </x:row>
    <x:row r="2428">
      <x:c r="A2428" s="38" t="str">
        <x:v>R02423</x:v>
      </x:c>
      <x:c r="B2428" s="38" t="str">
        <x:f>'Reparto provincial'!B813</x:f>
        <x:v>C21</x:v>
      </x:c>
      <x:c r="C2428" s="38" t="str">
        <x:f>'Reparto provincial'!C813</x:f>
        <x:v>Interamericana de Fianzas y Seguros, S.A.</x:v>
      </x:c>
      <x:c r="D2428" s="38" t="str">
        <x:f>'Reparto provincial'!D813</x:f>
        <x:v>Industrial</x:v>
      </x:c>
      <x:c r="E2428" s="38" t="str">
        <x:f>'Reparto provincial'!E813</x:f>
        <x:v>Coclé</x:v>
      </x:c>
      <x:c r="F2428" s="38" t="str">
        <x:f>Ubicaciones!A7</x:f>
        <x:v>L02</x:v>
      </x:c>
      <x:c r="G2428" s="38" t="str">
        <x:v>P2</x:v>
      </x:c>
      <x:c r="H2428" s="55" t="n">
        <x:f>IF(AND(ISNUMBER('Reparto provincial'!J813),ABS(Construccion!G11-1)&lt;0.0000001,MIN(Construccion!D11:F11)&gt;=0,MAX(Construccion!D11:F11)&lt;=1),ROUND('Reparto provincial'!J813*ROUND(SUM(Construccion!$D$11:E11),12),0)-ROUND('Reparto provincial'!J813*ROUND(SUM(Construccion!$D$11:D11),12),0),"n.a.")</x:f>
        <x:v>0</x:v>
      </x:c>
      <x:c r="I2428" s="55" t="n">
        <x:f>'Reparto provincial'!N813</x:f>
        <x:v>0</x:v>
      </x:c>
      <x:c r="J2428" s="55" t="n">
        <x:f>IF(AND(ISNUMBER(H2428),ISNUMBER(I2428)),H2428*I2428,"n.a.")</x:f>
        <x:v>0</x:v>
      </x:c>
      <x:c r="K2428" s="56" t="n">
        <x:f>Ubicaciones!D7</x:f>
        <x:v>8.52</x:v>
      </x:c>
      <x:c r="L2428" s="56" t="n">
        <x:f>Ubicaciones!E7</x:f>
        <x:v>-80.36</x:v>
      </x:c>
      <x:c r="M2428" s="38" t="str">
        <x:f>Vulnerabilidad!B23</x:f>
        <x:v>Mampostería sin refuerzo</x:v>
      </x:c>
      <x:c r="N2428" s="38" t="str">
        <x:f>Vulnerabilidad!C23</x:f>
        <x:v>Bloque / ladrillo</x:v>
      </x:c>
      <x:c r="O2428" s="38" t="str">
        <x:f>Vulnerabilidad!D23</x:f>
        <x:v>Metal</x:v>
      </x:c>
      <x:c r="P2428" s="38" t="str">
        <x:v>Sin dato</x:v>
      </x:c>
      <x:c r="Q2428" s="38" t="n">
        <x:f>IF('Impacto local'!H7="","",'Impacto local'!H7)</x:f>
        <x:v>2</x:v>
      </x:c>
      <x:c r="R2428" s="57" t="n">
        <x:f>IF(Q2428="","",INDEX(Vulnerabilidad!$C$6:$C$17,Q2428))</x:f>
        <x:v>0</x:v>
      </x:c>
      <x:c r="S2428" s="55" t="n">
        <x:f>IF(AND(ISNUMBER(J2428),ISNUMBER(R2428),R2428&gt;=0,R2428&lt;=1),J2428*R2428,"n.a.")</x:f>
        <x:v>0</x:v>
      </x:c>
      <x:c r="T2428" s="38" t="str">
        <x:f>IF(ISNUMBER(S2428),"Calculado ilustrativo","Faltan datos / parámetros inválidos")</x:f>
        <x:v>Calculado ilustrativo</x:v>
      </x:c>
    </x:row>
    <x:row r="2429">
      <x:c r="A2429" s="38" t="str">
        <x:v>R02424</x:v>
      </x:c>
      <x:c r="B2429" s="38" t="str">
        <x:f>'Reparto provincial'!B813</x:f>
        <x:v>C21</x:v>
      </x:c>
      <x:c r="C2429" s="38" t="str">
        <x:f>'Reparto provincial'!C813</x:f>
        <x:v>Interamericana de Fianzas y Seguros, S.A.</x:v>
      </x:c>
      <x:c r="D2429" s="38" t="str">
        <x:f>'Reparto provincial'!D813</x:f>
        <x:v>Industrial</x:v>
      </x:c>
      <x:c r="E2429" s="38" t="str">
        <x:f>'Reparto provincial'!E813</x:f>
        <x:v>Coclé</x:v>
      </x:c>
      <x:c r="F2429" s="38" t="str">
        <x:f>Ubicaciones!A7</x:f>
        <x:v>L02</x:v>
      </x:c>
      <x:c r="G2429" s="38" t="str">
        <x:v>P3</x:v>
      </x:c>
      <x:c r="H2429" s="55" t="n">
        <x:f>IF(AND(ISNUMBER('Reparto provincial'!J813),ABS(Construccion!G11-1)&lt;0.0000001,MIN(Construccion!D11:F11)&gt;=0,MAX(Construccion!D11:F11)&lt;=1),ROUND('Reparto provincial'!J813*ROUND(SUM(Construccion!$D$11:F11),12),0)-ROUND('Reparto provincial'!J813*ROUND(SUM(Construccion!$D$11:E11),12),0),"n.a.")</x:f>
        <x:v>0</x:v>
      </x:c>
      <x:c r="I2429" s="55" t="n">
        <x:f>'Reparto provincial'!N813</x:f>
        <x:v>0</x:v>
      </x:c>
      <x:c r="J2429" s="55" t="n">
        <x:f>IF(AND(ISNUMBER(H2429),ISNUMBER(I2429)),H2429*I2429,"n.a.")</x:f>
        <x:v>0</x:v>
      </x:c>
      <x:c r="K2429" s="56" t="n">
        <x:f>Ubicaciones!D7</x:f>
        <x:v>8.52</x:v>
      </x:c>
      <x:c r="L2429" s="56" t="n">
        <x:f>Ubicaciones!E7</x:f>
        <x:v>-80.36</x:v>
      </x:c>
      <x:c r="M2429" s="38" t="str">
        <x:f>Vulnerabilidad!B24</x:f>
        <x:v>Liviana / madera</x:v>
      </x:c>
      <x:c r="N2429" s="38" t="str">
        <x:f>Vulnerabilidad!C24</x:f>
        <x:v>Madera / livianas</x:v>
      </x:c>
      <x:c r="O2429" s="38" t="str">
        <x:f>Vulnerabilidad!D24</x:f>
        <x:v>Metal</x:v>
      </x:c>
      <x:c r="P2429" s="38" t="str">
        <x:v>Sin dato</x:v>
      </x:c>
      <x:c r="Q2429" s="38" t="n">
        <x:f>IF('Impacto local'!H7="","",'Impacto local'!H7)</x:f>
        <x:v>2</x:v>
      </x:c>
      <x:c r="R2429" s="57" t="n">
        <x:f>IF(Q2429="","",INDEX(Vulnerabilidad!$D$6:$D$17,Q2429))</x:f>
        <x:v>0</x:v>
      </x:c>
      <x:c r="S2429" s="55" t="n">
        <x:f>IF(AND(ISNUMBER(J2429),ISNUMBER(R2429),R2429&gt;=0,R2429&lt;=1),J2429*R2429,"n.a.")</x:f>
        <x:v>0</x:v>
      </x:c>
      <x:c r="T2429" s="38" t="str">
        <x:f>IF(ISNUMBER(S2429),"Calculado ilustrativo","Faltan datos / parámetros inválidos")</x:f>
        <x:v>Calculado ilustrativo</x:v>
      </x:c>
    </x:row>
    <x:row r="2430">
      <x:c r="A2430" s="38" t="str">
        <x:v>R02425</x:v>
      </x:c>
      <x:c r="B2430" s="38" t="str">
        <x:f>'Reparto provincial'!B814</x:f>
        <x:v>C21</x:v>
      </x:c>
      <x:c r="C2430" s="38" t="str">
        <x:f>'Reparto provincial'!C814</x:f>
        <x:v>Interamericana de Fianzas y Seguros, S.A.</x:v>
      </x:c>
      <x:c r="D2430" s="38" t="str">
        <x:f>'Reparto provincial'!D814</x:f>
        <x:v>Industrial</x:v>
      </x:c>
      <x:c r="E2430" s="38" t="str">
        <x:f>'Reparto provincial'!E814</x:f>
        <x:v>Colón</x:v>
      </x:c>
      <x:c r="F2430" s="38" t="str">
        <x:f>Ubicaciones!A8</x:f>
        <x:v>L03</x:v>
      </x:c>
      <x:c r="G2430" s="38" t="str">
        <x:v>P1</x:v>
      </x:c>
      <x:c r="H2430" s="55" t="n">
        <x:f>IF(AND(ISNUMBER('Reparto provincial'!J814),ABS(Construccion!G14-1)&lt;0.0000001,MIN(Construccion!D14:F14)&gt;=0,MAX(Construccion!D14:F14)&lt;=1),ROUND('Reparto provincial'!J814*ROUND(SUM(Construccion!$D$14:D14),12),0)-0,"n.a.")</x:f>
        <x:v>0</x:v>
      </x:c>
      <x:c r="I2430" s="55" t="n">
        <x:f>'Reparto provincial'!N814</x:f>
        <x:v>0</x:v>
      </x:c>
      <x:c r="J2430" s="55" t="n">
        <x:f>IF(AND(ISNUMBER(H2430),ISNUMBER(I2430)),H2430*I2430,"n.a.")</x:f>
        <x:v>0</x:v>
      </x:c>
      <x:c r="K2430" s="56" t="n">
        <x:f>Ubicaciones!D8</x:f>
        <x:v>9.36</x:v>
      </x:c>
      <x:c r="L2430" s="56" t="n">
        <x:f>Ubicaciones!E8</x:f>
        <x:v>-79.9</x:v>
      </x:c>
      <x:c r="M2430" s="38" t="str">
        <x:f>Vulnerabilidad!B22</x:f>
        <x:v>Hormigón armado</x:v>
      </x:c>
      <x:c r="N2430" s="38" t="str">
        <x:f>Vulnerabilidad!C22</x:f>
        <x:v>Mampostería de relleno</x:v>
      </x:c>
      <x:c r="O2430" s="38" t="str">
        <x:f>Vulnerabilidad!D22</x:f>
        <x:v>Losa de hormigón</x:v>
      </x:c>
      <x:c r="P2430" s="38" t="str">
        <x:v>Sin dato</x:v>
      </x:c>
      <x:c r="Q2430" s="38" t="n">
        <x:f>IF('Impacto local'!H8="","",'Impacto local'!H8)</x:f>
        <x:v>2</x:v>
      </x:c>
      <x:c r="R2430" s="57" t="n">
        <x:f>IF(Q2430="","",INDEX(Vulnerabilidad!$B$6:$B$17,Q2430))</x:f>
        <x:v>0</x:v>
      </x:c>
      <x:c r="S2430" s="55" t="n">
        <x:f>IF(AND(ISNUMBER(J2430),ISNUMBER(R2430),R2430&gt;=0,R2430&lt;=1),J2430*R2430,"n.a.")</x:f>
        <x:v>0</x:v>
      </x:c>
      <x:c r="T2430" s="38" t="str">
        <x:f>IF(ISNUMBER(S2430),"Calculado ilustrativo","Faltan datos / parámetros inválidos")</x:f>
        <x:v>Calculado ilustrativo</x:v>
      </x:c>
    </x:row>
    <x:row r="2431">
      <x:c r="A2431" s="38" t="str">
        <x:v>R02426</x:v>
      </x:c>
      <x:c r="B2431" s="38" t="str">
        <x:f>'Reparto provincial'!B814</x:f>
        <x:v>C21</x:v>
      </x:c>
      <x:c r="C2431" s="38" t="str">
        <x:f>'Reparto provincial'!C814</x:f>
        <x:v>Interamericana de Fianzas y Seguros, S.A.</x:v>
      </x:c>
      <x:c r="D2431" s="38" t="str">
        <x:f>'Reparto provincial'!D814</x:f>
        <x:v>Industrial</x:v>
      </x:c>
      <x:c r="E2431" s="38" t="str">
        <x:f>'Reparto provincial'!E814</x:f>
        <x:v>Colón</x:v>
      </x:c>
      <x:c r="F2431" s="38" t="str">
        <x:f>Ubicaciones!A8</x:f>
        <x:v>L03</x:v>
      </x:c>
      <x:c r="G2431" s="38" t="str">
        <x:v>P2</x:v>
      </x:c>
      <x:c r="H2431" s="55" t="n">
        <x:f>IF(AND(ISNUMBER('Reparto provincial'!J814),ABS(Construccion!G14-1)&lt;0.0000001,MIN(Construccion!D14:F14)&gt;=0,MAX(Construccion!D14:F14)&lt;=1),ROUND('Reparto provincial'!J814*ROUND(SUM(Construccion!$D$14:E14),12),0)-ROUND('Reparto provincial'!J814*ROUND(SUM(Construccion!$D$14:D14),12),0),"n.a.")</x:f>
        <x:v>0</x:v>
      </x:c>
      <x:c r="I2431" s="55" t="n">
        <x:f>'Reparto provincial'!N814</x:f>
        <x:v>0</x:v>
      </x:c>
      <x:c r="J2431" s="55" t="n">
        <x:f>IF(AND(ISNUMBER(H2431),ISNUMBER(I2431)),H2431*I2431,"n.a.")</x:f>
        <x:v>0</x:v>
      </x:c>
      <x:c r="K2431" s="56" t="n">
        <x:f>Ubicaciones!D8</x:f>
        <x:v>9.36</x:v>
      </x:c>
      <x:c r="L2431" s="56" t="n">
        <x:f>Ubicaciones!E8</x:f>
        <x:v>-79.9</x:v>
      </x:c>
      <x:c r="M2431" s="38" t="str">
        <x:f>Vulnerabilidad!B23</x:f>
        <x:v>Mampostería sin refuerzo</x:v>
      </x:c>
      <x:c r="N2431" s="38" t="str">
        <x:f>Vulnerabilidad!C23</x:f>
        <x:v>Bloque / ladrillo</x:v>
      </x:c>
      <x:c r="O2431" s="38" t="str">
        <x:f>Vulnerabilidad!D23</x:f>
        <x:v>Metal</x:v>
      </x:c>
      <x:c r="P2431" s="38" t="str">
        <x:v>Sin dato</x:v>
      </x:c>
      <x:c r="Q2431" s="38" t="n">
        <x:f>IF('Impacto local'!H8="","",'Impacto local'!H8)</x:f>
        <x:v>2</x:v>
      </x:c>
      <x:c r="R2431" s="57" t="n">
        <x:f>IF(Q2431="","",INDEX(Vulnerabilidad!$C$6:$C$17,Q2431))</x:f>
        <x:v>0</x:v>
      </x:c>
      <x:c r="S2431" s="55" t="n">
        <x:f>IF(AND(ISNUMBER(J2431),ISNUMBER(R2431),R2431&gt;=0,R2431&lt;=1),J2431*R2431,"n.a.")</x:f>
        <x:v>0</x:v>
      </x:c>
      <x:c r="T2431" s="38" t="str">
        <x:f>IF(ISNUMBER(S2431),"Calculado ilustrativo","Faltan datos / parámetros inválidos")</x:f>
        <x:v>Calculado ilustrativo</x:v>
      </x:c>
    </x:row>
    <x:row r="2432">
      <x:c r="A2432" s="38" t="str">
        <x:v>R02427</x:v>
      </x:c>
      <x:c r="B2432" s="38" t="str">
        <x:f>'Reparto provincial'!B814</x:f>
        <x:v>C21</x:v>
      </x:c>
      <x:c r="C2432" s="38" t="str">
        <x:f>'Reparto provincial'!C814</x:f>
        <x:v>Interamericana de Fianzas y Seguros, S.A.</x:v>
      </x:c>
      <x:c r="D2432" s="38" t="str">
        <x:f>'Reparto provincial'!D814</x:f>
        <x:v>Industrial</x:v>
      </x:c>
      <x:c r="E2432" s="38" t="str">
        <x:f>'Reparto provincial'!E814</x:f>
        <x:v>Colón</x:v>
      </x:c>
      <x:c r="F2432" s="38" t="str">
        <x:f>Ubicaciones!A8</x:f>
        <x:v>L03</x:v>
      </x:c>
      <x:c r="G2432" s="38" t="str">
        <x:v>P3</x:v>
      </x:c>
      <x:c r="H2432" s="55" t="n">
        <x:f>IF(AND(ISNUMBER('Reparto provincial'!J814),ABS(Construccion!G14-1)&lt;0.0000001,MIN(Construccion!D14:F14)&gt;=0,MAX(Construccion!D14:F14)&lt;=1),ROUND('Reparto provincial'!J814*ROUND(SUM(Construccion!$D$14:F14),12),0)-ROUND('Reparto provincial'!J814*ROUND(SUM(Construccion!$D$14:E14),12),0),"n.a.")</x:f>
        <x:v>0</x:v>
      </x:c>
      <x:c r="I2432" s="55" t="n">
        <x:f>'Reparto provincial'!N814</x:f>
        <x:v>0</x:v>
      </x:c>
      <x:c r="J2432" s="55" t="n">
        <x:f>IF(AND(ISNUMBER(H2432),ISNUMBER(I2432)),H2432*I2432,"n.a.")</x:f>
        <x:v>0</x:v>
      </x:c>
      <x:c r="K2432" s="56" t="n">
        <x:f>Ubicaciones!D8</x:f>
        <x:v>9.36</x:v>
      </x:c>
      <x:c r="L2432" s="56" t="n">
        <x:f>Ubicaciones!E8</x:f>
        <x:v>-79.9</x:v>
      </x:c>
      <x:c r="M2432" s="38" t="str">
        <x:f>Vulnerabilidad!B24</x:f>
        <x:v>Liviana / madera</x:v>
      </x:c>
      <x:c r="N2432" s="38" t="str">
        <x:f>Vulnerabilidad!C24</x:f>
        <x:v>Madera / livianas</x:v>
      </x:c>
      <x:c r="O2432" s="38" t="str">
        <x:f>Vulnerabilidad!D24</x:f>
        <x:v>Metal</x:v>
      </x:c>
      <x:c r="P2432" s="38" t="str">
        <x:v>Sin dato</x:v>
      </x:c>
      <x:c r="Q2432" s="38" t="n">
        <x:f>IF('Impacto local'!H8="","",'Impacto local'!H8)</x:f>
        <x:v>2</x:v>
      </x:c>
      <x:c r="R2432" s="57" t="n">
        <x:f>IF(Q2432="","",INDEX(Vulnerabilidad!$D$6:$D$17,Q2432))</x:f>
        <x:v>0</x:v>
      </x:c>
      <x:c r="S2432" s="55" t="n">
        <x:f>IF(AND(ISNUMBER(J2432),ISNUMBER(R2432),R2432&gt;=0,R2432&lt;=1),J2432*R2432,"n.a.")</x:f>
        <x:v>0</x:v>
      </x:c>
      <x:c r="T2432" s="38" t="str">
        <x:f>IF(ISNUMBER(S2432),"Calculado ilustrativo","Faltan datos / parámetros inválidos")</x:f>
        <x:v>Calculado ilustrativo</x:v>
      </x:c>
    </x:row>
    <x:row r="2433">
      <x:c r="A2433" s="38" t="str">
        <x:v>R02428</x:v>
      </x:c>
      <x:c r="B2433" s="38" t="str">
        <x:f>'Reparto provincial'!B815</x:f>
        <x:v>C21</x:v>
      </x:c>
      <x:c r="C2433" s="38" t="str">
        <x:f>'Reparto provincial'!C815</x:f>
        <x:v>Interamericana de Fianzas y Seguros, S.A.</x:v>
      </x:c>
      <x:c r="D2433" s="38" t="str">
        <x:f>'Reparto provincial'!D815</x:f>
        <x:v>Industrial</x:v>
      </x:c>
      <x:c r="E2433" s="38" t="str">
        <x:f>'Reparto provincial'!E815</x:f>
        <x:v>Chiriquí</x:v>
      </x:c>
      <x:c r="F2433" s="38" t="str">
        <x:f>Ubicaciones!A9</x:f>
        <x:v>L04</x:v>
      </x:c>
      <x:c r="G2433" s="38" t="str">
        <x:v>P1</x:v>
      </x:c>
      <x:c r="H2433" s="55" t="n">
        <x:f>IF(AND(ISNUMBER('Reparto provincial'!J815),ABS(Construccion!G17-1)&lt;0.0000001,MIN(Construccion!D17:F17)&gt;=0,MAX(Construccion!D17:F17)&lt;=1),ROUND('Reparto provincial'!J815*ROUND(SUM(Construccion!$D$17:D17),12),0)-0,"n.a.")</x:f>
        <x:v>0</x:v>
      </x:c>
      <x:c r="I2433" s="55" t="n">
        <x:f>'Reparto provincial'!N815</x:f>
        <x:v>0</x:v>
      </x:c>
      <x:c r="J2433" s="55" t="n">
        <x:f>IF(AND(ISNUMBER(H2433),ISNUMBER(I2433)),H2433*I2433,"n.a.")</x:f>
        <x:v>0</x:v>
      </x:c>
      <x:c r="K2433" s="56" t="n">
        <x:f>Ubicaciones!D9</x:f>
        <x:v>8.43</x:v>
      </x:c>
      <x:c r="L2433" s="56" t="n">
        <x:f>Ubicaciones!E9</x:f>
        <x:v>-82.43</x:v>
      </x:c>
      <x:c r="M2433" s="38" t="str">
        <x:f>Vulnerabilidad!B22</x:f>
        <x:v>Hormigón armado</x:v>
      </x:c>
      <x:c r="N2433" s="38" t="str">
        <x:f>Vulnerabilidad!C22</x:f>
        <x:v>Mampostería de relleno</x:v>
      </x:c>
      <x:c r="O2433" s="38" t="str">
        <x:f>Vulnerabilidad!D22</x:f>
        <x:v>Losa de hormigón</x:v>
      </x:c>
      <x:c r="P2433" s="38" t="str">
        <x:v>Sin dato</x:v>
      </x:c>
      <x:c r="Q2433" s="38" t="n">
        <x:f>IF('Impacto local'!H9="","",'Impacto local'!H9)</x:f>
        <x:v>4</x:v>
      </x:c>
      <x:c r="R2433" s="57" t="n">
        <x:f>IF(Q2433="","",INDEX(Vulnerabilidad!$B$6:$B$17,Q2433))</x:f>
        <x:v>0</x:v>
      </x:c>
      <x:c r="S2433" s="55" t="n">
        <x:f>IF(AND(ISNUMBER(J2433),ISNUMBER(R2433),R2433&gt;=0,R2433&lt;=1),J2433*R2433,"n.a.")</x:f>
        <x:v>0</x:v>
      </x:c>
      <x:c r="T2433" s="38" t="str">
        <x:f>IF(ISNUMBER(S2433),"Calculado ilustrativo","Faltan datos / parámetros inválidos")</x:f>
        <x:v>Calculado ilustrativo</x:v>
      </x:c>
    </x:row>
    <x:row r="2434">
      <x:c r="A2434" s="38" t="str">
        <x:v>R02429</x:v>
      </x:c>
      <x:c r="B2434" s="38" t="str">
        <x:f>'Reparto provincial'!B815</x:f>
        <x:v>C21</x:v>
      </x:c>
      <x:c r="C2434" s="38" t="str">
        <x:f>'Reparto provincial'!C815</x:f>
        <x:v>Interamericana de Fianzas y Seguros, S.A.</x:v>
      </x:c>
      <x:c r="D2434" s="38" t="str">
        <x:f>'Reparto provincial'!D815</x:f>
        <x:v>Industrial</x:v>
      </x:c>
      <x:c r="E2434" s="38" t="str">
        <x:f>'Reparto provincial'!E815</x:f>
        <x:v>Chiriquí</x:v>
      </x:c>
      <x:c r="F2434" s="38" t="str">
        <x:f>Ubicaciones!A9</x:f>
        <x:v>L04</x:v>
      </x:c>
      <x:c r="G2434" s="38" t="str">
        <x:v>P2</x:v>
      </x:c>
      <x:c r="H2434" s="55" t="n">
        <x:f>IF(AND(ISNUMBER('Reparto provincial'!J815),ABS(Construccion!G17-1)&lt;0.0000001,MIN(Construccion!D17:F17)&gt;=0,MAX(Construccion!D17:F17)&lt;=1),ROUND('Reparto provincial'!J815*ROUND(SUM(Construccion!$D$17:E17),12),0)-ROUND('Reparto provincial'!J815*ROUND(SUM(Construccion!$D$17:D17),12),0),"n.a.")</x:f>
        <x:v>0</x:v>
      </x:c>
      <x:c r="I2434" s="55" t="n">
        <x:f>'Reparto provincial'!N815</x:f>
        <x:v>0</x:v>
      </x:c>
      <x:c r="J2434" s="55" t="n">
        <x:f>IF(AND(ISNUMBER(H2434),ISNUMBER(I2434)),H2434*I2434,"n.a.")</x:f>
        <x:v>0</x:v>
      </x:c>
      <x:c r="K2434" s="56" t="n">
        <x:f>Ubicaciones!D9</x:f>
        <x:v>8.43</x:v>
      </x:c>
      <x:c r="L2434" s="56" t="n">
        <x:f>Ubicaciones!E9</x:f>
        <x:v>-82.43</x:v>
      </x:c>
      <x:c r="M2434" s="38" t="str">
        <x:f>Vulnerabilidad!B23</x:f>
        <x:v>Mampostería sin refuerzo</x:v>
      </x:c>
      <x:c r="N2434" s="38" t="str">
        <x:f>Vulnerabilidad!C23</x:f>
        <x:v>Bloque / ladrillo</x:v>
      </x:c>
      <x:c r="O2434" s="38" t="str">
        <x:f>Vulnerabilidad!D23</x:f>
        <x:v>Metal</x:v>
      </x:c>
      <x:c r="P2434" s="38" t="str">
        <x:v>Sin dato</x:v>
      </x:c>
      <x:c r="Q2434" s="38" t="n">
        <x:f>IF('Impacto local'!H9="","",'Impacto local'!H9)</x:f>
        <x:v>4</x:v>
      </x:c>
      <x:c r="R2434" s="57" t="n">
        <x:f>IF(Q2434="","",INDEX(Vulnerabilidad!$C$6:$C$17,Q2434))</x:f>
        <x:v>0.001</x:v>
      </x:c>
      <x:c r="S2434" s="55" t="n">
        <x:f>IF(AND(ISNUMBER(J2434),ISNUMBER(R2434),R2434&gt;=0,R2434&lt;=1),J2434*R2434,"n.a.")</x:f>
        <x:v>0</x:v>
      </x:c>
      <x:c r="T2434" s="38" t="str">
        <x:f>IF(ISNUMBER(S2434),"Calculado ilustrativo","Faltan datos / parámetros inválidos")</x:f>
        <x:v>Calculado ilustrativo</x:v>
      </x:c>
    </x:row>
    <x:row r="2435">
      <x:c r="A2435" s="38" t="str">
        <x:v>R02430</x:v>
      </x:c>
      <x:c r="B2435" s="38" t="str">
        <x:f>'Reparto provincial'!B815</x:f>
        <x:v>C21</x:v>
      </x:c>
      <x:c r="C2435" s="38" t="str">
        <x:f>'Reparto provincial'!C815</x:f>
        <x:v>Interamericana de Fianzas y Seguros, S.A.</x:v>
      </x:c>
      <x:c r="D2435" s="38" t="str">
        <x:f>'Reparto provincial'!D815</x:f>
        <x:v>Industrial</x:v>
      </x:c>
      <x:c r="E2435" s="38" t="str">
        <x:f>'Reparto provincial'!E815</x:f>
        <x:v>Chiriquí</x:v>
      </x:c>
      <x:c r="F2435" s="38" t="str">
        <x:f>Ubicaciones!A9</x:f>
        <x:v>L04</x:v>
      </x:c>
      <x:c r="G2435" s="38" t="str">
        <x:v>P3</x:v>
      </x:c>
      <x:c r="H2435" s="55" t="n">
        <x:f>IF(AND(ISNUMBER('Reparto provincial'!J815),ABS(Construccion!G17-1)&lt;0.0000001,MIN(Construccion!D17:F17)&gt;=0,MAX(Construccion!D17:F17)&lt;=1),ROUND('Reparto provincial'!J815*ROUND(SUM(Construccion!$D$17:F17),12),0)-ROUND('Reparto provincial'!J815*ROUND(SUM(Construccion!$D$17:E17),12),0),"n.a.")</x:f>
        <x:v>0</x:v>
      </x:c>
      <x:c r="I2435" s="55" t="n">
        <x:f>'Reparto provincial'!N815</x:f>
        <x:v>0</x:v>
      </x:c>
      <x:c r="J2435" s="55" t="n">
        <x:f>IF(AND(ISNUMBER(H2435),ISNUMBER(I2435)),H2435*I2435,"n.a.")</x:f>
        <x:v>0</x:v>
      </x:c>
      <x:c r="K2435" s="56" t="n">
        <x:f>Ubicaciones!D9</x:f>
        <x:v>8.43</x:v>
      </x:c>
      <x:c r="L2435" s="56" t="n">
        <x:f>Ubicaciones!E9</x:f>
        <x:v>-82.43</x:v>
      </x:c>
      <x:c r="M2435" s="38" t="str">
        <x:f>Vulnerabilidad!B24</x:f>
        <x:v>Liviana / madera</x:v>
      </x:c>
      <x:c r="N2435" s="38" t="str">
        <x:f>Vulnerabilidad!C24</x:f>
        <x:v>Madera / livianas</x:v>
      </x:c>
      <x:c r="O2435" s="38" t="str">
        <x:f>Vulnerabilidad!D24</x:f>
        <x:v>Metal</x:v>
      </x:c>
      <x:c r="P2435" s="38" t="str">
        <x:v>Sin dato</x:v>
      </x:c>
      <x:c r="Q2435" s="38" t="n">
        <x:f>IF('Impacto local'!H9="","",'Impacto local'!H9)</x:f>
        <x:v>4</x:v>
      </x:c>
      <x:c r="R2435" s="57" t="n">
        <x:f>IF(Q2435="","",INDEX(Vulnerabilidad!$D$6:$D$17,Q2435))</x:f>
        <x:v>0.002</x:v>
      </x:c>
      <x:c r="S2435" s="55" t="n">
        <x:f>IF(AND(ISNUMBER(J2435),ISNUMBER(R2435),R2435&gt;=0,R2435&lt;=1),J2435*R2435,"n.a.")</x:f>
        <x:v>0</x:v>
      </x:c>
      <x:c r="T2435" s="38" t="str">
        <x:f>IF(ISNUMBER(S2435),"Calculado ilustrativo","Faltan datos / parámetros inválidos")</x:f>
        <x:v>Calculado ilustrativo</x:v>
      </x:c>
    </x:row>
    <x:row r="2436">
      <x:c r="A2436" s="38" t="str">
        <x:v>R02431</x:v>
      </x:c>
      <x:c r="B2436" s="38" t="str">
        <x:f>'Reparto provincial'!B816</x:f>
        <x:v>C21</x:v>
      </x:c>
      <x:c r="C2436" s="38" t="str">
        <x:f>'Reparto provincial'!C816</x:f>
        <x:v>Interamericana de Fianzas y Seguros, S.A.</x:v>
      </x:c>
      <x:c r="D2436" s="38" t="str">
        <x:f>'Reparto provincial'!D816</x:f>
        <x:v>Industrial</x:v>
      </x:c>
      <x:c r="E2436" s="38" t="str">
        <x:f>'Reparto provincial'!E816</x:f>
        <x:v>Darién</x:v>
      </x:c>
      <x:c r="F2436" s="38" t="str">
        <x:f>Ubicaciones!A10</x:f>
        <x:v>L05</x:v>
      </x:c>
      <x:c r="G2436" s="38" t="str">
        <x:v>P1</x:v>
      </x:c>
      <x:c r="H2436" s="55" t="n">
        <x:f>IF(AND(ISNUMBER('Reparto provincial'!J816),ABS(Construccion!G20-1)&lt;0.0000001,MIN(Construccion!D20:F20)&gt;=0,MAX(Construccion!D20:F20)&lt;=1),ROUND('Reparto provincial'!J816*ROUND(SUM(Construccion!$D$20:D20),12),0)-0,"n.a.")</x:f>
        <x:v>0</x:v>
      </x:c>
      <x:c r="I2436" s="55" t="n">
        <x:f>'Reparto provincial'!N816</x:f>
        <x:v>0</x:v>
      </x:c>
      <x:c r="J2436" s="55" t="n">
        <x:f>IF(AND(ISNUMBER(H2436),ISNUMBER(I2436)),H2436*I2436,"n.a.")</x:f>
        <x:v>0</x:v>
      </x:c>
      <x:c r="K2436" s="56" t="n">
        <x:f>Ubicaciones!D10</x:f>
        <x:v>8.4</x:v>
      </x:c>
      <x:c r="L2436" s="56" t="n">
        <x:f>Ubicaciones!E10</x:f>
        <x:v>-78.15</x:v>
      </x:c>
      <x:c r="M2436" s="38" t="str">
        <x:f>Vulnerabilidad!B22</x:f>
        <x:v>Hormigón armado</x:v>
      </x:c>
      <x:c r="N2436" s="38" t="str">
        <x:f>Vulnerabilidad!C22</x:f>
        <x:v>Mampostería de relleno</x:v>
      </x:c>
      <x:c r="O2436" s="38" t="str">
        <x:f>Vulnerabilidad!D22</x:f>
        <x:v>Losa de hormigón</x:v>
      </x:c>
      <x:c r="P2436" s="38" t="str">
        <x:v>Sin dato</x:v>
      </x:c>
      <x:c r="Q2436" s="38" t="n">
        <x:f>IF('Impacto local'!H10="","",'Impacto local'!H10)</x:f>
        <x:v>2</x:v>
      </x:c>
      <x:c r="R2436" s="57" t="n">
        <x:f>IF(Q2436="","",INDEX(Vulnerabilidad!$B$6:$B$17,Q2436))</x:f>
        <x:v>0</x:v>
      </x:c>
      <x:c r="S2436" s="55" t="n">
        <x:f>IF(AND(ISNUMBER(J2436),ISNUMBER(R2436),R2436&gt;=0,R2436&lt;=1),J2436*R2436,"n.a.")</x:f>
        <x:v>0</x:v>
      </x:c>
      <x:c r="T2436" s="38" t="str">
        <x:f>IF(ISNUMBER(S2436),"Calculado ilustrativo","Faltan datos / parámetros inválidos")</x:f>
        <x:v>Calculado ilustrativo</x:v>
      </x:c>
    </x:row>
    <x:row r="2437">
      <x:c r="A2437" s="38" t="str">
        <x:v>R02432</x:v>
      </x:c>
      <x:c r="B2437" s="38" t="str">
        <x:f>'Reparto provincial'!B816</x:f>
        <x:v>C21</x:v>
      </x:c>
      <x:c r="C2437" s="38" t="str">
        <x:f>'Reparto provincial'!C816</x:f>
        <x:v>Interamericana de Fianzas y Seguros, S.A.</x:v>
      </x:c>
      <x:c r="D2437" s="38" t="str">
        <x:f>'Reparto provincial'!D816</x:f>
        <x:v>Industrial</x:v>
      </x:c>
      <x:c r="E2437" s="38" t="str">
        <x:f>'Reparto provincial'!E816</x:f>
        <x:v>Darién</x:v>
      </x:c>
      <x:c r="F2437" s="38" t="str">
        <x:f>Ubicaciones!A10</x:f>
        <x:v>L05</x:v>
      </x:c>
      <x:c r="G2437" s="38" t="str">
        <x:v>P2</x:v>
      </x:c>
      <x:c r="H2437" s="55" t="n">
        <x:f>IF(AND(ISNUMBER('Reparto provincial'!J816),ABS(Construccion!G20-1)&lt;0.0000001,MIN(Construccion!D20:F20)&gt;=0,MAX(Construccion!D20:F20)&lt;=1),ROUND('Reparto provincial'!J816*ROUND(SUM(Construccion!$D$20:E20),12),0)-ROUND('Reparto provincial'!J816*ROUND(SUM(Construccion!$D$20:D20),12),0),"n.a.")</x:f>
        <x:v>0</x:v>
      </x:c>
      <x:c r="I2437" s="55" t="n">
        <x:f>'Reparto provincial'!N816</x:f>
        <x:v>0</x:v>
      </x:c>
      <x:c r="J2437" s="55" t="n">
        <x:f>IF(AND(ISNUMBER(H2437),ISNUMBER(I2437)),H2437*I2437,"n.a.")</x:f>
        <x:v>0</x:v>
      </x:c>
      <x:c r="K2437" s="56" t="n">
        <x:f>Ubicaciones!D10</x:f>
        <x:v>8.4</x:v>
      </x:c>
      <x:c r="L2437" s="56" t="n">
        <x:f>Ubicaciones!E10</x:f>
        <x:v>-78.15</x:v>
      </x:c>
      <x:c r="M2437" s="38" t="str">
        <x:f>Vulnerabilidad!B23</x:f>
        <x:v>Mampostería sin refuerzo</x:v>
      </x:c>
      <x:c r="N2437" s="38" t="str">
        <x:f>Vulnerabilidad!C23</x:f>
        <x:v>Bloque / ladrillo</x:v>
      </x:c>
      <x:c r="O2437" s="38" t="str">
        <x:f>Vulnerabilidad!D23</x:f>
        <x:v>Metal</x:v>
      </x:c>
      <x:c r="P2437" s="38" t="str">
        <x:v>Sin dato</x:v>
      </x:c>
      <x:c r="Q2437" s="38" t="n">
        <x:f>IF('Impacto local'!H10="","",'Impacto local'!H10)</x:f>
        <x:v>2</x:v>
      </x:c>
      <x:c r="R2437" s="57" t="n">
        <x:f>IF(Q2437="","",INDEX(Vulnerabilidad!$C$6:$C$17,Q2437))</x:f>
        <x:v>0</x:v>
      </x:c>
      <x:c r="S2437" s="55" t="n">
        <x:f>IF(AND(ISNUMBER(J2437),ISNUMBER(R2437),R2437&gt;=0,R2437&lt;=1),J2437*R2437,"n.a.")</x:f>
        <x:v>0</x:v>
      </x:c>
      <x:c r="T2437" s="38" t="str">
        <x:f>IF(ISNUMBER(S2437),"Calculado ilustrativo","Faltan datos / parámetros inválidos")</x:f>
        <x:v>Calculado ilustrativo</x:v>
      </x:c>
    </x:row>
    <x:row r="2438">
      <x:c r="A2438" s="38" t="str">
        <x:v>R02433</x:v>
      </x:c>
      <x:c r="B2438" s="38" t="str">
        <x:f>'Reparto provincial'!B816</x:f>
        <x:v>C21</x:v>
      </x:c>
      <x:c r="C2438" s="38" t="str">
        <x:f>'Reparto provincial'!C816</x:f>
        <x:v>Interamericana de Fianzas y Seguros, S.A.</x:v>
      </x:c>
      <x:c r="D2438" s="38" t="str">
        <x:f>'Reparto provincial'!D816</x:f>
        <x:v>Industrial</x:v>
      </x:c>
      <x:c r="E2438" s="38" t="str">
        <x:f>'Reparto provincial'!E816</x:f>
        <x:v>Darién</x:v>
      </x:c>
      <x:c r="F2438" s="38" t="str">
        <x:f>Ubicaciones!A10</x:f>
        <x:v>L05</x:v>
      </x:c>
      <x:c r="G2438" s="38" t="str">
        <x:v>P3</x:v>
      </x:c>
      <x:c r="H2438" s="55" t="n">
        <x:f>IF(AND(ISNUMBER('Reparto provincial'!J816),ABS(Construccion!G20-1)&lt;0.0000001,MIN(Construccion!D20:F20)&gt;=0,MAX(Construccion!D20:F20)&lt;=1),ROUND('Reparto provincial'!J816*ROUND(SUM(Construccion!$D$20:F20),12),0)-ROUND('Reparto provincial'!J816*ROUND(SUM(Construccion!$D$20:E20),12),0),"n.a.")</x:f>
        <x:v>0</x:v>
      </x:c>
      <x:c r="I2438" s="55" t="n">
        <x:f>'Reparto provincial'!N816</x:f>
        <x:v>0</x:v>
      </x:c>
      <x:c r="J2438" s="55" t="n">
        <x:f>IF(AND(ISNUMBER(H2438),ISNUMBER(I2438)),H2438*I2438,"n.a.")</x:f>
        <x:v>0</x:v>
      </x:c>
      <x:c r="K2438" s="56" t="n">
        <x:f>Ubicaciones!D10</x:f>
        <x:v>8.4</x:v>
      </x:c>
      <x:c r="L2438" s="56" t="n">
        <x:f>Ubicaciones!E10</x:f>
        <x:v>-78.15</x:v>
      </x:c>
      <x:c r="M2438" s="38" t="str">
        <x:f>Vulnerabilidad!B24</x:f>
        <x:v>Liviana / madera</x:v>
      </x:c>
      <x:c r="N2438" s="38" t="str">
        <x:f>Vulnerabilidad!C24</x:f>
        <x:v>Madera / livianas</x:v>
      </x:c>
      <x:c r="O2438" s="38" t="str">
        <x:f>Vulnerabilidad!D24</x:f>
        <x:v>Metal</x:v>
      </x:c>
      <x:c r="P2438" s="38" t="str">
        <x:v>Sin dato</x:v>
      </x:c>
      <x:c r="Q2438" s="38" t="n">
        <x:f>IF('Impacto local'!H10="","",'Impacto local'!H10)</x:f>
        <x:v>2</x:v>
      </x:c>
      <x:c r="R2438" s="57" t="n">
        <x:f>IF(Q2438="","",INDEX(Vulnerabilidad!$D$6:$D$17,Q2438))</x:f>
        <x:v>0</x:v>
      </x:c>
      <x:c r="S2438" s="55" t="n">
        <x:f>IF(AND(ISNUMBER(J2438),ISNUMBER(R2438),R2438&gt;=0,R2438&lt;=1),J2438*R2438,"n.a.")</x:f>
        <x:v>0</x:v>
      </x:c>
      <x:c r="T2438" s="38" t="str">
        <x:f>IF(ISNUMBER(S2438),"Calculado ilustrativo","Faltan datos / parámetros inválidos")</x:f>
        <x:v>Calculado ilustrativo</x:v>
      </x:c>
    </x:row>
    <x:row r="2439">
      <x:c r="A2439" s="38" t="str">
        <x:v>R02434</x:v>
      </x:c>
      <x:c r="B2439" s="38" t="str">
        <x:f>'Reparto provincial'!B817</x:f>
        <x:v>C21</x:v>
      </x:c>
      <x:c r="C2439" s="38" t="str">
        <x:f>'Reparto provincial'!C817</x:f>
        <x:v>Interamericana de Fianzas y Seguros, S.A.</x:v>
      </x:c>
      <x:c r="D2439" s="38" t="str">
        <x:f>'Reparto provincial'!D817</x:f>
        <x:v>Industrial</x:v>
      </x:c>
      <x:c r="E2439" s="38" t="str">
        <x:f>'Reparto provincial'!E817</x:f>
        <x:v>Herrera</x:v>
      </x:c>
      <x:c r="F2439" s="38" t="str">
        <x:f>Ubicaciones!A11</x:f>
        <x:v>L06</x:v>
      </x:c>
      <x:c r="G2439" s="38" t="str">
        <x:v>P1</x:v>
      </x:c>
      <x:c r="H2439" s="55" t="n">
        <x:f>IF(AND(ISNUMBER('Reparto provincial'!J817),ABS(Construccion!G23-1)&lt;0.0000001,MIN(Construccion!D23:F23)&gt;=0,MAX(Construccion!D23:F23)&lt;=1),ROUND('Reparto provincial'!J817*ROUND(SUM(Construccion!$D$23:D23),12),0)-0,"n.a.")</x:f>
        <x:v>0</x:v>
      </x:c>
      <x:c r="I2439" s="55" t="n">
        <x:f>'Reparto provincial'!N817</x:f>
        <x:v>0</x:v>
      </x:c>
      <x:c r="J2439" s="55" t="n">
        <x:f>IF(AND(ISNUMBER(H2439),ISNUMBER(I2439)),H2439*I2439,"n.a.")</x:f>
        <x:v>0</x:v>
      </x:c>
      <x:c r="K2439" s="56" t="n">
        <x:f>Ubicaciones!D11</x:f>
        <x:v>7.96</x:v>
      </x:c>
      <x:c r="L2439" s="56" t="n">
        <x:f>Ubicaciones!E11</x:f>
        <x:v>-80.43</x:v>
      </x:c>
      <x:c r="M2439" s="38" t="str">
        <x:f>Vulnerabilidad!B22</x:f>
        <x:v>Hormigón armado</x:v>
      </x:c>
      <x:c r="N2439" s="38" t="str">
        <x:f>Vulnerabilidad!C22</x:f>
        <x:v>Mampostería de relleno</x:v>
      </x:c>
      <x:c r="O2439" s="38" t="str">
        <x:f>Vulnerabilidad!D22</x:f>
        <x:v>Losa de hormigón</x:v>
      </x:c>
      <x:c r="P2439" s="38" t="str">
        <x:v>Sin dato</x:v>
      </x:c>
      <x:c r="Q2439" s="38" t="n">
        <x:f>IF('Impacto local'!H11="","",'Impacto local'!H11)</x:f>
        <x:v>3</x:v>
      </x:c>
      <x:c r="R2439" s="57" t="n">
        <x:f>IF(Q2439="","",INDEX(Vulnerabilidad!$B$6:$B$17,Q2439))</x:f>
        <x:v>0</x:v>
      </x:c>
      <x:c r="S2439" s="55" t="n">
        <x:f>IF(AND(ISNUMBER(J2439),ISNUMBER(R2439),R2439&gt;=0,R2439&lt;=1),J2439*R2439,"n.a.")</x:f>
        <x:v>0</x:v>
      </x:c>
      <x:c r="T2439" s="38" t="str">
        <x:f>IF(ISNUMBER(S2439),"Calculado ilustrativo","Faltan datos / parámetros inválidos")</x:f>
        <x:v>Calculado ilustrativo</x:v>
      </x:c>
    </x:row>
    <x:row r="2440">
      <x:c r="A2440" s="38" t="str">
        <x:v>R02435</x:v>
      </x:c>
      <x:c r="B2440" s="38" t="str">
        <x:f>'Reparto provincial'!B817</x:f>
        <x:v>C21</x:v>
      </x:c>
      <x:c r="C2440" s="38" t="str">
        <x:f>'Reparto provincial'!C817</x:f>
        <x:v>Interamericana de Fianzas y Seguros, S.A.</x:v>
      </x:c>
      <x:c r="D2440" s="38" t="str">
        <x:f>'Reparto provincial'!D817</x:f>
        <x:v>Industrial</x:v>
      </x:c>
      <x:c r="E2440" s="38" t="str">
        <x:f>'Reparto provincial'!E817</x:f>
        <x:v>Herrera</x:v>
      </x:c>
      <x:c r="F2440" s="38" t="str">
        <x:f>Ubicaciones!A11</x:f>
        <x:v>L06</x:v>
      </x:c>
      <x:c r="G2440" s="38" t="str">
        <x:v>P2</x:v>
      </x:c>
      <x:c r="H2440" s="55" t="n">
        <x:f>IF(AND(ISNUMBER('Reparto provincial'!J817),ABS(Construccion!G23-1)&lt;0.0000001,MIN(Construccion!D23:F23)&gt;=0,MAX(Construccion!D23:F23)&lt;=1),ROUND('Reparto provincial'!J817*ROUND(SUM(Construccion!$D$23:E23),12),0)-ROUND('Reparto provincial'!J817*ROUND(SUM(Construccion!$D$23:D23),12),0),"n.a.")</x:f>
        <x:v>0</x:v>
      </x:c>
      <x:c r="I2440" s="55" t="n">
        <x:f>'Reparto provincial'!N817</x:f>
        <x:v>0</x:v>
      </x:c>
      <x:c r="J2440" s="55" t="n">
        <x:f>IF(AND(ISNUMBER(H2440),ISNUMBER(I2440)),H2440*I2440,"n.a.")</x:f>
        <x:v>0</x:v>
      </x:c>
      <x:c r="K2440" s="56" t="n">
        <x:f>Ubicaciones!D11</x:f>
        <x:v>7.96</x:v>
      </x:c>
      <x:c r="L2440" s="56" t="n">
        <x:f>Ubicaciones!E11</x:f>
        <x:v>-80.43</x:v>
      </x:c>
      <x:c r="M2440" s="38" t="str">
        <x:f>Vulnerabilidad!B23</x:f>
        <x:v>Mampostería sin refuerzo</x:v>
      </x:c>
      <x:c r="N2440" s="38" t="str">
        <x:f>Vulnerabilidad!C23</x:f>
        <x:v>Bloque / ladrillo</x:v>
      </x:c>
      <x:c r="O2440" s="38" t="str">
        <x:f>Vulnerabilidad!D23</x:f>
        <x:v>Metal</x:v>
      </x:c>
      <x:c r="P2440" s="38" t="str">
        <x:v>Sin dato</x:v>
      </x:c>
      <x:c r="Q2440" s="38" t="n">
        <x:f>IF('Impacto local'!H11="","",'Impacto local'!H11)</x:f>
        <x:v>3</x:v>
      </x:c>
      <x:c r="R2440" s="57" t="n">
        <x:f>IF(Q2440="","",INDEX(Vulnerabilidad!$C$6:$C$17,Q2440))</x:f>
        <x:v>0</x:v>
      </x:c>
      <x:c r="S2440" s="55" t="n">
        <x:f>IF(AND(ISNUMBER(J2440),ISNUMBER(R2440),R2440&gt;=0,R2440&lt;=1),J2440*R2440,"n.a.")</x:f>
        <x:v>0</x:v>
      </x:c>
      <x:c r="T2440" s="38" t="str">
        <x:f>IF(ISNUMBER(S2440),"Calculado ilustrativo","Faltan datos / parámetros inválidos")</x:f>
        <x:v>Calculado ilustrativo</x:v>
      </x:c>
    </x:row>
    <x:row r="2441">
      <x:c r="A2441" s="38" t="str">
        <x:v>R02436</x:v>
      </x:c>
      <x:c r="B2441" s="38" t="str">
        <x:f>'Reparto provincial'!B817</x:f>
        <x:v>C21</x:v>
      </x:c>
      <x:c r="C2441" s="38" t="str">
        <x:f>'Reparto provincial'!C817</x:f>
        <x:v>Interamericana de Fianzas y Seguros, S.A.</x:v>
      </x:c>
      <x:c r="D2441" s="38" t="str">
        <x:f>'Reparto provincial'!D817</x:f>
        <x:v>Industrial</x:v>
      </x:c>
      <x:c r="E2441" s="38" t="str">
        <x:f>'Reparto provincial'!E817</x:f>
        <x:v>Herrera</x:v>
      </x:c>
      <x:c r="F2441" s="38" t="str">
        <x:f>Ubicaciones!A11</x:f>
        <x:v>L06</x:v>
      </x:c>
      <x:c r="G2441" s="38" t="str">
        <x:v>P3</x:v>
      </x:c>
      <x:c r="H2441" s="55" t="n">
        <x:f>IF(AND(ISNUMBER('Reparto provincial'!J817),ABS(Construccion!G23-1)&lt;0.0000001,MIN(Construccion!D23:F23)&gt;=0,MAX(Construccion!D23:F23)&lt;=1),ROUND('Reparto provincial'!J817*ROUND(SUM(Construccion!$D$23:F23),12),0)-ROUND('Reparto provincial'!J817*ROUND(SUM(Construccion!$D$23:E23),12),0),"n.a.")</x:f>
        <x:v>0</x:v>
      </x:c>
      <x:c r="I2441" s="55" t="n">
        <x:f>'Reparto provincial'!N817</x:f>
        <x:v>0</x:v>
      </x:c>
      <x:c r="J2441" s="55" t="n">
        <x:f>IF(AND(ISNUMBER(H2441),ISNUMBER(I2441)),H2441*I2441,"n.a.")</x:f>
        <x:v>0</x:v>
      </x:c>
      <x:c r="K2441" s="56" t="n">
        <x:f>Ubicaciones!D11</x:f>
        <x:v>7.96</x:v>
      </x:c>
      <x:c r="L2441" s="56" t="n">
        <x:f>Ubicaciones!E11</x:f>
        <x:v>-80.43</x:v>
      </x:c>
      <x:c r="M2441" s="38" t="str">
        <x:f>Vulnerabilidad!B24</x:f>
        <x:v>Liviana / madera</x:v>
      </x:c>
      <x:c r="N2441" s="38" t="str">
        <x:f>Vulnerabilidad!C24</x:f>
        <x:v>Madera / livianas</x:v>
      </x:c>
      <x:c r="O2441" s="38" t="str">
        <x:f>Vulnerabilidad!D24</x:f>
        <x:v>Metal</x:v>
      </x:c>
      <x:c r="P2441" s="38" t="str">
        <x:v>Sin dato</x:v>
      </x:c>
      <x:c r="Q2441" s="38" t="n">
        <x:f>IF('Impacto local'!H11="","",'Impacto local'!H11)</x:f>
        <x:v>3</x:v>
      </x:c>
      <x:c r="R2441" s="57" t="n">
        <x:f>IF(Q2441="","",INDEX(Vulnerabilidad!$D$6:$D$17,Q2441))</x:f>
        <x:v>0</x:v>
      </x:c>
      <x:c r="S2441" s="55" t="n">
        <x:f>IF(AND(ISNUMBER(J2441),ISNUMBER(R2441),R2441&gt;=0,R2441&lt;=1),J2441*R2441,"n.a.")</x:f>
        <x:v>0</x:v>
      </x:c>
      <x:c r="T2441" s="38" t="str">
        <x:f>IF(ISNUMBER(S2441),"Calculado ilustrativo","Faltan datos / parámetros inválidos")</x:f>
        <x:v>Calculado ilustrativo</x:v>
      </x:c>
    </x:row>
    <x:row r="2442">
      <x:c r="A2442" s="38" t="str">
        <x:v>R02437</x:v>
      </x:c>
      <x:c r="B2442" s="38" t="str">
        <x:f>'Reparto provincial'!B818</x:f>
        <x:v>C21</x:v>
      </x:c>
      <x:c r="C2442" s="38" t="str">
        <x:f>'Reparto provincial'!C818</x:f>
        <x:v>Interamericana de Fianzas y Seguros, S.A.</x:v>
      </x:c>
      <x:c r="D2442" s="38" t="str">
        <x:f>'Reparto provincial'!D818</x:f>
        <x:v>Industrial</x:v>
      </x:c>
      <x:c r="E2442" s="38" t="str">
        <x:f>'Reparto provincial'!E818</x:f>
        <x:v>Los Santos</x:v>
      </x:c>
      <x:c r="F2442" s="38" t="str">
        <x:f>Ubicaciones!A12</x:f>
        <x:v>L07</x:v>
      </x:c>
      <x:c r="G2442" s="38" t="str">
        <x:v>P1</x:v>
      </x:c>
      <x:c r="H2442" s="55" t="n">
        <x:f>IF(AND(ISNUMBER('Reparto provincial'!J818),ABS(Construccion!G26-1)&lt;0.0000001,MIN(Construccion!D26:F26)&gt;=0,MAX(Construccion!D26:F26)&lt;=1),ROUND('Reparto provincial'!J818*ROUND(SUM(Construccion!$D$26:D26),12),0)-0,"n.a.")</x:f>
        <x:v>0</x:v>
      </x:c>
      <x:c r="I2442" s="55" t="n">
        <x:f>'Reparto provincial'!N818</x:f>
        <x:v>0</x:v>
      </x:c>
      <x:c r="J2442" s="55" t="n">
        <x:f>IF(AND(ISNUMBER(H2442),ISNUMBER(I2442)),H2442*I2442,"n.a.")</x:f>
        <x:v>0</x:v>
      </x:c>
      <x:c r="K2442" s="56" t="n">
        <x:f>Ubicaciones!D12</x:f>
        <x:v>7.77</x:v>
      </x:c>
      <x:c r="L2442" s="56" t="n">
        <x:f>Ubicaciones!E12</x:f>
        <x:v>-80.28</x:v>
      </x:c>
      <x:c r="M2442" s="38" t="str">
        <x:f>Vulnerabilidad!B22</x:f>
        <x:v>Hormigón armado</x:v>
      </x:c>
      <x:c r="N2442" s="38" t="str">
        <x:f>Vulnerabilidad!C22</x:f>
        <x:v>Mampostería de relleno</x:v>
      </x:c>
      <x:c r="O2442" s="38" t="str">
        <x:f>Vulnerabilidad!D22</x:f>
        <x:v>Losa de hormigón</x:v>
      </x:c>
      <x:c r="P2442" s="38" t="str">
        <x:v>Sin dato</x:v>
      </x:c>
      <x:c r="Q2442" s="38" t="n">
        <x:f>IF('Impacto local'!H12="","",'Impacto local'!H12)</x:f>
        <x:v>2</x:v>
      </x:c>
      <x:c r="R2442" s="57" t="n">
        <x:f>IF(Q2442="","",INDEX(Vulnerabilidad!$B$6:$B$17,Q2442))</x:f>
        <x:v>0</x:v>
      </x:c>
      <x:c r="S2442" s="55" t="n">
        <x:f>IF(AND(ISNUMBER(J2442),ISNUMBER(R2442),R2442&gt;=0,R2442&lt;=1),J2442*R2442,"n.a.")</x:f>
        <x:v>0</x:v>
      </x:c>
      <x:c r="T2442" s="38" t="str">
        <x:f>IF(ISNUMBER(S2442),"Calculado ilustrativo","Faltan datos / parámetros inválidos")</x:f>
        <x:v>Calculado ilustrativo</x:v>
      </x:c>
    </x:row>
    <x:row r="2443">
      <x:c r="A2443" s="38" t="str">
        <x:v>R02438</x:v>
      </x:c>
      <x:c r="B2443" s="38" t="str">
        <x:f>'Reparto provincial'!B818</x:f>
        <x:v>C21</x:v>
      </x:c>
      <x:c r="C2443" s="38" t="str">
        <x:f>'Reparto provincial'!C818</x:f>
        <x:v>Interamericana de Fianzas y Seguros, S.A.</x:v>
      </x:c>
      <x:c r="D2443" s="38" t="str">
        <x:f>'Reparto provincial'!D818</x:f>
        <x:v>Industrial</x:v>
      </x:c>
      <x:c r="E2443" s="38" t="str">
        <x:f>'Reparto provincial'!E818</x:f>
        <x:v>Los Santos</x:v>
      </x:c>
      <x:c r="F2443" s="38" t="str">
        <x:f>Ubicaciones!A12</x:f>
        <x:v>L07</x:v>
      </x:c>
      <x:c r="G2443" s="38" t="str">
        <x:v>P2</x:v>
      </x:c>
      <x:c r="H2443" s="55" t="n">
        <x:f>IF(AND(ISNUMBER('Reparto provincial'!J818),ABS(Construccion!G26-1)&lt;0.0000001,MIN(Construccion!D26:F26)&gt;=0,MAX(Construccion!D26:F26)&lt;=1),ROUND('Reparto provincial'!J818*ROUND(SUM(Construccion!$D$26:E26),12),0)-ROUND('Reparto provincial'!J818*ROUND(SUM(Construccion!$D$26:D26),12),0),"n.a.")</x:f>
        <x:v>0</x:v>
      </x:c>
      <x:c r="I2443" s="55" t="n">
        <x:f>'Reparto provincial'!N818</x:f>
        <x:v>0</x:v>
      </x:c>
      <x:c r="J2443" s="55" t="n">
        <x:f>IF(AND(ISNUMBER(H2443),ISNUMBER(I2443)),H2443*I2443,"n.a.")</x:f>
        <x:v>0</x:v>
      </x:c>
      <x:c r="K2443" s="56" t="n">
        <x:f>Ubicaciones!D12</x:f>
        <x:v>7.77</x:v>
      </x:c>
      <x:c r="L2443" s="56" t="n">
        <x:f>Ubicaciones!E12</x:f>
        <x:v>-80.28</x:v>
      </x:c>
      <x:c r="M2443" s="38" t="str">
        <x:f>Vulnerabilidad!B23</x:f>
        <x:v>Mampostería sin refuerzo</x:v>
      </x:c>
      <x:c r="N2443" s="38" t="str">
        <x:f>Vulnerabilidad!C23</x:f>
        <x:v>Bloque / ladrillo</x:v>
      </x:c>
      <x:c r="O2443" s="38" t="str">
        <x:f>Vulnerabilidad!D23</x:f>
        <x:v>Metal</x:v>
      </x:c>
      <x:c r="P2443" s="38" t="str">
        <x:v>Sin dato</x:v>
      </x:c>
      <x:c r="Q2443" s="38" t="n">
        <x:f>IF('Impacto local'!H12="","",'Impacto local'!H12)</x:f>
        <x:v>2</x:v>
      </x:c>
      <x:c r="R2443" s="57" t="n">
        <x:f>IF(Q2443="","",INDEX(Vulnerabilidad!$C$6:$C$17,Q2443))</x:f>
        <x:v>0</x:v>
      </x:c>
      <x:c r="S2443" s="55" t="n">
        <x:f>IF(AND(ISNUMBER(J2443),ISNUMBER(R2443),R2443&gt;=0,R2443&lt;=1),J2443*R2443,"n.a.")</x:f>
        <x:v>0</x:v>
      </x:c>
      <x:c r="T2443" s="38" t="str">
        <x:f>IF(ISNUMBER(S2443),"Calculado ilustrativo","Faltan datos / parámetros inválidos")</x:f>
        <x:v>Calculado ilustrativo</x:v>
      </x:c>
    </x:row>
    <x:row r="2444">
      <x:c r="A2444" s="38" t="str">
        <x:v>R02439</x:v>
      </x:c>
      <x:c r="B2444" s="38" t="str">
        <x:f>'Reparto provincial'!B818</x:f>
        <x:v>C21</x:v>
      </x:c>
      <x:c r="C2444" s="38" t="str">
        <x:f>'Reparto provincial'!C818</x:f>
        <x:v>Interamericana de Fianzas y Seguros, S.A.</x:v>
      </x:c>
      <x:c r="D2444" s="38" t="str">
        <x:f>'Reparto provincial'!D818</x:f>
        <x:v>Industrial</x:v>
      </x:c>
      <x:c r="E2444" s="38" t="str">
        <x:f>'Reparto provincial'!E818</x:f>
        <x:v>Los Santos</x:v>
      </x:c>
      <x:c r="F2444" s="38" t="str">
        <x:f>Ubicaciones!A12</x:f>
        <x:v>L07</x:v>
      </x:c>
      <x:c r="G2444" s="38" t="str">
        <x:v>P3</x:v>
      </x:c>
      <x:c r="H2444" s="55" t="n">
        <x:f>IF(AND(ISNUMBER('Reparto provincial'!J818),ABS(Construccion!G26-1)&lt;0.0000001,MIN(Construccion!D26:F26)&gt;=0,MAX(Construccion!D26:F26)&lt;=1),ROUND('Reparto provincial'!J818*ROUND(SUM(Construccion!$D$26:F26),12),0)-ROUND('Reparto provincial'!J818*ROUND(SUM(Construccion!$D$26:E26),12),0),"n.a.")</x:f>
        <x:v>0</x:v>
      </x:c>
      <x:c r="I2444" s="55" t="n">
        <x:f>'Reparto provincial'!N818</x:f>
        <x:v>0</x:v>
      </x:c>
      <x:c r="J2444" s="55" t="n">
        <x:f>IF(AND(ISNUMBER(H2444),ISNUMBER(I2444)),H2444*I2444,"n.a.")</x:f>
        <x:v>0</x:v>
      </x:c>
      <x:c r="K2444" s="56" t="n">
        <x:f>Ubicaciones!D12</x:f>
        <x:v>7.77</x:v>
      </x:c>
      <x:c r="L2444" s="56" t="n">
        <x:f>Ubicaciones!E12</x:f>
        <x:v>-80.28</x:v>
      </x:c>
      <x:c r="M2444" s="38" t="str">
        <x:f>Vulnerabilidad!B24</x:f>
        <x:v>Liviana / madera</x:v>
      </x:c>
      <x:c r="N2444" s="38" t="str">
        <x:f>Vulnerabilidad!C24</x:f>
        <x:v>Madera / livianas</x:v>
      </x:c>
      <x:c r="O2444" s="38" t="str">
        <x:f>Vulnerabilidad!D24</x:f>
        <x:v>Metal</x:v>
      </x:c>
      <x:c r="P2444" s="38" t="str">
        <x:v>Sin dato</x:v>
      </x:c>
      <x:c r="Q2444" s="38" t="n">
        <x:f>IF('Impacto local'!H12="","",'Impacto local'!H12)</x:f>
        <x:v>2</x:v>
      </x:c>
      <x:c r="R2444" s="57" t="n">
        <x:f>IF(Q2444="","",INDEX(Vulnerabilidad!$D$6:$D$17,Q2444))</x:f>
        <x:v>0</x:v>
      </x:c>
      <x:c r="S2444" s="55" t="n">
        <x:f>IF(AND(ISNUMBER(J2444),ISNUMBER(R2444),R2444&gt;=0,R2444&lt;=1),J2444*R2444,"n.a.")</x:f>
        <x:v>0</x:v>
      </x:c>
      <x:c r="T2444" s="38" t="str">
        <x:f>IF(ISNUMBER(S2444),"Calculado ilustrativo","Faltan datos / parámetros inválidos")</x:f>
        <x:v>Calculado ilustrativo</x:v>
      </x:c>
    </x:row>
    <x:row r="2445">
      <x:c r="A2445" s="38" t="str">
        <x:v>R02440</x:v>
      </x:c>
      <x:c r="B2445" s="38" t="str">
        <x:f>'Reparto provincial'!B819</x:f>
        <x:v>C21</x:v>
      </x:c>
      <x:c r="C2445" s="38" t="str">
        <x:f>'Reparto provincial'!C819</x:f>
        <x:v>Interamericana de Fianzas y Seguros, S.A.</x:v>
      </x:c>
      <x:c r="D2445" s="38" t="str">
        <x:f>'Reparto provincial'!D819</x:f>
        <x:v>Industrial</x:v>
      </x:c>
      <x:c r="E2445" s="38" t="str">
        <x:f>'Reparto provincial'!E819</x:f>
        <x:v>Panamá</x:v>
      </x:c>
      <x:c r="F2445" s="38" t="str">
        <x:f>Ubicaciones!A13</x:f>
        <x:v>L08</x:v>
      </x:c>
      <x:c r="G2445" s="38" t="str">
        <x:v>P1</x:v>
      </x:c>
      <x:c r="H2445" s="55" t="n">
        <x:f>IF(AND(ISNUMBER('Reparto provincial'!J819),ABS(Construccion!G29-1)&lt;0.0000001,MIN(Construccion!D29:F29)&gt;=0,MAX(Construccion!D29:F29)&lt;=1),ROUND('Reparto provincial'!J819*ROUND(SUM(Construccion!$D$29:D29),12),0)-0,"n.a.")</x:f>
        <x:v>0</x:v>
      </x:c>
      <x:c r="I2445" s="55" t="n">
        <x:f>'Reparto provincial'!N819</x:f>
        <x:v>0</x:v>
      </x:c>
      <x:c r="J2445" s="55" t="n">
        <x:f>IF(AND(ISNUMBER(H2445),ISNUMBER(I2445)),H2445*I2445,"n.a.")</x:f>
        <x:v>0</x:v>
      </x:c>
      <x:c r="K2445" s="56" t="n">
        <x:f>Ubicaciones!D13</x:f>
        <x:v>8.98</x:v>
      </x:c>
      <x:c r="L2445" s="56" t="n">
        <x:f>Ubicaciones!E13</x:f>
        <x:v>-79.52</x:v>
      </x:c>
      <x:c r="M2445" s="38" t="str">
        <x:f>Vulnerabilidad!B22</x:f>
        <x:v>Hormigón armado</x:v>
      </x:c>
      <x:c r="N2445" s="38" t="str">
        <x:f>Vulnerabilidad!C22</x:f>
        <x:v>Mampostería de relleno</x:v>
      </x:c>
      <x:c r="O2445" s="38" t="str">
        <x:f>Vulnerabilidad!D22</x:f>
        <x:v>Losa de hormigón</x:v>
      </x:c>
      <x:c r="P2445" s="38" t="str">
        <x:v>Sin dato</x:v>
      </x:c>
      <x:c r="Q2445" s="38" t="n">
        <x:f>IF('Impacto local'!H13="","",'Impacto local'!H13)</x:f>
        <x:v>2</x:v>
      </x:c>
      <x:c r="R2445" s="57" t="n">
        <x:f>IF(Q2445="","",INDEX(Vulnerabilidad!$B$6:$B$17,Q2445))</x:f>
        <x:v>0</x:v>
      </x:c>
      <x:c r="S2445" s="55" t="n">
        <x:f>IF(AND(ISNUMBER(J2445),ISNUMBER(R2445),R2445&gt;=0,R2445&lt;=1),J2445*R2445,"n.a.")</x:f>
        <x:v>0</x:v>
      </x:c>
      <x:c r="T2445" s="38" t="str">
        <x:f>IF(ISNUMBER(S2445),"Calculado ilustrativo","Faltan datos / parámetros inválidos")</x:f>
        <x:v>Calculado ilustrativo</x:v>
      </x:c>
    </x:row>
    <x:row r="2446">
      <x:c r="A2446" s="38" t="str">
        <x:v>R02441</x:v>
      </x:c>
      <x:c r="B2446" s="38" t="str">
        <x:f>'Reparto provincial'!B819</x:f>
        <x:v>C21</x:v>
      </x:c>
      <x:c r="C2446" s="38" t="str">
        <x:f>'Reparto provincial'!C819</x:f>
        <x:v>Interamericana de Fianzas y Seguros, S.A.</x:v>
      </x:c>
      <x:c r="D2446" s="38" t="str">
        <x:f>'Reparto provincial'!D819</x:f>
        <x:v>Industrial</x:v>
      </x:c>
      <x:c r="E2446" s="38" t="str">
        <x:f>'Reparto provincial'!E819</x:f>
        <x:v>Panamá</x:v>
      </x:c>
      <x:c r="F2446" s="38" t="str">
        <x:f>Ubicaciones!A13</x:f>
        <x:v>L08</x:v>
      </x:c>
      <x:c r="G2446" s="38" t="str">
        <x:v>P2</x:v>
      </x:c>
      <x:c r="H2446" s="55" t="n">
        <x:f>IF(AND(ISNUMBER('Reparto provincial'!J819),ABS(Construccion!G29-1)&lt;0.0000001,MIN(Construccion!D29:F29)&gt;=0,MAX(Construccion!D29:F29)&lt;=1),ROUND('Reparto provincial'!J819*ROUND(SUM(Construccion!$D$29:E29),12),0)-ROUND('Reparto provincial'!J819*ROUND(SUM(Construccion!$D$29:D29),12),0),"n.a.")</x:f>
        <x:v>0</x:v>
      </x:c>
      <x:c r="I2446" s="55" t="n">
        <x:f>'Reparto provincial'!N819</x:f>
        <x:v>0</x:v>
      </x:c>
      <x:c r="J2446" s="55" t="n">
        <x:f>IF(AND(ISNUMBER(H2446),ISNUMBER(I2446)),H2446*I2446,"n.a.")</x:f>
        <x:v>0</x:v>
      </x:c>
      <x:c r="K2446" s="56" t="n">
        <x:f>Ubicaciones!D13</x:f>
        <x:v>8.98</x:v>
      </x:c>
      <x:c r="L2446" s="56" t="n">
        <x:f>Ubicaciones!E13</x:f>
        <x:v>-79.52</x:v>
      </x:c>
      <x:c r="M2446" s="38" t="str">
        <x:f>Vulnerabilidad!B23</x:f>
        <x:v>Mampostería sin refuerzo</x:v>
      </x:c>
      <x:c r="N2446" s="38" t="str">
        <x:f>Vulnerabilidad!C23</x:f>
        <x:v>Bloque / ladrillo</x:v>
      </x:c>
      <x:c r="O2446" s="38" t="str">
        <x:f>Vulnerabilidad!D23</x:f>
        <x:v>Metal</x:v>
      </x:c>
      <x:c r="P2446" s="38" t="str">
        <x:v>Sin dato</x:v>
      </x:c>
      <x:c r="Q2446" s="38" t="n">
        <x:f>IF('Impacto local'!H13="","",'Impacto local'!H13)</x:f>
        <x:v>2</x:v>
      </x:c>
      <x:c r="R2446" s="57" t="n">
        <x:f>IF(Q2446="","",INDEX(Vulnerabilidad!$C$6:$C$17,Q2446))</x:f>
        <x:v>0</x:v>
      </x:c>
      <x:c r="S2446" s="55" t="n">
        <x:f>IF(AND(ISNUMBER(J2446),ISNUMBER(R2446),R2446&gt;=0,R2446&lt;=1),J2446*R2446,"n.a.")</x:f>
        <x:v>0</x:v>
      </x:c>
      <x:c r="T2446" s="38" t="str">
        <x:f>IF(ISNUMBER(S2446),"Calculado ilustrativo","Faltan datos / parámetros inválidos")</x:f>
        <x:v>Calculado ilustrativo</x:v>
      </x:c>
    </x:row>
    <x:row r="2447">
      <x:c r="A2447" s="38" t="str">
        <x:v>R02442</x:v>
      </x:c>
      <x:c r="B2447" s="38" t="str">
        <x:f>'Reparto provincial'!B819</x:f>
        <x:v>C21</x:v>
      </x:c>
      <x:c r="C2447" s="38" t="str">
        <x:f>'Reparto provincial'!C819</x:f>
        <x:v>Interamericana de Fianzas y Seguros, S.A.</x:v>
      </x:c>
      <x:c r="D2447" s="38" t="str">
        <x:f>'Reparto provincial'!D819</x:f>
        <x:v>Industrial</x:v>
      </x:c>
      <x:c r="E2447" s="38" t="str">
        <x:f>'Reparto provincial'!E819</x:f>
        <x:v>Panamá</x:v>
      </x:c>
      <x:c r="F2447" s="38" t="str">
        <x:f>Ubicaciones!A13</x:f>
        <x:v>L08</x:v>
      </x:c>
      <x:c r="G2447" s="38" t="str">
        <x:v>P3</x:v>
      </x:c>
      <x:c r="H2447" s="55" t="n">
        <x:f>IF(AND(ISNUMBER('Reparto provincial'!J819),ABS(Construccion!G29-1)&lt;0.0000001,MIN(Construccion!D29:F29)&gt;=0,MAX(Construccion!D29:F29)&lt;=1),ROUND('Reparto provincial'!J819*ROUND(SUM(Construccion!$D$29:F29),12),0)-ROUND('Reparto provincial'!J819*ROUND(SUM(Construccion!$D$29:E29),12),0),"n.a.")</x:f>
        <x:v>0</x:v>
      </x:c>
      <x:c r="I2447" s="55" t="n">
        <x:f>'Reparto provincial'!N819</x:f>
        <x:v>0</x:v>
      </x:c>
      <x:c r="J2447" s="55" t="n">
        <x:f>IF(AND(ISNUMBER(H2447),ISNUMBER(I2447)),H2447*I2447,"n.a.")</x:f>
        <x:v>0</x:v>
      </x:c>
      <x:c r="K2447" s="56" t="n">
        <x:f>Ubicaciones!D13</x:f>
        <x:v>8.98</x:v>
      </x:c>
      <x:c r="L2447" s="56" t="n">
        <x:f>Ubicaciones!E13</x:f>
        <x:v>-79.52</x:v>
      </x:c>
      <x:c r="M2447" s="38" t="str">
        <x:f>Vulnerabilidad!B24</x:f>
        <x:v>Liviana / madera</x:v>
      </x:c>
      <x:c r="N2447" s="38" t="str">
        <x:f>Vulnerabilidad!C24</x:f>
        <x:v>Madera / livianas</x:v>
      </x:c>
      <x:c r="O2447" s="38" t="str">
        <x:f>Vulnerabilidad!D24</x:f>
        <x:v>Metal</x:v>
      </x:c>
      <x:c r="P2447" s="38" t="str">
        <x:v>Sin dato</x:v>
      </x:c>
      <x:c r="Q2447" s="38" t="n">
        <x:f>IF('Impacto local'!H13="","",'Impacto local'!H13)</x:f>
        <x:v>2</x:v>
      </x:c>
      <x:c r="R2447" s="57" t="n">
        <x:f>IF(Q2447="","",INDEX(Vulnerabilidad!$D$6:$D$17,Q2447))</x:f>
        <x:v>0</x:v>
      </x:c>
      <x:c r="S2447" s="55" t="n">
        <x:f>IF(AND(ISNUMBER(J2447),ISNUMBER(R2447),R2447&gt;=0,R2447&lt;=1),J2447*R2447,"n.a.")</x:f>
        <x:v>0</x:v>
      </x:c>
      <x:c r="T2447" s="38" t="str">
        <x:f>IF(ISNUMBER(S2447),"Calculado ilustrativo","Faltan datos / parámetros inválidos")</x:f>
        <x:v>Calculado ilustrativo</x:v>
      </x:c>
    </x:row>
    <x:row r="2448">
      <x:c r="A2448" s="38" t="str">
        <x:v>R02443</x:v>
      </x:c>
      <x:c r="B2448" s="38" t="str">
        <x:f>'Reparto provincial'!B820</x:f>
        <x:v>C21</x:v>
      </x:c>
      <x:c r="C2448" s="38" t="str">
        <x:f>'Reparto provincial'!C820</x:f>
        <x:v>Interamericana de Fianzas y Seguros, S.A.</x:v>
      </x:c>
      <x:c r="D2448" s="38" t="str">
        <x:f>'Reparto provincial'!D820</x:f>
        <x:v>Industrial</x:v>
      </x:c>
      <x:c r="E2448" s="38" t="str">
        <x:f>'Reparto provincial'!E820</x:f>
        <x:v>Veraguas</x:v>
      </x:c>
      <x:c r="F2448" s="38" t="str">
        <x:f>Ubicaciones!A14</x:f>
        <x:v>L09</x:v>
      </x:c>
      <x:c r="G2448" s="38" t="str">
        <x:v>P1</x:v>
      </x:c>
      <x:c r="H2448" s="55" t="n">
        <x:f>IF(AND(ISNUMBER('Reparto provincial'!J820),ABS(Construccion!G32-1)&lt;0.0000001,MIN(Construccion!D32:F32)&gt;=0,MAX(Construccion!D32:F32)&lt;=1),ROUND('Reparto provincial'!J820*ROUND(SUM(Construccion!$D$32:D32),12),0)-0,"n.a.")</x:f>
        <x:v>0</x:v>
      </x:c>
      <x:c r="I2448" s="55" t="n">
        <x:f>'Reparto provincial'!N820</x:f>
        <x:v>0</x:v>
      </x:c>
      <x:c r="J2448" s="55" t="n">
        <x:f>IF(AND(ISNUMBER(H2448),ISNUMBER(I2448)),H2448*I2448,"n.a.")</x:f>
        <x:v>0</x:v>
      </x:c>
      <x:c r="K2448" s="56" t="n">
        <x:f>Ubicaciones!D14</x:f>
        <x:v>8.1</x:v>
      </x:c>
      <x:c r="L2448" s="56" t="n">
        <x:f>Ubicaciones!E14</x:f>
        <x:v>-80.97</x:v>
      </x:c>
      <x:c r="M2448" s="38" t="str">
        <x:f>Vulnerabilidad!B22</x:f>
        <x:v>Hormigón armado</x:v>
      </x:c>
      <x:c r="N2448" s="38" t="str">
        <x:f>Vulnerabilidad!C22</x:f>
        <x:v>Mampostería de relleno</x:v>
      </x:c>
      <x:c r="O2448" s="38" t="str">
        <x:f>Vulnerabilidad!D22</x:f>
        <x:v>Losa de hormigón</x:v>
      </x:c>
      <x:c r="P2448" s="38" t="str">
        <x:v>Sin dato</x:v>
      </x:c>
      <x:c r="Q2448" s="38" t="n">
        <x:f>IF('Impacto local'!H14="","",'Impacto local'!H14)</x:f>
        <x:v>3</x:v>
      </x:c>
      <x:c r="R2448" s="57" t="n">
        <x:f>IF(Q2448="","",INDEX(Vulnerabilidad!$B$6:$B$17,Q2448))</x:f>
        <x:v>0</x:v>
      </x:c>
      <x:c r="S2448" s="55" t="n">
        <x:f>IF(AND(ISNUMBER(J2448),ISNUMBER(R2448),R2448&gt;=0,R2448&lt;=1),J2448*R2448,"n.a.")</x:f>
        <x:v>0</x:v>
      </x:c>
      <x:c r="T2448" s="38" t="str">
        <x:f>IF(ISNUMBER(S2448),"Calculado ilustrativo","Faltan datos / parámetros inválidos")</x:f>
        <x:v>Calculado ilustrativo</x:v>
      </x:c>
    </x:row>
    <x:row r="2449">
      <x:c r="A2449" s="38" t="str">
        <x:v>R02444</x:v>
      </x:c>
      <x:c r="B2449" s="38" t="str">
        <x:f>'Reparto provincial'!B820</x:f>
        <x:v>C21</x:v>
      </x:c>
      <x:c r="C2449" s="38" t="str">
        <x:f>'Reparto provincial'!C820</x:f>
        <x:v>Interamericana de Fianzas y Seguros, S.A.</x:v>
      </x:c>
      <x:c r="D2449" s="38" t="str">
        <x:f>'Reparto provincial'!D820</x:f>
        <x:v>Industrial</x:v>
      </x:c>
      <x:c r="E2449" s="38" t="str">
        <x:f>'Reparto provincial'!E820</x:f>
        <x:v>Veraguas</x:v>
      </x:c>
      <x:c r="F2449" s="38" t="str">
        <x:f>Ubicaciones!A14</x:f>
        <x:v>L09</x:v>
      </x:c>
      <x:c r="G2449" s="38" t="str">
        <x:v>P2</x:v>
      </x:c>
      <x:c r="H2449" s="55" t="n">
        <x:f>IF(AND(ISNUMBER('Reparto provincial'!J820),ABS(Construccion!G32-1)&lt;0.0000001,MIN(Construccion!D32:F32)&gt;=0,MAX(Construccion!D32:F32)&lt;=1),ROUND('Reparto provincial'!J820*ROUND(SUM(Construccion!$D$32:E32),12),0)-ROUND('Reparto provincial'!J820*ROUND(SUM(Construccion!$D$32:D32),12),0),"n.a.")</x:f>
        <x:v>0</x:v>
      </x:c>
      <x:c r="I2449" s="55" t="n">
        <x:f>'Reparto provincial'!N820</x:f>
        <x:v>0</x:v>
      </x:c>
      <x:c r="J2449" s="55" t="n">
        <x:f>IF(AND(ISNUMBER(H2449),ISNUMBER(I2449)),H2449*I2449,"n.a.")</x:f>
        <x:v>0</x:v>
      </x:c>
      <x:c r="K2449" s="56" t="n">
        <x:f>Ubicaciones!D14</x:f>
        <x:v>8.1</x:v>
      </x:c>
      <x:c r="L2449" s="56" t="n">
        <x:f>Ubicaciones!E14</x:f>
        <x:v>-80.97</x:v>
      </x:c>
      <x:c r="M2449" s="38" t="str">
        <x:f>Vulnerabilidad!B23</x:f>
        <x:v>Mampostería sin refuerzo</x:v>
      </x:c>
      <x:c r="N2449" s="38" t="str">
        <x:f>Vulnerabilidad!C23</x:f>
        <x:v>Bloque / ladrillo</x:v>
      </x:c>
      <x:c r="O2449" s="38" t="str">
        <x:f>Vulnerabilidad!D23</x:f>
        <x:v>Metal</x:v>
      </x:c>
      <x:c r="P2449" s="38" t="str">
        <x:v>Sin dato</x:v>
      </x:c>
      <x:c r="Q2449" s="38" t="n">
        <x:f>IF('Impacto local'!H14="","",'Impacto local'!H14)</x:f>
        <x:v>3</x:v>
      </x:c>
      <x:c r="R2449" s="57" t="n">
        <x:f>IF(Q2449="","",INDEX(Vulnerabilidad!$C$6:$C$17,Q2449))</x:f>
        <x:v>0</x:v>
      </x:c>
      <x:c r="S2449" s="55" t="n">
        <x:f>IF(AND(ISNUMBER(J2449),ISNUMBER(R2449),R2449&gt;=0,R2449&lt;=1),J2449*R2449,"n.a.")</x:f>
        <x:v>0</x:v>
      </x:c>
      <x:c r="T2449" s="38" t="str">
        <x:f>IF(ISNUMBER(S2449),"Calculado ilustrativo","Faltan datos / parámetros inválidos")</x:f>
        <x:v>Calculado ilustrativo</x:v>
      </x:c>
    </x:row>
    <x:row r="2450">
      <x:c r="A2450" s="38" t="str">
        <x:v>R02445</x:v>
      </x:c>
      <x:c r="B2450" s="38" t="str">
        <x:f>'Reparto provincial'!B820</x:f>
        <x:v>C21</x:v>
      </x:c>
      <x:c r="C2450" s="38" t="str">
        <x:f>'Reparto provincial'!C820</x:f>
        <x:v>Interamericana de Fianzas y Seguros, S.A.</x:v>
      </x:c>
      <x:c r="D2450" s="38" t="str">
        <x:f>'Reparto provincial'!D820</x:f>
        <x:v>Industrial</x:v>
      </x:c>
      <x:c r="E2450" s="38" t="str">
        <x:f>'Reparto provincial'!E820</x:f>
        <x:v>Veraguas</x:v>
      </x:c>
      <x:c r="F2450" s="38" t="str">
        <x:f>Ubicaciones!A14</x:f>
        <x:v>L09</x:v>
      </x:c>
      <x:c r="G2450" s="38" t="str">
        <x:v>P3</x:v>
      </x:c>
      <x:c r="H2450" s="55" t="n">
        <x:f>IF(AND(ISNUMBER('Reparto provincial'!J820),ABS(Construccion!G32-1)&lt;0.0000001,MIN(Construccion!D32:F32)&gt;=0,MAX(Construccion!D32:F32)&lt;=1),ROUND('Reparto provincial'!J820*ROUND(SUM(Construccion!$D$32:F32),12),0)-ROUND('Reparto provincial'!J820*ROUND(SUM(Construccion!$D$32:E32),12),0),"n.a.")</x:f>
        <x:v>0</x:v>
      </x:c>
      <x:c r="I2450" s="55" t="n">
        <x:f>'Reparto provincial'!N820</x:f>
        <x:v>0</x:v>
      </x:c>
      <x:c r="J2450" s="55" t="n">
        <x:f>IF(AND(ISNUMBER(H2450),ISNUMBER(I2450)),H2450*I2450,"n.a.")</x:f>
        <x:v>0</x:v>
      </x:c>
      <x:c r="K2450" s="56" t="n">
        <x:f>Ubicaciones!D14</x:f>
        <x:v>8.1</x:v>
      </x:c>
      <x:c r="L2450" s="56" t="n">
        <x:f>Ubicaciones!E14</x:f>
        <x:v>-80.97</x:v>
      </x:c>
      <x:c r="M2450" s="38" t="str">
        <x:f>Vulnerabilidad!B24</x:f>
        <x:v>Liviana / madera</x:v>
      </x:c>
      <x:c r="N2450" s="38" t="str">
        <x:f>Vulnerabilidad!C24</x:f>
        <x:v>Madera / livianas</x:v>
      </x:c>
      <x:c r="O2450" s="38" t="str">
        <x:f>Vulnerabilidad!D24</x:f>
        <x:v>Metal</x:v>
      </x:c>
      <x:c r="P2450" s="38" t="str">
        <x:v>Sin dato</x:v>
      </x:c>
      <x:c r="Q2450" s="38" t="n">
        <x:f>IF('Impacto local'!H14="","",'Impacto local'!H14)</x:f>
        <x:v>3</x:v>
      </x:c>
      <x:c r="R2450" s="57" t="n">
        <x:f>IF(Q2450="","",INDEX(Vulnerabilidad!$D$6:$D$17,Q2450))</x:f>
        <x:v>0</x:v>
      </x:c>
      <x:c r="S2450" s="55" t="n">
        <x:f>IF(AND(ISNUMBER(J2450),ISNUMBER(R2450),R2450&gt;=0,R2450&lt;=1),J2450*R2450,"n.a.")</x:f>
        <x:v>0</x:v>
      </x:c>
      <x:c r="T2450" s="38" t="str">
        <x:f>IF(ISNUMBER(S2450),"Calculado ilustrativo","Faltan datos / parámetros inválidos")</x:f>
        <x:v>Calculado ilustrativo</x:v>
      </x:c>
    </x:row>
    <x:row r="2451">
      <x:c r="A2451" s="38" t="str">
        <x:v>R02446</x:v>
      </x:c>
      <x:c r="B2451" s="38" t="str">
        <x:f>'Reparto provincial'!B821</x:f>
        <x:v>C21</x:v>
      </x:c>
      <x:c r="C2451" s="38" t="str">
        <x:f>'Reparto provincial'!C821</x:f>
        <x:v>Interamericana de Fianzas y Seguros, S.A.</x:v>
      </x:c>
      <x:c r="D2451" s="38" t="str">
        <x:f>'Reparto provincial'!D821</x:f>
        <x:v>Industrial</x:v>
      </x:c>
      <x:c r="E2451" s="38" t="str">
        <x:f>'Reparto provincial'!E821</x:f>
        <x:v>Guna Yala</x:v>
      </x:c>
      <x:c r="F2451" s="38" t="str">
        <x:f>Ubicaciones!A15</x:f>
        <x:v>L10</x:v>
      </x:c>
      <x:c r="G2451" s="38" t="str">
        <x:v>P1</x:v>
      </x:c>
      <x:c r="H2451" s="55" t="n">
        <x:f>IF(AND(ISNUMBER('Reparto provincial'!J821),ABS(Construccion!G35-1)&lt;0.0000001,MIN(Construccion!D35:F35)&gt;=0,MAX(Construccion!D35:F35)&lt;=1),ROUND('Reparto provincial'!J821*ROUND(SUM(Construccion!$D$35:D35),12),0)-0,"n.a.")</x:f>
        <x:v>0</x:v>
      </x:c>
      <x:c r="I2451" s="55" t="n">
        <x:f>'Reparto provincial'!N821</x:f>
        <x:v>0</x:v>
      </x:c>
      <x:c r="J2451" s="55" t="n">
        <x:f>IF(AND(ISNUMBER(H2451),ISNUMBER(I2451)),H2451*I2451,"n.a.")</x:f>
        <x:v>0</x:v>
      </x:c>
      <x:c r="K2451" s="56" t="n">
        <x:f>Ubicaciones!D15</x:f>
        <x:v>9.45</x:v>
      </x:c>
      <x:c r="L2451" s="56" t="n">
        <x:f>Ubicaciones!E15</x:f>
        <x:v>-78.97</x:v>
      </x:c>
      <x:c r="M2451" s="38" t="str">
        <x:f>Vulnerabilidad!B22</x:f>
        <x:v>Hormigón armado</x:v>
      </x:c>
      <x:c r="N2451" s="38" t="str">
        <x:f>Vulnerabilidad!C22</x:f>
        <x:v>Mampostería de relleno</x:v>
      </x:c>
      <x:c r="O2451" s="38" t="str">
        <x:f>Vulnerabilidad!D22</x:f>
        <x:v>Losa de hormigón</x:v>
      </x:c>
      <x:c r="P2451" s="38" t="str">
        <x:v>Sin dato</x:v>
      </x:c>
      <x:c r="Q2451" s="38" t="n">
        <x:f>IF('Impacto local'!H15="","",'Impacto local'!H15)</x:f>
        <x:v>2</x:v>
      </x:c>
      <x:c r="R2451" s="57" t="n">
        <x:f>IF(Q2451="","",INDEX(Vulnerabilidad!$B$6:$B$17,Q2451))</x:f>
        <x:v>0</x:v>
      </x:c>
      <x:c r="S2451" s="55" t="n">
        <x:f>IF(AND(ISNUMBER(J2451),ISNUMBER(R2451),R2451&gt;=0,R2451&lt;=1),J2451*R2451,"n.a.")</x:f>
        <x:v>0</x:v>
      </x:c>
      <x:c r="T2451" s="38" t="str">
        <x:f>IF(ISNUMBER(S2451),"Calculado ilustrativo","Faltan datos / parámetros inválidos")</x:f>
        <x:v>Calculado ilustrativo</x:v>
      </x:c>
    </x:row>
    <x:row r="2452">
      <x:c r="A2452" s="38" t="str">
        <x:v>R02447</x:v>
      </x:c>
      <x:c r="B2452" s="38" t="str">
        <x:f>'Reparto provincial'!B821</x:f>
        <x:v>C21</x:v>
      </x:c>
      <x:c r="C2452" s="38" t="str">
        <x:f>'Reparto provincial'!C821</x:f>
        <x:v>Interamericana de Fianzas y Seguros, S.A.</x:v>
      </x:c>
      <x:c r="D2452" s="38" t="str">
        <x:f>'Reparto provincial'!D821</x:f>
        <x:v>Industrial</x:v>
      </x:c>
      <x:c r="E2452" s="38" t="str">
        <x:f>'Reparto provincial'!E821</x:f>
        <x:v>Guna Yala</x:v>
      </x:c>
      <x:c r="F2452" s="38" t="str">
        <x:f>Ubicaciones!A15</x:f>
        <x:v>L10</x:v>
      </x:c>
      <x:c r="G2452" s="38" t="str">
        <x:v>P2</x:v>
      </x:c>
      <x:c r="H2452" s="55" t="n">
        <x:f>IF(AND(ISNUMBER('Reparto provincial'!J821),ABS(Construccion!G35-1)&lt;0.0000001,MIN(Construccion!D35:F35)&gt;=0,MAX(Construccion!D35:F35)&lt;=1),ROUND('Reparto provincial'!J821*ROUND(SUM(Construccion!$D$35:E35),12),0)-ROUND('Reparto provincial'!J821*ROUND(SUM(Construccion!$D$35:D35),12),0),"n.a.")</x:f>
        <x:v>0</x:v>
      </x:c>
      <x:c r="I2452" s="55" t="n">
        <x:f>'Reparto provincial'!N821</x:f>
        <x:v>0</x:v>
      </x:c>
      <x:c r="J2452" s="55" t="n">
        <x:f>IF(AND(ISNUMBER(H2452),ISNUMBER(I2452)),H2452*I2452,"n.a.")</x:f>
        <x:v>0</x:v>
      </x:c>
      <x:c r="K2452" s="56" t="n">
        <x:f>Ubicaciones!D15</x:f>
        <x:v>9.45</x:v>
      </x:c>
      <x:c r="L2452" s="56" t="n">
        <x:f>Ubicaciones!E15</x:f>
        <x:v>-78.97</x:v>
      </x:c>
      <x:c r="M2452" s="38" t="str">
        <x:f>Vulnerabilidad!B23</x:f>
        <x:v>Mampostería sin refuerzo</x:v>
      </x:c>
      <x:c r="N2452" s="38" t="str">
        <x:f>Vulnerabilidad!C23</x:f>
        <x:v>Bloque / ladrillo</x:v>
      </x:c>
      <x:c r="O2452" s="38" t="str">
        <x:f>Vulnerabilidad!D23</x:f>
        <x:v>Metal</x:v>
      </x:c>
      <x:c r="P2452" s="38" t="str">
        <x:v>Sin dato</x:v>
      </x:c>
      <x:c r="Q2452" s="38" t="n">
        <x:f>IF('Impacto local'!H15="","",'Impacto local'!H15)</x:f>
        <x:v>2</x:v>
      </x:c>
      <x:c r="R2452" s="57" t="n">
        <x:f>IF(Q2452="","",INDEX(Vulnerabilidad!$C$6:$C$17,Q2452))</x:f>
        <x:v>0</x:v>
      </x:c>
      <x:c r="S2452" s="55" t="n">
        <x:f>IF(AND(ISNUMBER(J2452),ISNUMBER(R2452),R2452&gt;=0,R2452&lt;=1),J2452*R2452,"n.a.")</x:f>
        <x:v>0</x:v>
      </x:c>
      <x:c r="T2452" s="38" t="str">
        <x:f>IF(ISNUMBER(S2452),"Calculado ilustrativo","Faltan datos / parámetros inválidos")</x:f>
        <x:v>Calculado ilustrativo</x:v>
      </x:c>
    </x:row>
    <x:row r="2453">
      <x:c r="A2453" s="38" t="str">
        <x:v>R02448</x:v>
      </x:c>
      <x:c r="B2453" s="38" t="str">
        <x:f>'Reparto provincial'!B821</x:f>
        <x:v>C21</x:v>
      </x:c>
      <x:c r="C2453" s="38" t="str">
        <x:f>'Reparto provincial'!C821</x:f>
        <x:v>Interamericana de Fianzas y Seguros, S.A.</x:v>
      </x:c>
      <x:c r="D2453" s="38" t="str">
        <x:f>'Reparto provincial'!D821</x:f>
        <x:v>Industrial</x:v>
      </x:c>
      <x:c r="E2453" s="38" t="str">
        <x:f>'Reparto provincial'!E821</x:f>
        <x:v>Guna Yala</x:v>
      </x:c>
      <x:c r="F2453" s="38" t="str">
        <x:f>Ubicaciones!A15</x:f>
        <x:v>L10</x:v>
      </x:c>
      <x:c r="G2453" s="38" t="str">
        <x:v>P3</x:v>
      </x:c>
      <x:c r="H2453" s="55" t="n">
        <x:f>IF(AND(ISNUMBER('Reparto provincial'!J821),ABS(Construccion!G35-1)&lt;0.0000001,MIN(Construccion!D35:F35)&gt;=0,MAX(Construccion!D35:F35)&lt;=1),ROUND('Reparto provincial'!J821*ROUND(SUM(Construccion!$D$35:F35),12),0)-ROUND('Reparto provincial'!J821*ROUND(SUM(Construccion!$D$35:E35),12),0),"n.a.")</x:f>
        <x:v>0</x:v>
      </x:c>
      <x:c r="I2453" s="55" t="n">
        <x:f>'Reparto provincial'!N821</x:f>
        <x:v>0</x:v>
      </x:c>
      <x:c r="J2453" s="55" t="n">
        <x:f>IF(AND(ISNUMBER(H2453),ISNUMBER(I2453)),H2453*I2453,"n.a.")</x:f>
        <x:v>0</x:v>
      </x:c>
      <x:c r="K2453" s="56" t="n">
        <x:f>Ubicaciones!D15</x:f>
        <x:v>9.45</x:v>
      </x:c>
      <x:c r="L2453" s="56" t="n">
        <x:f>Ubicaciones!E15</x:f>
        <x:v>-78.97</x:v>
      </x:c>
      <x:c r="M2453" s="38" t="str">
        <x:f>Vulnerabilidad!B24</x:f>
        <x:v>Liviana / madera</x:v>
      </x:c>
      <x:c r="N2453" s="38" t="str">
        <x:f>Vulnerabilidad!C24</x:f>
        <x:v>Madera / livianas</x:v>
      </x:c>
      <x:c r="O2453" s="38" t="str">
        <x:f>Vulnerabilidad!D24</x:f>
        <x:v>Metal</x:v>
      </x:c>
      <x:c r="P2453" s="38" t="str">
        <x:v>Sin dato</x:v>
      </x:c>
      <x:c r="Q2453" s="38" t="n">
        <x:f>IF('Impacto local'!H15="","",'Impacto local'!H15)</x:f>
        <x:v>2</x:v>
      </x:c>
      <x:c r="R2453" s="57" t="n">
        <x:f>IF(Q2453="","",INDEX(Vulnerabilidad!$D$6:$D$17,Q2453))</x:f>
        <x:v>0</x:v>
      </x:c>
      <x:c r="S2453" s="55" t="n">
        <x:f>IF(AND(ISNUMBER(J2453),ISNUMBER(R2453),R2453&gt;=0,R2453&lt;=1),J2453*R2453,"n.a.")</x:f>
        <x:v>0</x:v>
      </x:c>
      <x:c r="T2453" s="38" t="str">
        <x:f>IF(ISNUMBER(S2453),"Calculado ilustrativo","Faltan datos / parámetros inválidos")</x:f>
        <x:v>Calculado ilustrativo</x:v>
      </x:c>
    </x:row>
    <x:row r="2454">
      <x:c r="A2454" s="38" t="str">
        <x:v>R02449</x:v>
      </x:c>
      <x:c r="B2454" s="38" t="str">
        <x:f>'Reparto provincial'!B822</x:f>
        <x:v>C21</x:v>
      </x:c>
      <x:c r="C2454" s="38" t="str">
        <x:f>'Reparto provincial'!C822</x:f>
        <x:v>Interamericana de Fianzas y Seguros, S.A.</x:v>
      </x:c>
      <x:c r="D2454" s="38" t="str">
        <x:f>'Reparto provincial'!D822</x:f>
        <x:v>Industrial</x:v>
      </x:c>
      <x:c r="E2454" s="38" t="str">
        <x:f>'Reparto provincial'!E822</x:f>
        <x:v>Emberá-Wounaan</x:v>
      </x:c>
      <x:c r="F2454" s="38" t="str">
        <x:f>Ubicaciones!A16</x:f>
        <x:v>L11</x:v>
      </x:c>
      <x:c r="G2454" s="38" t="str">
        <x:v>P1</x:v>
      </x:c>
      <x:c r="H2454" s="55" t="n">
        <x:f>IF(AND(ISNUMBER('Reparto provincial'!J822),ABS(Construccion!G38-1)&lt;0.0000001,MIN(Construccion!D38:F38)&gt;=0,MAX(Construccion!D38:F38)&lt;=1),ROUND('Reparto provincial'!J822*ROUND(SUM(Construccion!$D$38:D38),12),0)-0,"n.a.")</x:f>
        <x:v>0</x:v>
      </x:c>
      <x:c r="I2454" s="55" t="n">
        <x:f>'Reparto provincial'!N822</x:f>
        <x:v>0</x:v>
      </x:c>
      <x:c r="J2454" s="55" t="n">
        <x:f>IF(AND(ISNUMBER(H2454),ISNUMBER(I2454)),H2454*I2454,"n.a.")</x:f>
        <x:v>0</x:v>
      </x:c>
      <x:c r="K2454" s="56" t="n">
        <x:f>Ubicaciones!D16</x:f>
        <x:v>8.25</x:v>
      </x:c>
      <x:c r="L2454" s="56" t="n">
        <x:f>Ubicaciones!E16</x:f>
        <x:v>-77.72</x:v>
      </x:c>
      <x:c r="M2454" s="38" t="str">
        <x:f>Vulnerabilidad!B22</x:f>
        <x:v>Hormigón armado</x:v>
      </x:c>
      <x:c r="N2454" s="38" t="str">
        <x:f>Vulnerabilidad!C22</x:f>
        <x:v>Mampostería de relleno</x:v>
      </x:c>
      <x:c r="O2454" s="38" t="str">
        <x:f>Vulnerabilidad!D22</x:f>
        <x:v>Losa de hormigón</x:v>
      </x:c>
      <x:c r="P2454" s="38" t="str">
        <x:v>Sin dato</x:v>
      </x:c>
      <x:c r="Q2454" s="38" t="n">
        <x:f>IF('Impacto local'!H16="","",'Impacto local'!H16)</x:f>
        <x:v>2</x:v>
      </x:c>
      <x:c r="R2454" s="57" t="n">
        <x:f>IF(Q2454="","",INDEX(Vulnerabilidad!$B$6:$B$17,Q2454))</x:f>
        <x:v>0</x:v>
      </x:c>
      <x:c r="S2454" s="55" t="n">
        <x:f>IF(AND(ISNUMBER(J2454),ISNUMBER(R2454),R2454&gt;=0,R2454&lt;=1),J2454*R2454,"n.a.")</x:f>
        <x:v>0</x:v>
      </x:c>
      <x:c r="T2454" s="38" t="str">
        <x:f>IF(ISNUMBER(S2454),"Calculado ilustrativo","Faltan datos / parámetros inválidos")</x:f>
        <x:v>Calculado ilustrativo</x:v>
      </x:c>
    </x:row>
    <x:row r="2455">
      <x:c r="A2455" s="38" t="str">
        <x:v>R02450</x:v>
      </x:c>
      <x:c r="B2455" s="38" t="str">
        <x:f>'Reparto provincial'!B822</x:f>
        <x:v>C21</x:v>
      </x:c>
      <x:c r="C2455" s="38" t="str">
        <x:f>'Reparto provincial'!C822</x:f>
        <x:v>Interamericana de Fianzas y Seguros, S.A.</x:v>
      </x:c>
      <x:c r="D2455" s="38" t="str">
        <x:f>'Reparto provincial'!D822</x:f>
        <x:v>Industrial</x:v>
      </x:c>
      <x:c r="E2455" s="38" t="str">
        <x:f>'Reparto provincial'!E822</x:f>
        <x:v>Emberá-Wounaan</x:v>
      </x:c>
      <x:c r="F2455" s="38" t="str">
        <x:f>Ubicaciones!A16</x:f>
        <x:v>L11</x:v>
      </x:c>
      <x:c r="G2455" s="38" t="str">
        <x:v>P2</x:v>
      </x:c>
      <x:c r="H2455" s="55" t="n">
        <x:f>IF(AND(ISNUMBER('Reparto provincial'!J822),ABS(Construccion!G38-1)&lt;0.0000001,MIN(Construccion!D38:F38)&gt;=0,MAX(Construccion!D38:F38)&lt;=1),ROUND('Reparto provincial'!J822*ROUND(SUM(Construccion!$D$38:E38),12),0)-ROUND('Reparto provincial'!J822*ROUND(SUM(Construccion!$D$38:D38),12),0),"n.a.")</x:f>
        <x:v>0</x:v>
      </x:c>
      <x:c r="I2455" s="55" t="n">
        <x:f>'Reparto provincial'!N822</x:f>
        <x:v>0</x:v>
      </x:c>
      <x:c r="J2455" s="55" t="n">
        <x:f>IF(AND(ISNUMBER(H2455),ISNUMBER(I2455)),H2455*I2455,"n.a.")</x:f>
        <x:v>0</x:v>
      </x:c>
      <x:c r="K2455" s="56" t="n">
        <x:f>Ubicaciones!D16</x:f>
        <x:v>8.25</x:v>
      </x:c>
      <x:c r="L2455" s="56" t="n">
        <x:f>Ubicaciones!E16</x:f>
        <x:v>-77.72</x:v>
      </x:c>
      <x:c r="M2455" s="38" t="str">
        <x:f>Vulnerabilidad!B23</x:f>
        <x:v>Mampostería sin refuerzo</x:v>
      </x:c>
      <x:c r="N2455" s="38" t="str">
        <x:f>Vulnerabilidad!C23</x:f>
        <x:v>Bloque / ladrillo</x:v>
      </x:c>
      <x:c r="O2455" s="38" t="str">
        <x:f>Vulnerabilidad!D23</x:f>
        <x:v>Metal</x:v>
      </x:c>
      <x:c r="P2455" s="38" t="str">
        <x:v>Sin dato</x:v>
      </x:c>
      <x:c r="Q2455" s="38" t="n">
        <x:f>IF('Impacto local'!H16="","",'Impacto local'!H16)</x:f>
        <x:v>2</x:v>
      </x:c>
      <x:c r="R2455" s="57" t="n">
        <x:f>IF(Q2455="","",INDEX(Vulnerabilidad!$C$6:$C$17,Q2455))</x:f>
        <x:v>0</x:v>
      </x:c>
      <x:c r="S2455" s="55" t="n">
        <x:f>IF(AND(ISNUMBER(J2455),ISNUMBER(R2455),R2455&gt;=0,R2455&lt;=1),J2455*R2455,"n.a.")</x:f>
        <x:v>0</x:v>
      </x:c>
      <x:c r="T2455" s="38" t="str">
        <x:f>IF(ISNUMBER(S2455),"Calculado ilustrativo","Faltan datos / parámetros inválidos")</x:f>
        <x:v>Calculado ilustrativo</x:v>
      </x:c>
    </x:row>
    <x:row r="2456">
      <x:c r="A2456" s="38" t="str">
        <x:v>R02451</x:v>
      </x:c>
      <x:c r="B2456" s="38" t="str">
        <x:f>'Reparto provincial'!B822</x:f>
        <x:v>C21</x:v>
      </x:c>
      <x:c r="C2456" s="38" t="str">
        <x:f>'Reparto provincial'!C822</x:f>
        <x:v>Interamericana de Fianzas y Seguros, S.A.</x:v>
      </x:c>
      <x:c r="D2456" s="38" t="str">
        <x:f>'Reparto provincial'!D822</x:f>
        <x:v>Industrial</x:v>
      </x:c>
      <x:c r="E2456" s="38" t="str">
        <x:f>'Reparto provincial'!E822</x:f>
        <x:v>Emberá-Wounaan</x:v>
      </x:c>
      <x:c r="F2456" s="38" t="str">
        <x:f>Ubicaciones!A16</x:f>
        <x:v>L11</x:v>
      </x:c>
      <x:c r="G2456" s="38" t="str">
        <x:v>P3</x:v>
      </x:c>
      <x:c r="H2456" s="55" t="n">
        <x:f>IF(AND(ISNUMBER('Reparto provincial'!J822),ABS(Construccion!G38-1)&lt;0.0000001,MIN(Construccion!D38:F38)&gt;=0,MAX(Construccion!D38:F38)&lt;=1),ROUND('Reparto provincial'!J822*ROUND(SUM(Construccion!$D$38:F38),12),0)-ROUND('Reparto provincial'!J822*ROUND(SUM(Construccion!$D$38:E38),12),0),"n.a.")</x:f>
        <x:v>0</x:v>
      </x:c>
      <x:c r="I2456" s="55" t="n">
        <x:f>'Reparto provincial'!N822</x:f>
        <x:v>0</x:v>
      </x:c>
      <x:c r="J2456" s="55" t="n">
        <x:f>IF(AND(ISNUMBER(H2456),ISNUMBER(I2456)),H2456*I2456,"n.a.")</x:f>
        <x:v>0</x:v>
      </x:c>
      <x:c r="K2456" s="56" t="n">
        <x:f>Ubicaciones!D16</x:f>
        <x:v>8.25</x:v>
      </x:c>
      <x:c r="L2456" s="56" t="n">
        <x:f>Ubicaciones!E16</x:f>
        <x:v>-77.72</x:v>
      </x:c>
      <x:c r="M2456" s="38" t="str">
        <x:f>Vulnerabilidad!B24</x:f>
        <x:v>Liviana / madera</x:v>
      </x:c>
      <x:c r="N2456" s="38" t="str">
        <x:f>Vulnerabilidad!C24</x:f>
        <x:v>Madera / livianas</x:v>
      </x:c>
      <x:c r="O2456" s="38" t="str">
        <x:f>Vulnerabilidad!D24</x:f>
        <x:v>Metal</x:v>
      </x:c>
      <x:c r="P2456" s="38" t="str">
        <x:v>Sin dato</x:v>
      </x:c>
      <x:c r="Q2456" s="38" t="n">
        <x:f>IF('Impacto local'!H16="","",'Impacto local'!H16)</x:f>
        <x:v>2</x:v>
      </x:c>
      <x:c r="R2456" s="57" t="n">
        <x:f>IF(Q2456="","",INDEX(Vulnerabilidad!$D$6:$D$17,Q2456))</x:f>
        <x:v>0</x:v>
      </x:c>
      <x:c r="S2456" s="55" t="n">
        <x:f>IF(AND(ISNUMBER(J2456),ISNUMBER(R2456),R2456&gt;=0,R2456&lt;=1),J2456*R2456,"n.a.")</x:f>
        <x:v>0</x:v>
      </x:c>
      <x:c r="T2456" s="38" t="str">
        <x:f>IF(ISNUMBER(S2456),"Calculado ilustrativo","Faltan datos / parámetros inválidos")</x:f>
        <x:v>Calculado ilustrativo</x:v>
      </x:c>
    </x:row>
    <x:row r="2457">
      <x:c r="A2457" s="38" t="str">
        <x:v>R02452</x:v>
      </x:c>
      <x:c r="B2457" s="38" t="str">
        <x:f>'Reparto provincial'!B823</x:f>
        <x:v>C21</x:v>
      </x:c>
      <x:c r="C2457" s="38" t="str">
        <x:f>'Reparto provincial'!C823</x:f>
        <x:v>Interamericana de Fianzas y Seguros, S.A.</x:v>
      </x:c>
      <x:c r="D2457" s="38" t="str">
        <x:f>'Reparto provincial'!D823</x:f>
        <x:v>Industrial</x:v>
      </x:c>
      <x:c r="E2457" s="38" t="str">
        <x:f>'Reparto provincial'!E823</x:f>
        <x:v>Ngäbe-Buglé</x:v>
      </x:c>
      <x:c r="F2457" s="38" t="str">
        <x:f>Ubicaciones!A17</x:f>
        <x:v>L12</x:v>
      </x:c>
      <x:c r="G2457" s="38" t="str">
        <x:v>P1</x:v>
      </x:c>
      <x:c r="H2457" s="55" t="n">
        <x:f>IF(AND(ISNUMBER('Reparto provincial'!J823),ABS(Construccion!G41-1)&lt;0.0000001,MIN(Construccion!D41:F41)&gt;=0,MAX(Construccion!D41:F41)&lt;=1),ROUND('Reparto provincial'!J823*ROUND(SUM(Construccion!$D$41:D41),12),0)-0,"n.a.")</x:f>
        <x:v>0</x:v>
      </x:c>
      <x:c r="I2457" s="55" t="n">
        <x:f>'Reparto provincial'!N823</x:f>
        <x:v>0</x:v>
      </x:c>
      <x:c r="J2457" s="55" t="n">
        <x:f>IF(AND(ISNUMBER(H2457),ISNUMBER(I2457)),H2457*I2457,"n.a.")</x:f>
        <x:v>0</x:v>
      </x:c>
      <x:c r="K2457" s="56" t="n">
        <x:f>Ubicaciones!D17</x:f>
        <x:v>8.53</x:v>
      </x:c>
      <x:c r="L2457" s="56" t="n">
        <x:f>Ubicaciones!E17</x:f>
        <x:v>-81.7</x:v>
      </x:c>
      <x:c r="M2457" s="38" t="str">
        <x:f>Vulnerabilidad!B22</x:f>
        <x:v>Hormigón armado</x:v>
      </x:c>
      <x:c r="N2457" s="38" t="str">
        <x:f>Vulnerabilidad!C22</x:f>
        <x:v>Mampostería de relleno</x:v>
      </x:c>
      <x:c r="O2457" s="38" t="str">
        <x:f>Vulnerabilidad!D22</x:f>
        <x:v>Losa de hormigón</x:v>
      </x:c>
      <x:c r="P2457" s="38" t="str">
        <x:v>Sin dato</x:v>
      </x:c>
      <x:c r="Q2457" s="38" t="n">
        <x:f>IF('Impacto local'!H17="","",'Impacto local'!H17)</x:f>
        <x:v>3</x:v>
      </x:c>
      <x:c r="R2457" s="57" t="n">
        <x:f>IF(Q2457="","",INDEX(Vulnerabilidad!$B$6:$B$17,Q2457))</x:f>
        <x:v>0</x:v>
      </x:c>
      <x:c r="S2457" s="55" t="n">
        <x:f>IF(AND(ISNUMBER(J2457),ISNUMBER(R2457),R2457&gt;=0,R2457&lt;=1),J2457*R2457,"n.a.")</x:f>
        <x:v>0</x:v>
      </x:c>
      <x:c r="T2457" s="38" t="str">
        <x:f>IF(ISNUMBER(S2457),"Calculado ilustrativo","Faltan datos / parámetros inválidos")</x:f>
        <x:v>Calculado ilustrativo</x:v>
      </x:c>
    </x:row>
    <x:row r="2458">
      <x:c r="A2458" s="38" t="str">
        <x:v>R02453</x:v>
      </x:c>
      <x:c r="B2458" s="38" t="str">
        <x:f>'Reparto provincial'!B823</x:f>
        <x:v>C21</x:v>
      </x:c>
      <x:c r="C2458" s="38" t="str">
        <x:f>'Reparto provincial'!C823</x:f>
        <x:v>Interamericana de Fianzas y Seguros, S.A.</x:v>
      </x:c>
      <x:c r="D2458" s="38" t="str">
        <x:f>'Reparto provincial'!D823</x:f>
        <x:v>Industrial</x:v>
      </x:c>
      <x:c r="E2458" s="38" t="str">
        <x:f>'Reparto provincial'!E823</x:f>
        <x:v>Ngäbe-Buglé</x:v>
      </x:c>
      <x:c r="F2458" s="38" t="str">
        <x:f>Ubicaciones!A17</x:f>
        <x:v>L12</x:v>
      </x:c>
      <x:c r="G2458" s="38" t="str">
        <x:v>P2</x:v>
      </x:c>
      <x:c r="H2458" s="55" t="n">
        <x:f>IF(AND(ISNUMBER('Reparto provincial'!J823),ABS(Construccion!G41-1)&lt;0.0000001,MIN(Construccion!D41:F41)&gt;=0,MAX(Construccion!D41:F41)&lt;=1),ROUND('Reparto provincial'!J823*ROUND(SUM(Construccion!$D$41:E41),12),0)-ROUND('Reparto provincial'!J823*ROUND(SUM(Construccion!$D$41:D41),12),0),"n.a.")</x:f>
        <x:v>0</x:v>
      </x:c>
      <x:c r="I2458" s="55" t="n">
        <x:f>'Reparto provincial'!N823</x:f>
        <x:v>0</x:v>
      </x:c>
      <x:c r="J2458" s="55" t="n">
        <x:f>IF(AND(ISNUMBER(H2458),ISNUMBER(I2458)),H2458*I2458,"n.a.")</x:f>
        <x:v>0</x:v>
      </x:c>
      <x:c r="K2458" s="56" t="n">
        <x:f>Ubicaciones!D17</x:f>
        <x:v>8.53</x:v>
      </x:c>
      <x:c r="L2458" s="56" t="n">
        <x:f>Ubicaciones!E17</x:f>
        <x:v>-81.7</x:v>
      </x:c>
      <x:c r="M2458" s="38" t="str">
        <x:f>Vulnerabilidad!B23</x:f>
        <x:v>Mampostería sin refuerzo</x:v>
      </x:c>
      <x:c r="N2458" s="38" t="str">
        <x:f>Vulnerabilidad!C23</x:f>
        <x:v>Bloque / ladrillo</x:v>
      </x:c>
      <x:c r="O2458" s="38" t="str">
        <x:f>Vulnerabilidad!D23</x:f>
        <x:v>Metal</x:v>
      </x:c>
      <x:c r="P2458" s="38" t="str">
        <x:v>Sin dato</x:v>
      </x:c>
      <x:c r="Q2458" s="38" t="n">
        <x:f>IF('Impacto local'!H17="","",'Impacto local'!H17)</x:f>
        <x:v>3</x:v>
      </x:c>
      <x:c r="R2458" s="57" t="n">
        <x:f>IF(Q2458="","",INDEX(Vulnerabilidad!$C$6:$C$17,Q2458))</x:f>
        <x:v>0</x:v>
      </x:c>
      <x:c r="S2458" s="55" t="n">
        <x:f>IF(AND(ISNUMBER(J2458),ISNUMBER(R2458),R2458&gt;=0,R2458&lt;=1),J2458*R2458,"n.a.")</x:f>
        <x:v>0</x:v>
      </x:c>
      <x:c r="T2458" s="38" t="str">
        <x:f>IF(ISNUMBER(S2458),"Calculado ilustrativo","Faltan datos / parámetros inválidos")</x:f>
        <x:v>Calculado ilustrativo</x:v>
      </x:c>
    </x:row>
    <x:row r="2459">
      <x:c r="A2459" s="38" t="str">
        <x:v>R02454</x:v>
      </x:c>
      <x:c r="B2459" s="38" t="str">
        <x:f>'Reparto provincial'!B823</x:f>
        <x:v>C21</x:v>
      </x:c>
      <x:c r="C2459" s="38" t="str">
        <x:f>'Reparto provincial'!C823</x:f>
        <x:v>Interamericana de Fianzas y Seguros, S.A.</x:v>
      </x:c>
      <x:c r="D2459" s="38" t="str">
        <x:f>'Reparto provincial'!D823</x:f>
        <x:v>Industrial</x:v>
      </x:c>
      <x:c r="E2459" s="38" t="str">
        <x:f>'Reparto provincial'!E823</x:f>
        <x:v>Ngäbe-Buglé</x:v>
      </x:c>
      <x:c r="F2459" s="38" t="str">
        <x:f>Ubicaciones!A17</x:f>
        <x:v>L12</x:v>
      </x:c>
      <x:c r="G2459" s="38" t="str">
        <x:v>P3</x:v>
      </x:c>
      <x:c r="H2459" s="55" t="n">
        <x:f>IF(AND(ISNUMBER('Reparto provincial'!J823),ABS(Construccion!G41-1)&lt;0.0000001,MIN(Construccion!D41:F41)&gt;=0,MAX(Construccion!D41:F41)&lt;=1),ROUND('Reparto provincial'!J823*ROUND(SUM(Construccion!$D$41:F41),12),0)-ROUND('Reparto provincial'!J823*ROUND(SUM(Construccion!$D$41:E41),12),0),"n.a.")</x:f>
        <x:v>0</x:v>
      </x:c>
      <x:c r="I2459" s="55" t="n">
        <x:f>'Reparto provincial'!N823</x:f>
        <x:v>0</x:v>
      </x:c>
      <x:c r="J2459" s="55" t="n">
        <x:f>IF(AND(ISNUMBER(H2459),ISNUMBER(I2459)),H2459*I2459,"n.a.")</x:f>
        <x:v>0</x:v>
      </x:c>
      <x:c r="K2459" s="56" t="n">
        <x:f>Ubicaciones!D17</x:f>
        <x:v>8.53</x:v>
      </x:c>
      <x:c r="L2459" s="56" t="n">
        <x:f>Ubicaciones!E17</x:f>
        <x:v>-81.7</x:v>
      </x:c>
      <x:c r="M2459" s="38" t="str">
        <x:f>Vulnerabilidad!B24</x:f>
        <x:v>Liviana / madera</x:v>
      </x:c>
      <x:c r="N2459" s="38" t="str">
        <x:f>Vulnerabilidad!C24</x:f>
        <x:v>Madera / livianas</x:v>
      </x:c>
      <x:c r="O2459" s="38" t="str">
        <x:f>Vulnerabilidad!D24</x:f>
        <x:v>Metal</x:v>
      </x:c>
      <x:c r="P2459" s="38" t="str">
        <x:v>Sin dato</x:v>
      </x:c>
      <x:c r="Q2459" s="38" t="n">
        <x:f>IF('Impacto local'!H17="","",'Impacto local'!H17)</x:f>
        <x:v>3</x:v>
      </x:c>
      <x:c r="R2459" s="57" t="n">
        <x:f>IF(Q2459="","",INDEX(Vulnerabilidad!$D$6:$D$17,Q2459))</x:f>
        <x:v>0</x:v>
      </x:c>
      <x:c r="S2459" s="55" t="n">
        <x:f>IF(AND(ISNUMBER(J2459),ISNUMBER(R2459),R2459&gt;=0,R2459&lt;=1),J2459*R2459,"n.a.")</x:f>
        <x:v>0</x:v>
      </x:c>
      <x:c r="T2459" s="38" t="str">
        <x:f>IF(ISNUMBER(S2459),"Calculado ilustrativo","Faltan datos / parámetros inválidos")</x:f>
        <x:v>Calculado ilustrativo</x:v>
      </x:c>
    </x:row>
    <x:row r="2460">
      <x:c r="A2460" s="38" t="str">
        <x:v>R02455</x:v>
      </x:c>
      <x:c r="B2460" s="38" t="str">
        <x:f>'Reparto provincial'!B824</x:f>
        <x:v>C21</x:v>
      </x:c>
      <x:c r="C2460" s="38" t="str">
        <x:f>'Reparto provincial'!C824</x:f>
        <x:v>Interamericana de Fianzas y Seguros, S.A.</x:v>
      </x:c>
      <x:c r="D2460" s="38" t="str">
        <x:f>'Reparto provincial'!D824</x:f>
        <x:v>Industrial</x:v>
      </x:c>
      <x:c r="E2460" s="38" t="str">
        <x:f>'Reparto provincial'!E824</x:f>
        <x:v>Panamá Oeste</x:v>
      </x:c>
      <x:c r="F2460" s="38" t="str">
        <x:f>Ubicaciones!A18</x:f>
        <x:v>L13</x:v>
      </x:c>
      <x:c r="G2460" s="38" t="str">
        <x:v>P1</x:v>
      </x:c>
      <x:c r="H2460" s="55" t="n">
        <x:f>IF(AND(ISNUMBER('Reparto provincial'!J824),ABS(Construccion!G44-1)&lt;0.0000001,MIN(Construccion!D44:F44)&gt;=0,MAX(Construccion!D44:F44)&lt;=1),ROUND('Reparto provincial'!J824*ROUND(SUM(Construccion!$D$44:D44),12),0)-0,"n.a.")</x:f>
        <x:v>0</x:v>
      </x:c>
      <x:c r="I2460" s="55" t="n">
        <x:f>'Reparto provincial'!N824</x:f>
        <x:v>0</x:v>
      </x:c>
      <x:c r="J2460" s="55" t="n">
        <x:f>IF(AND(ISNUMBER(H2460),ISNUMBER(I2460)),H2460*I2460,"n.a.")</x:f>
        <x:v>0</x:v>
      </x:c>
      <x:c r="K2460" s="56" t="n">
        <x:f>Ubicaciones!D18</x:f>
        <x:v>8.88</x:v>
      </x:c>
      <x:c r="L2460" s="56" t="n">
        <x:f>Ubicaciones!E18</x:f>
        <x:v>-79.78</x:v>
      </x:c>
      <x:c r="M2460" s="38" t="str">
        <x:f>Vulnerabilidad!B22</x:f>
        <x:v>Hormigón armado</x:v>
      </x:c>
      <x:c r="N2460" s="38" t="str">
        <x:f>Vulnerabilidad!C22</x:f>
        <x:v>Mampostería de relleno</x:v>
      </x:c>
      <x:c r="O2460" s="38" t="str">
        <x:f>Vulnerabilidad!D22</x:f>
        <x:v>Losa de hormigón</x:v>
      </x:c>
      <x:c r="P2460" s="38" t="str">
        <x:v>Sin dato</x:v>
      </x:c>
      <x:c r="Q2460" s="38" t="n">
        <x:f>IF('Impacto local'!H18="","",'Impacto local'!H18)</x:f>
        <x:v>2</x:v>
      </x:c>
      <x:c r="R2460" s="57" t="n">
        <x:f>IF(Q2460="","",INDEX(Vulnerabilidad!$B$6:$B$17,Q2460))</x:f>
        <x:v>0</x:v>
      </x:c>
      <x:c r="S2460" s="55" t="n">
        <x:f>IF(AND(ISNUMBER(J2460),ISNUMBER(R2460),R2460&gt;=0,R2460&lt;=1),J2460*R2460,"n.a.")</x:f>
        <x:v>0</x:v>
      </x:c>
      <x:c r="T2460" s="38" t="str">
        <x:f>IF(ISNUMBER(S2460),"Calculado ilustrativo","Faltan datos / parámetros inválidos")</x:f>
        <x:v>Calculado ilustrativo</x:v>
      </x:c>
    </x:row>
    <x:row r="2461">
      <x:c r="A2461" s="38" t="str">
        <x:v>R02456</x:v>
      </x:c>
      <x:c r="B2461" s="38" t="str">
        <x:f>'Reparto provincial'!B824</x:f>
        <x:v>C21</x:v>
      </x:c>
      <x:c r="C2461" s="38" t="str">
        <x:f>'Reparto provincial'!C824</x:f>
        <x:v>Interamericana de Fianzas y Seguros, S.A.</x:v>
      </x:c>
      <x:c r="D2461" s="38" t="str">
        <x:f>'Reparto provincial'!D824</x:f>
        <x:v>Industrial</x:v>
      </x:c>
      <x:c r="E2461" s="38" t="str">
        <x:f>'Reparto provincial'!E824</x:f>
        <x:v>Panamá Oeste</x:v>
      </x:c>
      <x:c r="F2461" s="38" t="str">
        <x:f>Ubicaciones!A18</x:f>
        <x:v>L13</x:v>
      </x:c>
      <x:c r="G2461" s="38" t="str">
        <x:v>P2</x:v>
      </x:c>
      <x:c r="H2461" s="55" t="n">
        <x:f>IF(AND(ISNUMBER('Reparto provincial'!J824),ABS(Construccion!G44-1)&lt;0.0000001,MIN(Construccion!D44:F44)&gt;=0,MAX(Construccion!D44:F44)&lt;=1),ROUND('Reparto provincial'!J824*ROUND(SUM(Construccion!$D$44:E44),12),0)-ROUND('Reparto provincial'!J824*ROUND(SUM(Construccion!$D$44:D44),12),0),"n.a.")</x:f>
        <x:v>0</x:v>
      </x:c>
      <x:c r="I2461" s="55" t="n">
        <x:f>'Reparto provincial'!N824</x:f>
        <x:v>0</x:v>
      </x:c>
      <x:c r="J2461" s="55" t="n">
        <x:f>IF(AND(ISNUMBER(H2461),ISNUMBER(I2461)),H2461*I2461,"n.a.")</x:f>
        <x:v>0</x:v>
      </x:c>
      <x:c r="K2461" s="56" t="n">
        <x:f>Ubicaciones!D18</x:f>
        <x:v>8.88</x:v>
      </x:c>
      <x:c r="L2461" s="56" t="n">
        <x:f>Ubicaciones!E18</x:f>
        <x:v>-79.78</x:v>
      </x:c>
      <x:c r="M2461" s="38" t="str">
        <x:f>Vulnerabilidad!B23</x:f>
        <x:v>Mampostería sin refuerzo</x:v>
      </x:c>
      <x:c r="N2461" s="38" t="str">
        <x:f>Vulnerabilidad!C23</x:f>
        <x:v>Bloque / ladrillo</x:v>
      </x:c>
      <x:c r="O2461" s="38" t="str">
        <x:f>Vulnerabilidad!D23</x:f>
        <x:v>Metal</x:v>
      </x:c>
      <x:c r="P2461" s="38" t="str">
        <x:v>Sin dato</x:v>
      </x:c>
      <x:c r="Q2461" s="38" t="n">
        <x:f>IF('Impacto local'!H18="","",'Impacto local'!H18)</x:f>
        <x:v>2</x:v>
      </x:c>
      <x:c r="R2461" s="57" t="n">
        <x:f>IF(Q2461="","",INDEX(Vulnerabilidad!$C$6:$C$17,Q2461))</x:f>
        <x:v>0</x:v>
      </x:c>
      <x:c r="S2461" s="55" t="n">
        <x:f>IF(AND(ISNUMBER(J2461),ISNUMBER(R2461),R2461&gt;=0,R2461&lt;=1),J2461*R2461,"n.a.")</x:f>
        <x:v>0</x:v>
      </x:c>
      <x:c r="T2461" s="38" t="str">
        <x:f>IF(ISNUMBER(S2461),"Calculado ilustrativo","Faltan datos / parámetros inválidos")</x:f>
        <x:v>Calculado ilustrativo</x:v>
      </x:c>
    </x:row>
    <x:row r="2462">
      <x:c r="A2462" s="38" t="str">
        <x:v>R02457</x:v>
      </x:c>
      <x:c r="B2462" s="38" t="str">
        <x:f>'Reparto provincial'!B824</x:f>
        <x:v>C21</x:v>
      </x:c>
      <x:c r="C2462" s="38" t="str">
        <x:f>'Reparto provincial'!C824</x:f>
        <x:v>Interamericana de Fianzas y Seguros, S.A.</x:v>
      </x:c>
      <x:c r="D2462" s="38" t="str">
        <x:f>'Reparto provincial'!D824</x:f>
        <x:v>Industrial</x:v>
      </x:c>
      <x:c r="E2462" s="38" t="str">
        <x:f>'Reparto provincial'!E824</x:f>
        <x:v>Panamá Oeste</x:v>
      </x:c>
      <x:c r="F2462" s="38" t="str">
        <x:f>Ubicaciones!A18</x:f>
        <x:v>L13</x:v>
      </x:c>
      <x:c r="G2462" s="38" t="str">
        <x:v>P3</x:v>
      </x:c>
      <x:c r="H2462" s="55" t="n">
        <x:f>IF(AND(ISNUMBER('Reparto provincial'!J824),ABS(Construccion!G44-1)&lt;0.0000001,MIN(Construccion!D44:F44)&gt;=0,MAX(Construccion!D44:F44)&lt;=1),ROUND('Reparto provincial'!J824*ROUND(SUM(Construccion!$D$44:F44),12),0)-ROUND('Reparto provincial'!J824*ROUND(SUM(Construccion!$D$44:E44),12),0),"n.a.")</x:f>
        <x:v>0</x:v>
      </x:c>
      <x:c r="I2462" s="55" t="n">
        <x:f>'Reparto provincial'!N824</x:f>
        <x:v>0</x:v>
      </x:c>
      <x:c r="J2462" s="55" t="n">
        <x:f>IF(AND(ISNUMBER(H2462),ISNUMBER(I2462)),H2462*I2462,"n.a.")</x:f>
        <x:v>0</x:v>
      </x:c>
      <x:c r="K2462" s="56" t="n">
        <x:f>Ubicaciones!D18</x:f>
        <x:v>8.88</x:v>
      </x:c>
      <x:c r="L2462" s="56" t="n">
        <x:f>Ubicaciones!E18</x:f>
        <x:v>-79.78</x:v>
      </x:c>
      <x:c r="M2462" s="38" t="str">
        <x:f>Vulnerabilidad!B24</x:f>
        <x:v>Liviana / madera</x:v>
      </x:c>
      <x:c r="N2462" s="38" t="str">
        <x:f>Vulnerabilidad!C24</x:f>
        <x:v>Madera / livianas</x:v>
      </x:c>
      <x:c r="O2462" s="38" t="str">
        <x:f>Vulnerabilidad!D24</x:f>
        <x:v>Metal</x:v>
      </x:c>
      <x:c r="P2462" s="38" t="str">
        <x:v>Sin dato</x:v>
      </x:c>
      <x:c r="Q2462" s="38" t="n">
        <x:f>IF('Impacto local'!H18="","",'Impacto local'!H18)</x:f>
        <x:v>2</x:v>
      </x:c>
      <x:c r="R2462" s="57" t="n">
        <x:f>IF(Q2462="","",INDEX(Vulnerabilidad!$D$6:$D$17,Q2462))</x:f>
        <x:v>0</x:v>
      </x:c>
      <x:c r="S2462" s="55" t="n">
        <x:f>IF(AND(ISNUMBER(J2462),ISNUMBER(R2462),R2462&gt;=0,R2462&lt;=1),J2462*R2462,"n.a.")</x:f>
        <x:v>0</x:v>
      </x:c>
      <x:c r="T2462" s="38" t="str">
        <x:f>IF(ISNUMBER(S2462),"Calculado ilustrativo","Faltan datos / parámetros inválidos")</x:f>
        <x:v>Calculado ilustrativo</x:v>
      </x:c>
    </x:row>
    <x:row r="2463">
      <x:c r="A2463" s="38" t="str">
        <x:v>R02458</x:v>
      </x:c>
      <x:c r="B2463" s="38" t="str">
        <x:f>'Reparto provincial'!B825</x:f>
        <x:v>C22</x:v>
      </x:c>
      <x:c r="C2463" s="38" t="str">
        <x:f>'Reparto provincial'!C825</x:f>
        <x:v>La Regional de Seguros, S.A.</x:v>
      </x:c>
      <x:c r="D2463" s="38" t="str">
        <x:f>'Reparto provincial'!D825</x:f>
        <x:v>Residencial</x:v>
      </x:c>
      <x:c r="E2463" s="38" t="str">
        <x:f>'Reparto provincial'!E825</x:f>
        <x:v>Bocas del Toro</x:v>
      </x:c>
      <x:c r="F2463" s="38" t="str">
        <x:f>Ubicaciones!A6</x:f>
        <x:v>L01</x:v>
      </x:c>
      <x:c r="G2463" s="38" t="str">
        <x:v>P1</x:v>
      </x:c>
      <x:c r="H2463" s="55" t="n">
        <x:f>IF(AND(ISNUMBER('Reparto provincial'!J825),ABS(Construccion!G6-1)&lt;0.0000001,MIN(Construccion!D6:F6)&gt;=0,MAX(Construccion!D6:F6)&lt;=1),ROUND('Reparto provincial'!J825*ROUND(SUM(Construccion!$D$6:D6),12),0)-0,"n.a.")</x:f>
        <x:v>1</x:v>
      </x:c>
      <x:c r="I2463" s="55" t="n">
        <x:f>'Reparto provincial'!N825</x:f>
        <x:v>86018.18181818182</x:v>
      </x:c>
      <x:c r="J2463" s="55" t="n">
        <x:f>IF(AND(ISNUMBER(H2463),ISNUMBER(I2463)),H2463*I2463,"n.a.")</x:f>
        <x:v>86018.18181818182</x:v>
      </x:c>
      <x:c r="K2463" s="56" t="n">
        <x:f>Ubicaciones!D6</x:f>
        <x:v>9.34</x:v>
      </x:c>
      <x:c r="L2463" s="56" t="n">
        <x:f>Ubicaciones!E6</x:f>
        <x:v>-82.25</x:v>
      </x:c>
      <x:c r="M2463" s="38" t="str">
        <x:f>Vulnerabilidad!B22</x:f>
        <x:v>Hormigón armado</x:v>
      </x:c>
      <x:c r="N2463" s="38" t="str">
        <x:f>Vulnerabilidad!C22</x:f>
        <x:v>Mampostería de relleno</x:v>
      </x:c>
      <x:c r="O2463" s="38" t="str">
        <x:f>Vulnerabilidad!D22</x:f>
        <x:v>Losa de hormigón</x:v>
      </x:c>
      <x:c r="P2463" s="38" t="str">
        <x:v>Sin dato</x:v>
      </x:c>
      <x:c r="Q2463" s="38" t="n">
        <x:f>IF('Impacto local'!H6="","",'Impacto local'!H6)</x:f>
        <x:v>3</x:v>
      </x:c>
      <x:c r="R2463" s="57" t="n">
        <x:f>IF(Q2463="","",INDEX(Vulnerabilidad!$B$6:$B$17,Q2463))</x:f>
        <x:v>0</x:v>
      </x:c>
      <x:c r="S2463" s="55" t="n">
        <x:f>IF(AND(ISNUMBER(J2463),ISNUMBER(R2463),R2463&gt;=0,R2463&lt;=1),J2463*R2463,"n.a.")</x:f>
        <x:v>0</x:v>
      </x:c>
      <x:c r="T2463" s="38" t="str">
        <x:f>IF(ISNUMBER(S2463),"Calculado ilustrativo","Faltan datos / parámetros inválidos")</x:f>
        <x:v>Calculado ilustrativo</x:v>
      </x:c>
    </x:row>
    <x:row r="2464">
      <x:c r="A2464" s="38" t="str">
        <x:v>R02459</x:v>
      </x:c>
      <x:c r="B2464" s="38" t="str">
        <x:f>'Reparto provincial'!B825</x:f>
        <x:v>C22</x:v>
      </x:c>
      <x:c r="C2464" s="38" t="str">
        <x:f>'Reparto provincial'!C825</x:f>
        <x:v>La Regional de Seguros, S.A.</x:v>
      </x:c>
      <x:c r="D2464" s="38" t="str">
        <x:f>'Reparto provincial'!D825</x:f>
        <x:v>Residencial</x:v>
      </x:c>
      <x:c r="E2464" s="38" t="str">
        <x:f>'Reparto provincial'!E825</x:f>
        <x:v>Bocas del Toro</x:v>
      </x:c>
      <x:c r="F2464" s="38" t="str">
        <x:f>Ubicaciones!A6</x:f>
        <x:v>L01</x:v>
      </x:c>
      <x:c r="G2464" s="38" t="str">
        <x:v>P2</x:v>
      </x:c>
      <x:c r="H2464" s="55" t="n">
        <x:f>IF(AND(ISNUMBER('Reparto provincial'!J825),ABS(Construccion!G6-1)&lt;0.0000001,MIN(Construccion!D6:F6)&gt;=0,MAX(Construccion!D6:F6)&lt;=1),ROUND('Reparto provincial'!J825*ROUND(SUM(Construccion!$D$6:E6),12),0)-ROUND('Reparto provincial'!J825*ROUND(SUM(Construccion!$D$6:D6),12),0),"n.a.")</x:f>
        <x:v>1</x:v>
      </x:c>
      <x:c r="I2464" s="55" t="n">
        <x:f>'Reparto provincial'!N825</x:f>
        <x:v>86018.18181818182</x:v>
      </x:c>
      <x:c r="J2464" s="55" t="n">
        <x:f>IF(AND(ISNUMBER(H2464),ISNUMBER(I2464)),H2464*I2464,"n.a.")</x:f>
        <x:v>86018.18181818182</x:v>
      </x:c>
      <x:c r="K2464" s="56" t="n">
        <x:f>Ubicaciones!D6</x:f>
        <x:v>9.34</x:v>
      </x:c>
      <x:c r="L2464" s="56" t="n">
        <x:f>Ubicaciones!E6</x:f>
        <x:v>-82.25</x:v>
      </x:c>
      <x:c r="M2464" s="38" t="str">
        <x:f>Vulnerabilidad!B23</x:f>
        <x:v>Mampostería sin refuerzo</x:v>
      </x:c>
      <x:c r="N2464" s="38" t="str">
        <x:f>Vulnerabilidad!C23</x:f>
        <x:v>Bloque / ladrillo</x:v>
      </x:c>
      <x:c r="O2464" s="38" t="str">
        <x:f>Vulnerabilidad!D23</x:f>
        <x:v>Metal</x:v>
      </x:c>
      <x:c r="P2464" s="38" t="str">
        <x:v>Sin dato</x:v>
      </x:c>
      <x:c r="Q2464" s="38" t="n">
        <x:f>IF('Impacto local'!H6="","",'Impacto local'!H6)</x:f>
        <x:v>3</x:v>
      </x:c>
      <x:c r="R2464" s="57" t="n">
        <x:f>IF(Q2464="","",INDEX(Vulnerabilidad!$C$6:$C$17,Q2464))</x:f>
        <x:v>0</x:v>
      </x:c>
      <x:c r="S2464" s="55" t="n">
        <x:f>IF(AND(ISNUMBER(J2464),ISNUMBER(R2464),R2464&gt;=0,R2464&lt;=1),J2464*R2464,"n.a.")</x:f>
        <x:v>0</x:v>
      </x:c>
      <x:c r="T2464" s="38" t="str">
        <x:f>IF(ISNUMBER(S2464),"Calculado ilustrativo","Faltan datos / parámetros inválidos")</x:f>
        <x:v>Calculado ilustrativo</x:v>
      </x:c>
    </x:row>
    <x:row r="2465">
      <x:c r="A2465" s="38" t="str">
        <x:v>R02460</x:v>
      </x:c>
      <x:c r="B2465" s="38" t="str">
        <x:f>'Reparto provincial'!B825</x:f>
        <x:v>C22</x:v>
      </x:c>
      <x:c r="C2465" s="38" t="str">
        <x:f>'Reparto provincial'!C825</x:f>
        <x:v>La Regional de Seguros, S.A.</x:v>
      </x:c>
      <x:c r="D2465" s="38" t="str">
        <x:f>'Reparto provincial'!D825</x:f>
        <x:v>Residencial</x:v>
      </x:c>
      <x:c r="E2465" s="38" t="str">
        <x:f>'Reparto provincial'!E825</x:f>
        <x:v>Bocas del Toro</x:v>
      </x:c>
      <x:c r="F2465" s="38" t="str">
        <x:f>Ubicaciones!A6</x:f>
        <x:v>L01</x:v>
      </x:c>
      <x:c r="G2465" s="38" t="str">
        <x:v>P3</x:v>
      </x:c>
      <x:c r="H2465" s="55" t="n">
        <x:f>IF(AND(ISNUMBER('Reparto provincial'!J825),ABS(Construccion!G6-1)&lt;0.0000001,MIN(Construccion!D6:F6)&gt;=0,MAX(Construccion!D6:F6)&lt;=1),ROUND('Reparto provincial'!J825*ROUND(SUM(Construccion!$D$6:F6),12),0)-ROUND('Reparto provincial'!J825*ROUND(SUM(Construccion!$D$6:E6),12),0),"n.a.")</x:f>
        <x:v>0</x:v>
      </x:c>
      <x:c r="I2465" s="55" t="n">
        <x:f>'Reparto provincial'!N825</x:f>
        <x:v>86018.18181818182</x:v>
      </x:c>
      <x:c r="J2465" s="55" t="n">
        <x:f>IF(AND(ISNUMBER(H2465),ISNUMBER(I2465)),H2465*I2465,"n.a.")</x:f>
        <x:v>0</x:v>
      </x:c>
      <x:c r="K2465" s="56" t="n">
        <x:f>Ubicaciones!D6</x:f>
        <x:v>9.34</x:v>
      </x:c>
      <x:c r="L2465" s="56" t="n">
        <x:f>Ubicaciones!E6</x:f>
        <x:v>-82.25</x:v>
      </x:c>
      <x:c r="M2465" s="38" t="str">
        <x:f>Vulnerabilidad!B24</x:f>
        <x:v>Liviana / madera</x:v>
      </x:c>
      <x:c r="N2465" s="38" t="str">
        <x:f>Vulnerabilidad!C24</x:f>
        <x:v>Madera / livianas</x:v>
      </x:c>
      <x:c r="O2465" s="38" t="str">
        <x:f>Vulnerabilidad!D24</x:f>
        <x:v>Metal</x:v>
      </x:c>
      <x:c r="P2465" s="38" t="str">
        <x:v>Sin dato</x:v>
      </x:c>
      <x:c r="Q2465" s="38" t="n">
        <x:f>IF('Impacto local'!H6="","",'Impacto local'!H6)</x:f>
        <x:v>3</x:v>
      </x:c>
      <x:c r="R2465" s="57" t="n">
        <x:f>IF(Q2465="","",INDEX(Vulnerabilidad!$D$6:$D$17,Q2465))</x:f>
        <x:v>0</x:v>
      </x:c>
      <x:c r="S2465" s="55" t="n">
        <x:f>IF(AND(ISNUMBER(J2465),ISNUMBER(R2465),R2465&gt;=0,R2465&lt;=1),J2465*R2465,"n.a.")</x:f>
        <x:v>0</x:v>
      </x:c>
      <x:c r="T2465" s="38" t="str">
        <x:f>IF(ISNUMBER(S2465),"Calculado ilustrativo","Faltan datos / parámetros inválidos")</x:f>
        <x:v>Calculado ilustrativo</x:v>
      </x:c>
    </x:row>
    <x:row r="2466">
      <x:c r="A2466" s="38" t="str">
        <x:v>R02461</x:v>
      </x:c>
      <x:c r="B2466" s="38" t="str">
        <x:f>'Reparto provincial'!B826</x:f>
        <x:v>C22</x:v>
      </x:c>
      <x:c r="C2466" s="38" t="str">
        <x:f>'Reparto provincial'!C826</x:f>
        <x:v>La Regional de Seguros, S.A.</x:v>
      </x:c>
      <x:c r="D2466" s="38" t="str">
        <x:f>'Reparto provincial'!D826</x:f>
        <x:v>Residencial</x:v>
      </x:c>
      <x:c r="E2466" s="38" t="str">
        <x:f>'Reparto provincial'!E826</x:f>
        <x:v>Coclé</x:v>
      </x:c>
      <x:c r="F2466" s="38" t="str">
        <x:f>Ubicaciones!A7</x:f>
        <x:v>L02</x:v>
      </x:c>
      <x:c r="G2466" s="38" t="str">
        <x:v>P1</x:v>
      </x:c>
      <x:c r="H2466" s="55" t="n">
        <x:f>IF(AND(ISNUMBER('Reparto provincial'!J826),ABS(Construccion!G9-1)&lt;0.0000001,MIN(Construccion!D9:F9)&gt;=0,MAX(Construccion!D9:F9)&lt;=1),ROUND('Reparto provincial'!J826*ROUND(SUM(Construccion!$D$9:D9),12),0)-0,"n.a.")</x:f>
        <x:v>2</x:v>
      </x:c>
      <x:c r="I2466" s="55" t="n">
        <x:f>'Reparto provincial'!N826</x:f>
        <x:v>86018.18181818182</x:v>
      </x:c>
      <x:c r="J2466" s="55" t="n">
        <x:f>IF(AND(ISNUMBER(H2466),ISNUMBER(I2466)),H2466*I2466,"n.a.")</x:f>
        <x:v>172036.36363636365</x:v>
      </x:c>
      <x:c r="K2466" s="56" t="n">
        <x:f>Ubicaciones!D7</x:f>
        <x:v>8.52</x:v>
      </x:c>
      <x:c r="L2466" s="56" t="n">
        <x:f>Ubicaciones!E7</x:f>
        <x:v>-80.36</x:v>
      </x:c>
      <x:c r="M2466" s="38" t="str">
        <x:f>Vulnerabilidad!B22</x:f>
        <x:v>Hormigón armado</x:v>
      </x:c>
      <x:c r="N2466" s="38" t="str">
        <x:f>Vulnerabilidad!C22</x:f>
        <x:v>Mampostería de relleno</x:v>
      </x:c>
      <x:c r="O2466" s="38" t="str">
        <x:f>Vulnerabilidad!D22</x:f>
        <x:v>Losa de hormigón</x:v>
      </x:c>
      <x:c r="P2466" s="38" t="str">
        <x:v>Sin dato</x:v>
      </x:c>
      <x:c r="Q2466" s="38" t="n">
        <x:f>IF('Impacto local'!H7="","",'Impacto local'!H7)</x:f>
        <x:v>2</x:v>
      </x:c>
      <x:c r="R2466" s="57" t="n">
        <x:f>IF(Q2466="","",INDEX(Vulnerabilidad!$B$6:$B$17,Q2466))</x:f>
        <x:v>0</x:v>
      </x:c>
      <x:c r="S2466" s="55" t="n">
        <x:f>IF(AND(ISNUMBER(J2466),ISNUMBER(R2466),R2466&gt;=0,R2466&lt;=1),J2466*R2466,"n.a.")</x:f>
        <x:v>0</x:v>
      </x:c>
      <x:c r="T2466" s="38" t="str">
        <x:f>IF(ISNUMBER(S2466),"Calculado ilustrativo","Faltan datos / parámetros inválidos")</x:f>
        <x:v>Calculado ilustrativo</x:v>
      </x:c>
    </x:row>
    <x:row r="2467">
      <x:c r="A2467" s="38" t="str">
        <x:v>R02462</x:v>
      </x:c>
      <x:c r="B2467" s="38" t="str">
        <x:f>'Reparto provincial'!B826</x:f>
        <x:v>C22</x:v>
      </x:c>
      <x:c r="C2467" s="38" t="str">
        <x:f>'Reparto provincial'!C826</x:f>
        <x:v>La Regional de Seguros, S.A.</x:v>
      </x:c>
      <x:c r="D2467" s="38" t="str">
        <x:f>'Reparto provincial'!D826</x:f>
        <x:v>Residencial</x:v>
      </x:c>
      <x:c r="E2467" s="38" t="str">
        <x:f>'Reparto provincial'!E826</x:f>
        <x:v>Coclé</x:v>
      </x:c>
      <x:c r="F2467" s="38" t="str">
        <x:f>Ubicaciones!A7</x:f>
        <x:v>L02</x:v>
      </x:c>
      <x:c r="G2467" s="38" t="str">
        <x:v>P2</x:v>
      </x:c>
      <x:c r="H2467" s="55" t="n">
        <x:f>IF(AND(ISNUMBER('Reparto provincial'!J826),ABS(Construccion!G9-1)&lt;0.0000001,MIN(Construccion!D9:F9)&gt;=0,MAX(Construccion!D9:F9)&lt;=1),ROUND('Reparto provincial'!J826*ROUND(SUM(Construccion!$D$9:E9),12),0)-ROUND('Reparto provincial'!J826*ROUND(SUM(Construccion!$D$9:D9),12),0),"n.a.")</x:f>
        <x:v>2</x:v>
      </x:c>
      <x:c r="I2467" s="55" t="n">
        <x:f>'Reparto provincial'!N826</x:f>
        <x:v>86018.18181818182</x:v>
      </x:c>
      <x:c r="J2467" s="55" t="n">
        <x:f>IF(AND(ISNUMBER(H2467),ISNUMBER(I2467)),H2467*I2467,"n.a.")</x:f>
        <x:v>172036.36363636365</x:v>
      </x:c>
      <x:c r="K2467" s="56" t="n">
        <x:f>Ubicaciones!D7</x:f>
        <x:v>8.52</x:v>
      </x:c>
      <x:c r="L2467" s="56" t="n">
        <x:f>Ubicaciones!E7</x:f>
        <x:v>-80.36</x:v>
      </x:c>
      <x:c r="M2467" s="38" t="str">
        <x:f>Vulnerabilidad!B23</x:f>
        <x:v>Mampostería sin refuerzo</x:v>
      </x:c>
      <x:c r="N2467" s="38" t="str">
        <x:f>Vulnerabilidad!C23</x:f>
        <x:v>Bloque / ladrillo</x:v>
      </x:c>
      <x:c r="O2467" s="38" t="str">
        <x:f>Vulnerabilidad!D23</x:f>
        <x:v>Metal</x:v>
      </x:c>
      <x:c r="P2467" s="38" t="str">
        <x:v>Sin dato</x:v>
      </x:c>
      <x:c r="Q2467" s="38" t="n">
        <x:f>IF('Impacto local'!H7="","",'Impacto local'!H7)</x:f>
        <x:v>2</x:v>
      </x:c>
      <x:c r="R2467" s="57" t="n">
        <x:f>IF(Q2467="","",INDEX(Vulnerabilidad!$C$6:$C$17,Q2467))</x:f>
        <x:v>0</x:v>
      </x:c>
      <x:c r="S2467" s="55" t="n">
        <x:f>IF(AND(ISNUMBER(J2467),ISNUMBER(R2467),R2467&gt;=0,R2467&lt;=1),J2467*R2467,"n.a.")</x:f>
        <x:v>0</x:v>
      </x:c>
      <x:c r="T2467" s="38" t="str">
        <x:f>IF(ISNUMBER(S2467),"Calculado ilustrativo","Faltan datos / parámetros inválidos")</x:f>
        <x:v>Calculado ilustrativo</x:v>
      </x:c>
    </x:row>
    <x:row r="2468">
      <x:c r="A2468" s="38" t="str">
        <x:v>R02463</x:v>
      </x:c>
      <x:c r="B2468" s="38" t="str">
        <x:f>'Reparto provincial'!B826</x:f>
        <x:v>C22</x:v>
      </x:c>
      <x:c r="C2468" s="38" t="str">
        <x:f>'Reparto provincial'!C826</x:f>
        <x:v>La Regional de Seguros, S.A.</x:v>
      </x:c>
      <x:c r="D2468" s="38" t="str">
        <x:f>'Reparto provincial'!D826</x:f>
        <x:v>Residencial</x:v>
      </x:c>
      <x:c r="E2468" s="38" t="str">
        <x:f>'Reparto provincial'!E826</x:f>
        <x:v>Coclé</x:v>
      </x:c>
      <x:c r="F2468" s="38" t="str">
        <x:f>Ubicaciones!A7</x:f>
        <x:v>L02</x:v>
      </x:c>
      <x:c r="G2468" s="38" t="str">
        <x:v>P3</x:v>
      </x:c>
      <x:c r="H2468" s="55" t="n">
        <x:f>IF(AND(ISNUMBER('Reparto provincial'!J826),ABS(Construccion!G9-1)&lt;0.0000001,MIN(Construccion!D9:F9)&gt;=0,MAX(Construccion!D9:F9)&lt;=1),ROUND('Reparto provincial'!J826*ROUND(SUM(Construccion!$D$9:F9),12),0)-ROUND('Reparto provincial'!J826*ROUND(SUM(Construccion!$D$9:E9),12),0),"n.a.")</x:f>
        <x:v>0</x:v>
      </x:c>
      <x:c r="I2468" s="55" t="n">
        <x:f>'Reparto provincial'!N826</x:f>
        <x:v>86018.18181818182</x:v>
      </x:c>
      <x:c r="J2468" s="55" t="n">
        <x:f>IF(AND(ISNUMBER(H2468),ISNUMBER(I2468)),H2468*I2468,"n.a.")</x:f>
        <x:v>0</x:v>
      </x:c>
      <x:c r="K2468" s="56" t="n">
        <x:f>Ubicaciones!D7</x:f>
        <x:v>8.52</x:v>
      </x:c>
      <x:c r="L2468" s="56" t="n">
        <x:f>Ubicaciones!E7</x:f>
        <x:v>-80.36</x:v>
      </x:c>
      <x:c r="M2468" s="38" t="str">
        <x:f>Vulnerabilidad!B24</x:f>
        <x:v>Liviana / madera</x:v>
      </x:c>
      <x:c r="N2468" s="38" t="str">
        <x:f>Vulnerabilidad!C24</x:f>
        <x:v>Madera / livianas</x:v>
      </x:c>
      <x:c r="O2468" s="38" t="str">
        <x:f>Vulnerabilidad!D24</x:f>
        <x:v>Metal</x:v>
      </x:c>
      <x:c r="P2468" s="38" t="str">
        <x:v>Sin dato</x:v>
      </x:c>
      <x:c r="Q2468" s="38" t="n">
        <x:f>IF('Impacto local'!H7="","",'Impacto local'!H7)</x:f>
        <x:v>2</x:v>
      </x:c>
      <x:c r="R2468" s="57" t="n">
        <x:f>IF(Q2468="","",INDEX(Vulnerabilidad!$D$6:$D$17,Q2468))</x:f>
        <x:v>0</x:v>
      </x:c>
      <x:c r="S2468" s="55" t="n">
        <x:f>IF(AND(ISNUMBER(J2468),ISNUMBER(R2468),R2468&gt;=0,R2468&lt;=1),J2468*R2468,"n.a.")</x:f>
        <x:v>0</x:v>
      </x:c>
      <x:c r="T2468" s="38" t="str">
        <x:f>IF(ISNUMBER(S2468),"Calculado ilustrativo","Faltan datos / parámetros inválidos")</x:f>
        <x:v>Calculado ilustrativo</x:v>
      </x:c>
    </x:row>
    <x:row r="2469">
      <x:c r="A2469" s="38" t="str">
        <x:v>R02464</x:v>
      </x:c>
      <x:c r="B2469" s="38" t="str">
        <x:f>'Reparto provincial'!B827</x:f>
        <x:v>C22</x:v>
      </x:c>
      <x:c r="C2469" s="38" t="str">
        <x:f>'Reparto provincial'!C827</x:f>
        <x:v>La Regional de Seguros, S.A.</x:v>
      </x:c>
      <x:c r="D2469" s="38" t="str">
        <x:f>'Reparto provincial'!D827</x:f>
        <x:v>Residencial</x:v>
      </x:c>
      <x:c r="E2469" s="38" t="str">
        <x:f>'Reparto provincial'!E827</x:f>
        <x:v>Colón</x:v>
      </x:c>
      <x:c r="F2469" s="38" t="str">
        <x:f>Ubicaciones!A8</x:f>
        <x:v>L03</x:v>
      </x:c>
      <x:c r="G2469" s="38" t="str">
        <x:v>P1</x:v>
      </x:c>
      <x:c r="H2469" s="55" t="n">
        <x:f>IF(AND(ISNUMBER('Reparto provincial'!J827),ABS(Construccion!G12-1)&lt;0.0000001,MIN(Construccion!D12:F12)&gt;=0,MAX(Construccion!D12:F12)&lt;=1),ROUND('Reparto provincial'!J827*ROUND(SUM(Construccion!$D$12:D12),12),0)-0,"n.a.")</x:f>
        <x:v>6</x:v>
      </x:c>
      <x:c r="I2469" s="55" t="n">
        <x:f>'Reparto provincial'!N827</x:f>
        <x:v>86018.18181818182</x:v>
      </x:c>
      <x:c r="J2469" s="55" t="n">
        <x:f>IF(AND(ISNUMBER(H2469),ISNUMBER(I2469)),H2469*I2469,"n.a.")</x:f>
        <x:v>516109.09090909094</x:v>
      </x:c>
      <x:c r="K2469" s="56" t="n">
        <x:f>Ubicaciones!D8</x:f>
        <x:v>9.36</x:v>
      </x:c>
      <x:c r="L2469" s="56" t="n">
        <x:f>Ubicaciones!E8</x:f>
        <x:v>-79.9</x:v>
      </x:c>
      <x:c r="M2469" s="38" t="str">
        <x:f>Vulnerabilidad!B22</x:f>
        <x:v>Hormigón armado</x:v>
      </x:c>
      <x:c r="N2469" s="38" t="str">
        <x:f>Vulnerabilidad!C22</x:f>
        <x:v>Mampostería de relleno</x:v>
      </x:c>
      <x:c r="O2469" s="38" t="str">
        <x:f>Vulnerabilidad!D22</x:f>
        <x:v>Losa de hormigón</x:v>
      </x:c>
      <x:c r="P2469" s="38" t="str">
        <x:v>Sin dato</x:v>
      </x:c>
      <x:c r="Q2469" s="38" t="n">
        <x:f>IF('Impacto local'!H8="","",'Impacto local'!H8)</x:f>
        <x:v>2</x:v>
      </x:c>
      <x:c r="R2469" s="57" t="n">
        <x:f>IF(Q2469="","",INDEX(Vulnerabilidad!$B$6:$B$17,Q2469))</x:f>
        <x:v>0</x:v>
      </x:c>
      <x:c r="S2469" s="55" t="n">
        <x:f>IF(AND(ISNUMBER(J2469),ISNUMBER(R2469),R2469&gt;=0,R2469&lt;=1),J2469*R2469,"n.a.")</x:f>
        <x:v>0</x:v>
      </x:c>
      <x:c r="T2469" s="38" t="str">
        <x:f>IF(ISNUMBER(S2469),"Calculado ilustrativo","Faltan datos / parámetros inválidos")</x:f>
        <x:v>Calculado ilustrativo</x:v>
      </x:c>
    </x:row>
    <x:row r="2470">
      <x:c r="A2470" s="38" t="str">
        <x:v>R02465</x:v>
      </x:c>
      <x:c r="B2470" s="38" t="str">
        <x:f>'Reparto provincial'!B827</x:f>
        <x:v>C22</x:v>
      </x:c>
      <x:c r="C2470" s="38" t="str">
        <x:f>'Reparto provincial'!C827</x:f>
        <x:v>La Regional de Seguros, S.A.</x:v>
      </x:c>
      <x:c r="D2470" s="38" t="str">
        <x:f>'Reparto provincial'!D827</x:f>
        <x:v>Residencial</x:v>
      </x:c>
      <x:c r="E2470" s="38" t="str">
        <x:f>'Reparto provincial'!E827</x:f>
        <x:v>Colón</x:v>
      </x:c>
      <x:c r="F2470" s="38" t="str">
        <x:f>Ubicaciones!A8</x:f>
        <x:v>L03</x:v>
      </x:c>
      <x:c r="G2470" s="38" t="str">
        <x:v>P2</x:v>
      </x:c>
      <x:c r="H2470" s="55" t="n">
        <x:f>IF(AND(ISNUMBER('Reparto provincial'!J827),ABS(Construccion!G12-1)&lt;0.0000001,MIN(Construccion!D12:F12)&gt;=0,MAX(Construccion!D12:F12)&lt;=1),ROUND('Reparto provincial'!J827*ROUND(SUM(Construccion!$D$12:E12),12),0)-ROUND('Reparto provincial'!J827*ROUND(SUM(Construccion!$D$12:D12),12),0),"n.a.")</x:f>
        <x:v>3</x:v>
      </x:c>
      <x:c r="I2470" s="55" t="n">
        <x:f>'Reparto provincial'!N827</x:f>
        <x:v>86018.18181818182</x:v>
      </x:c>
      <x:c r="J2470" s="55" t="n">
        <x:f>IF(AND(ISNUMBER(H2470),ISNUMBER(I2470)),H2470*I2470,"n.a.")</x:f>
        <x:v>258054.54545454547</x:v>
      </x:c>
      <x:c r="K2470" s="56" t="n">
        <x:f>Ubicaciones!D8</x:f>
        <x:v>9.36</x:v>
      </x:c>
      <x:c r="L2470" s="56" t="n">
        <x:f>Ubicaciones!E8</x:f>
        <x:v>-79.9</x:v>
      </x:c>
      <x:c r="M2470" s="38" t="str">
        <x:f>Vulnerabilidad!B23</x:f>
        <x:v>Mampostería sin refuerzo</x:v>
      </x:c>
      <x:c r="N2470" s="38" t="str">
        <x:f>Vulnerabilidad!C23</x:f>
        <x:v>Bloque / ladrillo</x:v>
      </x:c>
      <x:c r="O2470" s="38" t="str">
        <x:f>Vulnerabilidad!D23</x:f>
        <x:v>Metal</x:v>
      </x:c>
      <x:c r="P2470" s="38" t="str">
        <x:v>Sin dato</x:v>
      </x:c>
      <x:c r="Q2470" s="38" t="n">
        <x:f>IF('Impacto local'!H8="","",'Impacto local'!H8)</x:f>
        <x:v>2</x:v>
      </x:c>
      <x:c r="R2470" s="57" t="n">
        <x:f>IF(Q2470="","",INDEX(Vulnerabilidad!$C$6:$C$17,Q2470))</x:f>
        <x:v>0</x:v>
      </x:c>
      <x:c r="S2470" s="55" t="n">
        <x:f>IF(AND(ISNUMBER(J2470),ISNUMBER(R2470),R2470&gt;=0,R2470&lt;=1),J2470*R2470,"n.a.")</x:f>
        <x:v>0</x:v>
      </x:c>
      <x:c r="T2470" s="38" t="str">
        <x:f>IF(ISNUMBER(S2470),"Calculado ilustrativo","Faltan datos / parámetros inválidos")</x:f>
        <x:v>Calculado ilustrativo</x:v>
      </x:c>
    </x:row>
    <x:row r="2471">
      <x:c r="A2471" s="38" t="str">
        <x:v>R02466</x:v>
      </x:c>
      <x:c r="B2471" s="38" t="str">
        <x:f>'Reparto provincial'!B827</x:f>
        <x:v>C22</x:v>
      </x:c>
      <x:c r="C2471" s="38" t="str">
        <x:f>'Reparto provincial'!C827</x:f>
        <x:v>La Regional de Seguros, S.A.</x:v>
      </x:c>
      <x:c r="D2471" s="38" t="str">
        <x:f>'Reparto provincial'!D827</x:f>
        <x:v>Residencial</x:v>
      </x:c>
      <x:c r="E2471" s="38" t="str">
        <x:f>'Reparto provincial'!E827</x:f>
        <x:v>Colón</x:v>
      </x:c>
      <x:c r="F2471" s="38" t="str">
        <x:f>Ubicaciones!A8</x:f>
        <x:v>L03</x:v>
      </x:c>
      <x:c r="G2471" s="38" t="str">
        <x:v>P3</x:v>
      </x:c>
      <x:c r="H2471" s="55" t="n">
        <x:f>IF(AND(ISNUMBER('Reparto provincial'!J827),ABS(Construccion!G12-1)&lt;0.0000001,MIN(Construccion!D12:F12)&gt;=0,MAX(Construccion!D12:F12)&lt;=1),ROUND('Reparto provincial'!J827*ROUND(SUM(Construccion!$D$12:F12),12),0)-ROUND('Reparto provincial'!J827*ROUND(SUM(Construccion!$D$12:E12),12),0),"n.a.")</x:f>
        <x:v>1</x:v>
      </x:c>
      <x:c r="I2471" s="55" t="n">
        <x:f>'Reparto provincial'!N827</x:f>
        <x:v>86018.18181818182</x:v>
      </x:c>
      <x:c r="J2471" s="55" t="n">
        <x:f>IF(AND(ISNUMBER(H2471),ISNUMBER(I2471)),H2471*I2471,"n.a.")</x:f>
        <x:v>86018.18181818182</x:v>
      </x:c>
      <x:c r="K2471" s="56" t="n">
        <x:f>Ubicaciones!D8</x:f>
        <x:v>9.36</x:v>
      </x:c>
      <x:c r="L2471" s="56" t="n">
        <x:f>Ubicaciones!E8</x:f>
        <x:v>-79.9</x:v>
      </x:c>
      <x:c r="M2471" s="38" t="str">
        <x:f>Vulnerabilidad!B24</x:f>
        <x:v>Liviana / madera</x:v>
      </x:c>
      <x:c r="N2471" s="38" t="str">
        <x:f>Vulnerabilidad!C24</x:f>
        <x:v>Madera / livianas</x:v>
      </x:c>
      <x:c r="O2471" s="38" t="str">
        <x:f>Vulnerabilidad!D24</x:f>
        <x:v>Metal</x:v>
      </x:c>
      <x:c r="P2471" s="38" t="str">
        <x:v>Sin dato</x:v>
      </x:c>
      <x:c r="Q2471" s="38" t="n">
        <x:f>IF('Impacto local'!H8="","",'Impacto local'!H8)</x:f>
        <x:v>2</x:v>
      </x:c>
      <x:c r="R2471" s="57" t="n">
        <x:f>IF(Q2471="","",INDEX(Vulnerabilidad!$D$6:$D$17,Q2471))</x:f>
        <x:v>0</x:v>
      </x:c>
      <x:c r="S2471" s="55" t="n">
        <x:f>IF(AND(ISNUMBER(J2471),ISNUMBER(R2471),R2471&gt;=0,R2471&lt;=1),J2471*R2471,"n.a.")</x:f>
        <x:v>0</x:v>
      </x:c>
      <x:c r="T2471" s="38" t="str">
        <x:f>IF(ISNUMBER(S2471),"Calculado ilustrativo","Faltan datos / parámetros inválidos")</x:f>
        <x:v>Calculado ilustrativo</x:v>
      </x:c>
    </x:row>
    <x:row r="2472">
      <x:c r="A2472" s="38" t="str">
        <x:v>R02467</x:v>
      </x:c>
      <x:c r="B2472" s="38" t="str">
        <x:f>'Reparto provincial'!B828</x:f>
        <x:v>C22</x:v>
      </x:c>
      <x:c r="C2472" s="38" t="str">
        <x:f>'Reparto provincial'!C828</x:f>
        <x:v>La Regional de Seguros, S.A.</x:v>
      </x:c>
      <x:c r="D2472" s="38" t="str">
        <x:f>'Reparto provincial'!D828</x:f>
        <x:v>Residencial</x:v>
      </x:c>
      <x:c r="E2472" s="38" t="str">
        <x:f>'Reparto provincial'!E828</x:f>
        <x:v>Chiriquí</x:v>
      </x:c>
      <x:c r="F2472" s="38" t="str">
        <x:f>Ubicaciones!A9</x:f>
        <x:v>L04</x:v>
      </x:c>
      <x:c r="G2472" s="38" t="str">
        <x:v>P1</x:v>
      </x:c>
      <x:c r="H2472" s="55" t="n">
        <x:f>IF(AND(ISNUMBER('Reparto provincial'!J828),ABS(Construccion!G15-1)&lt;0.0000001,MIN(Construccion!D15:F15)&gt;=0,MAX(Construccion!D15:F15)&lt;=1),ROUND('Reparto provincial'!J828*ROUND(SUM(Construccion!$D$15:D15),12),0)-0,"n.a.")</x:f>
        <x:v>20</x:v>
      </x:c>
      <x:c r="I2472" s="55" t="n">
        <x:f>'Reparto provincial'!N828</x:f>
        <x:v>86018.18181818182</x:v>
      </x:c>
      <x:c r="J2472" s="55" t="n">
        <x:f>IF(AND(ISNUMBER(H2472),ISNUMBER(I2472)),H2472*I2472,"n.a.")</x:f>
        <x:v>1720363.6363636365</x:v>
      </x:c>
      <x:c r="K2472" s="56" t="n">
        <x:f>Ubicaciones!D9</x:f>
        <x:v>8.43</x:v>
      </x:c>
      <x:c r="L2472" s="56" t="n">
        <x:f>Ubicaciones!E9</x:f>
        <x:v>-82.43</x:v>
      </x:c>
      <x:c r="M2472" s="38" t="str">
        <x:f>Vulnerabilidad!B22</x:f>
        <x:v>Hormigón armado</x:v>
      </x:c>
      <x:c r="N2472" s="38" t="str">
        <x:f>Vulnerabilidad!C22</x:f>
        <x:v>Mampostería de relleno</x:v>
      </x:c>
      <x:c r="O2472" s="38" t="str">
        <x:f>Vulnerabilidad!D22</x:f>
        <x:v>Losa de hormigón</x:v>
      </x:c>
      <x:c r="P2472" s="38" t="str">
        <x:v>Sin dato</x:v>
      </x:c>
      <x:c r="Q2472" s="38" t="n">
        <x:f>IF('Impacto local'!H9="","",'Impacto local'!H9)</x:f>
        <x:v>4</x:v>
      </x:c>
      <x:c r="R2472" s="57" t="n">
        <x:f>IF(Q2472="","",INDEX(Vulnerabilidad!$B$6:$B$17,Q2472))</x:f>
        <x:v>0</x:v>
      </x:c>
      <x:c r="S2472" s="55" t="n">
        <x:f>IF(AND(ISNUMBER(J2472),ISNUMBER(R2472),R2472&gt;=0,R2472&lt;=1),J2472*R2472,"n.a.")</x:f>
        <x:v>0</x:v>
      </x:c>
      <x:c r="T2472" s="38" t="str">
        <x:f>IF(ISNUMBER(S2472),"Calculado ilustrativo","Faltan datos / parámetros inválidos")</x:f>
        <x:v>Calculado ilustrativo</x:v>
      </x:c>
    </x:row>
    <x:row r="2473">
      <x:c r="A2473" s="38" t="str">
        <x:v>R02468</x:v>
      </x:c>
      <x:c r="B2473" s="38" t="str">
        <x:f>'Reparto provincial'!B828</x:f>
        <x:v>C22</x:v>
      </x:c>
      <x:c r="C2473" s="38" t="str">
        <x:f>'Reparto provincial'!C828</x:f>
        <x:v>La Regional de Seguros, S.A.</x:v>
      </x:c>
      <x:c r="D2473" s="38" t="str">
        <x:f>'Reparto provincial'!D828</x:f>
        <x:v>Residencial</x:v>
      </x:c>
      <x:c r="E2473" s="38" t="str">
        <x:f>'Reparto provincial'!E828</x:f>
        <x:v>Chiriquí</x:v>
      </x:c>
      <x:c r="F2473" s="38" t="str">
        <x:f>Ubicaciones!A9</x:f>
        <x:v>L04</x:v>
      </x:c>
      <x:c r="G2473" s="38" t="str">
        <x:v>P2</x:v>
      </x:c>
      <x:c r="H2473" s="55" t="n">
        <x:f>IF(AND(ISNUMBER('Reparto provincial'!J828),ABS(Construccion!G15-1)&lt;0.0000001,MIN(Construccion!D15:F15)&gt;=0,MAX(Construccion!D15:F15)&lt;=1),ROUND('Reparto provincial'!J828*ROUND(SUM(Construccion!$D$15:E15),12),0)-ROUND('Reparto provincial'!J828*ROUND(SUM(Construccion!$D$15:D15),12),0),"n.a.")</x:f>
        <x:v>10</x:v>
      </x:c>
      <x:c r="I2473" s="55" t="n">
        <x:f>'Reparto provincial'!N828</x:f>
        <x:v>86018.18181818182</x:v>
      </x:c>
      <x:c r="J2473" s="55" t="n">
        <x:f>IF(AND(ISNUMBER(H2473),ISNUMBER(I2473)),H2473*I2473,"n.a.")</x:f>
        <x:v>860181.8181818182</x:v>
      </x:c>
      <x:c r="K2473" s="56" t="n">
        <x:f>Ubicaciones!D9</x:f>
        <x:v>8.43</x:v>
      </x:c>
      <x:c r="L2473" s="56" t="n">
        <x:f>Ubicaciones!E9</x:f>
        <x:v>-82.43</x:v>
      </x:c>
      <x:c r="M2473" s="38" t="str">
        <x:f>Vulnerabilidad!B23</x:f>
        <x:v>Mampostería sin refuerzo</x:v>
      </x:c>
      <x:c r="N2473" s="38" t="str">
        <x:f>Vulnerabilidad!C23</x:f>
        <x:v>Bloque / ladrillo</x:v>
      </x:c>
      <x:c r="O2473" s="38" t="str">
        <x:f>Vulnerabilidad!D23</x:f>
        <x:v>Metal</x:v>
      </x:c>
      <x:c r="P2473" s="38" t="str">
        <x:v>Sin dato</x:v>
      </x:c>
      <x:c r="Q2473" s="38" t="n">
        <x:f>IF('Impacto local'!H9="","",'Impacto local'!H9)</x:f>
        <x:v>4</x:v>
      </x:c>
      <x:c r="R2473" s="57" t="n">
        <x:f>IF(Q2473="","",INDEX(Vulnerabilidad!$C$6:$C$17,Q2473))</x:f>
        <x:v>0.001</x:v>
      </x:c>
      <x:c r="S2473" s="55" t="n">
        <x:f>IF(AND(ISNUMBER(J2473),ISNUMBER(R2473),R2473&gt;=0,R2473&lt;=1),J2473*R2473,"n.a.")</x:f>
        <x:v>860.1818181818182</x:v>
      </x:c>
      <x:c r="T2473" s="38" t="str">
        <x:f>IF(ISNUMBER(S2473),"Calculado ilustrativo","Faltan datos / parámetros inválidos")</x:f>
        <x:v>Calculado ilustrativo</x:v>
      </x:c>
    </x:row>
    <x:row r="2474">
      <x:c r="A2474" s="38" t="str">
        <x:v>R02469</x:v>
      </x:c>
      <x:c r="B2474" s="38" t="str">
        <x:f>'Reparto provincial'!B828</x:f>
        <x:v>C22</x:v>
      </x:c>
      <x:c r="C2474" s="38" t="str">
        <x:f>'Reparto provincial'!C828</x:f>
        <x:v>La Regional de Seguros, S.A.</x:v>
      </x:c>
      <x:c r="D2474" s="38" t="str">
        <x:f>'Reparto provincial'!D828</x:f>
        <x:v>Residencial</x:v>
      </x:c>
      <x:c r="E2474" s="38" t="str">
        <x:f>'Reparto provincial'!E828</x:f>
        <x:v>Chiriquí</x:v>
      </x:c>
      <x:c r="F2474" s="38" t="str">
        <x:f>Ubicaciones!A9</x:f>
        <x:v>L04</x:v>
      </x:c>
      <x:c r="G2474" s="38" t="str">
        <x:v>P3</x:v>
      </x:c>
      <x:c r="H2474" s="55" t="n">
        <x:f>IF(AND(ISNUMBER('Reparto provincial'!J828),ABS(Construccion!G15-1)&lt;0.0000001,MIN(Construccion!D15:F15)&gt;=0,MAX(Construccion!D15:F15)&lt;=1),ROUND('Reparto provincial'!J828*ROUND(SUM(Construccion!$D$15:F15),12),0)-ROUND('Reparto provincial'!J828*ROUND(SUM(Construccion!$D$15:E15),12),0),"n.a.")</x:f>
        <x:v>3</x:v>
      </x:c>
      <x:c r="I2474" s="55" t="n">
        <x:f>'Reparto provincial'!N828</x:f>
        <x:v>86018.18181818182</x:v>
      </x:c>
      <x:c r="J2474" s="55" t="n">
        <x:f>IF(AND(ISNUMBER(H2474),ISNUMBER(I2474)),H2474*I2474,"n.a.")</x:f>
        <x:v>258054.54545454547</x:v>
      </x:c>
      <x:c r="K2474" s="56" t="n">
        <x:f>Ubicaciones!D9</x:f>
        <x:v>8.43</x:v>
      </x:c>
      <x:c r="L2474" s="56" t="n">
        <x:f>Ubicaciones!E9</x:f>
        <x:v>-82.43</x:v>
      </x:c>
      <x:c r="M2474" s="38" t="str">
        <x:f>Vulnerabilidad!B24</x:f>
        <x:v>Liviana / madera</x:v>
      </x:c>
      <x:c r="N2474" s="38" t="str">
        <x:f>Vulnerabilidad!C24</x:f>
        <x:v>Madera / livianas</x:v>
      </x:c>
      <x:c r="O2474" s="38" t="str">
        <x:f>Vulnerabilidad!D24</x:f>
        <x:v>Metal</x:v>
      </x:c>
      <x:c r="P2474" s="38" t="str">
        <x:v>Sin dato</x:v>
      </x:c>
      <x:c r="Q2474" s="38" t="n">
        <x:f>IF('Impacto local'!H9="","",'Impacto local'!H9)</x:f>
        <x:v>4</x:v>
      </x:c>
      <x:c r="R2474" s="57" t="n">
        <x:f>IF(Q2474="","",INDEX(Vulnerabilidad!$D$6:$D$17,Q2474))</x:f>
        <x:v>0.002</x:v>
      </x:c>
      <x:c r="S2474" s="55" t="n">
        <x:f>IF(AND(ISNUMBER(J2474),ISNUMBER(R2474),R2474&gt;=0,R2474&lt;=1),J2474*R2474,"n.a.")</x:f>
        <x:v>516.1090909090909</x:v>
      </x:c>
      <x:c r="T2474" s="38" t="str">
        <x:f>IF(ISNUMBER(S2474),"Calculado ilustrativo","Faltan datos / parámetros inválidos")</x:f>
        <x:v>Calculado ilustrativo</x:v>
      </x:c>
    </x:row>
    <x:row r="2475">
      <x:c r="A2475" s="38" t="str">
        <x:v>R02470</x:v>
      </x:c>
      <x:c r="B2475" s="38" t="str">
        <x:f>'Reparto provincial'!B829</x:f>
        <x:v>C22</x:v>
      </x:c>
      <x:c r="C2475" s="38" t="str">
        <x:f>'Reparto provincial'!C829</x:f>
        <x:v>La Regional de Seguros, S.A.</x:v>
      </x:c>
      <x:c r="D2475" s="38" t="str">
        <x:f>'Reparto provincial'!D829</x:f>
        <x:v>Residencial</x:v>
      </x:c>
      <x:c r="E2475" s="38" t="str">
        <x:f>'Reparto provincial'!E829</x:f>
        <x:v>Darién</x:v>
      </x:c>
      <x:c r="F2475" s="38" t="str">
        <x:f>Ubicaciones!A10</x:f>
        <x:v>L05</x:v>
      </x:c>
      <x:c r="G2475" s="38" t="str">
        <x:v>P1</x:v>
      </x:c>
      <x:c r="H2475" s="55" t="n">
        <x:f>IF(AND(ISNUMBER('Reparto provincial'!J829),ABS(Construccion!G18-1)&lt;0.0000001,MIN(Construccion!D18:F18)&gt;=0,MAX(Construccion!D18:F18)&lt;=1),ROUND('Reparto provincial'!J829*ROUND(SUM(Construccion!$D$18:D18),12),0)-0,"n.a.")</x:f>
        <x:v>0</x:v>
      </x:c>
      <x:c r="I2475" s="55" t="n">
        <x:f>'Reparto provincial'!N829</x:f>
        <x:v>86018.18181818182</x:v>
      </x:c>
      <x:c r="J2475" s="55" t="n">
        <x:f>IF(AND(ISNUMBER(H2475),ISNUMBER(I2475)),H2475*I2475,"n.a.")</x:f>
        <x:v>0</x:v>
      </x:c>
      <x:c r="K2475" s="56" t="n">
        <x:f>Ubicaciones!D10</x:f>
        <x:v>8.4</x:v>
      </x:c>
      <x:c r="L2475" s="56" t="n">
        <x:f>Ubicaciones!E10</x:f>
        <x:v>-78.15</x:v>
      </x:c>
      <x:c r="M2475" s="38" t="str">
        <x:f>Vulnerabilidad!B22</x:f>
        <x:v>Hormigón armado</x:v>
      </x:c>
      <x:c r="N2475" s="38" t="str">
        <x:f>Vulnerabilidad!C22</x:f>
        <x:v>Mampostería de relleno</x:v>
      </x:c>
      <x:c r="O2475" s="38" t="str">
        <x:f>Vulnerabilidad!D22</x:f>
        <x:v>Losa de hormigón</x:v>
      </x:c>
      <x:c r="P2475" s="38" t="str">
        <x:v>Sin dato</x:v>
      </x:c>
      <x:c r="Q2475" s="38" t="n">
        <x:f>IF('Impacto local'!H10="","",'Impacto local'!H10)</x:f>
        <x:v>2</x:v>
      </x:c>
      <x:c r="R2475" s="57" t="n">
        <x:f>IF(Q2475="","",INDEX(Vulnerabilidad!$B$6:$B$17,Q2475))</x:f>
        <x:v>0</x:v>
      </x:c>
      <x:c r="S2475" s="55" t="n">
        <x:f>IF(AND(ISNUMBER(J2475),ISNUMBER(R2475),R2475&gt;=0,R2475&lt;=1),J2475*R2475,"n.a.")</x:f>
        <x:v>0</x:v>
      </x:c>
      <x:c r="T2475" s="38" t="str">
        <x:f>IF(ISNUMBER(S2475),"Calculado ilustrativo","Faltan datos / parámetros inválidos")</x:f>
        <x:v>Calculado ilustrativo</x:v>
      </x:c>
    </x:row>
    <x:row r="2476">
      <x:c r="A2476" s="38" t="str">
        <x:v>R02471</x:v>
      </x:c>
      <x:c r="B2476" s="38" t="str">
        <x:f>'Reparto provincial'!B829</x:f>
        <x:v>C22</x:v>
      </x:c>
      <x:c r="C2476" s="38" t="str">
        <x:f>'Reparto provincial'!C829</x:f>
        <x:v>La Regional de Seguros, S.A.</x:v>
      </x:c>
      <x:c r="D2476" s="38" t="str">
        <x:f>'Reparto provincial'!D829</x:f>
        <x:v>Residencial</x:v>
      </x:c>
      <x:c r="E2476" s="38" t="str">
        <x:f>'Reparto provincial'!E829</x:f>
        <x:v>Darién</x:v>
      </x:c>
      <x:c r="F2476" s="38" t="str">
        <x:f>Ubicaciones!A10</x:f>
        <x:v>L05</x:v>
      </x:c>
      <x:c r="G2476" s="38" t="str">
        <x:v>P2</x:v>
      </x:c>
      <x:c r="H2476" s="55" t="n">
        <x:f>IF(AND(ISNUMBER('Reparto provincial'!J829),ABS(Construccion!G18-1)&lt;0.0000001,MIN(Construccion!D18:F18)&gt;=0,MAX(Construccion!D18:F18)&lt;=1),ROUND('Reparto provincial'!J829*ROUND(SUM(Construccion!$D$18:E18),12),0)-ROUND('Reparto provincial'!J829*ROUND(SUM(Construccion!$D$18:D18),12),0),"n.a.")</x:f>
        <x:v>0</x:v>
      </x:c>
      <x:c r="I2476" s="55" t="n">
        <x:f>'Reparto provincial'!N829</x:f>
        <x:v>86018.18181818182</x:v>
      </x:c>
      <x:c r="J2476" s="55" t="n">
        <x:f>IF(AND(ISNUMBER(H2476),ISNUMBER(I2476)),H2476*I2476,"n.a.")</x:f>
        <x:v>0</x:v>
      </x:c>
      <x:c r="K2476" s="56" t="n">
        <x:f>Ubicaciones!D10</x:f>
        <x:v>8.4</x:v>
      </x:c>
      <x:c r="L2476" s="56" t="n">
        <x:f>Ubicaciones!E10</x:f>
        <x:v>-78.15</x:v>
      </x:c>
      <x:c r="M2476" s="38" t="str">
        <x:f>Vulnerabilidad!B23</x:f>
        <x:v>Mampostería sin refuerzo</x:v>
      </x:c>
      <x:c r="N2476" s="38" t="str">
        <x:f>Vulnerabilidad!C23</x:f>
        <x:v>Bloque / ladrillo</x:v>
      </x:c>
      <x:c r="O2476" s="38" t="str">
        <x:f>Vulnerabilidad!D23</x:f>
        <x:v>Metal</x:v>
      </x:c>
      <x:c r="P2476" s="38" t="str">
        <x:v>Sin dato</x:v>
      </x:c>
      <x:c r="Q2476" s="38" t="n">
        <x:f>IF('Impacto local'!H10="","",'Impacto local'!H10)</x:f>
        <x:v>2</x:v>
      </x:c>
      <x:c r="R2476" s="57" t="n">
        <x:f>IF(Q2476="","",INDEX(Vulnerabilidad!$C$6:$C$17,Q2476))</x:f>
        <x:v>0</x:v>
      </x:c>
      <x:c r="S2476" s="55" t="n">
        <x:f>IF(AND(ISNUMBER(J2476),ISNUMBER(R2476),R2476&gt;=0,R2476&lt;=1),J2476*R2476,"n.a.")</x:f>
        <x:v>0</x:v>
      </x:c>
      <x:c r="T2476" s="38" t="str">
        <x:f>IF(ISNUMBER(S2476),"Calculado ilustrativo","Faltan datos / parámetros inválidos")</x:f>
        <x:v>Calculado ilustrativo</x:v>
      </x:c>
    </x:row>
    <x:row r="2477">
      <x:c r="A2477" s="38" t="str">
        <x:v>R02472</x:v>
      </x:c>
      <x:c r="B2477" s="38" t="str">
        <x:f>'Reparto provincial'!B829</x:f>
        <x:v>C22</x:v>
      </x:c>
      <x:c r="C2477" s="38" t="str">
        <x:f>'Reparto provincial'!C829</x:f>
        <x:v>La Regional de Seguros, S.A.</x:v>
      </x:c>
      <x:c r="D2477" s="38" t="str">
        <x:f>'Reparto provincial'!D829</x:f>
        <x:v>Residencial</x:v>
      </x:c>
      <x:c r="E2477" s="38" t="str">
        <x:f>'Reparto provincial'!E829</x:f>
        <x:v>Darién</x:v>
      </x:c>
      <x:c r="F2477" s="38" t="str">
        <x:f>Ubicaciones!A10</x:f>
        <x:v>L05</x:v>
      </x:c>
      <x:c r="G2477" s="38" t="str">
        <x:v>P3</x:v>
      </x:c>
      <x:c r="H2477" s="55" t="n">
        <x:f>IF(AND(ISNUMBER('Reparto provincial'!J829),ABS(Construccion!G18-1)&lt;0.0000001,MIN(Construccion!D18:F18)&gt;=0,MAX(Construccion!D18:F18)&lt;=1),ROUND('Reparto provincial'!J829*ROUND(SUM(Construccion!$D$18:F18),12),0)-ROUND('Reparto provincial'!J829*ROUND(SUM(Construccion!$D$18:E18),12),0),"n.a.")</x:f>
        <x:v>0</x:v>
      </x:c>
      <x:c r="I2477" s="55" t="n">
        <x:f>'Reparto provincial'!N829</x:f>
        <x:v>86018.18181818182</x:v>
      </x:c>
      <x:c r="J2477" s="55" t="n">
        <x:f>IF(AND(ISNUMBER(H2477),ISNUMBER(I2477)),H2477*I2477,"n.a.")</x:f>
        <x:v>0</x:v>
      </x:c>
      <x:c r="K2477" s="56" t="n">
        <x:f>Ubicaciones!D10</x:f>
        <x:v>8.4</x:v>
      </x:c>
      <x:c r="L2477" s="56" t="n">
        <x:f>Ubicaciones!E10</x:f>
        <x:v>-78.15</x:v>
      </x:c>
      <x:c r="M2477" s="38" t="str">
        <x:f>Vulnerabilidad!B24</x:f>
        <x:v>Liviana / madera</x:v>
      </x:c>
      <x:c r="N2477" s="38" t="str">
        <x:f>Vulnerabilidad!C24</x:f>
        <x:v>Madera / livianas</x:v>
      </x:c>
      <x:c r="O2477" s="38" t="str">
        <x:f>Vulnerabilidad!D24</x:f>
        <x:v>Metal</x:v>
      </x:c>
      <x:c r="P2477" s="38" t="str">
        <x:v>Sin dato</x:v>
      </x:c>
      <x:c r="Q2477" s="38" t="n">
        <x:f>IF('Impacto local'!H10="","",'Impacto local'!H10)</x:f>
        <x:v>2</x:v>
      </x:c>
      <x:c r="R2477" s="57" t="n">
        <x:f>IF(Q2477="","",INDEX(Vulnerabilidad!$D$6:$D$17,Q2477))</x:f>
        <x:v>0</x:v>
      </x:c>
      <x:c r="S2477" s="55" t="n">
        <x:f>IF(AND(ISNUMBER(J2477),ISNUMBER(R2477),R2477&gt;=0,R2477&lt;=1),J2477*R2477,"n.a.")</x:f>
        <x:v>0</x:v>
      </x:c>
      <x:c r="T2477" s="38" t="str">
        <x:f>IF(ISNUMBER(S2477),"Calculado ilustrativo","Faltan datos / parámetros inválidos")</x:f>
        <x:v>Calculado ilustrativo</x:v>
      </x:c>
    </x:row>
    <x:row r="2478">
      <x:c r="A2478" s="38" t="str">
        <x:v>R02473</x:v>
      </x:c>
      <x:c r="B2478" s="38" t="str">
        <x:f>'Reparto provincial'!B830</x:f>
        <x:v>C22</x:v>
      </x:c>
      <x:c r="C2478" s="38" t="str">
        <x:f>'Reparto provincial'!C830</x:f>
        <x:v>La Regional de Seguros, S.A.</x:v>
      </x:c>
      <x:c r="D2478" s="38" t="str">
        <x:f>'Reparto provincial'!D830</x:f>
        <x:v>Residencial</x:v>
      </x:c>
      <x:c r="E2478" s="38" t="str">
        <x:f>'Reparto provincial'!E830</x:f>
        <x:v>Herrera</x:v>
      </x:c>
      <x:c r="F2478" s="38" t="str">
        <x:f>Ubicaciones!A11</x:f>
        <x:v>L06</x:v>
      </x:c>
      <x:c r="G2478" s="38" t="str">
        <x:v>P1</x:v>
      </x:c>
      <x:c r="H2478" s="55" t="n">
        <x:f>IF(AND(ISNUMBER('Reparto provincial'!J830),ABS(Construccion!G21-1)&lt;0.0000001,MIN(Construccion!D21:F21)&gt;=0,MAX(Construccion!D21:F21)&lt;=1),ROUND('Reparto provincial'!J830*ROUND(SUM(Construccion!$D$21:D21),12),0)-0,"n.a.")</x:f>
        <x:v>1</x:v>
      </x:c>
      <x:c r="I2478" s="55" t="n">
        <x:f>'Reparto provincial'!N830</x:f>
        <x:v>86018.18181818182</x:v>
      </x:c>
      <x:c r="J2478" s="55" t="n">
        <x:f>IF(AND(ISNUMBER(H2478),ISNUMBER(I2478)),H2478*I2478,"n.a.")</x:f>
        <x:v>86018.18181818182</x:v>
      </x:c>
      <x:c r="K2478" s="56" t="n">
        <x:f>Ubicaciones!D11</x:f>
        <x:v>7.96</x:v>
      </x:c>
      <x:c r="L2478" s="56" t="n">
        <x:f>Ubicaciones!E11</x:f>
        <x:v>-80.43</x:v>
      </x:c>
      <x:c r="M2478" s="38" t="str">
        <x:f>Vulnerabilidad!B22</x:f>
        <x:v>Hormigón armado</x:v>
      </x:c>
      <x:c r="N2478" s="38" t="str">
        <x:f>Vulnerabilidad!C22</x:f>
        <x:v>Mampostería de relleno</x:v>
      </x:c>
      <x:c r="O2478" s="38" t="str">
        <x:f>Vulnerabilidad!D22</x:f>
        <x:v>Losa de hormigón</x:v>
      </x:c>
      <x:c r="P2478" s="38" t="str">
        <x:v>Sin dato</x:v>
      </x:c>
      <x:c r="Q2478" s="38" t="n">
        <x:f>IF('Impacto local'!H11="","",'Impacto local'!H11)</x:f>
        <x:v>3</x:v>
      </x:c>
      <x:c r="R2478" s="57" t="n">
        <x:f>IF(Q2478="","",INDEX(Vulnerabilidad!$B$6:$B$17,Q2478))</x:f>
        <x:v>0</x:v>
      </x:c>
      <x:c r="S2478" s="55" t="n">
        <x:f>IF(AND(ISNUMBER(J2478),ISNUMBER(R2478),R2478&gt;=0,R2478&lt;=1),J2478*R2478,"n.a.")</x:f>
        <x:v>0</x:v>
      </x:c>
      <x:c r="T2478" s="38" t="str">
        <x:f>IF(ISNUMBER(S2478),"Calculado ilustrativo","Faltan datos / parámetros inválidos")</x:f>
        <x:v>Calculado ilustrativo</x:v>
      </x:c>
    </x:row>
    <x:row r="2479">
      <x:c r="A2479" s="38" t="str">
        <x:v>R02474</x:v>
      </x:c>
      <x:c r="B2479" s="38" t="str">
        <x:f>'Reparto provincial'!B830</x:f>
        <x:v>C22</x:v>
      </x:c>
      <x:c r="C2479" s="38" t="str">
        <x:f>'Reparto provincial'!C830</x:f>
        <x:v>La Regional de Seguros, S.A.</x:v>
      </x:c>
      <x:c r="D2479" s="38" t="str">
        <x:f>'Reparto provincial'!D830</x:f>
        <x:v>Residencial</x:v>
      </x:c>
      <x:c r="E2479" s="38" t="str">
        <x:f>'Reparto provincial'!E830</x:f>
        <x:v>Herrera</x:v>
      </x:c>
      <x:c r="F2479" s="38" t="str">
        <x:f>Ubicaciones!A11</x:f>
        <x:v>L06</x:v>
      </x:c>
      <x:c r="G2479" s="38" t="str">
        <x:v>P2</x:v>
      </x:c>
      <x:c r="H2479" s="55" t="n">
        <x:f>IF(AND(ISNUMBER('Reparto provincial'!J830),ABS(Construccion!G21-1)&lt;0.0000001,MIN(Construccion!D21:F21)&gt;=0,MAX(Construccion!D21:F21)&lt;=1),ROUND('Reparto provincial'!J830*ROUND(SUM(Construccion!$D$21:E21),12),0)-ROUND('Reparto provincial'!J830*ROUND(SUM(Construccion!$D$21:D21),12),0),"n.a.")</x:f>
        <x:v>1</x:v>
      </x:c>
      <x:c r="I2479" s="55" t="n">
        <x:f>'Reparto provincial'!N830</x:f>
        <x:v>86018.18181818182</x:v>
      </x:c>
      <x:c r="J2479" s="55" t="n">
        <x:f>IF(AND(ISNUMBER(H2479),ISNUMBER(I2479)),H2479*I2479,"n.a.")</x:f>
        <x:v>86018.18181818182</x:v>
      </x:c>
      <x:c r="K2479" s="56" t="n">
        <x:f>Ubicaciones!D11</x:f>
        <x:v>7.96</x:v>
      </x:c>
      <x:c r="L2479" s="56" t="n">
        <x:f>Ubicaciones!E11</x:f>
        <x:v>-80.43</x:v>
      </x:c>
      <x:c r="M2479" s="38" t="str">
        <x:f>Vulnerabilidad!B23</x:f>
        <x:v>Mampostería sin refuerzo</x:v>
      </x:c>
      <x:c r="N2479" s="38" t="str">
        <x:f>Vulnerabilidad!C23</x:f>
        <x:v>Bloque / ladrillo</x:v>
      </x:c>
      <x:c r="O2479" s="38" t="str">
        <x:f>Vulnerabilidad!D23</x:f>
        <x:v>Metal</x:v>
      </x:c>
      <x:c r="P2479" s="38" t="str">
        <x:v>Sin dato</x:v>
      </x:c>
      <x:c r="Q2479" s="38" t="n">
        <x:f>IF('Impacto local'!H11="","",'Impacto local'!H11)</x:f>
        <x:v>3</x:v>
      </x:c>
      <x:c r="R2479" s="57" t="n">
        <x:f>IF(Q2479="","",INDEX(Vulnerabilidad!$C$6:$C$17,Q2479))</x:f>
        <x:v>0</x:v>
      </x:c>
      <x:c r="S2479" s="55" t="n">
        <x:f>IF(AND(ISNUMBER(J2479),ISNUMBER(R2479),R2479&gt;=0,R2479&lt;=1),J2479*R2479,"n.a.")</x:f>
        <x:v>0</x:v>
      </x:c>
      <x:c r="T2479" s="38" t="str">
        <x:f>IF(ISNUMBER(S2479),"Calculado ilustrativo","Faltan datos / parámetros inválidos")</x:f>
        <x:v>Calculado ilustrativo</x:v>
      </x:c>
    </x:row>
    <x:row r="2480">
      <x:c r="A2480" s="38" t="str">
        <x:v>R02475</x:v>
      </x:c>
      <x:c r="B2480" s="38" t="str">
        <x:f>'Reparto provincial'!B830</x:f>
        <x:v>C22</x:v>
      </x:c>
      <x:c r="C2480" s="38" t="str">
        <x:f>'Reparto provincial'!C830</x:f>
        <x:v>La Regional de Seguros, S.A.</x:v>
      </x:c>
      <x:c r="D2480" s="38" t="str">
        <x:f>'Reparto provincial'!D830</x:f>
        <x:v>Residencial</x:v>
      </x:c>
      <x:c r="E2480" s="38" t="str">
        <x:f>'Reparto provincial'!E830</x:f>
        <x:v>Herrera</x:v>
      </x:c>
      <x:c r="F2480" s="38" t="str">
        <x:f>Ubicaciones!A11</x:f>
        <x:v>L06</x:v>
      </x:c>
      <x:c r="G2480" s="38" t="str">
        <x:v>P3</x:v>
      </x:c>
      <x:c r="H2480" s="55" t="n">
        <x:f>IF(AND(ISNUMBER('Reparto provincial'!J830),ABS(Construccion!G21-1)&lt;0.0000001,MIN(Construccion!D21:F21)&gt;=0,MAX(Construccion!D21:F21)&lt;=1),ROUND('Reparto provincial'!J830*ROUND(SUM(Construccion!$D$21:F21),12),0)-ROUND('Reparto provincial'!J830*ROUND(SUM(Construccion!$D$21:E21),12),0),"n.a.")</x:f>
        <x:v>0</x:v>
      </x:c>
      <x:c r="I2480" s="55" t="n">
        <x:f>'Reparto provincial'!N830</x:f>
        <x:v>86018.18181818182</x:v>
      </x:c>
      <x:c r="J2480" s="55" t="n">
        <x:f>IF(AND(ISNUMBER(H2480),ISNUMBER(I2480)),H2480*I2480,"n.a.")</x:f>
        <x:v>0</x:v>
      </x:c>
      <x:c r="K2480" s="56" t="n">
        <x:f>Ubicaciones!D11</x:f>
        <x:v>7.96</x:v>
      </x:c>
      <x:c r="L2480" s="56" t="n">
        <x:f>Ubicaciones!E11</x:f>
        <x:v>-80.43</x:v>
      </x:c>
      <x:c r="M2480" s="38" t="str">
        <x:f>Vulnerabilidad!B24</x:f>
        <x:v>Liviana / madera</x:v>
      </x:c>
      <x:c r="N2480" s="38" t="str">
        <x:f>Vulnerabilidad!C24</x:f>
        <x:v>Madera / livianas</x:v>
      </x:c>
      <x:c r="O2480" s="38" t="str">
        <x:f>Vulnerabilidad!D24</x:f>
        <x:v>Metal</x:v>
      </x:c>
      <x:c r="P2480" s="38" t="str">
        <x:v>Sin dato</x:v>
      </x:c>
      <x:c r="Q2480" s="38" t="n">
        <x:f>IF('Impacto local'!H11="","",'Impacto local'!H11)</x:f>
        <x:v>3</x:v>
      </x:c>
      <x:c r="R2480" s="57" t="n">
        <x:f>IF(Q2480="","",INDEX(Vulnerabilidad!$D$6:$D$17,Q2480))</x:f>
        <x:v>0</x:v>
      </x:c>
      <x:c r="S2480" s="55" t="n">
        <x:f>IF(AND(ISNUMBER(J2480),ISNUMBER(R2480),R2480&gt;=0,R2480&lt;=1),J2480*R2480,"n.a.")</x:f>
        <x:v>0</x:v>
      </x:c>
      <x:c r="T2480" s="38" t="str">
        <x:f>IF(ISNUMBER(S2480),"Calculado ilustrativo","Faltan datos / parámetros inválidos")</x:f>
        <x:v>Calculado ilustrativo</x:v>
      </x:c>
    </x:row>
    <x:row r="2481">
      <x:c r="A2481" s="38" t="str">
        <x:v>R02476</x:v>
      </x:c>
      <x:c r="B2481" s="38" t="str">
        <x:f>'Reparto provincial'!B831</x:f>
        <x:v>C22</x:v>
      </x:c>
      <x:c r="C2481" s="38" t="str">
        <x:f>'Reparto provincial'!C831</x:f>
        <x:v>La Regional de Seguros, S.A.</x:v>
      </x:c>
      <x:c r="D2481" s="38" t="str">
        <x:f>'Reparto provincial'!D831</x:f>
        <x:v>Residencial</x:v>
      </x:c>
      <x:c r="E2481" s="38" t="str">
        <x:f>'Reparto provincial'!E831</x:f>
        <x:v>Los Santos</x:v>
      </x:c>
      <x:c r="F2481" s="38" t="str">
        <x:f>Ubicaciones!A12</x:f>
        <x:v>L07</x:v>
      </x:c>
      <x:c r="G2481" s="38" t="str">
        <x:v>P1</x:v>
      </x:c>
      <x:c r="H2481" s="55" t="n">
        <x:f>IF(AND(ISNUMBER('Reparto provincial'!J831),ABS(Construccion!G24-1)&lt;0.0000001,MIN(Construccion!D24:F24)&gt;=0,MAX(Construccion!D24:F24)&lt;=1),ROUND('Reparto provincial'!J831*ROUND(SUM(Construccion!$D$24:D24),12),0)-0,"n.a.")</x:f>
        <x:v>1</x:v>
      </x:c>
      <x:c r="I2481" s="55" t="n">
        <x:f>'Reparto provincial'!N831</x:f>
        <x:v>86018.18181818182</x:v>
      </x:c>
      <x:c r="J2481" s="55" t="n">
        <x:f>IF(AND(ISNUMBER(H2481),ISNUMBER(I2481)),H2481*I2481,"n.a.")</x:f>
        <x:v>86018.18181818182</x:v>
      </x:c>
      <x:c r="K2481" s="56" t="n">
        <x:f>Ubicaciones!D12</x:f>
        <x:v>7.77</x:v>
      </x:c>
      <x:c r="L2481" s="56" t="n">
        <x:f>Ubicaciones!E12</x:f>
        <x:v>-80.28</x:v>
      </x:c>
      <x:c r="M2481" s="38" t="str">
        <x:f>Vulnerabilidad!B22</x:f>
        <x:v>Hormigón armado</x:v>
      </x:c>
      <x:c r="N2481" s="38" t="str">
        <x:f>Vulnerabilidad!C22</x:f>
        <x:v>Mampostería de relleno</x:v>
      </x:c>
      <x:c r="O2481" s="38" t="str">
        <x:f>Vulnerabilidad!D22</x:f>
        <x:v>Losa de hormigón</x:v>
      </x:c>
      <x:c r="P2481" s="38" t="str">
        <x:v>Sin dato</x:v>
      </x:c>
      <x:c r="Q2481" s="38" t="n">
        <x:f>IF('Impacto local'!H12="","",'Impacto local'!H12)</x:f>
        <x:v>2</x:v>
      </x:c>
      <x:c r="R2481" s="57" t="n">
        <x:f>IF(Q2481="","",INDEX(Vulnerabilidad!$B$6:$B$17,Q2481))</x:f>
        <x:v>0</x:v>
      </x:c>
      <x:c r="S2481" s="55" t="n">
        <x:f>IF(AND(ISNUMBER(J2481),ISNUMBER(R2481),R2481&gt;=0,R2481&lt;=1),J2481*R2481,"n.a.")</x:f>
        <x:v>0</x:v>
      </x:c>
      <x:c r="T2481" s="38" t="str">
        <x:f>IF(ISNUMBER(S2481),"Calculado ilustrativo","Faltan datos / parámetros inválidos")</x:f>
        <x:v>Calculado ilustrativo</x:v>
      </x:c>
    </x:row>
    <x:row r="2482">
      <x:c r="A2482" s="38" t="str">
        <x:v>R02477</x:v>
      </x:c>
      <x:c r="B2482" s="38" t="str">
        <x:f>'Reparto provincial'!B831</x:f>
        <x:v>C22</x:v>
      </x:c>
      <x:c r="C2482" s="38" t="str">
        <x:f>'Reparto provincial'!C831</x:f>
        <x:v>La Regional de Seguros, S.A.</x:v>
      </x:c>
      <x:c r="D2482" s="38" t="str">
        <x:f>'Reparto provincial'!D831</x:f>
        <x:v>Residencial</x:v>
      </x:c>
      <x:c r="E2482" s="38" t="str">
        <x:f>'Reparto provincial'!E831</x:f>
        <x:v>Los Santos</x:v>
      </x:c>
      <x:c r="F2482" s="38" t="str">
        <x:f>Ubicaciones!A12</x:f>
        <x:v>L07</x:v>
      </x:c>
      <x:c r="G2482" s="38" t="str">
        <x:v>P2</x:v>
      </x:c>
      <x:c r="H2482" s="55" t="n">
        <x:f>IF(AND(ISNUMBER('Reparto provincial'!J831),ABS(Construccion!G24-1)&lt;0.0000001,MIN(Construccion!D24:F24)&gt;=0,MAX(Construccion!D24:F24)&lt;=1),ROUND('Reparto provincial'!J831*ROUND(SUM(Construccion!$D$24:E24),12),0)-ROUND('Reparto provincial'!J831*ROUND(SUM(Construccion!$D$24:D24),12),0),"n.a.")</x:f>
        <x:v>0</x:v>
      </x:c>
      <x:c r="I2482" s="55" t="n">
        <x:f>'Reparto provincial'!N831</x:f>
        <x:v>86018.18181818182</x:v>
      </x:c>
      <x:c r="J2482" s="55" t="n">
        <x:f>IF(AND(ISNUMBER(H2482),ISNUMBER(I2482)),H2482*I2482,"n.a.")</x:f>
        <x:v>0</x:v>
      </x:c>
      <x:c r="K2482" s="56" t="n">
        <x:f>Ubicaciones!D12</x:f>
        <x:v>7.77</x:v>
      </x:c>
      <x:c r="L2482" s="56" t="n">
        <x:f>Ubicaciones!E12</x:f>
        <x:v>-80.28</x:v>
      </x:c>
      <x:c r="M2482" s="38" t="str">
        <x:f>Vulnerabilidad!B23</x:f>
        <x:v>Mampostería sin refuerzo</x:v>
      </x:c>
      <x:c r="N2482" s="38" t="str">
        <x:f>Vulnerabilidad!C23</x:f>
        <x:v>Bloque / ladrillo</x:v>
      </x:c>
      <x:c r="O2482" s="38" t="str">
        <x:f>Vulnerabilidad!D23</x:f>
        <x:v>Metal</x:v>
      </x:c>
      <x:c r="P2482" s="38" t="str">
        <x:v>Sin dato</x:v>
      </x:c>
      <x:c r="Q2482" s="38" t="n">
        <x:f>IF('Impacto local'!H12="","",'Impacto local'!H12)</x:f>
        <x:v>2</x:v>
      </x:c>
      <x:c r="R2482" s="57" t="n">
        <x:f>IF(Q2482="","",INDEX(Vulnerabilidad!$C$6:$C$17,Q2482))</x:f>
        <x:v>0</x:v>
      </x:c>
      <x:c r="S2482" s="55" t="n">
        <x:f>IF(AND(ISNUMBER(J2482),ISNUMBER(R2482),R2482&gt;=0,R2482&lt;=1),J2482*R2482,"n.a.")</x:f>
        <x:v>0</x:v>
      </x:c>
      <x:c r="T2482" s="38" t="str">
        <x:f>IF(ISNUMBER(S2482),"Calculado ilustrativo","Faltan datos / parámetros inválidos")</x:f>
        <x:v>Calculado ilustrativo</x:v>
      </x:c>
    </x:row>
    <x:row r="2483">
      <x:c r="A2483" s="38" t="str">
        <x:v>R02478</x:v>
      </x:c>
      <x:c r="B2483" s="38" t="str">
        <x:f>'Reparto provincial'!B831</x:f>
        <x:v>C22</x:v>
      </x:c>
      <x:c r="C2483" s="38" t="str">
        <x:f>'Reparto provincial'!C831</x:f>
        <x:v>La Regional de Seguros, S.A.</x:v>
      </x:c>
      <x:c r="D2483" s="38" t="str">
        <x:f>'Reparto provincial'!D831</x:f>
        <x:v>Residencial</x:v>
      </x:c>
      <x:c r="E2483" s="38" t="str">
        <x:f>'Reparto provincial'!E831</x:f>
        <x:v>Los Santos</x:v>
      </x:c>
      <x:c r="F2483" s="38" t="str">
        <x:f>Ubicaciones!A12</x:f>
        <x:v>L07</x:v>
      </x:c>
      <x:c r="G2483" s="38" t="str">
        <x:v>P3</x:v>
      </x:c>
      <x:c r="H2483" s="55" t="n">
        <x:f>IF(AND(ISNUMBER('Reparto provincial'!J831),ABS(Construccion!G24-1)&lt;0.0000001,MIN(Construccion!D24:F24)&gt;=0,MAX(Construccion!D24:F24)&lt;=1),ROUND('Reparto provincial'!J831*ROUND(SUM(Construccion!$D$24:F24),12),0)-ROUND('Reparto provincial'!J831*ROUND(SUM(Construccion!$D$24:E24),12),0),"n.a.")</x:f>
        <x:v>0</x:v>
      </x:c>
      <x:c r="I2483" s="55" t="n">
        <x:f>'Reparto provincial'!N831</x:f>
        <x:v>86018.18181818182</x:v>
      </x:c>
      <x:c r="J2483" s="55" t="n">
        <x:f>IF(AND(ISNUMBER(H2483),ISNUMBER(I2483)),H2483*I2483,"n.a.")</x:f>
        <x:v>0</x:v>
      </x:c>
      <x:c r="K2483" s="56" t="n">
        <x:f>Ubicaciones!D12</x:f>
        <x:v>7.77</x:v>
      </x:c>
      <x:c r="L2483" s="56" t="n">
        <x:f>Ubicaciones!E12</x:f>
        <x:v>-80.28</x:v>
      </x:c>
      <x:c r="M2483" s="38" t="str">
        <x:f>Vulnerabilidad!B24</x:f>
        <x:v>Liviana / madera</x:v>
      </x:c>
      <x:c r="N2483" s="38" t="str">
        <x:f>Vulnerabilidad!C24</x:f>
        <x:v>Madera / livianas</x:v>
      </x:c>
      <x:c r="O2483" s="38" t="str">
        <x:f>Vulnerabilidad!D24</x:f>
        <x:v>Metal</x:v>
      </x:c>
      <x:c r="P2483" s="38" t="str">
        <x:v>Sin dato</x:v>
      </x:c>
      <x:c r="Q2483" s="38" t="n">
        <x:f>IF('Impacto local'!H12="","",'Impacto local'!H12)</x:f>
        <x:v>2</x:v>
      </x:c>
      <x:c r="R2483" s="57" t="n">
        <x:f>IF(Q2483="","",INDEX(Vulnerabilidad!$D$6:$D$17,Q2483))</x:f>
        <x:v>0</x:v>
      </x:c>
      <x:c r="S2483" s="55" t="n">
        <x:f>IF(AND(ISNUMBER(J2483),ISNUMBER(R2483),R2483&gt;=0,R2483&lt;=1),J2483*R2483,"n.a.")</x:f>
        <x:v>0</x:v>
      </x:c>
      <x:c r="T2483" s="38" t="str">
        <x:f>IF(ISNUMBER(S2483),"Calculado ilustrativo","Faltan datos / parámetros inválidos")</x:f>
        <x:v>Calculado ilustrativo</x:v>
      </x:c>
    </x:row>
    <x:row r="2484">
      <x:c r="A2484" s="38" t="str">
        <x:v>R02479</x:v>
      </x:c>
      <x:c r="B2484" s="38" t="str">
        <x:f>'Reparto provincial'!B832</x:f>
        <x:v>C22</x:v>
      </x:c>
      <x:c r="C2484" s="38" t="str">
        <x:f>'Reparto provincial'!C832</x:f>
        <x:v>La Regional de Seguros, S.A.</x:v>
      </x:c>
      <x:c r="D2484" s="38" t="str">
        <x:f>'Reparto provincial'!D832</x:f>
        <x:v>Residencial</x:v>
      </x:c>
      <x:c r="E2484" s="38" t="str">
        <x:f>'Reparto provincial'!E832</x:f>
        <x:v>Panamá</x:v>
      </x:c>
      <x:c r="F2484" s="38" t="str">
        <x:f>Ubicaciones!A13</x:f>
        <x:v>L08</x:v>
      </x:c>
      <x:c r="G2484" s="38" t="str">
        <x:v>P1</x:v>
      </x:c>
      <x:c r="H2484" s="55" t="n">
        <x:f>IF(AND(ISNUMBER('Reparto provincial'!J832),ABS(Construccion!G27-1)&lt;0.0000001,MIN(Construccion!D27:F27)&gt;=0,MAX(Construccion!D27:F27)&lt;=1),ROUND('Reparto provincial'!J832*ROUND(SUM(Construccion!$D$27:D27),12),0)-0,"n.a.")</x:f>
        <x:v>98</x:v>
      </x:c>
      <x:c r="I2484" s="55" t="n">
        <x:f>'Reparto provincial'!N832</x:f>
        <x:v>86018.18181818182</x:v>
      </x:c>
      <x:c r="J2484" s="55" t="n">
        <x:f>IF(AND(ISNUMBER(H2484),ISNUMBER(I2484)),H2484*I2484,"n.a.")</x:f>
        <x:v>8429781.818181818</x:v>
      </x:c>
      <x:c r="K2484" s="56" t="n">
        <x:f>Ubicaciones!D13</x:f>
        <x:v>8.98</x:v>
      </x:c>
      <x:c r="L2484" s="56" t="n">
        <x:f>Ubicaciones!E13</x:f>
        <x:v>-79.52</x:v>
      </x:c>
      <x:c r="M2484" s="38" t="str">
        <x:f>Vulnerabilidad!B22</x:f>
        <x:v>Hormigón armado</x:v>
      </x:c>
      <x:c r="N2484" s="38" t="str">
        <x:f>Vulnerabilidad!C22</x:f>
        <x:v>Mampostería de relleno</x:v>
      </x:c>
      <x:c r="O2484" s="38" t="str">
        <x:f>Vulnerabilidad!D22</x:f>
        <x:v>Losa de hormigón</x:v>
      </x:c>
      <x:c r="P2484" s="38" t="str">
        <x:v>Sin dato</x:v>
      </x:c>
      <x:c r="Q2484" s="38" t="n">
        <x:f>IF('Impacto local'!H13="","",'Impacto local'!H13)</x:f>
        <x:v>2</x:v>
      </x:c>
      <x:c r="R2484" s="57" t="n">
        <x:f>IF(Q2484="","",INDEX(Vulnerabilidad!$B$6:$B$17,Q2484))</x:f>
        <x:v>0</x:v>
      </x:c>
      <x:c r="S2484" s="55" t="n">
        <x:f>IF(AND(ISNUMBER(J2484),ISNUMBER(R2484),R2484&gt;=0,R2484&lt;=1),J2484*R2484,"n.a.")</x:f>
        <x:v>0</x:v>
      </x:c>
      <x:c r="T2484" s="38" t="str">
        <x:f>IF(ISNUMBER(S2484),"Calculado ilustrativo","Faltan datos / parámetros inválidos")</x:f>
        <x:v>Calculado ilustrativo</x:v>
      </x:c>
    </x:row>
    <x:row r="2485">
      <x:c r="A2485" s="38" t="str">
        <x:v>R02480</x:v>
      </x:c>
      <x:c r="B2485" s="38" t="str">
        <x:f>'Reparto provincial'!B832</x:f>
        <x:v>C22</x:v>
      </x:c>
      <x:c r="C2485" s="38" t="str">
        <x:f>'Reparto provincial'!C832</x:f>
        <x:v>La Regional de Seguros, S.A.</x:v>
      </x:c>
      <x:c r="D2485" s="38" t="str">
        <x:f>'Reparto provincial'!D832</x:f>
        <x:v>Residencial</x:v>
      </x:c>
      <x:c r="E2485" s="38" t="str">
        <x:f>'Reparto provincial'!E832</x:f>
        <x:v>Panamá</x:v>
      </x:c>
      <x:c r="F2485" s="38" t="str">
        <x:f>Ubicaciones!A13</x:f>
        <x:v>L08</x:v>
      </x:c>
      <x:c r="G2485" s="38" t="str">
        <x:v>P2</x:v>
      </x:c>
      <x:c r="H2485" s="55" t="n">
        <x:f>IF(AND(ISNUMBER('Reparto provincial'!J832),ABS(Construccion!G27-1)&lt;0.0000001,MIN(Construccion!D27:F27)&gt;=0,MAX(Construccion!D27:F27)&lt;=1),ROUND('Reparto provincial'!J832*ROUND(SUM(Construccion!$D$27:E27),12),0)-ROUND('Reparto provincial'!J832*ROUND(SUM(Construccion!$D$27:D27),12),0),"n.a.")</x:f>
        <x:v>50</x:v>
      </x:c>
      <x:c r="I2485" s="55" t="n">
        <x:f>'Reparto provincial'!N832</x:f>
        <x:v>86018.18181818182</x:v>
      </x:c>
      <x:c r="J2485" s="55" t="n">
        <x:f>IF(AND(ISNUMBER(H2485),ISNUMBER(I2485)),H2485*I2485,"n.a.")</x:f>
        <x:v>4300909.090909091</x:v>
      </x:c>
      <x:c r="K2485" s="56" t="n">
        <x:f>Ubicaciones!D13</x:f>
        <x:v>8.98</x:v>
      </x:c>
      <x:c r="L2485" s="56" t="n">
        <x:f>Ubicaciones!E13</x:f>
        <x:v>-79.52</x:v>
      </x:c>
      <x:c r="M2485" s="38" t="str">
        <x:f>Vulnerabilidad!B23</x:f>
        <x:v>Mampostería sin refuerzo</x:v>
      </x:c>
      <x:c r="N2485" s="38" t="str">
        <x:f>Vulnerabilidad!C23</x:f>
        <x:v>Bloque / ladrillo</x:v>
      </x:c>
      <x:c r="O2485" s="38" t="str">
        <x:f>Vulnerabilidad!D23</x:f>
        <x:v>Metal</x:v>
      </x:c>
      <x:c r="P2485" s="38" t="str">
        <x:v>Sin dato</x:v>
      </x:c>
      <x:c r="Q2485" s="38" t="n">
        <x:f>IF('Impacto local'!H13="","",'Impacto local'!H13)</x:f>
        <x:v>2</x:v>
      </x:c>
      <x:c r="R2485" s="57" t="n">
        <x:f>IF(Q2485="","",INDEX(Vulnerabilidad!$C$6:$C$17,Q2485))</x:f>
        <x:v>0</x:v>
      </x:c>
      <x:c r="S2485" s="55" t="n">
        <x:f>IF(AND(ISNUMBER(J2485),ISNUMBER(R2485),R2485&gt;=0,R2485&lt;=1),J2485*R2485,"n.a.")</x:f>
        <x:v>0</x:v>
      </x:c>
      <x:c r="T2485" s="38" t="str">
        <x:f>IF(ISNUMBER(S2485),"Calculado ilustrativo","Faltan datos / parámetros inválidos")</x:f>
        <x:v>Calculado ilustrativo</x:v>
      </x:c>
    </x:row>
    <x:row r="2486">
      <x:c r="A2486" s="38" t="str">
        <x:v>R02481</x:v>
      </x:c>
      <x:c r="B2486" s="38" t="str">
        <x:f>'Reparto provincial'!B832</x:f>
        <x:v>C22</x:v>
      </x:c>
      <x:c r="C2486" s="38" t="str">
        <x:f>'Reparto provincial'!C832</x:f>
        <x:v>La Regional de Seguros, S.A.</x:v>
      </x:c>
      <x:c r="D2486" s="38" t="str">
        <x:f>'Reparto provincial'!D832</x:f>
        <x:v>Residencial</x:v>
      </x:c>
      <x:c r="E2486" s="38" t="str">
        <x:f>'Reparto provincial'!E832</x:f>
        <x:v>Panamá</x:v>
      </x:c>
      <x:c r="F2486" s="38" t="str">
        <x:f>Ubicaciones!A13</x:f>
        <x:v>L08</x:v>
      </x:c>
      <x:c r="G2486" s="38" t="str">
        <x:v>P3</x:v>
      </x:c>
      <x:c r="H2486" s="55" t="n">
        <x:f>IF(AND(ISNUMBER('Reparto provincial'!J832),ABS(Construccion!G27-1)&lt;0.0000001,MIN(Construccion!D27:F27)&gt;=0,MAX(Construccion!D27:F27)&lt;=1),ROUND('Reparto provincial'!J832*ROUND(SUM(Construccion!$D$27:F27),12),0)-ROUND('Reparto provincial'!J832*ROUND(SUM(Construccion!$D$27:E27),12),0),"n.a.")</x:f>
        <x:v>16</x:v>
      </x:c>
      <x:c r="I2486" s="55" t="n">
        <x:f>'Reparto provincial'!N832</x:f>
        <x:v>86018.18181818182</x:v>
      </x:c>
      <x:c r="J2486" s="55" t="n">
        <x:f>IF(AND(ISNUMBER(H2486),ISNUMBER(I2486)),H2486*I2486,"n.a.")</x:f>
        <x:v>1376290.9090909092</x:v>
      </x:c>
      <x:c r="K2486" s="56" t="n">
        <x:f>Ubicaciones!D13</x:f>
        <x:v>8.98</x:v>
      </x:c>
      <x:c r="L2486" s="56" t="n">
        <x:f>Ubicaciones!E13</x:f>
        <x:v>-79.52</x:v>
      </x:c>
      <x:c r="M2486" s="38" t="str">
        <x:f>Vulnerabilidad!B24</x:f>
        <x:v>Liviana / madera</x:v>
      </x:c>
      <x:c r="N2486" s="38" t="str">
        <x:f>Vulnerabilidad!C24</x:f>
        <x:v>Madera / livianas</x:v>
      </x:c>
      <x:c r="O2486" s="38" t="str">
        <x:f>Vulnerabilidad!D24</x:f>
        <x:v>Metal</x:v>
      </x:c>
      <x:c r="P2486" s="38" t="str">
        <x:v>Sin dato</x:v>
      </x:c>
      <x:c r="Q2486" s="38" t="n">
        <x:f>IF('Impacto local'!H13="","",'Impacto local'!H13)</x:f>
        <x:v>2</x:v>
      </x:c>
      <x:c r="R2486" s="57" t="n">
        <x:f>IF(Q2486="","",INDEX(Vulnerabilidad!$D$6:$D$17,Q2486))</x:f>
        <x:v>0</x:v>
      </x:c>
      <x:c r="S2486" s="55" t="n">
        <x:f>IF(AND(ISNUMBER(J2486),ISNUMBER(R2486),R2486&gt;=0,R2486&lt;=1),J2486*R2486,"n.a.")</x:f>
        <x:v>0</x:v>
      </x:c>
      <x:c r="T2486" s="38" t="str">
        <x:f>IF(ISNUMBER(S2486),"Calculado ilustrativo","Faltan datos / parámetros inválidos")</x:f>
        <x:v>Calculado ilustrativo</x:v>
      </x:c>
    </x:row>
    <x:row r="2487">
      <x:c r="A2487" s="38" t="str">
        <x:v>R02482</x:v>
      </x:c>
      <x:c r="B2487" s="38" t="str">
        <x:f>'Reparto provincial'!B833</x:f>
        <x:v>C22</x:v>
      </x:c>
      <x:c r="C2487" s="38" t="str">
        <x:f>'Reparto provincial'!C833</x:f>
        <x:v>La Regional de Seguros, S.A.</x:v>
      </x:c>
      <x:c r="D2487" s="38" t="str">
        <x:f>'Reparto provincial'!D833</x:f>
        <x:v>Residencial</x:v>
      </x:c>
      <x:c r="E2487" s="38" t="str">
        <x:f>'Reparto provincial'!E833</x:f>
        <x:v>Veraguas</x:v>
      </x:c>
      <x:c r="F2487" s="38" t="str">
        <x:f>Ubicaciones!A14</x:f>
        <x:v>L09</x:v>
      </x:c>
      <x:c r="G2487" s="38" t="str">
        <x:v>P1</x:v>
      </x:c>
      <x:c r="H2487" s="55" t="n">
        <x:f>IF(AND(ISNUMBER('Reparto provincial'!J833),ABS(Construccion!G30-1)&lt;0.0000001,MIN(Construccion!D30:F30)&gt;=0,MAX(Construccion!D30:F30)&lt;=1),ROUND('Reparto provincial'!J833*ROUND(SUM(Construccion!$D$30:D30),12),0)-0,"n.a.")</x:f>
        <x:v>2</x:v>
      </x:c>
      <x:c r="I2487" s="55" t="n">
        <x:f>'Reparto provincial'!N833</x:f>
        <x:v>86018.18181818182</x:v>
      </x:c>
      <x:c r="J2487" s="55" t="n">
        <x:f>IF(AND(ISNUMBER(H2487),ISNUMBER(I2487)),H2487*I2487,"n.a.")</x:f>
        <x:v>172036.36363636365</x:v>
      </x:c>
      <x:c r="K2487" s="56" t="n">
        <x:f>Ubicaciones!D14</x:f>
        <x:v>8.1</x:v>
      </x:c>
      <x:c r="L2487" s="56" t="n">
        <x:f>Ubicaciones!E14</x:f>
        <x:v>-80.97</x:v>
      </x:c>
      <x:c r="M2487" s="38" t="str">
        <x:f>Vulnerabilidad!B22</x:f>
        <x:v>Hormigón armado</x:v>
      </x:c>
      <x:c r="N2487" s="38" t="str">
        <x:f>Vulnerabilidad!C22</x:f>
        <x:v>Mampostería de relleno</x:v>
      </x:c>
      <x:c r="O2487" s="38" t="str">
        <x:f>Vulnerabilidad!D22</x:f>
        <x:v>Losa de hormigón</x:v>
      </x:c>
      <x:c r="P2487" s="38" t="str">
        <x:v>Sin dato</x:v>
      </x:c>
      <x:c r="Q2487" s="38" t="n">
        <x:f>IF('Impacto local'!H14="","",'Impacto local'!H14)</x:f>
        <x:v>3</x:v>
      </x:c>
      <x:c r="R2487" s="57" t="n">
        <x:f>IF(Q2487="","",INDEX(Vulnerabilidad!$B$6:$B$17,Q2487))</x:f>
        <x:v>0</x:v>
      </x:c>
      <x:c r="S2487" s="55" t="n">
        <x:f>IF(AND(ISNUMBER(J2487),ISNUMBER(R2487),R2487&gt;=0,R2487&lt;=1),J2487*R2487,"n.a.")</x:f>
        <x:v>0</x:v>
      </x:c>
      <x:c r="T2487" s="38" t="str">
        <x:f>IF(ISNUMBER(S2487),"Calculado ilustrativo","Faltan datos / parámetros inválidos")</x:f>
        <x:v>Calculado ilustrativo</x:v>
      </x:c>
    </x:row>
    <x:row r="2488">
      <x:c r="A2488" s="38" t="str">
        <x:v>R02483</x:v>
      </x:c>
      <x:c r="B2488" s="38" t="str">
        <x:f>'Reparto provincial'!B833</x:f>
        <x:v>C22</x:v>
      </x:c>
      <x:c r="C2488" s="38" t="str">
        <x:f>'Reparto provincial'!C833</x:f>
        <x:v>La Regional de Seguros, S.A.</x:v>
      </x:c>
      <x:c r="D2488" s="38" t="str">
        <x:f>'Reparto provincial'!D833</x:f>
        <x:v>Residencial</x:v>
      </x:c>
      <x:c r="E2488" s="38" t="str">
        <x:f>'Reparto provincial'!E833</x:f>
        <x:v>Veraguas</x:v>
      </x:c>
      <x:c r="F2488" s="38" t="str">
        <x:f>Ubicaciones!A14</x:f>
        <x:v>L09</x:v>
      </x:c>
      <x:c r="G2488" s="38" t="str">
        <x:v>P2</x:v>
      </x:c>
      <x:c r="H2488" s="55" t="n">
        <x:f>IF(AND(ISNUMBER('Reparto provincial'!J833),ABS(Construccion!G30-1)&lt;0.0000001,MIN(Construccion!D30:F30)&gt;=0,MAX(Construccion!D30:F30)&lt;=1),ROUND('Reparto provincial'!J833*ROUND(SUM(Construccion!$D$30:E30),12),0)-ROUND('Reparto provincial'!J833*ROUND(SUM(Construccion!$D$30:D30),12),0),"n.a.")</x:f>
        <x:v>2</x:v>
      </x:c>
      <x:c r="I2488" s="55" t="n">
        <x:f>'Reparto provincial'!N833</x:f>
        <x:v>86018.18181818182</x:v>
      </x:c>
      <x:c r="J2488" s="55" t="n">
        <x:f>IF(AND(ISNUMBER(H2488),ISNUMBER(I2488)),H2488*I2488,"n.a.")</x:f>
        <x:v>172036.36363636365</x:v>
      </x:c>
      <x:c r="K2488" s="56" t="n">
        <x:f>Ubicaciones!D14</x:f>
        <x:v>8.1</x:v>
      </x:c>
      <x:c r="L2488" s="56" t="n">
        <x:f>Ubicaciones!E14</x:f>
        <x:v>-80.97</x:v>
      </x:c>
      <x:c r="M2488" s="38" t="str">
        <x:f>Vulnerabilidad!B23</x:f>
        <x:v>Mampostería sin refuerzo</x:v>
      </x:c>
      <x:c r="N2488" s="38" t="str">
        <x:f>Vulnerabilidad!C23</x:f>
        <x:v>Bloque / ladrillo</x:v>
      </x:c>
      <x:c r="O2488" s="38" t="str">
        <x:f>Vulnerabilidad!D23</x:f>
        <x:v>Metal</x:v>
      </x:c>
      <x:c r="P2488" s="38" t="str">
        <x:v>Sin dato</x:v>
      </x:c>
      <x:c r="Q2488" s="38" t="n">
        <x:f>IF('Impacto local'!H14="","",'Impacto local'!H14)</x:f>
        <x:v>3</x:v>
      </x:c>
      <x:c r="R2488" s="57" t="n">
        <x:f>IF(Q2488="","",INDEX(Vulnerabilidad!$C$6:$C$17,Q2488))</x:f>
        <x:v>0</x:v>
      </x:c>
      <x:c r="S2488" s="55" t="n">
        <x:f>IF(AND(ISNUMBER(J2488),ISNUMBER(R2488),R2488&gt;=0,R2488&lt;=1),J2488*R2488,"n.a.")</x:f>
        <x:v>0</x:v>
      </x:c>
      <x:c r="T2488" s="38" t="str">
        <x:f>IF(ISNUMBER(S2488),"Calculado ilustrativo","Faltan datos / parámetros inválidos")</x:f>
        <x:v>Calculado ilustrativo</x:v>
      </x:c>
    </x:row>
    <x:row r="2489">
      <x:c r="A2489" s="38" t="str">
        <x:v>R02484</x:v>
      </x:c>
      <x:c r="B2489" s="38" t="str">
        <x:f>'Reparto provincial'!B833</x:f>
        <x:v>C22</x:v>
      </x:c>
      <x:c r="C2489" s="38" t="str">
        <x:f>'Reparto provincial'!C833</x:f>
        <x:v>La Regional de Seguros, S.A.</x:v>
      </x:c>
      <x:c r="D2489" s="38" t="str">
        <x:f>'Reparto provincial'!D833</x:f>
        <x:v>Residencial</x:v>
      </x:c>
      <x:c r="E2489" s="38" t="str">
        <x:f>'Reparto provincial'!E833</x:f>
        <x:v>Veraguas</x:v>
      </x:c>
      <x:c r="F2489" s="38" t="str">
        <x:f>Ubicaciones!A14</x:f>
        <x:v>L09</x:v>
      </x:c>
      <x:c r="G2489" s="38" t="str">
        <x:v>P3</x:v>
      </x:c>
      <x:c r="H2489" s="55" t="n">
        <x:f>IF(AND(ISNUMBER('Reparto provincial'!J833),ABS(Construccion!G30-1)&lt;0.0000001,MIN(Construccion!D30:F30)&gt;=0,MAX(Construccion!D30:F30)&lt;=1),ROUND('Reparto provincial'!J833*ROUND(SUM(Construccion!$D$30:F30),12),0)-ROUND('Reparto provincial'!J833*ROUND(SUM(Construccion!$D$30:E30),12),0),"n.a.")</x:f>
        <x:v>0</x:v>
      </x:c>
      <x:c r="I2489" s="55" t="n">
        <x:f>'Reparto provincial'!N833</x:f>
        <x:v>86018.18181818182</x:v>
      </x:c>
      <x:c r="J2489" s="55" t="n">
        <x:f>IF(AND(ISNUMBER(H2489),ISNUMBER(I2489)),H2489*I2489,"n.a.")</x:f>
        <x:v>0</x:v>
      </x:c>
      <x:c r="K2489" s="56" t="n">
        <x:f>Ubicaciones!D14</x:f>
        <x:v>8.1</x:v>
      </x:c>
      <x:c r="L2489" s="56" t="n">
        <x:f>Ubicaciones!E14</x:f>
        <x:v>-80.97</x:v>
      </x:c>
      <x:c r="M2489" s="38" t="str">
        <x:f>Vulnerabilidad!B24</x:f>
        <x:v>Liviana / madera</x:v>
      </x:c>
      <x:c r="N2489" s="38" t="str">
        <x:f>Vulnerabilidad!C24</x:f>
        <x:v>Madera / livianas</x:v>
      </x:c>
      <x:c r="O2489" s="38" t="str">
        <x:f>Vulnerabilidad!D24</x:f>
        <x:v>Metal</x:v>
      </x:c>
      <x:c r="P2489" s="38" t="str">
        <x:v>Sin dato</x:v>
      </x:c>
      <x:c r="Q2489" s="38" t="n">
        <x:f>IF('Impacto local'!H14="","",'Impacto local'!H14)</x:f>
        <x:v>3</x:v>
      </x:c>
      <x:c r="R2489" s="57" t="n">
        <x:f>IF(Q2489="","",INDEX(Vulnerabilidad!$D$6:$D$17,Q2489))</x:f>
        <x:v>0</x:v>
      </x:c>
      <x:c r="S2489" s="55" t="n">
        <x:f>IF(AND(ISNUMBER(J2489),ISNUMBER(R2489),R2489&gt;=0,R2489&lt;=1),J2489*R2489,"n.a.")</x:f>
        <x:v>0</x:v>
      </x:c>
      <x:c r="T2489" s="38" t="str">
        <x:f>IF(ISNUMBER(S2489),"Calculado ilustrativo","Faltan datos / parámetros inválidos")</x:f>
        <x:v>Calculado ilustrativo</x:v>
      </x:c>
    </x:row>
    <x:row r="2490">
      <x:c r="A2490" s="38" t="str">
        <x:v>R02485</x:v>
      </x:c>
      <x:c r="B2490" s="38" t="str">
        <x:f>'Reparto provincial'!B834</x:f>
        <x:v>C22</x:v>
      </x:c>
      <x:c r="C2490" s="38" t="str">
        <x:f>'Reparto provincial'!C834</x:f>
        <x:v>La Regional de Seguros, S.A.</x:v>
      </x:c>
      <x:c r="D2490" s="38" t="str">
        <x:f>'Reparto provincial'!D834</x:f>
        <x:v>Residencial</x:v>
      </x:c>
      <x:c r="E2490" s="38" t="str">
        <x:f>'Reparto provincial'!E834</x:f>
        <x:v>Guna Yala</x:v>
      </x:c>
      <x:c r="F2490" s="38" t="str">
        <x:f>Ubicaciones!A15</x:f>
        <x:v>L10</x:v>
      </x:c>
      <x:c r="G2490" s="38" t="str">
        <x:v>P1</x:v>
      </x:c>
      <x:c r="H2490" s="55" t="n">
        <x:f>IF(AND(ISNUMBER('Reparto provincial'!J834),ABS(Construccion!G33-1)&lt;0.0000001,MIN(Construccion!D33:F33)&gt;=0,MAX(Construccion!D33:F33)&lt;=1),ROUND('Reparto provincial'!J834*ROUND(SUM(Construccion!$D$33:D33),12),0)-0,"n.a.")</x:f>
        <x:v>0</x:v>
      </x:c>
      <x:c r="I2490" s="55" t="n">
        <x:f>'Reparto provincial'!N834</x:f>
        <x:v>86018.18181818182</x:v>
      </x:c>
      <x:c r="J2490" s="55" t="n">
        <x:f>IF(AND(ISNUMBER(H2490),ISNUMBER(I2490)),H2490*I2490,"n.a.")</x:f>
        <x:v>0</x:v>
      </x:c>
      <x:c r="K2490" s="56" t="n">
        <x:f>Ubicaciones!D15</x:f>
        <x:v>9.45</x:v>
      </x:c>
      <x:c r="L2490" s="56" t="n">
        <x:f>Ubicaciones!E15</x:f>
        <x:v>-78.97</x:v>
      </x:c>
      <x:c r="M2490" s="38" t="str">
        <x:f>Vulnerabilidad!B22</x:f>
        <x:v>Hormigón armado</x:v>
      </x:c>
      <x:c r="N2490" s="38" t="str">
        <x:f>Vulnerabilidad!C22</x:f>
        <x:v>Mampostería de relleno</x:v>
      </x:c>
      <x:c r="O2490" s="38" t="str">
        <x:f>Vulnerabilidad!D22</x:f>
        <x:v>Losa de hormigón</x:v>
      </x:c>
      <x:c r="P2490" s="38" t="str">
        <x:v>Sin dato</x:v>
      </x:c>
      <x:c r="Q2490" s="38" t="n">
        <x:f>IF('Impacto local'!H15="","",'Impacto local'!H15)</x:f>
        <x:v>2</x:v>
      </x:c>
      <x:c r="R2490" s="57" t="n">
        <x:f>IF(Q2490="","",INDEX(Vulnerabilidad!$B$6:$B$17,Q2490))</x:f>
        <x:v>0</x:v>
      </x:c>
      <x:c r="S2490" s="55" t="n">
        <x:f>IF(AND(ISNUMBER(J2490),ISNUMBER(R2490),R2490&gt;=0,R2490&lt;=1),J2490*R2490,"n.a.")</x:f>
        <x:v>0</x:v>
      </x:c>
      <x:c r="T2490" s="38" t="str">
        <x:f>IF(ISNUMBER(S2490),"Calculado ilustrativo","Faltan datos / parámetros inválidos")</x:f>
        <x:v>Calculado ilustrativo</x:v>
      </x:c>
    </x:row>
    <x:row r="2491">
      <x:c r="A2491" s="38" t="str">
        <x:v>R02486</x:v>
      </x:c>
      <x:c r="B2491" s="38" t="str">
        <x:f>'Reparto provincial'!B834</x:f>
        <x:v>C22</x:v>
      </x:c>
      <x:c r="C2491" s="38" t="str">
        <x:f>'Reparto provincial'!C834</x:f>
        <x:v>La Regional de Seguros, S.A.</x:v>
      </x:c>
      <x:c r="D2491" s="38" t="str">
        <x:f>'Reparto provincial'!D834</x:f>
        <x:v>Residencial</x:v>
      </x:c>
      <x:c r="E2491" s="38" t="str">
        <x:f>'Reparto provincial'!E834</x:f>
        <x:v>Guna Yala</x:v>
      </x:c>
      <x:c r="F2491" s="38" t="str">
        <x:f>Ubicaciones!A15</x:f>
        <x:v>L10</x:v>
      </x:c>
      <x:c r="G2491" s="38" t="str">
        <x:v>P2</x:v>
      </x:c>
      <x:c r="H2491" s="55" t="n">
        <x:f>IF(AND(ISNUMBER('Reparto provincial'!J834),ABS(Construccion!G33-1)&lt;0.0000001,MIN(Construccion!D33:F33)&gt;=0,MAX(Construccion!D33:F33)&lt;=1),ROUND('Reparto provincial'!J834*ROUND(SUM(Construccion!$D$33:E33),12),0)-ROUND('Reparto provincial'!J834*ROUND(SUM(Construccion!$D$33:D33),12),0),"n.a.")</x:f>
        <x:v>0</x:v>
      </x:c>
      <x:c r="I2491" s="55" t="n">
        <x:f>'Reparto provincial'!N834</x:f>
        <x:v>86018.18181818182</x:v>
      </x:c>
      <x:c r="J2491" s="55" t="n">
        <x:f>IF(AND(ISNUMBER(H2491),ISNUMBER(I2491)),H2491*I2491,"n.a.")</x:f>
        <x:v>0</x:v>
      </x:c>
      <x:c r="K2491" s="56" t="n">
        <x:f>Ubicaciones!D15</x:f>
        <x:v>9.45</x:v>
      </x:c>
      <x:c r="L2491" s="56" t="n">
        <x:f>Ubicaciones!E15</x:f>
        <x:v>-78.97</x:v>
      </x:c>
      <x:c r="M2491" s="38" t="str">
        <x:f>Vulnerabilidad!B23</x:f>
        <x:v>Mampostería sin refuerzo</x:v>
      </x:c>
      <x:c r="N2491" s="38" t="str">
        <x:f>Vulnerabilidad!C23</x:f>
        <x:v>Bloque / ladrillo</x:v>
      </x:c>
      <x:c r="O2491" s="38" t="str">
        <x:f>Vulnerabilidad!D23</x:f>
        <x:v>Metal</x:v>
      </x:c>
      <x:c r="P2491" s="38" t="str">
        <x:v>Sin dato</x:v>
      </x:c>
      <x:c r="Q2491" s="38" t="n">
        <x:f>IF('Impacto local'!H15="","",'Impacto local'!H15)</x:f>
        <x:v>2</x:v>
      </x:c>
      <x:c r="R2491" s="57" t="n">
        <x:f>IF(Q2491="","",INDEX(Vulnerabilidad!$C$6:$C$17,Q2491))</x:f>
        <x:v>0</x:v>
      </x:c>
      <x:c r="S2491" s="55" t="n">
        <x:f>IF(AND(ISNUMBER(J2491),ISNUMBER(R2491),R2491&gt;=0,R2491&lt;=1),J2491*R2491,"n.a.")</x:f>
        <x:v>0</x:v>
      </x:c>
      <x:c r="T2491" s="38" t="str">
        <x:f>IF(ISNUMBER(S2491),"Calculado ilustrativo","Faltan datos / parámetros inválidos")</x:f>
        <x:v>Calculado ilustrativo</x:v>
      </x:c>
    </x:row>
    <x:row r="2492">
      <x:c r="A2492" s="38" t="str">
        <x:v>R02487</x:v>
      </x:c>
      <x:c r="B2492" s="38" t="str">
        <x:f>'Reparto provincial'!B834</x:f>
        <x:v>C22</x:v>
      </x:c>
      <x:c r="C2492" s="38" t="str">
        <x:f>'Reparto provincial'!C834</x:f>
        <x:v>La Regional de Seguros, S.A.</x:v>
      </x:c>
      <x:c r="D2492" s="38" t="str">
        <x:f>'Reparto provincial'!D834</x:f>
        <x:v>Residencial</x:v>
      </x:c>
      <x:c r="E2492" s="38" t="str">
        <x:f>'Reparto provincial'!E834</x:f>
        <x:v>Guna Yala</x:v>
      </x:c>
      <x:c r="F2492" s="38" t="str">
        <x:f>Ubicaciones!A15</x:f>
        <x:v>L10</x:v>
      </x:c>
      <x:c r="G2492" s="38" t="str">
        <x:v>P3</x:v>
      </x:c>
      <x:c r="H2492" s="55" t="n">
        <x:f>IF(AND(ISNUMBER('Reparto provincial'!J834),ABS(Construccion!G33-1)&lt;0.0000001,MIN(Construccion!D33:F33)&gt;=0,MAX(Construccion!D33:F33)&lt;=1),ROUND('Reparto provincial'!J834*ROUND(SUM(Construccion!$D$33:F33),12),0)-ROUND('Reparto provincial'!J834*ROUND(SUM(Construccion!$D$33:E33),12),0),"n.a.")</x:f>
        <x:v>0</x:v>
      </x:c>
      <x:c r="I2492" s="55" t="n">
        <x:f>'Reparto provincial'!N834</x:f>
        <x:v>86018.18181818182</x:v>
      </x:c>
      <x:c r="J2492" s="55" t="n">
        <x:f>IF(AND(ISNUMBER(H2492),ISNUMBER(I2492)),H2492*I2492,"n.a.")</x:f>
        <x:v>0</x:v>
      </x:c>
      <x:c r="K2492" s="56" t="n">
        <x:f>Ubicaciones!D15</x:f>
        <x:v>9.45</x:v>
      </x:c>
      <x:c r="L2492" s="56" t="n">
        <x:f>Ubicaciones!E15</x:f>
        <x:v>-78.97</x:v>
      </x:c>
      <x:c r="M2492" s="38" t="str">
        <x:f>Vulnerabilidad!B24</x:f>
        <x:v>Liviana / madera</x:v>
      </x:c>
      <x:c r="N2492" s="38" t="str">
        <x:f>Vulnerabilidad!C24</x:f>
        <x:v>Madera / livianas</x:v>
      </x:c>
      <x:c r="O2492" s="38" t="str">
        <x:f>Vulnerabilidad!D24</x:f>
        <x:v>Metal</x:v>
      </x:c>
      <x:c r="P2492" s="38" t="str">
        <x:v>Sin dato</x:v>
      </x:c>
      <x:c r="Q2492" s="38" t="n">
        <x:f>IF('Impacto local'!H15="","",'Impacto local'!H15)</x:f>
        <x:v>2</x:v>
      </x:c>
      <x:c r="R2492" s="57" t="n">
        <x:f>IF(Q2492="","",INDEX(Vulnerabilidad!$D$6:$D$17,Q2492))</x:f>
        <x:v>0</x:v>
      </x:c>
      <x:c r="S2492" s="55" t="n">
        <x:f>IF(AND(ISNUMBER(J2492),ISNUMBER(R2492),R2492&gt;=0,R2492&lt;=1),J2492*R2492,"n.a.")</x:f>
        <x:v>0</x:v>
      </x:c>
      <x:c r="T2492" s="38" t="str">
        <x:f>IF(ISNUMBER(S2492),"Calculado ilustrativo","Faltan datos / parámetros inválidos")</x:f>
        <x:v>Calculado ilustrativo</x:v>
      </x:c>
    </x:row>
    <x:row r="2493">
      <x:c r="A2493" s="38" t="str">
        <x:v>R02488</x:v>
      </x:c>
      <x:c r="B2493" s="38" t="str">
        <x:f>'Reparto provincial'!B835</x:f>
        <x:v>C22</x:v>
      </x:c>
      <x:c r="C2493" s="38" t="str">
        <x:f>'Reparto provincial'!C835</x:f>
        <x:v>La Regional de Seguros, S.A.</x:v>
      </x:c>
      <x:c r="D2493" s="38" t="str">
        <x:f>'Reparto provincial'!D835</x:f>
        <x:v>Residencial</x:v>
      </x:c>
      <x:c r="E2493" s="38" t="str">
        <x:f>'Reparto provincial'!E835</x:f>
        <x:v>Emberá-Wounaan</x:v>
      </x:c>
      <x:c r="F2493" s="38" t="str">
        <x:f>Ubicaciones!A16</x:f>
        <x:v>L11</x:v>
      </x:c>
      <x:c r="G2493" s="38" t="str">
        <x:v>P1</x:v>
      </x:c>
      <x:c r="H2493" s="55" t="n">
        <x:f>IF(AND(ISNUMBER('Reparto provincial'!J835),ABS(Construccion!G36-1)&lt;0.0000001,MIN(Construccion!D36:F36)&gt;=0,MAX(Construccion!D36:F36)&lt;=1),ROUND('Reparto provincial'!J835*ROUND(SUM(Construccion!$D$36:D36),12),0)-0,"n.a.")</x:f>
        <x:v>0</x:v>
      </x:c>
      <x:c r="I2493" s="55" t="n">
        <x:f>'Reparto provincial'!N835</x:f>
        <x:v>86018.18181818182</x:v>
      </x:c>
      <x:c r="J2493" s="55" t="n">
        <x:f>IF(AND(ISNUMBER(H2493),ISNUMBER(I2493)),H2493*I2493,"n.a.")</x:f>
        <x:v>0</x:v>
      </x:c>
      <x:c r="K2493" s="56" t="n">
        <x:f>Ubicaciones!D16</x:f>
        <x:v>8.25</x:v>
      </x:c>
      <x:c r="L2493" s="56" t="n">
        <x:f>Ubicaciones!E16</x:f>
        <x:v>-77.72</x:v>
      </x:c>
      <x:c r="M2493" s="38" t="str">
        <x:f>Vulnerabilidad!B22</x:f>
        <x:v>Hormigón armado</x:v>
      </x:c>
      <x:c r="N2493" s="38" t="str">
        <x:f>Vulnerabilidad!C22</x:f>
        <x:v>Mampostería de relleno</x:v>
      </x:c>
      <x:c r="O2493" s="38" t="str">
        <x:f>Vulnerabilidad!D22</x:f>
        <x:v>Losa de hormigón</x:v>
      </x:c>
      <x:c r="P2493" s="38" t="str">
        <x:v>Sin dato</x:v>
      </x:c>
      <x:c r="Q2493" s="38" t="n">
        <x:f>IF('Impacto local'!H16="","",'Impacto local'!H16)</x:f>
        <x:v>2</x:v>
      </x:c>
      <x:c r="R2493" s="57" t="n">
        <x:f>IF(Q2493="","",INDEX(Vulnerabilidad!$B$6:$B$17,Q2493))</x:f>
        <x:v>0</x:v>
      </x:c>
      <x:c r="S2493" s="55" t="n">
        <x:f>IF(AND(ISNUMBER(J2493),ISNUMBER(R2493),R2493&gt;=0,R2493&lt;=1),J2493*R2493,"n.a.")</x:f>
        <x:v>0</x:v>
      </x:c>
      <x:c r="T2493" s="38" t="str">
        <x:f>IF(ISNUMBER(S2493),"Calculado ilustrativo","Faltan datos / parámetros inválidos")</x:f>
        <x:v>Calculado ilustrativo</x:v>
      </x:c>
    </x:row>
    <x:row r="2494">
      <x:c r="A2494" s="38" t="str">
        <x:v>R02489</x:v>
      </x:c>
      <x:c r="B2494" s="38" t="str">
        <x:f>'Reparto provincial'!B835</x:f>
        <x:v>C22</x:v>
      </x:c>
      <x:c r="C2494" s="38" t="str">
        <x:f>'Reparto provincial'!C835</x:f>
        <x:v>La Regional de Seguros, S.A.</x:v>
      </x:c>
      <x:c r="D2494" s="38" t="str">
        <x:f>'Reparto provincial'!D835</x:f>
        <x:v>Residencial</x:v>
      </x:c>
      <x:c r="E2494" s="38" t="str">
        <x:f>'Reparto provincial'!E835</x:f>
        <x:v>Emberá-Wounaan</x:v>
      </x:c>
      <x:c r="F2494" s="38" t="str">
        <x:f>Ubicaciones!A16</x:f>
        <x:v>L11</x:v>
      </x:c>
      <x:c r="G2494" s="38" t="str">
        <x:v>P2</x:v>
      </x:c>
      <x:c r="H2494" s="55" t="n">
        <x:f>IF(AND(ISNUMBER('Reparto provincial'!J835),ABS(Construccion!G36-1)&lt;0.0000001,MIN(Construccion!D36:F36)&gt;=0,MAX(Construccion!D36:F36)&lt;=1),ROUND('Reparto provincial'!J835*ROUND(SUM(Construccion!$D$36:E36),12),0)-ROUND('Reparto provincial'!J835*ROUND(SUM(Construccion!$D$36:D36),12),0),"n.a.")</x:f>
        <x:v>0</x:v>
      </x:c>
      <x:c r="I2494" s="55" t="n">
        <x:f>'Reparto provincial'!N835</x:f>
        <x:v>86018.18181818182</x:v>
      </x:c>
      <x:c r="J2494" s="55" t="n">
        <x:f>IF(AND(ISNUMBER(H2494),ISNUMBER(I2494)),H2494*I2494,"n.a.")</x:f>
        <x:v>0</x:v>
      </x:c>
      <x:c r="K2494" s="56" t="n">
        <x:f>Ubicaciones!D16</x:f>
        <x:v>8.25</x:v>
      </x:c>
      <x:c r="L2494" s="56" t="n">
        <x:f>Ubicaciones!E16</x:f>
        <x:v>-77.72</x:v>
      </x:c>
      <x:c r="M2494" s="38" t="str">
        <x:f>Vulnerabilidad!B23</x:f>
        <x:v>Mampostería sin refuerzo</x:v>
      </x:c>
      <x:c r="N2494" s="38" t="str">
        <x:f>Vulnerabilidad!C23</x:f>
        <x:v>Bloque / ladrillo</x:v>
      </x:c>
      <x:c r="O2494" s="38" t="str">
        <x:f>Vulnerabilidad!D23</x:f>
        <x:v>Metal</x:v>
      </x:c>
      <x:c r="P2494" s="38" t="str">
        <x:v>Sin dato</x:v>
      </x:c>
      <x:c r="Q2494" s="38" t="n">
        <x:f>IF('Impacto local'!H16="","",'Impacto local'!H16)</x:f>
        <x:v>2</x:v>
      </x:c>
      <x:c r="R2494" s="57" t="n">
        <x:f>IF(Q2494="","",INDEX(Vulnerabilidad!$C$6:$C$17,Q2494))</x:f>
        <x:v>0</x:v>
      </x:c>
      <x:c r="S2494" s="55" t="n">
        <x:f>IF(AND(ISNUMBER(J2494),ISNUMBER(R2494),R2494&gt;=0,R2494&lt;=1),J2494*R2494,"n.a.")</x:f>
        <x:v>0</x:v>
      </x:c>
      <x:c r="T2494" s="38" t="str">
        <x:f>IF(ISNUMBER(S2494),"Calculado ilustrativo","Faltan datos / parámetros inválidos")</x:f>
        <x:v>Calculado ilustrativo</x:v>
      </x:c>
    </x:row>
    <x:row r="2495">
      <x:c r="A2495" s="38" t="str">
        <x:v>R02490</x:v>
      </x:c>
      <x:c r="B2495" s="38" t="str">
        <x:f>'Reparto provincial'!B835</x:f>
        <x:v>C22</x:v>
      </x:c>
      <x:c r="C2495" s="38" t="str">
        <x:f>'Reparto provincial'!C835</x:f>
        <x:v>La Regional de Seguros, S.A.</x:v>
      </x:c>
      <x:c r="D2495" s="38" t="str">
        <x:f>'Reparto provincial'!D835</x:f>
        <x:v>Residencial</x:v>
      </x:c>
      <x:c r="E2495" s="38" t="str">
        <x:f>'Reparto provincial'!E835</x:f>
        <x:v>Emberá-Wounaan</x:v>
      </x:c>
      <x:c r="F2495" s="38" t="str">
        <x:f>Ubicaciones!A16</x:f>
        <x:v>L11</x:v>
      </x:c>
      <x:c r="G2495" s="38" t="str">
        <x:v>P3</x:v>
      </x:c>
      <x:c r="H2495" s="55" t="n">
        <x:f>IF(AND(ISNUMBER('Reparto provincial'!J835),ABS(Construccion!G36-1)&lt;0.0000001,MIN(Construccion!D36:F36)&gt;=0,MAX(Construccion!D36:F36)&lt;=1),ROUND('Reparto provincial'!J835*ROUND(SUM(Construccion!$D$36:F36),12),0)-ROUND('Reparto provincial'!J835*ROUND(SUM(Construccion!$D$36:E36),12),0),"n.a.")</x:f>
        <x:v>0</x:v>
      </x:c>
      <x:c r="I2495" s="55" t="n">
        <x:f>'Reparto provincial'!N835</x:f>
        <x:v>86018.18181818182</x:v>
      </x:c>
      <x:c r="J2495" s="55" t="n">
        <x:f>IF(AND(ISNUMBER(H2495),ISNUMBER(I2495)),H2495*I2495,"n.a.")</x:f>
        <x:v>0</x:v>
      </x:c>
      <x:c r="K2495" s="56" t="n">
        <x:f>Ubicaciones!D16</x:f>
        <x:v>8.25</x:v>
      </x:c>
      <x:c r="L2495" s="56" t="n">
        <x:f>Ubicaciones!E16</x:f>
        <x:v>-77.72</x:v>
      </x:c>
      <x:c r="M2495" s="38" t="str">
        <x:f>Vulnerabilidad!B24</x:f>
        <x:v>Liviana / madera</x:v>
      </x:c>
      <x:c r="N2495" s="38" t="str">
        <x:f>Vulnerabilidad!C24</x:f>
        <x:v>Madera / livianas</x:v>
      </x:c>
      <x:c r="O2495" s="38" t="str">
        <x:f>Vulnerabilidad!D24</x:f>
        <x:v>Metal</x:v>
      </x:c>
      <x:c r="P2495" s="38" t="str">
        <x:v>Sin dato</x:v>
      </x:c>
      <x:c r="Q2495" s="38" t="n">
        <x:f>IF('Impacto local'!H16="","",'Impacto local'!H16)</x:f>
        <x:v>2</x:v>
      </x:c>
      <x:c r="R2495" s="57" t="n">
        <x:f>IF(Q2495="","",INDEX(Vulnerabilidad!$D$6:$D$17,Q2495))</x:f>
        <x:v>0</x:v>
      </x:c>
      <x:c r="S2495" s="55" t="n">
        <x:f>IF(AND(ISNUMBER(J2495),ISNUMBER(R2495),R2495&gt;=0,R2495&lt;=1),J2495*R2495,"n.a.")</x:f>
        <x:v>0</x:v>
      </x:c>
      <x:c r="T2495" s="38" t="str">
        <x:f>IF(ISNUMBER(S2495),"Calculado ilustrativo","Faltan datos / parámetros inválidos")</x:f>
        <x:v>Calculado ilustrativo</x:v>
      </x:c>
    </x:row>
    <x:row r="2496">
      <x:c r="A2496" s="38" t="str">
        <x:v>R02491</x:v>
      </x:c>
      <x:c r="B2496" s="38" t="str">
        <x:f>'Reparto provincial'!B836</x:f>
        <x:v>C22</x:v>
      </x:c>
      <x:c r="C2496" s="38" t="str">
        <x:f>'Reparto provincial'!C836</x:f>
        <x:v>La Regional de Seguros, S.A.</x:v>
      </x:c>
      <x:c r="D2496" s="38" t="str">
        <x:f>'Reparto provincial'!D836</x:f>
        <x:v>Residencial</x:v>
      </x:c>
      <x:c r="E2496" s="38" t="str">
        <x:f>'Reparto provincial'!E836</x:f>
        <x:v>Ngäbe-Buglé</x:v>
      </x:c>
      <x:c r="F2496" s="38" t="str">
        <x:f>Ubicaciones!A17</x:f>
        <x:v>L12</x:v>
      </x:c>
      <x:c r="G2496" s="38" t="str">
        <x:v>P1</x:v>
      </x:c>
      <x:c r="H2496" s="55" t="n">
        <x:f>IF(AND(ISNUMBER('Reparto provincial'!J836),ABS(Construccion!G39-1)&lt;0.0000001,MIN(Construccion!D39:F39)&gt;=0,MAX(Construccion!D39:F39)&lt;=1),ROUND('Reparto provincial'!J836*ROUND(SUM(Construccion!$D$39:D39),12),0)-0,"n.a.")</x:f>
        <x:v>0</x:v>
      </x:c>
      <x:c r="I2496" s="55" t="n">
        <x:f>'Reparto provincial'!N836</x:f>
        <x:v>86018.18181818182</x:v>
      </x:c>
      <x:c r="J2496" s="55" t="n">
        <x:f>IF(AND(ISNUMBER(H2496),ISNUMBER(I2496)),H2496*I2496,"n.a.")</x:f>
        <x:v>0</x:v>
      </x:c>
      <x:c r="K2496" s="56" t="n">
        <x:f>Ubicaciones!D17</x:f>
        <x:v>8.53</x:v>
      </x:c>
      <x:c r="L2496" s="56" t="n">
        <x:f>Ubicaciones!E17</x:f>
        <x:v>-81.7</x:v>
      </x:c>
      <x:c r="M2496" s="38" t="str">
        <x:f>Vulnerabilidad!B22</x:f>
        <x:v>Hormigón armado</x:v>
      </x:c>
      <x:c r="N2496" s="38" t="str">
        <x:f>Vulnerabilidad!C22</x:f>
        <x:v>Mampostería de relleno</x:v>
      </x:c>
      <x:c r="O2496" s="38" t="str">
        <x:f>Vulnerabilidad!D22</x:f>
        <x:v>Losa de hormigón</x:v>
      </x:c>
      <x:c r="P2496" s="38" t="str">
        <x:v>Sin dato</x:v>
      </x:c>
      <x:c r="Q2496" s="38" t="n">
        <x:f>IF('Impacto local'!H17="","",'Impacto local'!H17)</x:f>
        <x:v>3</x:v>
      </x:c>
      <x:c r="R2496" s="57" t="n">
        <x:f>IF(Q2496="","",INDEX(Vulnerabilidad!$B$6:$B$17,Q2496))</x:f>
        <x:v>0</x:v>
      </x:c>
      <x:c r="S2496" s="55" t="n">
        <x:f>IF(AND(ISNUMBER(J2496),ISNUMBER(R2496),R2496&gt;=0,R2496&lt;=1),J2496*R2496,"n.a.")</x:f>
        <x:v>0</x:v>
      </x:c>
      <x:c r="T2496" s="38" t="str">
        <x:f>IF(ISNUMBER(S2496),"Calculado ilustrativo","Faltan datos / parámetros inválidos")</x:f>
        <x:v>Calculado ilustrativo</x:v>
      </x:c>
    </x:row>
    <x:row r="2497">
      <x:c r="A2497" s="38" t="str">
        <x:v>R02492</x:v>
      </x:c>
      <x:c r="B2497" s="38" t="str">
        <x:f>'Reparto provincial'!B836</x:f>
        <x:v>C22</x:v>
      </x:c>
      <x:c r="C2497" s="38" t="str">
        <x:f>'Reparto provincial'!C836</x:f>
        <x:v>La Regional de Seguros, S.A.</x:v>
      </x:c>
      <x:c r="D2497" s="38" t="str">
        <x:f>'Reparto provincial'!D836</x:f>
        <x:v>Residencial</x:v>
      </x:c>
      <x:c r="E2497" s="38" t="str">
        <x:f>'Reparto provincial'!E836</x:f>
        <x:v>Ngäbe-Buglé</x:v>
      </x:c>
      <x:c r="F2497" s="38" t="str">
        <x:f>Ubicaciones!A17</x:f>
        <x:v>L12</x:v>
      </x:c>
      <x:c r="G2497" s="38" t="str">
        <x:v>P2</x:v>
      </x:c>
      <x:c r="H2497" s="55" t="n">
        <x:f>IF(AND(ISNUMBER('Reparto provincial'!J836),ABS(Construccion!G39-1)&lt;0.0000001,MIN(Construccion!D39:F39)&gt;=0,MAX(Construccion!D39:F39)&lt;=1),ROUND('Reparto provincial'!J836*ROUND(SUM(Construccion!$D$39:E39),12),0)-ROUND('Reparto provincial'!J836*ROUND(SUM(Construccion!$D$39:D39),12),0),"n.a.")</x:f>
        <x:v>0</x:v>
      </x:c>
      <x:c r="I2497" s="55" t="n">
        <x:f>'Reparto provincial'!N836</x:f>
        <x:v>86018.18181818182</x:v>
      </x:c>
      <x:c r="J2497" s="55" t="n">
        <x:f>IF(AND(ISNUMBER(H2497),ISNUMBER(I2497)),H2497*I2497,"n.a.")</x:f>
        <x:v>0</x:v>
      </x:c>
      <x:c r="K2497" s="56" t="n">
        <x:f>Ubicaciones!D17</x:f>
        <x:v>8.53</x:v>
      </x:c>
      <x:c r="L2497" s="56" t="n">
        <x:f>Ubicaciones!E17</x:f>
        <x:v>-81.7</x:v>
      </x:c>
      <x:c r="M2497" s="38" t="str">
        <x:f>Vulnerabilidad!B23</x:f>
        <x:v>Mampostería sin refuerzo</x:v>
      </x:c>
      <x:c r="N2497" s="38" t="str">
        <x:f>Vulnerabilidad!C23</x:f>
        <x:v>Bloque / ladrillo</x:v>
      </x:c>
      <x:c r="O2497" s="38" t="str">
        <x:f>Vulnerabilidad!D23</x:f>
        <x:v>Metal</x:v>
      </x:c>
      <x:c r="P2497" s="38" t="str">
        <x:v>Sin dato</x:v>
      </x:c>
      <x:c r="Q2497" s="38" t="n">
        <x:f>IF('Impacto local'!H17="","",'Impacto local'!H17)</x:f>
        <x:v>3</x:v>
      </x:c>
      <x:c r="R2497" s="57" t="n">
        <x:f>IF(Q2497="","",INDEX(Vulnerabilidad!$C$6:$C$17,Q2497))</x:f>
        <x:v>0</x:v>
      </x:c>
      <x:c r="S2497" s="55" t="n">
        <x:f>IF(AND(ISNUMBER(J2497),ISNUMBER(R2497),R2497&gt;=0,R2497&lt;=1),J2497*R2497,"n.a.")</x:f>
        <x:v>0</x:v>
      </x:c>
      <x:c r="T2497" s="38" t="str">
        <x:f>IF(ISNUMBER(S2497),"Calculado ilustrativo","Faltan datos / parámetros inválidos")</x:f>
        <x:v>Calculado ilustrativo</x:v>
      </x:c>
    </x:row>
    <x:row r="2498">
      <x:c r="A2498" s="38" t="str">
        <x:v>R02493</x:v>
      </x:c>
      <x:c r="B2498" s="38" t="str">
        <x:f>'Reparto provincial'!B836</x:f>
        <x:v>C22</x:v>
      </x:c>
      <x:c r="C2498" s="38" t="str">
        <x:f>'Reparto provincial'!C836</x:f>
        <x:v>La Regional de Seguros, S.A.</x:v>
      </x:c>
      <x:c r="D2498" s="38" t="str">
        <x:f>'Reparto provincial'!D836</x:f>
        <x:v>Residencial</x:v>
      </x:c>
      <x:c r="E2498" s="38" t="str">
        <x:f>'Reparto provincial'!E836</x:f>
        <x:v>Ngäbe-Buglé</x:v>
      </x:c>
      <x:c r="F2498" s="38" t="str">
        <x:f>Ubicaciones!A17</x:f>
        <x:v>L12</x:v>
      </x:c>
      <x:c r="G2498" s="38" t="str">
        <x:v>P3</x:v>
      </x:c>
      <x:c r="H2498" s="55" t="n">
        <x:f>IF(AND(ISNUMBER('Reparto provincial'!J836),ABS(Construccion!G39-1)&lt;0.0000001,MIN(Construccion!D39:F39)&gt;=0,MAX(Construccion!D39:F39)&lt;=1),ROUND('Reparto provincial'!J836*ROUND(SUM(Construccion!$D$39:F39),12),0)-ROUND('Reparto provincial'!J836*ROUND(SUM(Construccion!$D$39:E39),12),0),"n.a.")</x:f>
        <x:v>0</x:v>
      </x:c>
      <x:c r="I2498" s="55" t="n">
        <x:f>'Reparto provincial'!N836</x:f>
        <x:v>86018.18181818182</x:v>
      </x:c>
      <x:c r="J2498" s="55" t="n">
        <x:f>IF(AND(ISNUMBER(H2498),ISNUMBER(I2498)),H2498*I2498,"n.a.")</x:f>
        <x:v>0</x:v>
      </x:c>
      <x:c r="K2498" s="56" t="n">
        <x:f>Ubicaciones!D17</x:f>
        <x:v>8.53</x:v>
      </x:c>
      <x:c r="L2498" s="56" t="n">
        <x:f>Ubicaciones!E17</x:f>
        <x:v>-81.7</x:v>
      </x:c>
      <x:c r="M2498" s="38" t="str">
        <x:f>Vulnerabilidad!B24</x:f>
        <x:v>Liviana / madera</x:v>
      </x:c>
      <x:c r="N2498" s="38" t="str">
        <x:f>Vulnerabilidad!C24</x:f>
        <x:v>Madera / livianas</x:v>
      </x:c>
      <x:c r="O2498" s="38" t="str">
        <x:f>Vulnerabilidad!D24</x:f>
        <x:v>Metal</x:v>
      </x:c>
      <x:c r="P2498" s="38" t="str">
        <x:v>Sin dato</x:v>
      </x:c>
      <x:c r="Q2498" s="38" t="n">
        <x:f>IF('Impacto local'!H17="","",'Impacto local'!H17)</x:f>
        <x:v>3</x:v>
      </x:c>
      <x:c r="R2498" s="57" t="n">
        <x:f>IF(Q2498="","",INDEX(Vulnerabilidad!$D$6:$D$17,Q2498))</x:f>
        <x:v>0</x:v>
      </x:c>
      <x:c r="S2498" s="55" t="n">
        <x:f>IF(AND(ISNUMBER(J2498),ISNUMBER(R2498),R2498&gt;=0,R2498&lt;=1),J2498*R2498,"n.a.")</x:f>
        <x:v>0</x:v>
      </x:c>
      <x:c r="T2498" s="38" t="str">
        <x:f>IF(ISNUMBER(S2498),"Calculado ilustrativo","Faltan datos / parámetros inválidos")</x:f>
        <x:v>Calculado ilustrativo</x:v>
      </x:c>
    </x:row>
    <x:row r="2499">
      <x:c r="A2499" s="38" t="str">
        <x:v>R02494</x:v>
      </x:c>
      <x:c r="B2499" s="38" t="str">
        <x:f>'Reparto provincial'!B837</x:f>
        <x:v>C22</x:v>
      </x:c>
      <x:c r="C2499" s="38" t="str">
        <x:f>'Reparto provincial'!C837</x:f>
        <x:v>La Regional de Seguros, S.A.</x:v>
      </x:c>
      <x:c r="D2499" s="38" t="str">
        <x:f>'Reparto provincial'!D837</x:f>
        <x:v>Residencial</x:v>
      </x:c>
      <x:c r="E2499" s="38" t="str">
        <x:f>'Reparto provincial'!E837</x:f>
        <x:v>Panamá Oeste</x:v>
      </x:c>
      <x:c r="F2499" s="38" t="str">
        <x:f>Ubicaciones!A18</x:f>
        <x:v>L13</x:v>
      </x:c>
      <x:c r="G2499" s="38" t="str">
        <x:v>P1</x:v>
      </x:c>
      <x:c r="H2499" s="55" t="n">
        <x:f>IF(AND(ISNUMBER('Reparto provincial'!J837),ABS(Construccion!G42-1)&lt;0.0000001,MIN(Construccion!D42:F42)&gt;=0,MAX(Construccion!D42:F42)&lt;=1),ROUND('Reparto provincial'!J837*ROUND(SUM(Construccion!$D$42:D42),12),0)-0,"n.a.")</x:f>
        <x:v>20</x:v>
      </x:c>
      <x:c r="I2499" s="55" t="n">
        <x:f>'Reparto provincial'!N837</x:f>
        <x:v>86018.18181818182</x:v>
      </x:c>
      <x:c r="J2499" s="55" t="n">
        <x:f>IF(AND(ISNUMBER(H2499),ISNUMBER(I2499)),H2499*I2499,"n.a.")</x:f>
        <x:v>1720363.6363636365</x:v>
      </x:c>
      <x:c r="K2499" s="56" t="n">
        <x:f>Ubicaciones!D18</x:f>
        <x:v>8.88</x:v>
      </x:c>
      <x:c r="L2499" s="56" t="n">
        <x:f>Ubicaciones!E18</x:f>
        <x:v>-79.78</x:v>
      </x:c>
      <x:c r="M2499" s="38" t="str">
        <x:f>Vulnerabilidad!B22</x:f>
        <x:v>Hormigón armado</x:v>
      </x:c>
      <x:c r="N2499" s="38" t="str">
        <x:f>Vulnerabilidad!C22</x:f>
        <x:v>Mampostería de relleno</x:v>
      </x:c>
      <x:c r="O2499" s="38" t="str">
        <x:f>Vulnerabilidad!D22</x:f>
        <x:v>Losa de hormigón</x:v>
      </x:c>
      <x:c r="P2499" s="38" t="str">
        <x:v>Sin dato</x:v>
      </x:c>
      <x:c r="Q2499" s="38" t="n">
        <x:f>IF('Impacto local'!H18="","",'Impacto local'!H18)</x:f>
        <x:v>2</x:v>
      </x:c>
      <x:c r="R2499" s="57" t="n">
        <x:f>IF(Q2499="","",INDEX(Vulnerabilidad!$B$6:$B$17,Q2499))</x:f>
        <x:v>0</x:v>
      </x:c>
      <x:c r="S2499" s="55" t="n">
        <x:f>IF(AND(ISNUMBER(J2499),ISNUMBER(R2499),R2499&gt;=0,R2499&lt;=1),J2499*R2499,"n.a.")</x:f>
        <x:v>0</x:v>
      </x:c>
      <x:c r="T2499" s="38" t="str">
        <x:f>IF(ISNUMBER(S2499),"Calculado ilustrativo","Faltan datos / parámetros inválidos")</x:f>
        <x:v>Calculado ilustrativo</x:v>
      </x:c>
    </x:row>
    <x:row r="2500">
      <x:c r="A2500" s="38" t="str">
        <x:v>R02495</x:v>
      </x:c>
      <x:c r="B2500" s="38" t="str">
        <x:f>'Reparto provincial'!B837</x:f>
        <x:v>C22</x:v>
      </x:c>
      <x:c r="C2500" s="38" t="str">
        <x:f>'Reparto provincial'!C837</x:f>
        <x:v>La Regional de Seguros, S.A.</x:v>
      </x:c>
      <x:c r="D2500" s="38" t="str">
        <x:f>'Reparto provincial'!D837</x:f>
        <x:v>Residencial</x:v>
      </x:c>
      <x:c r="E2500" s="38" t="str">
        <x:f>'Reparto provincial'!E837</x:f>
        <x:v>Panamá Oeste</x:v>
      </x:c>
      <x:c r="F2500" s="38" t="str">
        <x:f>Ubicaciones!A18</x:f>
        <x:v>L13</x:v>
      </x:c>
      <x:c r="G2500" s="38" t="str">
        <x:v>P2</x:v>
      </x:c>
      <x:c r="H2500" s="55" t="n">
        <x:f>IF(AND(ISNUMBER('Reparto provincial'!J837),ABS(Construccion!G42-1)&lt;0.0000001,MIN(Construccion!D42:F42)&gt;=0,MAX(Construccion!D42:F42)&lt;=1),ROUND('Reparto provincial'!J837*ROUND(SUM(Construccion!$D$42:E42),12),0)-ROUND('Reparto provincial'!J837*ROUND(SUM(Construccion!$D$42:D42),12),0),"n.a.")</x:f>
        <x:v>10</x:v>
      </x:c>
      <x:c r="I2500" s="55" t="n">
        <x:f>'Reparto provincial'!N837</x:f>
        <x:v>86018.18181818182</x:v>
      </x:c>
      <x:c r="J2500" s="55" t="n">
        <x:f>IF(AND(ISNUMBER(H2500),ISNUMBER(I2500)),H2500*I2500,"n.a.")</x:f>
        <x:v>860181.8181818182</x:v>
      </x:c>
      <x:c r="K2500" s="56" t="n">
        <x:f>Ubicaciones!D18</x:f>
        <x:v>8.88</x:v>
      </x:c>
      <x:c r="L2500" s="56" t="n">
        <x:f>Ubicaciones!E18</x:f>
        <x:v>-79.78</x:v>
      </x:c>
      <x:c r="M2500" s="38" t="str">
        <x:f>Vulnerabilidad!B23</x:f>
        <x:v>Mampostería sin refuerzo</x:v>
      </x:c>
      <x:c r="N2500" s="38" t="str">
        <x:f>Vulnerabilidad!C23</x:f>
        <x:v>Bloque / ladrillo</x:v>
      </x:c>
      <x:c r="O2500" s="38" t="str">
        <x:f>Vulnerabilidad!D23</x:f>
        <x:v>Metal</x:v>
      </x:c>
      <x:c r="P2500" s="38" t="str">
        <x:v>Sin dato</x:v>
      </x:c>
      <x:c r="Q2500" s="38" t="n">
        <x:f>IF('Impacto local'!H18="","",'Impacto local'!H18)</x:f>
        <x:v>2</x:v>
      </x:c>
      <x:c r="R2500" s="57" t="n">
        <x:f>IF(Q2500="","",INDEX(Vulnerabilidad!$C$6:$C$17,Q2500))</x:f>
        <x:v>0</x:v>
      </x:c>
      <x:c r="S2500" s="55" t="n">
        <x:f>IF(AND(ISNUMBER(J2500),ISNUMBER(R2500),R2500&gt;=0,R2500&lt;=1),J2500*R2500,"n.a.")</x:f>
        <x:v>0</x:v>
      </x:c>
      <x:c r="T2500" s="38" t="str">
        <x:f>IF(ISNUMBER(S2500),"Calculado ilustrativo","Faltan datos / parámetros inválidos")</x:f>
        <x:v>Calculado ilustrativo</x:v>
      </x:c>
    </x:row>
    <x:row r="2501">
      <x:c r="A2501" s="38" t="str">
        <x:v>R02496</x:v>
      </x:c>
      <x:c r="B2501" s="38" t="str">
        <x:f>'Reparto provincial'!B837</x:f>
        <x:v>C22</x:v>
      </x:c>
      <x:c r="C2501" s="38" t="str">
        <x:f>'Reparto provincial'!C837</x:f>
        <x:v>La Regional de Seguros, S.A.</x:v>
      </x:c>
      <x:c r="D2501" s="38" t="str">
        <x:f>'Reparto provincial'!D837</x:f>
        <x:v>Residencial</x:v>
      </x:c>
      <x:c r="E2501" s="38" t="str">
        <x:f>'Reparto provincial'!E837</x:f>
        <x:v>Panamá Oeste</x:v>
      </x:c>
      <x:c r="F2501" s="38" t="str">
        <x:f>Ubicaciones!A18</x:f>
        <x:v>L13</x:v>
      </x:c>
      <x:c r="G2501" s="38" t="str">
        <x:v>P3</x:v>
      </x:c>
      <x:c r="H2501" s="55" t="n">
        <x:f>IF(AND(ISNUMBER('Reparto provincial'!J837),ABS(Construccion!G42-1)&lt;0.0000001,MIN(Construccion!D42:F42)&gt;=0,MAX(Construccion!D42:F42)&lt;=1),ROUND('Reparto provincial'!J837*ROUND(SUM(Construccion!$D$42:F42),12),0)-ROUND('Reparto provincial'!J837*ROUND(SUM(Construccion!$D$42:E42),12),0),"n.a.")</x:f>
        <x:v>3</x:v>
      </x:c>
      <x:c r="I2501" s="55" t="n">
        <x:f>'Reparto provincial'!N837</x:f>
        <x:v>86018.18181818182</x:v>
      </x:c>
      <x:c r="J2501" s="55" t="n">
        <x:f>IF(AND(ISNUMBER(H2501),ISNUMBER(I2501)),H2501*I2501,"n.a.")</x:f>
        <x:v>258054.54545454547</x:v>
      </x:c>
      <x:c r="K2501" s="56" t="n">
        <x:f>Ubicaciones!D18</x:f>
        <x:v>8.88</x:v>
      </x:c>
      <x:c r="L2501" s="56" t="n">
        <x:f>Ubicaciones!E18</x:f>
        <x:v>-79.78</x:v>
      </x:c>
      <x:c r="M2501" s="38" t="str">
        <x:f>Vulnerabilidad!B24</x:f>
        <x:v>Liviana / madera</x:v>
      </x:c>
      <x:c r="N2501" s="38" t="str">
        <x:f>Vulnerabilidad!C24</x:f>
        <x:v>Madera / livianas</x:v>
      </x:c>
      <x:c r="O2501" s="38" t="str">
        <x:f>Vulnerabilidad!D24</x:f>
        <x:v>Metal</x:v>
      </x:c>
      <x:c r="P2501" s="38" t="str">
        <x:v>Sin dato</x:v>
      </x:c>
      <x:c r="Q2501" s="38" t="n">
        <x:f>IF('Impacto local'!H18="","",'Impacto local'!H18)</x:f>
        <x:v>2</x:v>
      </x:c>
      <x:c r="R2501" s="57" t="n">
        <x:f>IF(Q2501="","",INDEX(Vulnerabilidad!$D$6:$D$17,Q2501))</x:f>
        <x:v>0</x:v>
      </x:c>
      <x:c r="S2501" s="55" t="n">
        <x:f>IF(AND(ISNUMBER(J2501),ISNUMBER(R2501),R2501&gt;=0,R2501&lt;=1),J2501*R2501,"n.a.")</x:f>
        <x:v>0</x:v>
      </x:c>
      <x:c r="T2501" s="38" t="str">
        <x:f>IF(ISNUMBER(S2501),"Calculado ilustrativo","Faltan datos / parámetros inválidos")</x:f>
        <x:v>Calculado ilustrativo</x:v>
      </x:c>
    </x:row>
    <x:row r="2502">
      <x:c r="A2502" s="38" t="str">
        <x:v>R02497</x:v>
      </x:c>
      <x:c r="B2502" s="38" t="str">
        <x:f>'Reparto provincial'!B838</x:f>
        <x:v>C22</x:v>
      </x:c>
      <x:c r="C2502" s="38" t="str">
        <x:f>'Reparto provincial'!C838</x:f>
        <x:v>La Regional de Seguros, S.A.</x:v>
      </x:c>
      <x:c r="D2502" s="38" t="str">
        <x:f>'Reparto provincial'!D838</x:f>
        <x:v>Comercial</x:v>
      </x:c>
      <x:c r="E2502" s="38" t="str">
        <x:f>'Reparto provincial'!E838</x:f>
        <x:v>Bocas del Toro</x:v>
      </x:c>
      <x:c r="F2502" s="38" t="str">
        <x:f>Ubicaciones!A6</x:f>
        <x:v>L01</x:v>
      </x:c>
      <x:c r="G2502" s="38" t="str">
        <x:v>P1</x:v>
      </x:c>
      <x:c r="H2502" s="55" t="n">
        <x:f>IF(AND(ISNUMBER('Reparto provincial'!J838),ABS(Construccion!G7-1)&lt;0.0000001,MIN(Construccion!D7:F7)&gt;=0,MAX(Construccion!D7:F7)&lt;=1),ROUND('Reparto provincial'!J838*ROUND(SUM(Construccion!$D$7:D7),12),0)-0,"n.a.")</x:f>
        <x:v>2</x:v>
      </x:c>
      <x:c r="I2502" s="55" t="n">
        <x:f>'Reparto provincial'!N838</x:f>
        <x:v>143747.61120263592</x:v>
      </x:c>
      <x:c r="J2502" s="55" t="n">
        <x:f>IF(AND(ISNUMBER(H2502),ISNUMBER(I2502)),H2502*I2502,"n.a.")</x:f>
        <x:v>287495.22240527184</x:v>
      </x:c>
      <x:c r="K2502" s="56" t="n">
        <x:f>Ubicaciones!D6</x:f>
        <x:v>9.34</x:v>
      </x:c>
      <x:c r="L2502" s="56" t="n">
        <x:f>Ubicaciones!E6</x:f>
        <x:v>-82.25</x:v>
      </x:c>
      <x:c r="M2502" s="38" t="str">
        <x:f>Vulnerabilidad!B22</x:f>
        <x:v>Hormigón armado</x:v>
      </x:c>
      <x:c r="N2502" s="38" t="str">
        <x:f>Vulnerabilidad!C22</x:f>
        <x:v>Mampostería de relleno</x:v>
      </x:c>
      <x:c r="O2502" s="38" t="str">
        <x:f>Vulnerabilidad!D22</x:f>
        <x:v>Losa de hormigón</x:v>
      </x:c>
      <x:c r="P2502" s="38" t="str">
        <x:v>Sin dato</x:v>
      </x:c>
      <x:c r="Q2502" s="38" t="n">
        <x:f>IF('Impacto local'!H6="","",'Impacto local'!H6)</x:f>
        <x:v>3</x:v>
      </x:c>
      <x:c r="R2502" s="57" t="n">
        <x:f>IF(Q2502="","",INDEX(Vulnerabilidad!$B$6:$B$17,Q2502))</x:f>
        <x:v>0</x:v>
      </x:c>
      <x:c r="S2502" s="55" t="n">
        <x:f>IF(AND(ISNUMBER(J2502),ISNUMBER(R2502),R2502&gt;=0,R2502&lt;=1),J2502*R2502,"n.a.")</x:f>
        <x:v>0</x:v>
      </x:c>
      <x:c r="T2502" s="38" t="str">
        <x:f>IF(ISNUMBER(S2502),"Calculado ilustrativo","Faltan datos / parámetros inválidos")</x:f>
        <x:v>Calculado ilustrativo</x:v>
      </x:c>
    </x:row>
    <x:row r="2503">
      <x:c r="A2503" s="38" t="str">
        <x:v>R02498</x:v>
      </x:c>
      <x:c r="B2503" s="38" t="str">
        <x:f>'Reparto provincial'!B838</x:f>
        <x:v>C22</x:v>
      </x:c>
      <x:c r="C2503" s="38" t="str">
        <x:f>'Reparto provincial'!C838</x:f>
        <x:v>La Regional de Seguros, S.A.</x:v>
      </x:c>
      <x:c r="D2503" s="38" t="str">
        <x:f>'Reparto provincial'!D838</x:f>
        <x:v>Comercial</x:v>
      </x:c>
      <x:c r="E2503" s="38" t="str">
        <x:f>'Reparto provincial'!E838</x:f>
        <x:v>Bocas del Toro</x:v>
      </x:c>
      <x:c r="F2503" s="38" t="str">
        <x:f>Ubicaciones!A6</x:f>
        <x:v>L01</x:v>
      </x:c>
      <x:c r="G2503" s="38" t="str">
        <x:v>P2</x:v>
      </x:c>
      <x:c r="H2503" s="55" t="n">
        <x:f>IF(AND(ISNUMBER('Reparto provincial'!J838),ABS(Construccion!G7-1)&lt;0.0000001,MIN(Construccion!D7:F7)&gt;=0,MAX(Construccion!D7:F7)&lt;=1),ROUND('Reparto provincial'!J838*ROUND(SUM(Construccion!$D$7:E7),12),0)-ROUND('Reparto provincial'!J838*ROUND(SUM(Construccion!$D$7:D7),12),0),"n.a.")</x:f>
        <x:v>2</x:v>
      </x:c>
      <x:c r="I2503" s="55" t="n">
        <x:f>'Reparto provincial'!N838</x:f>
        <x:v>143747.61120263592</x:v>
      </x:c>
      <x:c r="J2503" s="55" t="n">
        <x:f>IF(AND(ISNUMBER(H2503),ISNUMBER(I2503)),H2503*I2503,"n.a.")</x:f>
        <x:v>287495.22240527184</x:v>
      </x:c>
      <x:c r="K2503" s="56" t="n">
        <x:f>Ubicaciones!D6</x:f>
        <x:v>9.34</x:v>
      </x:c>
      <x:c r="L2503" s="56" t="n">
        <x:f>Ubicaciones!E6</x:f>
        <x:v>-82.25</x:v>
      </x:c>
      <x:c r="M2503" s="38" t="str">
        <x:f>Vulnerabilidad!B23</x:f>
        <x:v>Mampostería sin refuerzo</x:v>
      </x:c>
      <x:c r="N2503" s="38" t="str">
        <x:f>Vulnerabilidad!C23</x:f>
        <x:v>Bloque / ladrillo</x:v>
      </x:c>
      <x:c r="O2503" s="38" t="str">
        <x:f>Vulnerabilidad!D23</x:f>
        <x:v>Metal</x:v>
      </x:c>
      <x:c r="P2503" s="38" t="str">
        <x:v>Sin dato</x:v>
      </x:c>
      <x:c r="Q2503" s="38" t="n">
        <x:f>IF('Impacto local'!H6="","",'Impacto local'!H6)</x:f>
        <x:v>3</x:v>
      </x:c>
      <x:c r="R2503" s="57" t="n">
        <x:f>IF(Q2503="","",INDEX(Vulnerabilidad!$C$6:$C$17,Q2503))</x:f>
        <x:v>0</x:v>
      </x:c>
      <x:c r="S2503" s="55" t="n">
        <x:f>IF(AND(ISNUMBER(J2503),ISNUMBER(R2503),R2503&gt;=0,R2503&lt;=1),J2503*R2503,"n.a.")</x:f>
        <x:v>0</x:v>
      </x:c>
      <x:c r="T2503" s="38" t="str">
        <x:f>IF(ISNUMBER(S2503),"Calculado ilustrativo","Faltan datos / parámetros inválidos")</x:f>
        <x:v>Calculado ilustrativo</x:v>
      </x:c>
    </x:row>
    <x:row r="2504">
      <x:c r="A2504" s="38" t="str">
        <x:v>R02499</x:v>
      </x:c>
      <x:c r="B2504" s="38" t="str">
        <x:f>'Reparto provincial'!B838</x:f>
        <x:v>C22</x:v>
      </x:c>
      <x:c r="C2504" s="38" t="str">
        <x:f>'Reparto provincial'!C838</x:f>
        <x:v>La Regional de Seguros, S.A.</x:v>
      </x:c>
      <x:c r="D2504" s="38" t="str">
        <x:f>'Reparto provincial'!D838</x:f>
        <x:v>Comercial</x:v>
      </x:c>
      <x:c r="E2504" s="38" t="str">
        <x:f>'Reparto provincial'!E838</x:f>
        <x:v>Bocas del Toro</x:v>
      </x:c>
      <x:c r="F2504" s="38" t="str">
        <x:f>Ubicaciones!A6</x:f>
        <x:v>L01</x:v>
      </x:c>
      <x:c r="G2504" s="38" t="str">
        <x:v>P3</x:v>
      </x:c>
      <x:c r="H2504" s="55" t="n">
        <x:f>IF(AND(ISNUMBER('Reparto provincial'!J838),ABS(Construccion!G7-1)&lt;0.0000001,MIN(Construccion!D7:F7)&gt;=0,MAX(Construccion!D7:F7)&lt;=1),ROUND('Reparto provincial'!J838*ROUND(SUM(Construccion!$D$7:F7),12),0)-ROUND('Reparto provincial'!J838*ROUND(SUM(Construccion!$D$7:E7),12),0),"n.a.")</x:f>
        <x:v>0</x:v>
      </x:c>
      <x:c r="I2504" s="55" t="n">
        <x:f>'Reparto provincial'!N838</x:f>
        <x:v>143747.61120263592</x:v>
      </x:c>
      <x:c r="J2504" s="55" t="n">
        <x:f>IF(AND(ISNUMBER(H2504),ISNUMBER(I2504)),H2504*I2504,"n.a.")</x:f>
        <x:v>0</x:v>
      </x:c>
      <x:c r="K2504" s="56" t="n">
        <x:f>Ubicaciones!D6</x:f>
        <x:v>9.34</x:v>
      </x:c>
      <x:c r="L2504" s="56" t="n">
        <x:f>Ubicaciones!E6</x:f>
        <x:v>-82.25</x:v>
      </x:c>
      <x:c r="M2504" s="38" t="str">
        <x:f>Vulnerabilidad!B24</x:f>
        <x:v>Liviana / madera</x:v>
      </x:c>
      <x:c r="N2504" s="38" t="str">
        <x:f>Vulnerabilidad!C24</x:f>
        <x:v>Madera / livianas</x:v>
      </x:c>
      <x:c r="O2504" s="38" t="str">
        <x:f>Vulnerabilidad!D24</x:f>
        <x:v>Metal</x:v>
      </x:c>
      <x:c r="P2504" s="38" t="str">
        <x:v>Sin dato</x:v>
      </x:c>
      <x:c r="Q2504" s="38" t="n">
        <x:f>IF('Impacto local'!H6="","",'Impacto local'!H6)</x:f>
        <x:v>3</x:v>
      </x:c>
      <x:c r="R2504" s="57" t="n">
        <x:f>IF(Q2504="","",INDEX(Vulnerabilidad!$D$6:$D$17,Q2504))</x:f>
        <x:v>0</x:v>
      </x:c>
      <x:c r="S2504" s="55" t="n">
        <x:f>IF(AND(ISNUMBER(J2504),ISNUMBER(R2504),R2504&gt;=0,R2504&lt;=1),J2504*R2504,"n.a.")</x:f>
        <x:v>0</x:v>
      </x:c>
      <x:c r="T2504" s="38" t="str">
        <x:f>IF(ISNUMBER(S2504),"Calculado ilustrativo","Faltan datos / parámetros inválidos")</x:f>
        <x:v>Calculado ilustrativo</x:v>
      </x:c>
    </x:row>
    <x:row r="2505">
      <x:c r="A2505" s="38" t="str">
        <x:v>R02500</x:v>
      </x:c>
      <x:c r="B2505" s="38" t="str">
        <x:f>'Reparto provincial'!B839</x:f>
        <x:v>C22</x:v>
      </x:c>
      <x:c r="C2505" s="38" t="str">
        <x:f>'Reparto provincial'!C839</x:f>
        <x:v>La Regional de Seguros, S.A.</x:v>
      </x:c>
      <x:c r="D2505" s="38" t="str">
        <x:f>'Reparto provincial'!D839</x:f>
        <x:v>Comercial</x:v>
      </x:c>
      <x:c r="E2505" s="38" t="str">
        <x:f>'Reparto provincial'!E839</x:f>
        <x:v>Coclé</x:v>
      </x:c>
      <x:c r="F2505" s="38" t="str">
        <x:f>Ubicaciones!A7</x:f>
        <x:v>L02</x:v>
      </x:c>
      <x:c r="G2505" s="38" t="str">
        <x:v>P1</x:v>
      </x:c>
      <x:c r="H2505" s="55" t="n">
        <x:f>IF(AND(ISNUMBER('Reparto provincial'!J839),ABS(Construccion!G10-1)&lt;0.0000001,MIN(Construccion!D10:F10)&gt;=0,MAX(Construccion!D10:F10)&lt;=1),ROUND('Reparto provincial'!J839*ROUND(SUM(Construccion!$D$10:D10),12),0)-0,"n.a.")</x:f>
        <x:v>7</x:v>
      </x:c>
      <x:c r="I2505" s="55" t="n">
        <x:f>'Reparto provincial'!N839</x:f>
        <x:v>143747.61120263592</x:v>
      </x:c>
      <x:c r="J2505" s="55" t="n">
        <x:f>IF(AND(ISNUMBER(H2505),ISNUMBER(I2505)),H2505*I2505,"n.a.")</x:f>
        <x:v>1006233.2784184514</x:v>
      </x:c>
      <x:c r="K2505" s="56" t="n">
        <x:f>Ubicaciones!D7</x:f>
        <x:v>8.52</x:v>
      </x:c>
      <x:c r="L2505" s="56" t="n">
        <x:f>Ubicaciones!E7</x:f>
        <x:v>-80.36</x:v>
      </x:c>
      <x:c r="M2505" s="38" t="str">
        <x:f>Vulnerabilidad!B22</x:f>
        <x:v>Hormigón armado</x:v>
      </x:c>
      <x:c r="N2505" s="38" t="str">
        <x:f>Vulnerabilidad!C22</x:f>
        <x:v>Mampostería de relleno</x:v>
      </x:c>
      <x:c r="O2505" s="38" t="str">
        <x:f>Vulnerabilidad!D22</x:f>
        <x:v>Losa de hormigón</x:v>
      </x:c>
      <x:c r="P2505" s="38" t="str">
        <x:v>Sin dato</x:v>
      </x:c>
      <x:c r="Q2505" s="38" t="n">
        <x:f>IF('Impacto local'!H7="","",'Impacto local'!H7)</x:f>
        <x:v>2</x:v>
      </x:c>
      <x:c r="R2505" s="57" t="n">
        <x:f>IF(Q2505="","",INDEX(Vulnerabilidad!$B$6:$B$17,Q2505))</x:f>
        <x:v>0</x:v>
      </x:c>
      <x:c r="S2505" s="55" t="n">
        <x:f>IF(AND(ISNUMBER(J2505),ISNUMBER(R2505),R2505&gt;=0,R2505&lt;=1),J2505*R2505,"n.a.")</x:f>
        <x:v>0</x:v>
      </x:c>
      <x:c r="T2505" s="38" t="str">
        <x:f>IF(ISNUMBER(S2505),"Calculado ilustrativo","Faltan datos / parámetros inválidos")</x:f>
        <x:v>Calculado ilustrativo</x:v>
      </x:c>
    </x:row>
    <x:row r="2506">
      <x:c r="A2506" s="38" t="str">
        <x:v>R02501</x:v>
      </x:c>
      <x:c r="B2506" s="38" t="str">
        <x:f>'Reparto provincial'!B839</x:f>
        <x:v>C22</x:v>
      </x:c>
      <x:c r="C2506" s="38" t="str">
        <x:f>'Reparto provincial'!C839</x:f>
        <x:v>La Regional de Seguros, S.A.</x:v>
      </x:c>
      <x:c r="D2506" s="38" t="str">
        <x:f>'Reparto provincial'!D839</x:f>
        <x:v>Comercial</x:v>
      </x:c>
      <x:c r="E2506" s="38" t="str">
        <x:f>'Reparto provincial'!E839</x:f>
        <x:v>Coclé</x:v>
      </x:c>
      <x:c r="F2506" s="38" t="str">
        <x:f>Ubicaciones!A7</x:f>
        <x:v>L02</x:v>
      </x:c>
      <x:c r="G2506" s="38" t="str">
        <x:v>P2</x:v>
      </x:c>
      <x:c r="H2506" s="55" t="n">
        <x:f>IF(AND(ISNUMBER('Reparto provincial'!J839),ABS(Construccion!G10-1)&lt;0.0000001,MIN(Construccion!D10:F10)&gt;=0,MAX(Construccion!D10:F10)&lt;=1),ROUND('Reparto provincial'!J839*ROUND(SUM(Construccion!$D$10:E10),12),0)-ROUND('Reparto provincial'!J839*ROUND(SUM(Construccion!$D$10:D10),12),0),"n.a.")</x:f>
        <x:v>3</x:v>
      </x:c>
      <x:c r="I2506" s="55" t="n">
        <x:f>'Reparto provincial'!N839</x:f>
        <x:v>143747.61120263592</x:v>
      </x:c>
      <x:c r="J2506" s="55" t="n">
        <x:f>IF(AND(ISNUMBER(H2506),ISNUMBER(I2506)),H2506*I2506,"n.a.")</x:f>
        <x:v>431242.83360790776</x:v>
      </x:c>
      <x:c r="K2506" s="56" t="n">
        <x:f>Ubicaciones!D7</x:f>
        <x:v>8.52</x:v>
      </x:c>
      <x:c r="L2506" s="56" t="n">
        <x:f>Ubicaciones!E7</x:f>
        <x:v>-80.36</x:v>
      </x:c>
      <x:c r="M2506" s="38" t="str">
        <x:f>Vulnerabilidad!B23</x:f>
        <x:v>Mampostería sin refuerzo</x:v>
      </x:c>
      <x:c r="N2506" s="38" t="str">
        <x:f>Vulnerabilidad!C23</x:f>
        <x:v>Bloque / ladrillo</x:v>
      </x:c>
      <x:c r="O2506" s="38" t="str">
        <x:f>Vulnerabilidad!D23</x:f>
        <x:v>Metal</x:v>
      </x:c>
      <x:c r="P2506" s="38" t="str">
        <x:v>Sin dato</x:v>
      </x:c>
      <x:c r="Q2506" s="38" t="n">
        <x:f>IF('Impacto local'!H7="","",'Impacto local'!H7)</x:f>
        <x:v>2</x:v>
      </x:c>
      <x:c r="R2506" s="57" t="n">
        <x:f>IF(Q2506="","",INDEX(Vulnerabilidad!$C$6:$C$17,Q2506))</x:f>
        <x:v>0</x:v>
      </x:c>
      <x:c r="S2506" s="55" t="n">
        <x:f>IF(AND(ISNUMBER(J2506),ISNUMBER(R2506),R2506&gt;=0,R2506&lt;=1),J2506*R2506,"n.a.")</x:f>
        <x:v>0</x:v>
      </x:c>
      <x:c r="T2506" s="38" t="str">
        <x:f>IF(ISNUMBER(S2506),"Calculado ilustrativo","Faltan datos / parámetros inválidos")</x:f>
        <x:v>Calculado ilustrativo</x:v>
      </x:c>
    </x:row>
    <x:row r="2507">
      <x:c r="A2507" s="38" t="str">
        <x:v>R02502</x:v>
      </x:c>
      <x:c r="B2507" s="38" t="str">
        <x:f>'Reparto provincial'!B839</x:f>
        <x:v>C22</x:v>
      </x:c>
      <x:c r="C2507" s="38" t="str">
        <x:f>'Reparto provincial'!C839</x:f>
        <x:v>La Regional de Seguros, S.A.</x:v>
      </x:c>
      <x:c r="D2507" s="38" t="str">
        <x:f>'Reparto provincial'!D839</x:f>
        <x:v>Comercial</x:v>
      </x:c>
      <x:c r="E2507" s="38" t="str">
        <x:f>'Reparto provincial'!E839</x:f>
        <x:v>Coclé</x:v>
      </x:c>
      <x:c r="F2507" s="38" t="str">
        <x:f>Ubicaciones!A7</x:f>
        <x:v>L02</x:v>
      </x:c>
      <x:c r="G2507" s="38" t="str">
        <x:v>P3</x:v>
      </x:c>
      <x:c r="H2507" s="55" t="n">
        <x:f>IF(AND(ISNUMBER('Reparto provincial'!J839),ABS(Construccion!G10-1)&lt;0.0000001,MIN(Construccion!D10:F10)&gt;=0,MAX(Construccion!D10:F10)&lt;=1),ROUND('Reparto provincial'!J839*ROUND(SUM(Construccion!$D$10:F10),12),0)-ROUND('Reparto provincial'!J839*ROUND(SUM(Construccion!$D$10:E10),12),0),"n.a.")</x:f>
        <x:v>1</x:v>
      </x:c>
      <x:c r="I2507" s="55" t="n">
        <x:f>'Reparto provincial'!N839</x:f>
        <x:v>143747.61120263592</x:v>
      </x:c>
      <x:c r="J2507" s="55" t="n">
        <x:f>IF(AND(ISNUMBER(H2507),ISNUMBER(I2507)),H2507*I2507,"n.a.")</x:f>
        <x:v>143747.61120263592</x:v>
      </x:c>
      <x:c r="K2507" s="56" t="n">
        <x:f>Ubicaciones!D7</x:f>
        <x:v>8.52</x:v>
      </x:c>
      <x:c r="L2507" s="56" t="n">
        <x:f>Ubicaciones!E7</x:f>
        <x:v>-80.36</x:v>
      </x:c>
      <x:c r="M2507" s="38" t="str">
        <x:f>Vulnerabilidad!B24</x:f>
        <x:v>Liviana / madera</x:v>
      </x:c>
      <x:c r="N2507" s="38" t="str">
        <x:f>Vulnerabilidad!C24</x:f>
        <x:v>Madera / livianas</x:v>
      </x:c>
      <x:c r="O2507" s="38" t="str">
        <x:f>Vulnerabilidad!D24</x:f>
        <x:v>Metal</x:v>
      </x:c>
      <x:c r="P2507" s="38" t="str">
        <x:v>Sin dato</x:v>
      </x:c>
      <x:c r="Q2507" s="38" t="n">
        <x:f>IF('Impacto local'!H7="","",'Impacto local'!H7)</x:f>
        <x:v>2</x:v>
      </x:c>
      <x:c r="R2507" s="57" t="n">
        <x:f>IF(Q2507="","",INDEX(Vulnerabilidad!$D$6:$D$17,Q2507))</x:f>
        <x:v>0</x:v>
      </x:c>
      <x:c r="S2507" s="55" t="n">
        <x:f>IF(AND(ISNUMBER(J2507),ISNUMBER(R2507),R2507&gt;=0,R2507&lt;=1),J2507*R2507,"n.a.")</x:f>
        <x:v>0</x:v>
      </x:c>
      <x:c r="T2507" s="38" t="str">
        <x:f>IF(ISNUMBER(S2507),"Calculado ilustrativo","Faltan datos / parámetros inválidos")</x:f>
        <x:v>Calculado ilustrativo</x:v>
      </x:c>
    </x:row>
    <x:row r="2508">
      <x:c r="A2508" s="38" t="str">
        <x:v>R02503</x:v>
      </x:c>
      <x:c r="B2508" s="38" t="str">
        <x:f>'Reparto provincial'!B840</x:f>
        <x:v>C22</x:v>
      </x:c>
      <x:c r="C2508" s="38" t="str">
        <x:f>'Reparto provincial'!C840</x:f>
        <x:v>La Regional de Seguros, S.A.</x:v>
      </x:c>
      <x:c r="D2508" s="38" t="str">
        <x:f>'Reparto provincial'!D840</x:f>
        <x:v>Comercial</x:v>
      </x:c>
      <x:c r="E2508" s="38" t="str">
        <x:f>'Reparto provincial'!E840</x:f>
        <x:v>Colón</x:v>
      </x:c>
      <x:c r="F2508" s="38" t="str">
        <x:f>Ubicaciones!A8</x:f>
        <x:v>L03</x:v>
      </x:c>
      <x:c r="G2508" s="38" t="str">
        <x:v>P1</x:v>
      </x:c>
      <x:c r="H2508" s="55" t="n">
        <x:f>IF(AND(ISNUMBER('Reparto provincial'!J840),ABS(Construccion!G13-1)&lt;0.0000001,MIN(Construccion!D13:F13)&gt;=0,MAX(Construccion!D13:F13)&lt;=1),ROUND('Reparto provincial'!J840*ROUND(SUM(Construccion!$D$13:D13),12),0)-0,"n.a.")</x:f>
        <x:v>14</x:v>
      </x:c>
      <x:c r="I2508" s="55" t="n">
        <x:f>'Reparto provincial'!N840</x:f>
        <x:v>143747.61120263592</x:v>
      </x:c>
      <x:c r="J2508" s="55" t="n">
        <x:f>IF(AND(ISNUMBER(H2508),ISNUMBER(I2508)),H2508*I2508,"n.a.")</x:f>
        <x:v>2012466.5568369029</x:v>
      </x:c>
      <x:c r="K2508" s="56" t="n">
        <x:f>Ubicaciones!D8</x:f>
        <x:v>9.36</x:v>
      </x:c>
      <x:c r="L2508" s="56" t="n">
        <x:f>Ubicaciones!E8</x:f>
        <x:v>-79.9</x:v>
      </x:c>
      <x:c r="M2508" s="38" t="str">
        <x:f>Vulnerabilidad!B22</x:f>
        <x:v>Hormigón armado</x:v>
      </x:c>
      <x:c r="N2508" s="38" t="str">
        <x:f>Vulnerabilidad!C22</x:f>
        <x:v>Mampostería de relleno</x:v>
      </x:c>
      <x:c r="O2508" s="38" t="str">
        <x:f>Vulnerabilidad!D22</x:f>
        <x:v>Losa de hormigón</x:v>
      </x:c>
      <x:c r="P2508" s="38" t="str">
        <x:v>Sin dato</x:v>
      </x:c>
      <x:c r="Q2508" s="38" t="n">
        <x:f>IF('Impacto local'!H8="","",'Impacto local'!H8)</x:f>
        <x:v>2</x:v>
      </x:c>
      <x:c r="R2508" s="57" t="n">
        <x:f>IF(Q2508="","",INDEX(Vulnerabilidad!$B$6:$B$17,Q2508))</x:f>
        <x:v>0</x:v>
      </x:c>
      <x:c r="S2508" s="55" t="n">
        <x:f>IF(AND(ISNUMBER(J2508),ISNUMBER(R2508),R2508&gt;=0,R2508&lt;=1),J2508*R2508,"n.a.")</x:f>
        <x:v>0</x:v>
      </x:c>
      <x:c r="T2508" s="38" t="str">
        <x:f>IF(ISNUMBER(S2508),"Calculado ilustrativo","Faltan datos / parámetros inválidos")</x:f>
        <x:v>Calculado ilustrativo</x:v>
      </x:c>
    </x:row>
    <x:row r="2509">
      <x:c r="A2509" s="38" t="str">
        <x:v>R02504</x:v>
      </x:c>
      <x:c r="B2509" s="38" t="str">
        <x:f>'Reparto provincial'!B840</x:f>
        <x:v>C22</x:v>
      </x:c>
      <x:c r="C2509" s="38" t="str">
        <x:f>'Reparto provincial'!C840</x:f>
        <x:v>La Regional de Seguros, S.A.</x:v>
      </x:c>
      <x:c r="D2509" s="38" t="str">
        <x:f>'Reparto provincial'!D840</x:f>
        <x:v>Comercial</x:v>
      </x:c>
      <x:c r="E2509" s="38" t="str">
        <x:f>'Reparto provincial'!E840</x:f>
        <x:v>Colón</x:v>
      </x:c>
      <x:c r="F2509" s="38" t="str">
        <x:f>Ubicaciones!A8</x:f>
        <x:v>L03</x:v>
      </x:c>
      <x:c r="G2509" s="38" t="str">
        <x:v>P2</x:v>
      </x:c>
      <x:c r="H2509" s="55" t="n">
        <x:f>IF(AND(ISNUMBER('Reparto provincial'!J840),ABS(Construccion!G13-1)&lt;0.0000001,MIN(Construccion!D13:F13)&gt;=0,MAX(Construccion!D13:F13)&lt;=1),ROUND('Reparto provincial'!J840*ROUND(SUM(Construccion!$D$13:E13),12),0)-ROUND('Reparto provincial'!J840*ROUND(SUM(Construccion!$D$13:D13),12),0),"n.a.")</x:f>
        <x:v>7</x:v>
      </x:c>
      <x:c r="I2509" s="55" t="n">
        <x:f>'Reparto provincial'!N840</x:f>
        <x:v>143747.61120263592</x:v>
      </x:c>
      <x:c r="J2509" s="55" t="n">
        <x:f>IF(AND(ISNUMBER(H2509),ISNUMBER(I2509)),H2509*I2509,"n.a.")</x:f>
        <x:v>1006233.2784184514</x:v>
      </x:c>
      <x:c r="K2509" s="56" t="n">
        <x:f>Ubicaciones!D8</x:f>
        <x:v>9.36</x:v>
      </x:c>
      <x:c r="L2509" s="56" t="n">
        <x:f>Ubicaciones!E8</x:f>
        <x:v>-79.9</x:v>
      </x:c>
      <x:c r="M2509" s="38" t="str">
        <x:f>Vulnerabilidad!B23</x:f>
        <x:v>Mampostería sin refuerzo</x:v>
      </x:c>
      <x:c r="N2509" s="38" t="str">
        <x:f>Vulnerabilidad!C23</x:f>
        <x:v>Bloque / ladrillo</x:v>
      </x:c>
      <x:c r="O2509" s="38" t="str">
        <x:f>Vulnerabilidad!D23</x:f>
        <x:v>Metal</x:v>
      </x:c>
      <x:c r="P2509" s="38" t="str">
        <x:v>Sin dato</x:v>
      </x:c>
      <x:c r="Q2509" s="38" t="n">
        <x:f>IF('Impacto local'!H8="","",'Impacto local'!H8)</x:f>
        <x:v>2</x:v>
      </x:c>
      <x:c r="R2509" s="57" t="n">
        <x:f>IF(Q2509="","",INDEX(Vulnerabilidad!$C$6:$C$17,Q2509))</x:f>
        <x:v>0</x:v>
      </x:c>
      <x:c r="S2509" s="55" t="n">
        <x:f>IF(AND(ISNUMBER(J2509),ISNUMBER(R2509),R2509&gt;=0,R2509&lt;=1),J2509*R2509,"n.a.")</x:f>
        <x:v>0</x:v>
      </x:c>
      <x:c r="T2509" s="38" t="str">
        <x:f>IF(ISNUMBER(S2509),"Calculado ilustrativo","Faltan datos / parámetros inválidos")</x:f>
        <x:v>Calculado ilustrativo</x:v>
      </x:c>
    </x:row>
    <x:row r="2510">
      <x:c r="A2510" s="38" t="str">
        <x:v>R02505</x:v>
      </x:c>
      <x:c r="B2510" s="38" t="str">
        <x:f>'Reparto provincial'!B840</x:f>
        <x:v>C22</x:v>
      </x:c>
      <x:c r="C2510" s="38" t="str">
        <x:f>'Reparto provincial'!C840</x:f>
        <x:v>La Regional de Seguros, S.A.</x:v>
      </x:c>
      <x:c r="D2510" s="38" t="str">
        <x:f>'Reparto provincial'!D840</x:f>
        <x:v>Comercial</x:v>
      </x:c>
      <x:c r="E2510" s="38" t="str">
        <x:f>'Reparto provincial'!E840</x:f>
        <x:v>Colón</x:v>
      </x:c>
      <x:c r="F2510" s="38" t="str">
        <x:f>Ubicaciones!A8</x:f>
        <x:v>L03</x:v>
      </x:c>
      <x:c r="G2510" s="38" t="str">
        <x:v>P3</x:v>
      </x:c>
      <x:c r="H2510" s="55" t="n">
        <x:f>IF(AND(ISNUMBER('Reparto provincial'!J840),ABS(Construccion!G13-1)&lt;0.0000001,MIN(Construccion!D13:F13)&gt;=0,MAX(Construccion!D13:F13)&lt;=1),ROUND('Reparto provincial'!J840*ROUND(SUM(Construccion!$D$13:F13),12),0)-ROUND('Reparto provincial'!J840*ROUND(SUM(Construccion!$D$13:E13),12),0),"n.a.")</x:f>
        <x:v>2</x:v>
      </x:c>
      <x:c r="I2510" s="55" t="n">
        <x:f>'Reparto provincial'!N840</x:f>
        <x:v>143747.61120263592</x:v>
      </x:c>
      <x:c r="J2510" s="55" t="n">
        <x:f>IF(AND(ISNUMBER(H2510),ISNUMBER(I2510)),H2510*I2510,"n.a.")</x:f>
        <x:v>287495.22240527184</x:v>
      </x:c>
      <x:c r="K2510" s="56" t="n">
        <x:f>Ubicaciones!D8</x:f>
        <x:v>9.36</x:v>
      </x:c>
      <x:c r="L2510" s="56" t="n">
        <x:f>Ubicaciones!E8</x:f>
        <x:v>-79.9</x:v>
      </x:c>
      <x:c r="M2510" s="38" t="str">
        <x:f>Vulnerabilidad!B24</x:f>
        <x:v>Liviana / madera</x:v>
      </x:c>
      <x:c r="N2510" s="38" t="str">
        <x:f>Vulnerabilidad!C24</x:f>
        <x:v>Madera / livianas</x:v>
      </x:c>
      <x:c r="O2510" s="38" t="str">
        <x:f>Vulnerabilidad!D24</x:f>
        <x:v>Metal</x:v>
      </x:c>
      <x:c r="P2510" s="38" t="str">
        <x:v>Sin dato</x:v>
      </x:c>
      <x:c r="Q2510" s="38" t="n">
        <x:f>IF('Impacto local'!H8="","",'Impacto local'!H8)</x:f>
        <x:v>2</x:v>
      </x:c>
      <x:c r="R2510" s="57" t="n">
        <x:f>IF(Q2510="","",INDEX(Vulnerabilidad!$D$6:$D$17,Q2510))</x:f>
        <x:v>0</x:v>
      </x:c>
      <x:c r="S2510" s="55" t="n">
        <x:f>IF(AND(ISNUMBER(J2510),ISNUMBER(R2510),R2510&gt;=0,R2510&lt;=1),J2510*R2510,"n.a.")</x:f>
        <x:v>0</x:v>
      </x:c>
      <x:c r="T2510" s="38" t="str">
        <x:f>IF(ISNUMBER(S2510),"Calculado ilustrativo","Faltan datos / parámetros inválidos")</x:f>
        <x:v>Calculado ilustrativo</x:v>
      </x:c>
    </x:row>
    <x:row r="2511">
      <x:c r="A2511" s="38" t="str">
        <x:v>R02506</x:v>
      </x:c>
      <x:c r="B2511" s="38" t="str">
        <x:f>'Reparto provincial'!B841</x:f>
        <x:v>C22</x:v>
      </x:c>
      <x:c r="C2511" s="38" t="str">
        <x:f>'Reparto provincial'!C841</x:f>
        <x:v>La Regional de Seguros, S.A.</x:v>
      </x:c>
      <x:c r="D2511" s="38" t="str">
        <x:f>'Reparto provincial'!D841</x:f>
        <x:v>Comercial</x:v>
      </x:c>
      <x:c r="E2511" s="38" t="str">
        <x:f>'Reparto provincial'!E841</x:f>
        <x:v>Chiriquí</x:v>
      </x:c>
      <x:c r="F2511" s="38" t="str">
        <x:f>Ubicaciones!A9</x:f>
        <x:v>L04</x:v>
      </x:c>
      <x:c r="G2511" s="38" t="str">
        <x:v>P1</x:v>
      </x:c>
      <x:c r="H2511" s="55" t="n">
        <x:f>IF(AND(ISNUMBER('Reparto provincial'!J841),ABS(Construccion!G16-1)&lt;0.0000001,MIN(Construccion!D16:F16)&gt;=0,MAX(Construccion!D16:F16)&lt;=1),ROUND('Reparto provincial'!J841*ROUND(SUM(Construccion!$D$16:D16),12),0)-0,"n.a.")</x:f>
        <x:v>47</x:v>
      </x:c>
      <x:c r="I2511" s="55" t="n">
        <x:f>'Reparto provincial'!N841</x:f>
        <x:v>143747.61120263592</x:v>
      </x:c>
      <x:c r="J2511" s="55" t="n">
        <x:f>IF(AND(ISNUMBER(H2511),ISNUMBER(I2511)),H2511*I2511,"n.a.")</x:f>
        <x:v>6756137.726523888</x:v>
      </x:c>
      <x:c r="K2511" s="56" t="n">
        <x:f>Ubicaciones!D9</x:f>
        <x:v>8.43</x:v>
      </x:c>
      <x:c r="L2511" s="56" t="n">
        <x:f>Ubicaciones!E9</x:f>
        <x:v>-82.43</x:v>
      </x:c>
      <x:c r="M2511" s="38" t="str">
        <x:f>Vulnerabilidad!B22</x:f>
        <x:v>Hormigón armado</x:v>
      </x:c>
      <x:c r="N2511" s="38" t="str">
        <x:f>Vulnerabilidad!C22</x:f>
        <x:v>Mampostería de relleno</x:v>
      </x:c>
      <x:c r="O2511" s="38" t="str">
        <x:f>Vulnerabilidad!D22</x:f>
        <x:v>Losa de hormigón</x:v>
      </x:c>
      <x:c r="P2511" s="38" t="str">
        <x:v>Sin dato</x:v>
      </x:c>
      <x:c r="Q2511" s="38" t="n">
        <x:f>IF('Impacto local'!H9="","",'Impacto local'!H9)</x:f>
        <x:v>4</x:v>
      </x:c>
      <x:c r="R2511" s="57" t="n">
        <x:f>IF(Q2511="","",INDEX(Vulnerabilidad!$B$6:$B$17,Q2511))</x:f>
        <x:v>0</x:v>
      </x:c>
      <x:c r="S2511" s="55" t="n">
        <x:f>IF(AND(ISNUMBER(J2511),ISNUMBER(R2511),R2511&gt;=0,R2511&lt;=1),J2511*R2511,"n.a.")</x:f>
        <x:v>0</x:v>
      </x:c>
      <x:c r="T2511" s="38" t="str">
        <x:f>IF(ISNUMBER(S2511),"Calculado ilustrativo","Faltan datos / parámetros inválidos")</x:f>
        <x:v>Calculado ilustrativo</x:v>
      </x:c>
    </x:row>
    <x:row r="2512">
      <x:c r="A2512" s="38" t="str">
        <x:v>R02507</x:v>
      </x:c>
      <x:c r="B2512" s="38" t="str">
        <x:f>'Reparto provincial'!B841</x:f>
        <x:v>C22</x:v>
      </x:c>
      <x:c r="C2512" s="38" t="str">
        <x:f>'Reparto provincial'!C841</x:f>
        <x:v>La Regional de Seguros, S.A.</x:v>
      </x:c>
      <x:c r="D2512" s="38" t="str">
        <x:f>'Reparto provincial'!D841</x:f>
        <x:v>Comercial</x:v>
      </x:c>
      <x:c r="E2512" s="38" t="str">
        <x:f>'Reparto provincial'!E841</x:f>
        <x:v>Chiriquí</x:v>
      </x:c>
      <x:c r="F2512" s="38" t="str">
        <x:f>Ubicaciones!A9</x:f>
        <x:v>L04</x:v>
      </x:c>
      <x:c r="G2512" s="38" t="str">
        <x:v>P2</x:v>
      </x:c>
      <x:c r="H2512" s="55" t="n">
        <x:f>IF(AND(ISNUMBER('Reparto provincial'!J841),ABS(Construccion!G16-1)&lt;0.0000001,MIN(Construccion!D16:F16)&gt;=0,MAX(Construccion!D16:F16)&lt;=1),ROUND('Reparto provincial'!J841*ROUND(SUM(Construccion!$D$16:E16),12),0)-ROUND('Reparto provincial'!J841*ROUND(SUM(Construccion!$D$16:D16),12),0),"n.a.")</x:f>
        <x:v>24</x:v>
      </x:c>
      <x:c r="I2512" s="55" t="n">
        <x:f>'Reparto provincial'!N841</x:f>
        <x:v>143747.61120263592</x:v>
      </x:c>
      <x:c r="J2512" s="55" t="n">
        <x:f>IF(AND(ISNUMBER(H2512),ISNUMBER(I2512)),H2512*I2512,"n.a.")</x:f>
        <x:v>3449942.668863262</x:v>
      </x:c>
      <x:c r="K2512" s="56" t="n">
        <x:f>Ubicaciones!D9</x:f>
        <x:v>8.43</x:v>
      </x:c>
      <x:c r="L2512" s="56" t="n">
        <x:f>Ubicaciones!E9</x:f>
        <x:v>-82.43</x:v>
      </x:c>
      <x:c r="M2512" s="38" t="str">
        <x:f>Vulnerabilidad!B23</x:f>
        <x:v>Mampostería sin refuerzo</x:v>
      </x:c>
      <x:c r="N2512" s="38" t="str">
        <x:f>Vulnerabilidad!C23</x:f>
        <x:v>Bloque / ladrillo</x:v>
      </x:c>
      <x:c r="O2512" s="38" t="str">
        <x:f>Vulnerabilidad!D23</x:f>
        <x:v>Metal</x:v>
      </x:c>
      <x:c r="P2512" s="38" t="str">
        <x:v>Sin dato</x:v>
      </x:c>
      <x:c r="Q2512" s="38" t="n">
        <x:f>IF('Impacto local'!H9="","",'Impacto local'!H9)</x:f>
        <x:v>4</x:v>
      </x:c>
      <x:c r="R2512" s="57" t="n">
        <x:f>IF(Q2512="","",INDEX(Vulnerabilidad!$C$6:$C$17,Q2512))</x:f>
        <x:v>0.001</x:v>
      </x:c>
      <x:c r="S2512" s="55" t="n">
        <x:f>IF(AND(ISNUMBER(J2512),ISNUMBER(R2512),R2512&gt;=0,R2512&lt;=1),J2512*R2512,"n.a.")</x:f>
        <x:v>3449.942668863262</x:v>
      </x:c>
      <x:c r="T2512" s="38" t="str">
        <x:f>IF(ISNUMBER(S2512),"Calculado ilustrativo","Faltan datos / parámetros inválidos")</x:f>
        <x:v>Calculado ilustrativo</x:v>
      </x:c>
    </x:row>
    <x:row r="2513">
      <x:c r="A2513" s="38" t="str">
        <x:v>R02508</x:v>
      </x:c>
      <x:c r="B2513" s="38" t="str">
        <x:f>'Reparto provincial'!B841</x:f>
        <x:v>C22</x:v>
      </x:c>
      <x:c r="C2513" s="38" t="str">
        <x:f>'Reparto provincial'!C841</x:f>
        <x:v>La Regional de Seguros, S.A.</x:v>
      </x:c>
      <x:c r="D2513" s="38" t="str">
        <x:f>'Reparto provincial'!D841</x:f>
        <x:v>Comercial</x:v>
      </x:c>
      <x:c r="E2513" s="38" t="str">
        <x:f>'Reparto provincial'!E841</x:f>
        <x:v>Chiriquí</x:v>
      </x:c>
      <x:c r="F2513" s="38" t="str">
        <x:f>Ubicaciones!A9</x:f>
        <x:v>L04</x:v>
      </x:c>
      <x:c r="G2513" s="38" t="str">
        <x:v>P3</x:v>
      </x:c>
      <x:c r="H2513" s="55" t="n">
        <x:f>IF(AND(ISNUMBER('Reparto provincial'!J841),ABS(Construccion!G16-1)&lt;0.0000001,MIN(Construccion!D16:F16)&gt;=0,MAX(Construccion!D16:F16)&lt;=1),ROUND('Reparto provincial'!J841*ROUND(SUM(Construccion!$D$16:F16),12),0)-ROUND('Reparto provincial'!J841*ROUND(SUM(Construccion!$D$16:E16),12),0),"n.a.")</x:f>
        <x:v>8</x:v>
      </x:c>
      <x:c r="I2513" s="55" t="n">
        <x:f>'Reparto provincial'!N841</x:f>
        <x:v>143747.61120263592</x:v>
      </x:c>
      <x:c r="J2513" s="55" t="n">
        <x:f>IF(AND(ISNUMBER(H2513),ISNUMBER(I2513)),H2513*I2513,"n.a.")</x:f>
        <x:v>1149980.8896210873</x:v>
      </x:c>
      <x:c r="K2513" s="56" t="n">
        <x:f>Ubicaciones!D9</x:f>
        <x:v>8.43</x:v>
      </x:c>
      <x:c r="L2513" s="56" t="n">
        <x:f>Ubicaciones!E9</x:f>
        <x:v>-82.43</x:v>
      </x:c>
      <x:c r="M2513" s="38" t="str">
        <x:f>Vulnerabilidad!B24</x:f>
        <x:v>Liviana / madera</x:v>
      </x:c>
      <x:c r="N2513" s="38" t="str">
        <x:f>Vulnerabilidad!C24</x:f>
        <x:v>Madera / livianas</x:v>
      </x:c>
      <x:c r="O2513" s="38" t="str">
        <x:f>Vulnerabilidad!D24</x:f>
        <x:v>Metal</x:v>
      </x:c>
      <x:c r="P2513" s="38" t="str">
        <x:v>Sin dato</x:v>
      </x:c>
      <x:c r="Q2513" s="38" t="n">
        <x:f>IF('Impacto local'!H9="","",'Impacto local'!H9)</x:f>
        <x:v>4</x:v>
      </x:c>
      <x:c r="R2513" s="57" t="n">
        <x:f>IF(Q2513="","",INDEX(Vulnerabilidad!$D$6:$D$17,Q2513))</x:f>
        <x:v>0.002</x:v>
      </x:c>
      <x:c r="S2513" s="55" t="n">
        <x:f>IF(AND(ISNUMBER(J2513),ISNUMBER(R2513),R2513&gt;=0,R2513&lt;=1),J2513*R2513,"n.a.")</x:f>
        <x:v>2299.9617792421745</x:v>
      </x:c>
      <x:c r="T2513" s="38" t="str">
        <x:f>IF(ISNUMBER(S2513),"Calculado ilustrativo","Faltan datos / parámetros inválidos")</x:f>
        <x:v>Calculado ilustrativo</x:v>
      </x:c>
    </x:row>
    <x:row r="2514">
      <x:c r="A2514" s="38" t="str">
        <x:v>R02509</x:v>
      </x:c>
      <x:c r="B2514" s="38" t="str">
        <x:f>'Reparto provincial'!B842</x:f>
        <x:v>C22</x:v>
      </x:c>
      <x:c r="C2514" s="38" t="str">
        <x:f>'Reparto provincial'!C842</x:f>
        <x:v>La Regional de Seguros, S.A.</x:v>
      </x:c>
      <x:c r="D2514" s="38" t="str">
        <x:f>'Reparto provincial'!D842</x:f>
        <x:v>Comercial</x:v>
      </x:c>
      <x:c r="E2514" s="38" t="str">
        <x:f>'Reparto provincial'!E842</x:f>
        <x:v>Darién</x:v>
      </x:c>
      <x:c r="F2514" s="38" t="str">
        <x:f>Ubicaciones!A10</x:f>
        <x:v>L05</x:v>
      </x:c>
      <x:c r="G2514" s="38" t="str">
        <x:v>P1</x:v>
      </x:c>
      <x:c r="H2514" s="55" t="n">
        <x:f>IF(AND(ISNUMBER('Reparto provincial'!J842),ABS(Construccion!G19-1)&lt;0.0000001,MIN(Construccion!D19:F19)&gt;=0,MAX(Construccion!D19:F19)&lt;=1),ROUND('Reparto provincial'!J842*ROUND(SUM(Construccion!$D$19:D19),12),0)-0,"n.a.")</x:f>
        <x:v>0</x:v>
      </x:c>
      <x:c r="I2514" s="55" t="n">
        <x:f>'Reparto provincial'!N842</x:f>
        <x:v>143747.61120263592</x:v>
      </x:c>
      <x:c r="J2514" s="55" t="n">
        <x:f>IF(AND(ISNUMBER(H2514),ISNUMBER(I2514)),H2514*I2514,"n.a.")</x:f>
        <x:v>0</x:v>
      </x:c>
      <x:c r="K2514" s="56" t="n">
        <x:f>Ubicaciones!D10</x:f>
        <x:v>8.4</x:v>
      </x:c>
      <x:c r="L2514" s="56" t="n">
        <x:f>Ubicaciones!E10</x:f>
        <x:v>-78.15</x:v>
      </x:c>
      <x:c r="M2514" s="38" t="str">
        <x:f>Vulnerabilidad!B22</x:f>
        <x:v>Hormigón armado</x:v>
      </x:c>
      <x:c r="N2514" s="38" t="str">
        <x:f>Vulnerabilidad!C22</x:f>
        <x:v>Mampostería de relleno</x:v>
      </x:c>
      <x:c r="O2514" s="38" t="str">
        <x:f>Vulnerabilidad!D22</x:f>
        <x:v>Losa de hormigón</x:v>
      </x:c>
      <x:c r="P2514" s="38" t="str">
        <x:v>Sin dato</x:v>
      </x:c>
      <x:c r="Q2514" s="38" t="n">
        <x:f>IF('Impacto local'!H10="","",'Impacto local'!H10)</x:f>
        <x:v>2</x:v>
      </x:c>
      <x:c r="R2514" s="57" t="n">
        <x:f>IF(Q2514="","",INDEX(Vulnerabilidad!$B$6:$B$17,Q2514))</x:f>
        <x:v>0</x:v>
      </x:c>
      <x:c r="S2514" s="55" t="n">
        <x:f>IF(AND(ISNUMBER(J2514),ISNUMBER(R2514),R2514&gt;=0,R2514&lt;=1),J2514*R2514,"n.a.")</x:f>
        <x:v>0</x:v>
      </x:c>
      <x:c r="T2514" s="38" t="str">
        <x:f>IF(ISNUMBER(S2514),"Calculado ilustrativo","Faltan datos / parámetros inválidos")</x:f>
        <x:v>Calculado ilustrativo</x:v>
      </x:c>
    </x:row>
    <x:row r="2515">
      <x:c r="A2515" s="38" t="str">
        <x:v>R02510</x:v>
      </x:c>
      <x:c r="B2515" s="38" t="str">
        <x:f>'Reparto provincial'!B842</x:f>
        <x:v>C22</x:v>
      </x:c>
      <x:c r="C2515" s="38" t="str">
        <x:f>'Reparto provincial'!C842</x:f>
        <x:v>La Regional de Seguros, S.A.</x:v>
      </x:c>
      <x:c r="D2515" s="38" t="str">
        <x:f>'Reparto provincial'!D842</x:f>
        <x:v>Comercial</x:v>
      </x:c>
      <x:c r="E2515" s="38" t="str">
        <x:f>'Reparto provincial'!E842</x:f>
        <x:v>Darién</x:v>
      </x:c>
      <x:c r="F2515" s="38" t="str">
        <x:f>Ubicaciones!A10</x:f>
        <x:v>L05</x:v>
      </x:c>
      <x:c r="G2515" s="38" t="str">
        <x:v>P2</x:v>
      </x:c>
      <x:c r="H2515" s="55" t="n">
        <x:f>IF(AND(ISNUMBER('Reparto provincial'!J842),ABS(Construccion!G19-1)&lt;0.0000001,MIN(Construccion!D19:F19)&gt;=0,MAX(Construccion!D19:F19)&lt;=1),ROUND('Reparto provincial'!J842*ROUND(SUM(Construccion!$D$19:E19),12),0)-ROUND('Reparto provincial'!J842*ROUND(SUM(Construccion!$D$19:D19),12),0),"n.a.")</x:f>
        <x:v>0</x:v>
      </x:c>
      <x:c r="I2515" s="55" t="n">
        <x:f>'Reparto provincial'!N842</x:f>
        <x:v>143747.61120263592</x:v>
      </x:c>
      <x:c r="J2515" s="55" t="n">
        <x:f>IF(AND(ISNUMBER(H2515),ISNUMBER(I2515)),H2515*I2515,"n.a.")</x:f>
        <x:v>0</x:v>
      </x:c>
      <x:c r="K2515" s="56" t="n">
        <x:f>Ubicaciones!D10</x:f>
        <x:v>8.4</x:v>
      </x:c>
      <x:c r="L2515" s="56" t="n">
        <x:f>Ubicaciones!E10</x:f>
        <x:v>-78.15</x:v>
      </x:c>
      <x:c r="M2515" s="38" t="str">
        <x:f>Vulnerabilidad!B23</x:f>
        <x:v>Mampostería sin refuerzo</x:v>
      </x:c>
      <x:c r="N2515" s="38" t="str">
        <x:f>Vulnerabilidad!C23</x:f>
        <x:v>Bloque / ladrillo</x:v>
      </x:c>
      <x:c r="O2515" s="38" t="str">
        <x:f>Vulnerabilidad!D23</x:f>
        <x:v>Metal</x:v>
      </x:c>
      <x:c r="P2515" s="38" t="str">
        <x:v>Sin dato</x:v>
      </x:c>
      <x:c r="Q2515" s="38" t="n">
        <x:f>IF('Impacto local'!H10="","",'Impacto local'!H10)</x:f>
        <x:v>2</x:v>
      </x:c>
      <x:c r="R2515" s="57" t="n">
        <x:f>IF(Q2515="","",INDEX(Vulnerabilidad!$C$6:$C$17,Q2515))</x:f>
        <x:v>0</x:v>
      </x:c>
      <x:c r="S2515" s="55" t="n">
        <x:f>IF(AND(ISNUMBER(J2515),ISNUMBER(R2515),R2515&gt;=0,R2515&lt;=1),J2515*R2515,"n.a.")</x:f>
        <x:v>0</x:v>
      </x:c>
      <x:c r="T2515" s="38" t="str">
        <x:f>IF(ISNUMBER(S2515),"Calculado ilustrativo","Faltan datos / parámetros inválidos")</x:f>
        <x:v>Calculado ilustrativo</x:v>
      </x:c>
    </x:row>
    <x:row r="2516">
      <x:c r="A2516" s="38" t="str">
        <x:v>R02511</x:v>
      </x:c>
      <x:c r="B2516" s="38" t="str">
        <x:f>'Reparto provincial'!B842</x:f>
        <x:v>C22</x:v>
      </x:c>
      <x:c r="C2516" s="38" t="str">
        <x:f>'Reparto provincial'!C842</x:f>
        <x:v>La Regional de Seguros, S.A.</x:v>
      </x:c>
      <x:c r="D2516" s="38" t="str">
        <x:f>'Reparto provincial'!D842</x:f>
        <x:v>Comercial</x:v>
      </x:c>
      <x:c r="E2516" s="38" t="str">
        <x:f>'Reparto provincial'!E842</x:f>
        <x:v>Darién</x:v>
      </x:c>
      <x:c r="F2516" s="38" t="str">
        <x:f>Ubicaciones!A10</x:f>
        <x:v>L05</x:v>
      </x:c>
      <x:c r="G2516" s="38" t="str">
        <x:v>P3</x:v>
      </x:c>
      <x:c r="H2516" s="55" t="n">
        <x:f>IF(AND(ISNUMBER('Reparto provincial'!J842),ABS(Construccion!G19-1)&lt;0.0000001,MIN(Construccion!D19:F19)&gt;=0,MAX(Construccion!D19:F19)&lt;=1),ROUND('Reparto provincial'!J842*ROUND(SUM(Construccion!$D$19:F19),12),0)-ROUND('Reparto provincial'!J842*ROUND(SUM(Construccion!$D$19:E19),12),0),"n.a.")</x:f>
        <x:v>0</x:v>
      </x:c>
      <x:c r="I2516" s="55" t="n">
        <x:f>'Reparto provincial'!N842</x:f>
        <x:v>143747.61120263592</x:v>
      </x:c>
      <x:c r="J2516" s="55" t="n">
        <x:f>IF(AND(ISNUMBER(H2516),ISNUMBER(I2516)),H2516*I2516,"n.a.")</x:f>
        <x:v>0</x:v>
      </x:c>
      <x:c r="K2516" s="56" t="n">
        <x:f>Ubicaciones!D10</x:f>
        <x:v>8.4</x:v>
      </x:c>
      <x:c r="L2516" s="56" t="n">
        <x:f>Ubicaciones!E10</x:f>
        <x:v>-78.15</x:v>
      </x:c>
      <x:c r="M2516" s="38" t="str">
        <x:f>Vulnerabilidad!B24</x:f>
        <x:v>Liviana / madera</x:v>
      </x:c>
      <x:c r="N2516" s="38" t="str">
        <x:f>Vulnerabilidad!C24</x:f>
        <x:v>Madera / livianas</x:v>
      </x:c>
      <x:c r="O2516" s="38" t="str">
        <x:f>Vulnerabilidad!D24</x:f>
        <x:v>Metal</x:v>
      </x:c>
      <x:c r="P2516" s="38" t="str">
        <x:v>Sin dato</x:v>
      </x:c>
      <x:c r="Q2516" s="38" t="n">
        <x:f>IF('Impacto local'!H10="","",'Impacto local'!H10)</x:f>
        <x:v>2</x:v>
      </x:c>
      <x:c r="R2516" s="57" t="n">
        <x:f>IF(Q2516="","",INDEX(Vulnerabilidad!$D$6:$D$17,Q2516))</x:f>
        <x:v>0</x:v>
      </x:c>
      <x:c r="S2516" s="55" t="n">
        <x:f>IF(AND(ISNUMBER(J2516),ISNUMBER(R2516),R2516&gt;=0,R2516&lt;=1),J2516*R2516,"n.a.")</x:f>
        <x:v>0</x:v>
      </x:c>
      <x:c r="T2516" s="38" t="str">
        <x:f>IF(ISNUMBER(S2516),"Calculado ilustrativo","Faltan datos / parámetros inválidos")</x:f>
        <x:v>Calculado ilustrativo</x:v>
      </x:c>
    </x:row>
    <x:row r="2517">
      <x:c r="A2517" s="38" t="str">
        <x:v>R02512</x:v>
      </x:c>
      <x:c r="B2517" s="38" t="str">
        <x:f>'Reparto provincial'!B843</x:f>
        <x:v>C22</x:v>
      </x:c>
      <x:c r="C2517" s="38" t="str">
        <x:f>'Reparto provincial'!C843</x:f>
        <x:v>La Regional de Seguros, S.A.</x:v>
      </x:c>
      <x:c r="D2517" s="38" t="str">
        <x:f>'Reparto provincial'!D843</x:f>
        <x:v>Comercial</x:v>
      </x:c>
      <x:c r="E2517" s="38" t="str">
        <x:f>'Reparto provincial'!E843</x:f>
        <x:v>Herrera</x:v>
      </x:c>
      <x:c r="F2517" s="38" t="str">
        <x:f>Ubicaciones!A11</x:f>
        <x:v>L06</x:v>
      </x:c>
      <x:c r="G2517" s="38" t="str">
        <x:v>P1</x:v>
      </x:c>
      <x:c r="H2517" s="55" t="n">
        <x:f>IF(AND(ISNUMBER('Reparto provincial'!J843),ABS(Construccion!G22-1)&lt;0.0000001,MIN(Construccion!D22:F22)&gt;=0,MAX(Construccion!D22:F22)&lt;=1),ROUND('Reparto provincial'!J843*ROUND(SUM(Construccion!$D$22:D22),12),0)-0,"n.a.")</x:f>
        <x:v>3</x:v>
      </x:c>
      <x:c r="I2517" s="55" t="n">
        <x:f>'Reparto provincial'!N843</x:f>
        <x:v>143747.61120263592</x:v>
      </x:c>
      <x:c r="J2517" s="55" t="n">
        <x:f>IF(AND(ISNUMBER(H2517),ISNUMBER(I2517)),H2517*I2517,"n.a.")</x:f>
        <x:v>431242.83360790776</x:v>
      </x:c>
      <x:c r="K2517" s="56" t="n">
        <x:f>Ubicaciones!D11</x:f>
        <x:v>7.96</x:v>
      </x:c>
      <x:c r="L2517" s="56" t="n">
        <x:f>Ubicaciones!E11</x:f>
        <x:v>-80.43</x:v>
      </x:c>
      <x:c r="M2517" s="38" t="str">
        <x:f>Vulnerabilidad!B22</x:f>
        <x:v>Hormigón armado</x:v>
      </x:c>
      <x:c r="N2517" s="38" t="str">
        <x:f>Vulnerabilidad!C22</x:f>
        <x:v>Mampostería de relleno</x:v>
      </x:c>
      <x:c r="O2517" s="38" t="str">
        <x:f>Vulnerabilidad!D22</x:f>
        <x:v>Losa de hormigón</x:v>
      </x:c>
      <x:c r="P2517" s="38" t="str">
        <x:v>Sin dato</x:v>
      </x:c>
      <x:c r="Q2517" s="38" t="n">
        <x:f>IF('Impacto local'!H11="","",'Impacto local'!H11)</x:f>
        <x:v>3</x:v>
      </x:c>
      <x:c r="R2517" s="57" t="n">
        <x:f>IF(Q2517="","",INDEX(Vulnerabilidad!$B$6:$B$17,Q2517))</x:f>
        <x:v>0</x:v>
      </x:c>
      <x:c r="S2517" s="55" t="n">
        <x:f>IF(AND(ISNUMBER(J2517),ISNUMBER(R2517),R2517&gt;=0,R2517&lt;=1),J2517*R2517,"n.a.")</x:f>
        <x:v>0</x:v>
      </x:c>
      <x:c r="T2517" s="38" t="str">
        <x:f>IF(ISNUMBER(S2517),"Calculado ilustrativo","Faltan datos / parámetros inválidos")</x:f>
        <x:v>Calculado ilustrativo</x:v>
      </x:c>
    </x:row>
    <x:row r="2518">
      <x:c r="A2518" s="38" t="str">
        <x:v>R02513</x:v>
      </x:c>
      <x:c r="B2518" s="38" t="str">
        <x:f>'Reparto provincial'!B843</x:f>
        <x:v>C22</x:v>
      </x:c>
      <x:c r="C2518" s="38" t="str">
        <x:f>'Reparto provincial'!C843</x:f>
        <x:v>La Regional de Seguros, S.A.</x:v>
      </x:c>
      <x:c r="D2518" s="38" t="str">
        <x:f>'Reparto provincial'!D843</x:f>
        <x:v>Comercial</x:v>
      </x:c>
      <x:c r="E2518" s="38" t="str">
        <x:f>'Reparto provincial'!E843</x:f>
        <x:v>Herrera</x:v>
      </x:c>
      <x:c r="F2518" s="38" t="str">
        <x:f>Ubicaciones!A11</x:f>
        <x:v>L06</x:v>
      </x:c>
      <x:c r="G2518" s="38" t="str">
        <x:v>P2</x:v>
      </x:c>
      <x:c r="H2518" s="55" t="n">
        <x:f>IF(AND(ISNUMBER('Reparto provincial'!J843),ABS(Construccion!G22-1)&lt;0.0000001,MIN(Construccion!D22:F22)&gt;=0,MAX(Construccion!D22:F22)&lt;=1),ROUND('Reparto provincial'!J843*ROUND(SUM(Construccion!$D$22:E22),12),0)-ROUND('Reparto provincial'!J843*ROUND(SUM(Construccion!$D$22:D22),12),0),"n.a.")</x:f>
        <x:v>2</x:v>
      </x:c>
      <x:c r="I2518" s="55" t="n">
        <x:f>'Reparto provincial'!N843</x:f>
        <x:v>143747.61120263592</x:v>
      </x:c>
      <x:c r="J2518" s="55" t="n">
        <x:f>IF(AND(ISNUMBER(H2518),ISNUMBER(I2518)),H2518*I2518,"n.a.")</x:f>
        <x:v>287495.22240527184</x:v>
      </x:c>
      <x:c r="K2518" s="56" t="n">
        <x:f>Ubicaciones!D11</x:f>
        <x:v>7.96</x:v>
      </x:c>
      <x:c r="L2518" s="56" t="n">
        <x:f>Ubicaciones!E11</x:f>
        <x:v>-80.43</x:v>
      </x:c>
      <x:c r="M2518" s="38" t="str">
        <x:f>Vulnerabilidad!B23</x:f>
        <x:v>Mampostería sin refuerzo</x:v>
      </x:c>
      <x:c r="N2518" s="38" t="str">
        <x:f>Vulnerabilidad!C23</x:f>
        <x:v>Bloque / ladrillo</x:v>
      </x:c>
      <x:c r="O2518" s="38" t="str">
        <x:f>Vulnerabilidad!D23</x:f>
        <x:v>Metal</x:v>
      </x:c>
      <x:c r="P2518" s="38" t="str">
        <x:v>Sin dato</x:v>
      </x:c>
      <x:c r="Q2518" s="38" t="n">
        <x:f>IF('Impacto local'!H11="","",'Impacto local'!H11)</x:f>
        <x:v>3</x:v>
      </x:c>
      <x:c r="R2518" s="57" t="n">
        <x:f>IF(Q2518="","",INDEX(Vulnerabilidad!$C$6:$C$17,Q2518))</x:f>
        <x:v>0</x:v>
      </x:c>
      <x:c r="S2518" s="55" t="n">
        <x:f>IF(AND(ISNUMBER(J2518),ISNUMBER(R2518),R2518&gt;=0,R2518&lt;=1),J2518*R2518,"n.a.")</x:f>
        <x:v>0</x:v>
      </x:c>
      <x:c r="T2518" s="38" t="str">
        <x:f>IF(ISNUMBER(S2518),"Calculado ilustrativo","Faltan datos / parámetros inválidos")</x:f>
        <x:v>Calculado ilustrativo</x:v>
      </x:c>
    </x:row>
    <x:row r="2519">
      <x:c r="A2519" s="38" t="str">
        <x:v>R02514</x:v>
      </x:c>
      <x:c r="B2519" s="38" t="str">
        <x:f>'Reparto provincial'!B843</x:f>
        <x:v>C22</x:v>
      </x:c>
      <x:c r="C2519" s="38" t="str">
        <x:f>'Reparto provincial'!C843</x:f>
        <x:v>La Regional de Seguros, S.A.</x:v>
      </x:c>
      <x:c r="D2519" s="38" t="str">
        <x:f>'Reparto provincial'!D843</x:f>
        <x:v>Comercial</x:v>
      </x:c>
      <x:c r="E2519" s="38" t="str">
        <x:f>'Reparto provincial'!E843</x:f>
        <x:v>Herrera</x:v>
      </x:c>
      <x:c r="F2519" s="38" t="str">
        <x:f>Ubicaciones!A11</x:f>
        <x:v>L06</x:v>
      </x:c>
      <x:c r="G2519" s="38" t="str">
        <x:v>P3</x:v>
      </x:c>
      <x:c r="H2519" s="55" t="n">
        <x:f>IF(AND(ISNUMBER('Reparto provincial'!J843),ABS(Construccion!G22-1)&lt;0.0000001,MIN(Construccion!D22:F22)&gt;=0,MAX(Construccion!D22:F22)&lt;=1),ROUND('Reparto provincial'!J843*ROUND(SUM(Construccion!$D$22:F22),12),0)-ROUND('Reparto provincial'!J843*ROUND(SUM(Construccion!$D$22:E22),12),0),"n.a.")</x:f>
        <x:v>0</x:v>
      </x:c>
      <x:c r="I2519" s="55" t="n">
        <x:f>'Reparto provincial'!N843</x:f>
        <x:v>143747.61120263592</x:v>
      </x:c>
      <x:c r="J2519" s="55" t="n">
        <x:f>IF(AND(ISNUMBER(H2519),ISNUMBER(I2519)),H2519*I2519,"n.a.")</x:f>
        <x:v>0</x:v>
      </x:c>
      <x:c r="K2519" s="56" t="n">
        <x:f>Ubicaciones!D11</x:f>
        <x:v>7.96</x:v>
      </x:c>
      <x:c r="L2519" s="56" t="n">
        <x:f>Ubicaciones!E11</x:f>
        <x:v>-80.43</x:v>
      </x:c>
      <x:c r="M2519" s="38" t="str">
        <x:f>Vulnerabilidad!B24</x:f>
        <x:v>Liviana / madera</x:v>
      </x:c>
      <x:c r="N2519" s="38" t="str">
        <x:f>Vulnerabilidad!C24</x:f>
        <x:v>Madera / livianas</x:v>
      </x:c>
      <x:c r="O2519" s="38" t="str">
        <x:f>Vulnerabilidad!D24</x:f>
        <x:v>Metal</x:v>
      </x:c>
      <x:c r="P2519" s="38" t="str">
        <x:v>Sin dato</x:v>
      </x:c>
      <x:c r="Q2519" s="38" t="n">
        <x:f>IF('Impacto local'!H11="","",'Impacto local'!H11)</x:f>
        <x:v>3</x:v>
      </x:c>
      <x:c r="R2519" s="57" t="n">
        <x:f>IF(Q2519="","",INDEX(Vulnerabilidad!$D$6:$D$17,Q2519))</x:f>
        <x:v>0</x:v>
      </x:c>
      <x:c r="S2519" s="55" t="n">
        <x:f>IF(AND(ISNUMBER(J2519),ISNUMBER(R2519),R2519&gt;=0,R2519&lt;=1),J2519*R2519,"n.a.")</x:f>
        <x:v>0</x:v>
      </x:c>
      <x:c r="T2519" s="38" t="str">
        <x:f>IF(ISNUMBER(S2519),"Calculado ilustrativo","Faltan datos / parámetros inválidos")</x:f>
        <x:v>Calculado ilustrativo</x:v>
      </x:c>
    </x:row>
    <x:row r="2520">
      <x:c r="A2520" s="38" t="str">
        <x:v>R02515</x:v>
      </x:c>
      <x:c r="B2520" s="38" t="str">
        <x:f>'Reparto provincial'!B844</x:f>
        <x:v>C22</x:v>
      </x:c>
      <x:c r="C2520" s="38" t="str">
        <x:f>'Reparto provincial'!C844</x:f>
        <x:v>La Regional de Seguros, S.A.</x:v>
      </x:c>
      <x:c r="D2520" s="38" t="str">
        <x:f>'Reparto provincial'!D844</x:f>
        <x:v>Comercial</x:v>
      </x:c>
      <x:c r="E2520" s="38" t="str">
        <x:f>'Reparto provincial'!E844</x:f>
        <x:v>Los Santos</x:v>
      </x:c>
      <x:c r="F2520" s="38" t="str">
        <x:f>Ubicaciones!A12</x:f>
        <x:v>L07</x:v>
      </x:c>
      <x:c r="G2520" s="38" t="str">
        <x:v>P1</x:v>
      </x:c>
      <x:c r="H2520" s="55" t="n">
        <x:f>IF(AND(ISNUMBER('Reparto provincial'!J844),ABS(Construccion!G25-1)&lt;0.0000001,MIN(Construccion!D25:F25)&gt;=0,MAX(Construccion!D25:F25)&lt;=1),ROUND('Reparto provincial'!J844*ROUND(SUM(Construccion!$D$25:D25),12),0)-0,"n.a.")</x:f>
        <x:v>2</x:v>
      </x:c>
      <x:c r="I2520" s="55" t="n">
        <x:f>'Reparto provincial'!N844</x:f>
        <x:v>143747.61120263592</x:v>
      </x:c>
      <x:c r="J2520" s="55" t="n">
        <x:f>IF(AND(ISNUMBER(H2520),ISNUMBER(I2520)),H2520*I2520,"n.a.")</x:f>
        <x:v>287495.22240527184</x:v>
      </x:c>
      <x:c r="K2520" s="56" t="n">
        <x:f>Ubicaciones!D12</x:f>
        <x:v>7.77</x:v>
      </x:c>
      <x:c r="L2520" s="56" t="n">
        <x:f>Ubicaciones!E12</x:f>
        <x:v>-80.28</x:v>
      </x:c>
      <x:c r="M2520" s="38" t="str">
        <x:f>Vulnerabilidad!B22</x:f>
        <x:v>Hormigón armado</x:v>
      </x:c>
      <x:c r="N2520" s="38" t="str">
        <x:f>Vulnerabilidad!C22</x:f>
        <x:v>Mampostería de relleno</x:v>
      </x:c>
      <x:c r="O2520" s="38" t="str">
        <x:f>Vulnerabilidad!D22</x:f>
        <x:v>Losa de hormigón</x:v>
      </x:c>
      <x:c r="P2520" s="38" t="str">
        <x:v>Sin dato</x:v>
      </x:c>
      <x:c r="Q2520" s="38" t="n">
        <x:f>IF('Impacto local'!H12="","",'Impacto local'!H12)</x:f>
        <x:v>2</x:v>
      </x:c>
      <x:c r="R2520" s="57" t="n">
        <x:f>IF(Q2520="","",INDEX(Vulnerabilidad!$B$6:$B$17,Q2520))</x:f>
        <x:v>0</x:v>
      </x:c>
      <x:c r="S2520" s="55" t="n">
        <x:f>IF(AND(ISNUMBER(J2520),ISNUMBER(R2520),R2520&gt;=0,R2520&lt;=1),J2520*R2520,"n.a.")</x:f>
        <x:v>0</x:v>
      </x:c>
      <x:c r="T2520" s="38" t="str">
        <x:f>IF(ISNUMBER(S2520),"Calculado ilustrativo","Faltan datos / parámetros inválidos")</x:f>
        <x:v>Calculado ilustrativo</x:v>
      </x:c>
    </x:row>
    <x:row r="2521">
      <x:c r="A2521" s="38" t="str">
        <x:v>R02516</x:v>
      </x:c>
      <x:c r="B2521" s="38" t="str">
        <x:f>'Reparto provincial'!B844</x:f>
        <x:v>C22</x:v>
      </x:c>
      <x:c r="C2521" s="38" t="str">
        <x:f>'Reparto provincial'!C844</x:f>
        <x:v>La Regional de Seguros, S.A.</x:v>
      </x:c>
      <x:c r="D2521" s="38" t="str">
        <x:f>'Reparto provincial'!D844</x:f>
        <x:v>Comercial</x:v>
      </x:c>
      <x:c r="E2521" s="38" t="str">
        <x:f>'Reparto provincial'!E844</x:f>
        <x:v>Los Santos</x:v>
      </x:c>
      <x:c r="F2521" s="38" t="str">
        <x:f>Ubicaciones!A12</x:f>
        <x:v>L07</x:v>
      </x:c>
      <x:c r="G2521" s="38" t="str">
        <x:v>P2</x:v>
      </x:c>
      <x:c r="H2521" s="55" t="n">
        <x:f>IF(AND(ISNUMBER('Reparto provincial'!J844),ABS(Construccion!G25-1)&lt;0.0000001,MIN(Construccion!D25:F25)&gt;=0,MAX(Construccion!D25:F25)&lt;=1),ROUND('Reparto provincial'!J844*ROUND(SUM(Construccion!$D$25:E25),12),0)-ROUND('Reparto provincial'!J844*ROUND(SUM(Construccion!$D$25:D25),12),0),"n.a.")</x:f>
        <x:v>1</x:v>
      </x:c>
      <x:c r="I2521" s="55" t="n">
        <x:f>'Reparto provincial'!N844</x:f>
        <x:v>143747.61120263592</x:v>
      </x:c>
      <x:c r="J2521" s="55" t="n">
        <x:f>IF(AND(ISNUMBER(H2521),ISNUMBER(I2521)),H2521*I2521,"n.a.")</x:f>
        <x:v>143747.61120263592</x:v>
      </x:c>
      <x:c r="K2521" s="56" t="n">
        <x:f>Ubicaciones!D12</x:f>
        <x:v>7.77</x:v>
      </x:c>
      <x:c r="L2521" s="56" t="n">
        <x:f>Ubicaciones!E12</x:f>
        <x:v>-80.28</x:v>
      </x:c>
      <x:c r="M2521" s="38" t="str">
        <x:f>Vulnerabilidad!B23</x:f>
        <x:v>Mampostería sin refuerzo</x:v>
      </x:c>
      <x:c r="N2521" s="38" t="str">
        <x:f>Vulnerabilidad!C23</x:f>
        <x:v>Bloque / ladrillo</x:v>
      </x:c>
      <x:c r="O2521" s="38" t="str">
        <x:f>Vulnerabilidad!D23</x:f>
        <x:v>Metal</x:v>
      </x:c>
      <x:c r="P2521" s="38" t="str">
        <x:v>Sin dato</x:v>
      </x:c>
      <x:c r="Q2521" s="38" t="n">
        <x:f>IF('Impacto local'!H12="","",'Impacto local'!H12)</x:f>
        <x:v>2</x:v>
      </x:c>
      <x:c r="R2521" s="57" t="n">
        <x:f>IF(Q2521="","",INDEX(Vulnerabilidad!$C$6:$C$17,Q2521))</x:f>
        <x:v>0</x:v>
      </x:c>
      <x:c r="S2521" s="55" t="n">
        <x:f>IF(AND(ISNUMBER(J2521),ISNUMBER(R2521),R2521&gt;=0,R2521&lt;=1),J2521*R2521,"n.a.")</x:f>
        <x:v>0</x:v>
      </x:c>
      <x:c r="T2521" s="38" t="str">
        <x:f>IF(ISNUMBER(S2521),"Calculado ilustrativo","Faltan datos / parámetros inválidos")</x:f>
        <x:v>Calculado ilustrativo</x:v>
      </x:c>
    </x:row>
    <x:row r="2522">
      <x:c r="A2522" s="38" t="str">
        <x:v>R02517</x:v>
      </x:c>
      <x:c r="B2522" s="38" t="str">
        <x:f>'Reparto provincial'!B844</x:f>
        <x:v>C22</x:v>
      </x:c>
      <x:c r="C2522" s="38" t="str">
        <x:f>'Reparto provincial'!C844</x:f>
        <x:v>La Regional de Seguros, S.A.</x:v>
      </x:c>
      <x:c r="D2522" s="38" t="str">
        <x:f>'Reparto provincial'!D844</x:f>
        <x:v>Comercial</x:v>
      </x:c>
      <x:c r="E2522" s="38" t="str">
        <x:f>'Reparto provincial'!E844</x:f>
        <x:v>Los Santos</x:v>
      </x:c>
      <x:c r="F2522" s="38" t="str">
        <x:f>Ubicaciones!A12</x:f>
        <x:v>L07</x:v>
      </x:c>
      <x:c r="G2522" s="38" t="str">
        <x:v>P3</x:v>
      </x:c>
      <x:c r="H2522" s="55" t="n">
        <x:f>IF(AND(ISNUMBER('Reparto provincial'!J844),ABS(Construccion!G25-1)&lt;0.0000001,MIN(Construccion!D25:F25)&gt;=0,MAX(Construccion!D25:F25)&lt;=1),ROUND('Reparto provincial'!J844*ROUND(SUM(Construccion!$D$25:F25),12),0)-ROUND('Reparto provincial'!J844*ROUND(SUM(Construccion!$D$25:E25),12),0),"n.a.")</x:f>
        <x:v>0</x:v>
      </x:c>
      <x:c r="I2522" s="55" t="n">
        <x:f>'Reparto provincial'!N844</x:f>
        <x:v>143747.61120263592</x:v>
      </x:c>
      <x:c r="J2522" s="55" t="n">
        <x:f>IF(AND(ISNUMBER(H2522),ISNUMBER(I2522)),H2522*I2522,"n.a.")</x:f>
        <x:v>0</x:v>
      </x:c>
      <x:c r="K2522" s="56" t="n">
        <x:f>Ubicaciones!D12</x:f>
        <x:v>7.77</x:v>
      </x:c>
      <x:c r="L2522" s="56" t="n">
        <x:f>Ubicaciones!E12</x:f>
        <x:v>-80.28</x:v>
      </x:c>
      <x:c r="M2522" s="38" t="str">
        <x:f>Vulnerabilidad!B24</x:f>
        <x:v>Liviana / madera</x:v>
      </x:c>
      <x:c r="N2522" s="38" t="str">
        <x:f>Vulnerabilidad!C24</x:f>
        <x:v>Madera / livianas</x:v>
      </x:c>
      <x:c r="O2522" s="38" t="str">
        <x:f>Vulnerabilidad!D24</x:f>
        <x:v>Metal</x:v>
      </x:c>
      <x:c r="P2522" s="38" t="str">
        <x:v>Sin dato</x:v>
      </x:c>
      <x:c r="Q2522" s="38" t="n">
        <x:f>IF('Impacto local'!H12="","",'Impacto local'!H12)</x:f>
        <x:v>2</x:v>
      </x:c>
      <x:c r="R2522" s="57" t="n">
        <x:f>IF(Q2522="","",INDEX(Vulnerabilidad!$D$6:$D$17,Q2522))</x:f>
        <x:v>0</x:v>
      </x:c>
      <x:c r="S2522" s="55" t="n">
        <x:f>IF(AND(ISNUMBER(J2522),ISNUMBER(R2522),R2522&gt;=0,R2522&lt;=1),J2522*R2522,"n.a.")</x:f>
        <x:v>0</x:v>
      </x:c>
      <x:c r="T2522" s="38" t="str">
        <x:f>IF(ISNUMBER(S2522),"Calculado ilustrativo","Faltan datos / parámetros inválidos")</x:f>
        <x:v>Calculado ilustrativo</x:v>
      </x:c>
    </x:row>
    <x:row r="2523">
      <x:c r="A2523" s="38" t="str">
        <x:v>R02518</x:v>
      </x:c>
      <x:c r="B2523" s="38" t="str">
        <x:f>'Reparto provincial'!B845</x:f>
        <x:v>C22</x:v>
      </x:c>
      <x:c r="C2523" s="38" t="str">
        <x:f>'Reparto provincial'!C845</x:f>
        <x:v>La Regional de Seguros, S.A.</x:v>
      </x:c>
      <x:c r="D2523" s="38" t="str">
        <x:f>'Reparto provincial'!D845</x:f>
        <x:v>Comercial</x:v>
      </x:c>
      <x:c r="E2523" s="38" t="str">
        <x:f>'Reparto provincial'!E845</x:f>
        <x:v>Panamá</x:v>
      </x:c>
      <x:c r="F2523" s="38" t="str">
        <x:f>Ubicaciones!A13</x:f>
        <x:v>L08</x:v>
      </x:c>
      <x:c r="G2523" s="38" t="str">
        <x:v>P1</x:v>
      </x:c>
      <x:c r="H2523" s="55" t="n">
        <x:f>IF(AND(ISNUMBER('Reparto provincial'!J845),ABS(Construccion!G28-1)&lt;0.0000001,MIN(Construccion!D28:F28)&gt;=0,MAX(Construccion!D28:F28)&lt;=1),ROUND('Reparto provincial'!J845*ROUND(SUM(Construccion!$D$28:D28),12),0)-0,"n.a.")</x:f>
        <x:v>235</x:v>
      </x:c>
      <x:c r="I2523" s="55" t="n">
        <x:f>'Reparto provincial'!N845</x:f>
        <x:v>143747.61120263592</x:v>
      </x:c>
      <x:c r="J2523" s="55" t="n">
        <x:f>IF(AND(ISNUMBER(H2523),ISNUMBER(I2523)),H2523*I2523,"n.a.")</x:f>
        <x:v>33780688.63261944</x:v>
      </x:c>
      <x:c r="K2523" s="56" t="n">
        <x:f>Ubicaciones!D13</x:f>
        <x:v>8.98</x:v>
      </x:c>
      <x:c r="L2523" s="56" t="n">
        <x:f>Ubicaciones!E13</x:f>
        <x:v>-79.52</x:v>
      </x:c>
      <x:c r="M2523" s="38" t="str">
        <x:f>Vulnerabilidad!B22</x:f>
        <x:v>Hormigón armado</x:v>
      </x:c>
      <x:c r="N2523" s="38" t="str">
        <x:f>Vulnerabilidad!C22</x:f>
        <x:v>Mampostería de relleno</x:v>
      </x:c>
      <x:c r="O2523" s="38" t="str">
        <x:f>Vulnerabilidad!D22</x:f>
        <x:v>Losa de hormigón</x:v>
      </x:c>
      <x:c r="P2523" s="38" t="str">
        <x:v>Sin dato</x:v>
      </x:c>
      <x:c r="Q2523" s="38" t="n">
        <x:f>IF('Impacto local'!H13="","",'Impacto local'!H13)</x:f>
        <x:v>2</x:v>
      </x:c>
      <x:c r="R2523" s="57" t="n">
        <x:f>IF(Q2523="","",INDEX(Vulnerabilidad!$B$6:$B$17,Q2523))</x:f>
        <x:v>0</x:v>
      </x:c>
      <x:c r="S2523" s="55" t="n">
        <x:f>IF(AND(ISNUMBER(J2523),ISNUMBER(R2523),R2523&gt;=0,R2523&lt;=1),J2523*R2523,"n.a.")</x:f>
        <x:v>0</x:v>
      </x:c>
      <x:c r="T2523" s="38" t="str">
        <x:f>IF(ISNUMBER(S2523),"Calculado ilustrativo","Faltan datos / parámetros inválidos")</x:f>
        <x:v>Calculado ilustrativo</x:v>
      </x:c>
    </x:row>
    <x:row r="2524">
      <x:c r="A2524" s="38" t="str">
        <x:v>R02519</x:v>
      </x:c>
      <x:c r="B2524" s="38" t="str">
        <x:f>'Reparto provincial'!B845</x:f>
        <x:v>C22</x:v>
      </x:c>
      <x:c r="C2524" s="38" t="str">
        <x:f>'Reparto provincial'!C845</x:f>
        <x:v>La Regional de Seguros, S.A.</x:v>
      </x:c>
      <x:c r="D2524" s="38" t="str">
        <x:f>'Reparto provincial'!D845</x:f>
        <x:v>Comercial</x:v>
      </x:c>
      <x:c r="E2524" s="38" t="str">
        <x:f>'Reparto provincial'!E845</x:f>
        <x:v>Panamá</x:v>
      </x:c>
      <x:c r="F2524" s="38" t="str">
        <x:f>Ubicaciones!A13</x:f>
        <x:v>L08</x:v>
      </x:c>
      <x:c r="G2524" s="38" t="str">
        <x:v>P2</x:v>
      </x:c>
      <x:c r="H2524" s="55" t="n">
        <x:f>IF(AND(ISNUMBER('Reparto provincial'!J845),ABS(Construccion!G28-1)&lt;0.0000001,MIN(Construccion!D28:F28)&gt;=0,MAX(Construccion!D28:F28)&lt;=1),ROUND('Reparto provincial'!J845*ROUND(SUM(Construccion!$D$28:E28),12),0)-ROUND('Reparto provincial'!J845*ROUND(SUM(Construccion!$D$28:D28),12),0),"n.a.")</x:f>
        <x:v>118</x:v>
      </x:c>
      <x:c r="I2524" s="55" t="n">
        <x:f>'Reparto provincial'!N845</x:f>
        <x:v>143747.61120263592</x:v>
      </x:c>
      <x:c r="J2524" s="55" t="n">
        <x:f>IF(AND(ISNUMBER(H2524),ISNUMBER(I2524)),H2524*I2524,"n.a.")</x:f>
        <x:v>16962218.121911038</x:v>
      </x:c>
      <x:c r="K2524" s="56" t="n">
        <x:f>Ubicaciones!D13</x:f>
        <x:v>8.98</x:v>
      </x:c>
      <x:c r="L2524" s="56" t="n">
        <x:f>Ubicaciones!E13</x:f>
        <x:v>-79.52</x:v>
      </x:c>
      <x:c r="M2524" s="38" t="str">
        <x:f>Vulnerabilidad!B23</x:f>
        <x:v>Mampostería sin refuerzo</x:v>
      </x:c>
      <x:c r="N2524" s="38" t="str">
        <x:f>Vulnerabilidad!C23</x:f>
        <x:v>Bloque / ladrillo</x:v>
      </x:c>
      <x:c r="O2524" s="38" t="str">
        <x:f>Vulnerabilidad!D23</x:f>
        <x:v>Metal</x:v>
      </x:c>
      <x:c r="P2524" s="38" t="str">
        <x:v>Sin dato</x:v>
      </x:c>
      <x:c r="Q2524" s="38" t="n">
        <x:f>IF('Impacto local'!H13="","",'Impacto local'!H13)</x:f>
        <x:v>2</x:v>
      </x:c>
      <x:c r="R2524" s="57" t="n">
        <x:f>IF(Q2524="","",INDEX(Vulnerabilidad!$C$6:$C$17,Q2524))</x:f>
        <x:v>0</x:v>
      </x:c>
      <x:c r="S2524" s="55" t="n">
        <x:f>IF(AND(ISNUMBER(J2524),ISNUMBER(R2524),R2524&gt;=0,R2524&lt;=1),J2524*R2524,"n.a.")</x:f>
        <x:v>0</x:v>
      </x:c>
      <x:c r="T2524" s="38" t="str">
        <x:f>IF(ISNUMBER(S2524),"Calculado ilustrativo","Faltan datos / parámetros inválidos")</x:f>
        <x:v>Calculado ilustrativo</x:v>
      </x:c>
    </x:row>
    <x:row r="2525">
      <x:c r="A2525" s="38" t="str">
        <x:v>R02520</x:v>
      </x:c>
      <x:c r="B2525" s="38" t="str">
        <x:f>'Reparto provincial'!B845</x:f>
        <x:v>C22</x:v>
      </x:c>
      <x:c r="C2525" s="38" t="str">
        <x:f>'Reparto provincial'!C845</x:f>
        <x:v>La Regional de Seguros, S.A.</x:v>
      </x:c>
      <x:c r="D2525" s="38" t="str">
        <x:f>'Reparto provincial'!D845</x:f>
        <x:v>Comercial</x:v>
      </x:c>
      <x:c r="E2525" s="38" t="str">
        <x:f>'Reparto provincial'!E845</x:f>
        <x:v>Panamá</x:v>
      </x:c>
      <x:c r="F2525" s="38" t="str">
        <x:f>Ubicaciones!A13</x:f>
        <x:v>L08</x:v>
      </x:c>
      <x:c r="G2525" s="38" t="str">
        <x:v>P3</x:v>
      </x:c>
      <x:c r="H2525" s="55" t="n">
        <x:f>IF(AND(ISNUMBER('Reparto provincial'!J845),ABS(Construccion!G28-1)&lt;0.0000001,MIN(Construccion!D28:F28)&gt;=0,MAX(Construccion!D28:F28)&lt;=1),ROUND('Reparto provincial'!J845*ROUND(SUM(Construccion!$D$28:F28),12),0)-ROUND('Reparto provincial'!J845*ROUND(SUM(Construccion!$D$28:E28),12),0),"n.a.")</x:f>
        <x:v>39</x:v>
      </x:c>
      <x:c r="I2525" s="55" t="n">
        <x:f>'Reparto provincial'!N845</x:f>
        <x:v>143747.61120263592</x:v>
      </x:c>
      <x:c r="J2525" s="55" t="n">
        <x:f>IF(AND(ISNUMBER(H2525),ISNUMBER(I2525)),H2525*I2525,"n.a.")</x:f>
        <x:v>5606156.836902801</x:v>
      </x:c>
      <x:c r="K2525" s="56" t="n">
        <x:f>Ubicaciones!D13</x:f>
        <x:v>8.98</x:v>
      </x:c>
      <x:c r="L2525" s="56" t="n">
        <x:f>Ubicaciones!E13</x:f>
        <x:v>-79.52</x:v>
      </x:c>
      <x:c r="M2525" s="38" t="str">
        <x:f>Vulnerabilidad!B24</x:f>
        <x:v>Liviana / madera</x:v>
      </x:c>
      <x:c r="N2525" s="38" t="str">
        <x:f>Vulnerabilidad!C24</x:f>
        <x:v>Madera / livianas</x:v>
      </x:c>
      <x:c r="O2525" s="38" t="str">
        <x:f>Vulnerabilidad!D24</x:f>
        <x:v>Metal</x:v>
      </x:c>
      <x:c r="P2525" s="38" t="str">
        <x:v>Sin dato</x:v>
      </x:c>
      <x:c r="Q2525" s="38" t="n">
        <x:f>IF('Impacto local'!H13="","",'Impacto local'!H13)</x:f>
        <x:v>2</x:v>
      </x:c>
      <x:c r="R2525" s="57" t="n">
        <x:f>IF(Q2525="","",INDEX(Vulnerabilidad!$D$6:$D$17,Q2525))</x:f>
        <x:v>0</x:v>
      </x:c>
      <x:c r="S2525" s="55" t="n">
        <x:f>IF(AND(ISNUMBER(J2525),ISNUMBER(R2525),R2525&gt;=0,R2525&lt;=1),J2525*R2525,"n.a.")</x:f>
        <x:v>0</x:v>
      </x:c>
      <x:c r="T2525" s="38" t="str">
        <x:f>IF(ISNUMBER(S2525),"Calculado ilustrativo","Faltan datos / parámetros inválidos")</x:f>
        <x:v>Calculado ilustrativo</x:v>
      </x:c>
    </x:row>
    <x:row r="2526">
      <x:c r="A2526" s="38" t="str">
        <x:v>R02521</x:v>
      </x:c>
      <x:c r="B2526" s="38" t="str">
        <x:f>'Reparto provincial'!B846</x:f>
        <x:v>C22</x:v>
      </x:c>
      <x:c r="C2526" s="38" t="str">
        <x:f>'Reparto provincial'!C846</x:f>
        <x:v>La Regional de Seguros, S.A.</x:v>
      </x:c>
      <x:c r="D2526" s="38" t="str">
        <x:f>'Reparto provincial'!D846</x:f>
        <x:v>Comercial</x:v>
      </x:c>
      <x:c r="E2526" s="38" t="str">
        <x:f>'Reparto provincial'!E846</x:f>
        <x:v>Veraguas</x:v>
      </x:c>
      <x:c r="F2526" s="38" t="str">
        <x:f>Ubicaciones!A14</x:f>
        <x:v>L09</x:v>
      </x:c>
      <x:c r="G2526" s="38" t="str">
        <x:v>P1</x:v>
      </x:c>
      <x:c r="H2526" s="55" t="n">
        <x:f>IF(AND(ISNUMBER('Reparto provincial'!J846),ABS(Construccion!G31-1)&lt;0.0000001,MIN(Construccion!D31:F31)&gt;=0,MAX(Construccion!D31:F31)&lt;=1),ROUND('Reparto provincial'!J846*ROUND(SUM(Construccion!$D$31:D31),12),0)-0,"n.a.")</x:f>
        <x:v>6</x:v>
      </x:c>
      <x:c r="I2526" s="55" t="n">
        <x:f>'Reparto provincial'!N846</x:f>
        <x:v>143747.61120263592</x:v>
      </x:c>
      <x:c r="J2526" s="55" t="n">
        <x:f>IF(AND(ISNUMBER(H2526),ISNUMBER(I2526)),H2526*I2526,"n.a.")</x:f>
        <x:v>862485.6672158155</x:v>
      </x:c>
      <x:c r="K2526" s="56" t="n">
        <x:f>Ubicaciones!D14</x:f>
        <x:v>8.1</x:v>
      </x:c>
      <x:c r="L2526" s="56" t="n">
        <x:f>Ubicaciones!E14</x:f>
        <x:v>-80.97</x:v>
      </x:c>
      <x:c r="M2526" s="38" t="str">
        <x:f>Vulnerabilidad!B22</x:f>
        <x:v>Hormigón armado</x:v>
      </x:c>
      <x:c r="N2526" s="38" t="str">
        <x:f>Vulnerabilidad!C22</x:f>
        <x:v>Mampostería de relleno</x:v>
      </x:c>
      <x:c r="O2526" s="38" t="str">
        <x:f>Vulnerabilidad!D22</x:f>
        <x:v>Losa de hormigón</x:v>
      </x:c>
      <x:c r="P2526" s="38" t="str">
        <x:v>Sin dato</x:v>
      </x:c>
      <x:c r="Q2526" s="38" t="n">
        <x:f>IF('Impacto local'!H14="","",'Impacto local'!H14)</x:f>
        <x:v>3</x:v>
      </x:c>
      <x:c r="R2526" s="57" t="n">
        <x:f>IF(Q2526="","",INDEX(Vulnerabilidad!$B$6:$B$17,Q2526))</x:f>
        <x:v>0</x:v>
      </x:c>
      <x:c r="S2526" s="55" t="n">
        <x:f>IF(AND(ISNUMBER(J2526),ISNUMBER(R2526),R2526&gt;=0,R2526&lt;=1),J2526*R2526,"n.a.")</x:f>
        <x:v>0</x:v>
      </x:c>
      <x:c r="T2526" s="38" t="str">
        <x:f>IF(ISNUMBER(S2526),"Calculado ilustrativo","Faltan datos / parámetros inválidos")</x:f>
        <x:v>Calculado ilustrativo</x:v>
      </x:c>
    </x:row>
    <x:row r="2527">
      <x:c r="A2527" s="38" t="str">
        <x:v>R02522</x:v>
      </x:c>
      <x:c r="B2527" s="38" t="str">
        <x:f>'Reparto provincial'!B846</x:f>
        <x:v>C22</x:v>
      </x:c>
      <x:c r="C2527" s="38" t="str">
        <x:f>'Reparto provincial'!C846</x:f>
        <x:v>La Regional de Seguros, S.A.</x:v>
      </x:c>
      <x:c r="D2527" s="38" t="str">
        <x:f>'Reparto provincial'!D846</x:f>
        <x:v>Comercial</x:v>
      </x:c>
      <x:c r="E2527" s="38" t="str">
        <x:f>'Reparto provincial'!E846</x:f>
        <x:v>Veraguas</x:v>
      </x:c>
      <x:c r="F2527" s="38" t="str">
        <x:f>Ubicaciones!A14</x:f>
        <x:v>L09</x:v>
      </x:c>
      <x:c r="G2527" s="38" t="str">
        <x:v>P2</x:v>
      </x:c>
      <x:c r="H2527" s="55" t="n">
        <x:f>IF(AND(ISNUMBER('Reparto provincial'!J846),ABS(Construccion!G31-1)&lt;0.0000001,MIN(Construccion!D31:F31)&gt;=0,MAX(Construccion!D31:F31)&lt;=1),ROUND('Reparto provincial'!J846*ROUND(SUM(Construccion!$D$31:E31),12),0)-ROUND('Reparto provincial'!J846*ROUND(SUM(Construccion!$D$31:D31),12),0),"n.a.")</x:f>
        <x:v>3</x:v>
      </x:c>
      <x:c r="I2527" s="55" t="n">
        <x:f>'Reparto provincial'!N846</x:f>
        <x:v>143747.61120263592</x:v>
      </x:c>
      <x:c r="J2527" s="55" t="n">
        <x:f>IF(AND(ISNUMBER(H2527),ISNUMBER(I2527)),H2527*I2527,"n.a.")</x:f>
        <x:v>431242.83360790776</x:v>
      </x:c>
      <x:c r="K2527" s="56" t="n">
        <x:f>Ubicaciones!D14</x:f>
        <x:v>8.1</x:v>
      </x:c>
      <x:c r="L2527" s="56" t="n">
        <x:f>Ubicaciones!E14</x:f>
        <x:v>-80.97</x:v>
      </x:c>
      <x:c r="M2527" s="38" t="str">
        <x:f>Vulnerabilidad!B23</x:f>
        <x:v>Mampostería sin refuerzo</x:v>
      </x:c>
      <x:c r="N2527" s="38" t="str">
        <x:f>Vulnerabilidad!C23</x:f>
        <x:v>Bloque / ladrillo</x:v>
      </x:c>
      <x:c r="O2527" s="38" t="str">
        <x:f>Vulnerabilidad!D23</x:f>
        <x:v>Metal</x:v>
      </x:c>
      <x:c r="P2527" s="38" t="str">
        <x:v>Sin dato</x:v>
      </x:c>
      <x:c r="Q2527" s="38" t="n">
        <x:f>IF('Impacto local'!H14="","",'Impacto local'!H14)</x:f>
        <x:v>3</x:v>
      </x:c>
      <x:c r="R2527" s="57" t="n">
        <x:f>IF(Q2527="","",INDEX(Vulnerabilidad!$C$6:$C$17,Q2527))</x:f>
        <x:v>0</x:v>
      </x:c>
      <x:c r="S2527" s="55" t="n">
        <x:f>IF(AND(ISNUMBER(J2527),ISNUMBER(R2527),R2527&gt;=0,R2527&lt;=1),J2527*R2527,"n.a.")</x:f>
        <x:v>0</x:v>
      </x:c>
      <x:c r="T2527" s="38" t="str">
        <x:f>IF(ISNUMBER(S2527),"Calculado ilustrativo","Faltan datos / parámetros inválidos")</x:f>
        <x:v>Calculado ilustrativo</x:v>
      </x:c>
    </x:row>
    <x:row r="2528">
      <x:c r="A2528" s="38" t="str">
        <x:v>R02523</x:v>
      </x:c>
      <x:c r="B2528" s="38" t="str">
        <x:f>'Reparto provincial'!B846</x:f>
        <x:v>C22</x:v>
      </x:c>
      <x:c r="C2528" s="38" t="str">
        <x:f>'Reparto provincial'!C846</x:f>
        <x:v>La Regional de Seguros, S.A.</x:v>
      </x:c>
      <x:c r="D2528" s="38" t="str">
        <x:f>'Reparto provincial'!D846</x:f>
        <x:v>Comercial</x:v>
      </x:c>
      <x:c r="E2528" s="38" t="str">
        <x:f>'Reparto provincial'!E846</x:f>
        <x:v>Veraguas</x:v>
      </x:c>
      <x:c r="F2528" s="38" t="str">
        <x:f>Ubicaciones!A14</x:f>
        <x:v>L09</x:v>
      </x:c>
      <x:c r="G2528" s="38" t="str">
        <x:v>P3</x:v>
      </x:c>
      <x:c r="H2528" s="55" t="n">
        <x:f>IF(AND(ISNUMBER('Reparto provincial'!J846),ABS(Construccion!G31-1)&lt;0.0000001,MIN(Construccion!D31:F31)&gt;=0,MAX(Construccion!D31:F31)&lt;=1),ROUND('Reparto provincial'!J846*ROUND(SUM(Construccion!$D$31:F31),12),0)-ROUND('Reparto provincial'!J846*ROUND(SUM(Construccion!$D$31:E31),12),0),"n.a.")</x:f>
        <x:v>1</x:v>
      </x:c>
      <x:c r="I2528" s="55" t="n">
        <x:f>'Reparto provincial'!N846</x:f>
        <x:v>143747.61120263592</x:v>
      </x:c>
      <x:c r="J2528" s="55" t="n">
        <x:f>IF(AND(ISNUMBER(H2528),ISNUMBER(I2528)),H2528*I2528,"n.a.")</x:f>
        <x:v>143747.61120263592</x:v>
      </x:c>
      <x:c r="K2528" s="56" t="n">
        <x:f>Ubicaciones!D14</x:f>
        <x:v>8.1</x:v>
      </x:c>
      <x:c r="L2528" s="56" t="n">
        <x:f>Ubicaciones!E14</x:f>
        <x:v>-80.97</x:v>
      </x:c>
      <x:c r="M2528" s="38" t="str">
        <x:f>Vulnerabilidad!B24</x:f>
        <x:v>Liviana / madera</x:v>
      </x:c>
      <x:c r="N2528" s="38" t="str">
        <x:f>Vulnerabilidad!C24</x:f>
        <x:v>Madera / livianas</x:v>
      </x:c>
      <x:c r="O2528" s="38" t="str">
        <x:f>Vulnerabilidad!D24</x:f>
        <x:v>Metal</x:v>
      </x:c>
      <x:c r="P2528" s="38" t="str">
        <x:v>Sin dato</x:v>
      </x:c>
      <x:c r="Q2528" s="38" t="n">
        <x:f>IF('Impacto local'!H14="","",'Impacto local'!H14)</x:f>
        <x:v>3</x:v>
      </x:c>
      <x:c r="R2528" s="57" t="n">
        <x:f>IF(Q2528="","",INDEX(Vulnerabilidad!$D$6:$D$17,Q2528))</x:f>
        <x:v>0</x:v>
      </x:c>
      <x:c r="S2528" s="55" t="n">
        <x:f>IF(AND(ISNUMBER(J2528),ISNUMBER(R2528),R2528&gt;=0,R2528&lt;=1),J2528*R2528,"n.a.")</x:f>
        <x:v>0</x:v>
      </x:c>
      <x:c r="T2528" s="38" t="str">
        <x:f>IF(ISNUMBER(S2528),"Calculado ilustrativo","Faltan datos / parámetros inválidos")</x:f>
        <x:v>Calculado ilustrativo</x:v>
      </x:c>
    </x:row>
    <x:row r="2529">
      <x:c r="A2529" s="38" t="str">
        <x:v>R02524</x:v>
      </x:c>
      <x:c r="B2529" s="38" t="str">
        <x:f>'Reparto provincial'!B847</x:f>
        <x:v>C22</x:v>
      </x:c>
      <x:c r="C2529" s="38" t="str">
        <x:f>'Reparto provincial'!C847</x:f>
        <x:v>La Regional de Seguros, S.A.</x:v>
      </x:c>
      <x:c r="D2529" s="38" t="str">
        <x:f>'Reparto provincial'!D847</x:f>
        <x:v>Comercial</x:v>
      </x:c>
      <x:c r="E2529" s="38" t="str">
        <x:f>'Reparto provincial'!E847</x:f>
        <x:v>Guna Yala</x:v>
      </x:c>
      <x:c r="F2529" s="38" t="str">
        <x:f>Ubicaciones!A15</x:f>
        <x:v>L10</x:v>
      </x:c>
      <x:c r="G2529" s="38" t="str">
        <x:v>P1</x:v>
      </x:c>
      <x:c r="H2529" s="55" t="n">
        <x:f>IF(AND(ISNUMBER('Reparto provincial'!J847),ABS(Construccion!G34-1)&lt;0.0000001,MIN(Construccion!D34:F34)&gt;=0,MAX(Construccion!D34:F34)&lt;=1),ROUND('Reparto provincial'!J847*ROUND(SUM(Construccion!$D$34:D34),12),0)-0,"n.a.")</x:f>
        <x:v>0</x:v>
      </x:c>
      <x:c r="I2529" s="55" t="n">
        <x:f>'Reparto provincial'!N847</x:f>
        <x:v>143747.61120263592</x:v>
      </x:c>
      <x:c r="J2529" s="55" t="n">
        <x:f>IF(AND(ISNUMBER(H2529),ISNUMBER(I2529)),H2529*I2529,"n.a.")</x:f>
        <x:v>0</x:v>
      </x:c>
      <x:c r="K2529" s="56" t="n">
        <x:f>Ubicaciones!D15</x:f>
        <x:v>9.45</x:v>
      </x:c>
      <x:c r="L2529" s="56" t="n">
        <x:f>Ubicaciones!E15</x:f>
        <x:v>-78.97</x:v>
      </x:c>
      <x:c r="M2529" s="38" t="str">
        <x:f>Vulnerabilidad!B22</x:f>
        <x:v>Hormigón armado</x:v>
      </x:c>
      <x:c r="N2529" s="38" t="str">
        <x:f>Vulnerabilidad!C22</x:f>
        <x:v>Mampostería de relleno</x:v>
      </x:c>
      <x:c r="O2529" s="38" t="str">
        <x:f>Vulnerabilidad!D22</x:f>
        <x:v>Losa de hormigón</x:v>
      </x:c>
      <x:c r="P2529" s="38" t="str">
        <x:v>Sin dato</x:v>
      </x:c>
      <x:c r="Q2529" s="38" t="n">
        <x:f>IF('Impacto local'!H15="","",'Impacto local'!H15)</x:f>
        <x:v>2</x:v>
      </x:c>
      <x:c r="R2529" s="57" t="n">
        <x:f>IF(Q2529="","",INDEX(Vulnerabilidad!$B$6:$B$17,Q2529))</x:f>
        <x:v>0</x:v>
      </x:c>
      <x:c r="S2529" s="55" t="n">
        <x:f>IF(AND(ISNUMBER(J2529),ISNUMBER(R2529),R2529&gt;=0,R2529&lt;=1),J2529*R2529,"n.a.")</x:f>
        <x:v>0</x:v>
      </x:c>
      <x:c r="T2529" s="38" t="str">
        <x:f>IF(ISNUMBER(S2529),"Calculado ilustrativo","Faltan datos / parámetros inválidos")</x:f>
        <x:v>Calculado ilustrativo</x:v>
      </x:c>
    </x:row>
    <x:row r="2530">
      <x:c r="A2530" s="38" t="str">
        <x:v>R02525</x:v>
      </x:c>
      <x:c r="B2530" s="38" t="str">
        <x:f>'Reparto provincial'!B847</x:f>
        <x:v>C22</x:v>
      </x:c>
      <x:c r="C2530" s="38" t="str">
        <x:f>'Reparto provincial'!C847</x:f>
        <x:v>La Regional de Seguros, S.A.</x:v>
      </x:c>
      <x:c r="D2530" s="38" t="str">
        <x:f>'Reparto provincial'!D847</x:f>
        <x:v>Comercial</x:v>
      </x:c>
      <x:c r="E2530" s="38" t="str">
        <x:f>'Reparto provincial'!E847</x:f>
        <x:v>Guna Yala</x:v>
      </x:c>
      <x:c r="F2530" s="38" t="str">
        <x:f>Ubicaciones!A15</x:f>
        <x:v>L10</x:v>
      </x:c>
      <x:c r="G2530" s="38" t="str">
        <x:v>P2</x:v>
      </x:c>
      <x:c r="H2530" s="55" t="n">
        <x:f>IF(AND(ISNUMBER('Reparto provincial'!J847),ABS(Construccion!G34-1)&lt;0.0000001,MIN(Construccion!D34:F34)&gt;=0,MAX(Construccion!D34:F34)&lt;=1),ROUND('Reparto provincial'!J847*ROUND(SUM(Construccion!$D$34:E34),12),0)-ROUND('Reparto provincial'!J847*ROUND(SUM(Construccion!$D$34:D34),12),0),"n.a.")</x:f>
        <x:v>0</x:v>
      </x:c>
      <x:c r="I2530" s="55" t="n">
        <x:f>'Reparto provincial'!N847</x:f>
        <x:v>143747.61120263592</x:v>
      </x:c>
      <x:c r="J2530" s="55" t="n">
        <x:f>IF(AND(ISNUMBER(H2530),ISNUMBER(I2530)),H2530*I2530,"n.a.")</x:f>
        <x:v>0</x:v>
      </x:c>
      <x:c r="K2530" s="56" t="n">
        <x:f>Ubicaciones!D15</x:f>
        <x:v>9.45</x:v>
      </x:c>
      <x:c r="L2530" s="56" t="n">
        <x:f>Ubicaciones!E15</x:f>
        <x:v>-78.97</x:v>
      </x:c>
      <x:c r="M2530" s="38" t="str">
        <x:f>Vulnerabilidad!B23</x:f>
        <x:v>Mampostería sin refuerzo</x:v>
      </x:c>
      <x:c r="N2530" s="38" t="str">
        <x:f>Vulnerabilidad!C23</x:f>
        <x:v>Bloque / ladrillo</x:v>
      </x:c>
      <x:c r="O2530" s="38" t="str">
        <x:f>Vulnerabilidad!D23</x:f>
        <x:v>Metal</x:v>
      </x:c>
      <x:c r="P2530" s="38" t="str">
        <x:v>Sin dato</x:v>
      </x:c>
      <x:c r="Q2530" s="38" t="n">
        <x:f>IF('Impacto local'!H15="","",'Impacto local'!H15)</x:f>
        <x:v>2</x:v>
      </x:c>
      <x:c r="R2530" s="57" t="n">
        <x:f>IF(Q2530="","",INDEX(Vulnerabilidad!$C$6:$C$17,Q2530))</x:f>
        <x:v>0</x:v>
      </x:c>
      <x:c r="S2530" s="55" t="n">
        <x:f>IF(AND(ISNUMBER(J2530),ISNUMBER(R2530),R2530&gt;=0,R2530&lt;=1),J2530*R2530,"n.a.")</x:f>
        <x:v>0</x:v>
      </x:c>
      <x:c r="T2530" s="38" t="str">
        <x:f>IF(ISNUMBER(S2530),"Calculado ilustrativo","Faltan datos / parámetros inválidos")</x:f>
        <x:v>Calculado ilustrativo</x:v>
      </x:c>
    </x:row>
    <x:row r="2531">
      <x:c r="A2531" s="38" t="str">
        <x:v>R02526</x:v>
      </x:c>
      <x:c r="B2531" s="38" t="str">
        <x:f>'Reparto provincial'!B847</x:f>
        <x:v>C22</x:v>
      </x:c>
      <x:c r="C2531" s="38" t="str">
        <x:f>'Reparto provincial'!C847</x:f>
        <x:v>La Regional de Seguros, S.A.</x:v>
      </x:c>
      <x:c r="D2531" s="38" t="str">
        <x:f>'Reparto provincial'!D847</x:f>
        <x:v>Comercial</x:v>
      </x:c>
      <x:c r="E2531" s="38" t="str">
        <x:f>'Reparto provincial'!E847</x:f>
        <x:v>Guna Yala</x:v>
      </x:c>
      <x:c r="F2531" s="38" t="str">
        <x:f>Ubicaciones!A15</x:f>
        <x:v>L10</x:v>
      </x:c>
      <x:c r="G2531" s="38" t="str">
        <x:v>P3</x:v>
      </x:c>
      <x:c r="H2531" s="55" t="n">
        <x:f>IF(AND(ISNUMBER('Reparto provincial'!J847),ABS(Construccion!G34-1)&lt;0.0000001,MIN(Construccion!D34:F34)&gt;=0,MAX(Construccion!D34:F34)&lt;=1),ROUND('Reparto provincial'!J847*ROUND(SUM(Construccion!$D$34:F34),12),0)-ROUND('Reparto provincial'!J847*ROUND(SUM(Construccion!$D$34:E34),12),0),"n.a.")</x:f>
        <x:v>0</x:v>
      </x:c>
      <x:c r="I2531" s="55" t="n">
        <x:f>'Reparto provincial'!N847</x:f>
        <x:v>143747.61120263592</x:v>
      </x:c>
      <x:c r="J2531" s="55" t="n">
        <x:f>IF(AND(ISNUMBER(H2531),ISNUMBER(I2531)),H2531*I2531,"n.a.")</x:f>
        <x:v>0</x:v>
      </x:c>
      <x:c r="K2531" s="56" t="n">
        <x:f>Ubicaciones!D15</x:f>
        <x:v>9.45</x:v>
      </x:c>
      <x:c r="L2531" s="56" t="n">
        <x:f>Ubicaciones!E15</x:f>
        <x:v>-78.97</x:v>
      </x:c>
      <x:c r="M2531" s="38" t="str">
        <x:f>Vulnerabilidad!B24</x:f>
        <x:v>Liviana / madera</x:v>
      </x:c>
      <x:c r="N2531" s="38" t="str">
        <x:f>Vulnerabilidad!C24</x:f>
        <x:v>Madera / livianas</x:v>
      </x:c>
      <x:c r="O2531" s="38" t="str">
        <x:f>Vulnerabilidad!D24</x:f>
        <x:v>Metal</x:v>
      </x:c>
      <x:c r="P2531" s="38" t="str">
        <x:v>Sin dato</x:v>
      </x:c>
      <x:c r="Q2531" s="38" t="n">
        <x:f>IF('Impacto local'!H15="","",'Impacto local'!H15)</x:f>
        <x:v>2</x:v>
      </x:c>
      <x:c r="R2531" s="57" t="n">
        <x:f>IF(Q2531="","",INDEX(Vulnerabilidad!$D$6:$D$17,Q2531))</x:f>
        <x:v>0</x:v>
      </x:c>
      <x:c r="S2531" s="55" t="n">
        <x:f>IF(AND(ISNUMBER(J2531),ISNUMBER(R2531),R2531&gt;=0,R2531&lt;=1),J2531*R2531,"n.a.")</x:f>
        <x:v>0</x:v>
      </x:c>
      <x:c r="T2531" s="38" t="str">
        <x:f>IF(ISNUMBER(S2531),"Calculado ilustrativo","Faltan datos / parámetros inválidos")</x:f>
        <x:v>Calculado ilustrativo</x:v>
      </x:c>
    </x:row>
    <x:row r="2532">
      <x:c r="A2532" s="38" t="str">
        <x:v>R02527</x:v>
      </x:c>
      <x:c r="B2532" s="38" t="str">
        <x:f>'Reparto provincial'!B848</x:f>
        <x:v>C22</x:v>
      </x:c>
      <x:c r="C2532" s="38" t="str">
        <x:f>'Reparto provincial'!C848</x:f>
        <x:v>La Regional de Seguros, S.A.</x:v>
      </x:c>
      <x:c r="D2532" s="38" t="str">
        <x:f>'Reparto provincial'!D848</x:f>
        <x:v>Comercial</x:v>
      </x:c>
      <x:c r="E2532" s="38" t="str">
        <x:f>'Reparto provincial'!E848</x:f>
        <x:v>Emberá-Wounaan</x:v>
      </x:c>
      <x:c r="F2532" s="38" t="str">
        <x:f>Ubicaciones!A16</x:f>
        <x:v>L11</x:v>
      </x:c>
      <x:c r="G2532" s="38" t="str">
        <x:v>P1</x:v>
      </x:c>
      <x:c r="H2532" s="55" t="n">
        <x:f>IF(AND(ISNUMBER('Reparto provincial'!J848),ABS(Construccion!G37-1)&lt;0.0000001,MIN(Construccion!D37:F37)&gt;=0,MAX(Construccion!D37:F37)&lt;=1),ROUND('Reparto provincial'!J848*ROUND(SUM(Construccion!$D$37:D37),12),0)-0,"n.a.")</x:f>
        <x:v>0</x:v>
      </x:c>
      <x:c r="I2532" s="55" t="n">
        <x:f>'Reparto provincial'!N848</x:f>
        <x:v>143747.61120263592</x:v>
      </x:c>
      <x:c r="J2532" s="55" t="n">
        <x:f>IF(AND(ISNUMBER(H2532),ISNUMBER(I2532)),H2532*I2532,"n.a.")</x:f>
        <x:v>0</x:v>
      </x:c>
      <x:c r="K2532" s="56" t="n">
        <x:f>Ubicaciones!D16</x:f>
        <x:v>8.25</x:v>
      </x:c>
      <x:c r="L2532" s="56" t="n">
        <x:f>Ubicaciones!E16</x:f>
        <x:v>-77.72</x:v>
      </x:c>
      <x:c r="M2532" s="38" t="str">
        <x:f>Vulnerabilidad!B22</x:f>
        <x:v>Hormigón armado</x:v>
      </x:c>
      <x:c r="N2532" s="38" t="str">
        <x:f>Vulnerabilidad!C22</x:f>
        <x:v>Mampostería de relleno</x:v>
      </x:c>
      <x:c r="O2532" s="38" t="str">
        <x:f>Vulnerabilidad!D22</x:f>
        <x:v>Losa de hormigón</x:v>
      </x:c>
      <x:c r="P2532" s="38" t="str">
        <x:v>Sin dato</x:v>
      </x:c>
      <x:c r="Q2532" s="38" t="n">
        <x:f>IF('Impacto local'!H16="","",'Impacto local'!H16)</x:f>
        <x:v>2</x:v>
      </x:c>
      <x:c r="R2532" s="57" t="n">
        <x:f>IF(Q2532="","",INDEX(Vulnerabilidad!$B$6:$B$17,Q2532))</x:f>
        <x:v>0</x:v>
      </x:c>
      <x:c r="S2532" s="55" t="n">
        <x:f>IF(AND(ISNUMBER(J2532),ISNUMBER(R2532),R2532&gt;=0,R2532&lt;=1),J2532*R2532,"n.a.")</x:f>
        <x:v>0</x:v>
      </x:c>
      <x:c r="T2532" s="38" t="str">
        <x:f>IF(ISNUMBER(S2532),"Calculado ilustrativo","Faltan datos / parámetros inválidos")</x:f>
        <x:v>Calculado ilustrativo</x:v>
      </x:c>
    </x:row>
    <x:row r="2533">
      <x:c r="A2533" s="38" t="str">
        <x:v>R02528</x:v>
      </x:c>
      <x:c r="B2533" s="38" t="str">
        <x:f>'Reparto provincial'!B848</x:f>
        <x:v>C22</x:v>
      </x:c>
      <x:c r="C2533" s="38" t="str">
        <x:f>'Reparto provincial'!C848</x:f>
        <x:v>La Regional de Seguros, S.A.</x:v>
      </x:c>
      <x:c r="D2533" s="38" t="str">
        <x:f>'Reparto provincial'!D848</x:f>
        <x:v>Comercial</x:v>
      </x:c>
      <x:c r="E2533" s="38" t="str">
        <x:f>'Reparto provincial'!E848</x:f>
        <x:v>Emberá-Wounaan</x:v>
      </x:c>
      <x:c r="F2533" s="38" t="str">
        <x:f>Ubicaciones!A16</x:f>
        <x:v>L11</x:v>
      </x:c>
      <x:c r="G2533" s="38" t="str">
        <x:v>P2</x:v>
      </x:c>
      <x:c r="H2533" s="55" t="n">
        <x:f>IF(AND(ISNUMBER('Reparto provincial'!J848),ABS(Construccion!G37-1)&lt;0.0000001,MIN(Construccion!D37:F37)&gt;=0,MAX(Construccion!D37:F37)&lt;=1),ROUND('Reparto provincial'!J848*ROUND(SUM(Construccion!$D$37:E37),12),0)-ROUND('Reparto provincial'!J848*ROUND(SUM(Construccion!$D$37:D37),12),0),"n.a.")</x:f>
        <x:v>0</x:v>
      </x:c>
      <x:c r="I2533" s="55" t="n">
        <x:f>'Reparto provincial'!N848</x:f>
        <x:v>143747.61120263592</x:v>
      </x:c>
      <x:c r="J2533" s="55" t="n">
        <x:f>IF(AND(ISNUMBER(H2533),ISNUMBER(I2533)),H2533*I2533,"n.a.")</x:f>
        <x:v>0</x:v>
      </x:c>
      <x:c r="K2533" s="56" t="n">
        <x:f>Ubicaciones!D16</x:f>
        <x:v>8.25</x:v>
      </x:c>
      <x:c r="L2533" s="56" t="n">
        <x:f>Ubicaciones!E16</x:f>
        <x:v>-77.72</x:v>
      </x:c>
      <x:c r="M2533" s="38" t="str">
        <x:f>Vulnerabilidad!B23</x:f>
        <x:v>Mampostería sin refuerzo</x:v>
      </x:c>
      <x:c r="N2533" s="38" t="str">
        <x:f>Vulnerabilidad!C23</x:f>
        <x:v>Bloque / ladrillo</x:v>
      </x:c>
      <x:c r="O2533" s="38" t="str">
        <x:f>Vulnerabilidad!D23</x:f>
        <x:v>Metal</x:v>
      </x:c>
      <x:c r="P2533" s="38" t="str">
        <x:v>Sin dato</x:v>
      </x:c>
      <x:c r="Q2533" s="38" t="n">
        <x:f>IF('Impacto local'!H16="","",'Impacto local'!H16)</x:f>
        <x:v>2</x:v>
      </x:c>
      <x:c r="R2533" s="57" t="n">
        <x:f>IF(Q2533="","",INDEX(Vulnerabilidad!$C$6:$C$17,Q2533))</x:f>
        <x:v>0</x:v>
      </x:c>
      <x:c r="S2533" s="55" t="n">
        <x:f>IF(AND(ISNUMBER(J2533),ISNUMBER(R2533),R2533&gt;=0,R2533&lt;=1),J2533*R2533,"n.a.")</x:f>
        <x:v>0</x:v>
      </x:c>
      <x:c r="T2533" s="38" t="str">
        <x:f>IF(ISNUMBER(S2533),"Calculado ilustrativo","Faltan datos / parámetros inválidos")</x:f>
        <x:v>Calculado ilustrativo</x:v>
      </x:c>
    </x:row>
    <x:row r="2534">
      <x:c r="A2534" s="38" t="str">
        <x:v>R02529</x:v>
      </x:c>
      <x:c r="B2534" s="38" t="str">
        <x:f>'Reparto provincial'!B848</x:f>
        <x:v>C22</x:v>
      </x:c>
      <x:c r="C2534" s="38" t="str">
        <x:f>'Reparto provincial'!C848</x:f>
        <x:v>La Regional de Seguros, S.A.</x:v>
      </x:c>
      <x:c r="D2534" s="38" t="str">
        <x:f>'Reparto provincial'!D848</x:f>
        <x:v>Comercial</x:v>
      </x:c>
      <x:c r="E2534" s="38" t="str">
        <x:f>'Reparto provincial'!E848</x:f>
        <x:v>Emberá-Wounaan</x:v>
      </x:c>
      <x:c r="F2534" s="38" t="str">
        <x:f>Ubicaciones!A16</x:f>
        <x:v>L11</x:v>
      </x:c>
      <x:c r="G2534" s="38" t="str">
        <x:v>P3</x:v>
      </x:c>
      <x:c r="H2534" s="55" t="n">
        <x:f>IF(AND(ISNUMBER('Reparto provincial'!J848),ABS(Construccion!G37-1)&lt;0.0000001,MIN(Construccion!D37:F37)&gt;=0,MAX(Construccion!D37:F37)&lt;=1),ROUND('Reparto provincial'!J848*ROUND(SUM(Construccion!$D$37:F37),12),0)-ROUND('Reparto provincial'!J848*ROUND(SUM(Construccion!$D$37:E37),12),0),"n.a.")</x:f>
        <x:v>0</x:v>
      </x:c>
      <x:c r="I2534" s="55" t="n">
        <x:f>'Reparto provincial'!N848</x:f>
        <x:v>143747.61120263592</x:v>
      </x:c>
      <x:c r="J2534" s="55" t="n">
        <x:f>IF(AND(ISNUMBER(H2534),ISNUMBER(I2534)),H2534*I2534,"n.a.")</x:f>
        <x:v>0</x:v>
      </x:c>
      <x:c r="K2534" s="56" t="n">
        <x:f>Ubicaciones!D16</x:f>
        <x:v>8.25</x:v>
      </x:c>
      <x:c r="L2534" s="56" t="n">
        <x:f>Ubicaciones!E16</x:f>
        <x:v>-77.72</x:v>
      </x:c>
      <x:c r="M2534" s="38" t="str">
        <x:f>Vulnerabilidad!B24</x:f>
        <x:v>Liviana / madera</x:v>
      </x:c>
      <x:c r="N2534" s="38" t="str">
        <x:f>Vulnerabilidad!C24</x:f>
        <x:v>Madera / livianas</x:v>
      </x:c>
      <x:c r="O2534" s="38" t="str">
        <x:f>Vulnerabilidad!D24</x:f>
        <x:v>Metal</x:v>
      </x:c>
      <x:c r="P2534" s="38" t="str">
        <x:v>Sin dato</x:v>
      </x:c>
      <x:c r="Q2534" s="38" t="n">
        <x:f>IF('Impacto local'!H16="","",'Impacto local'!H16)</x:f>
        <x:v>2</x:v>
      </x:c>
      <x:c r="R2534" s="57" t="n">
        <x:f>IF(Q2534="","",INDEX(Vulnerabilidad!$D$6:$D$17,Q2534))</x:f>
        <x:v>0</x:v>
      </x:c>
      <x:c r="S2534" s="55" t="n">
        <x:f>IF(AND(ISNUMBER(J2534),ISNUMBER(R2534),R2534&gt;=0,R2534&lt;=1),J2534*R2534,"n.a.")</x:f>
        <x:v>0</x:v>
      </x:c>
      <x:c r="T2534" s="38" t="str">
        <x:f>IF(ISNUMBER(S2534),"Calculado ilustrativo","Faltan datos / parámetros inválidos")</x:f>
        <x:v>Calculado ilustrativo</x:v>
      </x:c>
    </x:row>
    <x:row r="2535">
      <x:c r="A2535" s="38" t="str">
        <x:v>R02530</x:v>
      </x:c>
      <x:c r="B2535" s="38" t="str">
        <x:f>'Reparto provincial'!B849</x:f>
        <x:v>C22</x:v>
      </x:c>
      <x:c r="C2535" s="38" t="str">
        <x:f>'Reparto provincial'!C849</x:f>
        <x:v>La Regional de Seguros, S.A.</x:v>
      </x:c>
      <x:c r="D2535" s="38" t="str">
        <x:f>'Reparto provincial'!D849</x:f>
        <x:v>Comercial</x:v>
      </x:c>
      <x:c r="E2535" s="38" t="str">
        <x:f>'Reparto provincial'!E849</x:f>
        <x:v>Ngäbe-Buglé</x:v>
      </x:c>
      <x:c r="F2535" s="38" t="str">
        <x:f>Ubicaciones!A17</x:f>
        <x:v>L12</x:v>
      </x:c>
      <x:c r="G2535" s="38" t="str">
        <x:v>P1</x:v>
      </x:c>
      <x:c r="H2535" s="55" t="n">
        <x:f>IF(AND(ISNUMBER('Reparto provincial'!J849),ABS(Construccion!G40-1)&lt;0.0000001,MIN(Construccion!D40:F40)&gt;=0,MAX(Construccion!D40:F40)&lt;=1),ROUND('Reparto provincial'!J849*ROUND(SUM(Construccion!$D$40:D40),12),0)-0,"n.a.")</x:f>
        <x:v>0</x:v>
      </x:c>
      <x:c r="I2535" s="55" t="n">
        <x:f>'Reparto provincial'!N849</x:f>
        <x:v>143747.61120263592</x:v>
      </x:c>
      <x:c r="J2535" s="55" t="n">
        <x:f>IF(AND(ISNUMBER(H2535),ISNUMBER(I2535)),H2535*I2535,"n.a.")</x:f>
        <x:v>0</x:v>
      </x:c>
      <x:c r="K2535" s="56" t="n">
        <x:f>Ubicaciones!D17</x:f>
        <x:v>8.53</x:v>
      </x:c>
      <x:c r="L2535" s="56" t="n">
        <x:f>Ubicaciones!E17</x:f>
        <x:v>-81.7</x:v>
      </x:c>
      <x:c r="M2535" s="38" t="str">
        <x:f>Vulnerabilidad!B22</x:f>
        <x:v>Hormigón armado</x:v>
      </x:c>
      <x:c r="N2535" s="38" t="str">
        <x:f>Vulnerabilidad!C22</x:f>
        <x:v>Mampostería de relleno</x:v>
      </x:c>
      <x:c r="O2535" s="38" t="str">
        <x:f>Vulnerabilidad!D22</x:f>
        <x:v>Losa de hormigón</x:v>
      </x:c>
      <x:c r="P2535" s="38" t="str">
        <x:v>Sin dato</x:v>
      </x:c>
      <x:c r="Q2535" s="38" t="n">
        <x:f>IF('Impacto local'!H17="","",'Impacto local'!H17)</x:f>
        <x:v>3</x:v>
      </x:c>
      <x:c r="R2535" s="57" t="n">
        <x:f>IF(Q2535="","",INDEX(Vulnerabilidad!$B$6:$B$17,Q2535))</x:f>
        <x:v>0</x:v>
      </x:c>
      <x:c r="S2535" s="55" t="n">
        <x:f>IF(AND(ISNUMBER(J2535),ISNUMBER(R2535),R2535&gt;=0,R2535&lt;=1),J2535*R2535,"n.a.")</x:f>
        <x:v>0</x:v>
      </x:c>
      <x:c r="T2535" s="38" t="str">
        <x:f>IF(ISNUMBER(S2535),"Calculado ilustrativo","Faltan datos / parámetros inválidos")</x:f>
        <x:v>Calculado ilustrativo</x:v>
      </x:c>
    </x:row>
    <x:row r="2536">
      <x:c r="A2536" s="38" t="str">
        <x:v>R02531</x:v>
      </x:c>
      <x:c r="B2536" s="38" t="str">
        <x:f>'Reparto provincial'!B849</x:f>
        <x:v>C22</x:v>
      </x:c>
      <x:c r="C2536" s="38" t="str">
        <x:f>'Reparto provincial'!C849</x:f>
        <x:v>La Regional de Seguros, S.A.</x:v>
      </x:c>
      <x:c r="D2536" s="38" t="str">
        <x:f>'Reparto provincial'!D849</x:f>
        <x:v>Comercial</x:v>
      </x:c>
      <x:c r="E2536" s="38" t="str">
        <x:f>'Reparto provincial'!E849</x:f>
        <x:v>Ngäbe-Buglé</x:v>
      </x:c>
      <x:c r="F2536" s="38" t="str">
        <x:f>Ubicaciones!A17</x:f>
        <x:v>L12</x:v>
      </x:c>
      <x:c r="G2536" s="38" t="str">
        <x:v>P2</x:v>
      </x:c>
      <x:c r="H2536" s="55" t="n">
        <x:f>IF(AND(ISNUMBER('Reparto provincial'!J849),ABS(Construccion!G40-1)&lt;0.0000001,MIN(Construccion!D40:F40)&gt;=0,MAX(Construccion!D40:F40)&lt;=1),ROUND('Reparto provincial'!J849*ROUND(SUM(Construccion!$D$40:E40),12),0)-ROUND('Reparto provincial'!J849*ROUND(SUM(Construccion!$D$40:D40),12),0),"n.a.")</x:f>
        <x:v>0</x:v>
      </x:c>
      <x:c r="I2536" s="55" t="n">
        <x:f>'Reparto provincial'!N849</x:f>
        <x:v>143747.61120263592</x:v>
      </x:c>
      <x:c r="J2536" s="55" t="n">
        <x:f>IF(AND(ISNUMBER(H2536),ISNUMBER(I2536)),H2536*I2536,"n.a.")</x:f>
        <x:v>0</x:v>
      </x:c>
      <x:c r="K2536" s="56" t="n">
        <x:f>Ubicaciones!D17</x:f>
        <x:v>8.53</x:v>
      </x:c>
      <x:c r="L2536" s="56" t="n">
        <x:f>Ubicaciones!E17</x:f>
        <x:v>-81.7</x:v>
      </x:c>
      <x:c r="M2536" s="38" t="str">
        <x:f>Vulnerabilidad!B23</x:f>
        <x:v>Mampostería sin refuerzo</x:v>
      </x:c>
      <x:c r="N2536" s="38" t="str">
        <x:f>Vulnerabilidad!C23</x:f>
        <x:v>Bloque / ladrillo</x:v>
      </x:c>
      <x:c r="O2536" s="38" t="str">
        <x:f>Vulnerabilidad!D23</x:f>
        <x:v>Metal</x:v>
      </x:c>
      <x:c r="P2536" s="38" t="str">
        <x:v>Sin dato</x:v>
      </x:c>
      <x:c r="Q2536" s="38" t="n">
        <x:f>IF('Impacto local'!H17="","",'Impacto local'!H17)</x:f>
        <x:v>3</x:v>
      </x:c>
      <x:c r="R2536" s="57" t="n">
        <x:f>IF(Q2536="","",INDEX(Vulnerabilidad!$C$6:$C$17,Q2536))</x:f>
        <x:v>0</x:v>
      </x:c>
      <x:c r="S2536" s="55" t="n">
        <x:f>IF(AND(ISNUMBER(J2536),ISNUMBER(R2536),R2536&gt;=0,R2536&lt;=1),J2536*R2536,"n.a.")</x:f>
        <x:v>0</x:v>
      </x:c>
      <x:c r="T2536" s="38" t="str">
        <x:f>IF(ISNUMBER(S2536),"Calculado ilustrativo","Faltan datos / parámetros inválidos")</x:f>
        <x:v>Calculado ilustrativo</x:v>
      </x:c>
    </x:row>
    <x:row r="2537">
      <x:c r="A2537" s="38" t="str">
        <x:v>R02532</x:v>
      </x:c>
      <x:c r="B2537" s="38" t="str">
        <x:f>'Reparto provincial'!B849</x:f>
        <x:v>C22</x:v>
      </x:c>
      <x:c r="C2537" s="38" t="str">
        <x:f>'Reparto provincial'!C849</x:f>
        <x:v>La Regional de Seguros, S.A.</x:v>
      </x:c>
      <x:c r="D2537" s="38" t="str">
        <x:f>'Reparto provincial'!D849</x:f>
        <x:v>Comercial</x:v>
      </x:c>
      <x:c r="E2537" s="38" t="str">
        <x:f>'Reparto provincial'!E849</x:f>
        <x:v>Ngäbe-Buglé</x:v>
      </x:c>
      <x:c r="F2537" s="38" t="str">
        <x:f>Ubicaciones!A17</x:f>
        <x:v>L12</x:v>
      </x:c>
      <x:c r="G2537" s="38" t="str">
        <x:v>P3</x:v>
      </x:c>
      <x:c r="H2537" s="55" t="n">
        <x:f>IF(AND(ISNUMBER('Reparto provincial'!J849),ABS(Construccion!G40-1)&lt;0.0000001,MIN(Construccion!D40:F40)&gt;=0,MAX(Construccion!D40:F40)&lt;=1),ROUND('Reparto provincial'!J849*ROUND(SUM(Construccion!$D$40:F40),12),0)-ROUND('Reparto provincial'!J849*ROUND(SUM(Construccion!$D$40:E40),12),0),"n.a.")</x:f>
        <x:v>0</x:v>
      </x:c>
      <x:c r="I2537" s="55" t="n">
        <x:f>'Reparto provincial'!N849</x:f>
        <x:v>143747.61120263592</x:v>
      </x:c>
      <x:c r="J2537" s="55" t="n">
        <x:f>IF(AND(ISNUMBER(H2537),ISNUMBER(I2537)),H2537*I2537,"n.a.")</x:f>
        <x:v>0</x:v>
      </x:c>
      <x:c r="K2537" s="56" t="n">
        <x:f>Ubicaciones!D17</x:f>
        <x:v>8.53</x:v>
      </x:c>
      <x:c r="L2537" s="56" t="n">
        <x:f>Ubicaciones!E17</x:f>
        <x:v>-81.7</x:v>
      </x:c>
      <x:c r="M2537" s="38" t="str">
        <x:f>Vulnerabilidad!B24</x:f>
        <x:v>Liviana / madera</x:v>
      </x:c>
      <x:c r="N2537" s="38" t="str">
        <x:f>Vulnerabilidad!C24</x:f>
        <x:v>Madera / livianas</x:v>
      </x:c>
      <x:c r="O2537" s="38" t="str">
        <x:f>Vulnerabilidad!D24</x:f>
        <x:v>Metal</x:v>
      </x:c>
      <x:c r="P2537" s="38" t="str">
        <x:v>Sin dato</x:v>
      </x:c>
      <x:c r="Q2537" s="38" t="n">
        <x:f>IF('Impacto local'!H17="","",'Impacto local'!H17)</x:f>
        <x:v>3</x:v>
      </x:c>
      <x:c r="R2537" s="57" t="n">
        <x:f>IF(Q2537="","",INDEX(Vulnerabilidad!$D$6:$D$17,Q2537))</x:f>
        <x:v>0</x:v>
      </x:c>
      <x:c r="S2537" s="55" t="n">
        <x:f>IF(AND(ISNUMBER(J2537),ISNUMBER(R2537),R2537&gt;=0,R2537&lt;=1),J2537*R2537,"n.a.")</x:f>
        <x:v>0</x:v>
      </x:c>
      <x:c r="T2537" s="38" t="str">
        <x:f>IF(ISNUMBER(S2537),"Calculado ilustrativo","Faltan datos / parámetros inválidos")</x:f>
        <x:v>Calculado ilustrativo</x:v>
      </x:c>
    </x:row>
    <x:row r="2538">
      <x:c r="A2538" s="38" t="str">
        <x:v>R02533</x:v>
      </x:c>
      <x:c r="B2538" s="38" t="str">
        <x:f>'Reparto provincial'!B850</x:f>
        <x:v>C22</x:v>
      </x:c>
      <x:c r="C2538" s="38" t="str">
        <x:f>'Reparto provincial'!C850</x:f>
        <x:v>La Regional de Seguros, S.A.</x:v>
      </x:c>
      <x:c r="D2538" s="38" t="str">
        <x:f>'Reparto provincial'!D850</x:f>
        <x:v>Comercial</x:v>
      </x:c>
      <x:c r="E2538" s="38" t="str">
        <x:f>'Reparto provincial'!E850</x:f>
        <x:v>Panamá Oeste</x:v>
      </x:c>
      <x:c r="F2538" s="38" t="str">
        <x:f>Ubicaciones!A18</x:f>
        <x:v>L13</x:v>
      </x:c>
      <x:c r="G2538" s="38" t="str">
        <x:v>P1</x:v>
      </x:c>
      <x:c r="H2538" s="55" t="n">
        <x:f>IF(AND(ISNUMBER('Reparto provincial'!J850),ABS(Construccion!G43-1)&lt;0.0000001,MIN(Construccion!D43:F43)&gt;=0,MAX(Construccion!D43:F43)&lt;=1),ROUND('Reparto provincial'!J850*ROUND(SUM(Construccion!$D$43:D43),12),0)-0,"n.a.")</x:f>
        <x:v>48</x:v>
      </x:c>
      <x:c r="I2538" s="55" t="n">
        <x:f>'Reparto provincial'!N850</x:f>
        <x:v>143747.61120263592</x:v>
      </x:c>
      <x:c r="J2538" s="55" t="n">
        <x:f>IF(AND(ISNUMBER(H2538),ISNUMBER(I2538)),H2538*I2538,"n.a.")</x:f>
        <x:v>6899885.337726524</x:v>
      </x:c>
      <x:c r="K2538" s="56" t="n">
        <x:f>Ubicaciones!D18</x:f>
        <x:v>8.88</x:v>
      </x:c>
      <x:c r="L2538" s="56" t="n">
        <x:f>Ubicaciones!E18</x:f>
        <x:v>-79.78</x:v>
      </x:c>
      <x:c r="M2538" s="38" t="str">
        <x:f>Vulnerabilidad!B22</x:f>
        <x:v>Hormigón armado</x:v>
      </x:c>
      <x:c r="N2538" s="38" t="str">
        <x:f>Vulnerabilidad!C22</x:f>
        <x:v>Mampostería de relleno</x:v>
      </x:c>
      <x:c r="O2538" s="38" t="str">
        <x:f>Vulnerabilidad!D22</x:f>
        <x:v>Losa de hormigón</x:v>
      </x:c>
      <x:c r="P2538" s="38" t="str">
        <x:v>Sin dato</x:v>
      </x:c>
      <x:c r="Q2538" s="38" t="n">
        <x:f>IF('Impacto local'!H18="","",'Impacto local'!H18)</x:f>
        <x:v>2</x:v>
      </x:c>
      <x:c r="R2538" s="57" t="n">
        <x:f>IF(Q2538="","",INDEX(Vulnerabilidad!$B$6:$B$17,Q2538))</x:f>
        <x:v>0</x:v>
      </x:c>
      <x:c r="S2538" s="55" t="n">
        <x:f>IF(AND(ISNUMBER(J2538),ISNUMBER(R2538),R2538&gt;=0,R2538&lt;=1),J2538*R2538,"n.a.")</x:f>
        <x:v>0</x:v>
      </x:c>
      <x:c r="T2538" s="38" t="str">
        <x:f>IF(ISNUMBER(S2538),"Calculado ilustrativo","Faltan datos / parámetros inválidos")</x:f>
        <x:v>Calculado ilustrativo</x:v>
      </x:c>
    </x:row>
    <x:row r="2539">
      <x:c r="A2539" s="38" t="str">
        <x:v>R02534</x:v>
      </x:c>
      <x:c r="B2539" s="38" t="str">
        <x:f>'Reparto provincial'!B850</x:f>
        <x:v>C22</x:v>
      </x:c>
      <x:c r="C2539" s="38" t="str">
        <x:f>'Reparto provincial'!C850</x:f>
        <x:v>La Regional de Seguros, S.A.</x:v>
      </x:c>
      <x:c r="D2539" s="38" t="str">
        <x:f>'Reparto provincial'!D850</x:f>
        <x:v>Comercial</x:v>
      </x:c>
      <x:c r="E2539" s="38" t="str">
        <x:f>'Reparto provincial'!E850</x:f>
        <x:v>Panamá Oeste</x:v>
      </x:c>
      <x:c r="F2539" s="38" t="str">
        <x:f>Ubicaciones!A18</x:f>
        <x:v>L13</x:v>
      </x:c>
      <x:c r="G2539" s="38" t="str">
        <x:v>P2</x:v>
      </x:c>
      <x:c r="H2539" s="55" t="n">
        <x:f>IF(AND(ISNUMBER('Reparto provincial'!J850),ABS(Construccion!G43-1)&lt;0.0000001,MIN(Construccion!D43:F43)&gt;=0,MAX(Construccion!D43:F43)&lt;=1),ROUND('Reparto provincial'!J850*ROUND(SUM(Construccion!$D$43:E43),12),0)-ROUND('Reparto provincial'!J850*ROUND(SUM(Construccion!$D$43:D43),12),0),"n.a.")</x:f>
        <x:v>24</x:v>
      </x:c>
      <x:c r="I2539" s="55" t="n">
        <x:f>'Reparto provincial'!N850</x:f>
        <x:v>143747.61120263592</x:v>
      </x:c>
      <x:c r="J2539" s="55" t="n">
        <x:f>IF(AND(ISNUMBER(H2539),ISNUMBER(I2539)),H2539*I2539,"n.a.")</x:f>
        <x:v>3449942.668863262</x:v>
      </x:c>
      <x:c r="K2539" s="56" t="n">
        <x:f>Ubicaciones!D18</x:f>
        <x:v>8.88</x:v>
      </x:c>
      <x:c r="L2539" s="56" t="n">
        <x:f>Ubicaciones!E18</x:f>
        <x:v>-79.78</x:v>
      </x:c>
      <x:c r="M2539" s="38" t="str">
        <x:f>Vulnerabilidad!B23</x:f>
        <x:v>Mampostería sin refuerzo</x:v>
      </x:c>
      <x:c r="N2539" s="38" t="str">
        <x:f>Vulnerabilidad!C23</x:f>
        <x:v>Bloque / ladrillo</x:v>
      </x:c>
      <x:c r="O2539" s="38" t="str">
        <x:f>Vulnerabilidad!D23</x:f>
        <x:v>Metal</x:v>
      </x:c>
      <x:c r="P2539" s="38" t="str">
        <x:v>Sin dato</x:v>
      </x:c>
      <x:c r="Q2539" s="38" t="n">
        <x:f>IF('Impacto local'!H18="","",'Impacto local'!H18)</x:f>
        <x:v>2</x:v>
      </x:c>
      <x:c r="R2539" s="57" t="n">
        <x:f>IF(Q2539="","",INDEX(Vulnerabilidad!$C$6:$C$17,Q2539))</x:f>
        <x:v>0</x:v>
      </x:c>
      <x:c r="S2539" s="55" t="n">
        <x:f>IF(AND(ISNUMBER(J2539),ISNUMBER(R2539),R2539&gt;=0,R2539&lt;=1),J2539*R2539,"n.a.")</x:f>
        <x:v>0</x:v>
      </x:c>
      <x:c r="T2539" s="38" t="str">
        <x:f>IF(ISNUMBER(S2539),"Calculado ilustrativo","Faltan datos / parámetros inválidos")</x:f>
        <x:v>Calculado ilustrativo</x:v>
      </x:c>
    </x:row>
    <x:row r="2540">
      <x:c r="A2540" s="38" t="str">
        <x:v>R02535</x:v>
      </x:c>
      <x:c r="B2540" s="38" t="str">
        <x:f>'Reparto provincial'!B850</x:f>
        <x:v>C22</x:v>
      </x:c>
      <x:c r="C2540" s="38" t="str">
        <x:f>'Reparto provincial'!C850</x:f>
        <x:v>La Regional de Seguros, S.A.</x:v>
      </x:c>
      <x:c r="D2540" s="38" t="str">
        <x:f>'Reparto provincial'!D850</x:f>
        <x:v>Comercial</x:v>
      </x:c>
      <x:c r="E2540" s="38" t="str">
        <x:f>'Reparto provincial'!E850</x:f>
        <x:v>Panamá Oeste</x:v>
      </x:c>
      <x:c r="F2540" s="38" t="str">
        <x:f>Ubicaciones!A18</x:f>
        <x:v>L13</x:v>
      </x:c>
      <x:c r="G2540" s="38" t="str">
        <x:v>P3</x:v>
      </x:c>
      <x:c r="H2540" s="55" t="n">
        <x:f>IF(AND(ISNUMBER('Reparto provincial'!J850),ABS(Construccion!G43-1)&lt;0.0000001,MIN(Construccion!D43:F43)&gt;=0,MAX(Construccion!D43:F43)&lt;=1),ROUND('Reparto provincial'!J850*ROUND(SUM(Construccion!$D$43:F43),12),0)-ROUND('Reparto provincial'!J850*ROUND(SUM(Construccion!$D$43:E43),12),0),"n.a.")</x:f>
        <x:v>8</x:v>
      </x:c>
      <x:c r="I2540" s="55" t="n">
        <x:f>'Reparto provincial'!N850</x:f>
        <x:v>143747.61120263592</x:v>
      </x:c>
      <x:c r="J2540" s="55" t="n">
        <x:f>IF(AND(ISNUMBER(H2540),ISNUMBER(I2540)),H2540*I2540,"n.a.")</x:f>
        <x:v>1149980.8896210873</x:v>
      </x:c>
      <x:c r="K2540" s="56" t="n">
        <x:f>Ubicaciones!D18</x:f>
        <x:v>8.88</x:v>
      </x:c>
      <x:c r="L2540" s="56" t="n">
        <x:f>Ubicaciones!E18</x:f>
        <x:v>-79.78</x:v>
      </x:c>
      <x:c r="M2540" s="38" t="str">
        <x:f>Vulnerabilidad!B24</x:f>
        <x:v>Liviana / madera</x:v>
      </x:c>
      <x:c r="N2540" s="38" t="str">
        <x:f>Vulnerabilidad!C24</x:f>
        <x:v>Madera / livianas</x:v>
      </x:c>
      <x:c r="O2540" s="38" t="str">
        <x:f>Vulnerabilidad!D24</x:f>
        <x:v>Metal</x:v>
      </x:c>
      <x:c r="P2540" s="38" t="str">
        <x:v>Sin dato</x:v>
      </x:c>
      <x:c r="Q2540" s="38" t="n">
        <x:f>IF('Impacto local'!H18="","",'Impacto local'!H18)</x:f>
        <x:v>2</x:v>
      </x:c>
      <x:c r="R2540" s="57" t="n">
        <x:f>IF(Q2540="","",INDEX(Vulnerabilidad!$D$6:$D$17,Q2540))</x:f>
        <x:v>0</x:v>
      </x:c>
      <x:c r="S2540" s="55" t="n">
        <x:f>IF(AND(ISNUMBER(J2540),ISNUMBER(R2540),R2540&gt;=0,R2540&lt;=1),J2540*R2540,"n.a.")</x:f>
        <x:v>0</x:v>
      </x:c>
      <x:c r="T2540" s="38" t="str">
        <x:f>IF(ISNUMBER(S2540),"Calculado ilustrativo","Faltan datos / parámetros inválidos")</x:f>
        <x:v>Calculado ilustrativo</x:v>
      </x:c>
    </x:row>
    <x:row r="2541">
      <x:c r="A2541" s="38" t="str">
        <x:v>R02536</x:v>
      </x:c>
      <x:c r="B2541" s="38" t="str">
        <x:f>'Reparto provincial'!B851</x:f>
        <x:v>C22</x:v>
      </x:c>
      <x:c r="C2541" s="38" t="str">
        <x:f>'Reparto provincial'!C851</x:f>
        <x:v>La Regional de Seguros, S.A.</x:v>
      </x:c>
      <x:c r="D2541" s="38" t="str">
        <x:f>'Reparto provincial'!D851</x:f>
        <x:v>Industrial</x:v>
      </x:c>
      <x:c r="E2541" s="38" t="str">
        <x:f>'Reparto provincial'!E851</x:f>
        <x:v>Bocas del Toro</x:v>
      </x:c>
      <x:c r="F2541" s="38" t="str">
        <x:f>Ubicaciones!A6</x:f>
        <x:v>L01</x:v>
      </x:c>
      <x:c r="G2541" s="38" t="str">
        <x:v>P1</x:v>
      </x:c>
      <x:c r="H2541" s="55" t="n">
        <x:f>IF(AND(ISNUMBER('Reparto provincial'!J851),ABS(Construccion!G8-1)&lt;0.0000001,MIN(Construccion!D8:F8)&gt;=0,MAX(Construccion!D8:F8)&lt;=1),ROUND('Reparto provincial'!J851*ROUND(SUM(Construccion!$D$8:D8),12),0)-0,"n.a.")</x:f>
        <x:v>0</x:v>
      </x:c>
      <x:c r="I2541" s="55" t="n">
        <x:f>'Reparto provincial'!N851</x:f>
        <x:v>137369.23076923078</x:v>
      </x:c>
      <x:c r="J2541" s="55" t="n">
        <x:f>IF(AND(ISNUMBER(H2541),ISNUMBER(I2541)),H2541*I2541,"n.a.")</x:f>
        <x:v>0</x:v>
      </x:c>
      <x:c r="K2541" s="56" t="n">
        <x:f>Ubicaciones!D6</x:f>
        <x:v>9.34</x:v>
      </x:c>
      <x:c r="L2541" s="56" t="n">
        <x:f>Ubicaciones!E6</x:f>
        <x:v>-82.25</x:v>
      </x:c>
      <x:c r="M2541" s="38" t="str">
        <x:f>Vulnerabilidad!B22</x:f>
        <x:v>Hormigón armado</x:v>
      </x:c>
      <x:c r="N2541" s="38" t="str">
        <x:f>Vulnerabilidad!C22</x:f>
        <x:v>Mampostería de relleno</x:v>
      </x:c>
      <x:c r="O2541" s="38" t="str">
        <x:f>Vulnerabilidad!D22</x:f>
        <x:v>Losa de hormigón</x:v>
      </x:c>
      <x:c r="P2541" s="38" t="str">
        <x:v>Sin dato</x:v>
      </x:c>
      <x:c r="Q2541" s="38" t="n">
        <x:f>IF('Impacto local'!H6="","",'Impacto local'!H6)</x:f>
        <x:v>3</x:v>
      </x:c>
      <x:c r="R2541" s="57" t="n">
        <x:f>IF(Q2541="","",INDEX(Vulnerabilidad!$B$6:$B$17,Q2541))</x:f>
        <x:v>0</x:v>
      </x:c>
      <x:c r="S2541" s="55" t="n">
        <x:f>IF(AND(ISNUMBER(J2541),ISNUMBER(R2541),R2541&gt;=0,R2541&lt;=1),J2541*R2541,"n.a.")</x:f>
        <x:v>0</x:v>
      </x:c>
      <x:c r="T2541" s="38" t="str">
        <x:f>IF(ISNUMBER(S2541),"Calculado ilustrativo","Faltan datos / parámetros inválidos")</x:f>
        <x:v>Calculado ilustrativo</x:v>
      </x:c>
    </x:row>
    <x:row r="2542">
      <x:c r="A2542" s="38" t="str">
        <x:v>R02537</x:v>
      </x:c>
      <x:c r="B2542" s="38" t="str">
        <x:f>'Reparto provincial'!B851</x:f>
        <x:v>C22</x:v>
      </x:c>
      <x:c r="C2542" s="38" t="str">
        <x:f>'Reparto provincial'!C851</x:f>
        <x:v>La Regional de Seguros, S.A.</x:v>
      </x:c>
      <x:c r="D2542" s="38" t="str">
        <x:f>'Reparto provincial'!D851</x:f>
        <x:v>Industrial</x:v>
      </x:c>
      <x:c r="E2542" s="38" t="str">
        <x:f>'Reparto provincial'!E851</x:f>
        <x:v>Bocas del Toro</x:v>
      </x:c>
      <x:c r="F2542" s="38" t="str">
        <x:f>Ubicaciones!A6</x:f>
        <x:v>L01</x:v>
      </x:c>
      <x:c r="G2542" s="38" t="str">
        <x:v>P2</x:v>
      </x:c>
      <x:c r="H2542" s="55" t="n">
        <x:f>IF(AND(ISNUMBER('Reparto provincial'!J851),ABS(Construccion!G8-1)&lt;0.0000001,MIN(Construccion!D8:F8)&gt;=0,MAX(Construccion!D8:F8)&lt;=1),ROUND('Reparto provincial'!J851*ROUND(SUM(Construccion!$D$8:E8),12),0)-ROUND('Reparto provincial'!J851*ROUND(SUM(Construccion!$D$8:D8),12),0),"n.a.")</x:f>
        <x:v>0</x:v>
      </x:c>
      <x:c r="I2542" s="55" t="n">
        <x:f>'Reparto provincial'!N851</x:f>
        <x:v>137369.23076923078</x:v>
      </x:c>
      <x:c r="J2542" s="55" t="n">
        <x:f>IF(AND(ISNUMBER(H2542),ISNUMBER(I2542)),H2542*I2542,"n.a.")</x:f>
        <x:v>0</x:v>
      </x:c>
      <x:c r="K2542" s="56" t="n">
        <x:f>Ubicaciones!D6</x:f>
        <x:v>9.34</x:v>
      </x:c>
      <x:c r="L2542" s="56" t="n">
        <x:f>Ubicaciones!E6</x:f>
        <x:v>-82.25</x:v>
      </x:c>
      <x:c r="M2542" s="38" t="str">
        <x:f>Vulnerabilidad!B23</x:f>
        <x:v>Mampostería sin refuerzo</x:v>
      </x:c>
      <x:c r="N2542" s="38" t="str">
        <x:f>Vulnerabilidad!C23</x:f>
        <x:v>Bloque / ladrillo</x:v>
      </x:c>
      <x:c r="O2542" s="38" t="str">
        <x:f>Vulnerabilidad!D23</x:f>
        <x:v>Metal</x:v>
      </x:c>
      <x:c r="P2542" s="38" t="str">
        <x:v>Sin dato</x:v>
      </x:c>
      <x:c r="Q2542" s="38" t="n">
        <x:f>IF('Impacto local'!H6="","",'Impacto local'!H6)</x:f>
        <x:v>3</x:v>
      </x:c>
      <x:c r="R2542" s="57" t="n">
        <x:f>IF(Q2542="","",INDEX(Vulnerabilidad!$C$6:$C$17,Q2542))</x:f>
        <x:v>0</x:v>
      </x:c>
      <x:c r="S2542" s="55" t="n">
        <x:f>IF(AND(ISNUMBER(J2542),ISNUMBER(R2542),R2542&gt;=0,R2542&lt;=1),J2542*R2542,"n.a.")</x:f>
        <x:v>0</x:v>
      </x:c>
      <x:c r="T2542" s="38" t="str">
        <x:f>IF(ISNUMBER(S2542),"Calculado ilustrativo","Faltan datos / parámetros inválidos")</x:f>
        <x:v>Calculado ilustrativo</x:v>
      </x:c>
    </x:row>
    <x:row r="2543">
      <x:c r="A2543" s="38" t="str">
        <x:v>R02538</x:v>
      </x:c>
      <x:c r="B2543" s="38" t="str">
        <x:f>'Reparto provincial'!B851</x:f>
        <x:v>C22</x:v>
      </x:c>
      <x:c r="C2543" s="38" t="str">
        <x:f>'Reparto provincial'!C851</x:f>
        <x:v>La Regional de Seguros, S.A.</x:v>
      </x:c>
      <x:c r="D2543" s="38" t="str">
        <x:f>'Reparto provincial'!D851</x:f>
        <x:v>Industrial</x:v>
      </x:c>
      <x:c r="E2543" s="38" t="str">
        <x:f>'Reparto provincial'!E851</x:f>
        <x:v>Bocas del Toro</x:v>
      </x:c>
      <x:c r="F2543" s="38" t="str">
        <x:f>Ubicaciones!A6</x:f>
        <x:v>L01</x:v>
      </x:c>
      <x:c r="G2543" s="38" t="str">
        <x:v>P3</x:v>
      </x:c>
      <x:c r="H2543" s="55" t="n">
        <x:f>IF(AND(ISNUMBER('Reparto provincial'!J851),ABS(Construccion!G8-1)&lt;0.0000001,MIN(Construccion!D8:F8)&gt;=0,MAX(Construccion!D8:F8)&lt;=1),ROUND('Reparto provincial'!J851*ROUND(SUM(Construccion!$D$8:F8),12),0)-ROUND('Reparto provincial'!J851*ROUND(SUM(Construccion!$D$8:E8),12),0),"n.a.")</x:f>
        <x:v>0</x:v>
      </x:c>
      <x:c r="I2543" s="55" t="n">
        <x:f>'Reparto provincial'!N851</x:f>
        <x:v>137369.23076923078</x:v>
      </x:c>
      <x:c r="J2543" s="55" t="n">
        <x:f>IF(AND(ISNUMBER(H2543),ISNUMBER(I2543)),H2543*I2543,"n.a.")</x:f>
        <x:v>0</x:v>
      </x:c>
      <x:c r="K2543" s="56" t="n">
        <x:f>Ubicaciones!D6</x:f>
        <x:v>9.34</x:v>
      </x:c>
      <x:c r="L2543" s="56" t="n">
        <x:f>Ubicaciones!E6</x:f>
        <x:v>-82.25</x:v>
      </x:c>
      <x:c r="M2543" s="38" t="str">
        <x:f>Vulnerabilidad!B24</x:f>
        <x:v>Liviana / madera</x:v>
      </x:c>
      <x:c r="N2543" s="38" t="str">
        <x:f>Vulnerabilidad!C24</x:f>
        <x:v>Madera / livianas</x:v>
      </x:c>
      <x:c r="O2543" s="38" t="str">
        <x:f>Vulnerabilidad!D24</x:f>
        <x:v>Metal</x:v>
      </x:c>
      <x:c r="P2543" s="38" t="str">
        <x:v>Sin dato</x:v>
      </x:c>
      <x:c r="Q2543" s="38" t="n">
        <x:f>IF('Impacto local'!H6="","",'Impacto local'!H6)</x:f>
        <x:v>3</x:v>
      </x:c>
      <x:c r="R2543" s="57" t="n">
        <x:f>IF(Q2543="","",INDEX(Vulnerabilidad!$D$6:$D$17,Q2543))</x:f>
        <x:v>0</x:v>
      </x:c>
      <x:c r="S2543" s="55" t="n">
        <x:f>IF(AND(ISNUMBER(J2543),ISNUMBER(R2543),R2543&gt;=0,R2543&lt;=1),J2543*R2543,"n.a.")</x:f>
        <x:v>0</x:v>
      </x:c>
      <x:c r="T2543" s="38" t="str">
        <x:f>IF(ISNUMBER(S2543),"Calculado ilustrativo","Faltan datos / parámetros inválidos")</x:f>
        <x:v>Calculado ilustrativo</x:v>
      </x:c>
    </x:row>
    <x:row r="2544">
      <x:c r="A2544" s="38" t="str">
        <x:v>R02539</x:v>
      </x:c>
      <x:c r="B2544" s="38" t="str">
        <x:f>'Reparto provincial'!B852</x:f>
        <x:v>C22</x:v>
      </x:c>
      <x:c r="C2544" s="38" t="str">
        <x:f>'Reparto provincial'!C852</x:f>
        <x:v>La Regional de Seguros, S.A.</x:v>
      </x:c>
      <x:c r="D2544" s="38" t="str">
        <x:f>'Reparto provincial'!D852</x:f>
        <x:v>Industrial</x:v>
      </x:c>
      <x:c r="E2544" s="38" t="str">
        <x:f>'Reparto provincial'!E852</x:f>
        <x:v>Coclé</x:v>
      </x:c>
      <x:c r="F2544" s="38" t="str">
        <x:f>Ubicaciones!A7</x:f>
        <x:v>L02</x:v>
      </x:c>
      <x:c r="G2544" s="38" t="str">
        <x:v>P1</x:v>
      </x:c>
      <x:c r="H2544" s="55" t="n">
        <x:f>IF(AND(ISNUMBER('Reparto provincial'!J852),ABS(Construccion!G11-1)&lt;0.0000001,MIN(Construccion!D11:F11)&gt;=0,MAX(Construccion!D11:F11)&lt;=1),ROUND('Reparto provincial'!J852*ROUND(SUM(Construccion!$D$11:D11),12),0)-0,"n.a.")</x:f>
        <x:v>0</x:v>
      </x:c>
      <x:c r="I2544" s="55" t="n">
        <x:f>'Reparto provincial'!N852</x:f>
        <x:v>137369.23076923078</x:v>
      </x:c>
      <x:c r="J2544" s="55" t="n">
        <x:f>IF(AND(ISNUMBER(H2544),ISNUMBER(I2544)),H2544*I2544,"n.a.")</x:f>
        <x:v>0</x:v>
      </x:c>
      <x:c r="K2544" s="56" t="n">
        <x:f>Ubicaciones!D7</x:f>
        <x:v>8.52</x:v>
      </x:c>
      <x:c r="L2544" s="56" t="n">
        <x:f>Ubicaciones!E7</x:f>
        <x:v>-80.36</x:v>
      </x:c>
      <x:c r="M2544" s="38" t="str">
        <x:f>Vulnerabilidad!B22</x:f>
        <x:v>Hormigón armado</x:v>
      </x:c>
      <x:c r="N2544" s="38" t="str">
        <x:f>Vulnerabilidad!C22</x:f>
        <x:v>Mampostería de relleno</x:v>
      </x:c>
      <x:c r="O2544" s="38" t="str">
        <x:f>Vulnerabilidad!D22</x:f>
        <x:v>Losa de hormigón</x:v>
      </x:c>
      <x:c r="P2544" s="38" t="str">
        <x:v>Sin dato</x:v>
      </x:c>
      <x:c r="Q2544" s="38" t="n">
        <x:f>IF('Impacto local'!H7="","",'Impacto local'!H7)</x:f>
        <x:v>2</x:v>
      </x:c>
      <x:c r="R2544" s="57" t="n">
        <x:f>IF(Q2544="","",INDEX(Vulnerabilidad!$B$6:$B$17,Q2544))</x:f>
        <x:v>0</x:v>
      </x:c>
      <x:c r="S2544" s="55" t="n">
        <x:f>IF(AND(ISNUMBER(J2544),ISNUMBER(R2544),R2544&gt;=0,R2544&lt;=1),J2544*R2544,"n.a.")</x:f>
        <x:v>0</x:v>
      </x:c>
      <x:c r="T2544" s="38" t="str">
        <x:f>IF(ISNUMBER(S2544),"Calculado ilustrativo","Faltan datos / parámetros inválidos")</x:f>
        <x:v>Calculado ilustrativo</x:v>
      </x:c>
    </x:row>
    <x:row r="2545">
      <x:c r="A2545" s="38" t="str">
        <x:v>R02540</x:v>
      </x:c>
      <x:c r="B2545" s="38" t="str">
        <x:f>'Reparto provincial'!B852</x:f>
        <x:v>C22</x:v>
      </x:c>
      <x:c r="C2545" s="38" t="str">
        <x:f>'Reparto provincial'!C852</x:f>
        <x:v>La Regional de Seguros, S.A.</x:v>
      </x:c>
      <x:c r="D2545" s="38" t="str">
        <x:f>'Reparto provincial'!D852</x:f>
        <x:v>Industrial</x:v>
      </x:c>
      <x:c r="E2545" s="38" t="str">
        <x:f>'Reparto provincial'!E852</x:f>
        <x:v>Coclé</x:v>
      </x:c>
      <x:c r="F2545" s="38" t="str">
        <x:f>Ubicaciones!A7</x:f>
        <x:v>L02</x:v>
      </x:c>
      <x:c r="G2545" s="38" t="str">
        <x:v>P2</x:v>
      </x:c>
      <x:c r="H2545" s="55" t="n">
        <x:f>IF(AND(ISNUMBER('Reparto provincial'!J852),ABS(Construccion!G11-1)&lt;0.0000001,MIN(Construccion!D11:F11)&gt;=0,MAX(Construccion!D11:F11)&lt;=1),ROUND('Reparto provincial'!J852*ROUND(SUM(Construccion!$D$11:E11),12),0)-ROUND('Reparto provincial'!J852*ROUND(SUM(Construccion!$D$11:D11),12),0),"n.a.")</x:f>
        <x:v>0</x:v>
      </x:c>
      <x:c r="I2545" s="55" t="n">
        <x:f>'Reparto provincial'!N852</x:f>
        <x:v>137369.23076923078</x:v>
      </x:c>
      <x:c r="J2545" s="55" t="n">
        <x:f>IF(AND(ISNUMBER(H2545),ISNUMBER(I2545)),H2545*I2545,"n.a.")</x:f>
        <x:v>0</x:v>
      </x:c>
      <x:c r="K2545" s="56" t="n">
        <x:f>Ubicaciones!D7</x:f>
        <x:v>8.52</x:v>
      </x:c>
      <x:c r="L2545" s="56" t="n">
        <x:f>Ubicaciones!E7</x:f>
        <x:v>-80.36</x:v>
      </x:c>
      <x:c r="M2545" s="38" t="str">
        <x:f>Vulnerabilidad!B23</x:f>
        <x:v>Mampostería sin refuerzo</x:v>
      </x:c>
      <x:c r="N2545" s="38" t="str">
        <x:f>Vulnerabilidad!C23</x:f>
        <x:v>Bloque / ladrillo</x:v>
      </x:c>
      <x:c r="O2545" s="38" t="str">
        <x:f>Vulnerabilidad!D23</x:f>
        <x:v>Metal</x:v>
      </x:c>
      <x:c r="P2545" s="38" t="str">
        <x:v>Sin dato</x:v>
      </x:c>
      <x:c r="Q2545" s="38" t="n">
        <x:f>IF('Impacto local'!H7="","",'Impacto local'!H7)</x:f>
        <x:v>2</x:v>
      </x:c>
      <x:c r="R2545" s="57" t="n">
        <x:f>IF(Q2545="","",INDEX(Vulnerabilidad!$C$6:$C$17,Q2545))</x:f>
        <x:v>0</x:v>
      </x:c>
      <x:c r="S2545" s="55" t="n">
        <x:f>IF(AND(ISNUMBER(J2545),ISNUMBER(R2545),R2545&gt;=0,R2545&lt;=1),J2545*R2545,"n.a.")</x:f>
        <x:v>0</x:v>
      </x:c>
      <x:c r="T2545" s="38" t="str">
        <x:f>IF(ISNUMBER(S2545),"Calculado ilustrativo","Faltan datos / parámetros inválidos")</x:f>
        <x:v>Calculado ilustrativo</x:v>
      </x:c>
    </x:row>
    <x:row r="2546">
      <x:c r="A2546" s="38" t="str">
        <x:v>R02541</x:v>
      </x:c>
      <x:c r="B2546" s="38" t="str">
        <x:f>'Reparto provincial'!B852</x:f>
        <x:v>C22</x:v>
      </x:c>
      <x:c r="C2546" s="38" t="str">
        <x:f>'Reparto provincial'!C852</x:f>
        <x:v>La Regional de Seguros, S.A.</x:v>
      </x:c>
      <x:c r="D2546" s="38" t="str">
        <x:f>'Reparto provincial'!D852</x:f>
        <x:v>Industrial</x:v>
      </x:c>
      <x:c r="E2546" s="38" t="str">
        <x:f>'Reparto provincial'!E852</x:f>
        <x:v>Coclé</x:v>
      </x:c>
      <x:c r="F2546" s="38" t="str">
        <x:f>Ubicaciones!A7</x:f>
        <x:v>L02</x:v>
      </x:c>
      <x:c r="G2546" s="38" t="str">
        <x:v>P3</x:v>
      </x:c>
      <x:c r="H2546" s="55" t="n">
        <x:f>IF(AND(ISNUMBER('Reparto provincial'!J852),ABS(Construccion!G11-1)&lt;0.0000001,MIN(Construccion!D11:F11)&gt;=0,MAX(Construccion!D11:F11)&lt;=1),ROUND('Reparto provincial'!J852*ROUND(SUM(Construccion!$D$11:F11),12),0)-ROUND('Reparto provincial'!J852*ROUND(SUM(Construccion!$D$11:E11),12),0),"n.a.")</x:f>
        <x:v>0</x:v>
      </x:c>
      <x:c r="I2546" s="55" t="n">
        <x:f>'Reparto provincial'!N852</x:f>
        <x:v>137369.23076923078</x:v>
      </x:c>
      <x:c r="J2546" s="55" t="n">
        <x:f>IF(AND(ISNUMBER(H2546),ISNUMBER(I2546)),H2546*I2546,"n.a.")</x:f>
        <x:v>0</x:v>
      </x:c>
      <x:c r="K2546" s="56" t="n">
        <x:f>Ubicaciones!D7</x:f>
        <x:v>8.52</x:v>
      </x:c>
      <x:c r="L2546" s="56" t="n">
        <x:f>Ubicaciones!E7</x:f>
        <x:v>-80.36</x:v>
      </x:c>
      <x:c r="M2546" s="38" t="str">
        <x:f>Vulnerabilidad!B24</x:f>
        <x:v>Liviana / madera</x:v>
      </x:c>
      <x:c r="N2546" s="38" t="str">
        <x:f>Vulnerabilidad!C24</x:f>
        <x:v>Madera / livianas</x:v>
      </x:c>
      <x:c r="O2546" s="38" t="str">
        <x:f>Vulnerabilidad!D24</x:f>
        <x:v>Metal</x:v>
      </x:c>
      <x:c r="P2546" s="38" t="str">
        <x:v>Sin dato</x:v>
      </x:c>
      <x:c r="Q2546" s="38" t="n">
        <x:f>IF('Impacto local'!H7="","",'Impacto local'!H7)</x:f>
        <x:v>2</x:v>
      </x:c>
      <x:c r="R2546" s="57" t="n">
        <x:f>IF(Q2546="","",INDEX(Vulnerabilidad!$D$6:$D$17,Q2546))</x:f>
        <x:v>0</x:v>
      </x:c>
      <x:c r="S2546" s="55" t="n">
        <x:f>IF(AND(ISNUMBER(J2546),ISNUMBER(R2546),R2546&gt;=0,R2546&lt;=1),J2546*R2546,"n.a.")</x:f>
        <x:v>0</x:v>
      </x:c>
      <x:c r="T2546" s="38" t="str">
        <x:f>IF(ISNUMBER(S2546),"Calculado ilustrativo","Faltan datos / parámetros inválidos")</x:f>
        <x:v>Calculado ilustrativo</x:v>
      </x:c>
    </x:row>
    <x:row r="2547">
      <x:c r="A2547" s="38" t="str">
        <x:v>R02542</x:v>
      </x:c>
      <x:c r="B2547" s="38" t="str">
        <x:f>'Reparto provincial'!B853</x:f>
        <x:v>C22</x:v>
      </x:c>
      <x:c r="C2547" s="38" t="str">
        <x:f>'Reparto provincial'!C853</x:f>
        <x:v>La Regional de Seguros, S.A.</x:v>
      </x:c>
      <x:c r="D2547" s="38" t="str">
        <x:f>'Reparto provincial'!D853</x:f>
        <x:v>Industrial</x:v>
      </x:c>
      <x:c r="E2547" s="38" t="str">
        <x:f>'Reparto provincial'!E853</x:f>
        <x:v>Colón</x:v>
      </x:c>
      <x:c r="F2547" s="38" t="str">
        <x:f>Ubicaciones!A8</x:f>
        <x:v>L03</x:v>
      </x:c>
      <x:c r="G2547" s="38" t="str">
        <x:v>P1</x:v>
      </x:c>
      <x:c r="H2547" s="55" t="n">
        <x:f>IF(AND(ISNUMBER('Reparto provincial'!J853),ABS(Construccion!G14-1)&lt;0.0000001,MIN(Construccion!D14:F14)&gt;=0,MAX(Construccion!D14:F14)&lt;=1),ROUND('Reparto provincial'!J853*ROUND(SUM(Construccion!$D$14:D14),12),0)-0,"n.a.")</x:f>
        <x:v>1</x:v>
      </x:c>
      <x:c r="I2547" s="55" t="n">
        <x:f>'Reparto provincial'!N853</x:f>
        <x:v>137369.23076923078</x:v>
      </x:c>
      <x:c r="J2547" s="55" t="n">
        <x:f>IF(AND(ISNUMBER(H2547),ISNUMBER(I2547)),H2547*I2547,"n.a.")</x:f>
        <x:v>137369.23076923078</x:v>
      </x:c>
      <x:c r="K2547" s="56" t="n">
        <x:f>Ubicaciones!D8</x:f>
        <x:v>9.36</x:v>
      </x:c>
      <x:c r="L2547" s="56" t="n">
        <x:f>Ubicaciones!E8</x:f>
        <x:v>-79.9</x:v>
      </x:c>
      <x:c r="M2547" s="38" t="str">
        <x:f>Vulnerabilidad!B22</x:f>
        <x:v>Hormigón armado</x:v>
      </x:c>
      <x:c r="N2547" s="38" t="str">
        <x:f>Vulnerabilidad!C22</x:f>
        <x:v>Mampostería de relleno</x:v>
      </x:c>
      <x:c r="O2547" s="38" t="str">
        <x:f>Vulnerabilidad!D22</x:f>
        <x:v>Losa de hormigón</x:v>
      </x:c>
      <x:c r="P2547" s="38" t="str">
        <x:v>Sin dato</x:v>
      </x:c>
      <x:c r="Q2547" s="38" t="n">
        <x:f>IF('Impacto local'!H8="","",'Impacto local'!H8)</x:f>
        <x:v>2</x:v>
      </x:c>
      <x:c r="R2547" s="57" t="n">
        <x:f>IF(Q2547="","",INDEX(Vulnerabilidad!$B$6:$B$17,Q2547))</x:f>
        <x:v>0</x:v>
      </x:c>
      <x:c r="S2547" s="55" t="n">
        <x:f>IF(AND(ISNUMBER(J2547),ISNUMBER(R2547),R2547&gt;=0,R2547&lt;=1),J2547*R2547,"n.a.")</x:f>
        <x:v>0</x:v>
      </x:c>
      <x:c r="T2547" s="38" t="str">
        <x:f>IF(ISNUMBER(S2547),"Calculado ilustrativo","Faltan datos / parámetros inválidos")</x:f>
        <x:v>Calculado ilustrativo</x:v>
      </x:c>
    </x:row>
    <x:row r="2548">
      <x:c r="A2548" s="38" t="str">
        <x:v>R02543</x:v>
      </x:c>
      <x:c r="B2548" s="38" t="str">
        <x:f>'Reparto provincial'!B853</x:f>
        <x:v>C22</x:v>
      </x:c>
      <x:c r="C2548" s="38" t="str">
        <x:f>'Reparto provincial'!C853</x:f>
        <x:v>La Regional de Seguros, S.A.</x:v>
      </x:c>
      <x:c r="D2548" s="38" t="str">
        <x:f>'Reparto provincial'!D853</x:f>
        <x:v>Industrial</x:v>
      </x:c>
      <x:c r="E2548" s="38" t="str">
        <x:f>'Reparto provincial'!E853</x:f>
        <x:v>Colón</x:v>
      </x:c>
      <x:c r="F2548" s="38" t="str">
        <x:f>Ubicaciones!A8</x:f>
        <x:v>L03</x:v>
      </x:c>
      <x:c r="G2548" s="38" t="str">
        <x:v>P2</x:v>
      </x:c>
      <x:c r="H2548" s="55" t="n">
        <x:f>IF(AND(ISNUMBER('Reparto provincial'!J853),ABS(Construccion!G14-1)&lt;0.0000001,MIN(Construccion!D14:F14)&gt;=0,MAX(Construccion!D14:F14)&lt;=1),ROUND('Reparto provincial'!J853*ROUND(SUM(Construccion!$D$14:E14),12),0)-ROUND('Reparto provincial'!J853*ROUND(SUM(Construccion!$D$14:D14),12),0),"n.a.")</x:f>
        <x:v>0</x:v>
      </x:c>
      <x:c r="I2548" s="55" t="n">
        <x:f>'Reparto provincial'!N853</x:f>
        <x:v>137369.23076923078</x:v>
      </x:c>
      <x:c r="J2548" s="55" t="n">
        <x:f>IF(AND(ISNUMBER(H2548),ISNUMBER(I2548)),H2548*I2548,"n.a.")</x:f>
        <x:v>0</x:v>
      </x:c>
      <x:c r="K2548" s="56" t="n">
        <x:f>Ubicaciones!D8</x:f>
        <x:v>9.36</x:v>
      </x:c>
      <x:c r="L2548" s="56" t="n">
        <x:f>Ubicaciones!E8</x:f>
        <x:v>-79.9</x:v>
      </x:c>
      <x:c r="M2548" s="38" t="str">
        <x:f>Vulnerabilidad!B23</x:f>
        <x:v>Mampostería sin refuerzo</x:v>
      </x:c>
      <x:c r="N2548" s="38" t="str">
        <x:f>Vulnerabilidad!C23</x:f>
        <x:v>Bloque / ladrillo</x:v>
      </x:c>
      <x:c r="O2548" s="38" t="str">
        <x:f>Vulnerabilidad!D23</x:f>
        <x:v>Metal</x:v>
      </x:c>
      <x:c r="P2548" s="38" t="str">
        <x:v>Sin dato</x:v>
      </x:c>
      <x:c r="Q2548" s="38" t="n">
        <x:f>IF('Impacto local'!H8="","",'Impacto local'!H8)</x:f>
        <x:v>2</x:v>
      </x:c>
      <x:c r="R2548" s="57" t="n">
        <x:f>IF(Q2548="","",INDEX(Vulnerabilidad!$C$6:$C$17,Q2548))</x:f>
        <x:v>0</x:v>
      </x:c>
      <x:c r="S2548" s="55" t="n">
        <x:f>IF(AND(ISNUMBER(J2548),ISNUMBER(R2548),R2548&gt;=0,R2548&lt;=1),J2548*R2548,"n.a.")</x:f>
        <x:v>0</x:v>
      </x:c>
      <x:c r="T2548" s="38" t="str">
        <x:f>IF(ISNUMBER(S2548),"Calculado ilustrativo","Faltan datos / parámetros inválidos")</x:f>
        <x:v>Calculado ilustrativo</x:v>
      </x:c>
    </x:row>
    <x:row r="2549">
      <x:c r="A2549" s="38" t="str">
        <x:v>R02544</x:v>
      </x:c>
      <x:c r="B2549" s="38" t="str">
        <x:f>'Reparto provincial'!B853</x:f>
        <x:v>C22</x:v>
      </x:c>
      <x:c r="C2549" s="38" t="str">
        <x:f>'Reparto provincial'!C853</x:f>
        <x:v>La Regional de Seguros, S.A.</x:v>
      </x:c>
      <x:c r="D2549" s="38" t="str">
        <x:f>'Reparto provincial'!D853</x:f>
        <x:v>Industrial</x:v>
      </x:c>
      <x:c r="E2549" s="38" t="str">
        <x:f>'Reparto provincial'!E853</x:f>
        <x:v>Colón</x:v>
      </x:c>
      <x:c r="F2549" s="38" t="str">
        <x:f>Ubicaciones!A8</x:f>
        <x:v>L03</x:v>
      </x:c>
      <x:c r="G2549" s="38" t="str">
        <x:v>P3</x:v>
      </x:c>
      <x:c r="H2549" s="55" t="n">
        <x:f>IF(AND(ISNUMBER('Reparto provincial'!J853),ABS(Construccion!G14-1)&lt;0.0000001,MIN(Construccion!D14:F14)&gt;=0,MAX(Construccion!D14:F14)&lt;=1),ROUND('Reparto provincial'!J853*ROUND(SUM(Construccion!$D$14:F14),12),0)-ROUND('Reparto provincial'!J853*ROUND(SUM(Construccion!$D$14:E14),12),0),"n.a.")</x:f>
        <x:v>0</x:v>
      </x:c>
      <x:c r="I2549" s="55" t="n">
        <x:f>'Reparto provincial'!N853</x:f>
        <x:v>137369.23076923078</x:v>
      </x:c>
      <x:c r="J2549" s="55" t="n">
        <x:f>IF(AND(ISNUMBER(H2549),ISNUMBER(I2549)),H2549*I2549,"n.a.")</x:f>
        <x:v>0</x:v>
      </x:c>
      <x:c r="K2549" s="56" t="n">
        <x:f>Ubicaciones!D8</x:f>
        <x:v>9.36</x:v>
      </x:c>
      <x:c r="L2549" s="56" t="n">
        <x:f>Ubicaciones!E8</x:f>
        <x:v>-79.9</x:v>
      </x:c>
      <x:c r="M2549" s="38" t="str">
        <x:f>Vulnerabilidad!B24</x:f>
        <x:v>Liviana / madera</x:v>
      </x:c>
      <x:c r="N2549" s="38" t="str">
        <x:f>Vulnerabilidad!C24</x:f>
        <x:v>Madera / livianas</x:v>
      </x:c>
      <x:c r="O2549" s="38" t="str">
        <x:f>Vulnerabilidad!D24</x:f>
        <x:v>Metal</x:v>
      </x:c>
      <x:c r="P2549" s="38" t="str">
        <x:v>Sin dato</x:v>
      </x:c>
      <x:c r="Q2549" s="38" t="n">
        <x:f>IF('Impacto local'!H8="","",'Impacto local'!H8)</x:f>
        <x:v>2</x:v>
      </x:c>
      <x:c r="R2549" s="57" t="n">
        <x:f>IF(Q2549="","",INDEX(Vulnerabilidad!$D$6:$D$17,Q2549))</x:f>
        <x:v>0</x:v>
      </x:c>
      <x:c r="S2549" s="55" t="n">
        <x:f>IF(AND(ISNUMBER(J2549),ISNUMBER(R2549),R2549&gt;=0,R2549&lt;=1),J2549*R2549,"n.a.")</x:f>
        <x:v>0</x:v>
      </x:c>
      <x:c r="T2549" s="38" t="str">
        <x:f>IF(ISNUMBER(S2549),"Calculado ilustrativo","Faltan datos / parámetros inválidos")</x:f>
        <x:v>Calculado ilustrativo</x:v>
      </x:c>
    </x:row>
    <x:row r="2550">
      <x:c r="A2550" s="38" t="str">
        <x:v>R02545</x:v>
      </x:c>
      <x:c r="B2550" s="38" t="str">
        <x:f>'Reparto provincial'!B854</x:f>
        <x:v>C22</x:v>
      </x:c>
      <x:c r="C2550" s="38" t="str">
        <x:f>'Reparto provincial'!C854</x:f>
        <x:v>La Regional de Seguros, S.A.</x:v>
      </x:c>
      <x:c r="D2550" s="38" t="str">
        <x:f>'Reparto provincial'!D854</x:f>
        <x:v>Industrial</x:v>
      </x:c>
      <x:c r="E2550" s="38" t="str">
        <x:f>'Reparto provincial'!E854</x:f>
        <x:v>Chiriquí</x:v>
      </x:c>
      <x:c r="F2550" s="38" t="str">
        <x:f>Ubicaciones!A9</x:f>
        <x:v>L04</x:v>
      </x:c>
      <x:c r="G2550" s="38" t="str">
        <x:v>P1</x:v>
      </x:c>
      <x:c r="H2550" s="55" t="n">
        <x:f>IF(AND(ISNUMBER('Reparto provincial'!J854),ABS(Construccion!G17-1)&lt;0.0000001,MIN(Construccion!D17:F17)&gt;=0,MAX(Construccion!D17:F17)&lt;=1),ROUND('Reparto provincial'!J854*ROUND(SUM(Construccion!$D$17:D17),12),0)-0,"n.a.")</x:f>
        <x:v>1</x:v>
      </x:c>
      <x:c r="I2550" s="55" t="n">
        <x:f>'Reparto provincial'!N854</x:f>
        <x:v>137369.23076923078</x:v>
      </x:c>
      <x:c r="J2550" s="55" t="n">
        <x:f>IF(AND(ISNUMBER(H2550),ISNUMBER(I2550)),H2550*I2550,"n.a.")</x:f>
        <x:v>137369.23076923078</x:v>
      </x:c>
      <x:c r="K2550" s="56" t="n">
        <x:f>Ubicaciones!D9</x:f>
        <x:v>8.43</x:v>
      </x:c>
      <x:c r="L2550" s="56" t="n">
        <x:f>Ubicaciones!E9</x:f>
        <x:v>-82.43</x:v>
      </x:c>
      <x:c r="M2550" s="38" t="str">
        <x:f>Vulnerabilidad!B22</x:f>
        <x:v>Hormigón armado</x:v>
      </x:c>
      <x:c r="N2550" s="38" t="str">
        <x:f>Vulnerabilidad!C22</x:f>
        <x:v>Mampostería de relleno</x:v>
      </x:c>
      <x:c r="O2550" s="38" t="str">
        <x:f>Vulnerabilidad!D22</x:f>
        <x:v>Losa de hormigón</x:v>
      </x:c>
      <x:c r="P2550" s="38" t="str">
        <x:v>Sin dato</x:v>
      </x:c>
      <x:c r="Q2550" s="38" t="n">
        <x:f>IF('Impacto local'!H9="","",'Impacto local'!H9)</x:f>
        <x:v>4</x:v>
      </x:c>
      <x:c r="R2550" s="57" t="n">
        <x:f>IF(Q2550="","",INDEX(Vulnerabilidad!$B$6:$B$17,Q2550))</x:f>
        <x:v>0</x:v>
      </x:c>
      <x:c r="S2550" s="55" t="n">
        <x:f>IF(AND(ISNUMBER(J2550),ISNUMBER(R2550),R2550&gt;=0,R2550&lt;=1),J2550*R2550,"n.a.")</x:f>
        <x:v>0</x:v>
      </x:c>
      <x:c r="T2550" s="38" t="str">
        <x:f>IF(ISNUMBER(S2550),"Calculado ilustrativo","Faltan datos / parámetros inválidos")</x:f>
        <x:v>Calculado ilustrativo</x:v>
      </x:c>
    </x:row>
    <x:row r="2551">
      <x:c r="A2551" s="38" t="str">
        <x:v>R02546</x:v>
      </x:c>
      <x:c r="B2551" s="38" t="str">
        <x:f>'Reparto provincial'!B854</x:f>
        <x:v>C22</x:v>
      </x:c>
      <x:c r="C2551" s="38" t="str">
        <x:f>'Reparto provincial'!C854</x:f>
        <x:v>La Regional de Seguros, S.A.</x:v>
      </x:c>
      <x:c r="D2551" s="38" t="str">
        <x:f>'Reparto provincial'!D854</x:f>
        <x:v>Industrial</x:v>
      </x:c>
      <x:c r="E2551" s="38" t="str">
        <x:f>'Reparto provincial'!E854</x:f>
        <x:v>Chiriquí</x:v>
      </x:c>
      <x:c r="F2551" s="38" t="str">
        <x:f>Ubicaciones!A9</x:f>
        <x:v>L04</x:v>
      </x:c>
      <x:c r="G2551" s="38" t="str">
        <x:v>P2</x:v>
      </x:c>
      <x:c r="H2551" s="55" t="n">
        <x:f>IF(AND(ISNUMBER('Reparto provincial'!J854),ABS(Construccion!G17-1)&lt;0.0000001,MIN(Construccion!D17:F17)&gt;=0,MAX(Construccion!D17:F17)&lt;=1),ROUND('Reparto provincial'!J854*ROUND(SUM(Construccion!$D$17:E17),12),0)-ROUND('Reparto provincial'!J854*ROUND(SUM(Construccion!$D$17:D17),12),0),"n.a.")</x:f>
        <x:v>0</x:v>
      </x:c>
      <x:c r="I2551" s="55" t="n">
        <x:f>'Reparto provincial'!N854</x:f>
        <x:v>137369.23076923078</x:v>
      </x:c>
      <x:c r="J2551" s="55" t="n">
        <x:f>IF(AND(ISNUMBER(H2551),ISNUMBER(I2551)),H2551*I2551,"n.a.")</x:f>
        <x:v>0</x:v>
      </x:c>
      <x:c r="K2551" s="56" t="n">
        <x:f>Ubicaciones!D9</x:f>
        <x:v>8.43</x:v>
      </x:c>
      <x:c r="L2551" s="56" t="n">
        <x:f>Ubicaciones!E9</x:f>
        <x:v>-82.43</x:v>
      </x:c>
      <x:c r="M2551" s="38" t="str">
        <x:f>Vulnerabilidad!B23</x:f>
        <x:v>Mampostería sin refuerzo</x:v>
      </x:c>
      <x:c r="N2551" s="38" t="str">
        <x:f>Vulnerabilidad!C23</x:f>
        <x:v>Bloque / ladrillo</x:v>
      </x:c>
      <x:c r="O2551" s="38" t="str">
        <x:f>Vulnerabilidad!D23</x:f>
        <x:v>Metal</x:v>
      </x:c>
      <x:c r="P2551" s="38" t="str">
        <x:v>Sin dato</x:v>
      </x:c>
      <x:c r="Q2551" s="38" t="n">
        <x:f>IF('Impacto local'!H9="","",'Impacto local'!H9)</x:f>
        <x:v>4</x:v>
      </x:c>
      <x:c r="R2551" s="57" t="n">
        <x:f>IF(Q2551="","",INDEX(Vulnerabilidad!$C$6:$C$17,Q2551))</x:f>
        <x:v>0.001</x:v>
      </x:c>
      <x:c r="S2551" s="55" t="n">
        <x:f>IF(AND(ISNUMBER(J2551),ISNUMBER(R2551),R2551&gt;=0,R2551&lt;=1),J2551*R2551,"n.a.")</x:f>
        <x:v>0</x:v>
      </x:c>
      <x:c r="T2551" s="38" t="str">
        <x:f>IF(ISNUMBER(S2551),"Calculado ilustrativo","Faltan datos / parámetros inválidos")</x:f>
        <x:v>Calculado ilustrativo</x:v>
      </x:c>
    </x:row>
    <x:row r="2552">
      <x:c r="A2552" s="38" t="str">
        <x:v>R02547</x:v>
      </x:c>
      <x:c r="B2552" s="38" t="str">
        <x:f>'Reparto provincial'!B854</x:f>
        <x:v>C22</x:v>
      </x:c>
      <x:c r="C2552" s="38" t="str">
        <x:f>'Reparto provincial'!C854</x:f>
        <x:v>La Regional de Seguros, S.A.</x:v>
      </x:c>
      <x:c r="D2552" s="38" t="str">
        <x:f>'Reparto provincial'!D854</x:f>
        <x:v>Industrial</x:v>
      </x:c>
      <x:c r="E2552" s="38" t="str">
        <x:f>'Reparto provincial'!E854</x:f>
        <x:v>Chiriquí</x:v>
      </x:c>
      <x:c r="F2552" s="38" t="str">
        <x:f>Ubicaciones!A9</x:f>
        <x:v>L04</x:v>
      </x:c>
      <x:c r="G2552" s="38" t="str">
        <x:v>P3</x:v>
      </x:c>
      <x:c r="H2552" s="55" t="n">
        <x:f>IF(AND(ISNUMBER('Reparto provincial'!J854),ABS(Construccion!G17-1)&lt;0.0000001,MIN(Construccion!D17:F17)&gt;=0,MAX(Construccion!D17:F17)&lt;=1),ROUND('Reparto provincial'!J854*ROUND(SUM(Construccion!$D$17:F17),12),0)-ROUND('Reparto provincial'!J854*ROUND(SUM(Construccion!$D$17:E17),12),0),"n.a.")</x:f>
        <x:v>0</x:v>
      </x:c>
      <x:c r="I2552" s="55" t="n">
        <x:f>'Reparto provincial'!N854</x:f>
        <x:v>137369.23076923078</x:v>
      </x:c>
      <x:c r="J2552" s="55" t="n">
        <x:f>IF(AND(ISNUMBER(H2552),ISNUMBER(I2552)),H2552*I2552,"n.a.")</x:f>
        <x:v>0</x:v>
      </x:c>
      <x:c r="K2552" s="56" t="n">
        <x:f>Ubicaciones!D9</x:f>
        <x:v>8.43</x:v>
      </x:c>
      <x:c r="L2552" s="56" t="n">
        <x:f>Ubicaciones!E9</x:f>
        <x:v>-82.43</x:v>
      </x:c>
      <x:c r="M2552" s="38" t="str">
        <x:f>Vulnerabilidad!B24</x:f>
        <x:v>Liviana / madera</x:v>
      </x:c>
      <x:c r="N2552" s="38" t="str">
        <x:f>Vulnerabilidad!C24</x:f>
        <x:v>Madera / livianas</x:v>
      </x:c>
      <x:c r="O2552" s="38" t="str">
        <x:f>Vulnerabilidad!D24</x:f>
        <x:v>Metal</x:v>
      </x:c>
      <x:c r="P2552" s="38" t="str">
        <x:v>Sin dato</x:v>
      </x:c>
      <x:c r="Q2552" s="38" t="n">
        <x:f>IF('Impacto local'!H9="","",'Impacto local'!H9)</x:f>
        <x:v>4</x:v>
      </x:c>
      <x:c r="R2552" s="57" t="n">
        <x:f>IF(Q2552="","",INDEX(Vulnerabilidad!$D$6:$D$17,Q2552))</x:f>
        <x:v>0.002</x:v>
      </x:c>
      <x:c r="S2552" s="55" t="n">
        <x:f>IF(AND(ISNUMBER(J2552),ISNUMBER(R2552),R2552&gt;=0,R2552&lt;=1),J2552*R2552,"n.a.")</x:f>
        <x:v>0</x:v>
      </x:c>
      <x:c r="T2552" s="38" t="str">
        <x:f>IF(ISNUMBER(S2552),"Calculado ilustrativo","Faltan datos / parámetros inválidos")</x:f>
        <x:v>Calculado ilustrativo</x:v>
      </x:c>
    </x:row>
    <x:row r="2553">
      <x:c r="A2553" s="38" t="str">
        <x:v>R02548</x:v>
      </x:c>
      <x:c r="B2553" s="38" t="str">
        <x:f>'Reparto provincial'!B855</x:f>
        <x:v>C22</x:v>
      </x:c>
      <x:c r="C2553" s="38" t="str">
        <x:f>'Reparto provincial'!C855</x:f>
        <x:v>La Regional de Seguros, S.A.</x:v>
      </x:c>
      <x:c r="D2553" s="38" t="str">
        <x:f>'Reparto provincial'!D855</x:f>
        <x:v>Industrial</x:v>
      </x:c>
      <x:c r="E2553" s="38" t="str">
        <x:f>'Reparto provincial'!E855</x:f>
        <x:v>Darién</x:v>
      </x:c>
      <x:c r="F2553" s="38" t="str">
        <x:f>Ubicaciones!A10</x:f>
        <x:v>L05</x:v>
      </x:c>
      <x:c r="G2553" s="38" t="str">
        <x:v>P1</x:v>
      </x:c>
      <x:c r="H2553" s="55" t="n">
        <x:f>IF(AND(ISNUMBER('Reparto provincial'!J855),ABS(Construccion!G20-1)&lt;0.0000001,MIN(Construccion!D20:F20)&gt;=0,MAX(Construccion!D20:F20)&lt;=1),ROUND('Reparto provincial'!J855*ROUND(SUM(Construccion!$D$20:D20),12),0)-0,"n.a.")</x:f>
        <x:v>1</x:v>
      </x:c>
      <x:c r="I2553" s="55" t="n">
        <x:f>'Reparto provincial'!N855</x:f>
        <x:v>137369.23076923078</x:v>
      </x:c>
      <x:c r="J2553" s="55" t="n">
        <x:f>IF(AND(ISNUMBER(H2553),ISNUMBER(I2553)),H2553*I2553,"n.a.")</x:f>
        <x:v>137369.23076923078</x:v>
      </x:c>
      <x:c r="K2553" s="56" t="n">
        <x:f>Ubicaciones!D10</x:f>
        <x:v>8.4</x:v>
      </x:c>
      <x:c r="L2553" s="56" t="n">
        <x:f>Ubicaciones!E10</x:f>
        <x:v>-78.15</x:v>
      </x:c>
      <x:c r="M2553" s="38" t="str">
        <x:f>Vulnerabilidad!B22</x:f>
        <x:v>Hormigón armado</x:v>
      </x:c>
      <x:c r="N2553" s="38" t="str">
        <x:f>Vulnerabilidad!C22</x:f>
        <x:v>Mampostería de relleno</x:v>
      </x:c>
      <x:c r="O2553" s="38" t="str">
        <x:f>Vulnerabilidad!D22</x:f>
        <x:v>Losa de hormigón</x:v>
      </x:c>
      <x:c r="P2553" s="38" t="str">
        <x:v>Sin dato</x:v>
      </x:c>
      <x:c r="Q2553" s="38" t="n">
        <x:f>IF('Impacto local'!H10="","",'Impacto local'!H10)</x:f>
        <x:v>2</x:v>
      </x:c>
      <x:c r="R2553" s="57" t="n">
        <x:f>IF(Q2553="","",INDEX(Vulnerabilidad!$B$6:$B$17,Q2553))</x:f>
        <x:v>0</x:v>
      </x:c>
      <x:c r="S2553" s="55" t="n">
        <x:f>IF(AND(ISNUMBER(J2553),ISNUMBER(R2553),R2553&gt;=0,R2553&lt;=1),J2553*R2553,"n.a.")</x:f>
        <x:v>0</x:v>
      </x:c>
      <x:c r="T2553" s="38" t="str">
        <x:f>IF(ISNUMBER(S2553),"Calculado ilustrativo","Faltan datos / parámetros inválidos")</x:f>
        <x:v>Calculado ilustrativo</x:v>
      </x:c>
    </x:row>
    <x:row r="2554">
      <x:c r="A2554" s="38" t="str">
        <x:v>R02549</x:v>
      </x:c>
      <x:c r="B2554" s="38" t="str">
        <x:f>'Reparto provincial'!B855</x:f>
        <x:v>C22</x:v>
      </x:c>
      <x:c r="C2554" s="38" t="str">
        <x:f>'Reparto provincial'!C855</x:f>
        <x:v>La Regional de Seguros, S.A.</x:v>
      </x:c>
      <x:c r="D2554" s="38" t="str">
        <x:f>'Reparto provincial'!D855</x:f>
        <x:v>Industrial</x:v>
      </x:c>
      <x:c r="E2554" s="38" t="str">
        <x:f>'Reparto provincial'!E855</x:f>
        <x:v>Darién</x:v>
      </x:c>
      <x:c r="F2554" s="38" t="str">
        <x:f>Ubicaciones!A10</x:f>
        <x:v>L05</x:v>
      </x:c>
      <x:c r="G2554" s="38" t="str">
        <x:v>P2</x:v>
      </x:c>
      <x:c r="H2554" s="55" t="n">
        <x:f>IF(AND(ISNUMBER('Reparto provincial'!J855),ABS(Construccion!G20-1)&lt;0.0000001,MIN(Construccion!D20:F20)&gt;=0,MAX(Construccion!D20:F20)&lt;=1),ROUND('Reparto provincial'!J855*ROUND(SUM(Construccion!$D$20:E20),12),0)-ROUND('Reparto provincial'!J855*ROUND(SUM(Construccion!$D$20:D20),12),0),"n.a.")</x:f>
        <x:v>0</x:v>
      </x:c>
      <x:c r="I2554" s="55" t="n">
        <x:f>'Reparto provincial'!N855</x:f>
        <x:v>137369.23076923078</x:v>
      </x:c>
      <x:c r="J2554" s="55" t="n">
        <x:f>IF(AND(ISNUMBER(H2554),ISNUMBER(I2554)),H2554*I2554,"n.a.")</x:f>
        <x:v>0</x:v>
      </x:c>
      <x:c r="K2554" s="56" t="n">
        <x:f>Ubicaciones!D10</x:f>
        <x:v>8.4</x:v>
      </x:c>
      <x:c r="L2554" s="56" t="n">
        <x:f>Ubicaciones!E10</x:f>
        <x:v>-78.15</x:v>
      </x:c>
      <x:c r="M2554" s="38" t="str">
        <x:f>Vulnerabilidad!B23</x:f>
        <x:v>Mampostería sin refuerzo</x:v>
      </x:c>
      <x:c r="N2554" s="38" t="str">
        <x:f>Vulnerabilidad!C23</x:f>
        <x:v>Bloque / ladrillo</x:v>
      </x:c>
      <x:c r="O2554" s="38" t="str">
        <x:f>Vulnerabilidad!D23</x:f>
        <x:v>Metal</x:v>
      </x:c>
      <x:c r="P2554" s="38" t="str">
        <x:v>Sin dato</x:v>
      </x:c>
      <x:c r="Q2554" s="38" t="n">
        <x:f>IF('Impacto local'!H10="","",'Impacto local'!H10)</x:f>
        <x:v>2</x:v>
      </x:c>
      <x:c r="R2554" s="57" t="n">
        <x:f>IF(Q2554="","",INDEX(Vulnerabilidad!$C$6:$C$17,Q2554))</x:f>
        <x:v>0</x:v>
      </x:c>
      <x:c r="S2554" s="55" t="n">
        <x:f>IF(AND(ISNUMBER(J2554),ISNUMBER(R2554),R2554&gt;=0,R2554&lt;=1),J2554*R2554,"n.a.")</x:f>
        <x:v>0</x:v>
      </x:c>
      <x:c r="T2554" s="38" t="str">
        <x:f>IF(ISNUMBER(S2554),"Calculado ilustrativo","Faltan datos / parámetros inválidos")</x:f>
        <x:v>Calculado ilustrativo</x:v>
      </x:c>
    </x:row>
    <x:row r="2555">
      <x:c r="A2555" s="38" t="str">
        <x:v>R02550</x:v>
      </x:c>
      <x:c r="B2555" s="38" t="str">
        <x:f>'Reparto provincial'!B855</x:f>
        <x:v>C22</x:v>
      </x:c>
      <x:c r="C2555" s="38" t="str">
        <x:f>'Reparto provincial'!C855</x:f>
        <x:v>La Regional de Seguros, S.A.</x:v>
      </x:c>
      <x:c r="D2555" s="38" t="str">
        <x:f>'Reparto provincial'!D855</x:f>
        <x:v>Industrial</x:v>
      </x:c>
      <x:c r="E2555" s="38" t="str">
        <x:f>'Reparto provincial'!E855</x:f>
        <x:v>Darién</x:v>
      </x:c>
      <x:c r="F2555" s="38" t="str">
        <x:f>Ubicaciones!A10</x:f>
        <x:v>L05</x:v>
      </x:c>
      <x:c r="G2555" s="38" t="str">
        <x:v>P3</x:v>
      </x:c>
      <x:c r="H2555" s="55" t="n">
        <x:f>IF(AND(ISNUMBER('Reparto provincial'!J855),ABS(Construccion!G20-1)&lt;0.0000001,MIN(Construccion!D20:F20)&gt;=0,MAX(Construccion!D20:F20)&lt;=1),ROUND('Reparto provincial'!J855*ROUND(SUM(Construccion!$D$20:F20),12),0)-ROUND('Reparto provincial'!J855*ROUND(SUM(Construccion!$D$20:E20),12),0),"n.a.")</x:f>
        <x:v>0</x:v>
      </x:c>
      <x:c r="I2555" s="55" t="n">
        <x:f>'Reparto provincial'!N855</x:f>
        <x:v>137369.23076923078</x:v>
      </x:c>
      <x:c r="J2555" s="55" t="n">
        <x:f>IF(AND(ISNUMBER(H2555),ISNUMBER(I2555)),H2555*I2555,"n.a.")</x:f>
        <x:v>0</x:v>
      </x:c>
      <x:c r="K2555" s="56" t="n">
        <x:f>Ubicaciones!D10</x:f>
        <x:v>8.4</x:v>
      </x:c>
      <x:c r="L2555" s="56" t="n">
        <x:f>Ubicaciones!E10</x:f>
        <x:v>-78.15</x:v>
      </x:c>
      <x:c r="M2555" s="38" t="str">
        <x:f>Vulnerabilidad!B24</x:f>
        <x:v>Liviana / madera</x:v>
      </x:c>
      <x:c r="N2555" s="38" t="str">
        <x:f>Vulnerabilidad!C24</x:f>
        <x:v>Madera / livianas</x:v>
      </x:c>
      <x:c r="O2555" s="38" t="str">
        <x:f>Vulnerabilidad!D24</x:f>
        <x:v>Metal</x:v>
      </x:c>
      <x:c r="P2555" s="38" t="str">
        <x:v>Sin dato</x:v>
      </x:c>
      <x:c r="Q2555" s="38" t="n">
        <x:f>IF('Impacto local'!H10="","",'Impacto local'!H10)</x:f>
        <x:v>2</x:v>
      </x:c>
      <x:c r="R2555" s="57" t="n">
        <x:f>IF(Q2555="","",INDEX(Vulnerabilidad!$D$6:$D$17,Q2555))</x:f>
        <x:v>0</x:v>
      </x:c>
      <x:c r="S2555" s="55" t="n">
        <x:f>IF(AND(ISNUMBER(J2555),ISNUMBER(R2555),R2555&gt;=0,R2555&lt;=1),J2555*R2555,"n.a.")</x:f>
        <x:v>0</x:v>
      </x:c>
      <x:c r="T2555" s="38" t="str">
        <x:f>IF(ISNUMBER(S2555),"Calculado ilustrativo","Faltan datos / parámetros inválidos")</x:f>
        <x:v>Calculado ilustrativo</x:v>
      </x:c>
    </x:row>
    <x:row r="2556">
      <x:c r="A2556" s="38" t="str">
        <x:v>R02551</x:v>
      </x:c>
      <x:c r="B2556" s="38" t="str">
        <x:f>'Reparto provincial'!B856</x:f>
        <x:v>C22</x:v>
      </x:c>
      <x:c r="C2556" s="38" t="str">
        <x:f>'Reparto provincial'!C856</x:f>
        <x:v>La Regional de Seguros, S.A.</x:v>
      </x:c>
      <x:c r="D2556" s="38" t="str">
        <x:f>'Reparto provincial'!D856</x:f>
        <x:v>Industrial</x:v>
      </x:c>
      <x:c r="E2556" s="38" t="str">
        <x:f>'Reparto provincial'!E856</x:f>
        <x:v>Herrera</x:v>
      </x:c>
      <x:c r="F2556" s="38" t="str">
        <x:f>Ubicaciones!A11</x:f>
        <x:v>L06</x:v>
      </x:c>
      <x:c r="G2556" s="38" t="str">
        <x:v>P1</x:v>
      </x:c>
      <x:c r="H2556" s="55" t="n">
        <x:f>IF(AND(ISNUMBER('Reparto provincial'!J856),ABS(Construccion!G23-1)&lt;0.0000001,MIN(Construccion!D23:F23)&gt;=0,MAX(Construccion!D23:F23)&lt;=1),ROUND('Reparto provincial'!J856*ROUND(SUM(Construccion!$D$23:D23),12),0)-0,"n.a.")</x:f>
        <x:v>0</x:v>
      </x:c>
      <x:c r="I2556" s="55" t="n">
        <x:f>'Reparto provincial'!N856</x:f>
        <x:v>137369.23076923078</x:v>
      </x:c>
      <x:c r="J2556" s="55" t="n">
        <x:f>IF(AND(ISNUMBER(H2556),ISNUMBER(I2556)),H2556*I2556,"n.a.")</x:f>
        <x:v>0</x:v>
      </x:c>
      <x:c r="K2556" s="56" t="n">
        <x:f>Ubicaciones!D11</x:f>
        <x:v>7.96</x:v>
      </x:c>
      <x:c r="L2556" s="56" t="n">
        <x:f>Ubicaciones!E11</x:f>
        <x:v>-80.43</x:v>
      </x:c>
      <x:c r="M2556" s="38" t="str">
        <x:f>Vulnerabilidad!B22</x:f>
        <x:v>Hormigón armado</x:v>
      </x:c>
      <x:c r="N2556" s="38" t="str">
        <x:f>Vulnerabilidad!C22</x:f>
        <x:v>Mampostería de relleno</x:v>
      </x:c>
      <x:c r="O2556" s="38" t="str">
        <x:f>Vulnerabilidad!D22</x:f>
        <x:v>Losa de hormigón</x:v>
      </x:c>
      <x:c r="P2556" s="38" t="str">
        <x:v>Sin dato</x:v>
      </x:c>
      <x:c r="Q2556" s="38" t="n">
        <x:f>IF('Impacto local'!H11="","",'Impacto local'!H11)</x:f>
        <x:v>3</x:v>
      </x:c>
      <x:c r="R2556" s="57" t="n">
        <x:f>IF(Q2556="","",INDEX(Vulnerabilidad!$B$6:$B$17,Q2556))</x:f>
        <x:v>0</x:v>
      </x:c>
      <x:c r="S2556" s="55" t="n">
        <x:f>IF(AND(ISNUMBER(J2556),ISNUMBER(R2556),R2556&gt;=0,R2556&lt;=1),J2556*R2556,"n.a.")</x:f>
        <x:v>0</x:v>
      </x:c>
      <x:c r="T2556" s="38" t="str">
        <x:f>IF(ISNUMBER(S2556),"Calculado ilustrativo","Faltan datos / parámetros inválidos")</x:f>
        <x:v>Calculado ilustrativo</x:v>
      </x:c>
    </x:row>
    <x:row r="2557">
      <x:c r="A2557" s="38" t="str">
        <x:v>R02552</x:v>
      </x:c>
      <x:c r="B2557" s="38" t="str">
        <x:f>'Reparto provincial'!B856</x:f>
        <x:v>C22</x:v>
      </x:c>
      <x:c r="C2557" s="38" t="str">
        <x:f>'Reparto provincial'!C856</x:f>
        <x:v>La Regional de Seguros, S.A.</x:v>
      </x:c>
      <x:c r="D2557" s="38" t="str">
        <x:f>'Reparto provincial'!D856</x:f>
        <x:v>Industrial</x:v>
      </x:c>
      <x:c r="E2557" s="38" t="str">
        <x:f>'Reparto provincial'!E856</x:f>
        <x:v>Herrera</x:v>
      </x:c>
      <x:c r="F2557" s="38" t="str">
        <x:f>Ubicaciones!A11</x:f>
        <x:v>L06</x:v>
      </x:c>
      <x:c r="G2557" s="38" t="str">
        <x:v>P2</x:v>
      </x:c>
      <x:c r="H2557" s="55" t="n">
        <x:f>IF(AND(ISNUMBER('Reparto provincial'!J856),ABS(Construccion!G23-1)&lt;0.0000001,MIN(Construccion!D23:F23)&gt;=0,MAX(Construccion!D23:F23)&lt;=1),ROUND('Reparto provincial'!J856*ROUND(SUM(Construccion!$D$23:E23),12),0)-ROUND('Reparto provincial'!J856*ROUND(SUM(Construccion!$D$23:D23),12),0),"n.a.")</x:f>
        <x:v>0</x:v>
      </x:c>
      <x:c r="I2557" s="55" t="n">
        <x:f>'Reparto provincial'!N856</x:f>
        <x:v>137369.23076923078</x:v>
      </x:c>
      <x:c r="J2557" s="55" t="n">
        <x:f>IF(AND(ISNUMBER(H2557),ISNUMBER(I2557)),H2557*I2557,"n.a.")</x:f>
        <x:v>0</x:v>
      </x:c>
      <x:c r="K2557" s="56" t="n">
        <x:f>Ubicaciones!D11</x:f>
        <x:v>7.96</x:v>
      </x:c>
      <x:c r="L2557" s="56" t="n">
        <x:f>Ubicaciones!E11</x:f>
        <x:v>-80.43</x:v>
      </x:c>
      <x:c r="M2557" s="38" t="str">
        <x:f>Vulnerabilidad!B23</x:f>
        <x:v>Mampostería sin refuerzo</x:v>
      </x:c>
      <x:c r="N2557" s="38" t="str">
        <x:f>Vulnerabilidad!C23</x:f>
        <x:v>Bloque / ladrillo</x:v>
      </x:c>
      <x:c r="O2557" s="38" t="str">
        <x:f>Vulnerabilidad!D23</x:f>
        <x:v>Metal</x:v>
      </x:c>
      <x:c r="P2557" s="38" t="str">
        <x:v>Sin dato</x:v>
      </x:c>
      <x:c r="Q2557" s="38" t="n">
        <x:f>IF('Impacto local'!H11="","",'Impacto local'!H11)</x:f>
        <x:v>3</x:v>
      </x:c>
      <x:c r="R2557" s="57" t="n">
        <x:f>IF(Q2557="","",INDEX(Vulnerabilidad!$C$6:$C$17,Q2557))</x:f>
        <x:v>0</x:v>
      </x:c>
      <x:c r="S2557" s="55" t="n">
        <x:f>IF(AND(ISNUMBER(J2557),ISNUMBER(R2557),R2557&gt;=0,R2557&lt;=1),J2557*R2557,"n.a.")</x:f>
        <x:v>0</x:v>
      </x:c>
      <x:c r="T2557" s="38" t="str">
        <x:f>IF(ISNUMBER(S2557),"Calculado ilustrativo","Faltan datos / parámetros inválidos")</x:f>
        <x:v>Calculado ilustrativo</x:v>
      </x:c>
    </x:row>
    <x:row r="2558">
      <x:c r="A2558" s="38" t="str">
        <x:v>R02553</x:v>
      </x:c>
      <x:c r="B2558" s="38" t="str">
        <x:f>'Reparto provincial'!B856</x:f>
        <x:v>C22</x:v>
      </x:c>
      <x:c r="C2558" s="38" t="str">
        <x:f>'Reparto provincial'!C856</x:f>
        <x:v>La Regional de Seguros, S.A.</x:v>
      </x:c>
      <x:c r="D2558" s="38" t="str">
        <x:f>'Reparto provincial'!D856</x:f>
        <x:v>Industrial</x:v>
      </x:c>
      <x:c r="E2558" s="38" t="str">
        <x:f>'Reparto provincial'!E856</x:f>
        <x:v>Herrera</x:v>
      </x:c>
      <x:c r="F2558" s="38" t="str">
        <x:f>Ubicaciones!A11</x:f>
        <x:v>L06</x:v>
      </x:c>
      <x:c r="G2558" s="38" t="str">
        <x:v>P3</x:v>
      </x:c>
      <x:c r="H2558" s="55" t="n">
        <x:f>IF(AND(ISNUMBER('Reparto provincial'!J856),ABS(Construccion!G23-1)&lt;0.0000001,MIN(Construccion!D23:F23)&gt;=0,MAX(Construccion!D23:F23)&lt;=1),ROUND('Reparto provincial'!J856*ROUND(SUM(Construccion!$D$23:F23),12),0)-ROUND('Reparto provincial'!J856*ROUND(SUM(Construccion!$D$23:E23),12),0),"n.a.")</x:f>
        <x:v>0</x:v>
      </x:c>
      <x:c r="I2558" s="55" t="n">
        <x:f>'Reparto provincial'!N856</x:f>
        <x:v>137369.23076923078</x:v>
      </x:c>
      <x:c r="J2558" s="55" t="n">
        <x:f>IF(AND(ISNUMBER(H2558),ISNUMBER(I2558)),H2558*I2558,"n.a.")</x:f>
        <x:v>0</x:v>
      </x:c>
      <x:c r="K2558" s="56" t="n">
        <x:f>Ubicaciones!D11</x:f>
        <x:v>7.96</x:v>
      </x:c>
      <x:c r="L2558" s="56" t="n">
        <x:f>Ubicaciones!E11</x:f>
        <x:v>-80.43</x:v>
      </x:c>
      <x:c r="M2558" s="38" t="str">
        <x:f>Vulnerabilidad!B24</x:f>
        <x:v>Liviana / madera</x:v>
      </x:c>
      <x:c r="N2558" s="38" t="str">
        <x:f>Vulnerabilidad!C24</x:f>
        <x:v>Madera / livianas</x:v>
      </x:c>
      <x:c r="O2558" s="38" t="str">
        <x:f>Vulnerabilidad!D24</x:f>
        <x:v>Metal</x:v>
      </x:c>
      <x:c r="P2558" s="38" t="str">
        <x:v>Sin dato</x:v>
      </x:c>
      <x:c r="Q2558" s="38" t="n">
        <x:f>IF('Impacto local'!H11="","",'Impacto local'!H11)</x:f>
        <x:v>3</x:v>
      </x:c>
      <x:c r="R2558" s="57" t="n">
        <x:f>IF(Q2558="","",INDEX(Vulnerabilidad!$D$6:$D$17,Q2558))</x:f>
        <x:v>0</x:v>
      </x:c>
      <x:c r="S2558" s="55" t="n">
        <x:f>IF(AND(ISNUMBER(J2558),ISNUMBER(R2558),R2558&gt;=0,R2558&lt;=1),J2558*R2558,"n.a.")</x:f>
        <x:v>0</x:v>
      </x:c>
      <x:c r="T2558" s="38" t="str">
        <x:f>IF(ISNUMBER(S2558),"Calculado ilustrativo","Faltan datos / parámetros inválidos")</x:f>
        <x:v>Calculado ilustrativo</x:v>
      </x:c>
    </x:row>
    <x:row r="2559">
      <x:c r="A2559" s="38" t="str">
        <x:v>R02554</x:v>
      </x:c>
      <x:c r="B2559" s="38" t="str">
        <x:f>'Reparto provincial'!B857</x:f>
        <x:v>C22</x:v>
      </x:c>
      <x:c r="C2559" s="38" t="str">
        <x:f>'Reparto provincial'!C857</x:f>
        <x:v>La Regional de Seguros, S.A.</x:v>
      </x:c>
      <x:c r="D2559" s="38" t="str">
        <x:f>'Reparto provincial'!D857</x:f>
        <x:v>Industrial</x:v>
      </x:c>
      <x:c r="E2559" s="38" t="str">
        <x:f>'Reparto provincial'!E857</x:f>
        <x:v>Los Santos</x:v>
      </x:c>
      <x:c r="F2559" s="38" t="str">
        <x:f>Ubicaciones!A12</x:f>
        <x:v>L07</x:v>
      </x:c>
      <x:c r="G2559" s="38" t="str">
        <x:v>P1</x:v>
      </x:c>
      <x:c r="H2559" s="55" t="n">
        <x:f>IF(AND(ISNUMBER('Reparto provincial'!J857),ABS(Construccion!G26-1)&lt;0.0000001,MIN(Construccion!D26:F26)&gt;=0,MAX(Construccion!D26:F26)&lt;=1),ROUND('Reparto provincial'!J857*ROUND(SUM(Construccion!$D$26:D26),12),0)-0,"n.a.")</x:f>
        <x:v>0</x:v>
      </x:c>
      <x:c r="I2559" s="55" t="n">
        <x:f>'Reparto provincial'!N857</x:f>
        <x:v>137369.23076923078</x:v>
      </x:c>
      <x:c r="J2559" s="55" t="n">
        <x:f>IF(AND(ISNUMBER(H2559),ISNUMBER(I2559)),H2559*I2559,"n.a.")</x:f>
        <x:v>0</x:v>
      </x:c>
      <x:c r="K2559" s="56" t="n">
        <x:f>Ubicaciones!D12</x:f>
        <x:v>7.77</x:v>
      </x:c>
      <x:c r="L2559" s="56" t="n">
        <x:f>Ubicaciones!E12</x:f>
        <x:v>-80.28</x:v>
      </x:c>
      <x:c r="M2559" s="38" t="str">
        <x:f>Vulnerabilidad!B22</x:f>
        <x:v>Hormigón armado</x:v>
      </x:c>
      <x:c r="N2559" s="38" t="str">
        <x:f>Vulnerabilidad!C22</x:f>
        <x:v>Mampostería de relleno</x:v>
      </x:c>
      <x:c r="O2559" s="38" t="str">
        <x:f>Vulnerabilidad!D22</x:f>
        <x:v>Losa de hormigón</x:v>
      </x:c>
      <x:c r="P2559" s="38" t="str">
        <x:v>Sin dato</x:v>
      </x:c>
      <x:c r="Q2559" s="38" t="n">
        <x:f>IF('Impacto local'!H12="","",'Impacto local'!H12)</x:f>
        <x:v>2</x:v>
      </x:c>
      <x:c r="R2559" s="57" t="n">
        <x:f>IF(Q2559="","",INDEX(Vulnerabilidad!$B$6:$B$17,Q2559))</x:f>
        <x:v>0</x:v>
      </x:c>
      <x:c r="S2559" s="55" t="n">
        <x:f>IF(AND(ISNUMBER(J2559),ISNUMBER(R2559),R2559&gt;=0,R2559&lt;=1),J2559*R2559,"n.a.")</x:f>
        <x:v>0</x:v>
      </x:c>
      <x:c r="T2559" s="38" t="str">
        <x:f>IF(ISNUMBER(S2559),"Calculado ilustrativo","Faltan datos / parámetros inválidos")</x:f>
        <x:v>Calculado ilustrativo</x:v>
      </x:c>
    </x:row>
    <x:row r="2560">
      <x:c r="A2560" s="38" t="str">
        <x:v>R02555</x:v>
      </x:c>
      <x:c r="B2560" s="38" t="str">
        <x:f>'Reparto provincial'!B857</x:f>
        <x:v>C22</x:v>
      </x:c>
      <x:c r="C2560" s="38" t="str">
        <x:f>'Reparto provincial'!C857</x:f>
        <x:v>La Regional de Seguros, S.A.</x:v>
      </x:c>
      <x:c r="D2560" s="38" t="str">
        <x:f>'Reparto provincial'!D857</x:f>
        <x:v>Industrial</x:v>
      </x:c>
      <x:c r="E2560" s="38" t="str">
        <x:f>'Reparto provincial'!E857</x:f>
        <x:v>Los Santos</x:v>
      </x:c>
      <x:c r="F2560" s="38" t="str">
        <x:f>Ubicaciones!A12</x:f>
        <x:v>L07</x:v>
      </x:c>
      <x:c r="G2560" s="38" t="str">
        <x:v>P2</x:v>
      </x:c>
      <x:c r="H2560" s="55" t="n">
        <x:f>IF(AND(ISNUMBER('Reparto provincial'!J857),ABS(Construccion!G26-1)&lt;0.0000001,MIN(Construccion!D26:F26)&gt;=0,MAX(Construccion!D26:F26)&lt;=1),ROUND('Reparto provincial'!J857*ROUND(SUM(Construccion!$D$26:E26),12),0)-ROUND('Reparto provincial'!J857*ROUND(SUM(Construccion!$D$26:D26),12),0),"n.a.")</x:f>
        <x:v>0</x:v>
      </x:c>
      <x:c r="I2560" s="55" t="n">
        <x:f>'Reparto provincial'!N857</x:f>
        <x:v>137369.23076923078</x:v>
      </x:c>
      <x:c r="J2560" s="55" t="n">
        <x:f>IF(AND(ISNUMBER(H2560),ISNUMBER(I2560)),H2560*I2560,"n.a.")</x:f>
        <x:v>0</x:v>
      </x:c>
      <x:c r="K2560" s="56" t="n">
        <x:f>Ubicaciones!D12</x:f>
        <x:v>7.77</x:v>
      </x:c>
      <x:c r="L2560" s="56" t="n">
        <x:f>Ubicaciones!E12</x:f>
        <x:v>-80.28</x:v>
      </x:c>
      <x:c r="M2560" s="38" t="str">
        <x:f>Vulnerabilidad!B23</x:f>
        <x:v>Mampostería sin refuerzo</x:v>
      </x:c>
      <x:c r="N2560" s="38" t="str">
        <x:f>Vulnerabilidad!C23</x:f>
        <x:v>Bloque / ladrillo</x:v>
      </x:c>
      <x:c r="O2560" s="38" t="str">
        <x:f>Vulnerabilidad!D23</x:f>
        <x:v>Metal</x:v>
      </x:c>
      <x:c r="P2560" s="38" t="str">
        <x:v>Sin dato</x:v>
      </x:c>
      <x:c r="Q2560" s="38" t="n">
        <x:f>IF('Impacto local'!H12="","",'Impacto local'!H12)</x:f>
        <x:v>2</x:v>
      </x:c>
      <x:c r="R2560" s="57" t="n">
        <x:f>IF(Q2560="","",INDEX(Vulnerabilidad!$C$6:$C$17,Q2560))</x:f>
        <x:v>0</x:v>
      </x:c>
      <x:c r="S2560" s="55" t="n">
        <x:f>IF(AND(ISNUMBER(J2560),ISNUMBER(R2560),R2560&gt;=0,R2560&lt;=1),J2560*R2560,"n.a.")</x:f>
        <x:v>0</x:v>
      </x:c>
      <x:c r="T2560" s="38" t="str">
        <x:f>IF(ISNUMBER(S2560),"Calculado ilustrativo","Faltan datos / parámetros inválidos")</x:f>
        <x:v>Calculado ilustrativo</x:v>
      </x:c>
    </x:row>
    <x:row r="2561">
      <x:c r="A2561" s="38" t="str">
        <x:v>R02556</x:v>
      </x:c>
      <x:c r="B2561" s="38" t="str">
        <x:f>'Reparto provincial'!B857</x:f>
        <x:v>C22</x:v>
      </x:c>
      <x:c r="C2561" s="38" t="str">
        <x:f>'Reparto provincial'!C857</x:f>
        <x:v>La Regional de Seguros, S.A.</x:v>
      </x:c>
      <x:c r="D2561" s="38" t="str">
        <x:f>'Reparto provincial'!D857</x:f>
        <x:v>Industrial</x:v>
      </x:c>
      <x:c r="E2561" s="38" t="str">
        <x:f>'Reparto provincial'!E857</x:f>
        <x:v>Los Santos</x:v>
      </x:c>
      <x:c r="F2561" s="38" t="str">
        <x:f>Ubicaciones!A12</x:f>
        <x:v>L07</x:v>
      </x:c>
      <x:c r="G2561" s="38" t="str">
        <x:v>P3</x:v>
      </x:c>
      <x:c r="H2561" s="55" t="n">
        <x:f>IF(AND(ISNUMBER('Reparto provincial'!J857),ABS(Construccion!G26-1)&lt;0.0000001,MIN(Construccion!D26:F26)&gt;=0,MAX(Construccion!D26:F26)&lt;=1),ROUND('Reparto provincial'!J857*ROUND(SUM(Construccion!$D$26:F26),12),0)-ROUND('Reparto provincial'!J857*ROUND(SUM(Construccion!$D$26:E26),12),0),"n.a.")</x:f>
        <x:v>0</x:v>
      </x:c>
      <x:c r="I2561" s="55" t="n">
        <x:f>'Reparto provincial'!N857</x:f>
        <x:v>137369.23076923078</x:v>
      </x:c>
      <x:c r="J2561" s="55" t="n">
        <x:f>IF(AND(ISNUMBER(H2561),ISNUMBER(I2561)),H2561*I2561,"n.a.")</x:f>
        <x:v>0</x:v>
      </x:c>
      <x:c r="K2561" s="56" t="n">
        <x:f>Ubicaciones!D12</x:f>
        <x:v>7.77</x:v>
      </x:c>
      <x:c r="L2561" s="56" t="n">
        <x:f>Ubicaciones!E12</x:f>
        <x:v>-80.28</x:v>
      </x:c>
      <x:c r="M2561" s="38" t="str">
        <x:f>Vulnerabilidad!B24</x:f>
        <x:v>Liviana / madera</x:v>
      </x:c>
      <x:c r="N2561" s="38" t="str">
        <x:f>Vulnerabilidad!C24</x:f>
        <x:v>Madera / livianas</x:v>
      </x:c>
      <x:c r="O2561" s="38" t="str">
        <x:f>Vulnerabilidad!D24</x:f>
        <x:v>Metal</x:v>
      </x:c>
      <x:c r="P2561" s="38" t="str">
        <x:v>Sin dato</x:v>
      </x:c>
      <x:c r="Q2561" s="38" t="n">
        <x:f>IF('Impacto local'!H12="","",'Impacto local'!H12)</x:f>
        <x:v>2</x:v>
      </x:c>
      <x:c r="R2561" s="57" t="n">
        <x:f>IF(Q2561="","",INDEX(Vulnerabilidad!$D$6:$D$17,Q2561))</x:f>
        <x:v>0</x:v>
      </x:c>
      <x:c r="S2561" s="55" t="n">
        <x:f>IF(AND(ISNUMBER(J2561),ISNUMBER(R2561),R2561&gt;=0,R2561&lt;=1),J2561*R2561,"n.a.")</x:f>
        <x:v>0</x:v>
      </x:c>
      <x:c r="T2561" s="38" t="str">
        <x:f>IF(ISNUMBER(S2561),"Calculado ilustrativo","Faltan datos / parámetros inválidos")</x:f>
        <x:v>Calculado ilustrativo</x:v>
      </x:c>
    </x:row>
    <x:row r="2562">
      <x:c r="A2562" s="38" t="str">
        <x:v>R02557</x:v>
      </x:c>
      <x:c r="B2562" s="38" t="str">
        <x:f>'Reparto provincial'!B858</x:f>
        <x:v>C22</x:v>
      </x:c>
      <x:c r="C2562" s="38" t="str">
        <x:f>'Reparto provincial'!C858</x:f>
        <x:v>La Regional de Seguros, S.A.</x:v>
      </x:c>
      <x:c r="D2562" s="38" t="str">
        <x:f>'Reparto provincial'!D858</x:f>
        <x:v>Industrial</x:v>
      </x:c>
      <x:c r="E2562" s="38" t="str">
        <x:f>'Reparto provincial'!E858</x:f>
        <x:v>Panamá</x:v>
      </x:c>
      <x:c r="F2562" s="38" t="str">
        <x:f>Ubicaciones!A13</x:f>
        <x:v>L08</x:v>
      </x:c>
      <x:c r="G2562" s="38" t="str">
        <x:v>P1</x:v>
      </x:c>
      <x:c r="H2562" s="55" t="n">
        <x:f>IF(AND(ISNUMBER('Reparto provincial'!J858),ABS(Construccion!G29-1)&lt;0.0000001,MIN(Construccion!D29:F29)&gt;=0,MAX(Construccion!D29:F29)&lt;=1),ROUND('Reparto provincial'!J858*ROUND(SUM(Construccion!$D$29:D29),12),0)-0,"n.a.")</x:f>
        <x:v>5</x:v>
      </x:c>
      <x:c r="I2562" s="55" t="n">
        <x:f>'Reparto provincial'!N858</x:f>
        <x:v>137369.23076923078</x:v>
      </x:c>
      <x:c r="J2562" s="55" t="n">
        <x:f>IF(AND(ISNUMBER(H2562),ISNUMBER(I2562)),H2562*I2562,"n.a.")</x:f>
        <x:v>686846.1538461539</x:v>
      </x:c>
      <x:c r="K2562" s="56" t="n">
        <x:f>Ubicaciones!D13</x:f>
        <x:v>8.98</x:v>
      </x:c>
      <x:c r="L2562" s="56" t="n">
        <x:f>Ubicaciones!E13</x:f>
        <x:v>-79.52</x:v>
      </x:c>
      <x:c r="M2562" s="38" t="str">
        <x:f>Vulnerabilidad!B22</x:f>
        <x:v>Hormigón armado</x:v>
      </x:c>
      <x:c r="N2562" s="38" t="str">
        <x:f>Vulnerabilidad!C22</x:f>
        <x:v>Mampostería de relleno</x:v>
      </x:c>
      <x:c r="O2562" s="38" t="str">
        <x:f>Vulnerabilidad!D22</x:f>
        <x:v>Losa de hormigón</x:v>
      </x:c>
      <x:c r="P2562" s="38" t="str">
        <x:v>Sin dato</x:v>
      </x:c>
      <x:c r="Q2562" s="38" t="n">
        <x:f>IF('Impacto local'!H13="","",'Impacto local'!H13)</x:f>
        <x:v>2</x:v>
      </x:c>
      <x:c r="R2562" s="57" t="n">
        <x:f>IF(Q2562="","",INDEX(Vulnerabilidad!$B$6:$B$17,Q2562))</x:f>
        <x:v>0</x:v>
      </x:c>
      <x:c r="S2562" s="55" t="n">
        <x:f>IF(AND(ISNUMBER(J2562),ISNUMBER(R2562),R2562&gt;=0,R2562&lt;=1),J2562*R2562,"n.a.")</x:f>
        <x:v>0</x:v>
      </x:c>
      <x:c r="T2562" s="38" t="str">
        <x:f>IF(ISNUMBER(S2562),"Calculado ilustrativo","Faltan datos / parámetros inválidos")</x:f>
        <x:v>Calculado ilustrativo</x:v>
      </x:c>
    </x:row>
    <x:row r="2563">
      <x:c r="A2563" s="38" t="str">
        <x:v>R02558</x:v>
      </x:c>
      <x:c r="B2563" s="38" t="str">
        <x:f>'Reparto provincial'!B858</x:f>
        <x:v>C22</x:v>
      </x:c>
      <x:c r="C2563" s="38" t="str">
        <x:f>'Reparto provincial'!C858</x:f>
        <x:v>La Regional de Seguros, S.A.</x:v>
      </x:c>
      <x:c r="D2563" s="38" t="str">
        <x:f>'Reparto provincial'!D858</x:f>
        <x:v>Industrial</x:v>
      </x:c>
      <x:c r="E2563" s="38" t="str">
        <x:f>'Reparto provincial'!E858</x:f>
        <x:v>Panamá</x:v>
      </x:c>
      <x:c r="F2563" s="38" t="str">
        <x:f>Ubicaciones!A13</x:f>
        <x:v>L08</x:v>
      </x:c>
      <x:c r="G2563" s="38" t="str">
        <x:v>P2</x:v>
      </x:c>
      <x:c r="H2563" s="55" t="n">
        <x:f>IF(AND(ISNUMBER('Reparto provincial'!J858),ABS(Construccion!G29-1)&lt;0.0000001,MIN(Construccion!D29:F29)&gt;=0,MAX(Construccion!D29:F29)&lt;=1),ROUND('Reparto provincial'!J858*ROUND(SUM(Construccion!$D$29:E29),12),0)-ROUND('Reparto provincial'!J858*ROUND(SUM(Construccion!$D$29:D29),12),0),"n.a.")</x:f>
        <x:v>2</x:v>
      </x:c>
      <x:c r="I2563" s="55" t="n">
        <x:f>'Reparto provincial'!N858</x:f>
        <x:v>137369.23076923078</x:v>
      </x:c>
      <x:c r="J2563" s="55" t="n">
        <x:f>IF(AND(ISNUMBER(H2563),ISNUMBER(I2563)),H2563*I2563,"n.a.")</x:f>
        <x:v>274738.46153846156</x:v>
      </x:c>
      <x:c r="K2563" s="56" t="n">
        <x:f>Ubicaciones!D13</x:f>
        <x:v>8.98</x:v>
      </x:c>
      <x:c r="L2563" s="56" t="n">
        <x:f>Ubicaciones!E13</x:f>
        <x:v>-79.52</x:v>
      </x:c>
      <x:c r="M2563" s="38" t="str">
        <x:f>Vulnerabilidad!B23</x:f>
        <x:v>Mampostería sin refuerzo</x:v>
      </x:c>
      <x:c r="N2563" s="38" t="str">
        <x:f>Vulnerabilidad!C23</x:f>
        <x:v>Bloque / ladrillo</x:v>
      </x:c>
      <x:c r="O2563" s="38" t="str">
        <x:f>Vulnerabilidad!D23</x:f>
        <x:v>Metal</x:v>
      </x:c>
      <x:c r="P2563" s="38" t="str">
        <x:v>Sin dato</x:v>
      </x:c>
      <x:c r="Q2563" s="38" t="n">
        <x:f>IF('Impacto local'!H13="","",'Impacto local'!H13)</x:f>
        <x:v>2</x:v>
      </x:c>
      <x:c r="R2563" s="57" t="n">
        <x:f>IF(Q2563="","",INDEX(Vulnerabilidad!$C$6:$C$17,Q2563))</x:f>
        <x:v>0</x:v>
      </x:c>
      <x:c r="S2563" s="55" t="n">
        <x:f>IF(AND(ISNUMBER(J2563),ISNUMBER(R2563),R2563&gt;=0,R2563&lt;=1),J2563*R2563,"n.a.")</x:f>
        <x:v>0</x:v>
      </x:c>
      <x:c r="T2563" s="38" t="str">
        <x:f>IF(ISNUMBER(S2563),"Calculado ilustrativo","Faltan datos / parámetros inválidos")</x:f>
        <x:v>Calculado ilustrativo</x:v>
      </x:c>
    </x:row>
    <x:row r="2564">
      <x:c r="A2564" s="38" t="str">
        <x:v>R02559</x:v>
      </x:c>
      <x:c r="B2564" s="38" t="str">
        <x:f>'Reparto provincial'!B858</x:f>
        <x:v>C22</x:v>
      </x:c>
      <x:c r="C2564" s="38" t="str">
        <x:f>'Reparto provincial'!C858</x:f>
        <x:v>La Regional de Seguros, S.A.</x:v>
      </x:c>
      <x:c r="D2564" s="38" t="str">
        <x:f>'Reparto provincial'!D858</x:f>
        <x:v>Industrial</x:v>
      </x:c>
      <x:c r="E2564" s="38" t="str">
        <x:f>'Reparto provincial'!E858</x:f>
        <x:v>Panamá</x:v>
      </x:c>
      <x:c r="F2564" s="38" t="str">
        <x:f>Ubicaciones!A13</x:f>
        <x:v>L08</x:v>
      </x:c>
      <x:c r="G2564" s="38" t="str">
        <x:v>P3</x:v>
      </x:c>
      <x:c r="H2564" s="55" t="n">
        <x:f>IF(AND(ISNUMBER('Reparto provincial'!J858),ABS(Construccion!G29-1)&lt;0.0000001,MIN(Construccion!D29:F29)&gt;=0,MAX(Construccion!D29:F29)&lt;=1),ROUND('Reparto provincial'!J858*ROUND(SUM(Construccion!$D$29:F29),12),0)-ROUND('Reparto provincial'!J858*ROUND(SUM(Construccion!$D$29:E29),12),0),"n.a.")</x:f>
        <x:v>1</x:v>
      </x:c>
      <x:c r="I2564" s="55" t="n">
        <x:f>'Reparto provincial'!N858</x:f>
        <x:v>137369.23076923078</x:v>
      </x:c>
      <x:c r="J2564" s="55" t="n">
        <x:f>IF(AND(ISNUMBER(H2564),ISNUMBER(I2564)),H2564*I2564,"n.a.")</x:f>
        <x:v>137369.23076923078</x:v>
      </x:c>
      <x:c r="K2564" s="56" t="n">
        <x:f>Ubicaciones!D13</x:f>
        <x:v>8.98</x:v>
      </x:c>
      <x:c r="L2564" s="56" t="n">
        <x:f>Ubicaciones!E13</x:f>
        <x:v>-79.52</x:v>
      </x:c>
      <x:c r="M2564" s="38" t="str">
        <x:f>Vulnerabilidad!B24</x:f>
        <x:v>Liviana / madera</x:v>
      </x:c>
      <x:c r="N2564" s="38" t="str">
        <x:f>Vulnerabilidad!C24</x:f>
        <x:v>Madera / livianas</x:v>
      </x:c>
      <x:c r="O2564" s="38" t="str">
        <x:f>Vulnerabilidad!D24</x:f>
        <x:v>Metal</x:v>
      </x:c>
      <x:c r="P2564" s="38" t="str">
        <x:v>Sin dato</x:v>
      </x:c>
      <x:c r="Q2564" s="38" t="n">
        <x:f>IF('Impacto local'!H13="","",'Impacto local'!H13)</x:f>
        <x:v>2</x:v>
      </x:c>
      <x:c r="R2564" s="57" t="n">
        <x:f>IF(Q2564="","",INDEX(Vulnerabilidad!$D$6:$D$17,Q2564))</x:f>
        <x:v>0</x:v>
      </x:c>
      <x:c r="S2564" s="55" t="n">
        <x:f>IF(AND(ISNUMBER(J2564),ISNUMBER(R2564),R2564&gt;=0,R2564&lt;=1),J2564*R2564,"n.a.")</x:f>
        <x:v>0</x:v>
      </x:c>
      <x:c r="T2564" s="38" t="str">
        <x:f>IF(ISNUMBER(S2564),"Calculado ilustrativo","Faltan datos / parámetros inválidos")</x:f>
        <x:v>Calculado ilustrativo</x:v>
      </x:c>
    </x:row>
    <x:row r="2565">
      <x:c r="A2565" s="38" t="str">
        <x:v>R02560</x:v>
      </x:c>
      <x:c r="B2565" s="38" t="str">
        <x:f>'Reparto provincial'!B859</x:f>
        <x:v>C22</x:v>
      </x:c>
      <x:c r="C2565" s="38" t="str">
        <x:f>'Reparto provincial'!C859</x:f>
        <x:v>La Regional de Seguros, S.A.</x:v>
      </x:c>
      <x:c r="D2565" s="38" t="str">
        <x:f>'Reparto provincial'!D859</x:f>
        <x:v>Industrial</x:v>
      </x:c>
      <x:c r="E2565" s="38" t="str">
        <x:f>'Reparto provincial'!E859</x:f>
        <x:v>Veraguas</x:v>
      </x:c>
      <x:c r="F2565" s="38" t="str">
        <x:f>Ubicaciones!A14</x:f>
        <x:v>L09</x:v>
      </x:c>
      <x:c r="G2565" s="38" t="str">
        <x:v>P1</x:v>
      </x:c>
      <x:c r="H2565" s="55" t="n">
        <x:f>IF(AND(ISNUMBER('Reparto provincial'!J859),ABS(Construccion!G32-1)&lt;0.0000001,MIN(Construccion!D32:F32)&gt;=0,MAX(Construccion!D32:F32)&lt;=1),ROUND('Reparto provincial'!J859*ROUND(SUM(Construccion!$D$32:D32),12),0)-0,"n.a.")</x:f>
        <x:v>0</x:v>
      </x:c>
      <x:c r="I2565" s="55" t="n">
        <x:f>'Reparto provincial'!N859</x:f>
        <x:v>137369.23076923078</x:v>
      </x:c>
      <x:c r="J2565" s="55" t="n">
        <x:f>IF(AND(ISNUMBER(H2565),ISNUMBER(I2565)),H2565*I2565,"n.a.")</x:f>
        <x:v>0</x:v>
      </x:c>
      <x:c r="K2565" s="56" t="n">
        <x:f>Ubicaciones!D14</x:f>
        <x:v>8.1</x:v>
      </x:c>
      <x:c r="L2565" s="56" t="n">
        <x:f>Ubicaciones!E14</x:f>
        <x:v>-80.97</x:v>
      </x:c>
      <x:c r="M2565" s="38" t="str">
        <x:f>Vulnerabilidad!B22</x:f>
        <x:v>Hormigón armado</x:v>
      </x:c>
      <x:c r="N2565" s="38" t="str">
        <x:f>Vulnerabilidad!C22</x:f>
        <x:v>Mampostería de relleno</x:v>
      </x:c>
      <x:c r="O2565" s="38" t="str">
        <x:f>Vulnerabilidad!D22</x:f>
        <x:v>Losa de hormigón</x:v>
      </x:c>
      <x:c r="P2565" s="38" t="str">
        <x:v>Sin dato</x:v>
      </x:c>
      <x:c r="Q2565" s="38" t="n">
        <x:f>IF('Impacto local'!H14="","",'Impacto local'!H14)</x:f>
        <x:v>3</x:v>
      </x:c>
      <x:c r="R2565" s="57" t="n">
        <x:f>IF(Q2565="","",INDEX(Vulnerabilidad!$B$6:$B$17,Q2565))</x:f>
        <x:v>0</x:v>
      </x:c>
      <x:c r="S2565" s="55" t="n">
        <x:f>IF(AND(ISNUMBER(J2565),ISNUMBER(R2565),R2565&gt;=0,R2565&lt;=1),J2565*R2565,"n.a.")</x:f>
        <x:v>0</x:v>
      </x:c>
      <x:c r="T2565" s="38" t="str">
        <x:f>IF(ISNUMBER(S2565),"Calculado ilustrativo","Faltan datos / parámetros inválidos")</x:f>
        <x:v>Calculado ilustrativo</x:v>
      </x:c>
    </x:row>
    <x:row r="2566">
      <x:c r="A2566" s="38" t="str">
        <x:v>R02561</x:v>
      </x:c>
      <x:c r="B2566" s="38" t="str">
        <x:f>'Reparto provincial'!B859</x:f>
        <x:v>C22</x:v>
      </x:c>
      <x:c r="C2566" s="38" t="str">
        <x:f>'Reparto provincial'!C859</x:f>
        <x:v>La Regional de Seguros, S.A.</x:v>
      </x:c>
      <x:c r="D2566" s="38" t="str">
        <x:f>'Reparto provincial'!D859</x:f>
        <x:v>Industrial</x:v>
      </x:c>
      <x:c r="E2566" s="38" t="str">
        <x:f>'Reparto provincial'!E859</x:f>
        <x:v>Veraguas</x:v>
      </x:c>
      <x:c r="F2566" s="38" t="str">
        <x:f>Ubicaciones!A14</x:f>
        <x:v>L09</x:v>
      </x:c>
      <x:c r="G2566" s="38" t="str">
        <x:v>P2</x:v>
      </x:c>
      <x:c r="H2566" s="55" t="n">
        <x:f>IF(AND(ISNUMBER('Reparto provincial'!J859),ABS(Construccion!G32-1)&lt;0.0000001,MIN(Construccion!D32:F32)&gt;=0,MAX(Construccion!D32:F32)&lt;=1),ROUND('Reparto provincial'!J859*ROUND(SUM(Construccion!$D$32:E32),12),0)-ROUND('Reparto provincial'!J859*ROUND(SUM(Construccion!$D$32:D32),12),0),"n.a.")</x:f>
        <x:v>0</x:v>
      </x:c>
      <x:c r="I2566" s="55" t="n">
        <x:f>'Reparto provincial'!N859</x:f>
        <x:v>137369.23076923078</x:v>
      </x:c>
      <x:c r="J2566" s="55" t="n">
        <x:f>IF(AND(ISNUMBER(H2566),ISNUMBER(I2566)),H2566*I2566,"n.a.")</x:f>
        <x:v>0</x:v>
      </x:c>
      <x:c r="K2566" s="56" t="n">
        <x:f>Ubicaciones!D14</x:f>
        <x:v>8.1</x:v>
      </x:c>
      <x:c r="L2566" s="56" t="n">
        <x:f>Ubicaciones!E14</x:f>
        <x:v>-80.97</x:v>
      </x:c>
      <x:c r="M2566" s="38" t="str">
        <x:f>Vulnerabilidad!B23</x:f>
        <x:v>Mampostería sin refuerzo</x:v>
      </x:c>
      <x:c r="N2566" s="38" t="str">
        <x:f>Vulnerabilidad!C23</x:f>
        <x:v>Bloque / ladrillo</x:v>
      </x:c>
      <x:c r="O2566" s="38" t="str">
        <x:f>Vulnerabilidad!D23</x:f>
        <x:v>Metal</x:v>
      </x:c>
      <x:c r="P2566" s="38" t="str">
        <x:v>Sin dato</x:v>
      </x:c>
      <x:c r="Q2566" s="38" t="n">
        <x:f>IF('Impacto local'!H14="","",'Impacto local'!H14)</x:f>
        <x:v>3</x:v>
      </x:c>
      <x:c r="R2566" s="57" t="n">
        <x:f>IF(Q2566="","",INDEX(Vulnerabilidad!$C$6:$C$17,Q2566))</x:f>
        <x:v>0</x:v>
      </x:c>
      <x:c r="S2566" s="55" t="n">
        <x:f>IF(AND(ISNUMBER(J2566),ISNUMBER(R2566),R2566&gt;=0,R2566&lt;=1),J2566*R2566,"n.a.")</x:f>
        <x:v>0</x:v>
      </x:c>
      <x:c r="T2566" s="38" t="str">
        <x:f>IF(ISNUMBER(S2566),"Calculado ilustrativo","Faltan datos / parámetros inválidos")</x:f>
        <x:v>Calculado ilustrativo</x:v>
      </x:c>
    </x:row>
    <x:row r="2567">
      <x:c r="A2567" s="38" t="str">
        <x:v>R02562</x:v>
      </x:c>
      <x:c r="B2567" s="38" t="str">
        <x:f>'Reparto provincial'!B859</x:f>
        <x:v>C22</x:v>
      </x:c>
      <x:c r="C2567" s="38" t="str">
        <x:f>'Reparto provincial'!C859</x:f>
        <x:v>La Regional de Seguros, S.A.</x:v>
      </x:c>
      <x:c r="D2567" s="38" t="str">
        <x:f>'Reparto provincial'!D859</x:f>
        <x:v>Industrial</x:v>
      </x:c>
      <x:c r="E2567" s="38" t="str">
        <x:f>'Reparto provincial'!E859</x:f>
        <x:v>Veraguas</x:v>
      </x:c>
      <x:c r="F2567" s="38" t="str">
        <x:f>Ubicaciones!A14</x:f>
        <x:v>L09</x:v>
      </x:c>
      <x:c r="G2567" s="38" t="str">
        <x:v>P3</x:v>
      </x:c>
      <x:c r="H2567" s="55" t="n">
        <x:f>IF(AND(ISNUMBER('Reparto provincial'!J859),ABS(Construccion!G32-1)&lt;0.0000001,MIN(Construccion!D32:F32)&gt;=0,MAX(Construccion!D32:F32)&lt;=1),ROUND('Reparto provincial'!J859*ROUND(SUM(Construccion!$D$32:F32),12),0)-ROUND('Reparto provincial'!J859*ROUND(SUM(Construccion!$D$32:E32),12),0),"n.a.")</x:f>
        <x:v>0</x:v>
      </x:c>
      <x:c r="I2567" s="55" t="n">
        <x:f>'Reparto provincial'!N859</x:f>
        <x:v>137369.23076923078</x:v>
      </x:c>
      <x:c r="J2567" s="55" t="n">
        <x:f>IF(AND(ISNUMBER(H2567),ISNUMBER(I2567)),H2567*I2567,"n.a.")</x:f>
        <x:v>0</x:v>
      </x:c>
      <x:c r="K2567" s="56" t="n">
        <x:f>Ubicaciones!D14</x:f>
        <x:v>8.1</x:v>
      </x:c>
      <x:c r="L2567" s="56" t="n">
        <x:f>Ubicaciones!E14</x:f>
        <x:v>-80.97</x:v>
      </x:c>
      <x:c r="M2567" s="38" t="str">
        <x:f>Vulnerabilidad!B24</x:f>
        <x:v>Liviana / madera</x:v>
      </x:c>
      <x:c r="N2567" s="38" t="str">
        <x:f>Vulnerabilidad!C24</x:f>
        <x:v>Madera / livianas</x:v>
      </x:c>
      <x:c r="O2567" s="38" t="str">
        <x:f>Vulnerabilidad!D24</x:f>
        <x:v>Metal</x:v>
      </x:c>
      <x:c r="P2567" s="38" t="str">
        <x:v>Sin dato</x:v>
      </x:c>
      <x:c r="Q2567" s="38" t="n">
        <x:f>IF('Impacto local'!H14="","",'Impacto local'!H14)</x:f>
        <x:v>3</x:v>
      </x:c>
      <x:c r="R2567" s="57" t="n">
        <x:f>IF(Q2567="","",INDEX(Vulnerabilidad!$D$6:$D$17,Q2567))</x:f>
        <x:v>0</x:v>
      </x:c>
      <x:c r="S2567" s="55" t="n">
        <x:f>IF(AND(ISNUMBER(J2567),ISNUMBER(R2567),R2567&gt;=0,R2567&lt;=1),J2567*R2567,"n.a.")</x:f>
        <x:v>0</x:v>
      </x:c>
      <x:c r="T2567" s="38" t="str">
        <x:f>IF(ISNUMBER(S2567),"Calculado ilustrativo","Faltan datos / parámetros inválidos")</x:f>
        <x:v>Calculado ilustrativo</x:v>
      </x:c>
    </x:row>
    <x:row r="2568">
      <x:c r="A2568" s="38" t="str">
        <x:v>R02563</x:v>
      </x:c>
      <x:c r="B2568" s="38" t="str">
        <x:f>'Reparto provincial'!B860</x:f>
        <x:v>C22</x:v>
      </x:c>
      <x:c r="C2568" s="38" t="str">
        <x:f>'Reparto provincial'!C860</x:f>
        <x:v>La Regional de Seguros, S.A.</x:v>
      </x:c>
      <x:c r="D2568" s="38" t="str">
        <x:f>'Reparto provincial'!D860</x:f>
        <x:v>Industrial</x:v>
      </x:c>
      <x:c r="E2568" s="38" t="str">
        <x:f>'Reparto provincial'!E860</x:f>
        <x:v>Guna Yala</x:v>
      </x:c>
      <x:c r="F2568" s="38" t="str">
        <x:f>Ubicaciones!A15</x:f>
        <x:v>L10</x:v>
      </x:c>
      <x:c r="G2568" s="38" t="str">
        <x:v>P1</x:v>
      </x:c>
      <x:c r="H2568" s="55" t="n">
        <x:f>IF(AND(ISNUMBER('Reparto provincial'!J860),ABS(Construccion!G35-1)&lt;0.0000001,MIN(Construccion!D35:F35)&gt;=0,MAX(Construccion!D35:F35)&lt;=1),ROUND('Reparto provincial'!J860*ROUND(SUM(Construccion!$D$35:D35),12),0)-0,"n.a.")</x:f>
        <x:v>0</x:v>
      </x:c>
      <x:c r="I2568" s="55" t="n">
        <x:f>'Reparto provincial'!N860</x:f>
        <x:v>137369.23076923078</x:v>
      </x:c>
      <x:c r="J2568" s="55" t="n">
        <x:f>IF(AND(ISNUMBER(H2568),ISNUMBER(I2568)),H2568*I2568,"n.a.")</x:f>
        <x:v>0</x:v>
      </x:c>
      <x:c r="K2568" s="56" t="n">
        <x:f>Ubicaciones!D15</x:f>
        <x:v>9.45</x:v>
      </x:c>
      <x:c r="L2568" s="56" t="n">
        <x:f>Ubicaciones!E15</x:f>
        <x:v>-78.97</x:v>
      </x:c>
      <x:c r="M2568" s="38" t="str">
        <x:f>Vulnerabilidad!B22</x:f>
        <x:v>Hormigón armado</x:v>
      </x:c>
      <x:c r="N2568" s="38" t="str">
        <x:f>Vulnerabilidad!C22</x:f>
        <x:v>Mampostería de relleno</x:v>
      </x:c>
      <x:c r="O2568" s="38" t="str">
        <x:f>Vulnerabilidad!D22</x:f>
        <x:v>Losa de hormigón</x:v>
      </x:c>
      <x:c r="P2568" s="38" t="str">
        <x:v>Sin dato</x:v>
      </x:c>
      <x:c r="Q2568" s="38" t="n">
        <x:f>IF('Impacto local'!H15="","",'Impacto local'!H15)</x:f>
        <x:v>2</x:v>
      </x:c>
      <x:c r="R2568" s="57" t="n">
        <x:f>IF(Q2568="","",INDEX(Vulnerabilidad!$B$6:$B$17,Q2568))</x:f>
        <x:v>0</x:v>
      </x:c>
      <x:c r="S2568" s="55" t="n">
        <x:f>IF(AND(ISNUMBER(J2568),ISNUMBER(R2568),R2568&gt;=0,R2568&lt;=1),J2568*R2568,"n.a.")</x:f>
        <x:v>0</x:v>
      </x:c>
      <x:c r="T2568" s="38" t="str">
        <x:f>IF(ISNUMBER(S2568),"Calculado ilustrativo","Faltan datos / parámetros inválidos")</x:f>
        <x:v>Calculado ilustrativo</x:v>
      </x:c>
    </x:row>
    <x:row r="2569">
      <x:c r="A2569" s="38" t="str">
        <x:v>R02564</x:v>
      </x:c>
      <x:c r="B2569" s="38" t="str">
        <x:f>'Reparto provincial'!B860</x:f>
        <x:v>C22</x:v>
      </x:c>
      <x:c r="C2569" s="38" t="str">
        <x:f>'Reparto provincial'!C860</x:f>
        <x:v>La Regional de Seguros, S.A.</x:v>
      </x:c>
      <x:c r="D2569" s="38" t="str">
        <x:f>'Reparto provincial'!D860</x:f>
        <x:v>Industrial</x:v>
      </x:c>
      <x:c r="E2569" s="38" t="str">
        <x:f>'Reparto provincial'!E860</x:f>
        <x:v>Guna Yala</x:v>
      </x:c>
      <x:c r="F2569" s="38" t="str">
        <x:f>Ubicaciones!A15</x:f>
        <x:v>L10</x:v>
      </x:c>
      <x:c r="G2569" s="38" t="str">
        <x:v>P2</x:v>
      </x:c>
      <x:c r="H2569" s="55" t="n">
        <x:f>IF(AND(ISNUMBER('Reparto provincial'!J860),ABS(Construccion!G35-1)&lt;0.0000001,MIN(Construccion!D35:F35)&gt;=0,MAX(Construccion!D35:F35)&lt;=1),ROUND('Reparto provincial'!J860*ROUND(SUM(Construccion!$D$35:E35),12),0)-ROUND('Reparto provincial'!J860*ROUND(SUM(Construccion!$D$35:D35),12),0),"n.a.")</x:f>
        <x:v>0</x:v>
      </x:c>
      <x:c r="I2569" s="55" t="n">
        <x:f>'Reparto provincial'!N860</x:f>
        <x:v>137369.23076923078</x:v>
      </x:c>
      <x:c r="J2569" s="55" t="n">
        <x:f>IF(AND(ISNUMBER(H2569),ISNUMBER(I2569)),H2569*I2569,"n.a.")</x:f>
        <x:v>0</x:v>
      </x:c>
      <x:c r="K2569" s="56" t="n">
        <x:f>Ubicaciones!D15</x:f>
        <x:v>9.45</x:v>
      </x:c>
      <x:c r="L2569" s="56" t="n">
        <x:f>Ubicaciones!E15</x:f>
        <x:v>-78.97</x:v>
      </x:c>
      <x:c r="M2569" s="38" t="str">
        <x:f>Vulnerabilidad!B23</x:f>
        <x:v>Mampostería sin refuerzo</x:v>
      </x:c>
      <x:c r="N2569" s="38" t="str">
        <x:f>Vulnerabilidad!C23</x:f>
        <x:v>Bloque / ladrillo</x:v>
      </x:c>
      <x:c r="O2569" s="38" t="str">
        <x:f>Vulnerabilidad!D23</x:f>
        <x:v>Metal</x:v>
      </x:c>
      <x:c r="P2569" s="38" t="str">
        <x:v>Sin dato</x:v>
      </x:c>
      <x:c r="Q2569" s="38" t="n">
        <x:f>IF('Impacto local'!H15="","",'Impacto local'!H15)</x:f>
        <x:v>2</x:v>
      </x:c>
      <x:c r="R2569" s="57" t="n">
        <x:f>IF(Q2569="","",INDEX(Vulnerabilidad!$C$6:$C$17,Q2569))</x:f>
        <x:v>0</x:v>
      </x:c>
      <x:c r="S2569" s="55" t="n">
        <x:f>IF(AND(ISNUMBER(J2569),ISNUMBER(R2569),R2569&gt;=0,R2569&lt;=1),J2569*R2569,"n.a.")</x:f>
        <x:v>0</x:v>
      </x:c>
      <x:c r="T2569" s="38" t="str">
        <x:f>IF(ISNUMBER(S2569),"Calculado ilustrativo","Faltan datos / parámetros inválidos")</x:f>
        <x:v>Calculado ilustrativo</x:v>
      </x:c>
    </x:row>
    <x:row r="2570">
      <x:c r="A2570" s="38" t="str">
        <x:v>R02565</x:v>
      </x:c>
      <x:c r="B2570" s="38" t="str">
        <x:f>'Reparto provincial'!B860</x:f>
        <x:v>C22</x:v>
      </x:c>
      <x:c r="C2570" s="38" t="str">
        <x:f>'Reparto provincial'!C860</x:f>
        <x:v>La Regional de Seguros, S.A.</x:v>
      </x:c>
      <x:c r="D2570" s="38" t="str">
        <x:f>'Reparto provincial'!D860</x:f>
        <x:v>Industrial</x:v>
      </x:c>
      <x:c r="E2570" s="38" t="str">
        <x:f>'Reparto provincial'!E860</x:f>
        <x:v>Guna Yala</x:v>
      </x:c>
      <x:c r="F2570" s="38" t="str">
        <x:f>Ubicaciones!A15</x:f>
        <x:v>L10</x:v>
      </x:c>
      <x:c r="G2570" s="38" t="str">
        <x:v>P3</x:v>
      </x:c>
      <x:c r="H2570" s="55" t="n">
        <x:f>IF(AND(ISNUMBER('Reparto provincial'!J860),ABS(Construccion!G35-1)&lt;0.0000001,MIN(Construccion!D35:F35)&gt;=0,MAX(Construccion!D35:F35)&lt;=1),ROUND('Reparto provincial'!J860*ROUND(SUM(Construccion!$D$35:F35),12),0)-ROUND('Reparto provincial'!J860*ROUND(SUM(Construccion!$D$35:E35),12),0),"n.a.")</x:f>
        <x:v>0</x:v>
      </x:c>
      <x:c r="I2570" s="55" t="n">
        <x:f>'Reparto provincial'!N860</x:f>
        <x:v>137369.23076923078</x:v>
      </x:c>
      <x:c r="J2570" s="55" t="n">
        <x:f>IF(AND(ISNUMBER(H2570),ISNUMBER(I2570)),H2570*I2570,"n.a.")</x:f>
        <x:v>0</x:v>
      </x:c>
      <x:c r="K2570" s="56" t="n">
        <x:f>Ubicaciones!D15</x:f>
        <x:v>9.45</x:v>
      </x:c>
      <x:c r="L2570" s="56" t="n">
        <x:f>Ubicaciones!E15</x:f>
        <x:v>-78.97</x:v>
      </x:c>
      <x:c r="M2570" s="38" t="str">
        <x:f>Vulnerabilidad!B24</x:f>
        <x:v>Liviana / madera</x:v>
      </x:c>
      <x:c r="N2570" s="38" t="str">
        <x:f>Vulnerabilidad!C24</x:f>
        <x:v>Madera / livianas</x:v>
      </x:c>
      <x:c r="O2570" s="38" t="str">
        <x:f>Vulnerabilidad!D24</x:f>
        <x:v>Metal</x:v>
      </x:c>
      <x:c r="P2570" s="38" t="str">
        <x:v>Sin dato</x:v>
      </x:c>
      <x:c r="Q2570" s="38" t="n">
        <x:f>IF('Impacto local'!H15="","",'Impacto local'!H15)</x:f>
        <x:v>2</x:v>
      </x:c>
      <x:c r="R2570" s="57" t="n">
        <x:f>IF(Q2570="","",INDEX(Vulnerabilidad!$D$6:$D$17,Q2570))</x:f>
        <x:v>0</x:v>
      </x:c>
      <x:c r="S2570" s="55" t="n">
        <x:f>IF(AND(ISNUMBER(J2570),ISNUMBER(R2570),R2570&gt;=0,R2570&lt;=1),J2570*R2570,"n.a.")</x:f>
        <x:v>0</x:v>
      </x:c>
      <x:c r="T2570" s="38" t="str">
        <x:f>IF(ISNUMBER(S2570),"Calculado ilustrativo","Faltan datos / parámetros inválidos")</x:f>
        <x:v>Calculado ilustrativo</x:v>
      </x:c>
    </x:row>
    <x:row r="2571">
      <x:c r="A2571" s="38" t="str">
        <x:v>R02566</x:v>
      </x:c>
      <x:c r="B2571" s="38" t="str">
        <x:f>'Reparto provincial'!B861</x:f>
        <x:v>C22</x:v>
      </x:c>
      <x:c r="C2571" s="38" t="str">
        <x:f>'Reparto provincial'!C861</x:f>
        <x:v>La Regional de Seguros, S.A.</x:v>
      </x:c>
      <x:c r="D2571" s="38" t="str">
        <x:f>'Reparto provincial'!D861</x:f>
        <x:v>Industrial</x:v>
      </x:c>
      <x:c r="E2571" s="38" t="str">
        <x:f>'Reparto provincial'!E861</x:f>
        <x:v>Emberá-Wounaan</x:v>
      </x:c>
      <x:c r="F2571" s="38" t="str">
        <x:f>Ubicaciones!A16</x:f>
        <x:v>L11</x:v>
      </x:c>
      <x:c r="G2571" s="38" t="str">
        <x:v>P1</x:v>
      </x:c>
      <x:c r="H2571" s="55" t="n">
        <x:f>IF(AND(ISNUMBER('Reparto provincial'!J861),ABS(Construccion!G38-1)&lt;0.0000001,MIN(Construccion!D38:F38)&gt;=0,MAX(Construccion!D38:F38)&lt;=1),ROUND('Reparto provincial'!J861*ROUND(SUM(Construccion!$D$38:D38),12),0)-0,"n.a.")</x:f>
        <x:v>0</x:v>
      </x:c>
      <x:c r="I2571" s="55" t="n">
        <x:f>'Reparto provincial'!N861</x:f>
        <x:v>137369.23076923078</x:v>
      </x:c>
      <x:c r="J2571" s="55" t="n">
        <x:f>IF(AND(ISNUMBER(H2571),ISNUMBER(I2571)),H2571*I2571,"n.a.")</x:f>
        <x:v>0</x:v>
      </x:c>
      <x:c r="K2571" s="56" t="n">
        <x:f>Ubicaciones!D16</x:f>
        <x:v>8.25</x:v>
      </x:c>
      <x:c r="L2571" s="56" t="n">
        <x:f>Ubicaciones!E16</x:f>
        <x:v>-77.72</x:v>
      </x:c>
      <x:c r="M2571" s="38" t="str">
        <x:f>Vulnerabilidad!B22</x:f>
        <x:v>Hormigón armado</x:v>
      </x:c>
      <x:c r="N2571" s="38" t="str">
        <x:f>Vulnerabilidad!C22</x:f>
        <x:v>Mampostería de relleno</x:v>
      </x:c>
      <x:c r="O2571" s="38" t="str">
        <x:f>Vulnerabilidad!D22</x:f>
        <x:v>Losa de hormigón</x:v>
      </x:c>
      <x:c r="P2571" s="38" t="str">
        <x:v>Sin dato</x:v>
      </x:c>
      <x:c r="Q2571" s="38" t="n">
        <x:f>IF('Impacto local'!H16="","",'Impacto local'!H16)</x:f>
        <x:v>2</x:v>
      </x:c>
      <x:c r="R2571" s="57" t="n">
        <x:f>IF(Q2571="","",INDEX(Vulnerabilidad!$B$6:$B$17,Q2571))</x:f>
        <x:v>0</x:v>
      </x:c>
      <x:c r="S2571" s="55" t="n">
        <x:f>IF(AND(ISNUMBER(J2571),ISNUMBER(R2571),R2571&gt;=0,R2571&lt;=1),J2571*R2571,"n.a.")</x:f>
        <x:v>0</x:v>
      </x:c>
      <x:c r="T2571" s="38" t="str">
        <x:f>IF(ISNUMBER(S2571),"Calculado ilustrativo","Faltan datos / parámetros inválidos")</x:f>
        <x:v>Calculado ilustrativo</x:v>
      </x:c>
    </x:row>
    <x:row r="2572">
      <x:c r="A2572" s="38" t="str">
        <x:v>R02567</x:v>
      </x:c>
      <x:c r="B2572" s="38" t="str">
        <x:f>'Reparto provincial'!B861</x:f>
        <x:v>C22</x:v>
      </x:c>
      <x:c r="C2572" s="38" t="str">
        <x:f>'Reparto provincial'!C861</x:f>
        <x:v>La Regional de Seguros, S.A.</x:v>
      </x:c>
      <x:c r="D2572" s="38" t="str">
        <x:f>'Reparto provincial'!D861</x:f>
        <x:v>Industrial</x:v>
      </x:c>
      <x:c r="E2572" s="38" t="str">
        <x:f>'Reparto provincial'!E861</x:f>
        <x:v>Emberá-Wounaan</x:v>
      </x:c>
      <x:c r="F2572" s="38" t="str">
        <x:f>Ubicaciones!A16</x:f>
        <x:v>L11</x:v>
      </x:c>
      <x:c r="G2572" s="38" t="str">
        <x:v>P2</x:v>
      </x:c>
      <x:c r="H2572" s="55" t="n">
        <x:f>IF(AND(ISNUMBER('Reparto provincial'!J861),ABS(Construccion!G38-1)&lt;0.0000001,MIN(Construccion!D38:F38)&gt;=0,MAX(Construccion!D38:F38)&lt;=1),ROUND('Reparto provincial'!J861*ROUND(SUM(Construccion!$D$38:E38),12),0)-ROUND('Reparto provincial'!J861*ROUND(SUM(Construccion!$D$38:D38),12),0),"n.a.")</x:f>
        <x:v>0</x:v>
      </x:c>
      <x:c r="I2572" s="55" t="n">
        <x:f>'Reparto provincial'!N861</x:f>
        <x:v>137369.23076923078</x:v>
      </x:c>
      <x:c r="J2572" s="55" t="n">
        <x:f>IF(AND(ISNUMBER(H2572),ISNUMBER(I2572)),H2572*I2572,"n.a.")</x:f>
        <x:v>0</x:v>
      </x:c>
      <x:c r="K2572" s="56" t="n">
        <x:f>Ubicaciones!D16</x:f>
        <x:v>8.25</x:v>
      </x:c>
      <x:c r="L2572" s="56" t="n">
        <x:f>Ubicaciones!E16</x:f>
        <x:v>-77.72</x:v>
      </x:c>
      <x:c r="M2572" s="38" t="str">
        <x:f>Vulnerabilidad!B23</x:f>
        <x:v>Mampostería sin refuerzo</x:v>
      </x:c>
      <x:c r="N2572" s="38" t="str">
        <x:f>Vulnerabilidad!C23</x:f>
        <x:v>Bloque / ladrillo</x:v>
      </x:c>
      <x:c r="O2572" s="38" t="str">
        <x:f>Vulnerabilidad!D23</x:f>
        <x:v>Metal</x:v>
      </x:c>
      <x:c r="P2572" s="38" t="str">
        <x:v>Sin dato</x:v>
      </x:c>
      <x:c r="Q2572" s="38" t="n">
        <x:f>IF('Impacto local'!H16="","",'Impacto local'!H16)</x:f>
        <x:v>2</x:v>
      </x:c>
      <x:c r="R2572" s="57" t="n">
        <x:f>IF(Q2572="","",INDEX(Vulnerabilidad!$C$6:$C$17,Q2572))</x:f>
        <x:v>0</x:v>
      </x:c>
      <x:c r="S2572" s="55" t="n">
        <x:f>IF(AND(ISNUMBER(J2572),ISNUMBER(R2572),R2572&gt;=0,R2572&lt;=1),J2572*R2572,"n.a.")</x:f>
        <x:v>0</x:v>
      </x:c>
      <x:c r="T2572" s="38" t="str">
        <x:f>IF(ISNUMBER(S2572),"Calculado ilustrativo","Faltan datos / parámetros inválidos")</x:f>
        <x:v>Calculado ilustrativo</x:v>
      </x:c>
    </x:row>
    <x:row r="2573">
      <x:c r="A2573" s="38" t="str">
        <x:v>R02568</x:v>
      </x:c>
      <x:c r="B2573" s="38" t="str">
        <x:f>'Reparto provincial'!B861</x:f>
        <x:v>C22</x:v>
      </x:c>
      <x:c r="C2573" s="38" t="str">
        <x:f>'Reparto provincial'!C861</x:f>
        <x:v>La Regional de Seguros, S.A.</x:v>
      </x:c>
      <x:c r="D2573" s="38" t="str">
        <x:f>'Reparto provincial'!D861</x:f>
        <x:v>Industrial</x:v>
      </x:c>
      <x:c r="E2573" s="38" t="str">
        <x:f>'Reparto provincial'!E861</x:f>
        <x:v>Emberá-Wounaan</x:v>
      </x:c>
      <x:c r="F2573" s="38" t="str">
        <x:f>Ubicaciones!A16</x:f>
        <x:v>L11</x:v>
      </x:c>
      <x:c r="G2573" s="38" t="str">
        <x:v>P3</x:v>
      </x:c>
      <x:c r="H2573" s="55" t="n">
        <x:f>IF(AND(ISNUMBER('Reparto provincial'!J861),ABS(Construccion!G38-1)&lt;0.0000001,MIN(Construccion!D38:F38)&gt;=0,MAX(Construccion!D38:F38)&lt;=1),ROUND('Reparto provincial'!J861*ROUND(SUM(Construccion!$D$38:F38),12),0)-ROUND('Reparto provincial'!J861*ROUND(SUM(Construccion!$D$38:E38),12),0),"n.a.")</x:f>
        <x:v>0</x:v>
      </x:c>
      <x:c r="I2573" s="55" t="n">
        <x:f>'Reparto provincial'!N861</x:f>
        <x:v>137369.23076923078</x:v>
      </x:c>
      <x:c r="J2573" s="55" t="n">
        <x:f>IF(AND(ISNUMBER(H2573),ISNUMBER(I2573)),H2573*I2573,"n.a.")</x:f>
        <x:v>0</x:v>
      </x:c>
      <x:c r="K2573" s="56" t="n">
        <x:f>Ubicaciones!D16</x:f>
        <x:v>8.25</x:v>
      </x:c>
      <x:c r="L2573" s="56" t="n">
        <x:f>Ubicaciones!E16</x:f>
        <x:v>-77.72</x:v>
      </x:c>
      <x:c r="M2573" s="38" t="str">
        <x:f>Vulnerabilidad!B24</x:f>
        <x:v>Liviana / madera</x:v>
      </x:c>
      <x:c r="N2573" s="38" t="str">
        <x:f>Vulnerabilidad!C24</x:f>
        <x:v>Madera / livianas</x:v>
      </x:c>
      <x:c r="O2573" s="38" t="str">
        <x:f>Vulnerabilidad!D24</x:f>
        <x:v>Metal</x:v>
      </x:c>
      <x:c r="P2573" s="38" t="str">
        <x:v>Sin dato</x:v>
      </x:c>
      <x:c r="Q2573" s="38" t="n">
        <x:f>IF('Impacto local'!H16="","",'Impacto local'!H16)</x:f>
        <x:v>2</x:v>
      </x:c>
      <x:c r="R2573" s="57" t="n">
        <x:f>IF(Q2573="","",INDEX(Vulnerabilidad!$D$6:$D$17,Q2573))</x:f>
        <x:v>0</x:v>
      </x:c>
      <x:c r="S2573" s="55" t="n">
        <x:f>IF(AND(ISNUMBER(J2573),ISNUMBER(R2573),R2573&gt;=0,R2573&lt;=1),J2573*R2573,"n.a.")</x:f>
        <x:v>0</x:v>
      </x:c>
      <x:c r="T2573" s="38" t="str">
        <x:f>IF(ISNUMBER(S2573),"Calculado ilustrativo","Faltan datos / parámetros inválidos")</x:f>
        <x:v>Calculado ilustrativo</x:v>
      </x:c>
    </x:row>
    <x:row r="2574">
      <x:c r="A2574" s="38" t="str">
        <x:v>R02569</x:v>
      </x:c>
      <x:c r="B2574" s="38" t="str">
        <x:f>'Reparto provincial'!B862</x:f>
        <x:v>C22</x:v>
      </x:c>
      <x:c r="C2574" s="38" t="str">
        <x:f>'Reparto provincial'!C862</x:f>
        <x:v>La Regional de Seguros, S.A.</x:v>
      </x:c>
      <x:c r="D2574" s="38" t="str">
        <x:f>'Reparto provincial'!D862</x:f>
        <x:v>Industrial</x:v>
      </x:c>
      <x:c r="E2574" s="38" t="str">
        <x:f>'Reparto provincial'!E862</x:f>
        <x:v>Ngäbe-Buglé</x:v>
      </x:c>
      <x:c r="F2574" s="38" t="str">
        <x:f>Ubicaciones!A17</x:f>
        <x:v>L12</x:v>
      </x:c>
      <x:c r="G2574" s="38" t="str">
        <x:v>P1</x:v>
      </x:c>
      <x:c r="H2574" s="55" t="n">
        <x:f>IF(AND(ISNUMBER('Reparto provincial'!J862),ABS(Construccion!G41-1)&lt;0.0000001,MIN(Construccion!D41:F41)&gt;=0,MAX(Construccion!D41:F41)&lt;=1),ROUND('Reparto provincial'!J862*ROUND(SUM(Construccion!$D$41:D41),12),0)-0,"n.a.")</x:f>
        <x:v>0</x:v>
      </x:c>
      <x:c r="I2574" s="55" t="n">
        <x:f>'Reparto provincial'!N862</x:f>
        <x:v>137369.23076923078</x:v>
      </x:c>
      <x:c r="J2574" s="55" t="n">
        <x:f>IF(AND(ISNUMBER(H2574),ISNUMBER(I2574)),H2574*I2574,"n.a.")</x:f>
        <x:v>0</x:v>
      </x:c>
      <x:c r="K2574" s="56" t="n">
        <x:f>Ubicaciones!D17</x:f>
        <x:v>8.53</x:v>
      </x:c>
      <x:c r="L2574" s="56" t="n">
        <x:f>Ubicaciones!E17</x:f>
        <x:v>-81.7</x:v>
      </x:c>
      <x:c r="M2574" s="38" t="str">
        <x:f>Vulnerabilidad!B22</x:f>
        <x:v>Hormigón armado</x:v>
      </x:c>
      <x:c r="N2574" s="38" t="str">
        <x:f>Vulnerabilidad!C22</x:f>
        <x:v>Mampostería de relleno</x:v>
      </x:c>
      <x:c r="O2574" s="38" t="str">
        <x:f>Vulnerabilidad!D22</x:f>
        <x:v>Losa de hormigón</x:v>
      </x:c>
      <x:c r="P2574" s="38" t="str">
        <x:v>Sin dato</x:v>
      </x:c>
      <x:c r="Q2574" s="38" t="n">
        <x:f>IF('Impacto local'!H17="","",'Impacto local'!H17)</x:f>
        <x:v>3</x:v>
      </x:c>
      <x:c r="R2574" s="57" t="n">
        <x:f>IF(Q2574="","",INDEX(Vulnerabilidad!$B$6:$B$17,Q2574))</x:f>
        <x:v>0</x:v>
      </x:c>
      <x:c r="S2574" s="55" t="n">
        <x:f>IF(AND(ISNUMBER(J2574),ISNUMBER(R2574),R2574&gt;=0,R2574&lt;=1),J2574*R2574,"n.a.")</x:f>
        <x:v>0</x:v>
      </x:c>
      <x:c r="T2574" s="38" t="str">
        <x:f>IF(ISNUMBER(S2574),"Calculado ilustrativo","Faltan datos / parámetros inválidos")</x:f>
        <x:v>Calculado ilustrativo</x:v>
      </x:c>
    </x:row>
    <x:row r="2575">
      <x:c r="A2575" s="38" t="str">
        <x:v>R02570</x:v>
      </x:c>
      <x:c r="B2575" s="38" t="str">
        <x:f>'Reparto provincial'!B862</x:f>
        <x:v>C22</x:v>
      </x:c>
      <x:c r="C2575" s="38" t="str">
        <x:f>'Reparto provincial'!C862</x:f>
        <x:v>La Regional de Seguros, S.A.</x:v>
      </x:c>
      <x:c r="D2575" s="38" t="str">
        <x:f>'Reparto provincial'!D862</x:f>
        <x:v>Industrial</x:v>
      </x:c>
      <x:c r="E2575" s="38" t="str">
        <x:f>'Reparto provincial'!E862</x:f>
        <x:v>Ngäbe-Buglé</x:v>
      </x:c>
      <x:c r="F2575" s="38" t="str">
        <x:f>Ubicaciones!A17</x:f>
        <x:v>L12</x:v>
      </x:c>
      <x:c r="G2575" s="38" t="str">
        <x:v>P2</x:v>
      </x:c>
      <x:c r="H2575" s="55" t="n">
        <x:f>IF(AND(ISNUMBER('Reparto provincial'!J862),ABS(Construccion!G41-1)&lt;0.0000001,MIN(Construccion!D41:F41)&gt;=0,MAX(Construccion!D41:F41)&lt;=1),ROUND('Reparto provincial'!J862*ROUND(SUM(Construccion!$D$41:E41),12),0)-ROUND('Reparto provincial'!J862*ROUND(SUM(Construccion!$D$41:D41),12),0),"n.a.")</x:f>
        <x:v>0</x:v>
      </x:c>
      <x:c r="I2575" s="55" t="n">
        <x:f>'Reparto provincial'!N862</x:f>
        <x:v>137369.23076923078</x:v>
      </x:c>
      <x:c r="J2575" s="55" t="n">
        <x:f>IF(AND(ISNUMBER(H2575),ISNUMBER(I2575)),H2575*I2575,"n.a.")</x:f>
        <x:v>0</x:v>
      </x:c>
      <x:c r="K2575" s="56" t="n">
        <x:f>Ubicaciones!D17</x:f>
        <x:v>8.53</x:v>
      </x:c>
      <x:c r="L2575" s="56" t="n">
        <x:f>Ubicaciones!E17</x:f>
        <x:v>-81.7</x:v>
      </x:c>
      <x:c r="M2575" s="38" t="str">
        <x:f>Vulnerabilidad!B23</x:f>
        <x:v>Mampostería sin refuerzo</x:v>
      </x:c>
      <x:c r="N2575" s="38" t="str">
        <x:f>Vulnerabilidad!C23</x:f>
        <x:v>Bloque / ladrillo</x:v>
      </x:c>
      <x:c r="O2575" s="38" t="str">
        <x:f>Vulnerabilidad!D23</x:f>
        <x:v>Metal</x:v>
      </x:c>
      <x:c r="P2575" s="38" t="str">
        <x:v>Sin dato</x:v>
      </x:c>
      <x:c r="Q2575" s="38" t="n">
        <x:f>IF('Impacto local'!H17="","",'Impacto local'!H17)</x:f>
        <x:v>3</x:v>
      </x:c>
      <x:c r="R2575" s="57" t="n">
        <x:f>IF(Q2575="","",INDEX(Vulnerabilidad!$C$6:$C$17,Q2575))</x:f>
        <x:v>0</x:v>
      </x:c>
      <x:c r="S2575" s="55" t="n">
        <x:f>IF(AND(ISNUMBER(J2575),ISNUMBER(R2575),R2575&gt;=0,R2575&lt;=1),J2575*R2575,"n.a.")</x:f>
        <x:v>0</x:v>
      </x:c>
      <x:c r="T2575" s="38" t="str">
        <x:f>IF(ISNUMBER(S2575),"Calculado ilustrativo","Faltan datos / parámetros inválidos")</x:f>
        <x:v>Calculado ilustrativo</x:v>
      </x:c>
    </x:row>
    <x:row r="2576">
      <x:c r="A2576" s="38" t="str">
        <x:v>R02571</x:v>
      </x:c>
      <x:c r="B2576" s="38" t="str">
        <x:f>'Reparto provincial'!B862</x:f>
        <x:v>C22</x:v>
      </x:c>
      <x:c r="C2576" s="38" t="str">
        <x:f>'Reparto provincial'!C862</x:f>
        <x:v>La Regional de Seguros, S.A.</x:v>
      </x:c>
      <x:c r="D2576" s="38" t="str">
        <x:f>'Reparto provincial'!D862</x:f>
        <x:v>Industrial</x:v>
      </x:c>
      <x:c r="E2576" s="38" t="str">
        <x:f>'Reparto provincial'!E862</x:f>
        <x:v>Ngäbe-Buglé</x:v>
      </x:c>
      <x:c r="F2576" s="38" t="str">
        <x:f>Ubicaciones!A17</x:f>
        <x:v>L12</x:v>
      </x:c>
      <x:c r="G2576" s="38" t="str">
        <x:v>P3</x:v>
      </x:c>
      <x:c r="H2576" s="55" t="n">
        <x:f>IF(AND(ISNUMBER('Reparto provincial'!J862),ABS(Construccion!G41-1)&lt;0.0000001,MIN(Construccion!D41:F41)&gt;=0,MAX(Construccion!D41:F41)&lt;=1),ROUND('Reparto provincial'!J862*ROUND(SUM(Construccion!$D$41:F41),12),0)-ROUND('Reparto provincial'!J862*ROUND(SUM(Construccion!$D$41:E41),12),0),"n.a.")</x:f>
        <x:v>0</x:v>
      </x:c>
      <x:c r="I2576" s="55" t="n">
        <x:f>'Reparto provincial'!N862</x:f>
        <x:v>137369.23076923078</x:v>
      </x:c>
      <x:c r="J2576" s="55" t="n">
        <x:f>IF(AND(ISNUMBER(H2576),ISNUMBER(I2576)),H2576*I2576,"n.a.")</x:f>
        <x:v>0</x:v>
      </x:c>
      <x:c r="K2576" s="56" t="n">
        <x:f>Ubicaciones!D17</x:f>
        <x:v>8.53</x:v>
      </x:c>
      <x:c r="L2576" s="56" t="n">
        <x:f>Ubicaciones!E17</x:f>
        <x:v>-81.7</x:v>
      </x:c>
      <x:c r="M2576" s="38" t="str">
        <x:f>Vulnerabilidad!B24</x:f>
        <x:v>Liviana / madera</x:v>
      </x:c>
      <x:c r="N2576" s="38" t="str">
        <x:f>Vulnerabilidad!C24</x:f>
        <x:v>Madera / livianas</x:v>
      </x:c>
      <x:c r="O2576" s="38" t="str">
        <x:f>Vulnerabilidad!D24</x:f>
        <x:v>Metal</x:v>
      </x:c>
      <x:c r="P2576" s="38" t="str">
        <x:v>Sin dato</x:v>
      </x:c>
      <x:c r="Q2576" s="38" t="n">
        <x:f>IF('Impacto local'!H17="","",'Impacto local'!H17)</x:f>
        <x:v>3</x:v>
      </x:c>
      <x:c r="R2576" s="57" t="n">
        <x:f>IF(Q2576="","",INDEX(Vulnerabilidad!$D$6:$D$17,Q2576))</x:f>
        <x:v>0</x:v>
      </x:c>
      <x:c r="S2576" s="55" t="n">
        <x:f>IF(AND(ISNUMBER(J2576),ISNUMBER(R2576),R2576&gt;=0,R2576&lt;=1),J2576*R2576,"n.a.")</x:f>
        <x:v>0</x:v>
      </x:c>
      <x:c r="T2576" s="38" t="str">
        <x:f>IF(ISNUMBER(S2576),"Calculado ilustrativo","Faltan datos / parámetros inválidos")</x:f>
        <x:v>Calculado ilustrativo</x:v>
      </x:c>
    </x:row>
    <x:row r="2577">
      <x:c r="A2577" s="38" t="str">
        <x:v>R02572</x:v>
      </x:c>
      <x:c r="B2577" s="38" t="str">
        <x:f>'Reparto provincial'!B863</x:f>
        <x:v>C22</x:v>
      </x:c>
      <x:c r="C2577" s="38" t="str">
        <x:f>'Reparto provincial'!C863</x:f>
        <x:v>La Regional de Seguros, S.A.</x:v>
      </x:c>
      <x:c r="D2577" s="38" t="str">
        <x:f>'Reparto provincial'!D863</x:f>
        <x:v>Industrial</x:v>
      </x:c>
      <x:c r="E2577" s="38" t="str">
        <x:f>'Reparto provincial'!E863</x:f>
        <x:v>Panamá Oeste</x:v>
      </x:c>
      <x:c r="F2577" s="38" t="str">
        <x:f>Ubicaciones!A18</x:f>
        <x:v>L13</x:v>
      </x:c>
      <x:c r="G2577" s="38" t="str">
        <x:v>P1</x:v>
      </x:c>
      <x:c r="H2577" s="55" t="n">
        <x:f>IF(AND(ISNUMBER('Reparto provincial'!J863),ABS(Construccion!G44-1)&lt;0.0000001,MIN(Construccion!D44:F44)&gt;=0,MAX(Construccion!D44:F44)&lt;=1),ROUND('Reparto provincial'!J863*ROUND(SUM(Construccion!$D$44:D44),12),0)-0,"n.a.")</x:f>
        <x:v>1</x:v>
      </x:c>
      <x:c r="I2577" s="55" t="n">
        <x:f>'Reparto provincial'!N863</x:f>
        <x:v>137369.23076923078</x:v>
      </x:c>
      <x:c r="J2577" s="55" t="n">
        <x:f>IF(AND(ISNUMBER(H2577),ISNUMBER(I2577)),H2577*I2577,"n.a.")</x:f>
        <x:v>137369.23076923078</x:v>
      </x:c>
      <x:c r="K2577" s="56" t="n">
        <x:f>Ubicaciones!D18</x:f>
        <x:v>8.88</x:v>
      </x:c>
      <x:c r="L2577" s="56" t="n">
        <x:f>Ubicaciones!E18</x:f>
        <x:v>-79.78</x:v>
      </x:c>
      <x:c r="M2577" s="38" t="str">
        <x:f>Vulnerabilidad!B22</x:f>
        <x:v>Hormigón armado</x:v>
      </x:c>
      <x:c r="N2577" s="38" t="str">
        <x:f>Vulnerabilidad!C22</x:f>
        <x:v>Mampostería de relleno</x:v>
      </x:c>
      <x:c r="O2577" s="38" t="str">
        <x:f>Vulnerabilidad!D22</x:f>
        <x:v>Losa de hormigón</x:v>
      </x:c>
      <x:c r="P2577" s="38" t="str">
        <x:v>Sin dato</x:v>
      </x:c>
      <x:c r="Q2577" s="38" t="n">
        <x:f>IF('Impacto local'!H18="","",'Impacto local'!H18)</x:f>
        <x:v>2</x:v>
      </x:c>
      <x:c r="R2577" s="57" t="n">
        <x:f>IF(Q2577="","",INDEX(Vulnerabilidad!$B$6:$B$17,Q2577))</x:f>
        <x:v>0</x:v>
      </x:c>
      <x:c r="S2577" s="55" t="n">
        <x:f>IF(AND(ISNUMBER(J2577),ISNUMBER(R2577),R2577&gt;=0,R2577&lt;=1),J2577*R2577,"n.a.")</x:f>
        <x:v>0</x:v>
      </x:c>
      <x:c r="T2577" s="38" t="str">
        <x:f>IF(ISNUMBER(S2577),"Calculado ilustrativo","Faltan datos / parámetros inválidos")</x:f>
        <x:v>Calculado ilustrativo</x:v>
      </x:c>
    </x:row>
    <x:row r="2578">
      <x:c r="A2578" s="38" t="str">
        <x:v>R02573</x:v>
      </x:c>
      <x:c r="B2578" s="38" t="str">
        <x:f>'Reparto provincial'!B863</x:f>
        <x:v>C22</x:v>
      </x:c>
      <x:c r="C2578" s="38" t="str">
        <x:f>'Reparto provincial'!C863</x:f>
        <x:v>La Regional de Seguros, S.A.</x:v>
      </x:c>
      <x:c r="D2578" s="38" t="str">
        <x:f>'Reparto provincial'!D863</x:f>
        <x:v>Industrial</x:v>
      </x:c>
      <x:c r="E2578" s="38" t="str">
        <x:f>'Reparto provincial'!E863</x:f>
        <x:v>Panamá Oeste</x:v>
      </x:c>
      <x:c r="F2578" s="38" t="str">
        <x:f>Ubicaciones!A18</x:f>
        <x:v>L13</x:v>
      </x:c>
      <x:c r="G2578" s="38" t="str">
        <x:v>P2</x:v>
      </x:c>
      <x:c r="H2578" s="55" t="n">
        <x:f>IF(AND(ISNUMBER('Reparto provincial'!J863),ABS(Construccion!G44-1)&lt;0.0000001,MIN(Construccion!D44:F44)&gt;=0,MAX(Construccion!D44:F44)&lt;=1),ROUND('Reparto provincial'!J863*ROUND(SUM(Construccion!$D$44:E44),12),0)-ROUND('Reparto provincial'!J863*ROUND(SUM(Construccion!$D$44:D44),12),0),"n.a.")</x:f>
        <x:v>1</x:v>
      </x:c>
      <x:c r="I2578" s="55" t="n">
        <x:f>'Reparto provincial'!N863</x:f>
        <x:v>137369.23076923078</x:v>
      </x:c>
      <x:c r="J2578" s="55" t="n">
        <x:f>IF(AND(ISNUMBER(H2578),ISNUMBER(I2578)),H2578*I2578,"n.a.")</x:f>
        <x:v>137369.23076923078</x:v>
      </x:c>
      <x:c r="K2578" s="56" t="n">
        <x:f>Ubicaciones!D18</x:f>
        <x:v>8.88</x:v>
      </x:c>
      <x:c r="L2578" s="56" t="n">
        <x:f>Ubicaciones!E18</x:f>
        <x:v>-79.78</x:v>
      </x:c>
      <x:c r="M2578" s="38" t="str">
        <x:f>Vulnerabilidad!B23</x:f>
        <x:v>Mampostería sin refuerzo</x:v>
      </x:c>
      <x:c r="N2578" s="38" t="str">
        <x:f>Vulnerabilidad!C23</x:f>
        <x:v>Bloque / ladrillo</x:v>
      </x:c>
      <x:c r="O2578" s="38" t="str">
        <x:f>Vulnerabilidad!D23</x:f>
        <x:v>Metal</x:v>
      </x:c>
      <x:c r="P2578" s="38" t="str">
        <x:v>Sin dato</x:v>
      </x:c>
      <x:c r="Q2578" s="38" t="n">
        <x:f>IF('Impacto local'!H18="","",'Impacto local'!H18)</x:f>
        <x:v>2</x:v>
      </x:c>
      <x:c r="R2578" s="57" t="n">
        <x:f>IF(Q2578="","",INDEX(Vulnerabilidad!$C$6:$C$17,Q2578))</x:f>
        <x:v>0</x:v>
      </x:c>
      <x:c r="S2578" s="55" t="n">
        <x:f>IF(AND(ISNUMBER(J2578),ISNUMBER(R2578),R2578&gt;=0,R2578&lt;=1),J2578*R2578,"n.a.")</x:f>
        <x:v>0</x:v>
      </x:c>
      <x:c r="T2578" s="38" t="str">
        <x:f>IF(ISNUMBER(S2578),"Calculado ilustrativo","Faltan datos / parámetros inválidos")</x:f>
        <x:v>Calculado ilustrativo</x:v>
      </x:c>
    </x:row>
    <x:row r="2579">
      <x:c r="A2579" s="38" t="str">
        <x:v>R02574</x:v>
      </x:c>
      <x:c r="B2579" s="38" t="str">
        <x:f>'Reparto provincial'!B863</x:f>
        <x:v>C22</x:v>
      </x:c>
      <x:c r="C2579" s="38" t="str">
        <x:f>'Reparto provincial'!C863</x:f>
        <x:v>La Regional de Seguros, S.A.</x:v>
      </x:c>
      <x:c r="D2579" s="38" t="str">
        <x:f>'Reparto provincial'!D863</x:f>
        <x:v>Industrial</x:v>
      </x:c>
      <x:c r="E2579" s="38" t="str">
        <x:f>'Reparto provincial'!E863</x:f>
        <x:v>Panamá Oeste</x:v>
      </x:c>
      <x:c r="F2579" s="38" t="str">
        <x:f>Ubicaciones!A18</x:f>
        <x:v>L13</x:v>
      </x:c>
      <x:c r="G2579" s="38" t="str">
        <x:v>P3</x:v>
      </x:c>
      <x:c r="H2579" s="55" t="n">
        <x:f>IF(AND(ISNUMBER('Reparto provincial'!J863),ABS(Construccion!G44-1)&lt;0.0000001,MIN(Construccion!D44:F44)&gt;=0,MAX(Construccion!D44:F44)&lt;=1),ROUND('Reparto provincial'!J863*ROUND(SUM(Construccion!$D$44:F44),12),0)-ROUND('Reparto provincial'!J863*ROUND(SUM(Construccion!$D$44:E44),12),0),"n.a.")</x:f>
        <x:v>0</x:v>
      </x:c>
      <x:c r="I2579" s="55" t="n">
        <x:f>'Reparto provincial'!N863</x:f>
        <x:v>137369.23076923078</x:v>
      </x:c>
      <x:c r="J2579" s="55" t="n">
        <x:f>IF(AND(ISNUMBER(H2579),ISNUMBER(I2579)),H2579*I2579,"n.a.")</x:f>
        <x:v>0</x:v>
      </x:c>
      <x:c r="K2579" s="56" t="n">
        <x:f>Ubicaciones!D18</x:f>
        <x:v>8.88</x:v>
      </x:c>
      <x:c r="L2579" s="56" t="n">
        <x:f>Ubicaciones!E18</x:f>
        <x:v>-79.78</x:v>
      </x:c>
      <x:c r="M2579" s="38" t="str">
        <x:f>Vulnerabilidad!B24</x:f>
        <x:v>Liviana / madera</x:v>
      </x:c>
      <x:c r="N2579" s="38" t="str">
        <x:f>Vulnerabilidad!C24</x:f>
        <x:v>Madera / livianas</x:v>
      </x:c>
      <x:c r="O2579" s="38" t="str">
        <x:f>Vulnerabilidad!D24</x:f>
        <x:v>Metal</x:v>
      </x:c>
      <x:c r="P2579" s="38" t="str">
        <x:v>Sin dato</x:v>
      </x:c>
      <x:c r="Q2579" s="38" t="n">
        <x:f>IF('Impacto local'!H18="","",'Impacto local'!H18)</x:f>
        <x:v>2</x:v>
      </x:c>
      <x:c r="R2579" s="57" t="n">
        <x:f>IF(Q2579="","",INDEX(Vulnerabilidad!$D$6:$D$17,Q2579))</x:f>
        <x:v>0</x:v>
      </x:c>
      <x:c r="S2579" s="55" t="n">
        <x:f>IF(AND(ISNUMBER(J2579),ISNUMBER(R2579),R2579&gt;=0,R2579&lt;=1),J2579*R2579,"n.a.")</x:f>
        <x:v>0</x:v>
      </x:c>
      <x:c r="T2579" s="38" t="str">
        <x:f>IF(ISNUMBER(S2579),"Calculado ilustrativo","Faltan datos / parámetros inválidos")</x:f>
        <x:v>Calculado ilustrativo</x:v>
      </x:c>
    </x:row>
  </x:sheetData>
  <x:pageMargins left="0.7" right="0.7" top="0.75" bottom="0.75" header="0.3" footer="0.3"/>
  <x:tableParts count="1">
    <x:tablePart xmlns:r="http://schemas.openxmlformats.org/officeDocument/2006/relationships" r:id="Rd6f58c3c8abc4800"/>
  </x:tableParts>
</x:worksheet>
</file>

<file path=xl/worksheets/sheet4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52" hidden="0" customWidth="1"/>
    <x:col min="4" max="4" width="18" hidden="0" customWidth="1"/>
    <x:col min="5" max="5" width="25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</x:cols>
  <x:sheetData>
    <x:row r="1">
      <x:c r="A1" s="37"/>
      <x:c r="B1" s="37"/>
      <x:c r="C1" s="37"/>
      <x:c r="D1" s="37"/>
      <x:c r="E1" s="37"/>
      <x:c r="F1" s="37"/>
      <x:c r="G1" s="37"/>
      <x:c r="H1" s="37"/>
      <x:c r="I1" s="37"/>
      <x:c r="J1" s="37"/>
      <x:c r="K1" s="37"/>
      <x:c r="L1" s="37"/>
      <x:c r="M1" s="37"/>
      <x:c r="N1" s="37"/>
      <x:c r="O1" s="37"/>
    </x:row>
    <x:row r="2">
      <x:c r="A2" s="39" t="str">
        <x:v>Exposición por compañía, uso y provincia</x:v>
      </x:c>
      <x:c r="B2" s="37"/>
      <x:c r="C2" s="37"/>
      <x:c r="D2" s="37"/>
      <x:c r="E2" s="37"/>
      <x:c r="F2" s="37"/>
      <x:c r="G2" s="37"/>
      <x:c r="H2" s="37"/>
      <x:c r="I2" s="37"/>
      <x:c r="J2" s="37"/>
      <x:c r="K2" s="37"/>
      <x:c r="L2" s="37"/>
      <x:c r="M2" s="37"/>
      <x:c r="N2" s="37"/>
      <x:c r="O2" s="37"/>
    </x:row>
    <x:row r="3">
      <x:c r="A3" s="40" t="str">
        <x:v>Ponderador = unidades generales locales. Redondeo acumulativo conserva cantidades por compañía y uso.</x:v>
      </x:c>
      <x:c r="B3" s="37"/>
      <x:c r="C3" s="37"/>
      <x:c r="D3" s="37"/>
      <x:c r="E3" s="37"/>
      <x:c r="F3" s="37"/>
      <x:c r="G3" s="37"/>
      <x:c r="H3" s="37"/>
      <x:c r="I3" s="37"/>
      <x:c r="J3" s="37"/>
      <x:c r="K3" s="37"/>
      <x:c r="L3" s="37"/>
      <x:c r="M3" s="37"/>
      <x:c r="N3" s="37"/>
      <x:c r="O3" s="37"/>
    </x:row>
    <x:row r="4">
      <x:c r="A4" s="37"/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</x:row>
    <x:row r="5" ht="38" customHeight="1">
      <x:c r="A5" s="8" t="str">
        <x:v>ID grupo</x:v>
      </x:c>
      <x:c r="B5" s="8" t="str">
        <x:v>ID compañía</x:v>
      </x:c>
      <x:c r="C5" s="8" t="str">
        <x:v>Compañía</x:v>
      </x:c>
      <x:c r="D5" s="8" t="str">
        <x:v>Uso</x:v>
      </x:c>
      <x:c r="E5" s="8" t="str">
        <x:v>Provincia</x:v>
      </x:c>
      <x:c r="F5" s="8" t="str">
        <x:v>Unidades generales prov</x:v>
      </x:c>
      <x:c r="G5" s="8" t="str">
        <x:v>Peso provincial</x:v>
      </x:c>
      <x:c r="H5" s="8" t="str">
        <x:v>Unidades incendio uso</x:v>
      </x:c>
      <x:c r="I5" s="8" t="str">
        <x:v>Unidades locales uso</x:v>
      </x:c>
      <x:c r="J5" s="8" t="str">
        <x:v>Cantidad provincial</x:v>
      </x:c>
      <x:c r="K5" s="8" t="str">
        <x:v>Prima acumulada uso USD</x:v>
      </x:c>
      <x:c r="L5" s="8" t="str">
        <x:v>Prima anual equivalente USD</x:v>
      </x:c>
      <x:c r="M5" s="8" t="str">
        <x:v>Tasa anual</x:v>
      </x:c>
      <x:c r="N5" s="8" t="str">
        <x:v>SA por riesgo USD</x:v>
      </x:c>
      <x:c r="O5" s="8" t="str">
        <x:v>SA provincial USD</x:v>
      </x:c>
    </x:row>
    <x:row r="6" ht="21" customHeight="1">
      <x:c r="A6" s="37" t="str">
        <x:v>G0001</x:v>
      </x:c>
      <x:c r="B6" s="37" t="str">
        <x:v>C01</x:v>
      </x:c>
      <x:c r="C6" s="37" t="str">
        <x:v>Acerta Compañía de Seguros, S.A.</x:v>
      </x:c>
      <x:c r="D6" s="37" t="str">
        <x:v>Residencial</x:v>
      </x:c>
      <x:c r="E6" s="37" t="str">
        <x:v>Bocas del Toro</x:v>
      </x:c>
      <x:c r="F6" s="41" t="n">
        <x:f>'SSRP geografia'!C6</x:f>
        <x:v>73</x:v>
      </x:c>
      <x:c r="G6" s="59" t="n">
        <x:f>IF(SUM('SSRP geografia'!$C$6:$C$18)=0,IF('SSRP agosto'!D6=0,0,"n.a."),F6/SUM('SSRP geografia'!$C$6:$C$18))</x:f>
        <x:v>0.002548793687371251</x:v>
      </x:c>
      <x:c r="H6" s="41" t="n">
        <x:f>'SSRP agosto'!D6</x:f>
        <x:v>3642</x:v>
      </x:c>
      <x:c r="I6" s="41" t="n">
        <x:f>ROUND(H6*Parametros!$B$11,0)</x:f>
        <x:v>3642</x:v>
      </x:c>
      <x:c r="J6" s="41" t="n">
        <x:f>IF(ISNUMBER(G6),ROUND(SUM(G6:G6)*I6,0)-0,"n.a.")</x:f>
        <x:v>9</x:v>
      </x:c>
      <x:c r="K6" s="41" t="n">
        <x:f>'SSRP agosto'!H6</x:f>
        <x:v>714068</x:v>
      </x:c>
      <x:c r="L6" s="41" t="n">
        <x:f>K6*Parametros!$B$10*Parametros!$B$11</x:f>
        <x:v>1071102</x:v>
      </x:c>
      <x:c r="M6" s="59" t="n">
        <x:f>Parametros!B7</x:f>
        <x:v>0.01</x:v>
      </x:c>
      <x:c r="N6" s="41" t="n">
        <x:f>IF(I6=0,IF(L6=0,0,"n.a."),IF(M6&gt;0,L6/M6/I6,"n.a."))</x:f>
        <x:v>29409.71993410214</x:v>
      </x:c>
      <x:c r="O6" s="41" t="n">
        <x:f>IF(AND(ISNUMBER(J6),ISNUMBER(N6)),J6*N6,"n.a.")</x:f>
        <x:v>264687.4794069193</x:v>
      </x:c>
    </x:row>
    <x:row r="7" ht="21" customHeight="1">
      <x:c r="A7" s="37" t="str">
        <x:v>G0002</x:v>
      </x:c>
      <x:c r="B7" s="37" t="str">
        <x:v>C01</x:v>
      </x:c>
      <x:c r="C7" s="37" t="str">
        <x:v>Acerta Compañía de Seguros, S.A.</x:v>
      </x:c>
      <x:c r="D7" s="37" t="str">
        <x:v>Residencial</x:v>
      </x:c>
      <x:c r="E7" s="37" t="str">
        <x:v>Coclé</x:v>
      </x:c>
      <x:c r="F7" s="41" t="n">
        <x:f>'SSRP geografia'!C7</x:f>
        <x:v>703</x:v>
      </x:c>
      <x:c r="G7" s="59" t="n">
        <x:f>IF(SUM('SSRP geografia'!$C$6:$C$18)=0,IF('SSRP agosto'!D6=0,0,"n.a."),F7/SUM('SSRP geografia'!$C$6:$C$18))</x:f>
        <x:v>0.024545232359205336</x:v>
      </x:c>
      <x:c r="H7" s="41" t="n">
        <x:f>'SSRP agosto'!D6</x:f>
        <x:v>3642</x:v>
      </x:c>
      <x:c r="I7" s="41" t="n">
        <x:f>ROUND(H7*Parametros!$B$11,0)</x:f>
        <x:v>3642</x:v>
      </x:c>
      <x:c r="J7" s="41" t="n">
        <x:f>IF(ISNUMBER(G7),ROUND(SUM(G6:G7)*I7,0)-ROUND(SUM(G6:G6)*I7,0),"n.a.")</x:f>
        <x:v>90</x:v>
      </x:c>
      <x:c r="K7" s="41" t="n">
        <x:f>'SSRP agosto'!H6</x:f>
        <x:v>714068</x:v>
      </x:c>
      <x:c r="L7" s="41" t="n">
        <x:f>K7*Parametros!$B$10*Parametros!$B$11</x:f>
        <x:v>1071102</x:v>
      </x:c>
      <x:c r="M7" s="59" t="n">
        <x:f>Parametros!B7</x:f>
        <x:v>0.01</x:v>
      </x:c>
      <x:c r="N7" s="41" t="n">
        <x:f>IF(I7=0,IF(L7=0,0,"n.a."),IF(M7&gt;0,L7/M7/I7,"n.a."))</x:f>
        <x:v>29409.71993410214</x:v>
      </x:c>
      <x:c r="O7" s="41" t="n">
        <x:f>IF(AND(ISNUMBER(J7),ISNUMBER(N7)),J7*N7,"n.a.")</x:f>
        <x:v>2646874.794069193</x:v>
      </x:c>
    </x:row>
    <x:row r="8" ht="21" customHeight="1">
      <x:c r="A8" s="37" t="str">
        <x:v>G0003</x:v>
      </x:c>
      <x:c r="B8" s="37" t="str">
        <x:v>C01</x:v>
      </x:c>
      <x:c r="C8" s="37" t="str">
        <x:v>Acerta Compañía de Seguros, S.A.</x:v>
      </x:c>
      <x:c r="D8" s="37" t="str">
        <x:v>Residencial</x:v>
      </x:c>
      <x:c r="E8" s="37" t="str">
        <x:v>Colón</x:v>
      </x:c>
      <x:c r="F8" s="41" t="n">
        <x:f>'SSRP geografia'!C8</x:f>
        <x:v>852</x:v>
      </x:c>
      <x:c r="G8" s="59" t="n">
        <x:f>IF(SUM('SSRP geografia'!$C$6:$C$18)=0,IF('SSRP agosto'!D6=0,0,"n.a."),F8/SUM('SSRP geografia'!$C$6:$C$18))</x:f>
        <x:v>0.02974756468000419</x:v>
      </x:c>
      <x:c r="H8" s="41" t="n">
        <x:f>'SSRP agosto'!D6</x:f>
        <x:v>3642</x:v>
      </x:c>
      <x:c r="I8" s="41" t="n">
        <x:f>ROUND(H8*Parametros!$B$11,0)</x:f>
        <x:v>3642</x:v>
      </x:c>
      <x:c r="J8" s="41" t="n">
        <x:f>IF(ISNUMBER(G8),ROUND(SUM(G6:G8)*I8,0)-ROUND(SUM(G6:G7)*I8,0),"n.a.")</x:f>
        <x:v>108</x:v>
      </x:c>
      <x:c r="K8" s="41" t="n">
        <x:f>'SSRP agosto'!H6</x:f>
        <x:v>714068</x:v>
      </x:c>
      <x:c r="L8" s="41" t="n">
        <x:f>K8*Parametros!$B$10*Parametros!$B$11</x:f>
        <x:v>1071102</x:v>
      </x:c>
      <x:c r="M8" s="59" t="n">
        <x:f>Parametros!B7</x:f>
        <x:v>0.01</x:v>
      </x:c>
      <x:c r="N8" s="41" t="n">
        <x:f>IF(I8=0,IF(L8=0,0,"n.a."),IF(M8&gt;0,L8/M8/I8,"n.a."))</x:f>
        <x:v>29409.71993410214</x:v>
      </x:c>
      <x:c r="O8" s="41" t="n">
        <x:f>IF(AND(ISNUMBER(J8),ISNUMBER(N8)),J8*N8,"n.a.")</x:f>
        <x:v>3176249.752883031</x:v>
      </x:c>
    </x:row>
    <x:row r="9" ht="21" customHeight="1">
      <x:c r="A9" s="37" t="str">
        <x:v>G0004</x:v>
      </x:c>
      <x:c r="B9" s="37" t="str">
        <x:v>C01</x:v>
      </x:c>
      <x:c r="C9" s="37" t="str">
        <x:v>Acerta Compañía de Seguros, S.A.</x:v>
      </x:c>
      <x:c r="D9" s="37" t="str">
        <x:v>Residencial</x:v>
      </x:c>
      <x:c r="E9" s="37" t="str">
        <x:v>Chiriquí</x:v>
      </x:c>
      <x:c r="F9" s="41" t="n">
        <x:f>'SSRP geografia'!C9</x:f>
        <x:v>620</x:v>
      </x:c>
      <x:c r="G9" s="59" t="n">
        <x:f>IF(SUM('SSRP geografia'!$C$6:$C$18)=0,IF('SSRP agosto'!D6=0,0,"n.a."),F9/SUM('SSRP geografia'!$C$6:$C$18))</x:f>
        <x:v>0.02164728885164624</x:v>
      </x:c>
      <x:c r="H9" s="41" t="n">
        <x:f>'SSRP agosto'!D6</x:f>
        <x:v>3642</x:v>
      </x:c>
      <x:c r="I9" s="41" t="n">
        <x:f>ROUND(H9*Parametros!$B$11,0)</x:f>
        <x:v>3642</x:v>
      </x:c>
      <x:c r="J9" s="41" t="n">
        <x:f>IF(ISNUMBER(G9),ROUND(SUM(G6:G9)*I9,0)-ROUND(SUM(G6:G8)*I9,0),"n.a.")</x:f>
        <x:v>79</x:v>
      </x:c>
      <x:c r="K9" s="41" t="n">
        <x:f>'SSRP agosto'!H6</x:f>
        <x:v>714068</x:v>
      </x:c>
      <x:c r="L9" s="41" t="n">
        <x:f>K9*Parametros!$B$10*Parametros!$B$11</x:f>
        <x:v>1071102</x:v>
      </x:c>
      <x:c r="M9" s="59" t="n">
        <x:f>Parametros!B7</x:f>
        <x:v>0.01</x:v>
      </x:c>
      <x:c r="N9" s="41" t="n">
        <x:f>IF(I9=0,IF(L9=0,0,"n.a."),IF(M9&gt;0,L9/M9/I9,"n.a."))</x:f>
        <x:v>29409.71993410214</x:v>
      </x:c>
      <x:c r="O9" s="41" t="n">
        <x:f>IF(AND(ISNUMBER(J9),ISNUMBER(N9)),J9*N9,"n.a.")</x:f>
        <x:v>2323367.874794069</x:v>
      </x:c>
    </x:row>
    <x:row r="10" ht="21" customHeight="1">
      <x:c r="A10" s="37" t="str">
        <x:v>G0005</x:v>
      </x:c>
      <x:c r="B10" s="37" t="str">
        <x:v>C01</x:v>
      </x:c>
      <x:c r="C10" s="37" t="str">
        <x:v>Acerta Compañía de Seguros, S.A.</x:v>
      </x:c>
      <x:c r="D10" s="37" t="str">
        <x:v>Residencial</x:v>
      </x:c>
      <x:c r="E10" s="37" t="str">
        <x:v>Darién</x:v>
      </x:c>
      <x:c r="F10" s="41" t="n">
        <x:f>'SSRP geografia'!C10</x:f>
        <x:v>45</x:v>
      </x:c>
      <x:c r="G10" s="59" t="n">
        <x:f>IF(SUM('SSRP geografia'!$C$6:$C$18)=0,IF('SSRP agosto'!D6=0,0,"n.a."),F10/SUM('SSRP geografia'!$C$6:$C$18))</x:f>
        <x:v>0.0015711741908452917</x:v>
      </x:c>
      <x:c r="H10" s="41" t="n">
        <x:f>'SSRP agosto'!D6</x:f>
        <x:v>3642</x:v>
      </x:c>
      <x:c r="I10" s="41" t="n">
        <x:f>ROUND(H10*Parametros!$B$11,0)</x:f>
        <x:v>3642</x:v>
      </x:c>
      <x:c r="J10" s="41" t="n">
        <x:f>IF(ISNUMBER(G10),ROUND(SUM(G6:G10)*I10,0)-ROUND(SUM(G6:G9)*I10,0),"n.a.")</x:f>
        <x:v>6</x:v>
      </x:c>
      <x:c r="K10" s="41" t="n">
        <x:f>'SSRP agosto'!H6</x:f>
        <x:v>714068</x:v>
      </x:c>
      <x:c r="L10" s="41" t="n">
        <x:f>K10*Parametros!$B$10*Parametros!$B$11</x:f>
        <x:v>1071102</x:v>
      </x:c>
      <x:c r="M10" s="59" t="n">
        <x:f>Parametros!B7</x:f>
        <x:v>0.01</x:v>
      </x:c>
      <x:c r="N10" s="41" t="n">
        <x:f>IF(I10=0,IF(L10=0,0,"n.a."),IF(M10&gt;0,L10/M10/I10,"n.a."))</x:f>
        <x:v>29409.71993410214</x:v>
      </x:c>
      <x:c r="O10" s="41" t="n">
        <x:f>IF(AND(ISNUMBER(J10),ISNUMBER(N10)),J10*N10,"n.a.")</x:f>
        <x:v>176458.31960461283</x:v>
      </x:c>
    </x:row>
    <x:row r="11" ht="21" customHeight="1">
      <x:c r="A11" s="37" t="str">
        <x:v>G0006</x:v>
      </x:c>
      <x:c r="B11" s="37" t="str">
        <x:v>C01</x:v>
      </x:c>
      <x:c r="C11" s="37" t="str">
        <x:v>Acerta Compañía de Seguros, S.A.</x:v>
      </x:c>
      <x:c r="D11" s="37" t="str">
        <x:v>Residencial</x:v>
      </x:c>
      <x:c r="E11" s="37" t="str">
        <x:v>Herrera</x:v>
      </x:c>
      <x:c r="F11" s="41" t="n">
        <x:f>'SSRP geografia'!C11</x:f>
        <x:v>123</x:v>
      </x:c>
      <x:c r="G11" s="59" t="n">
        <x:f>IF(SUM('SSRP geografia'!$C$6:$C$18)=0,IF('SSRP agosto'!D6=0,0,"n.a."),F11/SUM('SSRP geografia'!$C$6:$C$18))</x:f>
        <x:v>0.004294542788310464</x:v>
      </x:c>
      <x:c r="H11" s="41" t="n">
        <x:f>'SSRP agosto'!D6</x:f>
        <x:v>3642</x:v>
      </x:c>
      <x:c r="I11" s="41" t="n">
        <x:f>ROUND(H11*Parametros!$B$11,0)</x:f>
        <x:v>3642</x:v>
      </x:c>
      <x:c r="J11" s="41" t="n">
        <x:f>IF(ISNUMBER(G11),ROUND(SUM(G6:G11)*I11,0)-ROUND(SUM(G6:G10)*I11,0),"n.a.")</x:f>
        <x:v>15</x:v>
      </x:c>
      <x:c r="K11" s="41" t="n">
        <x:f>'SSRP agosto'!H6</x:f>
        <x:v>714068</x:v>
      </x:c>
      <x:c r="L11" s="41" t="n">
        <x:f>K11*Parametros!$B$10*Parametros!$B$11</x:f>
        <x:v>1071102</x:v>
      </x:c>
      <x:c r="M11" s="59" t="n">
        <x:f>Parametros!B7</x:f>
        <x:v>0.01</x:v>
      </x:c>
      <x:c r="N11" s="41" t="n">
        <x:f>IF(I11=0,IF(L11=0,0,"n.a."),IF(M11&gt;0,L11/M11/I11,"n.a."))</x:f>
        <x:v>29409.71993410214</x:v>
      </x:c>
      <x:c r="O11" s="41" t="n">
        <x:f>IF(AND(ISNUMBER(J11),ISNUMBER(N11)),J11*N11,"n.a.")</x:f>
        <x:v>441145.7990115321</x:v>
      </x:c>
    </x:row>
    <x:row r="12" ht="21" customHeight="1">
      <x:c r="A12" s="37" t="str">
        <x:v>G0007</x:v>
      </x:c>
      <x:c r="B12" s="37" t="str">
        <x:v>C01</x:v>
      </x:c>
      <x:c r="C12" s="37" t="str">
        <x:v>Acerta Compañía de Seguros, S.A.</x:v>
      </x:c>
      <x:c r="D12" s="37" t="str">
        <x:v>Residencial</x:v>
      </x:c>
      <x:c r="E12" s="37" t="str">
        <x:v>Los Santos</x:v>
      </x:c>
      <x:c r="F12" s="41" t="n">
        <x:f>'SSRP geografia'!C12</x:f>
        <x:v>108</x:v>
      </x:c>
      <x:c r="G12" s="59" t="n">
        <x:f>IF(SUM('SSRP geografia'!$C$6:$C$18)=0,IF('SSRP agosto'!D6=0,0,"n.a."),F12/SUM('SSRP geografia'!$C$6:$C$18))</x:f>
        <x:v>0.0037708180580287</x:v>
      </x:c>
      <x:c r="H12" s="41" t="n">
        <x:f>'SSRP agosto'!D6</x:f>
        <x:v>3642</x:v>
      </x:c>
      <x:c r="I12" s="41" t="n">
        <x:f>ROUND(H12*Parametros!$B$11,0)</x:f>
        <x:v>3642</x:v>
      </x:c>
      <x:c r="J12" s="41" t="n">
        <x:f>IF(ISNUMBER(G12),ROUND(SUM(G6:G12)*I12,0)-ROUND(SUM(G6:G11)*I12,0),"n.a.")</x:f>
        <x:v>14</x:v>
      </x:c>
      <x:c r="K12" s="41" t="n">
        <x:f>'SSRP agosto'!H6</x:f>
        <x:v>714068</x:v>
      </x:c>
      <x:c r="L12" s="41" t="n">
        <x:f>K12*Parametros!$B$10*Parametros!$B$11</x:f>
        <x:v>1071102</x:v>
      </x:c>
      <x:c r="M12" s="59" t="n">
        <x:f>Parametros!B7</x:f>
        <x:v>0.01</x:v>
      </x:c>
      <x:c r="N12" s="41" t="n">
        <x:f>IF(I12=0,IF(L12=0,0,"n.a."),IF(M12&gt;0,L12/M12/I12,"n.a."))</x:f>
        <x:v>29409.71993410214</x:v>
      </x:c>
      <x:c r="O12" s="41" t="n">
        <x:f>IF(AND(ISNUMBER(J12),ISNUMBER(N12)),J12*N12,"n.a.")</x:f>
        <x:v>411736.07907742995</x:v>
      </x:c>
    </x:row>
    <x:row r="13" ht="21" customHeight="1">
      <x:c r="A13" s="37" t="str">
        <x:v>G0008</x:v>
      </x:c>
      <x:c r="B13" s="37" t="str">
        <x:v>C01</x:v>
      </x:c>
      <x:c r="C13" s="37" t="str">
        <x:v>Acerta Compañía de Seguros, S.A.</x:v>
      </x:c>
      <x:c r="D13" s="37" t="str">
        <x:v>Residencial</x:v>
      </x:c>
      <x:c r="E13" s="37" t="str">
        <x:v>Panamá</x:v>
      </x:c>
      <x:c r="F13" s="41" t="n">
        <x:f>'SSRP geografia'!C13</x:f>
        <x:v>22834</x:v>
      </x:c>
      <x:c r="G13" s="59" t="n">
        <x:f>IF(SUM('SSRP geografia'!$C$6:$C$18)=0,IF('SSRP agosto'!D6=0,0,"n.a."),F13/SUM('SSRP geografia'!$C$6:$C$18))</x:f>
        <x:v>0.7972486994169198</x:v>
      </x:c>
      <x:c r="H13" s="41" t="n">
        <x:f>'SSRP agosto'!D6</x:f>
        <x:v>3642</x:v>
      </x:c>
      <x:c r="I13" s="41" t="n">
        <x:f>ROUND(H13*Parametros!$B$11,0)</x:f>
        <x:v>3642</x:v>
      </x:c>
      <x:c r="J13" s="41" t="n">
        <x:f>IF(ISNUMBER(G13),ROUND(SUM(G6:G13)*I13,0)-ROUND(SUM(G6:G12)*I13,0),"n.a.")</x:f>
        <x:v>2904</x:v>
      </x:c>
      <x:c r="K13" s="41" t="n">
        <x:f>'SSRP agosto'!H6</x:f>
        <x:v>714068</x:v>
      </x:c>
      <x:c r="L13" s="41" t="n">
        <x:f>K13*Parametros!$B$10*Parametros!$B$11</x:f>
        <x:v>1071102</x:v>
      </x:c>
      <x:c r="M13" s="59" t="n">
        <x:f>Parametros!B7</x:f>
        <x:v>0.01</x:v>
      </x:c>
      <x:c r="N13" s="41" t="n">
        <x:f>IF(I13=0,IF(L13=0,0,"n.a."),IF(M13&gt;0,L13/M13/I13,"n.a."))</x:f>
        <x:v>29409.71993410214</x:v>
      </x:c>
      <x:c r="O13" s="41" t="n">
        <x:f>IF(AND(ISNUMBER(J13),ISNUMBER(N13)),J13*N13,"n.a.")</x:f>
        <x:v>85405826.68863262</x:v>
      </x:c>
    </x:row>
    <x:row r="14" ht="21" customHeight="1">
      <x:c r="A14" s="37" t="str">
        <x:v>G0009</x:v>
      </x:c>
      <x:c r="B14" s="37" t="str">
        <x:v>C01</x:v>
      </x:c>
      <x:c r="C14" s="37" t="str">
        <x:v>Acerta Compañía de Seguros, S.A.</x:v>
      </x:c>
      <x:c r="D14" s="37" t="str">
        <x:v>Residencial</x:v>
      </x:c>
      <x:c r="E14" s="37" t="str">
        <x:v>Veraguas</x:v>
      </x:c>
      <x:c r="F14" s="41" t="n">
        <x:f>'SSRP geografia'!C14</x:f>
        <x:v>471</x:v>
      </x:c>
      <x:c r="G14" s="59" t="n">
        <x:f>IF(SUM('SSRP geografia'!$C$6:$C$18)=0,IF('SSRP agosto'!D6=0,0,"n.a."),F14/SUM('SSRP geografia'!$C$6:$C$18))</x:f>
        <x:v>0.016444956530847387</x:v>
      </x:c>
      <x:c r="H14" s="41" t="n">
        <x:f>'SSRP agosto'!D6</x:f>
        <x:v>3642</x:v>
      </x:c>
      <x:c r="I14" s="41" t="n">
        <x:f>ROUND(H14*Parametros!$B$11,0)</x:f>
        <x:v>3642</x:v>
      </x:c>
      <x:c r="J14" s="41" t="n">
        <x:f>IF(ISNUMBER(G14),ROUND(SUM(G6:G14)*I14,0)-ROUND(SUM(G6:G13)*I14,0),"n.a.")</x:f>
        <x:v>59</x:v>
      </x:c>
      <x:c r="K14" s="41" t="n">
        <x:f>'SSRP agosto'!H6</x:f>
        <x:v>714068</x:v>
      </x:c>
      <x:c r="L14" s="41" t="n">
        <x:f>K14*Parametros!$B$10*Parametros!$B$11</x:f>
        <x:v>1071102</x:v>
      </x:c>
      <x:c r="M14" s="59" t="n">
        <x:f>Parametros!B7</x:f>
        <x:v>0.01</x:v>
      </x:c>
      <x:c r="N14" s="41" t="n">
        <x:f>IF(I14=0,IF(L14=0,0,"n.a."),IF(M14&gt;0,L14/M14/I14,"n.a."))</x:f>
        <x:v>29409.71993410214</x:v>
      </x:c>
      <x:c r="O14" s="41" t="n">
        <x:f>IF(AND(ISNUMBER(J14),ISNUMBER(N14)),J14*N14,"n.a.")</x:f>
        <x:v>1735173.4761120263</x:v>
      </x:c>
    </x:row>
    <x:row r="15" ht="21" customHeight="1">
      <x:c r="A15" s="37" t="str">
        <x:v>G0010</x:v>
      </x:c>
      <x:c r="B15" s="37" t="str">
        <x:v>C01</x:v>
      </x:c>
      <x:c r="C15" s="37" t="str">
        <x:v>Acerta Compañía de Seguros, S.A.</x:v>
      </x:c>
      <x:c r="D15" s="37" t="str">
        <x:v>Residencial</x:v>
      </x:c>
      <x:c r="E15" s="37" t="str">
        <x:v>Guna Yala</x:v>
      </x:c>
      <x:c r="F15" s="41" t="n">
        <x:f>'SSRP geografia'!C15</x:f>
        <x:v>0</x:v>
      </x:c>
      <x:c r="G15" s="59" t="n">
        <x:f>IF(SUM('SSRP geografia'!$C$6:$C$18)=0,IF('SSRP agosto'!D6=0,0,"n.a."),F15/SUM('SSRP geografia'!$C$6:$C$18))</x:f>
        <x:v>0</x:v>
      </x:c>
      <x:c r="H15" s="41" t="n">
        <x:f>'SSRP agosto'!D6</x:f>
        <x:v>3642</x:v>
      </x:c>
      <x:c r="I15" s="41" t="n">
        <x:f>ROUND(H15*Parametros!$B$11,0)</x:f>
        <x:v>3642</x:v>
      </x:c>
      <x:c r="J15" s="41" t="n">
        <x:f>IF(ISNUMBER(G15),ROUND(SUM(G6:G15)*I15,0)-ROUND(SUM(G6:G14)*I15,0),"n.a.")</x:f>
        <x:v>0</x:v>
      </x:c>
      <x:c r="K15" s="41" t="n">
        <x:f>'SSRP agosto'!H6</x:f>
        <x:v>714068</x:v>
      </x:c>
      <x:c r="L15" s="41" t="n">
        <x:f>K15*Parametros!$B$10*Parametros!$B$11</x:f>
        <x:v>1071102</x:v>
      </x:c>
      <x:c r="M15" s="59" t="n">
        <x:f>Parametros!B7</x:f>
        <x:v>0.01</x:v>
      </x:c>
      <x:c r="N15" s="41" t="n">
        <x:f>IF(I15=0,IF(L15=0,0,"n.a."),IF(M15&gt;0,L15/M15/I15,"n.a."))</x:f>
        <x:v>29409.71993410214</x:v>
      </x:c>
      <x:c r="O15" s="41" t="n">
        <x:f>IF(AND(ISNUMBER(J15),ISNUMBER(N15)),J15*N15,"n.a.")</x:f>
        <x:v>0</x:v>
      </x:c>
    </x:row>
    <x:row r="16" ht="21" customHeight="1">
      <x:c r="A16" s="37" t="str">
        <x:v>G0011</x:v>
      </x:c>
      <x:c r="B16" s="37" t="str">
        <x:v>C01</x:v>
      </x:c>
      <x:c r="C16" s="37" t="str">
        <x:v>Acerta Compañía de Seguros, S.A.</x:v>
      </x:c>
      <x:c r="D16" s="37" t="str">
        <x:v>Residencial</x:v>
      </x:c>
      <x:c r="E16" s="37" t="str">
        <x:v>Emberá-Wounaan</x:v>
      </x:c>
      <x:c r="F16" s="41" t="n">
        <x:f>'SSRP geografia'!C16</x:f>
        <x:v>0</x:v>
      </x:c>
      <x:c r="G16" s="59" t="n">
        <x:f>IF(SUM('SSRP geografia'!$C$6:$C$18)=0,IF('SSRP agosto'!D6=0,0,"n.a."),F16/SUM('SSRP geografia'!$C$6:$C$18))</x:f>
        <x:v>0</x:v>
      </x:c>
      <x:c r="H16" s="41" t="n">
        <x:f>'SSRP agosto'!D6</x:f>
        <x:v>3642</x:v>
      </x:c>
      <x:c r="I16" s="41" t="n">
        <x:f>ROUND(H16*Parametros!$B$11,0)</x:f>
        <x:v>3642</x:v>
      </x:c>
      <x:c r="J16" s="41" t="n">
        <x:f>IF(ISNUMBER(G16),ROUND(SUM(G6:G16)*I16,0)-ROUND(SUM(G6:G15)*I16,0),"n.a.")</x:f>
        <x:v>0</x:v>
      </x:c>
      <x:c r="K16" s="41" t="n">
        <x:f>'SSRP agosto'!H6</x:f>
        <x:v>714068</x:v>
      </x:c>
      <x:c r="L16" s="41" t="n">
        <x:f>K16*Parametros!$B$10*Parametros!$B$11</x:f>
        <x:v>1071102</x:v>
      </x:c>
      <x:c r="M16" s="59" t="n">
        <x:f>Parametros!B7</x:f>
        <x:v>0.01</x:v>
      </x:c>
      <x:c r="N16" s="41" t="n">
        <x:f>IF(I16=0,IF(L16=0,0,"n.a."),IF(M16&gt;0,L16/M16/I16,"n.a."))</x:f>
        <x:v>29409.71993410214</x:v>
      </x:c>
      <x:c r="O16" s="41" t="n">
        <x:f>IF(AND(ISNUMBER(J16),ISNUMBER(N16)),J16*N16,"n.a.")</x:f>
        <x:v>0</x:v>
      </x:c>
    </x:row>
    <x:row r="17" ht="21" customHeight="1">
      <x:c r="A17" s="37" t="str">
        <x:v>G0012</x:v>
      </x:c>
      <x:c r="B17" s="37" t="str">
        <x:v>C01</x:v>
      </x:c>
      <x:c r="C17" s="37" t="str">
        <x:v>Acerta Compañía de Seguros, S.A.</x:v>
      </x:c>
      <x:c r="D17" s="37" t="str">
        <x:v>Residencial</x:v>
      </x:c>
      <x:c r="E17" s="37" t="str">
        <x:v>Ngäbe-Buglé</x:v>
      </x:c>
      <x:c r="F17" s="41" t="n">
        <x:f>'SSRP geografia'!C17</x:f>
        <x:v>0</x:v>
      </x:c>
      <x:c r="G17" s="59" t="n">
        <x:f>IF(SUM('SSRP geografia'!$C$6:$C$18)=0,IF('SSRP agosto'!D6=0,0,"n.a."),F17/SUM('SSRP geografia'!$C$6:$C$18))</x:f>
        <x:v>0</x:v>
      </x:c>
      <x:c r="H17" s="41" t="n">
        <x:f>'SSRP agosto'!D6</x:f>
        <x:v>3642</x:v>
      </x:c>
      <x:c r="I17" s="41" t="n">
        <x:f>ROUND(H17*Parametros!$B$11,0)</x:f>
        <x:v>3642</x:v>
      </x:c>
      <x:c r="J17" s="41" t="n">
        <x:f>IF(ISNUMBER(G17),ROUND(SUM(G6:G17)*I17,0)-ROUND(SUM(G6:G16)*I17,0),"n.a.")</x:f>
        <x:v>0</x:v>
      </x:c>
      <x:c r="K17" s="41" t="n">
        <x:f>'SSRP agosto'!H6</x:f>
        <x:v>714068</x:v>
      </x:c>
      <x:c r="L17" s="41" t="n">
        <x:f>K17*Parametros!$B$10*Parametros!$B$11</x:f>
        <x:v>1071102</x:v>
      </x:c>
      <x:c r="M17" s="59" t="n">
        <x:f>Parametros!B7</x:f>
        <x:v>0.01</x:v>
      </x:c>
      <x:c r="N17" s="41" t="n">
        <x:f>IF(I17=0,IF(L17=0,0,"n.a."),IF(M17&gt;0,L17/M17/I17,"n.a."))</x:f>
        <x:v>29409.71993410214</x:v>
      </x:c>
      <x:c r="O17" s="41" t="n">
        <x:f>IF(AND(ISNUMBER(J17),ISNUMBER(N17)),J17*N17,"n.a.")</x:f>
        <x:v>0</x:v>
      </x:c>
    </x:row>
    <x:row r="18" ht="21" customHeight="1">
      <x:c r="A18" s="37" t="str">
        <x:v>G0013</x:v>
      </x:c>
      <x:c r="B18" s="37" t="str">
        <x:v>C01</x:v>
      </x:c>
      <x:c r="C18" s="37" t="str">
        <x:v>Acerta Compañía de Seguros, S.A.</x:v>
      </x:c>
      <x:c r="D18" s="37" t="str">
        <x:v>Residencial</x:v>
      </x:c>
      <x:c r="E18" s="37" t="str">
        <x:v>Panamá Oeste</x:v>
      </x:c>
      <x:c r="F18" s="41" t="n">
        <x:f>'SSRP geografia'!C18</x:f>
        <x:v>2812</x:v>
      </x:c>
      <x:c r="G18" s="59" t="n">
        <x:f>IF(SUM('SSRP geografia'!$C$6:$C$18)=0,IF('SSRP agosto'!D6=0,0,"n.a."),F18/SUM('SSRP geografia'!$C$6:$C$18))</x:f>
        <x:v>0.09818092943682134</x:v>
      </x:c>
      <x:c r="H18" s="41" t="n">
        <x:f>'SSRP agosto'!D6</x:f>
        <x:v>3642</x:v>
      </x:c>
      <x:c r="I18" s="41" t="n">
        <x:f>ROUND(H18*Parametros!$B$11,0)</x:f>
        <x:v>3642</x:v>
      </x:c>
      <x:c r="J18" s="41" t="n">
        <x:f>IF(ISNUMBER(G18),ROUND(SUM(G6:G18)*I18,0)-ROUND(SUM(G6:G17)*I18,0),"n.a.")</x:f>
        <x:v>358</x:v>
      </x:c>
      <x:c r="K18" s="41" t="n">
        <x:f>'SSRP agosto'!H6</x:f>
        <x:v>714068</x:v>
      </x:c>
      <x:c r="L18" s="41" t="n">
        <x:f>K18*Parametros!$B$10*Parametros!$B$11</x:f>
        <x:v>1071102</x:v>
      </x:c>
      <x:c r="M18" s="59" t="n">
        <x:f>Parametros!B7</x:f>
        <x:v>0.01</x:v>
      </x:c>
      <x:c r="N18" s="41" t="n">
        <x:f>IF(I18=0,IF(L18=0,0,"n.a."),IF(M18&gt;0,L18/M18/I18,"n.a."))</x:f>
        <x:v>29409.71993410214</x:v>
      </x:c>
      <x:c r="O18" s="41" t="n">
        <x:f>IF(AND(ISNUMBER(J18),ISNUMBER(N18)),J18*N18,"n.a.")</x:f>
        <x:v>10528679.736408567</x:v>
      </x:c>
    </x:row>
    <x:row r="19" ht="21" customHeight="1">
      <x:c r="A19" s="37" t="str">
        <x:v>G0014</x:v>
      </x:c>
      <x:c r="B19" s="37" t="str">
        <x:v>C01</x:v>
      </x:c>
      <x:c r="C19" s="37" t="str">
        <x:v>Acerta Compañía de Seguros, S.A.</x:v>
      </x:c>
      <x:c r="D19" s="37" t="str">
        <x:v>Comercial</x:v>
      </x:c>
      <x:c r="E19" s="37" t="str">
        <x:v>Bocas del Toro</x:v>
      </x:c>
      <x:c r="F19" s="41" t="n">
        <x:f>'SSRP geografia'!C6</x:f>
        <x:v>73</x:v>
      </x:c>
      <x:c r="G19" s="59" t="n">
        <x:f>IF(SUM('SSRP geografia'!$C$6:$C$18)=0,IF('SSRP agosto'!E6=0,0,"n.a."),F19/SUM('SSRP geografia'!$C$6:$C$18))</x:f>
        <x:v>0.002548793687371251</x:v>
      </x:c>
      <x:c r="H19" s="41" t="n">
        <x:f>'SSRP agosto'!E6</x:f>
        <x:v>1783</x:v>
      </x:c>
      <x:c r="I19" s="41" t="n">
        <x:f>ROUND(H19*Parametros!$B$11,0)</x:f>
        <x:v>1783</x:v>
      </x:c>
      <x:c r="J19" s="41" t="n">
        <x:f>IF(ISNUMBER(G19),ROUND(SUM(G19:G19)*I19,0)-0,"n.a.")</x:f>
        <x:v>5</x:v>
      </x:c>
      <x:c r="K19" s="41" t="n">
        <x:f>'SSRP agosto'!I6</x:f>
        <x:v>2363841</x:v>
      </x:c>
      <x:c r="L19" s="41" t="n">
        <x:f>K19*Parametros!$B$10*Parametros!$B$11</x:f>
        <x:v>3545761.5</x:v>
      </x:c>
      <x:c r="M19" s="59" t="n">
        <x:f>Parametros!B8</x:f>
        <x:v>0.015</x:v>
      </x:c>
      <x:c r="N19" s="41" t="n">
        <x:f>IF(I19=0,IF(L19=0,0,"n.a."),IF(M19&gt;0,L19/M19/I19,"n.a."))</x:f>
        <x:v>132576.6124509254</x:v>
      </x:c>
      <x:c r="O19" s="41" t="n">
        <x:f>IF(AND(ISNUMBER(J19),ISNUMBER(N19)),J19*N19,"n.a.")</x:f>
        <x:v>662883.062254627</x:v>
      </x:c>
    </x:row>
    <x:row r="20" ht="21" customHeight="1">
      <x:c r="A20" s="37" t="str">
        <x:v>G0015</x:v>
      </x:c>
      <x:c r="B20" s="37" t="str">
        <x:v>C01</x:v>
      </x:c>
      <x:c r="C20" s="37" t="str">
        <x:v>Acerta Compañía de Seguros, S.A.</x:v>
      </x:c>
      <x:c r="D20" s="37" t="str">
        <x:v>Comercial</x:v>
      </x:c>
      <x:c r="E20" s="37" t="str">
        <x:v>Coclé</x:v>
      </x:c>
      <x:c r="F20" s="41" t="n">
        <x:f>'SSRP geografia'!C7</x:f>
        <x:v>703</x:v>
      </x:c>
      <x:c r="G20" s="59" t="n">
        <x:f>IF(SUM('SSRP geografia'!$C$6:$C$18)=0,IF('SSRP agosto'!E6=0,0,"n.a."),F20/SUM('SSRP geografia'!$C$6:$C$18))</x:f>
        <x:v>0.024545232359205336</x:v>
      </x:c>
      <x:c r="H20" s="41" t="n">
        <x:f>'SSRP agosto'!E6</x:f>
        <x:v>1783</x:v>
      </x:c>
      <x:c r="I20" s="41" t="n">
        <x:f>ROUND(H20*Parametros!$B$11,0)</x:f>
        <x:v>1783</x:v>
      </x:c>
      <x:c r="J20" s="41" t="n">
        <x:f>IF(ISNUMBER(G20),ROUND(SUM(G19:G20)*I20,0)-ROUND(SUM(G19:G19)*I20,0),"n.a.")</x:f>
        <x:v>43</x:v>
      </x:c>
      <x:c r="K20" s="41" t="n">
        <x:f>'SSRP agosto'!I6</x:f>
        <x:v>2363841</x:v>
      </x:c>
      <x:c r="L20" s="41" t="n">
        <x:f>K20*Parametros!$B$10*Parametros!$B$11</x:f>
        <x:v>3545761.5</x:v>
      </x:c>
      <x:c r="M20" s="59" t="n">
        <x:f>Parametros!B8</x:f>
        <x:v>0.015</x:v>
      </x:c>
      <x:c r="N20" s="41" t="n">
        <x:f>IF(I20=0,IF(L20=0,0,"n.a."),IF(M20&gt;0,L20/M20/I20,"n.a."))</x:f>
        <x:v>132576.6124509254</x:v>
      </x:c>
      <x:c r="O20" s="41" t="n">
        <x:f>IF(AND(ISNUMBER(J20),ISNUMBER(N20)),J20*N20,"n.a.")</x:f>
        <x:v>5700794.335389792</x:v>
      </x:c>
    </x:row>
    <x:row r="21" ht="21" customHeight="1">
      <x:c r="A21" s="37" t="str">
        <x:v>G0016</x:v>
      </x:c>
      <x:c r="B21" s="37" t="str">
        <x:v>C01</x:v>
      </x:c>
      <x:c r="C21" s="37" t="str">
        <x:v>Acerta Compañía de Seguros, S.A.</x:v>
      </x:c>
      <x:c r="D21" s="37" t="str">
        <x:v>Comercial</x:v>
      </x:c>
      <x:c r="E21" s="37" t="str">
        <x:v>Colón</x:v>
      </x:c>
      <x:c r="F21" s="41" t="n">
        <x:f>'SSRP geografia'!C8</x:f>
        <x:v>852</x:v>
      </x:c>
      <x:c r="G21" s="59" t="n">
        <x:f>IF(SUM('SSRP geografia'!$C$6:$C$18)=0,IF('SSRP agosto'!E6=0,0,"n.a."),F21/SUM('SSRP geografia'!$C$6:$C$18))</x:f>
        <x:v>0.02974756468000419</x:v>
      </x:c>
      <x:c r="H21" s="41" t="n">
        <x:f>'SSRP agosto'!E6</x:f>
        <x:v>1783</x:v>
      </x:c>
      <x:c r="I21" s="41" t="n">
        <x:f>ROUND(H21*Parametros!$B$11,0)</x:f>
        <x:v>1783</x:v>
      </x:c>
      <x:c r="J21" s="41" t="n">
        <x:f>IF(ISNUMBER(G21),ROUND(SUM(G19:G21)*I21,0)-ROUND(SUM(G19:G20)*I21,0),"n.a.")</x:f>
        <x:v>53</x:v>
      </x:c>
      <x:c r="K21" s="41" t="n">
        <x:f>'SSRP agosto'!I6</x:f>
        <x:v>2363841</x:v>
      </x:c>
      <x:c r="L21" s="41" t="n">
        <x:f>K21*Parametros!$B$10*Parametros!$B$11</x:f>
        <x:v>3545761.5</x:v>
      </x:c>
      <x:c r="M21" s="59" t="n">
        <x:f>Parametros!B8</x:f>
        <x:v>0.015</x:v>
      </x:c>
      <x:c r="N21" s="41" t="n">
        <x:f>IF(I21=0,IF(L21=0,0,"n.a."),IF(M21&gt;0,L21/M21/I21,"n.a."))</x:f>
        <x:v>132576.6124509254</x:v>
      </x:c>
      <x:c r="O21" s="41" t="n">
        <x:f>IF(AND(ISNUMBER(J21),ISNUMBER(N21)),J21*N21,"n.a.")</x:f>
        <x:v>7026560.459899046</x:v>
      </x:c>
    </x:row>
    <x:row r="22" ht="21" customHeight="1">
      <x:c r="A22" s="37" t="str">
        <x:v>G0017</x:v>
      </x:c>
      <x:c r="B22" s="37" t="str">
        <x:v>C01</x:v>
      </x:c>
      <x:c r="C22" s="37" t="str">
        <x:v>Acerta Compañía de Seguros, S.A.</x:v>
      </x:c>
      <x:c r="D22" s="37" t="str">
        <x:v>Comercial</x:v>
      </x:c>
      <x:c r="E22" s="37" t="str">
        <x:v>Chiriquí</x:v>
      </x:c>
      <x:c r="F22" s="41" t="n">
        <x:f>'SSRP geografia'!C9</x:f>
        <x:v>620</x:v>
      </x:c>
      <x:c r="G22" s="59" t="n">
        <x:f>IF(SUM('SSRP geografia'!$C$6:$C$18)=0,IF('SSRP agosto'!E6=0,0,"n.a."),F22/SUM('SSRP geografia'!$C$6:$C$18))</x:f>
        <x:v>0.02164728885164624</x:v>
      </x:c>
      <x:c r="H22" s="41" t="n">
        <x:f>'SSRP agosto'!E6</x:f>
        <x:v>1783</x:v>
      </x:c>
      <x:c r="I22" s="41" t="n">
        <x:f>ROUND(H22*Parametros!$B$11,0)</x:f>
        <x:v>1783</x:v>
      </x:c>
      <x:c r="J22" s="41" t="n">
        <x:f>IF(ISNUMBER(G22),ROUND(SUM(G19:G22)*I22,0)-ROUND(SUM(G19:G21)*I22,0),"n.a.")</x:f>
        <x:v>39</x:v>
      </x:c>
      <x:c r="K22" s="41" t="n">
        <x:f>'SSRP agosto'!I6</x:f>
        <x:v>2363841</x:v>
      </x:c>
      <x:c r="L22" s="41" t="n">
        <x:f>K22*Parametros!$B$10*Parametros!$B$11</x:f>
        <x:v>3545761.5</x:v>
      </x:c>
      <x:c r="M22" s="59" t="n">
        <x:f>Parametros!B8</x:f>
        <x:v>0.015</x:v>
      </x:c>
      <x:c r="N22" s="41" t="n">
        <x:f>IF(I22=0,IF(L22=0,0,"n.a."),IF(M22&gt;0,L22/M22/I22,"n.a."))</x:f>
        <x:v>132576.6124509254</x:v>
      </x:c>
      <x:c r="O22" s="41" t="n">
        <x:f>IF(AND(ISNUMBER(J22),ISNUMBER(N22)),J22*N22,"n.a.")</x:f>
        <x:v>5170487.88558609</x:v>
      </x:c>
    </x:row>
    <x:row r="23" ht="21" customHeight="1">
      <x:c r="A23" s="37" t="str">
        <x:v>G0018</x:v>
      </x:c>
      <x:c r="B23" s="37" t="str">
        <x:v>C01</x:v>
      </x:c>
      <x:c r="C23" s="37" t="str">
        <x:v>Acerta Compañía de Seguros, S.A.</x:v>
      </x:c>
      <x:c r="D23" s="37" t="str">
        <x:v>Comercial</x:v>
      </x:c>
      <x:c r="E23" s="37" t="str">
        <x:v>Darién</x:v>
      </x:c>
      <x:c r="F23" s="41" t="n">
        <x:f>'SSRP geografia'!C10</x:f>
        <x:v>45</x:v>
      </x:c>
      <x:c r="G23" s="59" t="n">
        <x:f>IF(SUM('SSRP geografia'!$C$6:$C$18)=0,IF('SSRP agosto'!E6=0,0,"n.a."),F23/SUM('SSRP geografia'!$C$6:$C$18))</x:f>
        <x:v>0.0015711741908452917</x:v>
      </x:c>
      <x:c r="H23" s="41" t="n">
        <x:f>'SSRP agosto'!E6</x:f>
        <x:v>1783</x:v>
      </x:c>
      <x:c r="I23" s="41" t="n">
        <x:f>ROUND(H23*Parametros!$B$11,0)</x:f>
        <x:v>1783</x:v>
      </x:c>
      <x:c r="J23" s="41" t="n">
        <x:f>IF(ISNUMBER(G23),ROUND(SUM(G19:G23)*I23,0)-ROUND(SUM(G19:G22)*I23,0),"n.a.")</x:f>
        <x:v>3</x:v>
      </x:c>
      <x:c r="K23" s="41" t="n">
        <x:f>'SSRP agosto'!I6</x:f>
        <x:v>2363841</x:v>
      </x:c>
      <x:c r="L23" s="41" t="n">
        <x:f>K23*Parametros!$B$10*Parametros!$B$11</x:f>
        <x:v>3545761.5</x:v>
      </x:c>
      <x:c r="M23" s="59" t="n">
        <x:f>Parametros!B8</x:f>
        <x:v>0.015</x:v>
      </x:c>
      <x:c r="N23" s="41" t="n">
        <x:f>IF(I23=0,IF(L23=0,0,"n.a."),IF(M23&gt;0,L23/M23/I23,"n.a."))</x:f>
        <x:v>132576.6124509254</x:v>
      </x:c>
      <x:c r="O23" s="41" t="n">
        <x:f>IF(AND(ISNUMBER(J23),ISNUMBER(N23)),J23*N23,"n.a.")</x:f>
        <x:v>397729.8373527762</x:v>
      </x:c>
    </x:row>
    <x:row r="24" ht="21" customHeight="1">
      <x:c r="A24" s="37" t="str">
        <x:v>G0019</x:v>
      </x:c>
      <x:c r="B24" s="37" t="str">
        <x:v>C01</x:v>
      </x:c>
      <x:c r="C24" s="37" t="str">
        <x:v>Acerta Compañía de Seguros, S.A.</x:v>
      </x:c>
      <x:c r="D24" s="37" t="str">
        <x:v>Comercial</x:v>
      </x:c>
      <x:c r="E24" s="37" t="str">
        <x:v>Herrera</x:v>
      </x:c>
      <x:c r="F24" s="41" t="n">
        <x:f>'SSRP geografia'!C11</x:f>
        <x:v>123</x:v>
      </x:c>
      <x:c r="G24" s="59" t="n">
        <x:f>IF(SUM('SSRP geografia'!$C$6:$C$18)=0,IF('SSRP agosto'!E6=0,0,"n.a."),F24/SUM('SSRP geografia'!$C$6:$C$18))</x:f>
        <x:v>0.004294542788310464</x:v>
      </x:c>
      <x:c r="H24" s="41" t="n">
        <x:f>'SSRP agosto'!E6</x:f>
        <x:v>1783</x:v>
      </x:c>
      <x:c r="I24" s="41" t="n">
        <x:f>ROUND(H24*Parametros!$B$11,0)</x:f>
        <x:v>1783</x:v>
      </x:c>
      <x:c r="J24" s="41" t="n">
        <x:f>IF(ISNUMBER(G24),ROUND(SUM(G19:G24)*I24,0)-ROUND(SUM(G19:G23)*I24,0),"n.a.")</x:f>
        <x:v>7</x:v>
      </x:c>
      <x:c r="K24" s="41" t="n">
        <x:f>'SSRP agosto'!I6</x:f>
        <x:v>2363841</x:v>
      </x:c>
      <x:c r="L24" s="41" t="n">
        <x:f>K24*Parametros!$B$10*Parametros!$B$11</x:f>
        <x:v>3545761.5</x:v>
      </x:c>
      <x:c r="M24" s="59" t="n">
        <x:f>Parametros!B8</x:f>
        <x:v>0.015</x:v>
      </x:c>
      <x:c r="N24" s="41" t="n">
        <x:f>IF(I24=0,IF(L24=0,0,"n.a."),IF(M24&gt;0,L24/M24/I24,"n.a."))</x:f>
        <x:v>132576.6124509254</x:v>
      </x:c>
      <x:c r="O24" s="41" t="n">
        <x:f>IF(AND(ISNUMBER(J24),ISNUMBER(N24)),J24*N24,"n.a.")</x:f>
        <x:v>928036.2871564778</x:v>
      </x:c>
    </x:row>
    <x:row r="25" ht="21" customHeight="1">
      <x:c r="A25" s="37" t="str">
        <x:v>G0020</x:v>
      </x:c>
      <x:c r="B25" s="37" t="str">
        <x:v>C01</x:v>
      </x:c>
      <x:c r="C25" s="37" t="str">
        <x:v>Acerta Compañía de Seguros, S.A.</x:v>
      </x:c>
      <x:c r="D25" s="37" t="str">
        <x:v>Comercial</x:v>
      </x:c>
      <x:c r="E25" s="37" t="str">
        <x:v>Los Santos</x:v>
      </x:c>
      <x:c r="F25" s="41" t="n">
        <x:f>'SSRP geografia'!C12</x:f>
        <x:v>108</x:v>
      </x:c>
      <x:c r="G25" s="59" t="n">
        <x:f>IF(SUM('SSRP geografia'!$C$6:$C$18)=0,IF('SSRP agosto'!E6=0,0,"n.a."),F25/SUM('SSRP geografia'!$C$6:$C$18))</x:f>
        <x:v>0.0037708180580287</x:v>
      </x:c>
      <x:c r="H25" s="41" t="n">
        <x:f>'SSRP agosto'!E6</x:f>
        <x:v>1783</x:v>
      </x:c>
      <x:c r="I25" s="41" t="n">
        <x:f>ROUND(H25*Parametros!$B$11,0)</x:f>
        <x:v>1783</x:v>
      </x:c>
      <x:c r="J25" s="41" t="n">
        <x:f>IF(ISNUMBER(G25),ROUND(SUM(G19:G25)*I25,0)-ROUND(SUM(G19:G24)*I25,0),"n.a.")</x:f>
        <x:v>7</x:v>
      </x:c>
      <x:c r="K25" s="41" t="n">
        <x:f>'SSRP agosto'!I6</x:f>
        <x:v>2363841</x:v>
      </x:c>
      <x:c r="L25" s="41" t="n">
        <x:f>K25*Parametros!$B$10*Parametros!$B$11</x:f>
        <x:v>3545761.5</x:v>
      </x:c>
      <x:c r="M25" s="59" t="n">
        <x:f>Parametros!B8</x:f>
        <x:v>0.015</x:v>
      </x:c>
      <x:c r="N25" s="41" t="n">
        <x:f>IF(I25=0,IF(L25=0,0,"n.a."),IF(M25&gt;0,L25/M25/I25,"n.a."))</x:f>
        <x:v>132576.6124509254</x:v>
      </x:c>
      <x:c r="O25" s="41" t="n">
        <x:f>IF(AND(ISNUMBER(J25),ISNUMBER(N25)),J25*N25,"n.a.")</x:f>
        <x:v>928036.2871564778</x:v>
      </x:c>
    </x:row>
    <x:row r="26" ht="21" customHeight="1">
      <x:c r="A26" s="37" t="str">
        <x:v>G0021</x:v>
      </x:c>
      <x:c r="B26" s="37" t="str">
        <x:v>C01</x:v>
      </x:c>
      <x:c r="C26" s="37" t="str">
        <x:v>Acerta Compañía de Seguros, S.A.</x:v>
      </x:c>
      <x:c r="D26" s="37" t="str">
        <x:v>Comercial</x:v>
      </x:c>
      <x:c r="E26" s="37" t="str">
        <x:v>Panamá</x:v>
      </x:c>
      <x:c r="F26" s="41" t="n">
        <x:f>'SSRP geografia'!C13</x:f>
        <x:v>22834</x:v>
      </x:c>
      <x:c r="G26" s="59" t="n">
        <x:f>IF(SUM('SSRP geografia'!$C$6:$C$18)=0,IF('SSRP agosto'!E6=0,0,"n.a."),F26/SUM('SSRP geografia'!$C$6:$C$18))</x:f>
        <x:v>0.7972486994169198</x:v>
      </x:c>
      <x:c r="H26" s="41" t="n">
        <x:f>'SSRP agosto'!E6</x:f>
        <x:v>1783</x:v>
      </x:c>
      <x:c r="I26" s="41" t="n">
        <x:f>ROUND(H26*Parametros!$B$11,0)</x:f>
        <x:v>1783</x:v>
      </x:c>
      <x:c r="J26" s="41" t="n">
        <x:f>IF(ISNUMBER(G26),ROUND(SUM(G19:G26)*I26,0)-ROUND(SUM(G19:G25)*I26,0),"n.a.")</x:f>
        <x:v>1422</x:v>
      </x:c>
      <x:c r="K26" s="41" t="n">
        <x:f>'SSRP agosto'!I6</x:f>
        <x:v>2363841</x:v>
      </x:c>
      <x:c r="L26" s="41" t="n">
        <x:f>K26*Parametros!$B$10*Parametros!$B$11</x:f>
        <x:v>3545761.5</x:v>
      </x:c>
      <x:c r="M26" s="59" t="n">
        <x:f>Parametros!B8</x:f>
        <x:v>0.015</x:v>
      </x:c>
      <x:c r="N26" s="41" t="n">
        <x:f>IF(I26=0,IF(L26=0,0,"n.a."),IF(M26&gt;0,L26/M26/I26,"n.a."))</x:f>
        <x:v>132576.6124509254</x:v>
      </x:c>
      <x:c r="O26" s="41" t="n">
        <x:f>IF(AND(ISNUMBER(J26),ISNUMBER(N26)),J26*N26,"n.a.")</x:f>
        <x:v>188523942.90521592</x:v>
      </x:c>
    </x:row>
    <x:row r="27" ht="21" customHeight="1">
      <x:c r="A27" s="37" t="str">
        <x:v>G0022</x:v>
      </x:c>
      <x:c r="B27" s="37" t="str">
        <x:v>C01</x:v>
      </x:c>
      <x:c r="C27" s="37" t="str">
        <x:v>Acerta Compañía de Seguros, S.A.</x:v>
      </x:c>
      <x:c r="D27" s="37" t="str">
        <x:v>Comercial</x:v>
      </x:c>
      <x:c r="E27" s="37" t="str">
        <x:v>Veraguas</x:v>
      </x:c>
      <x:c r="F27" s="41" t="n">
        <x:f>'SSRP geografia'!C14</x:f>
        <x:v>471</x:v>
      </x:c>
      <x:c r="G27" s="59" t="n">
        <x:f>IF(SUM('SSRP geografia'!$C$6:$C$18)=0,IF('SSRP agosto'!E6=0,0,"n.a."),F27/SUM('SSRP geografia'!$C$6:$C$18))</x:f>
        <x:v>0.016444956530847387</x:v>
      </x:c>
      <x:c r="H27" s="41" t="n">
        <x:f>'SSRP agosto'!E6</x:f>
        <x:v>1783</x:v>
      </x:c>
      <x:c r="I27" s="41" t="n">
        <x:f>ROUND(H27*Parametros!$B$11,0)</x:f>
        <x:v>1783</x:v>
      </x:c>
      <x:c r="J27" s="41" t="n">
        <x:f>IF(ISNUMBER(G27),ROUND(SUM(G19:G27)*I27,0)-ROUND(SUM(G19:G26)*I27,0),"n.a.")</x:f>
        <x:v>29</x:v>
      </x:c>
      <x:c r="K27" s="41" t="n">
        <x:f>'SSRP agosto'!I6</x:f>
        <x:v>2363841</x:v>
      </x:c>
      <x:c r="L27" s="41" t="n">
        <x:f>K27*Parametros!$B$10*Parametros!$B$11</x:f>
        <x:v>3545761.5</x:v>
      </x:c>
      <x:c r="M27" s="59" t="n">
        <x:f>Parametros!B8</x:f>
        <x:v>0.015</x:v>
      </x:c>
      <x:c r="N27" s="41" t="n">
        <x:f>IF(I27=0,IF(L27=0,0,"n.a."),IF(M27&gt;0,L27/M27/I27,"n.a."))</x:f>
        <x:v>132576.6124509254</x:v>
      </x:c>
      <x:c r="O27" s="41" t="n">
        <x:f>IF(AND(ISNUMBER(J27),ISNUMBER(N27)),J27*N27,"n.a.")</x:f>
        <x:v>3844721.761076837</x:v>
      </x:c>
    </x:row>
    <x:row r="28" ht="21" customHeight="1">
      <x:c r="A28" s="37" t="str">
        <x:v>G0023</x:v>
      </x:c>
      <x:c r="B28" s="37" t="str">
        <x:v>C01</x:v>
      </x:c>
      <x:c r="C28" s="37" t="str">
        <x:v>Acerta Compañía de Seguros, S.A.</x:v>
      </x:c>
      <x:c r="D28" s="37" t="str">
        <x:v>Comercial</x:v>
      </x:c>
      <x:c r="E28" s="37" t="str">
        <x:v>Guna Yala</x:v>
      </x:c>
      <x:c r="F28" s="41" t="n">
        <x:f>'SSRP geografia'!C15</x:f>
        <x:v>0</x:v>
      </x:c>
      <x:c r="G28" s="59" t="n">
        <x:f>IF(SUM('SSRP geografia'!$C$6:$C$18)=0,IF('SSRP agosto'!E6=0,0,"n.a."),F28/SUM('SSRP geografia'!$C$6:$C$18))</x:f>
        <x:v>0</x:v>
      </x:c>
      <x:c r="H28" s="41" t="n">
        <x:f>'SSRP agosto'!E6</x:f>
        <x:v>1783</x:v>
      </x:c>
      <x:c r="I28" s="41" t="n">
        <x:f>ROUND(H28*Parametros!$B$11,0)</x:f>
        <x:v>1783</x:v>
      </x:c>
      <x:c r="J28" s="41" t="n">
        <x:f>IF(ISNUMBER(G28),ROUND(SUM(G19:G28)*I28,0)-ROUND(SUM(G19:G27)*I28,0),"n.a.")</x:f>
        <x:v>0</x:v>
      </x:c>
      <x:c r="K28" s="41" t="n">
        <x:f>'SSRP agosto'!I6</x:f>
        <x:v>2363841</x:v>
      </x:c>
      <x:c r="L28" s="41" t="n">
        <x:f>K28*Parametros!$B$10*Parametros!$B$11</x:f>
        <x:v>3545761.5</x:v>
      </x:c>
      <x:c r="M28" s="59" t="n">
        <x:f>Parametros!B8</x:f>
        <x:v>0.015</x:v>
      </x:c>
      <x:c r="N28" s="41" t="n">
        <x:f>IF(I28=0,IF(L28=0,0,"n.a."),IF(M28&gt;0,L28/M28/I28,"n.a."))</x:f>
        <x:v>132576.6124509254</x:v>
      </x:c>
      <x:c r="O28" s="41" t="n">
        <x:f>IF(AND(ISNUMBER(J28),ISNUMBER(N28)),J28*N28,"n.a.")</x:f>
        <x:v>0</x:v>
      </x:c>
    </x:row>
    <x:row r="29" ht="21" customHeight="1">
      <x:c r="A29" s="37" t="str">
        <x:v>G0024</x:v>
      </x:c>
      <x:c r="B29" s="37" t="str">
        <x:v>C01</x:v>
      </x:c>
      <x:c r="C29" s="37" t="str">
        <x:v>Acerta Compañía de Seguros, S.A.</x:v>
      </x:c>
      <x:c r="D29" s="37" t="str">
        <x:v>Comercial</x:v>
      </x:c>
      <x:c r="E29" s="37" t="str">
        <x:v>Emberá-Wounaan</x:v>
      </x:c>
      <x:c r="F29" s="41" t="n">
        <x:f>'SSRP geografia'!C16</x:f>
        <x:v>0</x:v>
      </x:c>
      <x:c r="G29" s="59" t="n">
        <x:f>IF(SUM('SSRP geografia'!$C$6:$C$18)=0,IF('SSRP agosto'!E6=0,0,"n.a."),F29/SUM('SSRP geografia'!$C$6:$C$18))</x:f>
        <x:v>0</x:v>
      </x:c>
      <x:c r="H29" s="41" t="n">
        <x:f>'SSRP agosto'!E6</x:f>
        <x:v>1783</x:v>
      </x:c>
      <x:c r="I29" s="41" t="n">
        <x:f>ROUND(H29*Parametros!$B$11,0)</x:f>
        <x:v>1783</x:v>
      </x:c>
      <x:c r="J29" s="41" t="n">
        <x:f>IF(ISNUMBER(G29),ROUND(SUM(G19:G29)*I29,0)-ROUND(SUM(G19:G28)*I29,0),"n.a.")</x:f>
        <x:v>0</x:v>
      </x:c>
      <x:c r="K29" s="41" t="n">
        <x:f>'SSRP agosto'!I6</x:f>
        <x:v>2363841</x:v>
      </x:c>
      <x:c r="L29" s="41" t="n">
        <x:f>K29*Parametros!$B$10*Parametros!$B$11</x:f>
        <x:v>3545761.5</x:v>
      </x:c>
      <x:c r="M29" s="59" t="n">
        <x:f>Parametros!B8</x:f>
        <x:v>0.015</x:v>
      </x:c>
      <x:c r="N29" s="41" t="n">
        <x:f>IF(I29=0,IF(L29=0,0,"n.a."),IF(M29&gt;0,L29/M29/I29,"n.a."))</x:f>
        <x:v>132576.6124509254</x:v>
      </x:c>
      <x:c r="O29" s="41" t="n">
        <x:f>IF(AND(ISNUMBER(J29),ISNUMBER(N29)),J29*N29,"n.a.")</x:f>
        <x:v>0</x:v>
      </x:c>
    </x:row>
    <x:row r="30" ht="21" customHeight="1">
      <x:c r="A30" s="37" t="str">
        <x:v>G0025</x:v>
      </x:c>
      <x:c r="B30" s="37" t="str">
        <x:v>C01</x:v>
      </x:c>
      <x:c r="C30" s="37" t="str">
        <x:v>Acerta Compañía de Seguros, S.A.</x:v>
      </x:c>
      <x:c r="D30" s="37" t="str">
        <x:v>Comercial</x:v>
      </x:c>
      <x:c r="E30" s="37" t="str">
        <x:v>Ngäbe-Buglé</x:v>
      </x:c>
      <x:c r="F30" s="41" t="n">
        <x:f>'SSRP geografia'!C17</x:f>
        <x:v>0</x:v>
      </x:c>
      <x:c r="G30" s="59" t="n">
        <x:f>IF(SUM('SSRP geografia'!$C$6:$C$18)=0,IF('SSRP agosto'!E6=0,0,"n.a."),F30/SUM('SSRP geografia'!$C$6:$C$18))</x:f>
        <x:v>0</x:v>
      </x:c>
      <x:c r="H30" s="41" t="n">
        <x:f>'SSRP agosto'!E6</x:f>
        <x:v>1783</x:v>
      </x:c>
      <x:c r="I30" s="41" t="n">
        <x:f>ROUND(H30*Parametros!$B$11,0)</x:f>
        <x:v>1783</x:v>
      </x:c>
      <x:c r="J30" s="41" t="n">
        <x:f>IF(ISNUMBER(G30),ROUND(SUM(G19:G30)*I30,0)-ROUND(SUM(G19:G29)*I30,0),"n.a.")</x:f>
        <x:v>0</x:v>
      </x:c>
      <x:c r="K30" s="41" t="n">
        <x:f>'SSRP agosto'!I6</x:f>
        <x:v>2363841</x:v>
      </x:c>
      <x:c r="L30" s="41" t="n">
        <x:f>K30*Parametros!$B$10*Parametros!$B$11</x:f>
        <x:v>3545761.5</x:v>
      </x:c>
      <x:c r="M30" s="59" t="n">
        <x:f>Parametros!B8</x:f>
        <x:v>0.015</x:v>
      </x:c>
      <x:c r="N30" s="41" t="n">
        <x:f>IF(I30=0,IF(L30=0,0,"n.a."),IF(M30&gt;0,L30/M30/I30,"n.a."))</x:f>
        <x:v>132576.6124509254</x:v>
      </x:c>
      <x:c r="O30" s="41" t="n">
        <x:f>IF(AND(ISNUMBER(J30),ISNUMBER(N30)),J30*N30,"n.a.")</x:f>
        <x:v>0</x:v>
      </x:c>
    </x:row>
    <x:row r="31" ht="21" customHeight="1">
      <x:c r="A31" s="37" t="str">
        <x:v>G0026</x:v>
      </x:c>
      <x:c r="B31" s="37" t="str">
        <x:v>C01</x:v>
      </x:c>
      <x:c r="C31" s="37" t="str">
        <x:v>Acerta Compañía de Seguros, S.A.</x:v>
      </x:c>
      <x:c r="D31" s="37" t="str">
        <x:v>Comercial</x:v>
      </x:c>
      <x:c r="E31" s="37" t="str">
        <x:v>Panamá Oeste</x:v>
      </x:c>
      <x:c r="F31" s="41" t="n">
        <x:f>'SSRP geografia'!C18</x:f>
        <x:v>2812</x:v>
      </x:c>
      <x:c r="G31" s="59" t="n">
        <x:f>IF(SUM('SSRP geografia'!$C$6:$C$18)=0,IF('SSRP agosto'!E6=0,0,"n.a."),F31/SUM('SSRP geografia'!$C$6:$C$18))</x:f>
        <x:v>0.09818092943682134</x:v>
      </x:c>
      <x:c r="H31" s="41" t="n">
        <x:f>'SSRP agosto'!E6</x:f>
        <x:v>1783</x:v>
      </x:c>
      <x:c r="I31" s="41" t="n">
        <x:f>ROUND(H31*Parametros!$B$11,0)</x:f>
        <x:v>1783</x:v>
      </x:c>
      <x:c r="J31" s="41" t="n">
        <x:f>IF(ISNUMBER(G31),ROUND(SUM(G19:G31)*I31,0)-ROUND(SUM(G19:G30)*I31,0),"n.a.")</x:f>
        <x:v>175</x:v>
      </x:c>
      <x:c r="K31" s="41" t="n">
        <x:f>'SSRP agosto'!I6</x:f>
        <x:v>2363841</x:v>
      </x:c>
      <x:c r="L31" s="41" t="n">
        <x:f>K31*Parametros!$B$10*Parametros!$B$11</x:f>
        <x:v>3545761.5</x:v>
      </x:c>
      <x:c r="M31" s="59" t="n">
        <x:f>Parametros!B8</x:f>
        <x:v>0.015</x:v>
      </x:c>
      <x:c r="N31" s="41" t="n">
        <x:f>IF(I31=0,IF(L31=0,0,"n.a."),IF(M31&gt;0,L31/M31/I31,"n.a."))</x:f>
        <x:v>132576.6124509254</x:v>
      </x:c>
      <x:c r="O31" s="41" t="n">
        <x:f>IF(AND(ISNUMBER(J31),ISNUMBER(N31)),J31*N31,"n.a.")</x:f>
        <x:v>23200907.178911947</x:v>
      </x:c>
    </x:row>
    <x:row r="32" ht="21" customHeight="1">
      <x:c r="A32" s="37" t="str">
        <x:v>G0027</x:v>
      </x:c>
      <x:c r="B32" s="37" t="str">
        <x:v>C01</x:v>
      </x:c>
      <x:c r="C32" s="37" t="str">
        <x:v>Acerta Compañía de Seguros, S.A.</x:v>
      </x:c>
      <x:c r="D32" s="37" t="str">
        <x:v>Industrial</x:v>
      </x:c>
      <x:c r="E32" s="37" t="str">
        <x:v>Bocas del Toro</x:v>
      </x:c>
      <x:c r="F32" s="41" t="n">
        <x:f>'SSRP geografia'!C6</x:f>
        <x:v>73</x:v>
      </x:c>
      <x:c r="G32" s="59" t="n">
        <x:f>IF(SUM('SSRP geografia'!$C$6:$C$18)=0,IF('SSRP agosto'!F6=0,0,"n.a."),F32/SUM('SSRP geografia'!$C$6:$C$18))</x:f>
        <x:v>0.002548793687371251</x:v>
      </x:c>
      <x:c r="H32" s="41" t="n">
        <x:f>'SSRP agosto'!F6</x:f>
        <x:v>5</x:v>
      </x:c>
      <x:c r="I32" s="41" t="n">
        <x:f>ROUND(H32*Parametros!$B$11,0)</x:f>
        <x:v>5</x:v>
      </x:c>
      <x:c r="J32" s="41" t="n">
        <x:f>IF(ISNUMBER(G32),ROUND(SUM(G32:G32)*I32,0)-0,"n.a.")</x:f>
        <x:v>0</x:v>
      </x:c>
      <x:c r="K32" s="41" t="n">
        <x:f>'SSRP agosto'!J6</x:f>
        <x:v>8228</x:v>
      </x:c>
      <x:c r="L32" s="41" t="n">
        <x:f>K32*Parametros!$B$10*Parametros!$B$11</x:f>
        <x:v>12342</x:v>
      </x:c>
      <x:c r="M32" s="59" t="n">
        <x:f>Parametros!B9</x:f>
        <x:v>0.015</x:v>
      </x:c>
      <x:c r="N32" s="41" t="n">
        <x:f>IF(I32=0,IF(L32=0,0,"n.a."),IF(M32&gt;0,L32/M32/I32,"n.a."))</x:f>
        <x:v>164560</x:v>
      </x:c>
      <x:c r="O32" s="41" t="n">
        <x:f>IF(AND(ISNUMBER(J32),ISNUMBER(N32)),J32*N32,"n.a.")</x:f>
        <x:v>0</x:v>
      </x:c>
    </x:row>
    <x:row r="33" ht="21" customHeight="1">
      <x:c r="A33" s="37" t="str">
        <x:v>G0028</x:v>
      </x:c>
      <x:c r="B33" s="37" t="str">
        <x:v>C01</x:v>
      </x:c>
      <x:c r="C33" s="37" t="str">
        <x:v>Acerta Compañía de Seguros, S.A.</x:v>
      </x:c>
      <x:c r="D33" s="37" t="str">
        <x:v>Industrial</x:v>
      </x:c>
      <x:c r="E33" s="37" t="str">
        <x:v>Coclé</x:v>
      </x:c>
      <x:c r="F33" s="41" t="n">
        <x:f>'SSRP geografia'!C7</x:f>
        <x:v>703</x:v>
      </x:c>
      <x:c r="G33" s="59" t="n">
        <x:f>IF(SUM('SSRP geografia'!$C$6:$C$18)=0,IF('SSRP agosto'!F6=0,0,"n.a."),F33/SUM('SSRP geografia'!$C$6:$C$18))</x:f>
        <x:v>0.024545232359205336</x:v>
      </x:c>
      <x:c r="H33" s="41" t="n">
        <x:f>'SSRP agosto'!F6</x:f>
        <x:v>5</x:v>
      </x:c>
      <x:c r="I33" s="41" t="n">
        <x:f>ROUND(H33*Parametros!$B$11,0)</x:f>
        <x:v>5</x:v>
      </x:c>
      <x:c r="J33" s="41" t="n">
        <x:f>IF(ISNUMBER(G33),ROUND(SUM(G32:G33)*I33,0)-ROUND(SUM(G32:G32)*I33,0),"n.a.")</x:f>
        <x:v>0</x:v>
      </x:c>
      <x:c r="K33" s="41" t="n">
        <x:f>'SSRP agosto'!J6</x:f>
        <x:v>8228</x:v>
      </x:c>
      <x:c r="L33" s="41" t="n">
        <x:f>K33*Parametros!$B$10*Parametros!$B$11</x:f>
        <x:v>12342</x:v>
      </x:c>
      <x:c r="M33" s="59" t="n">
        <x:f>Parametros!B9</x:f>
        <x:v>0.015</x:v>
      </x:c>
      <x:c r="N33" s="41" t="n">
        <x:f>IF(I33=0,IF(L33=0,0,"n.a."),IF(M33&gt;0,L33/M33/I33,"n.a."))</x:f>
        <x:v>164560</x:v>
      </x:c>
      <x:c r="O33" s="41" t="n">
        <x:f>IF(AND(ISNUMBER(J33),ISNUMBER(N33)),J33*N33,"n.a.")</x:f>
        <x:v>0</x:v>
      </x:c>
    </x:row>
    <x:row r="34" ht="21" customHeight="1">
      <x:c r="A34" s="37" t="str">
        <x:v>G0029</x:v>
      </x:c>
      <x:c r="B34" s="37" t="str">
        <x:v>C01</x:v>
      </x:c>
      <x:c r="C34" s="37" t="str">
        <x:v>Acerta Compañía de Seguros, S.A.</x:v>
      </x:c>
      <x:c r="D34" s="37" t="str">
        <x:v>Industrial</x:v>
      </x:c>
      <x:c r="E34" s="37" t="str">
        <x:v>Colón</x:v>
      </x:c>
      <x:c r="F34" s="41" t="n">
        <x:f>'SSRP geografia'!C8</x:f>
        <x:v>852</x:v>
      </x:c>
      <x:c r="G34" s="59" t="n">
        <x:f>IF(SUM('SSRP geografia'!$C$6:$C$18)=0,IF('SSRP agosto'!F6=0,0,"n.a."),F34/SUM('SSRP geografia'!$C$6:$C$18))</x:f>
        <x:v>0.02974756468000419</x:v>
      </x:c>
      <x:c r="H34" s="41" t="n">
        <x:f>'SSRP agosto'!F6</x:f>
        <x:v>5</x:v>
      </x:c>
      <x:c r="I34" s="41" t="n">
        <x:f>ROUND(H34*Parametros!$B$11,0)</x:f>
        <x:v>5</x:v>
      </x:c>
      <x:c r="J34" s="41" t="n">
        <x:f>IF(ISNUMBER(G34),ROUND(SUM(G32:G34)*I34,0)-ROUND(SUM(G32:G33)*I34,0),"n.a.")</x:f>
        <x:v>0</x:v>
      </x:c>
      <x:c r="K34" s="41" t="n">
        <x:f>'SSRP agosto'!J6</x:f>
        <x:v>8228</x:v>
      </x:c>
      <x:c r="L34" s="41" t="n">
        <x:f>K34*Parametros!$B$10*Parametros!$B$11</x:f>
        <x:v>12342</x:v>
      </x:c>
      <x:c r="M34" s="59" t="n">
        <x:f>Parametros!B9</x:f>
        <x:v>0.015</x:v>
      </x:c>
      <x:c r="N34" s="41" t="n">
        <x:f>IF(I34=0,IF(L34=0,0,"n.a."),IF(M34&gt;0,L34/M34/I34,"n.a."))</x:f>
        <x:v>164560</x:v>
      </x:c>
      <x:c r="O34" s="41" t="n">
        <x:f>IF(AND(ISNUMBER(J34),ISNUMBER(N34)),J34*N34,"n.a.")</x:f>
        <x:v>0</x:v>
      </x:c>
    </x:row>
    <x:row r="35" ht="21" customHeight="1">
      <x:c r="A35" s="37" t="str">
        <x:v>G0030</x:v>
      </x:c>
      <x:c r="B35" s="37" t="str">
        <x:v>C01</x:v>
      </x:c>
      <x:c r="C35" s="37" t="str">
        <x:v>Acerta Compañía de Seguros, S.A.</x:v>
      </x:c>
      <x:c r="D35" s="37" t="str">
        <x:v>Industrial</x:v>
      </x:c>
      <x:c r="E35" s="37" t="str">
        <x:v>Chiriquí</x:v>
      </x:c>
      <x:c r="F35" s="41" t="n">
        <x:f>'SSRP geografia'!C9</x:f>
        <x:v>620</x:v>
      </x:c>
      <x:c r="G35" s="59" t="n">
        <x:f>IF(SUM('SSRP geografia'!$C$6:$C$18)=0,IF('SSRP agosto'!F6=0,0,"n.a."),F35/SUM('SSRP geografia'!$C$6:$C$18))</x:f>
        <x:v>0.02164728885164624</x:v>
      </x:c>
      <x:c r="H35" s="41" t="n">
        <x:f>'SSRP agosto'!F6</x:f>
        <x:v>5</x:v>
      </x:c>
      <x:c r="I35" s="41" t="n">
        <x:f>ROUND(H35*Parametros!$B$11,0)</x:f>
        <x:v>5</x:v>
      </x:c>
      <x:c r="J35" s="41" t="n">
        <x:f>IF(ISNUMBER(G35),ROUND(SUM(G32:G35)*I35,0)-ROUND(SUM(G32:G34)*I35,0),"n.a.")</x:f>
        <x:v>0</x:v>
      </x:c>
      <x:c r="K35" s="41" t="n">
        <x:f>'SSRP agosto'!J6</x:f>
        <x:v>8228</x:v>
      </x:c>
      <x:c r="L35" s="41" t="n">
        <x:f>K35*Parametros!$B$10*Parametros!$B$11</x:f>
        <x:v>12342</x:v>
      </x:c>
      <x:c r="M35" s="59" t="n">
        <x:f>Parametros!B9</x:f>
        <x:v>0.015</x:v>
      </x:c>
      <x:c r="N35" s="41" t="n">
        <x:f>IF(I35=0,IF(L35=0,0,"n.a."),IF(M35&gt;0,L35/M35/I35,"n.a."))</x:f>
        <x:v>164560</x:v>
      </x:c>
      <x:c r="O35" s="41" t="n">
        <x:f>IF(AND(ISNUMBER(J35),ISNUMBER(N35)),J35*N35,"n.a.")</x:f>
        <x:v>0</x:v>
      </x:c>
    </x:row>
    <x:row r="36" ht="21" customHeight="1">
      <x:c r="A36" s="37" t="str">
        <x:v>G0031</x:v>
      </x:c>
      <x:c r="B36" s="37" t="str">
        <x:v>C01</x:v>
      </x:c>
      <x:c r="C36" s="37" t="str">
        <x:v>Acerta Compañía de Seguros, S.A.</x:v>
      </x:c>
      <x:c r="D36" s="37" t="str">
        <x:v>Industrial</x:v>
      </x:c>
      <x:c r="E36" s="37" t="str">
        <x:v>Darién</x:v>
      </x:c>
      <x:c r="F36" s="41" t="n">
        <x:f>'SSRP geografia'!C10</x:f>
        <x:v>45</x:v>
      </x:c>
      <x:c r="G36" s="59" t="n">
        <x:f>IF(SUM('SSRP geografia'!$C$6:$C$18)=0,IF('SSRP agosto'!F6=0,0,"n.a."),F36/SUM('SSRP geografia'!$C$6:$C$18))</x:f>
        <x:v>0.0015711741908452917</x:v>
      </x:c>
      <x:c r="H36" s="41" t="n">
        <x:f>'SSRP agosto'!F6</x:f>
        <x:v>5</x:v>
      </x:c>
      <x:c r="I36" s="41" t="n">
        <x:f>ROUND(H36*Parametros!$B$11,0)</x:f>
        <x:v>5</x:v>
      </x:c>
      <x:c r="J36" s="41" t="n">
        <x:f>IF(ISNUMBER(G36),ROUND(SUM(G32:G36)*I36,0)-ROUND(SUM(G32:G35)*I36,0),"n.a.")</x:f>
        <x:v>0</x:v>
      </x:c>
      <x:c r="K36" s="41" t="n">
        <x:f>'SSRP agosto'!J6</x:f>
        <x:v>8228</x:v>
      </x:c>
      <x:c r="L36" s="41" t="n">
        <x:f>K36*Parametros!$B$10*Parametros!$B$11</x:f>
        <x:v>12342</x:v>
      </x:c>
      <x:c r="M36" s="59" t="n">
        <x:f>Parametros!B9</x:f>
        <x:v>0.015</x:v>
      </x:c>
      <x:c r="N36" s="41" t="n">
        <x:f>IF(I36=0,IF(L36=0,0,"n.a."),IF(M36&gt;0,L36/M36/I36,"n.a."))</x:f>
        <x:v>164560</x:v>
      </x:c>
      <x:c r="O36" s="41" t="n">
        <x:f>IF(AND(ISNUMBER(J36),ISNUMBER(N36)),J36*N36,"n.a.")</x:f>
        <x:v>0</x:v>
      </x:c>
    </x:row>
    <x:row r="37" ht="21" customHeight="1">
      <x:c r="A37" s="37" t="str">
        <x:v>G0032</x:v>
      </x:c>
      <x:c r="B37" s="37" t="str">
        <x:v>C01</x:v>
      </x:c>
      <x:c r="C37" s="37" t="str">
        <x:v>Acerta Compañía de Seguros, S.A.</x:v>
      </x:c>
      <x:c r="D37" s="37" t="str">
        <x:v>Industrial</x:v>
      </x:c>
      <x:c r="E37" s="37" t="str">
        <x:v>Herrera</x:v>
      </x:c>
      <x:c r="F37" s="41" t="n">
        <x:f>'SSRP geografia'!C11</x:f>
        <x:v>123</x:v>
      </x:c>
      <x:c r="G37" s="59" t="n">
        <x:f>IF(SUM('SSRP geografia'!$C$6:$C$18)=0,IF('SSRP agosto'!F6=0,0,"n.a."),F37/SUM('SSRP geografia'!$C$6:$C$18))</x:f>
        <x:v>0.004294542788310464</x:v>
      </x:c>
      <x:c r="H37" s="41" t="n">
        <x:f>'SSRP agosto'!F6</x:f>
        <x:v>5</x:v>
      </x:c>
      <x:c r="I37" s="41" t="n">
        <x:f>ROUND(H37*Parametros!$B$11,0)</x:f>
        <x:v>5</x:v>
      </x:c>
      <x:c r="J37" s="41" t="n">
        <x:f>IF(ISNUMBER(G37),ROUND(SUM(G32:G37)*I37,0)-ROUND(SUM(G32:G36)*I37,0),"n.a.")</x:f>
        <x:v>0</x:v>
      </x:c>
      <x:c r="K37" s="41" t="n">
        <x:f>'SSRP agosto'!J6</x:f>
        <x:v>8228</x:v>
      </x:c>
      <x:c r="L37" s="41" t="n">
        <x:f>K37*Parametros!$B$10*Parametros!$B$11</x:f>
        <x:v>12342</x:v>
      </x:c>
      <x:c r="M37" s="59" t="n">
        <x:f>Parametros!B9</x:f>
        <x:v>0.015</x:v>
      </x:c>
      <x:c r="N37" s="41" t="n">
        <x:f>IF(I37=0,IF(L37=0,0,"n.a."),IF(M37&gt;0,L37/M37/I37,"n.a."))</x:f>
        <x:v>164560</x:v>
      </x:c>
      <x:c r="O37" s="41" t="n">
        <x:f>IF(AND(ISNUMBER(J37),ISNUMBER(N37)),J37*N37,"n.a.")</x:f>
        <x:v>0</x:v>
      </x:c>
    </x:row>
    <x:row r="38" ht="21" customHeight="1">
      <x:c r="A38" s="37" t="str">
        <x:v>G0033</x:v>
      </x:c>
      <x:c r="B38" s="37" t="str">
        <x:v>C01</x:v>
      </x:c>
      <x:c r="C38" s="37" t="str">
        <x:v>Acerta Compañía de Seguros, S.A.</x:v>
      </x:c>
      <x:c r="D38" s="37" t="str">
        <x:v>Industrial</x:v>
      </x:c>
      <x:c r="E38" s="37" t="str">
        <x:v>Los Santos</x:v>
      </x:c>
      <x:c r="F38" s="41" t="n">
        <x:f>'SSRP geografia'!C12</x:f>
        <x:v>108</x:v>
      </x:c>
      <x:c r="G38" s="59" t="n">
        <x:f>IF(SUM('SSRP geografia'!$C$6:$C$18)=0,IF('SSRP agosto'!F6=0,0,"n.a."),F38/SUM('SSRP geografia'!$C$6:$C$18))</x:f>
        <x:v>0.0037708180580287</x:v>
      </x:c>
      <x:c r="H38" s="41" t="n">
        <x:f>'SSRP agosto'!F6</x:f>
        <x:v>5</x:v>
      </x:c>
      <x:c r="I38" s="41" t="n">
        <x:f>ROUND(H38*Parametros!$B$11,0)</x:f>
        <x:v>5</x:v>
      </x:c>
      <x:c r="J38" s="41" t="n">
        <x:f>IF(ISNUMBER(G38),ROUND(SUM(G32:G38)*I38,0)-ROUND(SUM(G32:G37)*I38,0),"n.a.")</x:f>
        <x:v>0</x:v>
      </x:c>
      <x:c r="K38" s="41" t="n">
        <x:f>'SSRP agosto'!J6</x:f>
        <x:v>8228</x:v>
      </x:c>
      <x:c r="L38" s="41" t="n">
        <x:f>K38*Parametros!$B$10*Parametros!$B$11</x:f>
        <x:v>12342</x:v>
      </x:c>
      <x:c r="M38" s="59" t="n">
        <x:f>Parametros!B9</x:f>
        <x:v>0.015</x:v>
      </x:c>
      <x:c r="N38" s="41" t="n">
        <x:f>IF(I38=0,IF(L38=0,0,"n.a."),IF(M38&gt;0,L38/M38/I38,"n.a."))</x:f>
        <x:v>164560</x:v>
      </x:c>
      <x:c r="O38" s="41" t="n">
        <x:f>IF(AND(ISNUMBER(J38),ISNUMBER(N38)),J38*N38,"n.a.")</x:f>
        <x:v>0</x:v>
      </x:c>
    </x:row>
    <x:row r="39" ht="21" customHeight="1">
      <x:c r="A39" s="37" t="str">
        <x:v>G0034</x:v>
      </x:c>
      <x:c r="B39" s="37" t="str">
        <x:v>C01</x:v>
      </x:c>
      <x:c r="C39" s="37" t="str">
        <x:v>Acerta Compañía de Seguros, S.A.</x:v>
      </x:c>
      <x:c r="D39" s="37" t="str">
        <x:v>Industrial</x:v>
      </x:c>
      <x:c r="E39" s="37" t="str">
        <x:v>Panamá</x:v>
      </x:c>
      <x:c r="F39" s="41" t="n">
        <x:f>'SSRP geografia'!C13</x:f>
        <x:v>22834</x:v>
      </x:c>
      <x:c r="G39" s="59" t="n">
        <x:f>IF(SUM('SSRP geografia'!$C$6:$C$18)=0,IF('SSRP agosto'!F6=0,0,"n.a."),F39/SUM('SSRP geografia'!$C$6:$C$18))</x:f>
        <x:v>0.7972486994169198</x:v>
      </x:c>
      <x:c r="H39" s="41" t="n">
        <x:f>'SSRP agosto'!F6</x:f>
        <x:v>5</x:v>
      </x:c>
      <x:c r="I39" s="41" t="n">
        <x:f>ROUND(H39*Parametros!$B$11,0)</x:f>
        <x:v>5</x:v>
      </x:c>
      <x:c r="J39" s="41" t="n">
        <x:f>IF(ISNUMBER(G39),ROUND(SUM(G32:G39)*I39,0)-ROUND(SUM(G32:G38)*I39,0),"n.a.")</x:f>
        <x:v>4</x:v>
      </x:c>
      <x:c r="K39" s="41" t="n">
        <x:f>'SSRP agosto'!J6</x:f>
        <x:v>8228</x:v>
      </x:c>
      <x:c r="L39" s="41" t="n">
        <x:f>K39*Parametros!$B$10*Parametros!$B$11</x:f>
        <x:v>12342</x:v>
      </x:c>
      <x:c r="M39" s="59" t="n">
        <x:f>Parametros!B9</x:f>
        <x:v>0.015</x:v>
      </x:c>
      <x:c r="N39" s="41" t="n">
        <x:f>IF(I39=0,IF(L39=0,0,"n.a."),IF(M39&gt;0,L39/M39/I39,"n.a."))</x:f>
        <x:v>164560</x:v>
      </x:c>
      <x:c r="O39" s="41" t="n">
        <x:f>IF(AND(ISNUMBER(J39),ISNUMBER(N39)),J39*N39,"n.a.")</x:f>
        <x:v>658240</x:v>
      </x:c>
    </x:row>
    <x:row r="40" ht="21" customHeight="1">
      <x:c r="A40" s="37" t="str">
        <x:v>G0035</x:v>
      </x:c>
      <x:c r="B40" s="37" t="str">
        <x:v>C01</x:v>
      </x:c>
      <x:c r="C40" s="37" t="str">
        <x:v>Acerta Compañía de Seguros, S.A.</x:v>
      </x:c>
      <x:c r="D40" s="37" t="str">
        <x:v>Industrial</x:v>
      </x:c>
      <x:c r="E40" s="37" t="str">
        <x:v>Veraguas</x:v>
      </x:c>
      <x:c r="F40" s="41" t="n">
        <x:f>'SSRP geografia'!C14</x:f>
        <x:v>471</x:v>
      </x:c>
      <x:c r="G40" s="59" t="n">
        <x:f>IF(SUM('SSRP geografia'!$C$6:$C$18)=0,IF('SSRP agosto'!F6=0,0,"n.a."),F40/SUM('SSRP geografia'!$C$6:$C$18))</x:f>
        <x:v>0.016444956530847387</x:v>
      </x:c>
      <x:c r="H40" s="41" t="n">
        <x:f>'SSRP agosto'!F6</x:f>
        <x:v>5</x:v>
      </x:c>
      <x:c r="I40" s="41" t="n">
        <x:f>ROUND(H40*Parametros!$B$11,0)</x:f>
        <x:v>5</x:v>
      </x:c>
      <x:c r="J40" s="41" t="n">
        <x:f>IF(ISNUMBER(G40),ROUND(SUM(G32:G40)*I40,0)-ROUND(SUM(G32:G39)*I40,0),"n.a.")</x:f>
        <x:v>1</x:v>
      </x:c>
      <x:c r="K40" s="41" t="n">
        <x:f>'SSRP agosto'!J6</x:f>
        <x:v>8228</x:v>
      </x:c>
      <x:c r="L40" s="41" t="n">
        <x:f>K40*Parametros!$B$10*Parametros!$B$11</x:f>
        <x:v>12342</x:v>
      </x:c>
      <x:c r="M40" s="59" t="n">
        <x:f>Parametros!B9</x:f>
        <x:v>0.015</x:v>
      </x:c>
      <x:c r="N40" s="41" t="n">
        <x:f>IF(I40=0,IF(L40=0,0,"n.a."),IF(M40&gt;0,L40/M40/I40,"n.a."))</x:f>
        <x:v>164560</x:v>
      </x:c>
      <x:c r="O40" s="41" t="n">
        <x:f>IF(AND(ISNUMBER(J40),ISNUMBER(N40)),J40*N40,"n.a.")</x:f>
        <x:v>164560</x:v>
      </x:c>
    </x:row>
    <x:row r="41" ht="21" customHeight="1">
      <x:c r="A41" s="37" t="str">
        <x:v>G0036</x:v>
      </x:c>
      <x:c r="B41" s="37" t="str">
        <x:v>C01</x:v>
      </x:c>
      <x:c r="C41" s="37" t="str">
        <x:v>Acerta Compañía de Seguros, S.A.</x:v>
      </x:c>
      <x:c r="D41" s="37" t="str">
        <x:v>Industrial</x:v>
      </x:c>
      <x:c r="E41" s="37" t="str">
        <x:v>Guna Yala</x:v>
      </x:c>
      <x:c r="F41" s="41" t="n">
        <x:f>'SSRP geografia'!C15</x:f>
        <x:v>0</x:v>
      </x:c>
      <x:c r="G41" s="59" t="n">
        <x:f>IF(SUM('SSRP geografia'!$C$6:$C$18)=0,IF('SSRP agosto'!F6=0,0,"n.a."),F41/SUM('SSRP geografia'!$C$6:$C$18))</x:f>
        <x:v>0</x:v>
      </x:c>
      <x:c r="H41" s="41" t="n">
        <x:f>'SSRP agosto'!F6</x:f>
        <x:v>5</x:v>
      </x:c>
      <x:c r="I41" s="41" t="n">
        <x:f>ROUND(H41*Parametros!$B$11,0)</x:f>
        <x:v>5</x:v>
      </x:c>
      <x:c r="J41" s="41" t="n">
        <x:f>IF(ISNUMBER(G41),ROUND(SUM(G32:G41)*I41,0)-ROUND(SUM(G32:G40)*I41,0),"n.a.")</x:f>
        <x:v>0</x:v>
      </x:c>
      <x:c r="K41" s="41" t="n">
        <x:f>'SSRP agosto'!J6</x:f>
        <x:v>8228</x:v>
      </x:c>
      <x:c r="L41" s="41" t="n">
        <x:f>K41*Parametros!$B$10*Parametros!$B$11</x:f>
        <x:v>12342</x:v>
      </x:c>
      <x:c r="M41" s="59" t="n">
        <x:f>Parametros!B9</x:f>
        <x:v>0.015</x:v>
      </x:c>
      <x:c r="N41" s="41" t="n">
        <x:f>IF(I41=0,IF(L41=0,0,"n.a."),IF(M41&gt;0,L41/M41/I41,"n.a."))</x:f>
        <x:v>164560</x:v>
      </x:c>
      <x:c r="O41" s="41" t="n">
        <x:f>IF(AND(ISNUMBER(J41),ISNUMBER(N41)),J41*N41,"n.a.")</x:f>
        <x:v>0</x:v>
      </x:c>
    </x:row>
    <x:row r="42" ht="21" customHeight="1">
      <x:c r="A42" s="37" t="str">
        <x:v>G0037</x:v>
      </x:c>
      <x:c r="B42" s="37" t="str">
        <x:v>C01</x:v>
      </x:c>
      <x:c r="C42" s="37" t="str">
        <x:v>Acerta Compañía de Seguros, S.A.</x:v>
      </x:c>
      <x:c r="D42" s="37" t="str">
        <x:v>Industrial</x:v>
      </x:c>
      <x:c r="E42" s="37" t="str">
        <x:v>Emberá-Wounaan</x:v>
      </x:c>
      <x:c r="F42" s="41" t="n">
        <x:f>'SSRP geografia'!C16</x:f>
        <x:v>0</x:v>
      </x:c>
      <x:c r="G42" s="59" t="n">
        <x:f>IF(SUM('SSRP geografia'!$C$6:$C$18)=0,IF('SSRP agosto'!F6=0,0,"n.a."),F42/SUM('SSRP geografia'!$C$6:$C$18))</x:f>
        <x:v>0</x:v>
      </x:c>
      <x:c r="H42" s="41" t="n">
        <x:f>'SSRP agosto'!F6</x:f>
        <x:v>5</x:v>
      </x:c>
      <x:c r="I42" s="41" t="n">
        <x:f>ROUND(H42*Parametros!$B$11,0)</x:f>
        <x:v>5</x:v>
      </x:c>
      <x:c r="J42" s="41" t="n">
        <x:f>IF(ISNUMBER(G42),ROUND(SUM(G32:G42)*I42,0)-ROUND(SUM(G32:G41)*I42,0),"n.a.")</x:f>
        <x:v>0</x:v>
      </x:c>
      <x:c r="K42" s="41" t="n">
        <x:f>'SSRP agosto'!J6</x:f>
        <x:v>8228</x:v>
      </x:c>
      <x:c r="L42" s="41" t="n">
        <x:f>K42*Parametros!$B$10*Parametros!$B$11</x:f>
        <x:v>12342</x:v>
      </x:c>
      <x:c r="M42" s="59" t="n">
        <x:f>Parametros!B9</x:f>
        <x:v>0.015</x:v>
      </x:c>
      <x:c r="N42" s="41" t="n">
        <x:f>IF(I42=0,IF(L42=0,0,"n.a."),IF(M42&gt;0,L42/M42/I42,"n.a."))</x:f>
        <x:v>164560</x:v>
      </x:c>
      <x:c r="O42" s="41" t="n">
        <x:f>IF(AND(ISNUMBER(J42),ISNUMBER(N42)),J42*N42,"n.a.")</x:f>
        <x:v>0</x:v>
      </x:c>
    </x:row>
    <x:row r="43" ht="21" customHeight="1">
      <x:c r="A43" s="37" t="str">
        <x:v>G0038</x:v>
      </x:c>
      <x:c r="B43" s="37" t="str">
        <x:v>C01</x:v>
      </x:c>
      <x:c r="C43" s="37" t="str">
        <x:v>Acerta Compañía de Seguros, S.A.</x:v>
      </x:c>
      <x:c r="D43" s="37" t="str">
        <x:v>Industrial</x:v>
      </x:c>
      <x:c r="E43" s="37" t="str">
        <x:v>Ngäbe-Buglé</x:v>
      </x:c>
      <x:c r="F43" s="41" t="n">
        <x:f>'SSRP geografia'!C17</x:f>
        <x:v>0</x:v>
      </x:c>
      <x:c r="G43" s="59" t="n">
        <x:f>IF(SUM('SSRP geografia'!$C$6:$C$18)=0,IF('SSRP agosto'!F6=0,0,"n.a."),F43/SUM('SSRP geografia'!$C$6:$C$18))</x:f>
        <x:v>0</x:v>
      </x:c>
      <x:c r="H43" s="41" t="n">
        <x:f>'SSRP agosto'!F6</x:f>
        <x:v>5</x:v>
      </x:c>
      <x:c r="I43" s="41" t="n">
        <x:f>ROUND(H43*Parametros!$B$11,0)</x:f>
        <x:v>5</x:v>
      </x:c>
      <x:c r="J43" s="41" t="n">
        <x:f>IF(ISNUMBER(G43),ROUND(SUM(G32:G43)*I43,0)-ROUND(SUM(G32:G42)*I43,0),"n.a.")</x:f>
        <x:v>0</x:v>
      </x:c>
      <x:c r="K43" s="41" t="n">
        <x:f>'SSRP agosto'!J6</x:f>
        <x:v>8228</x:v>
      </x:c>
      <x:c r="L43" s="41" t="n">
        <x:f>K43*Parametros!$B$10*Parametros!$B$11</x:f>
        <x:v>12342</x:v>
      </x:c>
      <x:c r="M43" s="59" t="n">
        <x:f>Parametros!B9</x:f>
        <x:v>0.015</x:v>
      </x:c>
      <x:c r="N43" s="41" t="n">
        <x:f>IF(I43=0,IF(L43=0,0,"n.a."),IF(M43&gt;0,L43/M43/I43,"n.a."))</x:f>
        <x:v>164560</x:v>
      </x:c>
      <x:c r="O43" s="41" t="n">
        <x:f>IF(AND(ISNUMBER(J43),ISNUMBER(N43)),J43*N43,"n.a.")</x:f>
        <x:v>0</x:v>
      </x:c>
    </x:row>
    <x:row r="44" ht="21" customHeight="1">
      <x:c r="A44" s="37" t="str">
        <x:v>G0039</x:v>
      </x:c>
      <x:c r="B44" s="37" t="str">
        <x:v>C01</x:v>
      </x:c>
      <x:c r="C44" s="37" t="str">
        <x:v>Acerta Compañía de Seguros, S.A.</x:v>
      </x:c>
      <x:c r="D44" s="37" t="str">
        <x:v>Industrial</x:v>
      </x:c>
      <x:c r="E44" s="37" t="str">
        <x:v>Panamá Oeste</x:v>
      </x:c>
      <x:c r="F44" s="41" t="n">
        <x:f>'SSRP geografia'!C18</x:f>
        <x:v>2812</x:v>
      </x:c>
      <x:c r="G44" s="59" t="n">
        <x:f>IF(SUM('SSRP geografia'!$C$6:$C$18)=0,IF('SSRP agosto'!F6=0,0,"n.a."),F44/SUM('SSRP geografia'!$C$6:$C$18))</x:f>
        <x:v>0.09818092943682134</x:v>
      </x:c>
      <x:c r="H44" s="41" t="n">
        <x:f>'SSRP agosto'!F6</x:f>
        <x:v>5</x:v>
      </x:c>
      <x:c r="I44" s="41" t="n">
        <x:f>ROUND(H44*Parametros!$B$11,0)</x:f>
        <x:v>5</x:v>
      </x:c>
      <x:c r="J44" s="41" t="n">
        <x:f>IF(ISNUMBER(G44),ROUND(SUM(G32:G44)*I44,0)-ROUND(SUM(G32:G43)*I44,0),"n.a.")</x:f>
        <x:v>0</x:v>
      </x:c>
      <x:c r="K44" s="41" t="n">
        <x:f>'SSRP agosto'!J6</x:f>
        <x:v>8228</x:v>
      </x:c>
      <x:c r="L44" s="41" t="n">
        <x:f>K44*Parametros!$B$10*Parametros!$B$11</x:f>
        <x:v>12342</x:v>
      </x:c>
      <x:c r="M44" s="59" t="n">
        <x:f>Parametros!B9</x:f>
        <x:v>0.015</x:v>
      </x:c>
      <x:c r="N44" s="41" t="n">
        <x:f>IF(I44=0,IF(L44=0,0,"n.a."),IF(M44&gt;0,L44/M44/I44,"n.a."))</x:f>
        <x:v>164560</x:v>
      </x:c>
      <x:c r="O44" s="41" t="n">
        <x:f>IF(AND(ISNUMBER(J44),ISNUMBER(N44)),J44*N44,"n.a.")</x:f>
        <x:v>0</x:v>
      </x:c>
    </x:row>
    <x:row r="45" ht="21" customHeight="1">
      <x:c r="A45" s="37" t="str">
        <x:v>G0040</x:v>
      </x:c>
      <x:c r="B45" s="37" t="str">
        <x:v>C02</x:v>
      </x:c>
      <x:c r="C45" s="37" t="str">
        <x:v>Aliado Seguros, S.A.</x:v>
      </x:c>
      <x:c r="D45" s="37" t="str">
        <x:v>Residencial</x:v>
      </x:c>
      <x:c r="E45" s="37" t="str">
        <x:v>Bocas del Toro</x:v>
      </x:c>
      <x:c r="F45" s="41" t="n">
        <x:f>'SSRP geografia'!C19</x:f>
        <x:v>45</x:v>
      </x:c>
      <x:c r="G45" s="59" t="n">
        <x:f>IF(SUM('SSRP geografia'!$C$19:$C$31)=0,IF('SSRP agosto'!D7=0,0,"n.a."),F45/SUM('SSRP geografia'!$C$19:$C$31))</x:f>
        <x:v>0.002962865420068475</x:v>
      </x:c>
      <x:c r="H45" s="41" t="n">
        <x:f>'SSRP agosto'!D7</x:f>
        <x:v>1807</x:v>
      </x:c>
      <x:c r="I45" s="41" t="n">
        <x:f>ROUND(H45*Parametros!$B$11,0)</x:f>
        <x:v>1807</x:v>
      </x:c>
      <x:c r="J45" s="41" t="n">
        <x:f>IF(ISNUMBER(G45),ROUND(SUM(G45:G45)*I45,0)-0,"n.a.")</x:f>
        <x:v>5</x:v>
      </x:c>
      <x:c r="K45" s="41" t="n">
        <x:f>'SSRP agosto'!H7</x:f>
        <x:v>366720</x:v>
      </x:c>
      <x:c r="L45" s="41" t="n">
        <x:f>K45*Parametros!$B$10*Parametros!$B$11</x:f>
        <x:v>550080</x:v>
      </x:c>
      <x:c r="M45" s="59" t="n">
        <x:f>Parametros!B7</x:f>
        <x:v>0.01</x:v>
      </x:c>
      <x:c r="N45" s="41" t="n">
        <x:f>IF(I45=0,IF(L45=0,0,"n.a."),IF(M45&gt;0,L45/M45/I45,"n.a."))</x:f>
        <x:v>30441.615938018815</x:v>
      </x:c>
      <x:c r="O45" s="41" t="n">
        <x:f>IF(AND(ISNUMBER(J45),ISNUMBER(N45)),J45*N45,"n.a.")</x:f>
        <x:v>152208.07969009408</x:v>
      </x:c>
    </x:row>
    <x:row r="46" ht="21" customHeight="1">
      <x:c r="A46" s="37" t="str">
        <x:v>G0041</x:v>
      </x:c>
      <x:c r="B46" s="37" t="str">
        <x:v>C02</x:v>
      </x:c>
      <x:c r="C46" s="37" t="str">
        <x:v>Aliado Seguros, S.A.</x:v>
      </x:c>
      <x:c r="D46" s="37" t="str">
        <x:v>Residencial</x:v>
      </x:c>
      <x:c r="E46" s="37" t="str">
        <x:v>Coclé</x:v>
      </x:c>
      <x:c r="F46" s="41" t="n">
        <x:f>'SSRP geografia'!C20</x:f>
        <x:v>209</x:v>
      </x:c>
      <x:c r="G46" s="59" t="n">
        <x:f>IF(SUM('SSRP geografia'!$C$19:$C$31)=0,IF('SSRP agosto'!D7=0,0,"n.a."),F46/SUM('SSRP geografia'!$C$19:$C$31))</x:f>
        <x:v>0.013760863839873584</x:v>
      </x:c>
      <x:c r="H46" s="41" t="n">
        <x:f>'SSRP agosto'!D7</x:f>
        <x:v>1807</x:v>
      </x:c>
      <x:c r="I46" s="41" t="n">
        <x:f>ROUND(H46*Parametros!$B$11,0)</x:f>
        <x:v>1807</x:v>
      </x:c>
      <x:c r="J46" s="41" t="n">
        <x:f>IF(ISNUMBER(G46),ROUND(SUM(G45:G46)*I46,0)-ROUND(SUM(G45:G45)*I46,0),"n.a.")</x:f>
        <x:v>25</x:v>
      </x:c>
      <x:c r="K46" s="41" t="n">
        <x:f>'SSRP agosto'!H7</x:f>
        <x:v>366720</x:v>
      </x:c>
      <x:c r="L46" s="41" t="n">
        <x:f>K46*Parametros!$B$10*Parametros!$B$11</x:f>
        <x:v>550080</x:v>
      </x:c>
      <x:c r="M46" s="59" t="n">
        <x:f>Parametros!B7</x:f>
        <x:v>0.01</x:v>
      </x:c>
      <x:c r="N46" s="41" t="n">
        <x:f>IF(I46=0,IF(L46=0,0,"n.a."),IF(M46&gt;0,L46/M46/I46,"n.a."))</x:f>
        <x:v>30441.615938018815</x:v>
      </x:c>
      <x:c r="O46" s="41" t="n">
        <x:f>IF(AND(ISNUMBER(J46),ISNUMBER(N46)),J46*N46,"n.a.")</x:f>
        <x:v>761040.3984504704</x:v>
      </x:c>
    </x:row>
    <x:row r="47" ht="21" customHeight="1">
      <x:c r="A47" s="37" t="str">
        <x:v>G0042</x:v>
      </x:c>
      <x:c r="B47" s="37" t="str">
        <x:v>C02</x:v>
      </x:c>
      <x:c r="C47" s="37" t="str">
        <x:v>Aliado Seguros, S.A.</x:v>
      </x:c>
      <x:c r="D47" s="37" t="str">
        <x:v>Residencial</x:v>
      </x:c>
      <x:c r="E47" s="37" t="str">
        <x:v>Colón</x:v>
      </x:c>
      <x:c r="F47" s="41" t="n">
        <x:f>'SSRP geografia'!C21</x:f>
        <x:v>333</x:v>
      </x:c>
      <x:c r="G47" s="59" t="n">
        <x:f>IF(SUM('SSRP geografia'!$C$19:$C$31)=0,IF('SSRP agosto'!D7=0,0,"n.a."),F47/SUM('SSRP geografia'!$C$19:$C$31))</x:f>
        <x:v>0.021925204108506714</x:v>
      </x:c>
      <x:c r="H47" s="41" t="n">
        <x:f>'SSRP agosto'!D7</x:f>
        <x:v>1807</x:v>
      </x:c>
      <x:c r="I47" s="41" t="n">
        <x:f>ROUND(H47*Parametros!$B$11,0)</x:f>
        <x:v>1807</x:v>
      </x:c>
      <x:c r="J47" s="41" t="n">
        <x:f>IF(ISNUMBER(G47),ROUND(SUM(G45:G47)*I47,0)-ROUND(SUM(G45:G46)*I47,0),"n.a.")</x:f>
        <x:v>40</x:v>
      </x:c>
      <x:c r="K47" s="41" t="n">
        <x:f>'SSRP agosto'!H7</x:f>
        <x:v>366720</x:v>
      </x:c>
      <x:c r="L47" s="41" t="n">
        <x:f>K47*Parametros!$B$10*Parametros!$B$11</x:f>
        <x:v>550080</x:v>
      </x:c>
      <x:c r="M47" s="59" t="n">
        <x:f>Parametros!B7</x:f>
        <x:v>0.01</x:v>
      </x:c>
      <x:c r="N47" s="41" t="n">
        <x:f>IF(I47=0,IF(L47=0,0,"n.a."),IF(M47&gt;0,L47/M47/I47,"n.a."))</x:f>
        <x:v>30441.615938018815</x:v>
      </x:c>
      <x:c r="O47" s="41" t="n">
        <x:f>IF(AND(ISNUMBER(J47),ISNUMBER(N47)),J47*N47,"n.a.")</x:f>
        <x:v>1217664.6375207526</x:v>
      </x:c>
    </x:row>
    <x:row r="48" ht="21" customHeight="1">
      <x:c r="A48" s="37" t="str">
        <x:v>G0043</x:v>
      </x:c>
      <x:c r="B48" s="37" t="str">
        <x:v>C02</x:v>
      </x:c>
      <x:c r="C48" s="37" t="str">
        <x:v>Aliado Seguros, S.A.</x:v>
      </x:c>
      <x:c r="D48" s="37" t="str">
        <x:v>Residencial</x:v>
      </x:c>
      <x:c r="E48" s="37" t="str">
        <x:v>Chiriquí</x:v>
      </x:c>
      <x:c r="F48" s="41" t="n">
        <x:f>'SSRP geografia'!C22</x:f>
        <x:v>1835</x:v>
      </x:c>
      <x:c r="G48" s="59" t="n">
        <x:f>IF(SUM('SSRP geografia'!$C$19:$C$31)=0,IF('SSRP agosto'!D7=0,0,"n.a."),F48/SUM('SSRP geografia'!$C$19:$C$31))</x:f>
        <x:v>0.12081906768501449</x:v>
      </x:c>
      <x:c r="H48" s="41" t="n">
        <x:f>'SSRP agosto'!D7</x:f>
        <x:v>1807</x:v>
      </x:c>
      <x:c r="I48" s="41" t="n">
        <x:f>ROUND(H48*Parametros!$B$11,0)</x:f>
        <x:v>1807</x:v>
      </x:c>
      <x:c r="J48" s="41" t="n">
        <x:f>IF(ISNUMBER(G48),ROUND(SUM(G45:G48)*I48,0)-ROUND(SUM(G45:G47)*I48,0),"n.a.")</x:f>
        <x:v>218</x:v>
      </x:c>
      <x:c r="K48" s="41" t="n">
        <x:f>'SSRP agosto'!H7</x:f>
        <x:v>366720</x:v>
      </x:c>
      <x:c r="L48" s="41" t="n">
        <x:f>K48*Parametros!$B$10*Parametros!$B$11</x:f>
        <x:v>550080</x:v>
      </x:c>
      <x:c r="M48" s="59" t="n">
        <x:f>Parametros!B7</x:f>
        <x:v>0.01</x:v>
      </x:c>
      <x:c r="N48" s="41" t="n">
        <x:f>IF(I48=0,IF(L48=0,0,"n.a."),IF(M48&gt;0,L48/M48/I48,"n.a."))</x:f>
        <x:v>30441.615938018815</x:v>
      </x:c>
      <x:c r="O48" s="41" t="n">
        <x:f>IF(AND(ISNUMBER(J48),ISNUMBER(N48)),J48*N48,"n.a.")</x:f>
        <x:v>6636272.274488102</x:v>
      </x:c>
    </x:row>
    <x:row r="49" ht="21" customHeight="1">
      <x:c r="A49" s="37" t="str">
        <x:v>G0044</x:v>
      </x:c>
      <x:c r="B49" s="37" t="str">
        <x:v>C02</x:v>
      </x:c>
      <x:c r="C49" s="37" t="str">
        <x:v>Aliado Seguros, S.A.</x:v>
      </x:c>
      <x:c r="D49" s="37" t="str">
        <x:v>Residencial</x:v>
      </x:c>
      <x:c r="E49" s="37" t="str">
        <x:v>Darién</x:v>
      </x:c>
      <x:c r="F49" s="41" t="n">
        <x:f>'SSRP geografia'!C23</x:f>
        <x:v>8</x:v>
      </x:c>
      <x:c r="G49" s="59" t="n">
        <x:f>IF(SUM('SSRP geografia'!$C$19:$C$31)=0,IF('SSRP agosto'!D7=0,0,"n.a."),F49/SUM('SSRP geografia'!$C$19:$C$31))</x:f>
        <x:v>0.0005267316302343956</x:v>
      </x:c>
      <x:c r="H49" s="41" t="n">
        <x:f>'SSRP agosto'!D7</x:f>
        <x:v>1807</x:v>
      </x:c>
      <x:c r="I49" s="41" t="n">
        <x:f>ROUND(H49*Parametros!$B$11,0)</x:f>
        <x:v>1807</x:v>
      </x:c>
      <x:c r="J49" s="41" t="n">
        <x:f>IF(ISNUMBER(G49),ROUND(SUM(G45:G49)*I49,0)-ROUND(SUM(G45:G48)*I49,0),"n.a.")</x:f>
        <x:v>1</x:v>
      </x:c>
      <x:c r="K49" s="41" t="n">
        <x:f>'SSRP agosto'!H7</x:f>
        <x:v>366720</x:v>
      </x:c>
      <x:c r="L49" s="41" t="n">
        <x:f>K49*Parametros!$B$10*Parametros!$B$11</x:f>
        <x:v>550080</x:v>
      </x:c>
      <x:c r="M49" s="59" t="n">
        <x:f>Parametros!B7</x:f>
        <x:v>0.01</x:v>
      </x:c>
      <x:c r="N49" s="41" t="n">
        <x:f>IF(I49=0,IF(L49=0,0,"n.a."),IF(M49&gt;0,L49/M49/I49,"n.a."))</x:f>
        <x:v>30441.615938018815</x:v>
      </x:c>
      <x:c r="O49" s="41" t="n">
        <x:f>IF(AND(ISNUMBER(J49),ISNUMBER(N49)),J49*N49,"n.a.")</x:f>
        <x:v>30441.615938018815</x:v>
      </x:c>
    </x:row>
    <x:row r="50" ht="21" customHeight="1">
      <x:c r="A50" s="37" t="str">
        <x:v>G0045</x:v>
      </x:c>
      <x:c r="B50" s="37" t="str">
        <x:v>C02</x:v>
      </x:c>
      <x:c r="C50" s="37" t="str">
        <x:v>Aliado Seguros, S.A.</x:v>
      </x:c>
      <x:c r="D50" s="37" t="str">
        <x:v>Residencial</x:v>
      </x:c>
      <x:c r="E50" s="37" t="str">
        <x:v>Herrera</x:v>
      </x:c>
      <x:c r="F50" s="41" t="n">
        <x:f>'SSRP geografia'!C24</x:f>
        <x:v>61</x:v>
      </x:c>
      <x:c r="G50" s="59" t="n">
        <x:f>IF(SUM('SSRP geografia'!$C$19:$C$31)=0,IF('SSRP agosto'!D7=0,0,"n.a."),F50/SUM('SSRP geografia'!$C$19:$C$31))</x:f>
        <x:v>0.004016328680537266</x:v>
      </x:c>
      <x:c r="H50" s="41" t="n">
        <x:f>'SSRP agosto'!D7</x:f>
        <x:v>1807</x:v>
      </x:c>
      <x:c r="I50" s="41" t="n">
        <x:f>ROUND(H50*Parametros!$B$11,0)</x:f>
        <x:v>1807</x:v>
      </x:c>
      <x:c r="J50" s="41" t="n">
        <x:f>IF(ISNUMBER(G50),ROUND(SUM(G45:G50)*I50,0)-ROUND(SUM(G45:G49)*I50,0),"n.a.")</x:f>
        <x:v>7</x:v>
      </x:c>
      <x:c r="K50" s="41" t="n">
        <x:f>'SSRP agosto'!H7</x:f>
        <x:v>366720</x:v>
      </x:c>
      <x:c r="L50" s="41" t="n">
        <x:f>K50*Parametros!$B$10*Parametros!$B$11</x:f>
        <x:v>550080</x:v>
      </x:c>
      <x:c r="M50" s="59" t="n">
        <x:f>Parametros!B7</x:f>
        <x:v>0.01</x:v>
      </x:c>
      <x:c r="N50" s="41" t="n">
        <x:f>IF(I50=0,IF(L50=0,0,"n.a."),IF(M50&gt;0,L50/M50/I50,"n.a."))</x:f>
        <x:v>30441.615938018815</x:v>
      </x:c>
      <x:c r="O50" s="41" t="n">
        <x:f>IF(AND(ISNUMBER(J50),ISNUMBER(N50)),J50*N50,"n.a.")</x:f>
        <x:v>213091.3115661317</x:v>
      </x:c>
    </x:row>
    <x:row r="51" ht="21" customHeight="1">
      <x:c r="A51" s="37" t="str">
        <x:v>G0046</x:v>
      </x:c>
      <x:c r="B51" s="37" t="str">
        <x:v>C02</x:v>
      </x:c>
      <x:c r="C51" s="37" t="str">
        <x:v>Aliado Seguros, S.A.</x:v>
      </x:c>
      <x:c r="D51" s="37" t="str">
        <x:v>Residencial</x:v>
      </x:c>
      <x:c r="E51" s="37" t="str">
        <x:v>Los Santos</x:v>
      </x:c>
      <x:c r="F51" s="41" t="n">
        <x:f>'SSRP geografia'!C25</x:f>
        <x:v>44</x:v>
      </x:c>
      <x:c r="G51" s="59" t="n">
        <x:f>IF(SUM('SSRP geografia'!$C$19:$C$31)=0,IF('SSRP agosto'!D7=0,0,"n.a."),F51/SUM('SSRP geografia'!$C$19:$C$31))</x:f>
        <x:v>0.0028970239662891757</x:v>
      </x:c>
      <x:c r="H51" s="41" t="n">
        <x:f>'SSRP agosto'!D7</x:f>
        <x:v>1807</x:v>
      </x:c>
      <x:c r="I51" s="41" t="n">
        <x:f>ROUND(H51*Parametros!$B$11,0)</x:f>
        <x:v>1807</x:v>
      </x:c>
      <x:c r="J51" s="41" t="n">
        <x:f>IF(ISNUMBER(G51),ROUND(SUM(G45:G51)*I51,0)-ROUND(SUM(G45:G50)*I51,0),"n.a.")</x:f>
        <x:v>6</x:v>
      </x:c>
      <x:c r="K51" s="41" t="n">
        <x:f>'SSRP agosto'!H7</x:f>
        <x:v>366720</x:v>
      </x:c>
      <x:c r="L51" s="41" t="n">
        <x:f>K51*Parametros!$B$10*Parametros!$B$11</x:f>
        <x:v>550080</x:v>
      </x:c>
      <x:c r="M51" s="59" t="n">
        <x:f>Parametros!B7</x:f>
        <x:v>0.01</x:v>
      </x:c>
      <x:c r="N51" s="41" t="n">
        <x:f>IF(I51=0,IF(L51=0,0,"n.a."),IF(M51&gt;0,L51/M51/I51,"n.a."))</x:f>
        <x:v>30441.615938018815</x:v>
      </x:c>
      <x:c r="O51" s="41" t="n">
        <x:f>IF(AND(ISNUMBER(J51),ISNUMBER(N51)),J51*N51,"n.a.")</x:f>
        <x:v>182649.69562811288</x:v>
      </x:c>
    </x:row>
    <x:row r="52" ht="21" customHeight="1">
      <x:c r="A52" s="37" t="str">
        <x:v>G0047</x:v>
      </x:c>
      <x:c r="B52" s="37" t="str">
        <x:v>C02</x:v>
      </x:c>
      <x:c r="C52" s="37" t="str">
        <x:v>Aliado Seguros, S.A.</x:v>
      </x:c>
      <x:c r="D52" s="37" t="str">
        <x:v>Residencial</x:v>
      </x:c>
      <x:c r="E52" s="37" t="str">
        <x:v>Panamá</x:v>
      </x:c>
      <x:c r="F52" s="41" t="n">
        <x:f>'SSRP geografia'!C26</x:f>
        <x:v>12004</x:v>
      </x:c>
      <x:c r="G52" s="59" t="n">
        <x:f>IF(SUM('SSRP geografia'!$C$19:$C$31)=0,IF('SSRP agosto'!D7=0,0,"n.a."),F52/SUM('SSRP geografia'!$C$19:$C$31))</x:f>
        <x:v>0.7903608111667105</x:v>
      </x:c>
      <x:c r="H52" s="41" t="n">
        <x:f>'SSRP agosto'!D7</x:f>
        <x:v>1807</x:v>
      </x:c>
      <x:c r="I52" s="41" t="n">
        <x:f>ROUND(H52*Parametros!$B$11,0)</x:f>
        <x:v>1807</x:v>
      </x:c>
      <x:c r="J52" s="41" t="n">
        <x:f>IF(ISNUMBER(G52),ROUND(SUM(G45:G52)*I52,0)-ROUND(SUM(G45:G51)*I52,0),"n.a.")</x:f>
        <x:v>1428</x:v>
      </x:c>
      <x:c r="K52" s="41" t="n">
        <x:f>'SSRP agosto'!H7</x:f>
        <x:v>366720</x:v>
      </x:c>
      <x:c r="L52" s="41" t="n">
        <x:f>K52*Parametros!$B$10*Parametros!$B$11</x:f>
        <x:v>550080</x:v>
      </x:c>
      <x:c r="M52" s="59" t="n">
        <x:f>Parametros!B7</x:f>
        <x:v>0.01</x:v>
      </x:c>
      <x:c r="N52" s="41" t="n">
        <x:f>IF(I52=0,IF(L52=0,0,"n.a."),IF(M52&gt;0,L52/M52/I52,"n.a."))</x:f>
        <x:v>30441.615938018815</x:v>
      </x:c>
      <x:c r="O52" s="41" t="n">
        <x:f>IF(AND(ISNUMBER(J52),ISNUMBER(N52)),J52*N52,"n.a.")</x:f>
        <x:v>43470627.55949087</x:v>
      </x:c>
    </x:row>
    <x:row r="53" ht="21" customHeight="1">
      <x:c r="A53" s="37" t="str">
        <x:v>G0048</x:v>
      </x:c>
      <x:c r="B53" s="37" t="str">
        <x:v>C02</x:v>
      </x:c>
      <x:c r="C53" s="37" t="str">
        <x:v>Aliado Seguros, S.A.</x:v>
      </x:c>
      <x:c r="D53" s="37" t="str">
        <x:v>Residencial</x:v>
      </x:c>
      <x:c r="E53" s="37" t="str">
        <x:v>Veraguas</x:v>
      </x:c>
      <x:c r="F53" s="41" t="n">
        <x:f>'SSRP geografia'!C27</x:f>
        <x:v>51</x:v>
      </x:c>
      <x:c r="G53" s="59" t="n">
        <x:f>IF(SUM('SSRP geografia'!$C$19:$C$31)=0,IF('SSRP agosto'!D7=0,0,"n.a."),F53/SUM('SSRP geografia'!$C$19:$C$31))</x:f>
        <x:v>0.0033579141427442717</x:v>
      </x:c>
      <x:c r="H53" s="41" t="n">
        <x:f>'SSRP agosto'!D7</x:f>
        <x:v>1807</x:v>
      </x:c>
      <x:c r="I53" s="41" t="n">
        <x:f>ROUND(H53*Parametros!$B$11,0)</x:f>
        <x:v>1807</x:v>
      </x:c>
      <x:c r="J53" s="41" t="n">
        <x:f>IF(ISNUMBER(G53),ROUND(SUM(G45:G53)*I53,0)-ROUND(SUM(G45:G52)*I53,0),"n.a.")</x:f>
        <x:v>6</x:v>
      </x:c>
      <x:c r="K53" s="41" t="n">
        <x:f>'SSRP agosto'!H7</x:f>
        <x:v>366720</x:v>
      </x:c>
      <x:c r="L53" s="41" t="n">
        <x:f>K53*Parametros!$B$10*Parametros!$B$11</x:f>
        <x:v>550080</x:v>
      </x:c>
      <x:c r="M53" s="59" t="n">
        <x:f>Parametros!B7</x:f>
        <x:v>0.01</x:v>
      </x:c>
      <x:c r="N53" s="41" t="n">
        <x:f>IF(I53=0,IF(L53=0,0,"n.a."),IF(M53&gt;0,L53/M53/I53,"n.a."))</x:f>
        <x:v>30441.615938018815</x:v>
      </x:c>
      <x:c r="O53" s="41" t="n">
        <x:f>IF(AND(ISNUMBER(J53),ISNUMBER(N53)),J53*N53,"n.a.")</x:f>
        <x:v>182649.69562811288</x:v>
      </x:c>
    </x:row>
    <x:row r="54" ht="21" customHeight="1">
      <x:c r="A54" s="37" t="str">
        <x:v>G0049</x:v>
      </x:c>
      <x:c r="B54" s="37" t="str">
        <x:v>C02</x:v>
      </x:c>
      <x:c r="C54" s="37" t="str">
        <x:v>Aliado Seguros, S.A.</x:v>
      </x:c>
      <x:c r="D54" s="37" t="str">
        <x:v>Residencial</x:v>
      </x:c>
      <x:c r="E54" s="37" t="str">
        <x:v>Guna Yala</x:v>
      </x:c>
      <x:c r="F54" s="41" t="n">
        <x:f>'SSRP geografia'!C28</x:f>
        <x:v>1</x:v>
      </x:c>
      <x:c r="G54" s="59" t="n">
        <x:f>IF(SUM('SSRP geografia'!$C$19:$C$31)=0,IF('SSRP agosto'!D7=0,0,"n.a."),F54/SUM('SSRP geografia'!$C$19:$C$31))</x:f>
        <x:v>0.00006584145377929945</x:v>
      </x:c>
      <x:c r="H54" s="41" t="n">
        <x:f>'SSRP agosto'!D7</x:f>
        <x:v>1807</x:v>
      </x:c>
      <x:c r="I54" s="41" t="n">
        <x:f>ROUND(H54*Parametros!$B$11,0)</x:f>
        <x:v>1807</x:v>
      </x:c>
      <x:c r="J54" s="41" t="n">
        <x:f>IF(ISNUMBER(G54),ROUND(SUM(G45:G54)*I54,0)-ROUND(SUM(G45:G53)*I54,0),"n.a.")</x:f>
        <x:v>0</x:v>
      </x:c>
      <x:c r="K54" s="41" t="n">
        <x:f>'SSRP agosto'!H7</x:f>
        <x:v>366720</x:v>
      </x:c>
      <x:c r="L54" s="41" t="n">
        <x:f>K54*Parametros!$B$10*Parametros!$B$11</x:f>
        <x:v>550080</x:v>
      </x:c>
      <x:c r="M54" s="59" t="n">
        <x:f>Parametros!B7</x:f>
        <x:v>0.01</x:v>
      </x:c>
      <x:c r="N54" s="41" t="n">
        <x:f>IF(I54=0,IF(L54=0,0,"n.a."),IF(M54&gt;0,L54/M54/I54,"n.a."))</x:f>
        <x:v>30441.615938018815</x:v>
      </x:c>
      <x:c r="O54" s="41" t="n">
        <x:f>IF(AND(ISNUMBER(J54),ISNUMBER(N54)),J54*N54,"n.a.")</x:f>
        <x:v>0</x:v>
      </x:c>
    </x:row>
    <x:row r="55" ht="21" customHeight="1">
      <x:c r="A55" s="37" t="str">
        <x:v>G0050</x:v>
      </x:c>
      <x:c r="B55" s="37" t="str">
        <x:v>C02</x:v>
      </x:c>
      <x:c r="C55" s="37" t="str">
        <x:v>Aliado Seguros, S.A.</x:v>
      </x:c>
      <x:c r="D55" s="37" t="str">
        <x:v>Residencial</x:v>
      </x:c>
      <x:c r="E55" s="37" t="str">
        <x:v>Emberá-Wounaan</x:v>
      </x:c>
      <x:c r="F55" s="41" t="n">
        <x:f>'SSRP geografia'!C29</x:f>
        <x:v>0</x:v>
      </x:c>
      <x:c r="G55" s="59" t="n">
        <x:f>IF(SUM('SSRP geografia'!$C$19:$C$31)=0,IF('SSRP agosto'!D7=0,0,"n.a."),F55/SUM('SSRP geografia'!$C$19:$C$31))</x:f>
        <x:v>0</x:v>
      </x:c>
      <x:c r="H55" s="41" t="n">
        <x:f>'SSRP agosto'!D7</x:f>
        <x:v>1807</x:v>
      </x:c>
      <x:c r="I55" s="41" t="n">
        <x:f>ROUND(H55*Parametros!$B$11,0)</x:f>
        <x:v>1807</x:v>
      </x:c>
      <x:c r="J55" s="41" t="n">
        <x:f>IF(ISNUMBER(G55),ROUND(SUM(G45:G55)*I55,0)-ROUND(SUM(G45:G54)*I55,0),"n.a.")</x:f>
        <x:v>0</x:v>
      </x:c>
      <x:c r="K55" s="41" t="n">
        <x:f>'SSRP agosto'!H7</x:f>
        <x:v>366720</x:v>
      </x:c>
      <x:c r="L55" s="41" t="n">
        <x:f>K55*Parametros!$B$10*Parametros!$B$11</x:f>
        <x:v>550080</x:v>
      </x:c>
      <x:c r="M55" s="59" t="n">
        <x:f>Parametros!B7</x:f>
        <x:v>0.01</x:v>
      </x:c>
      <x:c r="N55" s="41" t="n">
        <x:f>IF(I55=0,IF(L55=0,0,"n.a."),IF(M55&gt;0,L55/M55/I55,"n.a."))</x:f>
        <x:v>30441.615938018815</x:v>
      </x:c>
      <x:c r="O55" s="41" t="n">
        <x:f>IF(AND(ISNUMBER(J55),ISNUMBER(N55)),J55*N55,"n.a.")</x:f>
        <x:v>0</x:v>
      </x:c>
    </x:row>
    <x:row r="56" ht="21" customHeight="1">
      <x:c r="A56" s="37" t="str">
        <x:v>G0051</x:v>
      </x:c>
      <x:c r="B56" s="37" t="str">
        <x:v>C02</x:v>
      </x:c>
      <x:c r="C56" s="37" t="str">
        <x:v>Aliado Seguros, S.A.</x:v>
      </x:c>
      <x:c r="D56" s="37" t="str">
        <x:v>Residencial</x:v>
      </x:c>
      <x:c r="E56" s="37" t="str">
        <x:v>Ngäbe-Buglé</x:v>
      </x:c>
      <x:c r="F56" s="41" t="n">
        <x:f>'SSRP geografia'!C30</x:f>
        <x:v>0</x:v>
      </x:c>
      <x:c r="G56" s="59" t="n">
        <x:f>IF(SUM('SSRP geografia'!$C$19:$C$31)=0,IF('SSRP agosto'!D7=0,0,"n.a."),F56/SUM('SSRP geografia'!$C$19:$C$31))</x:f>
        <x:v>0</x:v>
      </x:c>
      <x:c r="H56" s="41" t="n">
        <x:f>'SSRP agosto'!D7</x:f>
        <x:v>1807</x:v>
      </x:c>
      <x:c r="I56" s="41" t="n">
        <x:f>ROUND(H56*Parametros!$B$11,0)</x:f>
        <x:v>1807</x:v>
      </x:c>
      <x:c r="J56" s="41" t="n">
        <x:f>IF(ISNUMBER(G56),ROUND(SUM(G45:G56)*I56,0)-ROUND(SUM(G45:G55)*I56,0),"n.a.")</x:f>
        <x:v>0</x:v>
      </x:c>
      <x:c r="K56" s="41" t="n">
        <x:f>'SSRP agosto'!H7</x:f>
        <x:v>366720</x:v>
      </x:c>
      <x:c r="L56" s="41" t="n">
        <x:f>K56*Parametros!$B$10*Parametros!$B$11</x:f>
        <x:v>550080</x:v>
      </x:c>
      <x:c r="M56" s="59" t="n">
        <x:f>Parametros!B7</x:f>
        <x:v>0.01</x:v>
      </x:c>
      <x:c r="N56" s="41" t="n">
        <x:f>IF(I56=0,IF(L56=0,0,"n.a."),IF(M56&gt;0,L56/M56/I56,"n.a."))</x:f>
        <x:v>30441.615938018815</x:v>
      </x:c>
      <x:c r="O56" s="41" t="n">
        <x:f>IF(AND(ISNUMBER(J56),ISNUMBER(N56)),J56*N56,"n.a.")</x:f>
        <x:v>0</x:v>
      </x:c>
    </x:row>
    <x:row r="57" ht="21" customHeight="1">
      <x:c r="A57" s="37" t="str">
        <x:v>G0052</x:v>
      </x:c>
      <x:c r="B57" s="37" t="str">
        <x:v>C02</x:v>
      </x:c>
      <x:c r="C57" s="37" t="str">
        <x:v>Aliado Seguros, S.A.</x:v>
      </x:c>
      <x:c r="D57" s="37" t="str">
        <x:v>Residencial</x:v>
      </x:c>
      <x:c r="E57" s="37" t="str">
        <x:v>Panamá Oeste</x:v>
      </x:c>
      <x:c r="F57" s="41" t="n">
        <x:f>'SSRP geografia'!C31</x:f>
        <x:v>597</x:v>
      </x:c>
      <x:c r="G57" s="59" t="n">
        <x:f>IF(SUM('SSRP geografia'!$C$19:$C$31)=0,IF('SSRP agosto'!D7=0,0,"n.a."),F57/SUM('SSRP geografia'!$C$19:$C$31))</x:f>
        <x:v>0.03930734790624177</x:v>
      </x:c>
      <x:c r="H57" s="41" t="n">
        <x:f>'SSRP agosto'!D7</x:f>
        <x:v>1807</x:v>
      </x:c>
      <x:c r="I57" s="41" t="n">
        <x:f>ROUND(H57*Parametros!$B$11,0)</x:f>
        <x:v>1807</x:v>
      </x:c>
      <x:c r="J57" s="41" t="n">
        <x:f>IF(ISNUMBER(G57),ROUND(SUM(G45:G57)*I57,0)-ROUND(SUM(G45:G56)*I57,0),"n.a.")</x:f>
        <x:v>71</x:v>
      </x:c>
      <x:c r="K57" s="41" t="n">
        <x:f>'SSRP agosto'!H7</x:f>
        <x:v>366720</x:v>
      </x:c>
      <x:c r="L57" s="41" t="n">
        <x:f>K57*Parametros!$B$10*Parametros!$B$11</x:f>
        <x:v>550080</x:v>
      </x:c>
      <x:c r="M57" s="59" t="n">
        <x:f>Parametros!B7</x:f>
        <x:v>0.01</x:v>
      </x:c>
      <x:c r="N57" s="41" t="n">
        <x:f>IF(I57=0,IF(L57=0,0,"n.a."),IF(M57&gt;0,L57/M57/I57,"n.a."))</x:f>
        <x:v>30441.615938018815</x:v>
      </x:c>
      <x:c r="O57" s="41" t="n">
        <x:f>IF(AND(ISNUMBER(J57),ISNUMBER(N57)),J57*N57,"n.a.")</x:f>
        <x:v>2161354.731599336</x:v>
      </x:c>
    </x:row>
    <x:row r="58" ht="21" customHeight="1">
      <x:c r="A58" s="37" t="str">
        <x:v>G0053</x:v>
      </x:c>
      <x:c r="B58" s="37" t="str">
        <x:v>C02</x:v>
      </x:c>
      <x:c r="C58" s="37" t="str">
        <x:v>Aliado Seguros, S.A.</x:v>
      </x:c>
      <x:c r="D58" s="37" t="str">
        <x:v>Comercial</x:v>
      </x:c>
      <x:c r="E58" s="37" t="str">
        <x:v>Bocas del Toro</x:v>
      </x:c>
      <x:c r="F58" s="41" t="n">
        <x:f>'SSRP geografia'!C19</x:f>
        <x:v>45</x:v>
      </x:c>
      <x:c r="G58" s="59" t="n">
        <x:f>IF(SUM('SSRP geografia'!$C$19:$C$31)=0,IF('SSRP agosto'!E7=0,0,"n.a."),F58/SUM('SSRP geografia'!$C$19:$C$31))</x:f>
        <x:v>0.002962865420068475</x:v>
      </x:c>
      <x:c r="H58" s="41" t="n">
        <x:f>'SSRP agosto'!E7</x:f>
        <x:v>1541</x:v>
      </x:c>
      <x:c r="I58" s="41" t="n">
        <x:f>ROUND(H58*Parametros!$B$11,0)</x:f>
        <x:v>1541</x:v>
      </x:c>
      <x:c r="J58" s="41" t="n">
        <x:f>IF(ISNUMBER(G58),ROUND(SUM(G58:G58)*I58,0)-0,"n.a.")</x:f>
        <x:v>5</x:v>
      </x:c>
      <x:c r="K58" s="41" t="n">
        <x:f>'SSRP agosto'!I7</x:f>
        <x:v>2866635</x:v>
      </x:c>
      <x:c r="L58" s="41" t="n">
        <x:f>K58*Parametros!$B$10*Parametros!$B$11</x:f>
        <x:v>4299952.5</x:v>
      </x:c>
      <x:c r="M58" s="59" t="n">
        <x:f>Parametros!B8</x:f>
        <x:v>0.015</x:v>
      </x:c>
      <x:c r="N58" s="41" t="n">
        <x:f>IF(I58=0,IF(L58=0,0,"n.a."),IF(M58&gt;0,L58/M58/I58,"n.a."))</x:f>
        <x:v>186024.33484750162</x:v>
      </x:c>
      <x:c r="O58" s="41" t="n">
        <x:f>IF(AND(ISNUMBER(J58),ISNUMBER(N58)),J58*N58,"n.a.")</x:f>
        <x:v>930121.6742375081</x:v>
      </x:c>
    </x:row>
    <x:row r="59" ht="21" customHeight="1">
      <x:c r="A59" s="37" t="str">
        <x:v>G0054</x:v>
      </x:c>
      <x:c r="B59" s="37" t="str">
        <x:v>C02</x:v>
      </x:c>
      <x:c r="C59" s="37" t="str">
        <x:v>Aliado Seguros, S.A.</x:v>
      </x:c>
      <x:c r="D59" s="37" t="str">
        <x:v>Comercial</x:v>
      </x:c>
      <x:c r="E59" s="37" t="str">
        <x:v>Coclé</x:v>
      </x:c>
      <x:c r="F59" s="41" t="n">
        <x:f>'SSRP geografia'!C20</x:f>
        <x:v>209</x:v>
      </x:c>
      <x:c r="G59" s="59" t="n">
        <x:f>IF(SUM('SSRP geografia'!$C$19:$C$31)=0,IF('SSRP agosto'!E7=0,0,"n.a."),F59/SUM('SSRP geografia'!$C$19:$C$31))</x:f>
        <x:v>0.013760863839873584</x:v>
      </x:c>
      <x:c r="H59" s="41" t="n">
        <x:f>'SSRP agosto'!E7</x:f>
        <x:v>1541</x:v>
      </x:c>
      <x:c r="I59" s="41" t="n">
        <x:f>ROUND(H59*Parametros!$B$11,0)</x:f>
        <x:v>1541</x:v>
      </x:c>
      <x:c r="J59" s="41" t="n">
        <x:f>IF(ISNUMBER(G59),ROUND(SUM(G58:G59)*I59,0)-ROUND(SUM(G58:G58)*I59,0),"n.a.")</x:f>
        <x:v>21</x:v>
      </x:c>
      <x:c r="K59" s="41" t="n">
        <x:f>'SSRP agosto'!I7</x:f>
        <x:v>2866635</x:v>
      </x:c>
      <x:c r="L59" s="41" t="n">
        <x:f>K59*Parametros!$B$10*Parametros!$B$11</x:f>
        <x:v>4299952.5</x:v>
      </x:c>
      <x:c r="M59" s="59" t="n">
        <x:f>Parametros!B8</x:f>
        <x:v>0.015</x:v>
      </x:c>
      <x:c r="N59" s="41" t="n">
        <x:f>IF(I59=0,IF(L59=0,0,"n.a."),IF(M59&gt;0,L59/M59/I59,"n.a."))</x:f>
        <x:v>186024.33484750162</x:v>
      </x:c>
      <x:c r="O59" s="41" t="n">
        <x:f>IF(AND(ISNUMBER(J59),ISNUMBER(N59)),J59*N59,"n.a.")</x:f>
        <x:v>3906511.0317975343</x:v>
      </x:c>
    </x:row>
    <x:row r="60" ht="21" customHeight="1">
      <x:c r="A60" s="37" t="str">
        <x:v>G0055</x:v>
      </x:c>
      <x:c r="B60" s="37" t="str">
        <x:v>C02</x:v>
      </x:c>
      <x:c r="C60" s="37" t="str">
        <x:v>Aliado Seguros, S.A.</x:v>
      </x:c>
      <x:c r="D60" s="37" t="str">
        <x:v>Comercial</x:v>
      </x:c>
      <x:c r="E60" s="37" t="str">
        <x:v>Colón</x:v>
      </x:c>
      <x:c r="F60" s="41" t="n">
        <x:f>'SSRP geografia'!C21</x:f>
        <x:v>333</x:v>
      </x:c>
      <x:c r="G60" s="59" t="n">
        <x:f>IF(SUM('SSRP geografia'!$C$19:$C$31)=0,IF('SSRP agosto'!E7=0,0,"n.a."),F60/SUM('SSRP geografia'!$C$19:$C$31))</x:f>
        <x:v>0.021925204108506714</x:v>
      </x:c>
      <x:c r="H60" s="41" t="n">
        <x:f>'SSRP agosto'!E7</x:f>
        <x:v>1541</x:v>
      </x:c>
      <x:c r="I60" s="41" t="n">
        <x:f>ROUND(H60*Parametros!$B$11,0)</x:f>
        <x:v>1541</x:v>
      </x:c>
      <x:c r="J60" s="41" t="n">
        <x:f>IF(ISNUMBER(G60),ROUND(SUM(G58:G60)*I60,0)-ROUND(SUM(G58:G59)*I60,0),"n.a.")</x:f>
        <x:v>34</x:v>
      </x:c>
      <x:c r="K60" s="41" t="n">
        <x:f>'SSRP agosto'!I7</x:f>
        <x:v>2866635</x:v>
      </x:c>
      <x:c r="L60" s="41" t="n">
        <x:f>K60*Parametros!$B$10*Parametros!$B$11</x:f>
        <x:v>4299952.5</x:v>
      </x:c>
      <x:c r="M60" s="59" t="n">
        <x:f>Parametros!B8</x:f>
        <x:v>0.015</x:v>
      </x:c>
      <x:c r="N60" s="41" t="n">
        <x:f>IF(I60=0,IF(L60=0,0,"n.a."),IF(M60&gt;0,L60/M60/I60,"n.a."))</x:f>
        <x:v>186024.33484750162</x:v>
      </x:c>
      <x:c r="O60" s="41" t="n">
        <x:f>IF(AND(ISNUMBER(J60),ISNUMBER(N60)),J60*N60,"n.a.")</x:f>
        <x:v>6324827.384815055</x:v>
      </x:c>
    </x:row>
    <x:row r="61" ht="21" customHeight="1">
      <x:c r="A61" s="37" t="str">
        <x:v>G0056</x:v>
      </x:c>
      <x:c r="B61" s="37" t="str">
        <x:v>C02</x:v>
      </x:c>
      <x:c r="C61" s="37" t="str">
        <x:v>Aliado Seguros, S.A.</x:v>
      </x:c>
      <x:c r="D61" s="37" t="str">
        <x:v>Comercial</x:v>
      </x:c>
      <x:c r="E61" s="37" t="str">
        <x:v>Chiriquí</x:v>
      </x:c>
      <x:c r="F61" s="41" t="n">
        <x:f>'SSRP geografia'!C22</x:f>
        <x:v>1835</x:v>
      </x:c>
      <x:c r="G61" s="59" t="n">
        <x:f>IF(SUM('SSRP geografia'!$C$19:$C$31)=0,IF('SSRP agosto'!E7=0,0,"n.a."),F61/SUM('SSRP geografia'!$C$19:$C$31))</x:f>
        <x:v>0.12081906768501449</x:v>
      </x:c>
      <x:c r="H61" s="41" t="n">
        <x:f>'SSRP agosto'!E7</x:f>
        <x:v>1541</x:v>
      </x:c>
      <x:c r="I61" s="41" t="n">
        <x:f>ROUND(H61*Parametros!$B$11,0)</x:f>
        <x:v>1541</x:v>
      </x:c>
      <x:c r="J61" s="41" t="n">
        <x:f>IF(ISNUMBER(G61),ROUND(SUM(G58:G61)*I61,0)-ROUND(SUM(G58:G60)*I61,0),"n.a.")</x:f>
        <x:v>186</x:v>
      </x:c>
      <x:c r="K61" s="41" t="n">
        <x:f>'SSRP agosto'!I7</x:f>
        <x:v>2866635</x:v>
      </x:c>
      <x:c r="L61" s="41" t="n">
        <x:f>K61*Parametros!$B$10*Parametros!$B$11</x:f>
        <x:v>4299952.5</x:v>
      </x:c>
      <x:c r="M61" s="59" t="n">
        <x:f>Parametros!B8</x:f>
        <x:v>0.015</x:v>
      </x:c>
      <x:c r="N61" s="41" t="n">
        <x:f>IF(I61=0,IF(L61=0,0,"n.a."),IF(M61&gt;0,L61/M61/I61,"n.a."))</x:f>
        <x:v>186024.33484750162</x:v>
      </x:c>
      <x:c r="O61" s="41" t="n">
        <x:f>IF(AND(ISNUMBER(J61),ISNUMBER(N61)),J61*N61,"n.a.")</x:f>
        <x:v>34600526.2816353</x:v>
      </x:c>
    </x:row>
    <x:row r="62" ht="21" customHeight="1">
      <x:c r="A62" s="37" t="str">
        <x:v>G0057</x:v>
      </x:c>
      <x:c r="B62" s="37" t="str">
        <x:v>C02</x:v>
      </x:c>
      <x:c r="C62" s="37" t="str">
        <x:v>Aliado Seguros, S.A.</x:v>
      </x:c>
      <x:c r="D62" s="37" t="str">
        <x:v>Comercial</x:v>
      </x:c>
      <x:c r="E62" s="37" t="str">
        <x:v>Darién</x:v>
      </x:c>
      <x:c r="F62" s="41" t="n">
        <x:f>'SSRP geografia'!C23</x:f>
        <x:v>8</x:v>
      </x:c>
      <x:c r="G62" s="59" t="n">
        <x:f>IF(SUM('SSRP geografia'!$C$19:$C$31)=0,IF('SSRP agosto'!E7=0,0,"n.a."),F62/SUM('SSRP geografia'!$C$19:$C$31))</x:f>
        <x:v>0.0005267316302343956</x:v>
      </x:c>
      <x:c r="H62" s="41" t="n">
        <x:f>'SSRP agosto'!E7</x:f>
        <x:v>1541</x:v>
      </x:c>
      <x:c r="I62" s="41" t="n">
        <x:f>ROUND(H62*Parametros!$B$11,0)</x:f>
        <x:v>1541</x:v>
      </x:c>
      <x:c r="J62" s="41" t="n">
        <x:f>IF(ISNUMBER(G62),ROUND(SUM(G58:G62)*I62,0)-ROUND(SUM(G58:G61)*I62,0),"n.a.")</x:f>
        <x:v>1</x:v>
      </x:c>
      <x:c r="K62" s="41" t="n">
        <x:f>'SSRP agosto'!I7</x:f>
        <x:v>2866635</x:v>
      </x:c>
      <x:c r="L62" s="41" t="n">
        <x:f>K62*Parametros!$B$10*Parametros!$B$11</x:f>
        <x:v>4299952.5</x:v>
      </x:c>
      <x:c r="M62" s="59" t="n">
        <x:f>Parametros!B8</x:f>
        <x:v>0.015</x:v>
      </x:c>
      <x:c r="N62" s="41" t="n">
        <x:f>IF(I62=0,IF(L62=0,0,"n.a."),IF(M62&gt;0,L62/M62/I62,"n.a."))</x:f>
        <x:v>186024.33484750162</x:v>
      </x:c>
      <x:c r="O62" s="41" t="n">
        <x:f>IF(AND(ISNUMBER(J62),ISNUMBER(N62)),J62*N62,"n.a.")</x:f>
        <x:v>186024.33484750162</x:v>
      </x:c>
    </x:row>
    <x:row r="63" ht="21" customHeight="1">
      <x:c r="A63" s="37" t="str">
        <x:v>G0058</x:v>
      </x:c>
      <x:c r="B63" s="37" t="str">
        <x:v>C02</x:v>
      </x:c>
      <x:c r="C63" s="37" t="str">
        <x:v>Aliado Seguros, S.A.</x:v>
      </x:c>
      <x:c r="D63" s="37" t="str">
        <x:v>Comercial</x:v>
      </x:c>
      <x:c r="E63" s="37" t="str">
        <x:v>Herrera</x:v>
      </x:c>
      <x:c r="F63" s="41" t="n">
        <x:f>'SSRP geografia'!C24</x:f>
        <x:v>61</x:v>
      </x:c>
      <x:c r="G63" s="59" t="n">
        <x:f>IF(SUM('SSRP geografia'!$C$19:$C$31)=0,IF('SSRP agosto'!E7=0,0,"n.a."),F63/SUM('SSRP geografia'!$C$19:$C$31))</x:f>
        <x:v>0.004016328680537266</x:v>
      </x:c>
      <x:c r="H63" s="41" t="n">
        <x:f>'SSRP agosto'!E7</x:f>
        <x:v>1541</x:v>
      </x:c>
      <x:c r="I63" s="41" t="n">
        <x:f>ROUND(H63*Parametros!$B$11,0)</x:f>
        <x:v>1541</x:v>
      </x:c>
      <x:c r="J63" s="41" t="n">
        <x:f>IF(ISNUMBER(G63),ROUND(SUM(G58:G63)*I63,0)-ROUND(SUM(G58:G62)*I63,0),"n.a.")</x:f>
        <x:v>6</x:v>
      </x:c>
      <x:c r="K63" s="41" t="n">
        <x:f>'SSRP agosto'!I7</x:f>
        <x:v>2866635</x:v>
      </x:c>
      <x:c r="L63" s="41" t="n">
        <x:f>K63*Parametros!$B$10*Parametros!$B$11</x:f>
        <x:v>4299952.5</x:v>
      </x:c>
      <x:c r="M63" s="59" t="n">
        <x:f>Parametros!B8</x:f>
        <x:v>0.015</x:v>
      </x:c>
      <x:c r="N63" s="41" t="n">
        <x:f>IF(I63=0,IF(L63=0,0,"n.a."),IF(M63&gt;0,L63/M63/I63,"n.a."))</x:f>
        <x:v>186024.33484750162</x:v>
      </x:c>
      <x:c r="O63" s="41" t="n">
        <x:f>IF(AND(ISNUMBER(J63),ISNUMBER(N63)),J63*N63,"n.a.")</x:f>
        <x:v>1116146.0090850098</x:v>
      </x:c>
    </x:row>
    <x:row r="64" ht="21" customHeight="1">
      <x:c r="A64" s="37" t="str">
        <x:v>G0059</x:v>
      </x:c>
      <x:c r="B64" s="37" t="str">
        <x:v>C02</x:v>
      </x:c>
      <x:c r="C64" s="37" t="str">
        <x:v>Aliado Seguros, S.A.</x:v>
      </x:c>
      <x:c r="D64" s="37" t="str">
        <x:v>Comercial</x:v>
      </x:c>
      <x:c r="E64" s="37" t="str">
        <x:v>Los Santos</x:v>
      </x:c>
      <x:c r="F64" s="41" t="n">
        <x:f>'SSRP geografia'!C25</x:f>
        <x:v>44</x:v>
      </x:c>
      <x:c r="G64" s="59" t="n">
        <x:f>IF(SUM('SSRP geografia'!$C$19:$C$31)=0,IF('SSRP agosto'!E7=0,0,"n.a."),F64/SUM('SSRP geografia'!$C$19:$C$31))</x:f>
        <x:v>0.0028970239662891757</x:v>
      </x:c>
      <x:c r="H64" s="41" t="n">
        <x:f>'SSRP agosto'!E7</x:f>
        <x:v>1541</x:v>
      </x:c>
      <x:c r="I64" s="41" t="n">
        <x:f>ROUND(H64*Parametros!$B$11,0)</x:f>
        <x:v>1541</x:v>
      </x:c>
      <x:c r="J64" s="41" t="n">
        <x:f>IF(ISNUMBER(G64),ROUND(SUM(G58:G64)*I64,0)-ROUND(SUM(G58:G63)*I64,0),"n.a.")</x:f>
        <x:v>4</x:v>
      </x:c>
      <x:c r="K64" s="41" t="n">
        <x:f>'SSRP agosto'!I7</x:f>
        <x:v>2866635</x:v>
      </x:c>
      <x:c r="L64" s="41" t="n">
        <x:f>K64*Parametros!$B$10*Parametros!$B$11</x:f>
        <x:v>4299952.5</x:v>
      </x:c>
      <x:c r="M64" s="59" t="n">
        <x:f>Parametros!B8</x:f>
        <x:v>0.015</x:v>
      </x:c>
      <x:c r="N64" s="41" t="n">
        <x:f>IF(I64=0,IF(L64=0,0,"n.a."),IF(M64&gt;0,L64/M64/I64,"n.a."))</x:f>
        <x:v>186024.33484750162</x:v>
      </x:c>
      <x:c r="O64" s="41" t="n">
        <x:f>IF(AND(ISNUMBER(J64),ISNUMBER(N64)),J64*N64,"n.a.")</x:f>
        <x:v>744097.3393900065</x:v>
      </x:c>
    </x:row>
    <x:row r="65" ht="21" customHeight="1">
      <x:c r="A65" s="37" t="str">
        <x:v>G0060</x:v>
      </x:c>
      <x:c r="B65" s="37" t="str">
        <x:v>C02</x:v>
      </x:c>
      <x:c r="C65" s="37" t="str">
        <x:v>Aliado Seguros, S.A.</x:v>
      </x:c>
      <x:c r="D65" s="37" t="str">
        <x:v>Comercial</x:v>
      </x:c>
      <x:c r="E65" s="37" t="str">
        <x:v>Panamá</x:v>
      </x:c>
      <x:c r="F65" s="41" t="n">
        <x:f>'SSRP geografia'!C26</x:f>
        <x:v>12004</x:v>
      </x:c>
      <x:c r="G65" s="59" t="n">
        <x:f>IF(SUM('SSRP geografia'!$C$19:$C$31)=0,IF('SSRP agosto'!E7=0,0,"n.a."),F65/SUM('SSRP geografia'!$C$19:$C$31))</x:f>
        <x:v>0.7903608111667105</x:v>
      </x:c>
      <x:c r="H65" s="41" t="n">
        <x:f>'SSRP agosto'!E7</x:f>
        <x:v>1541</x:v>
      </x:c>
      <x:c r="I65" s="41" t="n">
        <x:f>ROUND(H65*Parametros!$B$11,0)</x:f>
        <x:v>1541</x:v>
      </x:c>
      <x:c r="J65" s="41" t="n">
        <x:f>IF(ISNUMBER(G65),ROUND(SUM(G58:G65)*I65,0)-ROUND(SUM(G58:G64)*I65,0),"n.a.")</x:f>
        <x:v>1218</x:v>
      </x:c>
      <x:c r="K65" s="41" t="n">
        <x:f>'SSRP agosto'!I7</x:f>
        <x:v>2866635</x:v>
      </x:c>
      <x:c r="L65" s="41" t="n">
        <x:f>K65*Parametros!$B$10*Parametros!$B$11</x:f>
        <x:v>4299952.5</x:v>
      </x:c>
      <x:c r="M65" s="59" t="n">
        <x:f>Parametros!B8</x:f>
        <x:v>0.015</x:v>
      </x:c>
      <x:c r="N65" s="41" t="n">
        <x:f>IF(I65=0,IF(L65=0,0,"n.a."),IF(M65&gt;0,L65/M65/I65,"n.a."))</x:f>
        <x:v>186024.33484750162</x:v>
      </x:c>
      <x:c r="O65" s="41" t="n">
        <x:f>IF(AND(ISNUMBER(J65),ISNUMBER(N65)),J65*N65,"n.a.")</x:f>
        <x:v>226577639.84425697</x:v>
      </x:c>
    </x:row>
    <x:row r="66" ht="21" customHeight="1">
      <x:c r="A66" s="37" t="str">
        <x:v>G0061</x:v>
      </x:c>
      <x:c r="B66" s="37" t="str">
        <x:v>C02</x:v>
      </x:c>
      <x:c r="C66" s="37" t="str">
        <x:v>Aliado Seguros, S.A.</x:v>
      </x:c>
      <x:c r="D66" s="37" t="str">
        <x:v>Comercial</x:v>
      </x:c>
      <x:c r="E66" s="37" t="str">
        <x:v>Veraguas</x:v>
      </x:c>
      <x:c r="F66" s="41" t="n">
        <x:f>'SSRP geografia'!C27</x:f>
        <x:v>51</x:v>
      </x:c>
      <x:c r="G66" s="59" t="n">
        <x:f>IF(SUM('SSRP geografia'!$C$19:$C$31)=0,IF('SSRP agosto'!E7=0,0,"n.a."),F66/SUM('SSRP geografia'!$C$19:$C$31))</x:f>
        <x:v>0.0033579141427442717</x:v>
      </x:c>
      <x:c r="H66" s="41" t="n">
        <x:f>'SSRP agosto'!E7</x:f>
        <x:v>1541</x:v>
      </x:c>
      <x:c r="I66" s="41" t="n">
        <x:f>ROUND(H66*Parametros!$B$11,0)</x:f>
        <x:v>1541</x:v>
      </x:c>
      <x:c r="J66" s="41" t="n">
        <x:f>IF(ISNUMBER(G66),ROUND(SUM(G58:G66)*I66,0)-ROUND(SUM(G58:G65)*I66,0),"n.a.")</x:f>
        <x:v>5</x:v>
      </x:c>
      <x:c r="K66" s="41" t="n">
        <x:f>'SSRP agosto'!I7</x:f>
        <x:v>2866635</x:v>
      </x:c>
      <x:c r="L66" s="41" t="n">
        <x:f>K66*Parametros!$B$10*Parametros!$B$11</x:f>
        <x:v>4299952.5</x:v>
      </x:c>
      <x:c r="M66" s="59" t="n">
        <x:f>Parametros!B8</x:f>
        <x:v>0.015</x:v>
      </x:c>
      <x:c r="N66" s="41" t="n">
        <x:f>IF(I66=0,IF(L66=0,0,"n.a."),IF(M66&gt;0,L66/M66/I66,"n.a."))</x:f>
        <x:v>186024.33484750162</x:v>
      </x:c>
      <x:c r="O66" s="41" t="n">
        <x:f>IF(AND(ISNUMBER(J66),ISNUMBER(N66)),J66*N66,"n.a.")</x:f>
        <x:v>930121.6742375081</x:v>
      </x:c>
    </x:row>
    <x:row r="67" ht="21" customHeight="1">
      <x:c r="A67" s="37" t="str">
        <x:v>G0062</x:v>
      </x:c>
      <x:c r="B67" s="37" t="str">
        <x:v>C02</x:v>
      </x:c>
      <x:c r="C67" s="37" t="str">
        <x:v>Aliado Seguros, S.A.</x:v>
      </x:c>
      <x:c r="D67" s="37" t="str">
        <x:v>Comercial</x:v>
      </x:c>
      <x:c r="E67" s="37" t="str">
        <x:v>Guna Yala</x:v>
      </x:c>
      <x:c r="F67" s="41" t="n">
        <x:f>'SSRP geografia'!C28</x:f>
        <x:v>1</x:v>
      </x:c>
      <x:c r="G67" s="59" t="n">
        <x:f>IF(SUM('SSRP geografia'!$C$19:$C$31)=0,IF('SSRP agosto'!E7=0,0,"n.a."),F67/SUM('SSRP geografia'!$C$19:$C$31))</x:f>
        <x:v>0.00006584145377929945</x:v>
      </x:c>
      <x:c r="H67" s="41" t="n">
        <x:f>'SSRP agosto'!E7</x:f>
        <x:v>1541</x:v>
      </x:c>
      <x:c r="I67" s="41" t="n">
        <x:f>ROUND(H67*Parametros!$B$11,0)</x:f>
        <x:v>1541</x:v>
      </x:c>
      <x:c r="J67" s="41" t="n">
        <x:f>IF(ISNUMBER(G67),ROUND(SUM(G58:G67)*I67,0)-ROUND(SUM(G58:G66)*I67,0),"n.a.")</x:f>
        <x:v>0</x:v>
      </x:c>
      <x:c r="K67" s="41" t="n">
        <x:f>'SSRP agosto'!I7</x:f>
        <x:v>2866635</x:v>
      </x:c>
      <x:c r="L67" s="41" t="n">
        <x:f>K67*Parametros!$B$10*Parametros!$B$11</x:f>
        <x:v>4299952.5</x:v>
      </x:c>
      <x:c r="M67" s="59" t="n">
        <x:f>Parametros!B8</x:f>
        <x:v>0.015</x:v>
      </x:c>
      <x:c r="N67" s="41" t="n">
        <x:f>IF(I67=0,IF(L67=0,0,"n.a."),IF(M67&gt;0,L67/M67/I67,"n.a."))</x:f>
        <x:v>186024.33484750162</x:v>
      </x:c>
      <x:c r="O67" s="41" t="n">
        <x:f>IF(AND(ISNUMBER(J67),ISNUMBER(N67)),J67*N67,"n.a.")</x:f>
        <x:v>0</x:v>
      </x:c>
    </x:row>
    <x:row r="68" ht="21" customHeight="1">
      <x:c r="A68" s="37" t="str">
        <x:v>G0063</x:v>
      </x:c>
      <x:c r="B68" s="37" t="str">
        <x:v>C02</x:v>
      </x:c>
      <x:c r="C68" s="37" t="str">
        <x:v>Aliado Seguros, S.A.</x:v>
      </x:c>
      <x:c r="D68" s="37" t="str">
        <x:v>Comercial</x:v>
      </x:c>
      <x:c r="E68" s="37" t="str">
        <x:v>Emberá-Wounaan</x:v>
      </x:c>
      <x:c r="F68" s="41" t="n">
        <x:f>'SSRP geografia'!C29</x:f>
        <x:v>0</x:v>
      </x:c>
      <x:c r="G68" s="59" t="n">
        <x:f>IF(SUM('SSRP geografia'!$C$19:$C$31)=0,IF('SSRP agosto'!E7=0,0,"n.a."),F68/SUM('SSRP geografia'!$C$19:$C$31))</x:f>
        <x:v>0</x:v>
      </x:c>
      <x:c r="H68" s="41" t="n">
        <x:f>'SSRP agosto'!E7</x:f>
        <x:v>1541</x:v>
      </x:c>
      <x:c r="I68" s="41" t="n">
        <x:f>ROUND(H68*Parametros!$B$11,0)</x:f>
        <x:v>1541</x:v>
      </x:c>
      <x:c r="J68" s="41" t="n">
        <x:f>IF(ISNUMBER(G68),ROUND(SUM(G58:G68)*I68,0)-ROUND(SUM(G58:G67)*I68,0),"n.a.")</x:f>
        <x:v>0</x:v>
      </x:c>
      <x:c r="K68" s="41" t="n">
        <x:f>'SSRP agosto'!I7</x:f>
        <x:v>2866635</x:v>
      </x:c>
      <x:c r="L68" s="41" t="n">
        <x:f>K68*Parametros!$B$10*Parametros!$B$11</x:f>
        <x:v>4299952.5</x:v>
      </x:c>
      <x:c r="M68" s="59" t="n">
        <x:f>Parametros!B8</x:f>
        <x:v>0.015</x:v>
      </x:c>
      <x:c r="N68" s="41" t="n">
        <x:f>IF(I68=0,IF(L68=0,0,"n.a."),IF(M68&gt;0,L68/M68/I68,"n.a."))</x:f>
        <x:v>186024.33484750162</x:v>
      </x:c>
      <x:c r="O68" s="41" t="n">
        <x:f>IF(AND(ISNUMBER(J68),ISNUMBER(N68)),J68*N68,"n.a.")</x:f>
        <x:v>0</x:v>
      </x:c>
    </x:row>
    <x:row r="69" ht="21" customHeight="1">
      <x:c r="A69" s="37" t="str">
        <x:v>G0064</x:v>
      </x:c>
      <x:c r="B69" s="37" t="str">
        <x:v>C02</x:v>
      </x:c>
      <x:c r="C69" s="37" t="str">
        <x:v>Aliado Seguros, S.A.</x:v>
      </x:c>
      <x:c r="D69" s="37" t="str">
        <x:v>Comercial</x:v>
      </x:c>
      <x:c r="E69" s="37" t="str">
        <x:v>Ngäbe-Buglé</x:v>
      </x:c>
      <x:c r="F69" s="41" t="n">
        <x:f>'SSRP geografia'!C30</x:f>
        <x:v>0</x:v>
      </x:c>
      <x:c r="G69" s="59" t="n">
        <x:f>IF(SUM('SSRP geografia'!$C$19:$C$31)=0,IF('SSRP agosto'!E7=0,0,"n.a."),F69/SUM('SSRP geografia'!$C$19:$C$31))</x:f>
        <x:v>0</x:v>
      </x:c>
      <x:c r="H69" s="41" t="n">
        <x:f>'SSRP agosto'!E7</x:f>
        <x:v>1541</x:v>
      </x:c>
      <x:c r="I69" s="41" t="n">
        <x:f>ROUND(H69*Parametros!$B$11,0)</x:f>
        <x:v>1541</x:v>
      </x:c>
      <x:c r="J69" s="41" t="n">
        <x:f>IF(ISNUMBER(G69),ROUND(SUM(G58:G69)*I69,0)-ROUND(SUM(G58:G68)*I69,0),"n.a.")</x:f>
        <x:v>0</x:v>
      </x:c>
      <x:c r="K69" s="41" t="n">
        <x:f>'SSRP agosto'!I7</x:f>
        <x:v>2866635</x:v>
      </x:c>
      <x:c r="L69" s="41" t="n">
        <x:f>K69*Parametros!$B$10*Parametros!$B$11</x:f>
        <x:v>4299952.5</x:v>
      </x:c>
      <x:c r="M69" s="59" t="n">
        <x:f>Parametros!B8</x:f>
        <x:v>0.015</x:v>
      </x:c>
      <x:c r="N69" s="41" t="n">
        <x:f>IF(I69=0,IF(L69=0,0,"n.a."),IF(M69&gt;0,L69/M69/I69,"n.a."))</x:f>
        <x:v>186024.33484750162</x:v>
      </x:c>
      <x:c r="O69" s="41" t="n">
        <x:f>IF(AND(ISNUMBER(J69),ISNUMBER(N69)),J69*N69,"n.a.")</x:f>
        <x:v>0</x:v>
      </x:c>
    </x:row>
    <x:row r="70" ht="21" customHeight="1">
      <x:c r="A70" s="37" t="str">
        <x:v>G0065</x:v>
      </x:c>
      <x:c r="B70" s="37" t="str">
        <x:v>C02</x:v>
      </x:c>
      <x:c r="C70" s="37" t="str">
        <x:v>Aliado Seguros, S.A.</x:v>
      </x:c>
      <x:c r="D70" s="37" t="str">
        <x:v>Comercial</x:v>
      </x:c>
      <x:c r="E70" s="37" t="str">
        <x:v>Panamá Oeste</x:v>
      </x:c>
      <x:c r="F70" s="41" t="n">
        <x:f>'SSRP geografia'!C31</x:f>
        <x:v>597</x:v>
      </x:c>
      <x:c r="G70" s="59" t="n">
        <x:f>IF(SUM('SSRP geografia'!$C$19:$C$31)=0,IF('SSRP agosto'!E7=0,0,"n.a."),F70/SUM('SSRP geografia'!$C$19:$C$31))</x:f>
        <x:v>0.03930734790624177</x:v>
      </x:c>
      <x:c r="H70" s="41" t="n">
        <x:f>'SSRP agosto'!E7</x:f>
        <x:v>1541</x:v>
      </x:c>
      <x:c r="I70" s="41" t="n">
        <x:f>ROUND(H70*Parametros!$B$11,0)</x:f>
        <x:v>1541</x:v>
      </x:c>
      <x:c r="J70" s="41" t="n">
        <x:f>IF(ISNUMBER(G70),ROUND(SUM(G58:G70)*I70,0)-ROUND(SUM(G58:G69)*I70,0),"n.a.")</x:f>
        <x:v>61</x:v>
      </x:c>
      <x:c r="K70" s="41" t="n">
        <x:f>'SSRP agosto'!I7</x:f>
        <x:v>2866635</x:v>
      </x:c>
      <x:c r="L70" s="41" t="n">
        <x:f>K70*Parametros!$B$10*Parametros!$B$11</x:f>
        <x:v>4299952.5</x:v>
      </x:c>
      <x:c r="M70" s="59" t="n">
        <x:f>Parametros!B8</x:f>
        <x:v>0.015</x:v>
      </x:c>
      <x:c r="N70" s="41" t="n">
        <x:f>IF(I70=0,IF(L70=0,0,"n.a."),IF(M70&gt;0,L70/M70/I70,"n.a."))</x:f>
        <x:v>186024.33484750162</x:v>
      </x:c>
      <x:c r="O70" s="41" t="n">
        <x:f>IF(AND(ISNUMBER(J70),ISNUMBER(N70)),J70*N70,"n.a.")</x:f>
        <x:v>11347484.425697599</x:v>
      </x:c>
    </x:row>
    <x:row r="71" ht="21" customHeight="1">
      <x:c r="A71" s="37" t="str">
        <x:v>G0066</x:v>
      </x:c>
      <x:c r="B71" s="37" t="str">
        <x:v>C02</x:v>
      </x:c>
      <x:c r="C71" s="37" t="str">
        <x:v>Aliado Seguros, S.A.</x:v>
      </x:c>
      <x:c r="D71" s="37" t="str">
        <x:v>Industrial</x:v>
      </x:c>
      <x:c r="E71" s="37" t="str">
        <x:v>Bocas del Toro</x:v>
      </x:c>
      <x:c r="F71" s="41" t="n">
        <x:f>'SSRP geografia'!C19</x:f>
        <x:v>45</x:v>
      </x:c>
      <x:c r="G71" s="59" t="n">
        <x:f>IF(SUM('SSRP geografia'!$C$19:$C$31)=0,IF('SSRP agosto'!F7=0,0,"n.a."),F71/SUM('SSRP geografia'!$C$19:$C$31))</x:f>
        <x:v>0.002962865420068475</x:v>
      </x:c>
      <x:c r="H71" s="41" t="n">
        <x:f>'SSRP agosto'!F7</x:f>
        <x:v>0</x:v>
      </x:c>
      <x:c r="I71" s="41" t="n">
        <x:f>ROUND(H71*Parametros!$B$11,0)</x:f>
        <x:v>0</x:v>
      </x:c>
      <x:c r="J71" s="41" t="n">
        <x:f>IF(ISNUMBER(G71),ROUND(SUM(G71:G71)*I71,0)-0,"n.a.")</x:f>
        <x:v>0</x:v>
      </x:c>
      <x:c r="K71" s="41" t="n">
        <x:f>'SSRP agosto'!J7</x:f>
        <x:v>0</x:v>
      </x:c>
      <x:c r="L71" s="41" t="n">
        <x:f>K71*Parametros!$B$10*Parametros!$B$11</x:f>
        <x:v>0</x:v>
      </x:c>
      <x:c r="M71" s="59" t="n">
        <x:f>Parametros!B9</x:f>
        <x:v>0.015</x:v>
      </x:c>
      <x:c r="N71" s="41" t="n">
        <x:f>IF(I71=0,IF(L71=0,0,"n.a."),IF(M71&gt;0,L71/M71/I71,"n.a."))</x:f>
        <x:v>0</x:v>
      </x:c>
      <x:c r="O71" s="41" t="n">
        <x:f>IF(AND(ISNUMBER(J71),ISNUMBER(N71)),J71*N71,"n.a.")</x:f>
        <x:v>0</x:v>
      </x:c>
    </x:row>
    <x:row r="72" ht="21" customHeight="1">
      <x:c r="A72" s="37" t="str">
        <x:v>G0067</x:v>
      </x:c>
      <x:c r="B72" s="37" t="str">
        <x:v>C02</x:v>
      </x:c>
      <x:c r="C72" s="37" t="str">
        <x:v>Aliado Seguros, S.A.</x:v>
      </x:c>
      <x:c r="D72" s="37" t="str">
        <x:v>Industrial</x:v>
      </x:c>
      <x:c r="E72" s="37" t="str">
        <x:v>Coclé</x:v>
      </x:c>
      <x:c r="F72" s="41" t="n">
        <x:f>'SSRP geografia'!C20</x:f>
        <x:v>209</x:v>
      </x:c>
      <x:c r="G72" s="59" t="n">
        <x:f>IF(SUM('SSRP geografia'!$C$19:$C$31)=0,IF('SSRP agosto'!F7=0,0,"n.a."),F72/SUM('SSRP geografia'!$C$19:$C$31))</x:f>
        <x:v>0.013760863839873584</x:v>
      </x:c>
      <x:c r="H72" s="41" t="n">
        <x:f>'SSRP agosto'!F7</x:f>
        <x:v>0</x:v>
      </x:c>
      <x:c r="I72" s="41" t="n">
        <x:f>ROUND(H72*Parametros!$B$11,0)</x:f>
        <x:v>0</x:v>
      </x:c>
      <x:c r="J72" s="41" t="n">
        <x:f>IF(ISNUMBER(G72),ROUND(SUM(G71:G72)*I72,0)-ROUND(SUM(G71:G71)*I72,0),"n.a.")</x:f>
        <x:v>0</x:v>
      </x:c>
      <x:c r="K72" s="41" t="n">
        <x:f>'SSRP agosto'!J7</x:f>
        <x:v>0</x:v>
      </x:c>
      <x:c r="L72" s="41" t="n">
        <x:f>K72*Parametros!$B$10*Parametros!$B$11</x:f>
        <x:v>0</x:v>
      </x:c>
      <x:c r="M72" s="59" t="n">
        <x:f>Parametros!B9</x:f>
        <x:v>0.015</x:v>
      </x:c>
      <x:c r="N72" s="41" t="n">
        <x:f>IF(I72=0,IF(L72=0,0,"n.a."),IF(M72&gt;0,L72/M72/I72,"n.a."))</x:f>
        <x:v>0</x:v>
      </x:c>
      <x:c r="O72" s="41" t="n">
        <x:f>IF(AND(ISNUMBER(J72),ISNUMBER(N72)),J72*N72,"n.a.")</x:f>
        <x:v>0</x:v>
      </x:c>
    </x:row>
    <x:row r="73" ht="21" customHeight="1">
      <x:c r="A73" s="37" t="str">
        <x:v>G0068</x:v>
      </x:c>
      <x:c r="B73" s="37" t="str">
        <x:v>C02</x:v>
      </x:c>
      <x:c r="C73" s="37" t="str">
        <x:v>Aliado Seguros, S.A.</x:v>
      </x:c>
      <x:c r="D73" s="37" t="str">
        <x:v>Industrial</x:v>
      </x:c>
      <x:c r="E73" s="37" t="str">
        <x:v>Colón</x:v>
      </x:c>
      <x:c r="F73" s="41" t="n">
        <x:f>'SSRP geografia'!C21</x:f>
        <x:v>333</x:v>
      </x:c>
      <x:c r="G73" s="59" t="n">
        <x:f>IF(SUM('SSRP geografia'!$C$19:$C$31)=0,IF('SSRP agosto'!F7=0,0,"n.a."),F73/SUM('SSRP geografia'!$C$19:$C$31))</x:f>
        <x:v>0.021925204108506714</x:v>
      </x:c>
      <x:c r="H73" s="41" t="n">
        <x:f>'SSRP agosto'!F7</x:f>
        <x:v>0</x:v>
      </x:c>
      <x:c r="I73" s="41" t="n">
        <x:f>ROUND(H73*Parametros!$B$11,0)</x:f>
        <x:v>0</x:v>
      </x:c>
      <x:c r="J73" s="41" t="n">
        <x:f>IF(ISNUMBER(G73),ROUND(SUM(G71:G73)*I73,0)-ROUND(SUM(G71:G72)*I73,0),"n.a.")</x:f>
        <x:v>0</x:v>
      </x:c>
      <x:c r="K73" s="41" t="n">
        <x:f>'SSRP agosto'!J7</x:f>
        <x:v>0</x:v>
      </x:c>
      <x:c r="L73" s="41" t="n">
        <x:f>K73*Parametros!$B$10*Parametros!$B$11</x:f>
        <x:v>0</x:v>
      </x:c>
      <x:c r="M73" s="59" t="n">
        <x:f>Parametros!B9</x:f>
        <x:v>0.015</x:v>
      </x:c>
      <x:c r="N73" s="41" t="n">
        <x:f>IF(I73=0,IF(L73=0,0,"n.a."),IF(M73&gt;0,L73/M73/I73,"n.a."))</x:f>
        <x:v>0</x:v>
      </x:c>
      <x:c r="O73" s="41" t="n">
        <x:f>IF(AND(ISNUMBER(J73),ISNUMBER(N73)),J73*N73,"n.a.")</x:f>
        <x:v>0</x:v>
      </x:c>
    </x:row>
    <x:row r="74" ht="21" customHeight="1">
      <x:c r="A74" s="37" t="str">
        <x:v>G0069</x:v>
      </x:c>
      <x:c r="B74" s="37" t="str">
        <x:v>C02</x:v>
      </x:c>
      <x:c r="C74" s="37" t="str">
        <x:v>Aliado Seguros, S.A.</x:v>
      </x:c>
      <x:c r="D74" s="37" t="str">
        <x:v>Industrial</x:v>
      </x:c>
      <x:c r="E74" s="37" t="str">
        <x:v>Chiriquí</x:v>
      </x:c>
      <x:c r="F74" s="41" t="n">
        <x:f>'SSRP geografia'!C22</x:f>
        <x:v>1835</x:v>
      </x:c>
      <x:c r="G74" s="59" t="n">
        <x:f>IF(SUM('SSRP geografia'!$C$19:$C$31)=0,IF('SSRP agosto'!F7=0,0,"n.a."),F74/SUM('SSRP geografia'!$C$19:$C$31))</x:f>
        <x:v>0.12081906768501449</x:v>
      </x:c>
      <x:c r="H74" s="41" t="n">
        <x:f>'SSRP agosto'!F7</x:f>
        <x:v>0</x:v>
      </x:c>
      <x:c r="I74" s="41" t="n">
        <x:f>ROUND(H74*Parametros!$B$11,0)</x:f>
        <x:v>0</x:v>
      </x:c>
      <x:c r="J74" s="41" t="n">
        <x:f>IF(ISNUMBER(G74),ROUND(SUM(G71:G74)*I74,0)-ROUND(SUM(G71:G73)*I74,0),"n.a.")</x:f>
        <x:v>0</x:v>
      </x:c>
      <x:c r="K74" s="41" t="n">
        <x:f>'SSRP agosto'!J7</x:f>
        <x:v>0</x:v>
      </x:c>
      <x:c r="L74" s="41" t="n">
        <x:f>K74*Parametros!$B$10*Parametros!$B$11</x:f>
        <x:v>0</x:v>
      </x:c>
      <x:c r="M74" s="59" t="n">
        <x:f>Parametros!B9</x:f>
        <x:v>0.015</x:v>
      </x:c>
      <x:c r="N74" s="41" t="n">
        <x:f>IF(I74=0,IF(L74=0,0,"n.a."),IF(M74&gt;0,L74/M74/I74,"n.a."))</x:f>
        <x:v>0</x:v>
      </x:c>
      <x:c r="O74" s="41" t="n">
        <x:f>IF(AND(ISNUMBER(J74),ISNUMBER(N74)),J74*N74,"n.a.")</x:f>
        <x:v>0</x:v>
      </x:c>
    </x:row>
    <x:row r="75" ht="21" customHeight="1">
      <x:c r="A75" s="37" t="str">
        <x:v>G0070</x:v>
      </x:c>
      <x:c r="B75" s="37" t="str">
        <x:v>C02</x:v>
      </x:c>
      <x:c r="C75" s="37" t="str">
        <x:v>Aliado Seguros, S.A.</x:v>
      </x:c>
      <x:c r="D75" s="37" t="str">
        <x:v>Industrial</x:v>
      </x:c>
      <x:c r="E75" s="37" t="str">
        <x:v>Darién</x:v>
      </x:c>
      <x:c r="F75" s="41" t="n">
        <x:f>'SSRP geografia'!C23</x:f>
        <x:v>8</x:v>
      </x:c>
      <x:c r="G75" s="59" t="n">
        <x:f>IF(SUM('SSRP geografia'!$C$19:$C$31)=0,IF('SSRP agosto'!F7=0,0,"n.a."),F75/SUM('SSRP geografia'!$C$19:$C$31))</x:f>
        <x:v>0.0005267316302343956</x:v>
      </x:c>
      <x:c r="H75" s="41" t="n">
        <x:f>'SSRP agosto'!F7</x:f>
        <x:v>0</x:v>
      </x:c>
      <x:c r="I75" s="41" t="n">
        <x:f>ROUND(H75*Parametros!$B$11,0)</x:f>
        <x:v>0</x:v>
      </x:c>
      <x:c r="J75" s="41" t="n">
        <x:f>IF(ISNUMBER(G75),ROUND(SUM(G71:G75)*I75,0)-ROUND(SUM(G71:G74)*I75,0),"n.a.")</x:f>
        <x:v>0</x:v>
      </x:c>
      <x:c r="K75" s="41" t="n">
        <x:f>'SSRP agosto'!J7</x:f>
        <x:v>0</x:v>
      </x:c>
      <x:c r="L75" s="41" t="n">
        <x:f>K75*Parametros!$B$10*Parametros!$B$11</x:f>
        <x:v>0</x:v>
      </x:c>
      <x:c r="M75" s="59" t="n">
        <x:f>Parametros!B9</x:f>
        <x:v>0.015</x:v>
      </x:c>
      <x:c r="N75" s="41" t="n">
        <x:f>IF(I75=0,IF(L75=0,0,"n.a."),IF(M75&gt;0,L75/M75/I75,"n.a."))</x:f>
        <x:v>0</x:v>
      </x:c>
      <x:c r="O75" s="41" t="n">
        <x:f>IF(AND(ISNUMBER(J75),ISNUMBER(N75)),J75*N75,"n.a.")</x:f>
        <x:v>0</x:v>
      </x:c>
    </x:row>
    <x:row r="76" ht="21" customHeight="1">
      <x:c r="A76" s="37" t="str">
        <x:v>G0071</x:v>
      </x:c>
      <x:c r="B76" s="37" t="str">
        <x:v>C02</x:v>
      </x:c>
      <x:c r="C76" s="37" t="str">
        <x:v>Aliado Seguros, S.A.</x:v>
      </x:c>
      <x:c r="D76" s="37" t="str">
        <x:v>Industrial</x:v>
      </x:c>
      <x:c r="E76" s="37" t="str">
        <x:v>Herrera</x:v>
      </x:c>
      <x:c r="F76" s="41" t="n">
        <x:f>'SSRP geografia'!C24</x:f>
        <x:v>61</x:v>
      </x:c>
      <x:c r="G76" s="59" t="n">
        <x:f>IF(SUM('SSRP geografia'!$C$19:$C$31)=0,IF('SSRP agosto'!F7=0,0,"n.a."),F76/SUM('SSRP geografia'!$C$19:$C$31))</x:f>
        <x:v>0.004016328680537266</x:v>
      </x:c>
      <x:c r="H76" s="41" t="n">
        <x:f>'SSRP agosto'!F7</x:f>
        <x:v>0</x:v>
      </x:c>
      <x:c r="I76" s="41" t="n">
        <x:f>ROUND(H76*Parametros!$B$11,0)</x:f>
        <x:v>0</x:v>
      </x:c>
      <x:c r="J76" s="41" t="n">
        <x:f>IF(ISNUMBER(G76),ROUND(SUM(G71:G76)*I76,0)-ROUND(SUM(G71:G75)*I76,0),"n.a.")</x:f>
        <x:v>0</x:v>
      </x:c>
      <x:c r="K76" s="41" t="n">
        <x:f>'SSRP agosto'!J7</x:f>
        <x:v>0</x:v>
      </x:c>
      <x:c r="L76" s="41" t="n">
        <x:f>K76*Parametros!$B$10*Parametros!$B$11</x:f>
        <x:v>0</x:v>
      </x:c>
      <x:c r="M76" s="59" t="n">
        <x:f>Parametros!B9</x:f>
        <x:v>0.015</x:v>
      </x:c>
      <x:c r="N76" s="41" t="n">
        <x:f>IF(I76=0,IF(L76=0,0,"n.a."),IF(M76&gt;0,L76/M76/I76,"n.a."))</x:f>
        <x:v>0</x:v>
      </x:c>
      <x:c r="O76" s="41" t="n">
        <x:f>IF(AND(ISNUMBER(J76),ISNUMBER(N76)),J76*N76,"n.a.")</x:f>
        <x:v>0</x:v>
      </x:c>
    </x:row>
    <x:row r="77" ht="21" customHeight="1">
      <x:c r="A77" s="37" t="str">
        <x:v>G0072</x:v>
      </x:c>
      <x:c r="B77" s="37" t="str">
        <x:v>C02</x:v>
      </x:c>
      <x:c r="C77" s="37" t="str">
        <x:v>Aliado Seguros, S.A.</x:v>
      </x:c>
      <x:c r="D77" s="37" t="str">
        <x:v>Industrial</x:v>
      </x:c>
      <x:c r="E77" s="37" t="str">
        <x:v>Los Santos</x:v>
      </x:c>
      <x:c r="F77" s="41" t="n">
        <x:f>'SSRP geografia'!C25</x:f>
        <x:v>44</x:v>
      </x:c>
      <x:c r="G77" s="59" t="n">
        <x:f>IF(SUM('SSRP geografia'!$C$19:$C$31)=0,IF('SSRP agosto'!F7=0,0,"n.a."),F77/SUM('SSRP geografia'!$C$19:$C$31))</x:f>
        <x:v>0.0028970239662891757</x:v>
      </x:c>
      <x:c r="H77" s="41" t="n">
        <x:f>'SSRP agosto'!F7</x:f>
        <x:v>0</x:v>
      </x:c>
      <x:c r="I77" s="41" t="n">
        <x:f>ROUND(H77*Parametros!$B$11,0)</x:f>
        <x:v>0</x:v>
      </x:c>
      <x:c r="J77" s="41" t="n">
        <x:f>IF(ISNUMBER(G77),ROUND(SUM(G71:G77)*I77,0)-ROUND(SUM(G71:G76)*I77,0),"n.a.")</x:f>
        <x:v>0</x:v>
      </x:c>
      <x:c r="K77" s="41" t="n">
        <x:f>'SSRP agosto'!J7</x:f>
        <x:v>0</x:v>
      </x:c>
      <x:c r="L77" s="41" t="n">
        <x:f>K77*Parametros!$B$10*Parametros!$B$11</x:f>
        <x:v>0</x:v>
      </x:c>
      <x:c r="M77" s="59" t="n">
        <x:f>Parametros!B9</x:f>
        <x:v>0.015</x:v>
      </x:c>
      <x:c r="N77" s="41" t="n">
        <x:f>IF(I77=0,IF(L77=0,0,"n.a."),IF(M77&gt;0,L77/M77/I77,"n.a."))</x:f>
        <x:v>0</x:v>
      </x:c>
      <x:c r="O77" s="41" t="n">
        <x:f>IF(AND(ISNUMBER(J77),ISNUMBER(N77)),J77*N77,"n.a.")</x:f>
        <x:v>0</x:v>
      </x:c>
    </x:row>
    <x:row r="78" ht="21" customHeight="1">
      <x:c r="A78" s="37" t="str">
        <x:v>G0073</x:v>
      </x:c>
      <x:c r="B78" s="37" t="str">
        <x:v>C02</x:v>
      </x:c>
      <x:c r="C78" s="37" t="str">
        <x:v>Aliado Seguros, S.A.</x:v>
      </x:c>
      <x:c r="D78" s="37" t="str">
        <x:v>Industrial</x:v>
      </x:c>
      <x:c r="E78" s="37" t="str">
        <x:v>Panamá</x:v>
      </x:c>
      <x:c r="F78" s="41" t="n">
        <x:f>'SSRP geografia'!C26</x:f>
        <x:v>12004</x:v>
      </x:c>
      <x:c r="G78" s="59" t="n">
        <x:f>IF(SUM('SSRP geografia'!$C$19:$C$31)=0,IF('SSRP agosto'!F7=0,0,"n.a."),F78/SUM('SSRP geografia'!$C$19:$C$31))</x:f>
        <x:v>0.7903608111667105</x:v>
      </x:c>
      <x:c r="H78" s="41" t="n">
        <x:f>'SSRP agosto'!F7</x:f>
        <x:v>0</x:v>
      </x:c>
      <x:c r="I78" s="41" t="n">
        <x:f>ROUND(H78*Parametros!$B$11,0)</x:f>
        <x:v>0</x:v>
      </x:c>
      <x:c r="J78" s="41" t="n">
        <x:f>IF(ISNUMBER(G78),ROUND(SUM(G71:G78)*I78,0)-ROUND(SUM(G71:G77)*I78,0),"n.a.")</x:f>
        <x:v>0</x:v>
      </x:c>
      <x:c r="K78" s="41" t="n">
        <x:f>'SSRP agosto'!J7</x:f>
        <x:v>0</x:v>
      </x:c>
      <x:c r="L78" s="41" t="n">
        <x:f>K78*Parametros!$B$10*Parametros!$B$11</x:f>
        <x:v>0</x:v>
      </x:c>
      <x:c r="M78" s="59" t="n">
        <x:f>Parametros!B9</x:f>
        <x:v>0.015</x:v>
      </x:c>
      <x:c r="N78" s="41" t="n">
        <x:f>IF(I78=0,IF(L78=0,0,"n.a."),IF(M78&gt;0,L78/M78/I78,"n.a."))</x:f>
        <x:v>0</x:v>
      </x:c>
      <x:c r="O78" s="41" t="n">
        <x:f>IF(AND(ISNUMBER(J78),ISNUMBER(N78)),J78*N78,"n.a.")</x:f>
        <x:v>0</x:v>
      </x:c>
    </x:row>
    <x:row r="79" ht="21" customHeight="1">
      <x:c r="A79" s="37" t="str">
        <x:v>G0074</x:v>
      </x:c>
      <x:c r="B79" s="37" t="str">
        <x:v>C02</x:v>
      </x:c>
      <x:c r="C79" s="37" t="str">
        <x:v>Aliado Seguros, S.A.</x:v>
      </x:c>
      <x:c r="D79" s="37" t="str">
        <x:v>Industrial</x:v>
      </x:c>
      <x:c r="E79" s="37" t="str">
        <x:v>Veraguas</x:v>
      </x:c>
      <x:c r="F79" s="41" t="n">
        <x:f>'SSRP geografia'!C27</x:f>
        <x:v>51</x:v>
      </x:c>
      <x:c r="G79" s="59" t="n">
        <x:f>IF(SUM('SSRP geografia'!$C$19:$C$31)=0,IF('SSRP agosto'!F7=0,0,"n.a."),F79/SUM('SSRP geografia'!$C$19:$C$31))</x:f>
        <x:v>0.0033579141427442717</x:v>
      </x:c>
      <x:c r="H79" s="41" t="n">
        <x:f>'SSRP agosto'!F7</x:f>
        <x:v>0</x:v>
      </x:c>
      <x:c r="I79" s="41" t="n">
        <x:f>ROUND(H79*Parametros!$B$11,0)</x:f>
        <x:v>0</x:v>
      </x:c>
      <x:c r="J79" s="41" t="n">
        <x:f>IF(ISNUMBER(G79),ROUND(SUM(G71:G79)*I79,0)-ROUND(SUM(G71:G78)*I79,0),"n.a.")</x:f>
        <x:v>0</x:v>
      </x:c>
      <x:c r="K79" s="41" t="n">
        <x:f>'SSRP agosto'!J7</x:f>
        <x:v>0</x:v>
      </x:c>
      <x:c r="L79" s="41" t="n">
        <x:f>K79*Parametros!$B$10*Parametros!$B$11</x:f>
        <x:v>0</x:v>
      </x:c>
      <x:c r="M79" s="59" t="n">
        <x:f>Parametros!B9</x:f>
        <x:v>0.015</x:v>
      </x:c>
      <x:c r="N79" s="41" t="n">
        <x:f>IF(I79=0,IF(L79=0,0,"n.a."),IF(M79&gt;0,L79/M79/I79,"n.a."))</x:f>
        <x:v>0</x:v>
      </x:c>
      <x:c r="O79" s="41" t="n">
        <x:f>IF(AND(ISNUMBER(J79),ISNUMBER(N79)),J79*N79,"n.a.")</x:f>
        <x:v>0</x:v>
      </x:c>
    </x:row>
    <x:row r="80" ht="21" customHeight="1">
      <x:c r="A80" s="37" t="str">
        <x:v>G0075</x:v>
      </x:c>
      <x:c r="B80" s="37" t="str">
        <x:v>C02</x:v>
      </x:c>
      <x:c r="C80" s="37" t="str">
        <x:v>Aliado Seguros, S.A.</x:v>
      </x:c>
      <x:c r="D80" s="37" t="str">
        <x:v>Industrial</x:v>
      </x:c>
      <x:c r="E80" s="37" t="str">
        <x:v>Guna Yala</x:v>
      </x:c>
      <x:c r="F80" s="41" t="n">
        <x:f>'SSRP geografia'!C28</x:f>
        <x:v>1</x:v>
      </x:c>
      <x:c r="G80" s="59" t="n">
        <x:f>IF(SUM('SSRP geografia'!$C$19:$C$31)=0,IF('SSRP agosto'!F7=0,0,"n.a."),F80/SUM('SSRP geografia'!$C$19:$C$31))</x:f>
        <x:v>0.00006584145377929945</x:v>
      </x:c>
      <x:c r="H80" s="41" t="n">
        <x:f>'SSRP agosto'!F7</x:f>
        <x:v>0</x:v>
      </x:c>
      <x:c r="I80" s="41" t="n">
        <x:f>ROUND(H80*Parametros!$B$11,0)</x:f>
        <x:v>0</x:v>
      </x:c>
      <x:c r="J80" s="41" t="n">
        <x:f>IF(ISNUMBER(G80),ROUND(SUM(G71:G80)*I80,0)-ROUND(SUM(G71:G79)*I80,0),"n.a.")</x:f>
        <x:v>0</x:v>
      </x:c>
      <x:c r="K80" s="41" t="n">
        <x:f>'SSRP agosto'!J7</x:f>
        <x:v>0</x:v>
      </x:c>
      <x:c r="L80" s="41" t="n">
        <x:f>K80*Parametros!$B$10*Parametros!$B$11</x:f>
        <x:v>0</x:v>
      </x:c>
      <x:c r="M80" s="59" t="n">
        <x:f>Parametros!B9</x:f>
        <x:v>0.015</x:v>
      </x:c>
      <x:c r="N80" s="41" t="n">
        <x:f>IF(I80=0,IF(L80=0,0,"n.a."),IF(M80&gt;0,L80/M80/I80,"n.a."))</x:f>
        <x:v>0</x:v>
      </x:c>
      <x:c r="O80" s="41" t="n">
        <x:f>IF(AND(ISNUMBER(J80),ISNUMBER(N80)),J80*N80,"n.a.")</x:f>
        <x:v>0</x:v>
      </x:c>
    </x:row>
    <x:row r="81" ht="21" customHeight="1">
      <x:c r="A81" s="37" t="str">
        <x:v>G0076</x:v>
      </x:c>
      <x:c r="B81" s="37" t="str">
        <x:v>C02</x:v>
      </x:c>
      <x:c r="C81" s="37" t="str">
        <x:v>Aliado Seguros, S.A.</x:v>
      </x:c>
      <x:c r="D81" s="37" t="str">
        <x:v>Industrial</x:v>
      </x:c>
      <x:c r="E81" s="37" t="str">
        <x:v>Emberá-Wounaan</x:v>
      </x:c>
      <x:c r="F81" s="41" t="n">
        <x:f>'SSRP geografia'!C29</x:f>
        <x:v>0</x:v>
      </x:c>
      <x:c r="G81" s="59" t="n">
        <x:f>IF(SUM('SSRP geografia'!$C$19:$C$31)=0,IF('SSRP agosto'!F7=0,0,"n.a."),F81/SUM('SSRP geografia'!$C$19:$C$31))</x:f>
        <x:v>0</x:v>
      </x:c>
      <x:c r="H81" s="41" t="n">
        <x:f>'SSRP agosto'!F7</x:f>
        <x:v>0</x:v>
      </x:c>
      <x:c r="I81" s="41" t="n">
        <x:f>ROUND(H81*Parametros!$B$11,0)</x:f>
        <x:v>0</x:v>
      </x:c>
      <x:c r="J81" s="41" t="n">
        <x:f>IF(ISNUMBER(G81),ROUND(SUM(G71:G81)*I81,0)-ROUND(SUM(G71:G80)*I81,0),"n.a.")</x:f>
        <x:v>0</x:v>
      </x:c>
      <x:c r="K81" s="41" t="n">
        <x:f>'SSRP agosto'!J7</x:f>
        <x:v>0</x:v>
      </x:c>
      <x:c r="L81" s="41" t="n">
        <x:f>K81*Parametros!$B$10*Parametros!$B$11</x:f>
        <x:v>0</x:v>
      </x:c>
      <x:c r="M81" s="59" t="n">
        <x:f>Parametros!B9</x:f>
        <x:v>0.015</x:v>
      </x:c>
      <x:c r="N81" s="41" t="n">
        <x:f>IF(I81=0,IF(L81=0,0,"n.a."),IF(M81&gt;0,L81/M81/I81,"n.a."))</x:f>
        <x:v>0</x:v>
      </x:c>
      <x:c r="O81" s="41" t="n">
        <x:f>IF(AND(ISNUMBER(J81),ISNUMBER(N81)),J81*N81,"n.a.")</x:f>
        <x:v>0</x:v>
      </x:c>
    </x:row>
    <x:row r="82" ht="21" customHeight="1">
      <x:c r="A82" s="37" t="str">
        <x:v>G0077</x:v>
      </x:c>
      <x:c r="B82" s="37" t="str">
        <x:v>C02</x:v>
      </x:c>
      <x:c r="C82" s="37" t="str">
        <x:v>Aliado Seguros, S.A.</x:v>
      </x:c>
      <x:c r="D82" s="37" t="str">
        <x:v>Industrial</x:v>
      </x:c>
      <x:c r="E82" s="37" t="str">
        <x:v>Ngäbe-Buglé</x:v>
      </x:c>
      <x:c r="F82" s="41" t="n">
        <x:f>'SSRP geografia'!C30</x:f>
        <x:v>0</x:v>
      </x:c>
      <x:c r="G82" s="59" t="n">
        <x:f>IF(SUM('SSRP geografia'!$C$19:$C$31)=0,IF('SSRP agosto'!F7=0,0,"n.a."),F82/SUM('SSRP geografia'!$C$19:$C$31))</x:f>
        <x:v>0</x:v>
      </x:c>
      <x:c r="H82" s="41" t="n">
        <x:f>'SSRP agosto'!F7</x:f>
        <x:v>0</x:v>
      </x:c>
      <x:c r="I82" s="41" t="n">
        <x:f>ROUND(H82*Parametros!$B$11,0)</x:f>
        <x:v>0</x:v>
      </x:c>
      <x:c r="J82" s="41" t="n">
        <x:f>IF(ISNUMBER(G82),ROUND(SUM(G71:G82)*I82,0)-ROUND(SUM(G71:G81)*I82,0),"n.a.")</x:f>
        <x:v>0</x:v>
      </x:c>
      <x:c r="K82" s="41" t="n">
        <x:f>'SSRP agosto'!J7</x:f>
        <x:v>0</x:v>
      </x:c>
      <x:c r="L82" s="41" t="n">
        <x:f>K82*Parametros!$B$10*Parametros!$B$11</x:f>
        <x:v>0</x:v>
      </x:c>
      <x:c r="M82" s="59" t="n">
        <x:f>Parametros!B9</x:f>
        <x:v>0.015</x:v>
      </x:c>
      <x:c r="N82" s="41" t="n">
        <x:f>IF(I82=0,IF(L82=0,0,"n.a."),IF(M82&gt;0,L82/M82/I82,"n.a."))</x:f>
        <x:v>0</x:v>
      </x:c>
      <x:c r="O82" s="41" t="n">
        <x:f>IF(AND(ISNUMBER(J82),ISNUMBER(N82)),J82*N82,"n.a.")</x:f>
        <x:v>0</x:v>
      </x:c>
    </x:row>
    <x:row r="83" ht="21" customHeight="1">
      <x:c r="A83" s="37" t="str">
        <x:v>G0078</x:v>
      </x:c>
      <x:c r="B83" s="37" t="str">
        <x:v>C02</x:v>
      </x:c>
      <x:c r="C83" s="37" t="str">
        <x:v>Aliado Seguros, S.A.</x:v>
      </x:c>
      <x:c r="D83" s="37" t="str">
        <x:v>Industrial</x:v>
      </x:c>
      <x:c r="E83" s="37" t="str">
        <x:v>Panamá Oeste</x:v>
      </x:c>
      <x:c r="F83" s="41" t="n">
        <x:f>'SSRP geografia'!C31</x:f>
        <x:v>597</x:v>
      </x:c>
      <x:c r="G83" s="59" t="n">
        <x:f>IF(SUM('SSRP geografia'!$C$19:$C$31)=0,IF('SSRP agosto'!F7=0,0,"n.a."),F83/SUM('SSRP geografia'!$C$19:$C$31))</x:f>
        <x:v>0.03930734790624177</x:v>
      </x:c>
      <x:c r="H83" s="41" t="n">
        <x:f>'SSRP agosto'!F7</x:f>
        <x:v>0</x:v>
      </x:c>
      <x:c r="I83" s="41" t="n">
        <x:f>ROUND(H83*Parametros!$B$11,0)</x:f>
        <x:v>0</x:v>
      </x:c>
      <x:c r="J83" s="41" t="n">
        <x:f>IF(ISNUMBER(G83),ROUND(SUM(G71:G83)*I83,0)-ROUND(SUM(G71:G82)*I83,0),"n.a.")</x:f>
        <x:v>0</x:v>
      </x:c>
      <x:c r="K83" s="41" t="n">
        <x:f>'SSRP agosto'!J7</x:f>
        <x:v>0</x:v>
      </x:c>
      <x:c r="L83" s="41" t="n">
        <x:f>K83*Parametros!$B$10*Parametros!$B$11</x:f>
        <x:v>0</x:v>
      </x:c>
      <x:c r="M83" s="59" t="n">
        <x:f>Parametros!B9</x:f>
        <x:v>0.015</x:v>
      </x:c>
      <x:c r="N83" s="41" t="n">
        <x:f>IF(I83=0,IF(L83=0,0,"n.a."),IF(M83&gt;0,L83/M83/I83,"n.a."))</x:f>
        <x:v>0</x:v>
      </x:c>
      <x:c r="O83" s="41" t="n">
        <x:f>IF(AND(ISNUMBER(J83),ISNUMBER(N83)),J83*N83,"n.a.")</x:f>
        <x:v>0</x:v>
      </x:c>
    </x:row>
    <x:row r="84" ht="21" customHeight="1">
      <x:c r="A84" s="37" t="str">
        <x:v>G0079</x:v>
      </x:c>
      <x:c r="B84" s="37" t="str">
        <x:v>C03</x:v>
      </x:c>
      <x:c r="C84" s="37" t="str">
        <x:v>Aseguradora Ancon, S.A.</x:v>
      </x:c>
      <x:c r="D84" s="37" t="str">
        <x:v>Residencial</x:v>
      </x:c>
      <x:c r="E84" s="37" t="str">
        <x:v>Bocas del Toro</x:v>
      </x:c>
      <x:c r="F84" s="41" t="n">
        <x:f>'SSRP geografia'!C32</x:f>
        <x:v>0</x:v>
      </x:c>
      <x:c r="G84" s="59" t="n">
        <x:f>IF(SUM('SSRP geografia'!$C$32:$C$44)=0,IF('SSRP agosto'!D8=0,0,"n.a."),F84/SUM('SSRP geografia'!$C$32:$C$44))</x:f>
        <x:v>0</x:v>
      </x:c>
      <x:c r="H84" s="41" t="n">
        <x:f>'SSRP agosto'!D8</x:f>
        <x:v>4299</x:v>
      </x:c>
      <x:c r="I84" s="41" t="n">
        <x:f>ROUND(H84*Parametros!$B$11,0)</x:f>
        <x:v>4299</x:v>
      </x:c>
      <x:c r="J84" s="41" t="n">
        <x:f>IF(ISNUMBER(G84),ROUND(SUM(G84:G84)*I84,0)-0,"n.a.")</x:f>
        <x:v>0</x:v>
      </x:c>
      <x:c r="K84" s="41" t="n">
        <x:f>'SSRP agosto'!H8</x:f>
        <x:v>1114614</x:v>
      </x:c>
      <x:c r="L84" s="41" t="n">
        <x:f>K84*Parametros!$B$10*Parametros!$B$11</x:f>
        <x:v>1671921</x:v>
      </x:c>
      <x:c r="M84" s="59" t="n">
        <x:f>Parametros!B7</x:f>
        <x:v>0.01</x:v>
      </x:c>
      <x:c r="N84" s="41" t="n">
        <x:f>IF(I84=0,IF(L84=0,0,"n.a."),IF(M84&gt;0,L84/M84/I84,"n.a."))</x:f>
        <x:v>38890.92812281926</x:v>
      </x:c>
      <x:c r="O84" s="41" t="n">
        <x:f>IF(AND(ISNUMBER(J84),ISNUMBER(N84)),J84*N84,"n.a.")</x:f>
        <x:v>0</x:v>
      </x:c>
    </x:row>
    <x:row r="85" ht="21" customHeight="1">
      <x:c r="A85" s="37" t="str">
        <x:v>G0080</x:v>
      </x:c>
      <x:c r="B85" s="37" t="str">
        <x:v>C03</x:v>
      </x:c>
      <x:c r="C85" s="37" t="str">
        <x:v>Aseguradora Ancon, S.A.</x:v>
      </x:c>
      <x:c r="D85" s="37" t="str">
        <x:v>Residencial</x:v>
      </x:c>
      <x:c r="E85" s="37" t="str">
        <x:v>Coclé</x:v>
      </x:c>
      <x:c r="F85" s="41" t="n">
        <x:f>'SSRP geografia'!C33</x:f>
        <x:v>0</x:v>
      </x:c>
      <x:c r="G85" s="59" t="n">
        <x:f>IF(SUM('SSRP geografia'!$C$32:$C$44)=0,IF('SSRP agosto'!D8=0,0,"n.a."),F85/SUM('SSRP geografia'!$C$32:$C$44))</x:f>
        <x:v>0</x:v>
      </x:c>
      <x:c r="H85" s="41" t="n">
        <x:f>'SSRP agosto'!D8</x:f>
        <x:v>4299</x:v>
      </x:c>
      <x:c r="I85" s="41" t="n">
        <x:f>ROUND(H85*Parametros!$B$11,0)</x:f>
        <x:v>4299</x:v>
      </x:c>
      <x:c r="J85" s="41" t="n">
        <x:f>IF(ISNUMBER(G85),ROUND(SUM(G84:G85)*I85,0)-ROUND(SUM(G84:G84)*I85,0),"n.a.")</x:f>
        <x:v>0</x:v>
      </x:c>
      <x:c r="K85" s="41" t="n">
        <x:f>'SSRP agosto'!H8</x:f>
        <x:v>1114614</x:v>
      </x:c>
      <x:c r="L85" s="41" t="n">
        <x:f>K85*Parametros!$B$10*Parametros!$B$11</x:f>
        <x:v>1671921</x:v>
      </x:c>
      <x:c r="M85" s="59" t="n">
        <x:f>Parametros!B7</x:f>
        <x:v>0.01</x:v>
      </x:c>
      <x:c r="N85" s="41" t="n">
        <x:f>IF(I85=0,IF(L85=0,0,"n.a."),IF(M85&gt;0,L85/M85/I85,"n.a."))</x:f>
        <x:v>38890.92812281926</x:v>
      </x:c>
      <x:c r="O85" s="41" t="n">
        <x:f>IF(AND(ISNUMBER(J85),ISNUMBER(N85)),J85*N85,"n.a.")</x:f>
        <x:v>0</x:v>
      </x:c>
    </x:row>
    <x:row r="86" ht="21" customHeight="1">
      <x:c r="A86" s="37" t="str">
        <x:v>G0081</x:v>
      </x:c>
      <x:c r="B86" s="37" t="str">
        <x:v>C03</x:v>
      </x:c>
      <x:c r="C86" s="37" t="str">
        <x:v>Aseguradora Ancon, S.A.</x:v>
      </x:c>
      <x:c r="D86" s="37" t="str">
        <x:v>Residencial</x:v>
      </x:c>
      <x:c r="E86" s="37" t="str">
        <x:v>Colón</x:v>
      </x:c>
      <x:c r="F86" s="41" t="n">
        <x:f>'SSRP geografia'!C34</x:f>
        <x:v>1992</x:v>
      </x:c>
      <x:c r="G86" s="59" t="n">
        <x:f>IF(SUM('SSRP geografia'!$C$32:$C$44)=0,IF('SSRP agosto'!D8=0,0,"n.a."),F86/SUM('SSRP geografia'!$C$32:$C$44))</x:f>
        <x:v>0.02140393479966046</x:v>
      </x:c>
      <x:c r="H86" s="41" t="n">
        <x:f>'SSRP agosto'!D8</x:f>
        <x:v>4299</x:v>
      </x:c>
      <x:c r="I86" s="41" t="n">
        <x:f>ROUND(H86*Parametros!$B$11,0)</x:f>
        <x:v>4299</x:v>
      </x:c>
      <x:c r="J86" s="41" t="n">
        <x:f>IF(ISNUMBER(G86),ROUND(SUM(G84:G86)*I86,0)-ROUND(SUM(G84:G85)*I86,0),"n.a.")</x:f>
        <x:v>92</x:v>
      </x:c>
      <x:c r="K86" s="41" t="n">
        <x:f>'SSRP agosto'!H8</x:f>
        <x:v>1114614</x:v>
      </x:c>
      <x:c r="L86" s="41" t="n">
        <x:f>K86*Parametros!$B$10*Parametros!$B$11</x:f>
        <x:v>1671921</x:v>
      </x:c>
      <x:c r="M86" s="59" t="n">
        <x:f>Parametros!B7</x:f>
        <x:v>0.01</x:v>
      </x:c>
      <x:c r="N86" s="41" t="n">
        <x:f>IF(I86=0,IF(L86=0,0,"n.a."),IF(M86&gt;0,L86/M86/I86,"n.a."))</x:f>
        <x:v>38890.92812281926</x:v>
      </x:c>
      <x:c r="O86" s="41" t="n">
        <x:f>IF(AND(ISNUMBER(J86),ISNUMBER(N86)),J86*N86,"n.a.")</x:f>
        <x:v>3577965.3872993723</x:v>
      </x:c>
    </x:row>
    <x:row r="87" ht="21" customHeight="1">
      <x:c r="A87" s="37" t="str">
        <x:v>G0082</x:v>
      </x:c>
      <x:c r="B87" s="37" t="str">
        <x:v>C03</x:v>
      </x:c>
      <x:c r="C87" s="37" t="str">
        <x:v>Aseguradora Ancon, S.A.</x:v>
      </x:c>
      <x:c r="D87" s="37" t="str">
        <x:v>Residencial</x:v>
      </x:c>
      <x:c r="E87" s="37" t="str">
        <x:v>Chiriquí</x:v>
      </x:c>
      <x:c r="F87" s="41" t="n">
        <x:f>'SSRP geografia'!C35</x:f>
        <x:v>7531</x:v>
      </x:c>
      <x:c r="G87" s="59" t="n">
        <x:f>IF(SUM('SSRP geografia'!$C$32:$C$44)=0,IF('SSRP agosto'!D8=0,0,"n.a."),F87/SUM('SSRP geografia'!$C$32:$C$44))</x:f>
        <x:v>0.08092019727723038</x:v>
      </x:c>
      <x:c r="H87" s="41" t="n">
        <x:f>'SSRP agosto'!D8</x:f>
        <x:v>4299</x:v>
      </x:c>
      <x:c r="I87" s="41" t="n">
        <x:f>ROUND(H87*Parametros!$B$11,0)</x:f>
        <x:v>4299</x:v>
      </x:c>
      <x:c r="J87" s="41" t="n">
        <x:f>IF(ISNUMBER(G87),ROUND(SUM(G84:G87)*I87,0)-ROUND(SUM(G84:G86)*I87,0),"n.a.")</x:f>
        <x:v>348</x:v>
      </x:c>
      <x:c r="K87" s="41" t="n">
        <x:f>'SSRP agosto'!H8</x:f>
        <x:v>1114614</x:v>
      </x:c>
      <x:c r="L87" s="41" t="n">
        <x:f>K87*Parametros!$B$10*Parametros!$B$11</x:f>
        <x:v>1671921</x:v>
      </x:c>
      <x:c r="M87" s="59" t="n">
        <x:f>Parametros!B7</x:f>
        <x:v>0.01</x:v>
      </x:c>
      <x:c r="N87" s="41" t="n">
        <x:f>IF(I87=0,IF(L87=0,0,"n.a."),IF(M87&gt;0,L87/M87/I87,"n.a."))</x:f>
        <x:v>38890.92812281926</x:v>
      </x:c>
      <x:c r="O87" s="41" t="n">
        <x:f>IF(AND(ISNUMBER(J87),ISNUMBER(N87)),J87*N87,"n.a.")</x:f>
        <x:v>13534042.986741103</x:v>
      </x:c>
    </x:row>
    <x:row r="88" ht="21" customHeight="1">
      <x:c r="A88" s="37" t="str">
        <x:v>G0083</x:v>
      </x:c>
      <x:c r="B88" s="37" t="str">
        <x:v>C03</x:v>
      </x:c>
      <x:c r="C88" s="37" t="str">
        <x:v>Aseguradora Ancon, S.A.</x:v>
      </x:c>
      <x:c r="D88" s="37" t="str">
        <x:v>Residencial</x:v>
      </x:c>
      <x:c r="E88" s="37" t="str">
        <x:v>Darién</x:v>
      </x:c>
      <x:c r="F88" s="41" t="n">
        <x:f>'SSRP geografia'!C36</x:f>
        <x:v>0</x:v>
      </x:c>
      <x:c r="G88" s="59" t="n">
        <x:f>IF(SUM('SSRP geografia'!$C$32:$C$44)=0,IF('SSRP agosto'!D8=0,0,"n.a."),F88/SUM('SSRP geografia'!$C$32:$C$44))</x:f>
        <x:v>0</x:v>
      </x:c>
      <x:c r="H88" s="41" t="n">
        <x:f>'SSRP agosto'!D8</x:f>
        <x:v>4299</x:v>
      </x:c>
      <x:c r="I88" s="41" t="n">
        <x:f>ROUND(H88*Parametros!$B$11,0)</x:f>
        <x:v>4299</x:v>
      </x:c>
      <x:c r="J88" s="41" t="n">
        <x:f>IF(ISNUMBER(G88),ROUND(SUM(G84:G88)*I88,0)-ROUND(SUM(G84:G87)*I88,0),"n.a.")</x:f>
        <x:v>0</x:v>
      </x:c>
      <x:c r="K88" s="41" t="n">
        <x:f>'SSRP agosto'!H8</x:f>
        <x:v>1114614</x:v>
      </x:c>
      <x:c r="L88" s="41" t="n">
        <x:f>K88*Parametros!$B$10*Parametros!$B$11</x:f>
        <x:v>1671921</x:v>
      </x:c>
      <x:c r="M88" s="59" t="n">
        <x:f>Parametros!B7</x:f>
        <x:v>0.01</x:v>
      </x:c>
      <x:c r="N88" s="41" t="n">
        <x:f>IF(I88=0,IF(L88=0,0,"n.a."),IF(M88&gt;0,L88/M88/I88,"n.a."))</x:f>
        <x:v>38890.92812281926</x:v>
      </x:c>
      <x:c r="O88" s="41" t="n">
        <x:f>IF(AND(ISNUMBER(J88),ISNUMBER(N88)),J88*N88,"n.a.")</x:f>
        <x:v>0</x:v>
      </x:c>
    </x:row>
    <x:row r="89" ht="21" customHeight="1">
      <x:c r="A89" s="37" t="str">
        <x:v>G0084</x:v>
      </x:c>
      <x:c r="B89" s="37" t="str">
        <x:v>C03</x:v>
      </x:c>
      <x:c r="C89" s="37" t="str">
        <x:v>Aseguradora Ancon, S.A.</x:v>
      </x:c>
      <x:c r="D89" s="37" t="str">
        <x:v>Residencial</x:v>
      </x:c>
      <x:c r="E89" s="37" t="str">
        <x:v>Herrera</x:v>
      </x:c>
      <x:c r="F89" s="41" t="n">
        <x:f>'SSRP geografia'!C37</x:f>
        <x:v>3222</x:v>
      </x:c>
      <x:c r="G89" s="59" t="n">
        <x:f>IF(SUM('SSRP geografia'!$C$32:$C$44)=0,IF('SSRP agosto'!D8=0,0,"n.a."),F89/SUM('SSRP geografia'!$C$32:$C$44))</x:f>
        <x:v>0.034620219841619476</x:v>
      </x:c>
      <x:c r="H89" s="41" t="n">
        <x:f>'SSRP agosto'!D8</x:f>
        <x:v>4299</x:v>
      </x:c>
      <x:c r="I89" s="41" t="n">
        <x:f>ROUND(H89*Parametros!$B$11,0)</x:f>
        <x:v>4299</x:v>
      </x:c>
      <x:c r="J89" s="41" t="n">
        <x:f>IF(ISNUMBER(G89),ROUND(SUM(G84:G89)*I89,0)-ROUND(SUM(G84:G88)*I89,0),"n.a.")</x:f>
        <x:v>149</x:v>
      </x:c>
      <x:c r="K89" s="41" t="n">
        <x:f>'SSRP agosto'!H8</x:f>
        <x:v>1114614</x:v>
      </x:c>
      <x:c r="L89" s="41" t="n">
        <x:f>K89*Parametros!$B$10*Parametros!$B$11</x:f>
        <x:v>1671921</x:v>
      </x:c>
      <x:c r="M89" s="59" t="n">
        <x:f>Parametros!B7</x:f>
        <x:v>0.01</x:v>
      </x:c>
      <x:c r="N89" s="41" t="n">
        <x:f>IF(I89=0,IF(L89=0,0,"n.a."),IF(M89&gt;0,L89/M89/I89,"n.a."))</x:f>
        <x:v>38890.92812281926</x:v>
      </x:c>
      <x:c r="O89" s="41" t="n">
        <x:f>IF(AND(ISNUMBER(J89),ISNUMBER(N89)),J89*N89,"n.a.")</x:f>
        <x:v>5794748.29030007</x:v>
      </x:c>
    </x:row>
    <x:row r="90" ht="21" customHeight="1">
      <x:c r="A90" s="37" t="str">
        <x:v>G0085</x:v>
      </x:c>
      <x:c r="B90" s="37" t="str">
        <x:v>C03</x:v>
      </x:c>
      <x:c r="C90" s="37" t="str">
        <x:v>Aseguradora Ancon, S.A.</x:v>
      </x:c>
      <x:c r="D90" s="37" t="str">
        <x:v>Residencial</x:v>
      </x:c>
      <x:c r="E90" s="37" t="str">
        <x:v>Los Santos</x:v>
      </x:c>
      <x:c r="F90" s="41" t="n">
        <x:f>'SSRP geografia'!C38</x:f>
        <x:v>0</x:v>
      </x:c>
      <x:c r="G90" s="59" t="n">
        <x:f>IF(SUM('SSRP geografia'!$C$32:$C$44)=0,IF('SSRP agosto'!D8=0,0,"n.a."),F90/SUM('SSRP geografia'!$C$32:$C$44))</x:f>
        <x:v>0</x:v>
      </x:c>
      <x:c r="H90" s="41" t="n">
        <x:f>'SSRP agosto'!D8</x:f>
        <x:v>4299</x:v>
      </x:c>
      <x:c r="I90" s="41" t="n">
        <x:f>ROUND(H90*Parametros!$B$11,0)</x:f>
        <x:v>4299</x:v>
      </x:c>
      <x:c r="J90" s="41" t="n">
        <x:f>IF(ISNUMBER(G90),ROUND(SUM(G84:G90)*I90,0)-ROUND(SUM(G84:G89)*I90,0),"n.a.")</x:f>
        <x:v>0</x:v>
      </x:c>
      <x:c r="K90" s="41" t="n">
        <x:f>'SSRP agosto'!H8</x:f>
        <x:v>1114614</x:v>
      </x:c>
      <x:c r="L90" s="41" t="n">
        <x:f>K90*Parametros!$B$10*Parametros!$B$11</x:f>
        <x:v>1671921</x:v>
      </x:c>
      <x:c r="M90" s="59" t="n">
        <x:f>Parametros!B7</x:f>
        <x:v>0.01</x:v>
      </x:c>
      <x:c r="N90" s="41" t="n">
        <x:f>IF(I90=0,IF(L90=0,0,"n.a."),IF(M90&gt;0,L90/M90/I90,"n.a."))</x:f>
        <x:v>38890.92812281926</x:v>
      </x:c>
      <x:c r="O90" s="41" t="n">
        <x:f>IF(AND(ISNUMBER(J90),ISNUMBER(N90)),J90*N90,"n.a.")</x:f>
        <x:v>0</x:v>
      </x:c>
    </x:row>
    <x:row r="91" ht="21" customHeight="1">
      <x:c r="A91" s="37" t="str">
        <x:v>G0086</x:v>
      </x:c>
      <x:c r="B91" s="37" t="str">
        <x:v>C03</x:v>
      </x:c>
      <x:c r="C91" s="37" t="str">
        <x:v>Aseguradora Ancon, S.A.</x:v>
      </x:c>
      <x:c r="D91" s="37" t="str">
        <x:v>Residencial</x:v>
      </x:c>
      <x:c r="E91" s="37" t="str">
        <x:v>Panamá</x:v>
      </x:c>
      <x:c r="F91" s="41" t="n">
        <x:f>'SSRP geografia'!C39</x:f>
        <x:v>75225</x:v>
      </x:c>
      <x:c r="G91" s="59" t="n">
        <x:f>IF(SUM('SSRP geografia'!$C$32:$C$44)=0,IF('SSRP agosto'!D8=0,0,"n.a."),F91/SUM('SSRP geografia'!$C$32:$C$44))</x:f>
        <x:v>0.8082886522612741</x:v>
      </x:c>
      <x:c r="H91" s="41" t="n">
        <x:f>'SSRP agosto'!D8</x:f>
        <x:v>4299</x:v>
      </x:c>
      <x:c r="I91" s="41" t="n">
        <x:f>ROUND(H91*Parametros!$B$11,0)</x:f>
        <x:v>4299</x:v>
      </x:c>
      <x:c r="J91" s="41" t="n">
        <x:f>IF(ISNUMBER(G91),ROUND(SUM(G84:G91)*I91,0)-ROUND(SUM(G84:G90)*I91,0),"n.a.")</x:f>
        <x:v>3475</x:v>
      </x:c>
      <x:c r="K91" s="41" t="n">
        <x:f>'SSRP agosto'!H8</x:f>
        <x:v>1114614</x:v>
      </x:c>
      <x:c r="L91" s="41" t="n">
        <x:f>K91*Parametros!$B$10*Parametros!$B$11</x:f>
        <x:v>1671921</x:v>
      </x:c>
      <x:c r="M91" s="59" t="n">
        <x:f>Parametros!B7</x:f>
        <x:v>0.01</x:v>
      </x:c>
      <x:c r="N91" s="41" t="n">
        <x:f>IF(I91=0,IF(L91=0,0,"n.a."),IF(M91&gt;0,L91/M91/I91,"n.a."))</x:f>
        <x:v>38890.92812281926</x:v>
      </x:c>
      <x:c r="O91" s="41" t="n">
        <x:f>IF(AND(ISNUMBER(J91),ISNUMBER(N91)),J91*N91,"n.a.")</x:f>
        <x:v>135145975.22679693</x:v>
      </x:c>
    </x:row>
    <x:row r="92" ht="21" customHeight="1">
      <x:c r="A92" s="37" t="str">
        <x:v>G0087</x:v>
      </x:c>
      <x:c r="B92" s="37" t="str">
        <x:v>C03</x:v>
      </x:c>
      <x:c r="C92" s="37" t="str">
        <x:v>Aseguradora Ancon, S.A.</x:v>
      </x:c>
      <x:c r="D92" s="37" t="str">
        <x:v>Residencial</x:v>
      </x:c>
      <x:c r="E92" s="37" t="str">
        <x:v>Veraguas</x:v>
      </x:c>
      <x:c r="F92" s="41" t="n">
        <x:f>'SSRP geografia'!C40</x:f>
        <x:v>2246</x:v>
      </x:c>
      <x:c r="G92" s="59" t="n">
        <x:f>IF(SUM('SSRP geografia'!$C$32:$C$44)=0,IF('SSRP agosto'!D8=0,0,"n.a."),F92/SUM('SSRP geografia'!$C$32:$C$44))</x:f>
        <x:v>0.02413315138556094</x:v>
      </x:c>
      <x:c r="H92" s="41" t="n">
        <x:f>'SSRP agosto'!D8</x:f>
        <x:v>4299</x:v>
      </x:c>
      <x:c r="I92" s="41" t="n">
        <x:f>ROUND(H92*Parametros!$B$11,0)</x:f>
        <x:v>4299</x:v>
      </x:c>
      <x:c r="J92" s="41" t="n">
        <x:f>IF(ISNUMBER(G92),ROUND(SUM(G84:G92)*I92,0)-ROUND(SUM(G84:G91)*I92,0),"n.a.")</x:f>
        <x:v>103</x:v>
      </x:c>
      <x:c r="K92" s="41" t="n">
        <x:f>'SSRP agosto'!H8</x:f>
        <x:v>1114614</x:v>
      </x:c>
      <x:c r="L92" s="41" t="n">
        <x:f>K92*Parametros!$B$10*Parametros!$B$11</x:f>
        <x:v>1671921</x:v>
      </x:c>
      <x:c r="M92" s="59" t="n">
        <x:f>Parametros!B7</x:f>
        <x:v>0.01</x:v>
      </x:c>
      <x:c r="N92" s="41" t="n">
        <x:f>IF(I92=0,IF(L92=0,0,"n.a."),IF(M92&gt;0,L92/M92/I92,"n.a."))</x:f>
        <x:v>38890.92812281926</x:v>
      </x:c>
      <x:c r="O92" s="41" t="n">
        <x:f>IF(AND(ISNUMBER(J92),ISNUMBER(N92)),J92*N92,"n.a.")</x:f>
        <x:v>4005765.596650384</x:v>
      </x:c>
    </x:row>
    <x:row r="93" ht="21" customHeight="1">
      <x:c r="A93" s="37" t="str">
        <x:v>G0088</x:v>
      </x:c>
      <x:c r="B93" s="37" t="str">
        <x:v>C03</x:v>
      </x:c>
      <x:c r="C93" s="37" t="str">
        <x:v>Aseguradora Ancon, S.A.</x:v>
      </x:c>
      <x:c r="D93" s="37" t="str">
        <x:v>Residencial</x:v>
      </x:c>
      <x:c r="E93" s="37" t="str">
        <x:v>Guna Yala</x:v>
      </x:c>
      <x:c r="F93" s="41" t="n">
        <x:f>'SSRP geografia'!C41</x:f>
        <x:v>0</x:v>
      </x:c>
      <x:c r="G93" s="59" t="n">
        <x:f>IF(SUM('SSRP geografia'!$C$32:$C$44)=0,IF('SSRP agosto'!D8=0,0,"n.a."),F93/SUM('SSRP geografia'!$C$32:$C$44))</x:f>
        <x:v>0</x:v>
      </x:c>
      <x:c r="H93" s="41" t="n">
        <x:f>'SSRP agosto'!D8</x:f>
        <x:v>4299</x:v>
      </x:c>
      <x:c r="I93" s="41" t="n">
        <x:f>ROUND(H93*Parametros!$B$11,0)</x:f>
        <x:v>4299</x:v>
      </x:c>
      <x:c r="J93" s="41" t="n">
        <x:f>IF(ISNUMBER(G93),ROUND(SUM(G84:G93)*I93,0)-ROUND(SUM(G84:G92)*I93,0),"n.a.")</x:f>
        <x:v>0</x:v>
      </x:c>
      <x:c r="K93" s="41" t="n">
        <x:f>'SSRP agosto'!H8</x:f>
        <x:v>1114614</x:v>
      </x:c>
      <x:c r="L93" s="41" t="n">
        <x:f>K93*Parametros!$B$10*Parametros!$B$11</x:f>
        <x:v>1671921</x:v>
      </x:c>
      <x:c r="M93" s="59" t="n">
        <x:f>Parametros!B7</x:f>
        <x:v>0.01</x:v>
      </x:c>
      <x:c r="N93" s="41" t="n">
        <x:f>IF(I93=0,IF(L93=0,0,"n.a."),IF(M93&gt;0,L93/M93/I93,"n.a."))</x:f>
        <x:v>38890.92812281926</x:v>
      </x:c>
      <x:c r="O93" s="41" t="n">
        <x:f>IF(AND(ISNUMBER(J93),ISNUMBER(N93)),J93*N93,"n.a.")</x:f>
        <x:v>0</x:v>
      </x:c>
    </x:row>
    <x:row r="94" ht="21" customHeight="1">
      <x:c r="A94" s="37" t="str">
        <x:v>G0089</x:v>
      </x:c>
      <x:c r="B94" s="37" t="str">
        <x:v>C03</x:v>
      </x:c>
      <x:c r="C94" s="37" t="str">
        <x:v>Aseguradora Ancon, S.A.</x:v>
      </x:c>
      <x:c r="D94" s="37" t="str">
        <x:v>Residencial</x:v>
      </x:c>
      <x:c r="E94" s="37" t="str">
        <x:v>Emberá-Wounaan</x:v>
      </x:c>
      <x:c r="F94" s="41" t="n">
        <x:f>'SSRP geografia'!C42</x:f>
        <x:v>0</x:v>
      </x:c>
      <x:c r="G94" s="59" t="n">
        <x:f>IF(SUM('SSRP geografia'!$C$32:$C$44)=0,IF('SSRP agosto'!D8=0,0,"n.a."),F94/SUM('SSRP geografia'!$C$32:$C$44))</x:f>
        <x:v>0</x:v>
      </x:c>
      <x:c r="H94" s="41" t="n">
        <x:f>'SSRP agosto'!D8</x:f>
        <x:v>4299</x:v>
      </x:c>
      <x:c r="I94" s="41" t="n">
        <x:f>ROUND(H94*Parametros!$B$11,0)</x:f>
        <x:v>4299</x:v>
      </x:c>
      <x:c r="J94" s="41" t="n">
        <x:f>IF(ISNUMBER(G94),ROUND(SUM(G84:G94)*I94,0)-ROUND(SUM(G84:G93)*I94,0),"n.a.")</x:f>
        <x:v>0</x:v>
      </x:c>
      <x:c r="K94" s="41" t="n">
        <x:f>'SSRP agosto'!H8</x:f>
        <x:v>1114614</x:v>
      </x:c>
      <x:c r="L94" s="41" t="n">
        <x:f>K94*Parametros!$B$10*Parametros!$B$11</x:f>
        <x:v>1671921</x:v>
      </x:c>
      <x:c r="M94" s="59" t="n">
        <x:f>Parametros!B7</x:f>
        <x:v>0.01</x:v>
      </x:c>
      <x:c r="N94" s="41" t="n">
        <x:f>IF(I94=0,IF(L94=0,0,"n.a."),IF(M94&gt;0,L94/M94/I94,"n.a."))</x:f>
        <x:v>38890.92812281926</x:v>
      </x:c>
      <x:c r="O94" s="41" t="n">
        <x:f>IF(AND(ISNUMBER(J94),ISNUMBER(N94)),J94*N94,"n.a.")</x:f>
        <x:v>0</x:v>
      </x:c>
    </x:row>
    <x:row r="95" ht="21" customHeight="1">
      <x:c r="A95" s="37" t="str">
        <x:v>G0090</x:v>
      </x:c>
      <x:c r="B95" s="37" t="str">
        <x:v>C03</x:v>
      </x:c>
      <x:c r="C95" s="37" t="str">
        <x:v>Aseguradora Ancon, S.A.</x:v>
      </x:c>
      <x:c r="D95" s="37" t="str">
        <x:v>Residencial</x:v>
      </x:c>
      <x:c r="E95" s="37" t="str">
        <x:v>Ngäbe-Buglé</x:v>
      </x:c>
      <x:c r="F95" s="41" t="n">
        <x:f>'SSRP geografia'!C43</x:f>
        <x:v>0</x:v>
      </x:c>
      <x:c r="G95" s="59" t="n">
        <x:f>IF(SUM('SSRP geografia'!$C$32:$C$44)=0,IF('SSRP agosto'!D8=0,0,"n.a."),F95/SUM('SSRP geografia'!$C$32:$C$44))</x:f>
        <x:v>0</x:v>
      </x:c>
      <x:c r="H95" s="41" t="n">
        <x:f>'SSRP agosto'!D8</x:f>
        <x:v>4299</x:v>
      </x:c>
      <x:c r="I95" s="41" t="n">
        <x:f>ROUND(H95*Parametros!$B$11,0)</x:f>
        <x:v>4299</x:v>
      </x:c>
      <x:c r="J95" s="41" t="n">
        <x:f>IF(ISNUMBER(G95),ROUND(SUM(G84:G95)*I95,0)-ROUND(SUM(G84:G94)*I95,0),"n.a.")</x:f>
        <x:v>0</x:v>
      </x:c>
      <x:c r="K95" s="41" t="n">
        <x:f>'SSRP agosto'!H8</x:f>
        <x:v>1114614</x:v>
      </x:c>
      <x:c r="L95" s="41" t="n">
        <x:f>K95*Parametros!$B$10*Parametros!$B$11</x:f>
        <x:v>1671921</x:v>
      </x:c>
      <x:c r="M95" s="59" t="n">
        <x:f>Parametros!B7</x:f>
        <x:v>0.01</x:v>
      </x:c>
      <x:c r="N95" s="41" t="n">
        <x:f>IF(I95=0,IF(L95=0,0,"n.a."),IF(M95&gt;0,L95/M95/I95,"n.a."))</x:f>
        <x:v>38890.92812281926</x:v>
      </x:c>
      <x:c r="O95" s="41" t="n">
        <x:f>IF(AND(ISNUMBER(J95),ISNUMBER(N95)),J95*N95,"n.a.")</x:f>
        <x:v>0</x:v>
      </x:c>
    </x:row>
    <x:row r="96" ht="21" customHeight="1">
      <x:c r="A96" s="37" t="str">
        <x:v>G0091</x:v>
      </x:c>
      <x:c r="B96" s="37" t="str">
        <x:v>C03</x:v>
      </x:c>
      <x:c r="C96" s="37" t="str">
        <x:v>Aseguradora Ancon, S.A.</x:v>
      </x:c>
      <x:c r="D96" s="37" t="str">
        <x:v>Residencial</x:v>
      </x:c>
      <x:c r="E96" s="37" t="str">
        <x:v>Panamá Oeste</x:v>
      </x:c>
      <x:c r="F96" s="41" t="n">
        <x:f>'SSRP geografia'!C44</x:f>
        <x:v>2851</x:v>
      </x:c>
      <x:c r="G96" s="59" t="n">
        <x:f>IF(SUM('SSRP geografia'!$C$32:$C$44)=0,IF('SSRP agosto'!D8=0,0,"n.a."),F96/SUM('SSRP geografia'!$C$32:$C$44))</x:f>
        <x:v>0.030633844434654604</x:v>
      </x:c>
      <x:c r="H96" s="41" t="n">
        <x:f>'SSRP agosto'!D8</x:f>
        <x:v>4299</x:v>
      </x:c>
      <x:c r="I96" s="41" t="n">
        <x:f>ROUND(H96*Parametros!$B$11,0)</x:f>
        <x:v>4299</x:v>
      </x:c>
      <x:c r="J96" s="41" t="n">
        <x:f>IF(ISNUMBER(G96),ROUND(SUM(G84:G96)*I96,0)-ROUND(SUM(G84:G95)*I96,0),"n.a.")</x:f>
        <x:v>132</x:v>
      </x:c>
      <x:c r="K96" s="41" t="n">
        <x:f>'SSRP agosto'!H8</x:f>
        <x:v>1114614</x:v>
      </x:c>
      <x:c r="L96" s="41" t="n">
        <x:f>K96*Parametros!$B$10*Parametros!$B$11</x:f>
        <x:v>1671921</x:v>
      </x:c>
      <x:c r="M96" s="59" t="n">
        <x:f>Parametros!B7</x:f>
        <x:v>0.01</x:v>
      </x:c>
      <x:c r="N96" s="41" t="n">
        <x:f>IF(I96=0,IF(L96=0,0,"n.a."),IF(M96&gt;0,L96/M96/I96,"n.a."))</x:f>
        <x:v>38890.92812281926</x:v>
      </x:c>
      <x:c r="O96" s="41" t="n">
        <x:f>IF(AND(ISNUMBER(J96),ISNUMBER(N96)),J96*N96,"n.a.")</x:f>
        <x:v>5133602.512212142</x:v>
      </x:c>
    </x:row>
    <x:row r="97" ht="21" customHeight="1">
      <x:c r="A97" s="37" t="str">
        <x:v>G0092</x:v>
      </x:c>
      <x:c r="B97" s="37" t="str">
        <x:v>C03</x:v>
      </x:c>
      <x:c r="C97" s="37" t="str">
        <x:v>Aseguradora Ancon, S.A.</x:v>
      </x:c>
      <x:c r="D97" s="37" t="str">
        <x:v>Comercial</x:v>
      </x:c>
      <x:c r="E97" s="37" t="str">
        <x:v>Bocas del Toro</x:v>
      </x:c>
      <x:c r="F97" s="41" t="n">
        <x:f>'SSRP geografia'!C32</x:f>
        <x:v>0</x:v>
      </x:c>
      <x:c r="G97" s="59" t="n">
        <x:f>IF(SUM('SSRP geografia'!$C$32:$C$44)=0,IF('SSRP agosto'!E8=0,0,"n.a."),F97/SUM('SSRP geografia'!$C$32:$C$44))</x:f>
        <x:v>0</x:v>
      </x:c>
      <x:c r="H97" s="41" t="n">
        <x:f>'SSRP agosto'!E8</x:f>
        <x:v>2958</x:v>
      </x:c>
      <x:c r="I97" s="41" t="n">
        <x:f>ROUND(H97*Parametros!$B$11,0)</x:f>
        <x:v>2958</x:v>
      </x:c>
      <x:c r="J97" s="41" t="n">
        <x:f>IF(ISNUMBER(G97),ROUND(SUM(G97:G97)*I97,0)-0,"n.a.")</x:f>
        <x:v>0</x:v>
      </x:c>
      <x:c r="K97" s="41" t="n">
        <x:f>'SSRP agosto'!I8</x:f>
        <x:v>3722457</x:v>
      </x:c>
      <x:c r="L97" s="41" t="n">
        <x:f>K97*Parametros!$B$10*Parametros!$B$11</x:f>
        <x:v>5583685.5</x:v>
      </x:c>
      <x:c r="M97" s="59" t="n">
        <x:f>Parametros!B8</x:f>
        <x:v>0.015</x:v>
      </x:c>
      <x:c r="N97" s="41" t="n">
        <x:f>IF(I97=0,IF(L97=0,0,"n.a."),IF(M97&gt;0,L97/M97/I97,"n.a."))</x:f>
        <x:v>125843.71196754563</x:v>
      </x:c>
      <x:c r="O97" s="41" t="n">
        <x:f>IF(AND(ISNUMBER(J97),ISNUMBER(N97)),J97*N97,"n.a.")</x:f>
        <x:v>0</x:v>
      </x:c>
    </x:row>
    <x:row r="98" ht="21" customHeight="1">
      <x:c r="A98" s="37" t="str">
        <x:v>G0093</x:v>
      </x:c>
      <x:c r="B98" s="37" t="str">
        <x:v>C03</x:v>
      </x:c>
      <x:c r="C98" s="37" t="str">
        <x:v>Aseguradora Ancon, S.A.</x:v>
      </x:c>
      <x:c r="D98" s="37" t="str">
        <x:v>Comercial</x:v>
      </x:c>
      <x:c r="E98" s="37" t="str">
        <x:v>Coclé</x:v>
      </x:c>
      <x:c r="F98" s="41" t="n">
        <x:f>'SSRP geografia'!C33</x:f>
        <x:v>0</x:v>
      </x:c>
      <x:c r="G98" s="59" t="n">
        <x:f>IF(SUM('SSRP geografia'!$C$32:$C$44)=0,IF('SSRP agosto'!E8=0,0,"n.a."),F98/SUM('SSRP geografia'!$C$32:$C$44))</x:f>
        <x:v>0</x:v>
      </x:c>
      <x:c r="H98" s="41" t="n">
        <x:f>'SSRP agosto'!E8</x:f>
        <x:v>2958</x:v>
      </x:c>
      <x:c r="I98" s="41" t="n">
        <x:f>ROUND(H98*Parametros!$B$11,0)</x:f>
        <x:v>2958</x:v>
      </x:c>
      <x:c r="J98" s="41" t="n">
        <x:f>IF(ISNUMBER(G98),ROUND(SUM(G97:G98)*I98,0)-ROUND(SUM(G97:G97)*I98,0),"n.a.")</x:f>
        <x:v>0</x:v>
      </x:c>
      <x:c r="K98" s="41" t="n">
        <x:f>'SSRP agosto'!I8</x:f>
        <x:v>3722457</x:v>
      </x:c>
      <x:c r="L98" s="41" t="n">
        <x:f>K98*Parametros!$B$10*Parametros!$B$11</x:f>
        <x:v>5583685.5</x:v>
      </x:c>
      <x:c r="M98" s="59" t="n">
        <x:f>Parametros!B8</x:f>
        <x:v>0.015</x:v>
      </x:c>
      <x:c r="N98" s="41" t="n">
        <x:f>IF(I98=0,IF(L98=0,0,"n.a."),IF(M98&gt;0,L98/M98/I98,"n.a."))</x:f>
        <x:v>125843.71196754563</x:v>
      </x:c>
      <x:c r="O98" s="41" t="n">
        <x:f>IF(AND(ISNUMBER(J98),ISNUMBER(N98)),J98*N98,"n.a.")</x:f>
        <x:v>0</x:v>
      </x:c>
    </x:row>
    <x:row r="99" ht="21" customHeight="1">
      <x:c r="A99" s="37" t="str">
        <x:v>G0094</x:v>
      </x:c>
      <x:c r="B99" s="37" t="str">
        <x:v>C03</x:v>
      </x:c>
      <x:c r="C99" s="37" t="str">
        <x:v>Aseguradora Ancon, S.A.</x:v>
      </x:c>
      <x:c r="D99" s="37" t="str">
        <x:v>Comercial</x:v>
      </x:c>
      <x:c r="E99" s="37" t="str">
        <x:v>Colón</x:v>
      </x:c>
      <x:c r="F99" s="41" t="n">
        <x:f>'SSRP geografia'!C34</x:f>
        <x:v>1992</x:v>
      </x:c>
      <x:c r="G99" s="59" t="n">
        <x:f>IF(SUM('SSRP geografia'!$C$32:$C$44)=0,IF('SSRP agosto'!E8=0,0,"n.a."),F99/SUM('SSRP geografia'!$C$32:$C$44))</x:f>
        <x:v>0.02140393479966046</x:v>
      </x:c>
      <x:c r="H99" s="41" t="n">
        <x:f>'SSRP agosto'!E8</x:f>
        <x:v>2958</x:v>
      </x:c>
      <x:c r="I99" s="41" t="n">
        <x:f>ROUND(H99*Parametros!$B$11,0)</x:f>
        <x:v>2958</x:v>
      </x:c>
      <x:c r="J99" s="41" t="n">
        <x:f>IF(ISNUMBER(G99),ROUND(SUM(G97:G99)*I99,0)-ROUND(SUM(G97:G98)*I99,0),"n.a.")</x:f>
        <x:v>63</x:v>
      </x:c>
      <x:c r="K99" s="41" t="n">
        <x:f>'SSRP agosto'!I8</x:f>
        <x:v>3722457</x:v>
      </x:c>
      <x:c r="L99" s="41" t="n">
        <x:f>K99*Parametros!$B$10*Parametros!$B$11</x:f>
        <x:v>5583685.5</x:v>
      </x:c>
      <x:c r="M99" s="59" t="n">
        <x:f>Parametros!B8</x:f>
        <x:v>0.015</x:v>
      </x:c>
      <x:c r="N99" s="41" t="n">
        <x:f>IF(I99=0,IF(L99=0,0,"n.a."),IF(M99&gt;0,L99/M99/I99,"n.a."))</x:f>
        <x:v>125843.71196754563</x:v>
      </x:c>
      <x:c r="O99" s="41" t="n">
        <x:f>IF(AND(ISNUMBER(J99),ISNUMBER(N99)),J99*N99,"n.a.")</x:f>
        <x:v>7928153.853955375</x:v>
      </x:c>
    </x:row>
    <x:row r="100" ht="21" customHeight="1">
      <x:c r="A100" s="37" t="str">
        <x:v>G0095</x:v>
      </x:c>
      <x:c r="B100" s="37" t="str">
        <x:v>C03</x:v>
      </x:c>
      <x:c r="C100" s="37" t="str">
        <x:v>Aseguradora Ancon, S.A.</x:v>
      </x:c>
      <x:c r="D100" s="37" t="str">
        <x:v>Comercial</x:v>
      </x:c>
      <x:c r="E100" s="37" t="str">
        <x:v>Chiriquí</x:v>
      </x:c>
      <x:c r="F100" s="41" t="n">
        <x:f>'SSRP geografia'!C35</x:f>
        <x:v>7531</x:v>
      </x:c>
      <x:c r="G100" s="59" t="n">
        <x:f>IF(SUM('SSRP geografia'!$C$32:$C$44)=0,IF('SSRP agosto'!E8=0,0,"n.a."),F100/SUM('SSRP geografia'!$C$32:$C$44))</x:f>
        <x:v>0.08092019727723038</x:v>
      </x:c>
      <x:c r="H100" s="41" t="n">
        <x:f>'SSRP agosto'!E8</x:f>
        <x:v>2958</x:v>
      </x:c>
      <x:c r="I100" s="41" t="n">
        <x:f>ROUND(H100*Parametros!$B$11,0)</x:f>
        <x:v>2958</x:v>
      </x:c>
      <x:c r="J100" s="41" t="n">
        <x:f>IF(ISNUMBER(G100),ROUND(SUM(G97:G100)*I100,0)-ROUND(SUM(G97:G99)*I100,0),"n.a.")</x:f>
        <x:v>240</x:v>
      </x:c>
      <x:c r="K100" s="41" t="n">
        <x:f>'SSRP agosto'!I8</x:f>
        <x:v>3722457</x:v>
      </x:c>
      <x:c r="L100" s="41" t="n">
        <x:f>K100*Parametros!$B$10*Parametros!$B$11</x:f>
        <x:v>5583685.5</x:v>
      </x:c>
      <x:c r="M100" s="59" t="n">
        <x:f>Parametros!B8</x:f>
        <x:v>0.015</x:v>
      </x:c>
      <x:c r="N100" s="41" t="n">
        <x:f>IF(I100=0,IF(L100=0,0,"n.a."),IF(M100&gt;0,L100/M100/I100,"n.a."))</x:f>
        <x:v>125843.71196754563</x:v>
      </x:c>
      <x:c r="O100" s="41" t="n">
        <x:f>IF(AND(ISNUMBER(J100),ISNUMBER(N100)),J100*N100,"n.a.")</x:f>
        <x:v>30202490.872210953</x:v>
      </x:c>
    </x:row>
    <x:row r="101">
      <x:c r="A101" s="38" t="str">
        <x:v>G0096</x:v>
      </x:c>
      <x:c r="B101" s="38" t="str">
        <x:v>C03</x:v>
      </x:c>
      <x:c r="C101" s="38" t="str">
        <x:v>Aseguradora Ancon, S.A.</x:v>
      </x:c>
      <x:c r="D101" s="38" t="str">
        <x:v>Comercial</x:v>
      </x:c>
      <x:c r="E101" s="38" t="str">
        <x:v>Darién</x:v>
      </x:c>
      <x:c r="F101" s="55" t="n">
        <x:f>'SSRP geografia'!C36</x:f>
        <x:v>0</x:v>
      </x:c>
      <x:c r="G101" s="60" t="n">
        <x:f>IF(SUM('SSRP geografia'!$C$32:$C$44)=0,IF('SSRP agosto'!E8=0,0,"n.a."),F101/SUM('SSRP geografia'!$C$32:$C$44))</x:f>
        <x:v>0</x:v>
      </x:c>
      <x:c r="H101" s="55" t="n">
        <x:f>'SSRP agosto'!E8</x:f>
        <x:v>2958</x:v>
      </x:c>
      <x:c r="I101" s="55" t="n">
        <x:f>ROUND(H101*Parametros!$B$11,0)</x:f>
        <x:v>2958</x:v>
      </x:c>
      <x:c r="J101" s="55" t="n">
        <x:f>IF(ISNUMBER(G101),ROUND(SUM(G97:G101)*I101,0)-ROUND(SUM(G97:G100)*I101,0),"n.a.")</x:f>
        <x:v>0</x:v>
      </x:c>
      <x:c r="K101" s="55" t="n">
        <x:f>'SSRP agosto'!I8</x:f>
        <x:v>3722457</x:v>
      </x:c>
      <x:c r="L101" s="55" t="n">
        <x:f>K101*Parametros!$B$10*Parametros!$B$11</x:f>
        <x:v>5583685.5</x:v>
      </x:c>
      <x:c r="M101" s="60" t="n">
        <x:f>Parametros!B8</x:f>
        <x:v>0.015</x:v>
      </x:c>
      <x:c r="N101" s="55" t="n">
        <x:f>IF(I101=0,IF(L101=0,0,"n.a."),IF(M101&gt;0,L101/M101/I101,"n.a."))</x:f>
        <x:v>125843.71196754563</x:v>
      </x:c>
      <x:c r="O101" s="55" t="n">
        <x:f>IF(AND(ISNUMBER(J101),ISNUMBER(N101)),J101*N101,"n.a.")</x:f>
        <x:v>0</x:v>
      </x:c>
    </x:row>
    <x:row r="102">
      <x:c r="A102" s="38" t="str">
        <x:v>G0097</x:v>
      </x:c>
      <x:c r="B102" s="38" t="str">
        <x:v>C03</x:v>
      </x:c>
      <x:c r="C102" s="38" t="str">
        <x:v>Aseguradora Ancon, S.A.</x:v>
      </x:c>
      <x:c r="D102" s="38" t="str">
        <x:v>Comercial</x:v>
      </x:c>
      <x:c r="E102" s="38" t="str">
        <x:v>Herrera</x:v>
      </x:c>
      <x:c r="F102" s="55" t="n">
        <x:f>'SSRP geografia'!C37</x:f>
        <x:v>3222</x:v>
      </x:c>
      <x:c r="G102" s="60" t="n">
        <x:f>IF(SUM('SSRP geografia'!$C$32:$C$44)=0,IF('SSRP agosto'!E8=0,0,"n.a."),F102/SUM('SSRP geografia'!$C$32:$C$44))</x:f>
        <x:v>0.034620219841619476</x:v>
      </x:c>
      <x:c r="H102" s="55" t="n">
        <x:f>'SSRP agosto'!E8</x:f>
        <x:v>2958</x:v>
      </x:c>
      <x:c r="I102" s="55" t="n">
        <x:f>ROUND(H102*Parametros!$B$11,0)</x:f>
        <x:v>2958</x:v>
      </x:c>
      <x:c r="J102" s="55" t="n">
        <x:f>IF(ISNUMBER(G102),ROUND(SUM(G97:G102)*I102,0)-ROUND(SUM(G97:G101)*I102,0),"n.a.")</x:f>
        <x:v>102</x:v>
      </x:c>
      <x:c r="K102" s="55" t="n">
        <x:f>'SSRP agosto'!I8</x:f>
        <x:v>3722457</x:v>
      </x:c>
      <x:c r="L102" s="55" t="n">
        <x:f>K102*Parametros!$B$10*Parametros!$B$11</x:f>
        <x:v>5583685.5</x:v>
      </x:c>
      <x:c r="M102" s="60" t="n">
        <x:f>Parametros!B8</x:f>
        <x:v>0.015</x:v>
      </x:c>
      <x:c r="N102" s="55" t="n">
        <x:f>IF(I102=0,IF(L102=0,0,"n.a."),IF(M102&gt;0,L102/M102/I102,"n.a."))</x:f>
        <x:v>125843.71196754563</x:v>
      </x:c>
      <x:c r="O102" s="55" t="n">
        <x:f>IF(AND(ISNUMBER(J102),ISNUMBER(N102)),J102*N102,"n.a.")</x:f>
        <x:v>12836058.620689655</x:v>
      </x:c>
    </x:row>
    <x:row r="103">
      <x:c r="A103" s="38" t="str">
        <x:v>G0098</x:v>
      </x:c>
      <x:c r="B103" s="38" t="str">
        <x:v>C03</x:v>
      </x:c>
      <x:c r="C103" s="38" t="str">
        <x:v>Aseguradora Ancon, S.A.</x:v>
      </x:c>
      <x:c r="D103" s="38" t="str">
        <x:v>Comercial</x:v>
      </x:c>
      <x:c r="E103" s="38" t="str">
        <x:v>Los Santos</x:v>
      </x:c>
      <x:c r="F103" s="55" t="n">
        <x:f>'SSRP geografia'!C38</x:f>
        <x:v>0</x:v>
      </x:c>
      <x:c r="G103" s="60" t="n">
        <x:f>IF(SUM('SSRP geografia'!$C$32:$C$44)=0,IF('SSRP agosto'!E8=0,0,"n.a."),F103/SUM('SSRP geografia'!$C$32:$C$44))</x:f>
        <x:v>0</x:v>
      </x:c>
      <x:c r="H103" s="55" t="n">
        <x:f>'SSRP agosto'!E8</x:f>
        <x:v>2958</x:v>
      </x:c>
      <x:c r="I103" s="55" t="n">
        <x:f>ROUND(H103*Parametros!$B$11,0)</x:f>
        <x:v>2958</x:v>
      </x:c>
      <x:c r="J103" s="55" t="n">
        <x:f>IF(ISNUMBER(G103),ROUND(SUM(G97:G103)*I103,0)-ROUND(SUM(G97:G102)*I103,0),"n.a.")</x:f>
        <x:v>0</x:v>
      </x:c>
      <x:c r="K103" s="55" t="n">
        <x:f>'SSRP agosto'!I8</x:f>
        <x:v>3722457</x:v>
      </x:c>
      <x:c r="L103" s="55" t="n">
        <x:f>K103*Parametros!$B$10*Parametros!$B$11</x:f>
        <x:v>5583685.5</x:v>
      </x:c>
      <x:c r="M103" s="60" t="n">
        <x:f>Parametros!B8</x:f>
        <x:v>0.015</x:v>
      </x:c>
      <x:c r="N103" s="55" t="n">
        <x:f>IF(I103=0,IF(L103=0,0,"n.a."),IF(M103&gt;0,L103/M103/I103,"n.a."))</x:f>
        <x:v>125843.71196754563</x:v>
      </x:c>
      <x:c r="O103" s="55" t="n">
        <x:f>IF(AND(ISNUMBER(J103),ISNUMBER(N103)),J103*N103,"n.a.")</x:f>
        <x:v>0</x:v>
      </x:c>
    </x:row>
    <x:row r="104">
      <x:c r="A104" s="38" t="str">
        <x:v>G0099</x:v>
      </x:c>
      <x:c r="B104" s="38" t="str">
        <x:v>C03</x:v>
      </x:c>
      <x:c r="C104" s="38" t="str">
        <x:v>Aseguradora Ancon, S.A.</x:v>
      </x:c>
      <x:c r="D104" s="38" t="str">
        <x:v>Comercial</x:v>
      </x:c>
      <x:c r="E104" s="38" t="str">
        <x:v>Panamá</x:v>
      </x:c>
      <x:c r="F104" s="55" t="n">
        <x:f>'SSRP geografia'!C39</x:f>
        <x:v>75225</x:v>
      </x:c>
      <x:c r="G104" s="60" t="n">
        <x:f>IF(SUM('SSRP geografia'!$C$32:$C$44)=0,IF('SSRP agosto'!E8=0,0,"n.a."),F104/SUM('SSRP geografia'!$C$32:$C$44))</x:f>
        <x:v>0.8082886522612741</x:v>
      </x:c>
      <x:c r="H104" s="55" t="n">
        <x:f>'SSRP agosto'!E8</x:f>
        <x:v>2958</x:v>
      </x:c>
      <x:c r="I104" s="55" t="n">
        <x:f>ROUND(H104*Parametros!$B$11,0)</x:f>
        <x:v>2958</x:v>
      </x:c>
      <x:c r="J104" s="55" t="n">
        <x:f>IF(ISNUMBER(G104),ROUND(SUM(G97:G104)*I104,0)-ROUND(SUM(G97:G103)*I104,0),"n.a.")</x:f>
        <x:v>2391</x:v>
      </x:c>
      <x:c r="K104" s="55" t="n">
        <x:f>'SSRP agosto'!I8</x:f>
        <x:v>3722457</x:v>
      </x:c>
      <x:c r="L104" s="55" t="n">
        <x:f>K104*Parametros!$B$10*Parametros!$B$11</x:f>
        <x:v>5583685.5</x:v>
      </x:c>
      <x:c r="M104" s="60" t="n">
        <x:f>Parametros!B8</x:f>
        <x:v>0.015</x:v>
      </x:c>
      <x:c r="N104" s="55" t="n">
        <x:f>IF(I104=0,IF(L104=0,0,"n.a."),IF(M104&gt;0,L104/M104/I104,"n.a."))</x:f>
        <x:v>125843.71196754563</x:v>
      </x:c>
      <x:c r="O104" s="55" t="n">
        <x:f>IF(AND(ISNUMBER(J104),ISNUMBER(N104)),J104*N104,"n.a.")</x:f>
        <x:v>300892315.3144016</x:v>
      </x:c>
    </x:row>
    <x:row r="105">
      <x:c r="A105" s="38" t="str">
        <x:v>G0100</x:v>
      </x:c>
      <x:c r="B105" s="38" t="str">
        <x:v>C03</x:v>
      </x:c>
      <x:c r="C105" s="38" t="str">
        <x:v>Aseguradora Ancon, S.A.</x:v>
      </x:c>
      <x:c r="D105" s="38" t="str">
        <x:v>Comercial</x:v>
      </x:c>
      <x:c r="E105" s="38" t="str">
        <x:v>Veraguas</x:v>
      </x:c>
      <x:c r="F105" s="55" t="n">
        <x:f>'SSRP geografia'!C40</x:f>
        <x:v>2246</x:v>
      </x:c>
      <x:c r="G105" s="60" t="n">
        <x:f>IF(SUM('SSRP geografia'!$C$32:$C$44)=0,IF('SSRP agosto'!E8=0,0,"n.a."),F105/SUM('SSRP geografia'!$C$32:$C$44))</x:f>
        <x:v>0.02413315138556094</x:v>
      </x:c>
      <x:c r="H105" s="55" t="n">
        <x:f>'SSRP agosto'!E8</x:f>
        <x:v>2958</x:v>
      </x:c>
      <x:c r="I105" s="55" t="n">
        <x:f>ROUND(H105*Parametros!$B$11,0)</x:f>
        <x:v>2958</x:v>
      </x:c>
      <x:c r="J105" s="55" t="n">
        <x:f>IF(ISNUMBER(G105),ROUND(SUM(G97:G105)*I105,0)-ROUND(SUM(G97:G104)*I105,0),"n.a.")</x:f>
        <x:v>71</x:v>
      </x:c>
      <x:c r="K105" s="55" t="n">
        <x:f>'SSRP agosto'!I8</x:f>
        <x:v>3722457</x:v>
      </x:c>
      <x:c r="L105" s="55" t="n">
        <x:f>K105*Parametros!$B$10*Parametros!$B$11</x:f>
        <x:v>5583685.5</x:v>
      </x:c>
      <x:c r="M105" s="60" t="n">
        <x:f>Parametros!B8</x:f>
        <x:v>0.015</x:v>
      </x:c>
      <x:c r="N105" s="55" t="n">
        <x:f>IF(I105=0,IF(L105=0,0,"n.a."),IF(M105&gt;0,L105/M105/I105,"n.a."))</x:f>
        <x:v>125843.71196754563</x:v>
      </x:c>
      <x:c r="O105" s="55" t="n">
        <x:f>IF(AND(ISNUMBER(J105),ISNUMBER(N105)),J105*N105,"n.a.")</x:f>
        <x:v>8934903.54969574</x:v>
      </x:c>
    </x:row>
    <x:row r="106">
      <x:c r="A106" s="38" t="str">
        <x:v>G0101</x:v>
      </x:c>
      <x:c r="B106" s="38" t="str">
        <x:v>C03</x:v>
      </x:c>
      <x:c r="C106" s="38" t="str">
        <x:v>Aseguradora Ancon, S.A.</x:v>
      </x:c>
      <x:c r="D106" s="38" t="str">
        <x:v>Comercial</x:v>
      </x:c>
      <x:c r="E106" s="38" t="str">
        <x:v>Guna Yala</x:v>
      </x:c>
      <x:c r="F106" s="55" t="n">
        <x:f>'SSRP geografia'!C41</x:f>
        <x:v>0</x:v>
      </x:c>
      <x:c r="G106" s="60" t="n">
        <x:f>IF(SUM('SSRP geografia'!$C$32:$C$44)=0,IF('SSRP agosto'!E8=0,0,"n.a."),F106/SUM('SSRP geografia'!$C$32:$C$44))</x:f>
        <x:v>0</x:v>
      </x:c>
      <x:c r="H106" s="55" t="n">
        <x:f>'SSRP agosto'!E8</x:f>
        <x:v>2958</x:v>
      </x:c>
      <x:c r="I106" s="55" t="n">
        <x:f>ROUND(H106*Parametros!$B$11,0)</x:f>
        <x:v>2958</x:v>
      </x:c>
      <x:c r="J106" s="55" t="n">
        <x:f>IF(ISNUMBER(G106),ROUND(SUM(G97:G106)*I106,0)-ROUND(SUM(G97:G105)*I106,0),"n.a.")</x:f>
        <x:v>0</x:v>
      </x:c>
      <x:c r="K106" s="55" t="n">
        <x:f>'SSRP agosto'!I8</x:f>
        <x:v>3722457</x:v>
      </x:c>
      <x:c r="L106" s="55" t="n">
        <x:f>K106*Parametros!$B$10*Parametros!$B$11</x:f>
        <x:v>5583685.5</x:v>
      </x:c>
      <x:c r="M106" s="60" t="n">
        <x:f>Parametros!B8</x:f>
        <x:v>0.015</x:v>
      </x:c>
      <x:c r="N106" s="55" t="n">
        <x:f>IF(I106=0,IF(L106=0,0,"n.a."),IF(M106&gt;0,L106/M106/I106,"n.a."))</x:f>
        <x:v>125843.71196754563</x:v>
      </x:c>
      <x:c r="O106" s="55" t="n">
        <x:f>IF(AND(ISNUMBER(J106),ISNUMBER(N106)),J106*N106,"n.a.")</x:f>
        <x:v>0</x:v>
      </x:c>
    </x:row>
    <x:row r="107">
      <x:c r="A107" s="38" t="str">
        <x:v>G0102</x:v>
      </x:c>
      <x:c r="B107" s="38" t="str">
        <x:v>C03</x:v>
      </x:c>
      <x:c r="C107" s="38" t="str">
        <x:v>Aseguradora Ancon, S.A.</x:v>
      </x:c>
      <x:c r="D107" s="38" t="str">
        <x:v>Comercial</x:v>
      </x:c>
      <x:c r="E107" s="38" t="str">
        <x:v>Emberá-Wounaan</x:v>
      </x:c>
      <x:c r="F107" s="55" t="n">
        <x:f>'SSRP geografia'!C42</x:f>
        <x:v>0</x:v>
      </x:c>
      <x:c r="G107" s="60" t="n">
        <x:f>IF(SUM('SSRP geografia'!$C$32:$C$44)=0,IF('SSRP agosto'!E8=0,0,"n.a."),F107/SUM('SSRP geografia'!$C$32:$C$44))</x:f>
        <x:v>0</x:v>
      </x:c>
      <x:c r="H107" s="55" t="n">
        <x:f>'SSRP agosto'!E8</x:f>
        <x:v>2958</x:v>
      </x:c>
      <x:c r="I107" s="55" t="n">
        <x:f>ROUND(H107*Parametros!$B$11,0)</x:f>
        <x:v>2958</x:v>
      </x:c>
      <x:c r="J107" s="55" t="n">
        <x:f>IF(ISNUMBER(G107),ROUND(SUM(G97:G107)*I107,0)-ROUND(SUM(G97:G106)*I107,0),"n.a.")</x:f>
        <x:v>0</x:v>
      </x:c>
      <x:c r="K107" s="55" t="n">
        <x:f>'SSRP agosto'!I8</x:f>
        <x:v>3722457</x:v>
      </x:c>
      <x:c r="L107" s="55" t="n">
        <x:f>K107*Parametros!$B$10*Parametros!$B$11</x:f>
        <x:v>5583685.5</x:v>
      </x:c>
      <x:c r="M107" s="60" t="n">
        <x:f>Parametros!B8</x:f>
        <x:v>0.015</x:v>
      </x:c>
      <x:c r="N107" s="55" t="n">
        <x:f>IF(I107=0,IF(L107=0,0,"n.a."),IF(M107&gt;0,L107/M107/I107,"n.a."))</x:f>
        <x:v>125843.71196754563</x:v>
      </x:c>
      <x:c r="O107" s="55" t="n">
        <x:f>IF(AND(ISNUMBER(J107),ISNUMBER(N107)),J107*N107,"n.a.")</x:f>
        <x:v>0</x:v>
      </x:c>
    </x:row>
    <x:row r="108">
      <x:c r="A108" s="38" t="str">
        <x:v>G0103</x:v>
      </x:c>
      <x:c r="B108" s="38" t="str">
        <x:v>C03</x:v>
      </x:c>
      <x:c r="C108" s="38" t="str">
        <x:v>Aseguradora Ancon, S.A.</x:v>
      </x:c>
      <x:c r="D108" s="38" t="str">
        <x:v>Comercial</x:v>
      </x:c>
      <x:c r="E108" s="38" t="str">
        <x:v>Ngäbe-Buglé</x:v>
      </x:c>
      <x:c r="F108" s="55" t="n">
        <x:f>'SSRP geografia'!C43</x:f>
        <x:v>0</x:v>
      </x:c>
      <x:c r="G108" s="60" t="n">
        <x:f>IF(SUM('SSRP geografia'!$C$32:$C$44)=0,IF('SSRP agosto'!E8=0,0,"n.a."),F108/SUM('SSRP geografia'!$C$32:$C$44))</x:f>
        <x:v>0</x:v>
      </x:c>
      <x:c r="H108" s="55" t="n">
        <x:f>'SSRP agosto'!E8</x:f>
        <x:v>2958</x:v>
      </x:c>
      <x:c r="I108" s="55" t="n">
        <x:f>ROUND(H108*Parametros!$B$11,0)</x:f>
        <x:v>2958</x:v>
      </x:c>
      <x:c r="J108" s="55" t="n">
        <x:f>IF(ISNUMBER(G108),ROUND(SUM(G97:G108)*I108,0)-ROUND(SUM(G97:G107)*I108,0),"n.a.")</x:f>
        <x:v>0</x:v>
      </x:c>
      <x:c r="K108" s="55" t="n">
        <x:f>'SSRP agosto'!I8</x:f>
        <x:v>3722457</x:v>
      </x:c>
      <x:c r="L108" s="55" t="n">
        <x:f>K108*Parametros!$B$10*Parametros!$B$11</x:f>
        <x:v>5583685.5</x:v>
      </x:c>
      <x:c r="M108" s="60" t="n">
        <x:f>Parametros!B8</x:f>
        <x:v>0.015</x:v>
      </x:c>
      <x:c r="N108" s="55" t="n">
        <x:f>IF(I108=0,IF(L108=0,0,"n.a."),IF(M108&gt;0,L108/M108/I108,"n.a."))</x:f>
        <x:v>125843.71196754563</x:v>
      </x:c>
      <x:c r="O108" s="55" t="n">
        <x:f>IF(AND(ISNUMBER(J108),ISNUMBER(N108)),J108*N108,"n.a.")</x:f>
        <x:v>0</x:v>
      </x:c>
    </x:row>
    <x:row r="109">
      <x:c r="A109" s="38" t="str">
        <x:v>G0104</x:v>
      </x:c>
      <x:c r="B109" s="38" t="str">
        <x:v>C03</x:v>
      </x:c>
      <x:c r="C109" s="38" t="str">
        <x:v>Aseguradora Ancon, S.A.</x:v>
      </x:c>
      <x:c r="D109" s="38" t="str">
        <x:v>Comercial</x:v>
      </x:c>
      <x:c r="E109" s="38" t="str">
        <x:v>Panamá Oeste</x:v>
      </x:c>
      <x:c r="F109" s="55" t="n">
        <x:f>'SSRP geografia'!C44</x:f>
        <x:v>2851</x:v>
      </x:c>
      <x:c r="G109" s="60" t="n">
        <x:f>IF(SUM('SSRP geografia'!$C$32:$C$44)=0,IF('SSRP agosto'!E8=0,0,"n.a."),F109/SUM('SSRP geografia'!$C$32:$C$44))</x:f>
        <x:v>0.030633844434654604</x:v>
      </x:c>
      <x:c r="H109" s="55" t="n">
        <x:f>'SSRP agosto'!E8</x:f>
        <x:v>2958</x:v>
      </x:c>
      <x:c r="I109" s="55" t="n">
        <x:f>ROUND(H109*Parametros!$B$11,0)</x:f>
        <x:v>2958</x:v>
      </x:c>
      <x:c r="J109" s="55" t="n">
        <x:f>IF(ISNUMBER(G109),ROUND(SUM(G97:G109)*I109,0)-ROUND(SUM(G97:G108)*I109,0),"n.a.")</x:f>
        <x:v>91</x:v>
      </x:c>
      <x:c r="K109" s="55" t="n">
        <x:f>'SSRP agosto'!I8</x:f>
        <x:v>3722457</x:v>
      </x:c>
      <x:c r="L109" s="55" t="n">
        <x:f>K109*Parametros!$B$10*Parametros!$B$11</x:f>
        <x:v>5583685.5</x:v>
      </x:c>
      <x:c r="M109" s="60" t="n">
        <x:f>Parametros!B8</x:f>
        <x:v>0.015</x:v>
      </x:c>
      <x:c r="N109" s="55" t="n">
        <x:f>IF(I109=0,IF(L109=0,0,"n.a."),IF(M109&gt;0,L109/M109/I109,"n.a."))</x:f>
        <x:v>125843.71196754563</x:v>
      </x:c>
      <x:c r="O109" s="55" t="n">
        <x:f>IF(AND(ISNUMBER(J109),ISNUMBER(N109)),J109*N109,"n.a.")</x:f>
        <x:v>11451777.789046653</x:v>
      </x:c>
    </x:row>
    <x:row r="110">
      <x:c r="A110" s="38" t="str">
        <x:v>G0105</x:v>
      </x:c>
      <x:c r="B110" s="38" t="str">
        <x:v>C03</x:v>
      </x:c>
      <x:c r="C110" s="38" t="str">
        <x:v>Aseguradora Ancon, S.A.</x:v>
      </x:c>
      <x:c r="D110" s="38" t="str">
        <x:v>Industrial</x:v>
      </x:c>
      <x:c r="E110" s="38" t="str">
        <x:v>Bocas del Toro</x:v>
      </x:c>
      <x:c r="F110" s="55" t="n">
        <x:f>'SSRP geografia'!C32</x:f>
        <x:v>0</x:v>
      </x:c>
      <x:c r="G110" s="60" t="n">
        <x:f>IF(SUM('SSRP geografia'!$C$32:$C$44)=0,IF('SSRP agosto'!F8=0,0,"n.a."),F110/SUM('SSRP geografia'!$C$32:$C$44))</x:f>
        <x:v>0</x:v>
      </x:c>
      <x:c r="H110" s="55" t="n">
        <x:f>'SSRP agosto'!F8</x:f>
        <x:v>198</x:v>
      </x:c>
      <x:c r="I110" s="55" t="n">
        <x:f>ROUND(H110*Parametros!$B$11,0)</x:f>
        <x:v>198</x:v>
      </x:c>
      <x:c r="J110" s="55" t="n">
        <x:f>IF(ISNUMBER(G110),ROUND(SUM(G110:G110)*I110,0)-0,"n.a.")</x:f>
        <x:v>0</x:v>
      </x:c>
      <x:c r="K110" s="55" t="n">
        <x:f>'SSRP agosto'!J8</x:f>
        <x:v>500806</x:v>
      </x:c>
      <x:c r="L110" s="55" t="n">
        <x:f>K110*Parametros!$B$10*Parametros!$B$11</x:f>
        <x:v>751209</x:v>
      </x:c>
      <x:c r="M110" s="60" t="n">
        <x:f>Parametros!B9</x:f>
        <x:v>0.015</x:v>
      </x:c>
      <x:c r="N110" s="55" t="n">
        <x:f>IF(I110=0,IF(L110=0,0,"n.a."),IF(M110&gt;0,L110/M110/I110,"n.a."))</x:f>
        <x:v>252932.32323232322</x:v>
      </x:c>
      <x:c r="O110" s="55" t="n">
        <x:f>IF(AND(ISNUMBER(J110),ISNUMBER(N110)),J110*N110,"n.a.")</x:f>
        <x:v>0</x:v>
      </x:c>
    </x:row>
    <x:row r="111">
      <x:c r="A111" s="38" t="str">
        <x:v>G0106</x:v>
      </x:c>
      <x:c r="B111" s="38" t="str">
        <x:v>C03</x:v>
      </x:c>
      <x:c r="C111" s="38" t="str">
        <x:v>Aseguradora Ancon, S.A.</x:v>
      </x:c>
      <x:c r="D111" s="38" t="str">
        <x:v>Industrial</x:v>
      </x:c>
      <x:c r="E111" s="38" t="str">
        <x:v>Coclé</x:v>
      </x:c>
      <x:c r="F111" s="55" t="n">
        <x:f>'SSRP geografia'!C33</x:f>
        <x:v>0</x:v>
      </x:c>
      <x:c r="G111" s="60" t="n">
        <x:f>IF(SUM('SSRP geografia'!$C$32:$C$44)=0,IF('SSRP agosto'!F8=0,0,"n.a."),F111/SUM('SSRP geografia'!$C$32:$C$44))</x:f>
        <x:v>0</x:v>
      </x:c>
      <x:c r="H111" s="55" t="n">
        <x:f>'SSRP agosto'!F8</x:f>
        <x:v>198</x:v>
      </x:c>
      <x:c r="I111" s="55" t="n">
        <x:f>ROUND(H111*Parametros!$B$11,0)</x:f>
        <x:v>198</x:v>
      </x:c>
      <x:c r="J111" s="55" t="n">
        <x:f>IF(ISNUMBER(G111),ROUND(SUM(G110:G111)*I111,0)-ROUND(SUM(G110:G110)*I111,0),"n.a.")</x:f>
        <x:v>0</x:v>
      </x:c>
      <x:c r="K111" s="55" t="n">
        <x:f>'SSRP agosto'!J8</x:f>
        <x:v>500806</x:v>
      </x:c>
      <x:c r="L111" s="55" t="n">
        <x:f>K111*Parametros!$B$10*Parametros!$B$11</x:f>
        <x:v>751209</x:v>
      </x:c>
      <x:c r="M111" s="60" t="n">
        <x:f>Parametros!B9</x:f>
        <x:v>0.015</x:v>
      </x:c>
      <x:c r="N111" s="55" t="n">
        <x:f>IF(I111=0,IF(L111=0,0,"n.a."),IF(M111&gt;0,L111/M111/I111,"n.a."))</x:f>
        <x:v>252932.32323232322</x:v>
      </x:c>
      <x:c r="O111" s="55" t="n">
        <x:f>IF(AND(ISNUMBER(J111),ISNUMBER(N111)),J111*N111,"n.a.")</x:f>
        <x:v>0</x:v>
      </x:c>
    </x:row>
    <x:row r="112">
      <x:c r="A112" s="38" t="str">
        <x:v>G0107</x:v>
      </x:c>
      <x:c r="B112" s="38" t="str">
        <x:v>C03</x:v>
      </x:c>
      <x:c r="C112" s="38" t="str">
        <x:v>Aseguradora Ancon, S.A.</x:v>
      </x:c>
      <x:c r="D112" s="38" t="str">
        <x:v>Industrial</x:v>
      </x:c>
      <x:c r="E112" s="38" t="str">
        <x:v>Colón</x:v>
      </x:c>
      <x:c r="F112" s="55" t="n">
        <x:f>'SSRP geografia'!C34</x:f>
        <x:v>1992</x:v>
      </x:c>
      <x:c r="G112" s="60" t="n">
        <x:f>IF(SUM('SSRP geografia'!$C$32:$C$44)=0,IF('SSRP agosto'!F8=0,0,"n.a."),F112/SUM('SSRP geografia'!$C$32:$C$44))</x:f>
        <x:v>0.02140393479966046</x:v>
      </x:c>
      <x:c r="H112" s="55" t="n">
        <x:f>'SSRP agosto'!F8</x:f>
        <x:v>198</x:v>
      </x:c>
      <x:c r="I112" s="55" t="n">
        <x:f>ROUND(H112*Parametros!$B$11,0)</x:f>
        <x:v>198</x:v>
      </x:c>
      <x:c r="J112" s="55" t="n">
        <x:f>IF(ISNUMBER(G112),ROUND(SUM(G110:G112)*I112,0)-ROUND(SUM(G110:G111)*I112,0),"n.a.")</x:f>
        <x:v>4</x:v>
      </x:c>
      <x:c r="K112" s="55" t="n">
        <x:f>'SSRP agosto'!J8</x:f>
        <x:v>500806</x:v>
      </x:c>
      <x:c r="L112" s="55" t="n">
        <x:f>K112*Parametros!$B$10*Parametros!$B$11</x:f>
        <x:v>751209</x:v>
      </x:c>
      <x:c r="M112" s="60" t="n">
        <x:f>Parametros!B9</x:f>
        <x:v>0.015</x:v>
      </x:c>
      <x:c r="N112" s="55" t="n">
        <x:f>IF(I112=0,IF(L112=0,0,"n.a."),IF(M112&gt;0,L112/M112/I112,"n.a."))</x:f>
        <x:v>252932.32323232322</x:v>
      </x:c>
      <x:c r="O112" s="55" t="n">
        <x:f>IF(AND(ISNUMBER(J112),ISNUMBER(N112)),J112*N112,"n.a.")</x:f>
        <x:v>1011729.2929292929</x:v>
      </x:c>
    </x:row>
    <x:row r="113">
      <x:c r="A113" s="38" t="str">
        <x:v>G0108</x:v>
      </x:c>
      <x:c r="B113" s="38" t="str">
        <x:v>C03</x:v>
      </x:c>
      <x:c r="C113" s="38" t="str">
        <x:v>Aseguradora Ancon, S.A.</x:v>
      </x:c>
      <x:c r="D113" s="38" t="str">
        <x:v>Industrial</x:v>
      </x:c>
      <x:c r="E113" s="38" t="str">
        <x:v>Chiriquí</x:v>
      </x:c>
      <x:c r="F113" s="55" t="n">
        <x:f>'SSRP geografia'!C35</x:f>
        <x:v>7531</x:v>
      </x:c>
      <x:c r="G113" s="60" t="n">
        <x:f>IF(SUM('SSRP geografia'!$C$32:$C$44)=0,IF('SSRP agosto'!F8=0,0,"n.a."),F113/SUM('SSRP geografia'!$C$32:$C$44))</x:f>
        <x:v>0.08092019727723038</x:v>
      </x:c>
      <x:c r="H113" s="55" t="n">
        <x:f>'SSRP agosto'!F8</x:f>
        <x:v>198</x:v>
      </x:c>
      <x:c r="I113" s="55" t="n">
        <x:f>ROUND(H113*Parametros!$B$11,0)</x:f>
        <x:v>198</x:v>
      </x:c>
      <x:c r="J113" s="55" t="n">
        <x:f>IF(ISNUMBER(G113),ROUND(SUM(G110:G113)*I113,0)-ROUND(SUM(G110:G112)*I113,0),"n.a.")</x:f>
        <x:v>16</x:v>
      </x:c>
      <x:c r="K113" s="55" t="n">
        <x:f>'SSRP agosto'!J8</x:f>
        <x:v>500806</x:v>
      </x:c>
      <x:c r="L113" s="55" t="n">
        <x:f>K113*Parametros!$B$10*Parametros!$B$11</x:f>
        <x:v>751209</x:v>
      </x:c>
      <x:c r="M113" s="60" t="n">
        <x:f>Parametros!B9</x:f>
        <x:v>0.015</x:v>
      </x:c>
      <x:c r="N113" s="55" t="n">
        <x:f>IF(I113=0,IF(L113=0,0,"n.a."),IF(M113&gt;0,L113/M113/I113,"n.a."))</x:f>
        <x:v>252932.32323232322</x:v>
      </x:c>
      <x:c r="O113" s="55" t="n">
        <x:f>IF(AND(ISNUMBER(J113),ISNUMBER(N113)),J113*N113,"n.a.")</x:f>
        <x:v>4046917.1717171716</x:v>
      </x:c>
    </x:row>
    <x:row r="114">
      <x:c r="A114" s="38" t="str">
        <x:v>G0109</x:v>
      </x:c>
      <x:c r="B114" s="38" t="str">
        <x:v>C03</x:v>
      </x:c>
      <x:c r="C114" s="38" t="str">
        <x:v>Aseguradora Ancon, S.A.</x:v>
      </x:c>
      <x:c r="D114" s="38" t="str">
        <x:v>Industrial</x:v>
      </x:c>
      <x:c r="E114" s="38" t="str">
        <x:v>Darién</x:v>
      </x:c>
      <x:c r="F114" s="55" t="n">
        <x:f>'SSRP geografia'!C36</x:f>
        <x:v>0</x:v>
      </x:c>
      <x:c r="G114" s="60" t="n">
        <x:f>IF(SUM('SSRP geografia'!$C$32:$C$44)=0,IF('SSRP agosto'!F8=0,0,"n.a."),F114/SUM('SSRP geografia'!$C$32:$C$44))</x:f>
        <x:v>0</x:v>
      </x:c>
      <x:c r="H114" s="55" t="n">
        <x:f>'SSRP agosto'!F8</x:f>
        <x:v>198</x:v>
      </x:c>
      <x:c r="I114" s="55" t="n">
        <x:f>ROUND(H114*Parametros!$B$11,0)</x:f>
        <x:v>198</x:v>
      </x:c>
      <x:c r="J114" s="55" t="n">
        <x:f>IF(ISNUMBER(G114),ROUND(SUM(G110:G114)*I114,0)-ROUND(SUM(G110:G113)*I114,0),"n.a.")</x:f>
        <x:v>0</x:v>
      </x:c>
      <x:c r="K114" s="55" t="n">
        <x:f>'SSRP agosto'!J8</x:f>
        <x:v>500806</x:v>
      </x:c>
      <x:c r="L114" s="55" t="n">
        <x:f>K114*Parametros!$B$10*Parametros!$B$11</x:f>
        <x:v>751209</x:v>
      </x:c>
      <x:c r="M114" s="60" t="n">
        <x:f>Parametros!B9</x:f>
        <x:v>0.015</x:v>
      </x:c>
      <x:c r="N114" s="55" t="n">
        <x:f>IF(I114=0,IF(L114=0,0,"n.a."),IF(M114&gt;0,L114/M114/I114,"n.a."))</x:f>
        <x:v>252932.32323232322</x:v>
      </x:c>
      <x:c r="O114" s="55" t="n">
        <x:f>IF(AND(ISNUMBER(J114),ISNUMBER(N114)),J114*N114,"n.a.")</x:f>
        <x:v>0</x:v>
      </x:c>
    </x:row>
    <x:row r="115">
      <x:c r="A115" s="38" t="str">
        <x:v>G0110</x:v>
      </x:c>
      <x:c r="B115" s="38" t="str">
        <x:v>C03</x:v>
      </x:c>
      <x:c r="C115" s="38" t="str">
        <x:v>Aseguradora Ancon, S.A.</x:v>
      </x:c>
      <x:c r="D115" s="38" t="str">
        <x:v>Industrial</x:v>
      </x:c>
      <x:c r="E115" s="38" t="str">
        <x:v>Herrera</x:v>
      </x:c>
      <x:c r="F115" s="55" t="n">
        <x:f>'SSRP geografia'!C37</x:f>
        <x:v>3222</x:v>
      </x:c>
      <x:c r="G115" s="60" t="n">
        <x:f>IF(SUM('SSRP geografia'!$C$32:$C$44)=0,IF('SSRP agosto'!F8=0,0,"n.a."),F115/SUM('SSRP geografia'!$C$32:$C$44))</x:f>
        <x:v>0.034620219841619476</x:v>
      </x:c>
      <x:c r="H115" s="55" t="n">
        <x:f>'SSRP agosto'!F8</x:f>
        <x:v>198</x:v>
      </x:c>
      <x:c r="I115" s="55" t="n">
        <x:f>ROUND(H115*Parametros!$B$11,0)</x:f>
        <x:v>198</x:v>
      </x:c>
      <x:c r="J115" s="55" t="n">
        <x:f>IF(ISNUMBER(G115),ROUND(SUM(G110:G115)*I115,0)-ROUND(SUM(G110:G114)*I115,0),"n.a.")</x:f>
        <x:v>7</x:v>
      </x:c>
      <x:c r="K115" s="55" t="n">
        <x:f>'SSRP agosto'!J8</x:f>
        <x:v>500806</x:v>
      </x:c>
      <x:c r="L115" s="55" t="n">
        <x:f>K115*Parametros!$B$10*Parametros!$B$11</x:f>
        <x:v>751209</x:v>
      </x:c>
      <x:c r="M115" s="60" t="n">
        <x:f>Parametros!B9</x:f>
        <x:v>0.015</x:v>
      </x:c>
      <x:c r="N115" s="55" t="n">
        <x:f>IF(I115=0,IF(L115=0,0,"n.a."),IF(M115&gt;0,L115/M115/I115,"n.a."))</x:f>
        <x:v>252932.32323232322</x:v>
      </x:c>
      <x:c r="O115" s="55" t="n">
        <x:f>IF(AND(ISNUMBER(J115),ISNUMBER(N115)),J115*N115,"n.a.")</x:f>
        <x:v>1770526.2626262626</x:v>
      </x:c>
    </x:row>
    <x:row r="116">
      <x:c r="A116" s="38" t="str">
        <x:v>G0111</x:v>
      </x:c>
      <x:c r="B116" s="38" t="str">
        <x:v>C03</x:v>
      </x:c>
      <x:c r="C116" s="38" t="str">
        <x:v>Aseguradora Ancon, S.A.</x:v>
      </x:c>
      <x:c r="D116" s="38" t="str">
        <x:v>Industrial</x:v>
      </x:c>
      <x:c r="E116" s="38" t="str">
        <x:v>Los Santos</x:v>
      </x:c>
      <x:c r="F116" s="55" t="n">
        <x:f>'SSRP geografia'!C38</x:f>
        <x:v>0</x:v>
      </x:c>
      <x:c r="G116" s="60" t="n">
        <x:f>IF(SUM('SSRP geografia'!$C$32:$C$44)=0,IF('SSRP agosto'!F8=0,0,"n.a."),F116/SUM('SSRP geografia'!$C$32:$C$44))</x:f>
        <x:v>0</x:v>
      </x:c>
      <x:c r="H116" s="55" t="n">
        <x:f>'SSRP agosto'!F8</x:f>
        <x:v>198</x:v>
      </x:c>
      <x:c r="I116" s="55" t="n">
        <x:f>ROUND(H116*Parametros!$B$11,0)</x:f>
        <x:v>198</x:v>
      </x:c>
      <x:c r="J116" s="55" t="n">
        <x:f>IF(ISNUMBER(G116),ROUND(SUM(G110:G116)*I116,0)-ROUND(SUM(G110:G115)*I116,0),"n.a.")</x:f>
        <x:v>0</x:v>
      </x:c>
      <x:c r="K116" s="55" t="n">
        <x:f>'SSRP agosto'!J8</x:f>
        <x:v>500806</x:v>
      </x:c>
      <x:c r="L116" s="55" t="n">
        <x:f>K116*Parametros!$B$10*Parametros!$B$11</x:f>
        <x:v>751209</x:v>
      </x:c>
      <x:c r="M116" s="60" t="n">
        <x:f>Parametros!B9</x:f>
        <x:v>0.015</x:v>
      </x:c>
      <x:c r="N116" s="55" t="n">
        <x:f>IF(I116=0,IF(L116=0,0,"n.a."),IF(M116&gt;0,L116/M116/I116,"n.a."))</x:f>
        <x:v>252932.32323232322</x:v>
      </x:c>
      <x:c r="O116" s="55" t="n">
        <x:f>IF(AND(ISNUMBER(J116),ISNUMBER(N116)),J116*N116,"n.a.")</x:f>
        <x:v>0</x:v>
      </x:c>
    </x:row>
    <x:row r="117">
      <x:c r="A117" s="38" t="str">
        <x:v>G0112</x:v>
      </x:c>
      <x:c r="B117" s="38" t="str">
        <x:v>C03</x:v>
      </x:c>
      <x:c r="C117" s="38" t="str">
        <x:v>Aseguradora Ancon, S.A.</x:v>
      </x:c>
      <x:c r="D117" s="38" t="str">
        <x:v>Industrial</x:v>
      </x:c>
      <x:c r="E117" s="38" t="str">
        <x:v>Panamá</x:v>
      </x:c>
      <x:c r="F117" s="55" t="n">
        <x:f>'SSRP geografia'!C39</x:f>
        <x:v>75225</x:v>
      </x:c>
      <x:c r="G117" s="60" t="n">
        <x:f>IF(SUM('SSRP geografia'!$C$32:$C$44)=0,IF('SSRP agosto'!F8=0,0,"n.a."),F117/SUM('SSRP geografia'!$C$32:$C$44))</x:f>
        <x:v>0.8082886522612741</x:v>
      </x:c>
      <x:c r="H117" s="55" t="n">
        <x:f>'SSRP agosto'!F8</x:f>
        <x:v>198</x:v>
      </x:c>
      <x:c r="I117" s="55" t="n">
        <x:f>ROUND(H117*Parametros!$B$11,0)</x:f>
        <x:v>198</x:v>
      </x:c>
      <x:c r="J117" s="55" t="n">
        <x:f>IF(ISNUMBER(G117),ROUND(SUM(G110:G117)*I117,0)-ROUND(SUM(G110:G116)*I117,0),"n.a.")</x:f>
        <x:v>160</x:v>
      </x:c>
      <x:c r="K117" s="55" t="n">
        <x:f>'SSRP agosto'!J8</x:f>
        <x:v>500806</x:v>
      </x:c>
      <x:c r="L117" s="55" t="n">
        <x:f>K117*Parametros!$B$10*Parametros!$B$11</x:f>
        <x:v>751209</x:v>
      </x:c>
      <x:c r="M117" s="60" t="n">
        <x:f>Parametros!B9</x:f>
        <x:v>0.015</x:v>
      </x:c>
      <x:c r="N117" s="55" t="n">
        <x:f>IF(I117=0,IF(L117=0,0,"n.a."),IF(M117&gt;0,L117/M117/I117,"n.a."))</x:f>
        <x:v>252932.32323232322</x:v>
      </x:c>
      <x:c r="O117" s="55" t="n">
        <x:f>IF(AND(ISNUMBER(J117),ISNUMBER(N117)),J117*N117,"n.a.")</x:f>
        <x:v>40469171.71717171</x:v>
      </x:c>
    </x:row>
    <x:row r="118">
      <x:c r="A118" s="38" t="str">
        <x:v>G0113</x:v>
      </x:c>
      <x:c r="B118" s="38" t="str">
        <x:v>C03</x:v>
      </x:c>
      <x:c r="C118" s="38" t="str">
        <x:v>Aseguradora Ancon, S.A.</x:v>
      </x:c>
      <x:c r="D118" s="38" t="str">
        <x:v>Industrial</x:v>
      </x:c>
      <x:c r="E118" s="38" t="str">
        <x:v>Veraguas</x:v>
      </x:c>
      <x:c r="F118" s="55" t="n">
        <x:f>'SSRP geografia'!C40</x:f>
        <x:v>2246</x:v>
      </x:c>
      <x:c r="G118" s="60" t="n">
        <x:f>IF(SUM('SSRP geografia'!$C$32:$C$44)=0,IF('SSRP agosto'!F8=0,0,"n.a."),F118/SUM('SSRP geografia'!$C$32:$C$44))</x:f>
        <x:v>0.02413315138556094</x:v>
      </x:c>
      <x:c r="H118" s="55" t="n">
        <x:f>'SSRP agosto'!F8</x:f>
        <x:v>198</x:v>
      </x:c>
      <x:c r="I118" s="55" t="n">
        <x:f>ROUND(H118*Parametros!$B$11,0)</x:f>
        <x:v>198</x:v>
      </x:c>
      <x:c r="J118" s="55" t="n">
        <x:f>IF(ISNUMBER(G118),ROUND(SUM(G110:G118)*I118,0)-ROUND(SUM(G110:G117)*I118,0),"n.a.")</x:f>
        <x:v>5</x:v>
      </x:c>
      <x:c r="K118" s="55" t="n">
        <x:f>'SSRP agosto'!J8</x:f>
        <x:v>500806</x:v>
      </x:c>
      <x:c r="L118" s="55" t="n">
        <x:f>K118*Parametros!$B$10*Parametros!$B$11</x:f>
        <x:v>751209</x:v>
      </x:c>
      <x:c r="M118" s="60" t="n">
        <x:f>Parametros!B9</x:f>
        <x:v>0.015</x:v>
      </x:c>
      <x:c r="N118" s="55" t="n">
        <x:f>IF(I118=0,IF(L118=0,0,"n.a."),IF(M118&gt;0,L118/M118/I118,"n.a."))</x:f>
        <x:v>252932.32323232322</x:v>
      </x:c>
      <x:c r="O118" s="55" t="n">
        <x:f>IF(AND(ISNUMBER(J118),ISNUMBER(N118)),J118*N118,"n.a.")</x:f>
        <x:v>1264661.616161616</x:v>
      </x:c>
    </x:row>
    <x:row r="119">
      <x:c r="A119" s="38" t="str">
        <x:v>G0114</x:v>
      </x:c>
      <x:c r="B119" s="38" t="str">
        <x:v>C03</x:v>
      </x:c>
      <x:c r="C119" s="38" t="str">
        <x:v>Aseguradora Ancon, S.A.</x:v>
      </x:c>
      <x:c r="D119" s="38" t="str">
        <x:v>Industrial</x:v>
      </x:c>
      <x:c r="E119" s="38" t="str">
        <x:v>Guna Yala</x:v>
      </x:c>
      <x:c r="F119" s="55" t="n">
        <x:f>'SSRP geografia'!C41</x:f>
        <x:v>0</x:v>
      </x:c>
      <x:c r="G119" s="60" t="n">
        <x:f>IF(SUM('SSRP geografia'!$C$32:$C$44)=0,IF('SSRP agosto'!F8=0,0,"n.a."),F119/SUM('SSRP geografia'!$C$32:$C$44))</x:f>
        <x:v>0</x:v>
      </x:c>
      <x:c r="H119" s="55" t="n">
        <x:f>'SSRP agosto'!F8</x:f>
        <x:v>198</x:v>
      </x:c>
      <x:c r="I119" s="55" t="n">
        <x:f>ROUND(H119*Parametros!$B$11,0)</x:f>
        <x:v>198</x:v>
      </x:c>
      <x:c r="J119" s="55" t="n">
        <x:f>IF(ISNUMBER(G119),ROUND(SUM(G110:G119)*I119,0)-ROUND(SUM(G110:G118)*I119,0),"n.a.")</x:f>
        <x:v>0</x:v>
      </x:c>
      <x:c r="K119" s="55" t="n">
        <x:f>'SSRP agosto'!J8</x:f>
        <x:v>500806</x:v>
      </x:c>
      <x:c r="L119" s="55" t="n">
        <x:f>K119*Parametros!$B$10*Parametros!$B$11</x:f>
        <x:v>751209</x:v>
      </x:c>
      <x:c r="M119" s="60" t="n">
        <x:f>Parametros!B9</x:f>
        <x:v>0.015</x:v>
      </x:c>
      <x:c r="N119" s="55" t="n">
        <x:f>IF(I119=0,IF(L119=0,0,"n.a."),IF(M119&gt;0,L119/M119/I119,"n.a."))</x:f>
        <x:v>252932.32323232322</x:v>
      </x:c>
      <x:c r="O119" s="55" t="n">
        <x:f>IF(AND(ISNUMBER(J119),ISNUMBER(N119)),J119*N119,"n.a.")</x:f>
        <x:v>0</x:v>
      </x:c>
    </x:row>
    <x:row r="120">
      <x:c r="A120" s="38" t="str">
        <x:v>G0115</x:v>
      </x:c>
      <x:c r="B120" s="38" t="str">
        <x:v>C03</x:v>
      </x:c>
      <x:c r="C120" s="38" t="str">
        <x:v>Aseguradora Ancon, S.A.</x:v>
      </x:c>
      <x:c r="D120" s="38" t="str">
        <x:v>Industrial</x:v>
      </x:c>
      <x:c r="E120" s="38" t="str">
        <x:v>Emberá-Wounaan</x:v>
      </x:c>
      <x:c r="F120" s="55" t="n">
        <x:f>'SSRP geografia'!C42</x:f>
        <x:v>0</x:v>
      </x:c>
      <x:c r="G120" s="60" t="n">
        <x:f>IF(SUM('SSRP geografia'!$C$32:$C$44)=0,IF('SSRP agosto'!F8=0,0,"n.a."),F120/SUM('SSRP geografia'!$C$32:$C$44))</x:f>
        <x:v>0</x:v>
      </x:c>
      <x:c r="H120" s="55" t="n">
        <x:f>'SSRP agosto'!F8</x:f>
        <x:v>198</x:v>
      </x:c>
      <x:c r="I120" s="55" t="n">
        <x:f>ROUND(H120*Parametros!$B$11,0)</x:f>
        <x:v>198</x:v>
      </x:c>
      <x:c r="J120" s="55" t="n">
        <x:f>IF(ISNUMBER(G120),ROUND(SUM(G110:G120)*I120,0)-ROUND(SUM(G110:G119)*I120,0),"n.a.")</x:f>
        <x:v>0</x:v>
      </x:c>
      <x:c r="K120" s="55" t="n">
        <x:f>'SSRP agosto'!J8</x:f>
        <x:v>500806</x:v>
      </x:c>
      <x:c r="L120" s="55" t="n">
        <x:f>K120*Parametros!$B$10*Parametros!$B$11</x:f>
        <x:v>751209</x:v>
      </x:c>
      <x:c r="M120" s="60" t="n">
        <x:f>Parametros!B9</x:f>
        <x:v>0.015</x:v>
      </x:c>
      <x:c r="N120" s="55" t="n">
        <x:f>IF(I120=0,IF(L120=0,0,"n.a."),IF(M120&gt;0,L120/M120/I120,"n.a."))</x:f>
        <x:v>252932.32323232322</x:v>
      </x:c>
      <x:c r="O120" s="55" t="n">
        <x:f>IF(AND(ISNUMBER(J120),ISNUMBER(N120)),J120*N120,"n.a.")</x:f>
        <x:v>0</x:v>
      </x:c>
    </x:row>
    <x:row r="121">
      <x:c r="A121" s="38" t="str">
        <x:v>G0116</x:v>
      </x:c>
      <x:c r="B121" s="38" t="str">
        <x:v>C03</x:v>
      </x:c>
      <x:c r="C121" s="38" t="str">
        <x:v>Aseguradora Ancon, S.A.</x:v>
      </x:c>
      <x:c r="D121" s="38" t="str">
        <x:v>Industrial</x:v>
      </x:c>
      <x:c r="E121" s="38" t="str">
        <x:v>Ngäbe-Buglé</x:v>
      </x:c>
      <x:c r="F121" s="55" t="n">
        <x:f>'SSRP geografia'!C43</x:f>
        <x:v>0</x:v>
      </x:c>
      <x:c r="G121" s="60" t="n">
        <x:f>IF(SUM('SSRP geografia'!$C$32:$C$44)=0,IF('SSRP agosto'!F8=0,0,"n.a."),F121/SUM('SSRP geografia'!$C$32:$C$44))</x:f>
        <x:v>0</x:v>
      </x:c>
      <x:c r="H121" s="55" t="n">
        <x:f>'SSRP agosto'!F8</x:f>
        <x:v>198</x:v>
      </x:c>
      <x:c r="I121" s="55" t="n">
        <x:f>ROUND(H121*Parametros!$B$11,0)</x:f>
        <x:v>198</x:v>
      </x:c>
      <x:c r="J121" s="55" t="n">
        <x:f>IF(ISNUMBER(G121),ROUND(SUM(G110:G121)*I121,0)-ROUND(SUM(G110:G120)*I121,0),"n.a.")</x:f>
        <x:v>0</x:v>
      </x:c>
      <x:c r="K121" s="55" t="n">
        <x:f>'SSRP agosto'!J8</x:f>
        <x:v>500806</x:v>
      </x:c>
      <x:c r="L121" s="55" t="n">
        <x:f>K121*Parametros!$B$10*Parametros!$B$11</x:f>
        <x:v>751209</x:v>
      </x:c>
      <x:c r="M121" s="60" t="n">
        <x:f>Parametros!B9</x:f>
        <x:v>0.015</x:v>
      </x:c>
      <x:c r="N121" s="55" t="n">
        <x:f>IF(I121=0,IF(L121=0,0,"n.a."),IF(M121&gt;0,L121/M121/I121,"n.a."))</x:f>
        <x:v>252932.32323232322</x:v>
      </x:c>
      <x:c r="O121" s="55" t="n">
        <x:f>IF(AND(ISNUMBER(J121),ISNUMBER(N121)),J121*N121,"n.a.")</x:f>
        <x:v>0</x:v>
      </x:c>
    </x:row>
    <x:row r="122">
      <x:c r="A122" s="38" t="str">
        <x:v>G0117</x:v>
      </x:c>
      <x:c r="B122" s="38" t="str">
        <x:v>C03</x:v>
      </x:c>
      <x:c r="C122" s="38" t="str">
        <x:v>Aseguradora Ancon, S.A.</x:v>
      </x:c>
      <x:c r="D122" s="38" t="str">
        <x:v>Industrial</x:v>
      </x:c>
      <x:c r="E122" s="38" t="str">
        <x:v>Panamá Oeste</x:v>
      </x:c>
      <x:c r="F122" s="55" t="n">
        <x:f>'SSRP geografia'!C44</x:f>
        <x:v>2851</x:v>
      </x:c>
      <x:c r="G122" s="60" t="n">
        <x:f>IF(SUM('SSRP geografia'!$C$32:$C$44)=0,IF('SSRP agosto'!F8=0,0,"n.a."),F122/SUM('SSRP geografia'!$C$32:$C$44))</x:f>
        <x:v>0.030633844434654604</x:v>
      </x:c>
      <x:c r="H122" s="55" t="n">
        <x:f>'SSRP agosto'!F8</x:f>
        <x:v>198</x:v>
      </x:c>
      <x:c r="I122" s="55" t="n">
        <x:f>ROUND(H122*Parametros!$B$11,0)</x:f>
        <x:v>198</x:v>
      </x:c>
      <x:c r="J122" s="55" t="n">
        <x:f>IF(ISNUMBER(G122),ROUND(SUM(G110:G122)*I122,0)-ROUND(SUM(G110:G121)*I122,0),"n.a.")</x:f>
        <x:v>6</x:v>
      </x:c>
      <x:c r="K122" s="55" t="n">
        <x:f>'SSRP agosto'!J8</x:f>
        <x:v>500806</x:v>
      </x:c>
      <x:c r="L122" s="55" t="n">
        <x:f>K122*Parametros!$B$10*Parametros!$B$11</x:f>
        <x:v>751209</x:v>
      </x:c>
      <x:c r="M122" s="60" t="n">
        <x:f>Parametros!B9</x:f>
        <x:v>0.015</x:v>
      </x:c>
      <x:c r="N122" s="55" t="n">
        <x:f>IF(I122=0,IF(L122=0,0,"n.a."),IF(M122&gt;0,L122/M122/I122,"n.a."))</x:f>
        <x:v>252932.32323232322</x:v>
      </x:c>
      <x:c r="O122" s="55" t="n">
        <x:f>IF(AND(ISNUMBER(J122),ISNUMBER(N122)),J122*N122,"n.a.")</x:f>
        <x:v>1517593.9393939395</x:v>
      </x:c>
    </x:row>
    <x:row r="123">
      <x:c r="A123" s="38" t="str">
        <x:v>G0118</x:v>
      </x:c>
      <x:c r="B123" s="38" t="str">
        <x:v>C04</x:v>
      </x:c>
      <x:c r="C123" s="38" t="str">
        <x:v>Aseguradora Global, S.A.</x:v>
      </x:c>
      <x:c r="D123" s="38" t="str">
        <x:v>Residencial</x:v>
      </x:c>
      <x:c r="E123" s="38" t="str">
        <x:v>Bocas del Toro</x:v>
      </x:c>
      <x:c r="F123" s="55" t="n">
        <x:f>'SSRP geografia'!C45</x:f>
        <x:v>1013</x:v>
      </x:c>
      <x:c r="G123" s="60" t="n">
        <x:f>IF(SUM('SSRP geografia'!$C$45:$C$57)=0,IF('SSRP agosto'!D9=0,0,"n.a."),F123/SUM('SSRP geografia'!$C$45:$C$57))</x:f>
        <x:v>0.010365080014734171</x:v>
      </x:c>
      <x:c r="H123" s="55" t="n">
        <x:f>'SSRP agosto'!D9</x:f>
        <x:v>27008</x:v>
      </x:c>
      <x:c r="I123" s="55" t="n">
        <x:f>ROUND(H123*Parametros!$B$11,0)</x:f>
        <x:v>27008</x:v>
      </x:c>
      <x:c r="J123" s="55" t="n">
        <x:f>IF(ISNUMBER(G123),ROUND(SUM(G123:G123)*I123,0)-0,"n.a.")</x:f>
        <x:v>280</x:v>
      </x:c>
      <x:c r="K123" s="55" t="n">
        <x:f>'SSRP agosto'!H9</x:f>
        <x:v>1872591</x:v>
      </x:c>
      <x:c r="L123" s="55" t="n">
        <x:f>K123*Parametros!$B$10*Parametros!$B$11</x:f>
        <x:v>2808886.5</x:v>
      </x:c>
      <x:c r="M123" s="60" t="n">
        <x:f>Parametros!B7</x:f>
        <x:v>0.01</x:v>
      </x:c>
      <x:c r="N123" s="55" t="n">
        <x:f>IF(I123=0,IF(L123=0,0,"n.a."),IF(M123&gt;0,L123/M123/I123,"n.a."))</x:f>
        <x:v>10400.20179206161</x:v>
      </x:c>
      <x:c r="O123" s="55" t="n">
        <x:f>IF(AND(ISNUMBER(J123),ISNUMBER(N123)),J123*N123,"n.a.")</x:f>
        <x:v>2912056.5017772513</x:v>
      </x:c>
    </x:row>
    <x:row r="124">
      <x:c r="A124" s="38" t="str">
        <x:v>G0119</x:v>
      </x:c>
      <x:c r="B124" s="38" t="str">
        <x:v>C04</x:v>
      </x:c>
      <x:c r="C124" s="38" t="str">
        <x:v>Aseguradora Global, S.A.</x:v>
      </x:c>
      <x:c r="D124" s="38" t="str">
        <x:v>Residencial</x:v>
      </x:c>
      <x:c r="E124" s="38" t="str">
        <x:v>Coclé</x:v>
      </x:c>
      <x:c r="F124" s="55" t="n">
        <x:f>'SSRP geografia'!C46</x:f>
        <x:v>2277</x:v>
      </x:c>
      <x:c r="G124" s="60" t="n">
        <x:f>IF(SUM('SSRP geografia'!$C$45:$C$57)=0,IF('SSRP agosto'!D9=0,0,"n.a."),F124/SUM('SSRP geografia'!$C$45:$C$57))</x:f>
        <x:v>0.023298407890967134</x:v>
      </x:c>
      <x:c r="H124" s="55" t="n">
        <x:f>'SSRP agosto'!D9</x:f>
        <x:v>27008</x:v>
      </x:c>
      <x:c r="I124" s="55" t="n">
        <x:f>ROUND(H124*Parametros!$B$11,0)</x:f>
        <x:v>27008</x:v>
      </x:c>
      <x:c r="J124" s="55" t="n">
        <x:f>IF(ISNUMBER(G124),ROUND(SUM(G123:G124)*I124,0)-ROUND(SUM(G123:G123)*I124,0),"n.a.")</x:f>
        <x:v>629</x:v>
      </x:c>
      <x:c r="K124" s="55" t="n">
        <x:f>'SSRP agosto'!H9</x:f>
        <x:v>1872591</x:v>
      </x:c>
      <x:c r="L124" s="55" t="n">
        <x:f>K124*Parametros!$B$10*Parametros!$B$11</x:f>
        <x:v>2808886.5</x:v>
      </x:c>
      <x:c r="M124" s="60" t="n">
        <x:f>Parametros!B7</x:f>
        <x:v>0.01</x:v>
      </x:c>
      <x:c r="N124" s="55" t="n">
        <x:f>IF(I124=0,IF(L124=0,0,"n.a."),IF(M124&gt;0,L124/M124/I124,"n.a."))</x:f>
        <x:v>10400.20179206161</x:v>
      </x:c>
      <x:c r="O124" s="55" t="n">
        <x:f>IF(AND(ISNUMBER(J124),ISNUMBER(N124)),J124*N124,"n.a.")</x:f>
        <x:v>6541726.927206753</x:v>
      </x:c>
    </x:row>
    <x:row r="125">
      <x:c r="A125" s="38" t="str">
        <x:v>G0120</x:v>
      </x:c>
      <x:c r="B125" s="38" t="str">
        <x:v>C04</x:v>
      </x:c>
      <x:c r="C125" s="38" t="str">
        <x:v>Aseguradora Global, S.A.</x:v>
      </x:c>
      <x:c r="D125" s="38" t="str">
        <x:v>Residencial</x:v>
      </x:c>
      <x:c r="E125" s="38" t="str">
        <x:v>Colón</x:v>
      </x:c>
      <x:c r="F125" s="55" t="n">
        <x:f>'SSRP geografia'!C47</x:f>
        <x:v>1482</x:v>
      </x:c>
      <x:c r="G125" s="60" t="n">
        <x:f>IF(SUM('SSRP geografia'!$C$45:$C$57)=0,IF('SSRP agosto'!D9=0,0,"n.a."),F125/SUM('SSRP geografia'!$C$45:$C$57))</x:f>
        <x:v>0.01516391765235542</x:v>
      </x:c>
      <x:c r="H125" s="55" t="n">
        <x:f>'SSRP agosto'!D9</x:f>
        <x:v>27008</x:v>
      </x:c>
      <x:c r="I125" s="55" t="n">
        <x:f>ROUND(H125*Parametros!$B$11,0)</x:f>
        <x:v>27008</x:v>
      </x:c>
      <x:c r="J125" s="55" t="n">
        <x:f>IF(ISNUMBER(G125),ROUND(SUM(G123:G125)*I125,0)-ROUND(SUM(G123:G124)*I125,0),"n.a.")</x:f>
        <x:v>410</x:v>
      </x:c>
      <x:c r="K125" s="55" t="n">
        <x:f>'SSRP agosto'!H9</x:f>
        <x:v>1872591</x:v>
      </x:c>
      <x:c r="L125" s="55" t="n">
        <x:f>K125*Parametros!$B$10*Parametros!$B$11</x:f>
        <x:v>2808886.5</x:v>
      </x:c>
      <x:c r="M125" s="60" t="n">
        <x:f>Parametros!B7</x:f>
        <x:v>0.01</x:v>
      </x:c>
      <x:c r="N125" s="55" t="n">
        <x:f>IF(I125=0,IF(L125=0,0,"n.a."),IF(M125&gt;0,L125/M125/I125,"n.a."))</x:f>
        <x:v>10400.20179206161</x:v>
      </x:c>
      <x:c r="O125" s="55" t="n">
        <x:f>IF(AND(ISNUMBER(J125),ISNUMBER(N125)),J125*N125,"n.a.")</x:f>
        <x:v>4264082.73474526</x:v>
      </x:c>
    </x:row>
    <x:row r="126">
      <x:c r="A126" s="38" t="str">
        <x:v>G0121</x:v>
      </x:c>
      <x:c r="B126" s="38" t="str">
        <x:v>C04</x:v>
      </x:c>
      <x:c r="C126" s="38" t="str">
        <x:v>Aseguradora Global, S.A.</x:v>
      </x:c>
      <x:c r="D126" s="38" t="str">
        <x:v>Residencial</x:v>
      </x:c>
      <x:c r="E126" s="38" t="str">
        <x:v>Chiriquí</x:v>
      </x:c>
      <x:c r="F126" s="55" t="n">
        <x:f>'SSRP geografia'!C48</x:f>
        <x:v>10013</x:v>
      </x:c>
      <x:c r="G126" s="60" t="n">
        <x:f>IF(SUM('SSRP geografia'!$C$45:$C$57)=0,IF('SSRP agosto'!D9=0,0,"n.a."),F126/SUM('SSRP geografia'!$C$45:$C$57))</x:f>
        <x:v>0.10245364875373471</x:v>
      </x:c>
      <x:c r="H126" s="55" t="n">
        <x:f>'SSRP agosto'!D9</x:f>
        <x:v>27008</x:v>
      </x:c>
      <x:c r="I126" s="55" t="n">
        <x:f>ROUND(H126*Parametros!$B$11,0)</x:f>
        <x:v>27008</x:v>
      </x:c>
      <x:c r="J126" s="55" t="n">
        <x:f>IF(ISNUMBER(G126),ROUND(SUM(G123:G126)*I126,0)-ROUND(SUM(G123:G125)*I126,0),"n.a.")</x:f>
        <x:v>2767</x:v>
      </x:c>
      <x:c r="K126" s="55" t="n">
        <x:f>'SSRP agosto'!H9</x:f>
        <x:v>1872591</x:v>
      </x:c>
      <x:c r="L126" s="55" t="n">
        <x:f>K126*Parametros!$B$10*Parametros!$B$11</x:f>
        <x:v>2808886.5</x:v>
      </x:c>
      <x:c r="M126" s="60" t="n">
        <x:f>Parametros!B7</x:f>
        <x:v>0.01</x:v>
      </x:c>
      <x:c r="N126" s="55" t="n">
        <x:f>IF(I126=0,IF(L126=0,0,"n.a."),IF(M126&gt;0,L126/M126/I126,"n.a."))</x:f>
        <x:v>10400.20179206161</x:v>
      </x:c>
      <x:c r="O126" s="55" t="n">
        <x:f>IF(AND(ISNUMBER(J126),ISNUMBER(N126)),J126*N126,"n.a.")</x:f>
        <x:v>28777358.358634476</x:v>
      </x:c>
    </x:row>
    <x:row r="127">
      <x:c r="A127" s="38" t="str">
        <x:v>G0122</x:v>
      </x:c>
      <x:c r="B127" s="38" t="str">
        <x:v>C04</x:v>
      </x:c>
      <x:c r="C127" s="38" t="str">
        <x:v>Aseguradora Global, S.A.</x:v>
      </x:c>
      <x:c r="D127" s="38" t="str">
        <x:v>Residencial</x:v>
      </x:c>
      <x:c r="E127" s="38" t="str">
        <x:v>Darién</x:v>
      </x:c>
      <x:c r="F127" s="55" t="n">
        <x:f>'SSRP geografia'!C49</x:f>
        <x:v>107</x:v>
      </x:c>
      <x:c r="G127" s="60" t="n">
        <x:f>IF(SUM('SSRP geografia'!$C$45:$C$57)=0,IF('SSRP agosto'!D9=0,0,"n.a."),F127/SUM('SSRP geografia'!$C$45:$C$57))</x:f>
        <x:v>0.0010948307616747842</x:v>
      </x:c>
      <x:c r="H127" s="55" t="n">
        <x:f>'SSRP agosto'!D9</x:f>
        <x:v>27008</x:v>
      </x:c>
      <x:c r="I127" s="55" t="n">
        <x:f>ROUND(H127*Parametros!$B$11,0)</x:f>
        <x:v>27008</x:v>
      </x:c>
      <x:c r="J127" s="55" t="n">
        <x:f>IF(ISNUMBER(G127),ROUND(SUM(G123:G127)*I127,0)-ROUND(SUM(G123:G126)*I127,0),"n.a.")</x:f>
        <x:v>29</x:v>
      </x:c>
      <x:c r="K127" s="55" t="n">
        <x:f>'SSRP agosto'!H9</x:f>
        <x:v>1872591</x:v>
      </x:c>
      <x:c r="L127" s="55" t="n">
        <x:f>K127*Parametros!$B$10*Parametros!$B$11</x:f>
        <x:v>2808886.5</x:v>
      </x:c>
      <x:c r="M127" s="60" t="n">
        <x:f>Parametros!B7</x:f>
        <x:v>0.01</x:v>
      </x:c>
      <x:c r="N127" s="55" t="n">
        <x:f>IF(I127=0,IF(L127=0,0,"n.a."),IF(M127&gt;0,L127/M127/I127,"n.a."))</x:f>
        <x:v>10400.20179206161</x:v>
      </x:c>
      <x:c r="O127" s="55" t="n">
        <x:f>IF(AND(ISNUMBER(J127),ISNUMBER(N127)),J127*N127,"n.a.")</x:f>
        <x:v>301605.8519697867</x:v>
      </x:c>
    </x:row>
    <x:row r="128">
      <x:c r="A128" s="38" t="str">
        <x:v>G0123</x:v>
      </x:c>
      <x:c r="B128" s="38" t="str">
        <x:v>C04</x:v>
      </x:c>
      <x:c r="C128" s="38" t="str">
        <x:v>Aseguradora Global, S.A.</x:v>
      </x:c>
      <x:c r="D128" s="38" t="str">
        <x:v>Residencial</x:v>
      </x:c>
      <x:c r="E128" s="38" t="str">
        <x:v>Herrera</x:v>
      </x:c>
      <x:c r="F128" s="55" t="n">
        <x:f>'SSRP geografia'!C50</x:f>
        <x:v>2239</x:v>
      </x:c>
      <x:c r="G128" s="60" t="n">
        <x:f>IF(SUM('SSRP geografia'!$C$45:$C$57)=0,IF('SSRP agosto'!D9=0,0,"n.a."),F128/SUM('SSRP geografia'!$C$45:$C$57))</x:f>
        <x:v>0.02290958948962469</x:v>
      </x:c>
      <x:c r="H128" s="55" t="n">
        <x:f>'SSRP agosto'!D9</x:f>
        <x:v>27008</x:v>
      </x:c>
      <x:c r="I128" s="55" t="n">
        <x:f>ROUND(H128*Parametros!$B$11,0)</x:f>
        <x:v>27008</x:v>
      </x:c>
      <x:c r="J128" s="55" t="n">
        <x:f>IF(ISNUMBER(G128),ROUND(SUM(G123:G128)*I128,0)-ROUND(SUM(G123:G127)*I128,0),"n.a.")</x:f>
        <x:v>619</x:v>
      </x:c>
      <x:c r="K128" s="55" t="n">
        <x:f>'SSRP agosto'!H9</x:f>
        <x:v>1872591</x:v>
      </x:c>
      <x:c r="L128" s="55" t="n">
        <x:f>K128*Parametros!$B$10*Parametros!$B$11</x:f>
        <x:v>2808886.5</x:v>
      </x:c>
      <x:c r="M128" s="60" t="n">
        <x:f>Parametros!B7</x:f>
        <x:v>0.01</x:v>
      </x:c>
      <x:c r="N128" s="55" t="n">
        <x:f>IF(I128=0,IF(L128=0,0,"n.a."),IF(M128&gt;0,L128/M128/I128,"n.a."))</x:f>
        <x:v>10400.20179206161</x:v>
      </x:c>
      <x:c r="O128" s="55" t="n">
        <x:f>IF(AND(ISNUMBER(J128),ISNUMBER(N128)),J128*N128,"n.a.")</x:f>
        <x:v>6437724.909286137</x:v>
      </x:c>
    </x:row>
    <x:row r="129">
      <x:c r="A129" s="38" t="str">
        <x:v>G0124</x:v>
      </x:c>
      <x:c r="B129" s="38" t="str">
        <x:v>C04</x:v>
      </x:c>
      <x:c r="C129" s="38" t="str">
        <x:v>Aseguradora Global, S.A.</x:v>
      </x:c>
      <x:c r="D129" s="38" t="str">
        <x:v>Residencial</x:v>
      </x:c>
      <x:c r="E129" s="38" t="str">
        <x:v>Los Santos</x:v>
      </x:c>
      <x:c r="F129" s="55" t="n">
        <x:f>'SSRP geografia'!C51</x:f>
        <x:v>2351</x:v>
      </x:c>
      <x:c r="G129" s="60" t="n">
        <x:f>IF(SUM('SSRP geografia'!$C$45:$C$57)=0,IF('SSRP agosto'!D9=0,0,"n.a."),F129/SUM('SSRP geografia'!$C$45:$C$57))</x:f>
        <x:v>0.024055580567265582</x:v>
      </x:c>
      <x:c r="H129" s="55" t="n">
        <x:f>'SSRP agosto'!D9</x:f>
        <x:v>27008</x:v>
      </x:c>
      <x:c r="I129" s="55" t="n">
        <x:f>ROUND(H129*Parametros!$B$11,0)</x:f>
        <x:v>27008</x:v>
      </x:c>
      <x:c r="J129" s="55" t="n">
        <x:f>IF(ISNUMBER(G129),ROUND(SUM(G123:G129)*I129,0)-ROUND(SUM(G123:G128)*I129,0),"n.a.")</x:f>
        <x:v>650</x:v>
      </x:c>
      <x:c r="K129" s="55" t="n">
        <x:f>'SSRP agosto'!H9</x:f>
        <x:v>1872591</x:v>
      </x:c>
      <x:c r="L129" s="55" t="n">
        <x:f>K129*Parametros!$B$10*Parametros!$B$11</x:f>
        <x:v>2808886.5</x:v>
      </x:c>
      <x:c r="M129" s="60" t="n">
        <x:f>Parametros!B7</x:f>
        <x:v>0.01</x:v>
      </x:c>
      <x:c r="N129" s="55" t="n">
        <x:f>IF(I129=0,IF(L129=0,0,"n.a."),IF(M129&gt;0,L129/M129/I129,"n.a."))</x:f>
        <x:v>10400.20179206161</x:v>
      </x:c>
      <x:c r="O129" s="55" t="n">
        <x:f>IF(AND(ISNUMBER(J129),ISNUMBER(N129)),J129*N129,"n.a.")</x:f>
        <x:v>6760131.164840047</x:v>
      </x:c>
    </x:row>
    <x:row r="130">
      <x:c r="A130" s="38" t="str">
        <x:v>G0125</x:v>
      </x:c>
      <x:c r="B130" s="38" t="str">
        <x:v>C04</x:v>
      </x:c>
      <x:c r="C130" s="38" t="str">
        <x:v>Aseguradora Global, S.A.</x:v>
      </x:c>
      <x:c r="D130" s="38" t="str">
        <x:v>Residencial</x:v>
      </x:c>
      <x:c r="E130" s="38" t="str">
        <x:v>Panamá</x:v>
      </x:c>
      <x:c r="F130" s="55" t="n">
        <x:f>'SSRP geografia'!C52</x:f>
        <x:v>49133</x:v>
      </x:c>
      <x:c r="G130" s="60" t="n">
        <x:f>IF(SUM('SSRP geografia'!$C$45:$C$57)=0,IF('SSRP agosto'!D9=0,0,"n.a."),F130/SUM('SSRP geografia'!$C$45:$C$57))</x:f>
        <x:v>0.5027319608725903</x:v>
      </x:c>
      <x:c r="H130" s="55" t="n">
        <x:f>'SSRP agosto'!D9</x:f>
        <x:v>27008</x:v>
      </x:c>
      <x:c r="I130" s="55" t="n">
        <x:f>ROUND(H130*Parametros!$B$11,0)</x:f>
        <x:v>27008</x:v>
      </x:c>
      <x:c r="J130" s="55" t="n">
        <x:f>IF(ISNUMBER(G130),ROUND(SUM(G123:G130)*I130,0)-ROUND(SUM(G123:G129)*I130,0),"n.a.")</x:f>
        <x:v>13578</x:v>
      </x:c>
      <x:c r="K130" s="55" t="n">
        <x:f>'SSRP agosto'!H9</x:f>
        <x:v>1872591</x:v>
      </x:c>
      <x:c r="L130" s="55" t="n">
        <x:f>K130*Parametros!$B$10*Parametros!$B$11</x:f>
        <x:v>2808886.5</x:v>
      </x:c>
      <x:c r="M130" s="60" t="n">
        <x:f>Parametros!B7</x:f>
        <x:v>0.01</x:v>
      </x:c>
      <x:c r="N130" s="55" t="n">
        <x:f>IF(I130=0,IF(L130=0,0,"n.a."),IF(M130&gt;0,L130/M130/I130,"n.a."))</x:f>
        <x:v>10400.20179206161</x:v>
      </x:c>
      <x:c r="O130" s="55" t="n">
        <x:f>IF(AND(ISNUMBER(J130),ISNUMBER(N130)),J130*N130,"n.a.")</x:f>
        <x:v>141213939.93261254</x:v>
      </x:c>
    </x:row>
    <x:row r="131">
      <x:c r="A131" s="38" t="str">
        <x:v>G0126</x:v>
      </x:c>
      <x:c r="B131" s="38" t="str">
        <x:v>C04</x:v>
      </x:c>
      <x:c r="C131" s="38" t="str">
        <x:v>Aseguradora Global, S.A.</x:v>
      </x:c>
      <x:c r="D131" s="38" t="str">
        <x:v>Residencial</x:v>
      </x:c>
      <x:c r="E131" s="38" t="str">
        <x:v>Veraguas</x:v>
      </x:c>
      <x:c r="F131" s="55" t="n">
        <x:f>'SSRP geografia'!C53</x:f>
        <x:v>3771</x:v>
      </x:c>
      <x:c r="G131" s="60" t="n">
        <x:f>IF(SUM('SSRP geografia'!$C$45:$C$57)=0,IF('SSRP agosto'!D9=0,0,"n.a."),F131/SUM('SSRP geografia'!$C$45:$C$57))</x:f>
        <x:v>0.038585110301641225</x:v>
      </x:c>
      <x:c r="H131" s="55" t="n">
        <x:f>'SSRP agosto'!D9</x:f>
        <x:v>27008</x:v>
      </x:c>
      <x:c r="I131" s="55" t="n">
        <x:f>ROUND(H131*Parametros!$B$11,0)</x:f>
        <x:v>27008</x:v>
      </x:c>
      <x:c r="J131" s="55" t="n">
        <x:f>IF(ISNUMBER(G131),ROUND(SUM(G123:G131)*I131,0)-ROUND(SUM(G123:G130)*I131,0),"n.a.")</x:f>
        <x:v>1042</x:v>
      </x:c>
      <x:c r="K131" s="55" t="n">
        <x:f>'SSRP agosto'!H9</x:f>
        <x:v>1872591</x:v>
      </x:c>
      <x:c r="L131" s="55" t="n">
        <x:f>K131*Parametros!$B$10*Parametros!$B$11</x:f>
        <x:v>2808886.5</x:v>
      </x:c>
      <x:c r="M131" s="60" t="n">
        <x:f>Parametros!B7</x:f>
        <x:v>0.01</x:v>
      </x:c>
      <x:c r="N131" s="55" t="n">
        <x:f>IF(I131=0,IF(L131=0,0,"n.a."),IF(M131&gt;0,L131/M131/I131,"n.a."))</x:f>
        <x:v>10400.20179206161</x:v>
      </x:c>
      <x:c r="O131" s="55" t="n">
        <x:f>IF(AND(ISNUMBER(J131),ISNUMBER(N131)),J131*N131,"n.a.")</x:f>
        <x:v>10837010.267328199</x:v>
      </x:c>
    </x:row>
    <x:row r="132">
      <x:c r="A132" s="38" t="str">
        <x:v>G0127</x:v>
      </x:c>
      <x:c r="B132" s="38" t="str">
        <x:v>C04</x:v>
      </x:c>
      <x:c r="C132" s="38" t="str">
        <x:v>Aseguradora Global, S.A.</x:v>
      </x:c>
      <x:c r="D132" s="38" t="str">
        <x:v>Residencial</x:v>
      </x:c>
      <x:c r="E132" s="38" t="str">
        <x:v>Guna Yala</x:v>
      </x:c>
      <x:c r="F132" s="55" t="n">
        <x:f>'SSRP geografia'!C54</x:f>
        <x:v>0</x:v>
      </x:c>
      <x:c r="G132" s="60" t="n">
        <x:f>IF(SUM('SSRP geografia'!$C$45:$C$57)=0,IF('SSRP agosto'!D9=0,0,"n.a."),F132/SUM('SSRP geografia'!$C$45:$C$57))</x:f>
        <x:v>0</x:v>
      </x:c>
      <x:c r="H132" s="55" t="n">
        <x:f>'SSRP agosto'!D9</x:f>
        <x:v>27008</x:v>
      </x:c>
      <x:c r="I132" s="55" t="n">
        <x:f>ROUND(H132*Parametros!$B$11,0)</x:f>
        <x:v>27008</x:v>
      </x:c>
      <x:c r="J132" s="55" t="n">
        <x:f>IF(ISNUMBER(G132),ROUND(SUM(G123:G132)*I132,0)-ROUND(SUM(G123:G131)*I132,0),"n.a.")</x:f>
        <x:v>0</x:v>
      </x:c>
      <x:c r="K132" s="55" t="n">
        <x:f>'SSRP agosto'!H9</x:f>
        <x:v>1872591</x:v>
      </x:c>
      <x:c r="L132" s="55" t="n">
        <x:f>K132*Parametros!$B$10*Parametros!$B$11</x:f>
        <x:v>2808886.5</x:v>
      </x:c>
      <x:c r="M132" s="60" t="n">
        <x:f>Parametros!B7</x:f>
        <x:v>0.01</x:v>
      </x:c>
      <x:c r="N132" s="55" t="n">
        <x:f>IF(I132=0,IF(L132=0,0,"n.a."),IF(M132&gt;0,L132/M132/I132,"n.a."))</x:f>
        <x:v>10400.20179206161</x:v>
      </x:c>
      <x:c r="O132" s="55" t="n">
        <x:f>IF(AND(ISNUMBER(J132),ISNUMBER(N132)),J132*N132,"n.a.")</x:f>
        <x:v>0</x:v>
      </x:c>
    </x:row>
    <x:row r="133">
      <x:c r="A133" s="38" t="str">
        <x:v>G0128</x:v>
      </x:c>
      <x:c r="B133" s="38" t="str">
        <x:v>C04</x:v>
      </x:c>
      <x:c r="C133" s="38" t="str">
        <x:v>Aseguradora Global, S.A.</x:v>
      </x:c>
      <x:c r="D133" s="38" t="str">
        <x:v>Residencial</x:v>
      </x:c>
      <x:c r="E133" s="38" t="str">
        <x:v>Emberá-Wounaan</x:v>
      </x:c>
      <x:c r="F133" s="55" t="n">
        <x:f>'SSRP geografia'!C55</x:f>
        <x:v>0</x:v>
      </x:c>
      <x:c r="G133" s="60" t="n">
        <x:f>IF(SUM('SSRP geografia'!$C$45:$C$57)=0,IF('SSRP agosto'!D9=0,0,"n.a."),F133/SUM('SSRP geografia'!$C$45:$C$57))</x:f>
        <x:v>0</x:v>
      </x:c>
      <x:c r="H133" s="55" t="n">
        <x:f>'SSRP agosto'!D9</x:f>
        <x:v>27008</x:v>
      </x:c>
      <x:c r="I133" s="55" t="n">
        <x:f>ROUND(H133*Parametros!$B$11,0)</x:f>
        <x:v>27008</x:v>
      </x:c>
      <x:c r="J133" s="55" t="n">
        <x:f>IF(ISNUMBER(G133),ROUND(SUM(G123:G133)*I133,0)-ROUND(SUM(G123:G132)*I133,0),"n.a.")</x:f>
        <x:v>0</x:v>
      </x:c>
      <x:c r="K133" s="55" t="n">
        <x:f>'SSRP agosto'!H9</x:f>
        <x:v>1872591</x:v>
      </x:c>
      <x:c r="L133" s="55" t="n">
        <x:f>K133*Parametros!$B$10*Parametros!$B$11</x:f>
        <x:v>2808886.5</x:v>
      </x:c>
      <x:c r="M133" s="60" t="n">
        <x:f>Parametros!B7</x:f>
        <x:v>0.01</x:v>
      </x:c>
      <x:c r="N133" s="55" t="n">
        <x:f>IF(I133=0,IF(L133=0,0,"n.a."),IF(M133&gt;0,L133/M133/I133,"n.a."))</x:f>
        <x:v>10400.20179206161</x:v>
      </x:c>
      <x:c r="O133" s="55" t="n">
        <x:f>IF(AND(ISNUMBER(J133),ISNUMBER(N133)),J133*N133,"n.a.")</x:f>
        <x:v>0</x:v>
      </x:c>
    </x:row>
    <x:row r="134">
      <x:c r="A134" s="38" t="str">
        <x:v>G0129</x:v>
      </x:c>
      <x:c r="B134" s="38" t="str">
        <x:v>C04</x:v>
      </x:c>
      <x:c r="C134" s="38" t="str">
        <x:v>Aseguradora Global, S.A.</x:v>
      </x:c>
      <x:c r="D134" s="38" t="str">
        <x:v>Residencial</x:v>
      </x:c>
      <x:c r="E134" s="38" t="str">
        <x:v>Ngäbe-Buglé</x:v>
      </x:c>
      <x:c r="F134" s="55" t="n">
        <x:f>'SSRP geografia'!C56</x:f>
        <x:v>1</x:v>
      </x:c>
      <x:c r="G134" s="60" t="n">
        <x:f>IF(SUM('SSRP geografia'!$C$45:$C$57)=0,IF('SSRP agosto'!D9=0,0,"n.a."),F134/SUM('SSRP geografia'!$C$45:$C$57))</x:f>
        <x:v>0.000010232063193222281</x:v>
      </x:c>
      <x:c r="H134" s="55" t="n">
        <x:f>'SSRP agosto'!D9</x:f>
        <x:v>27008</x:v>
      </x:c>
      <x:c r="I134" s="55" t="n">
        <x:f>ROUND(H134*Parametros!$B$11,0)</x:f>
        <x:v>27008</x:v>
      </x:c>
      <x:c r="J134" s="55" t="n">
        <x:f>IF(ISNUMBER(G134),ROUND(SUM(G123:G134)*I134,0)-ROUND(SUM(G123:G133)*I134,0),"n.a.")</x:f>
        <x:v>0</x:v>
      </x:c>
      <x:c r="K134" s="55" t="n">
        <x:f>'SSRP agosto'!H9</x:f>
        <x:v>1872591</x:v>
      </x:c>
      <x:c r="L134" s="55" t="n">
        <x:f>K134*Parametros!$B$10*Parametros!$B$11</x:f>
        <x:v>2808886.5</x:v>
      </x:c>
      <x:c r="M134" s="60" t="n">
        <x:f>Parametros!B7</x:f>
        <x:v>0.01</x:v>
      </x:c>
      <x:c r="N134" s="55" t="n">
        <x:f>IF(I134=0,IF(L134=0,0,"n.a."),IF(M134&gt;0,L134/M134/I134,"n.a."))</x:f>
        <x:v>10400.20179206161</x:v>
      </x:c>
      <x:c r="O134" s="55" t="n">
        <x:f>IF(AND(ISNUMBER(J134),ISNUMBER(N134)),J134*N134,"n.a.")</x:f>
        <x:v>0</x:v>
      </x:c>
    </x:row>
    <x:row r="135">
      <x:c r="A135" s="38" t="str">
        <x:v>G0130</x:v>
      </x:c>
      <x:c r="B135" s="38" t="str">
        <x:v>C04</x:v>
      </x:c>
      <x:c r="C135" s="38" t="str">
        <x:v>Aseguradora Global, S.A.</x:v>
      </x:c>
      <x:c r="D135" s="38" t="str">
        <x:v>Residencial</x:v>
      </x:c>
      <x:c r="E135" s="38" t="str">
        <x:v>Panamá Oeste</x:v>
      </x:c>
      <x:c r="F135" s="55" t="n">
        <x:f>'SSRP geografia'!C57</x:f>
        <x:v>25345</x:v>
      </x:c>
      <x:c r="G135" s="60" t="n">
        <x:f>IF(SUM('SSRP geografia'!$C$45:$C$57)=0,IF('SSRP agosto'!D9=0,0,"n.a."),F135/SUM('SSRP geografia'!$C$45:$C$57))</x:f>
        <x:v>0.2593316416322187</x:v>
      </x:c>
      <x:c r="H135" s="55" t="n">
        <x:f>'SSRP agosto'!D9</x:f>
        <x:v>27008</x:v>
      </x:c>
      <x:c r="I135" s="55" t="n">
        <x:f>ROUND(H135*Parametros!$B$11,0)</x:f>
        <x:v>27008</x:v>
      </x:c>
      <x:c r="J135" s="55" t="n">
        <x:f>IF(ISNUMBER(G135),ROUND(SUM(G123:G135)*I135,0)-ROUND(SUM(G123:G134)*I135,0),"n.a.")</x:f>
        <x:v>7004</x:v>
      </x:c>
      <x:c r="K135" s="55" t="n">
        <x:f>'SSRP agosto'!H9</x:f>
        <x:v>1872591</x:v>
      </x:c>
      <x:c r="L135" s="55" t="n">
        <x:f>K135*Parametros!$B$10*Parametros!$B$11</x:f>
        <x:v>2808886.5</x:v>
      </x:c>
      <x:c r="M135" s="60" t="n">
        <x:f>Parametros!B7</x:f>
        <x:v>0.01</x:v>
      </x:c>
      <x:c r="N135" s="55" t="n">
        <x:f>IF(I135=0,IF(L135=0,0,"n.a."),IF(M135&gt;0,L135/M135/I135,"n.a."))</x:f>
        <x:v>10400.20179206161</x:v>
      </x:c>
      <x:c r="O135" s="55" t="n">
        <x:f>IF(AND(ISNUMBER(J135),ISNUMBER(N135)),J135*N135,"n.a.")</x:f>
        <x:v>72843013.35159953</x:v>
      </x:c>
    </x:row>
    <x:row r="136">
      <x:c r="A136" s="38" t="str">
        <x:v>G0131</x:v>
      </x:c>
      <x:c r="B136" s="38" t="str">
        <x:v>C04</x:v>
      </x:c>
      <x:c r="C136" s="38" t="str">
        <x:v>Aseguradora Global, S.A.</x:v>
      </x:c>
      <x:c r="D136" s="38" t="str">
        <x:v>Comercial</x:v>
      </x:c>
      <x:c r="E136" s="38" t="str">
        <x:v>Bocas del Toro</x:v>
      </x:c>
      <x:c r="F136" s="55" t="n">
        <x:f>'SSRP geografia'!C45</x:f>
        <x:v>1013</x:v>
      </x:c>
      <x:c r="G136" s="60" t="n">
        <x:f>IF(SUM('SSRP geografia'!$C$45:$C$57)=0,IF('SSRP agosto'!E9=0,0,"n.a."),F136/SUM('SSRP geografia'!$C$45:$C$57))</x:f>
        <x:v>0.010365080014734171</x:v>
      </x:c>
      <x:c r="H136" s="55" t="n">
        <x:f>'SSRP agosto'!E9</x:f>
        <x:v>146</x:v>
      </x:c>
      <x:c r="I136" s="55" t="n">
        <x:f>ROUND(H136*Parametros!$B$11,0)</x:f>
        <x:v>146</x:v>
      </x:c>
      <x:c r="J136" s="55" t="n">
        <x:f>IF(ISNUMBER(G136),ROUND(SUM(G136:G136)*I136,0)-0,"n.a.")</x:f>
        <x:v>2</x:v>
      </x:c>
      <x:c r="K136" s="55" t="n">
        <x:f>'SSRP agosto'!I9</x:f>
        <x:v>36222</x:v>
      </x:c>
      <x:c r="L136" s="55" t="n">
        <x:f>K136*Parametros!$B$10*Parametros!$B$11</x:f>
        <x:v>54333</x:v>
      </x:c>
      <x:c r="M136" s="60" t="n">
        <x:f>Parametros!B8</x:f>
        <x:v>0.015</x:v>
      </x:c>
      <x:c r="N136" s="55" t="n">
        <x:f>IF(I136=0,IF(L136=0,0,"n.a."),IF(M136&gt;0,L136/M136/I136,"n.a."))</x:f>
        <x:v>24809.58904109589</x:v>
      </x:c>
      <x:c r="O136" s="55" t="n">
        <x:f>IF(AND(ISNUMBER(J136),ISNUMBER(N136)),J136*N136,"n.a.")</x:f>
        <x:v>49619.17808219178</x:v>
      </x:c>
    </x:row>
    <x:row r="137">
      <x:c r="A137" s="38" t="str">
        <x:v>G0132</x:v>
      </x:c>
      <x:c r="B137" s="38" t="str">
        <x:v>C04</x:v>
      </x:c>
      <x:c r="C137" s="38" t="str">
        <x:v>Aseguradora Global, S.A.</x:v>
      </x:c>
      <x:c r="D137" s="38" t="str">
        <x:v>Comercial</x:v>
      </x:c>
      <x:c r="E137" s="38" t="str">
        <x:v>Coclé</x:v>
      </x:c>
      <x:c r="F137" s="55" t="n">
        <x:f>'SSRP geografia'!C46</x:f>
        <x:v>2277</x:v>
      </x:c>
      <x:c r="G137" s="60" t="n">
        <x:f>IF(SUM('SSRP geografia'!$C$45:$C$57)=0,IF('SSRP agosto'!E9=0,0,"n.a."),F137/SUM('SSRP geografia'!$C$45:$C$57))</x:f>
        <x:v>0.023298407890967134</x:v>
      </x:c>
      <x:c r="H137" s="55" t="n">
        <x:f>'SSRP agosto'!E9</x:f>
        <x:v>146</x:v>
      </x:c>
      <x:c r="I137" s="55" t="n">
        <x:f>ROUND(H137*Parametros!$B$11,0)</x:f>
        <x:v>146</x:v>
      </x:c>
      <x:c r="J137" s="55" t="n">
        <x:f>IF(ISNUMBER(G137),ROUND(SUM(G136:G137)*I137,0)-ROUND(SUM(G136:G136)*I137,0),"n.a.")</x:f>
        <x:v>3</x:v>
      </x:c>
      <x:c r="K137" s="55" t="n">
        <x:f>'SSRP agosto'!I9</x:f>
        <x:v>36222</x:v>
      </x:c>
      <x:c r="L137" s="55" t="n">
        <x:f>K137*Parametros!$B$10*Parametros!$B$11</x:f>
        <x:v>54333</x:v>
      </x:c>
      <x:c r="M137" s="60" t="n">
        <x:f>Parametros!B8</x:f>
        <x:v>0.015</x:v>
      </x:c>
      <x:c r="N137" s="55" t="n">
        <x:f>IF(I137=0,IF(L137=0,0,"n.a."),IF(M137&gt;0,L137/M137/I137,"n.a."))</x:f>
        <x:v>24809.58904109589</x:v>
      </x:c>
      <x:c r="O137" s="55" t="n">
        <x:f>IF(AND(ISNUMBER(J137),ISNUMBER(N137)),J137*N137,"n.a.")</x:f>
        <x:v>74428.76712328766</x:v>
      </x:c>
    </x:row>
    <x:row r="138">
      <x:c r="A138" s="38" t="str">
        <x:v>G0133</x:v>
      </x:c>
      <x:c r="B138" s="38" t="str">
        <x:v>C04</x:v>
      </x:c>
      <x:c r="C138" s="38" t="str">
        <x:v>Aseguradora Global, S.A.</x:v>
      </x:c>
      <x:c r="D138" s="38" t="str">
        <x:v>Comercial</x:v>
      </x:c>
      <x:c r="E138" s="38" t="str">
        <x:v>Colón</x:v>
      </x:c>
      <x:c r="F138" s="55" t="n">
        <x:f>'SSRP geografia'!C47</x:f>
        <x:v>1482</x:v>
      </x:c>
      <x:c r="G138" s="60" t="n">
        <x:f>IF(SUM('SSRP geografia'!$C$45:$C$57)=0,IF('SSRP agosto'!E9=0,0,"n.a."),F138/SUM('SSRP geografia'!$C$45:$C$57))</x:f>
        <x:v>0.01516391765235542</x:v>
      </x:c>
      <x:c r="H138" s="55" t="n">
        <x:f>'SSRP agosto'!E9</x:f>
        <x:v>146</x:v>
      </x:c>
      <x:c r="I138" s="55" t="n">
        <x:f>ROUND(H138*Parametros!$B$11,0)</x:f>
        <x:v>146</x:v>
      </x:c>
      <x:c r="J138" s="55" t="n">
        <x:f>IF(ISNUMBER(G138),ROUND(SUM(G136:G138)*I138,0)-ROUND(SUM(G136:G137)*I138,0),"n.a.")</x:f>
        <x:v>2</x:v>
      </x:c>
      <x:c r="K138" s="55" t="n">
        <x:f>'SSRP agosto'!I9</x:f>
        <x:v>36222</x:v>
      </x:c>
      <x:c r="L138" s="55" t="n">
        <x:f>K138*Parametros!$B$10*Parametros!$B$11</x:f>
        <x:v>54333</x:v>
      </x:c>
      <x:c r="M138" s="60" t="n">
        <x:f>Parametros!B8</x:f>
        <x:v>0.015</x:v>
      </x:c>
      <x:c r="N138" s="55" t="n">
        <x:f>IF(I138=0,IF(L138=0,0,"n.a."),IF(M138&gt;0,L138/M138/I138,"n.a."))</x:f>
        <x:v>24809.58904109589</x:v>
      </x:c>
      <x:c r="O138" s="55" t="n">
        <x:f>IF(AND(ISNUMBER(J138),ISNUMBER(N138)),J138*N138,"n.a.")</x:f>
        <x:v>49619.17808219178</x:v>
      </x:c>
    </x:row>
    <x:row r="139">
      <x:c r="A139" s="38" t="str">
        <x:v>G0134</x:v>
      </x:c>
      <x:c r="B139" s="38" t="str">
        <x:v>C04</x:v>
      </x:c>
      <x:c r="C139" s="38" t="str">
        <x:v>Aseguradora Global, S.A.</x:v>
      </x:c>
      <x:c r="D139" s="38" t="str">
        <x:v>Comercial</x:v>
      </x:c>
      <x:c r="E139" s="38" t="str">
        <x:v>Chiriquí</x:v>
      </x:c>
      <x:c r="F139" s="55" t="n">
        <x:f>'SSRP geografia'!C48</x:f>
        <x:v>10013</x:v>
      </x:c>
      <x:c r="G139" s="60" t="n">
        <x:f>IF(SUM('SSRP geografia'!$C$45:$C$57)=0,IF('SSRP agosto'!E9=0,0,"n.a."),F139/SUM('SSRP geografia'!$C$45:$C$57))</x:f>
        <x:v>0.10245364875373471</x:v>
      </x:c>
      <x:c r="H139" s="55" t="n">
        <x:f>'SSRP agosto'!E9</x:f>
        <x:v>146</x:v>
      </x:c>
      <x:c r="I139" s="55" t="n">
        <x:f>ROUND(H139*Parametros!$B$11,0)</x:f>
        <x:v>146</x:v>
      </x:c>
      <x:c r="J139" s="55" t="n">
        <x:f>IF(ISNUMBER(G139),ROUND(SUM(G136:G139)*I139,0)-ROUND(SUM(G136:G138)*I139,0),"n.a.")</x:f>
        <x:v>15</x:v>
      </x:c>
      <x:c r="K139" s="55" t="n">
        <x:f>'SSRP agosto'!I9</x:f>
        <x:v>36222</x:v>
      </x:c>
      <x:c r="L139" s="55" t="n">
        <x:f>K139*Parametros!$B$10*Parametros!$B$11</x:f>
        <x:v>54333</x:v>
      </x:c>
      <x:c r="M139" s="60" t="n">
        <x:f>Parametros!B8</x:f>
        <x:v>0.015</x:v>
      </x:c>
      <x:c r="N139" s="55" t="n">
        <x:f>IF(I139=0,IF(L139=0,0,"n.a."),IF(M139&gt;0,L139/M139/I139,"n.a."))</x:f>
        <x:v>24809.58904109589</x:v>
      </x:c>
      <x:c r="O139" s="55" t="n">
        <x:f>IF(AND(ISNUMBER(J139),ISNUMBER(N139)),J139*N139,"n.a.")</x:f>
        <x:v>372143.83561643836</x:v>
      </x:c>
    </x:row>
    <x:row r="140">
      <x:c r="A140" s="38" t="str">
        <x:v>G0135</x:v>
      </x:c>
      <x:c r="B140" s="38" t="str">
        <x:v>C04</x:v>
      </x:c>
      <x:c r="C140" s="38" t="str">
        <x:v>Aseguradora Global, S.A.</x:v>
      </x:c>
      <x:c r="D140" s="38" t="str">
        <x:v>Comercial</x:v>
      </x:c>
      <x:c r="E140" s="38" t="str">
        <x:v>Darién</x:v>
      </x:c>
      <x:c r="F140" s="55" t="n">
        <x:f>'SSRP geografia'!C49</x:f>
        <x:v>107</x:v>
      </x:c>
      <x:c r="G140" s="60" t="n">
        <x:f>IF(SUM('SSRP geografia'!$C$45:$C$57)=0,IF('SSRP agosto'!E9=0,0,"n.a."),F140/SUM('SSRP geografia'!$C$45:$C$57))</x:f>
        <x:v>0.0010948307616747842</x:v>
      </x:c>
      <x:c r="H140" s="55" t="n">
        <x:f>'SSRP agosto'!E9</x:f>
        <x:v>146</x:v>
      </x:c>
      <x:c r="I140" s="55" t="n">
        <x:f>ROUND(H140*Parametros!$B$11,0)</x:f>
        <x:v>146</x:v>
      </x:c>
      <x:c r="J140" s="55" t="n">
        <x:f>IF(ISNUMBER(G140),ROUND(SUM(G136:G140)*I140,0)-ROUND(SUM(G136:G139)*I140,0),"n.a.")</x:f>
        <x:v>0</x:v>
      </x:c>
      <x:c r="K140" s="55" t="n">
        <x:f>'SSRP agosto'!I9</x:f>
        <x:v>36222</x:v>
      </x:c>
      <x:c r="L140" s="55" t="n">
        <x:f>K140*Parametros!$B$10*Parametros!$B$11</x:f>
        <x:v>54333</x:v>
      </x:c>
      <x:c r="M140" s="60" t="n">
        <x:f>Parametros!B8</x:f>
        <x:v>0.015</x:v>
      </x:c>
      <x:c r="N140" s="55" t="n">
        <x:f>IF(I140=0,IF(L140=0,0,"n.a."),IF(M140&gt;0,L140/M140/I140,"n.a."))</x:f>
        <x:v>24809.58904109589</x:v>
      </x:c>
      <x:c r="O140" s="55" t="n">
        <x:f>IF(AND(ISNUMBER(J140),ISNUMBER(N140)),J140*N140,"n.a.")</x:f>
        <x:v>0</x:v>
      </x:c>
    </x:row>
    <x:row r="141">
      <x:c r="A141" s="38" t="str">
        <x:v>G0136</x:v>
      </x:c>
      <x:c r="B141" s="38" t="str">
        <x:v>C04</x:v>
      </x:c>
      <x:c r="C141" s="38" t="str">
        <x:v>Aseguradora Global, S.A.</x:v>
      </x:c>
      <x:c r="D141" s="38" t="str">
        <x:v>Comercial</x:v>
      </x:c>
      <x:c r="E141" s="38" t="str">
        <x:v>Herrera</x:v>
      </x:c>
      <x:c r="F141" s="55" t="n">
        <x:f>'SSRP geografia'!C50</x:f>
        <x:v>2239</x:v>
      </x:c>
      <x:c r="G141" s="60" t="n">
        <x:f>IF(SUM('SSRP geografia'!$C$45:$C$57)=0,IF('SSRP agosto'!E9=0,0,"n.a."),F141/SUM('SSRP geografia'!$C$45:$C$57))</x:f>
        <x:v>0.02290958948962469</x:v>
      </x:c>
      <x:c r="H141" s="55" t="n">
        <x:f>'SSRP agosto'!E9</x:f>
        <x:v>146</x:v>
      </x:c>
      <x:c r="I141" s="55" t="n">
        <x:f>ROUND(H141*Parametros!$B$11,0)</x:f>
        <x:v>146</x:v>
      </x:c>
      <x:c r="J141" s="55" t="n">
        <x:f>IF(ISNUMBER(G141),ROUND(SUM(G136:G141)*I141,0)-ROUND(SUM(G136:G140)*I141,0),"n.a.")</x:f>
        <x:v>4</x:v>
      </x:c>
      <x:c r="K141" s="55" t="n">
        <x:f>'SSRP agosto'!I9</x:f>
        <x:v>36222</x:v>
      </x:c>
      <x:c r="L141" s="55" t="n">
        <x:f>K141*Parametros!$B$10*Parametros!$B$11</x:f>
        <x:v>54333</x:v>
      </x:c>
      <x:c r="M141" s="60" t="n">
        <x:f>Parametros!B8</x:f>
        <x:v>0.015</x:v>
      </x:c>
      <x:c r="N141" s="55" t="n">
        <x:f>IF(I141=0,IF(L141=0,0,"n.a."),IF(M141&gt;0,L141/M141/I141,"n.a."))</x:f>
        <x:v>24809.58904109589</x:v>
      </x:c>
      <x:c r="O141" s="55" t="n">
        <x:f>IF(AND(ISNUMBER(J141),ISNUMBER(N141)),J141*N141,"n.a.")</x:f>
        <x:v>99238.35616438356</x:v>
      </x:c>
    </x:row>
    <x:row r="142">
      <x:c r="A142" s="38" t="str">
        <x:v>G0137</x:v>
      </x:c>
      <x:c r="B142" s="38" t="str">
        <x:v>C04</x:v>
      </x:c>
      <x:c r="C142" s="38" t="str">
        <x:v>Aseguradora Global, S.A.</x:v>
      </x:c>
      <x:c r="D142" s="38" t="str">
        <x:v>Comercial</x:v>
      </x:c>
      <x:c r="E142" s="38" t="str">
        <x:v>Los Santos</x:v>
      </x:c>
      <x:c r="F142" s="55" t="n">
        <x:f>'SSRP geografia'!C51</x:f>
        <x:v>2351</x:v>
      </x:c>
      <x:c r="G142" s="60" t="n">
        <x:f>IF(SUM('SSRP geografia'!$C$45:$C$57)=0,IF('SSRP agosto'!E9=0,0,"n.a."),F142/SUM('SSRP geografia'!$C$45:$C$57))</x:f>
        <x:v>0.024055580567265582</x:v>
      </x:c>
      <x:c r="H142" s="55" t="n">
        <x:f>'SSRP agosto'!E9</x:f>
        <x:v>146</x:v>
      </x:c>
      <x:c r="I142" s="55" t="n">
        <x:f>ROUND(H142*Parametros!$B$11,0)</x:f>
        <x:v>146</x:v>
      </x:c>
      <x:c r="J142" s="55" t="n">
        <x:f>IF(ISNUMBER(G142),ROUND(SUM(G136:G142)*I142,0)-ROUND(SUM(G136:G141)*I142,0),"n.a.")</x:f>
        <x:v>3</x:v>
      </x:c>
      <x:c r="K142" s="55" t="n">
        <x:f>'SSRP agosto'!I9</x:f>
        <x:v>36222</x:v>
      </x:c>
      <x:c r="L142" s="55" t="n">
        <x:f>K142*Parametros!$B$10*Parametros!$B$11</x:f>
        <x:v>54333</x:v>
      </x:c>
      <x:c r="M142" s="60" t="n">
        <x:f>Parametros!B8</x:f>
        <x:v>0.015</x:v>
      </x:c>
      <x:c r="N142" s="55" t="n">
        <x:f>IF(I142=0,IF(L142=0,0,"n.a."),IF(M142&gt;0,L142/M142/I142,"n.a."))</x:f>
        <x:v>24809.58904109589</x:v>
      </x:c>
      <x:c r="O142" s="55" t="n">
        <x:f>IF(AND(ISNUMBER(J142),ISNUMBER(N142)),J142*N142,"n.a.")</x:f>
        <x:v>74428.76712328766</x:v>
      </x:c>
    </x:row>
    <x:row r="143">
      <x:c r="A143" s="38" t="str">
        <x:v>G0138</x:v>
      </x:c>
      <x:c r="B143" s="38" t="str">
        <x:v>C04</x:v>
      </x:c>
      <x:c r="C143" s="38" t="str">
        <x:v>Aseguradora Global, S.A.</x:v>
      </x:c>
      <x:c r="D143" s="38" t="str">
        <x:v>Comercial</x:v>
      </x:c>
      <x:c r="E143" s="38" t="str">
        <x:v>Panamá</x:v>
      </x:c>
      <x:c r="F143" s="55" t="n">
        <x:f>'SSRP geografia'!C52</x:f>
        <x:v>49133</x:v>
      </x:c>
      <x:c r="G143" s="60" t="n">
        <x:f>IF(SUM('SSRP geografia'!$C$45:$C$57)=0,IF('SSRP agosto'!E9=0,0,"n.a."),F143/SUM('SSRP geografia'!$C$45:$C$57))</x:f>
        <x:v>0.5027319608725903</x:v>
      </x:c>
      <x:c r="H143" s="55" t="n">
        <x:f>'SSRP agosto'!E9</x:f>
        <x:v>146</x:v>
      </x:c>
      <x:c r="I143" s="55" t="n">
        <x:f>ROUND(H143*Parametros!$B$11,0)</x:f>
        <x:v>146</x:v>
      </x:c>
      <x:c r="J143" s="55" t="n">
        <x:f>IF(ISNUMBER(G143),ROUND(SUM(G136:G143)*I143,0)-ROUND(SUM(G136:G142)*I143,0),"n.a.")</x:f>
        <x:v>74</x:v>
      </x:c>
      <x:c r="K143" s="55" t="n">
        <x:f>'SSRP agosto'!I9</x:f>
        <x:v>36222</x:v>
      </x:c>
      <x:c r="L143" s="55" t="n">
        <x:f>K143*Parametros!$B$10*Parametros!$B$11</x:f>
        <x:v>54333</x:v>
      </x:c>
      <x:c r="M143" s="60" t="n">
        <x:f>Parametros!B8</x:f>
        <x:v>0.015</x:v>
      </x:c>
      <x:c r="N143" s="55" t="n">
        <x:f>IF(I143=0,IF(L143=0,0,"n.a."),IF(M143&gt;0,L143/M143/I143,"n.a."))</x:f>
        <x:v>24809.58904109589</x:v>
      </x:c>
      <x:c r="O143" s="55" t="n">
        <x:f>IF(AND(ISNUMBER(J143),ISNUMBER(N143)),J143*N143,"n.a.")</x:f>
        <x:v>1835909.5890410957</x:v>
      </x:c>
    </x:row>
    <x:row r="144">
      <x:c r="A144" s="38" t="str">
        <x:v>G0139</x:v>
      </x:c>
      <x:c r="B144" s="38" t="str">
        <x:v>C04</x:v>
      </x:c>
      <x:c r="C144" s="38" t="str">
        <x:v>Aseguradora Global, S.A.</x:v>
      </x:c>
      <x:c r="D144" s="38" t="str">
        <x:v>Comercial</x:v>
      </x:c>
      <x:c r="E144" s="38" t="str">
        <x:v>Veraguas</x:v>
      </x:c>
      <x:c r="F144" s="55" t="n">
        <x:f>'SSRP geografia'!C53</x:f>
        <x:v>3771</x:v>
      </x:c>
      <x:c r="G144" s="60" t="n">
        <x:f>IF(SUM('SSRP geografia'!$C$45:$C$57)=0,IF('SSRP agosto'!E9=0,0,"n.a."),F144/SUM('SSRP geografia'!$C$45:$C$57))</x:f>
        <x:v>0.038585110301641225</x:v>
      </x:c>
      <x:c r="H144" s="55" t="n">
        <x:f>'SSRP agosto'!E9</x:f>
        <x:v>146</x:v>
      </x:c>
      <x:c r="I144" s="55" t="n">
        <x:f>ROUND(H144*Parametros!$B$11,0)</x:f>
        <x:v>146</x:v>
      </x:c>
      <x:c r="J144" s="55" t="n">
        <x:f>IF(ISNUMBER(G144),ROUND(SUM(G136:G144)*I144,0)-ROUND(SUM(G136:G143)*I144,0),"n.a.")</x:f>
        <x:v>5</x:v>
      </x:c>
      <x:c r="K144" s="55" t="n">
        <x:f>'SSRP agosto'!I9</x:f>
        <x:v>36222</x:v>
      </x:c>
      <x:c r="L144" s="55" t="n">
        <x:f>K144*Parametros!$B$10*Parametros!$B$11</x:f>
        <x:v>54333</x:v>
      </x:c>
      <x:c r="M144" s="60" t="n">
        <x:f>Parametros!B8</x:f>
        <x:v>0.015</x:v>
      </x:c>
      <x:c r="N144" s="55" t="n">
        <x:f>IF(I144=0,IF(L144=0,0,"n.a."),IF(M144&gt;0,L144/M144/I144,"n.a."))</x:f>
        <x:v>24809.58904109589</x:v>
      </x:c>
      <x:c r="O144" s="55" t="n">
        <x:f>IF(AND(ISNUMBER(J144),ISNUMBER(N144)),J144*N144,"n.a.")</x:f>
        <x:v>124047.94520547945</x:v>
      </x:c>
    </x:row>
    <x:row r="145">
      <x:c r="A145" s="38" t="str">
        <x:v>G0140</x:v>
      </x:c>
      <x:c r="B145" s="38" t="str">
        <x:v>C04</x:v>
      </x:c>
      <x:c r="C145" s="38" t="str">
        <x:v>Aseguradora Global, S.A.</x:v>
      </x:c>
      <x:c r="D145" s="38" t="str">
        <x:v>Comercial</x:v>
      </x:c>
      <x:c r="E145" s="38" t="str">
        <x:v>Guna Yala</x:v>
      </x:c>
      <x:c r="F145" s="55" t="n">
        <x:f>'SSRP geografia'!C54</x:f>
        <x:v>0</x:v>
      </x:c>
      <x:c r="G145" s="60" t="n">
        <x:f>IF(SUM('SSRP geografia'!$C$45:$C$57)=0,IF('SSRP agosto'!E9=0,0,"n.a."),F145/SUM('SSRP geografia'!$C$45:$C$57))</x:f>
        <x:v>0</x:v>
      </x:c>
      <x:c r="H145" s="55" t="n">
        <x:f>'SSRP agosto'!E9</x:f>
        <x:v>146</x:v>
      </x:c>
      <x:c r="I145" s="55" t="n">
        <x:f>ROUND(H145*Parametros!$B$11,0)</x:f>
        <x:v>146</x:v>
      </x:c>
      <x:c r="J145" s="55" t="n">
        <x:f>IF(ISNUMBER(G145),ROUND(SUM(G136:G145)*I145,0)-ROUND(SUM(G136:G144)*I145,0),"n.a.")</x:f>
        <x:v>0</x:v>
      </x:c>
      <x:c r="K145" s="55" t="n">
        <x:f>'SSRP agosto'!I9</x:f>
        <x:v>36222</x:v>
      </x:c>
      <x:c r="L145" s="55" t="n">
        <x:f>K145*Parametros!$B$10*Parametros!$B$11</x:f>
        <x:v>54333</x:v>
      </x:c>
      <x:c r="M145" s="60" t="n">
        <x:f>Parametros!B8</x:f>
        <x:v>0.015</x:v>
      </x:c>
      <x:c r="N145" s="55" t="n">
        <x:f>IF(I145=0,IF(L145=0,0,"n.a."),IF(M145&gt;0,L145/M145/I145,"n.a."))</x:f>
        <x:v>24809.58904109589</x:v>
      </x:c>
      <x:c r="O145" s="55" t="n">
        <x:f>IF(AND(ISNUMBER(J145),ISNUMBER(N145)),J145*N145,"n.a.")</x:f>
        <x:v>0</x:v>
      </x:c>
    </x:row>
    <x:row r="146">
      <x:c r="A146" s="38" t="str">
        <x:v>G0141</x:v>
      </x:c>
      <x:c r="B146" s="38" t="str">
        <x:v>C04</x:v>
      </x:c>
      <x:c r="C146" s="38" t="str">
        <x:v>Aseguradora Global, S.A.</x:v>
      </x:c>
      <x:c r="D146" s="38" t="str">
        <x:v>Comercial</x:v>
      </x:c>
      <x:c r="E146" s="38" t="str">
        <x:v>Emberá-Wounaan</x:v>
      </x:c>
      <x:c r="F146" s="55" t="n">
        <x:f>'SSRP geografia'!C55</x:f>
        <x:v>0</x:v>
      </x:c>
      <x:c r="G146" s="60" t="n">
        <x:f>IF(SUM('SSRP geografia'!$C$45:$C$57)=0,IF('SSRP agosto'!E9=0,0,"n.a."),F146/SUM('SSRP geografia'!$C$45:$C$57))</x:f>
        <x:v>0</x:v>
      </x:c>
      <x:c r="H146" s="55" t="n">
        <x:f>'SSRP agosto'!E9</x:f>
        <x:v>146</x:v>
      </x:c>
      <x:c r="I146" s="55" t="n">
        <x:f>ROUND(H146*Parametros!$B$11,0)</x:f>
        <x:v>146</x:v>
      </x:c>
      <x:c r="J146" s="55" t="n">
        <x:f>IF(ISNUMBER(G146),ROUND(SUM(G136:G146)*I146,0)-ROUND(SUM(G136:G145)*I146,0),"n.a.")</x:f>
        <x:v>0</x:v>
      </x:c>
      <x:c r="K146" s="55" t="n">
        <x:f>'SSRP agosto'!I9</x:f>
        <x:v>36222</x:v>
      </x:c>
      <x:c r="L146" s="55" t="n">
        <x:f>K146*Parametros!$B$10*Parametros!$B$11</x:f>
        <x:v>54333</x:v>
      </x:c>
      <x:c r="M146" s="60" t="n">
        <x:f>Parametros!B8</x:f>
        <x:v>0.015</x:v>
      </x:c>
      <x:c r="N146" s="55" t="n">
        <x:f>IF(I146=0,IF(L146=0,0,"n.a."),IF(M146&gt;0,L146/M146/I146,"n.a."))</x:f>
        <x:v>24809.58904109589</x:v>
      </x:c>
      <x:c r="O146" s="55" t="n">
        <x:f>IF(AND(ISNUMBER(J146),ISNUMBER(N146)),J146*N146,"n.a.")</x:f>
        <x:v>0</x:v>
      </x:c>
    </x:row>
    <x:row r="147">
      <x:c r="A147" s="38" t="str">
        <x:v>G0142</x:v>
      </x:c>
      <x:c r="B147" s="38" t="str">
        <x:v>C04</x:v>
      </x:c>
      <x:c r="C147" s="38" t="str">
        <x:v>Aseguradora Global, S.A.</x:v>
      </x:c>
      <x:c r="D147" s="38" t="str">
        <x:v>Comercial</x:v>
      </x:c>
      <x:c r="E147" s="38" t="str">
        <x:v>Ngäbe-Buglé</x:v>
      </x:c>
      <x:c r="F147" s="55" t="n">
        <x:f>'SSRP geografia'!C56</x:f>
        <x:v>1</x:v>
      </x:c>
      <x:c r="G147" s="60" t="n">
        <x:f>IF(SUM('SSRP geografia'!$C$45:$C$57)=0,IF('SSRP agosto'!E9=0,0,"n.a."),F147/SUM('SSRP geografia'!$C$45:$C$57))</x:f>
        <x:v>0.000010232063193222281</x:v>
      </x:c>
      <x:c r="H147" s="55" t="n">
        <x:f>'SSRP agosto'!E9</x:f>
        <x:v>146</x:v>
      </x:c>
      <x:c r="I147" s="55" t="n">
        <x:f>ROUND(H147*Parametros!$B$11,0)</x:f>
        <x:v>146</x:v>
      </x:c>
      <x:c r="J147" s="55" t="n">
        <x:f>IF(ISNUMBER(G147),ROUND(SUM(G136:G147)*I147,0)-ROUND(SUM(G136:G146)*I147,0),"n.a.")</x:f>
        <x:v>0</x:v>
      </x:c>
      <x:c r="K147" s="55" t="n">
        <x:f>'SSRP agosto'!I9</x:f>
        <x:v>36222</x:v>
      </x:c>
      <x:c r="L147" s="55" t="n">
        <x:f>K147*Parametros!$B$10*Parametros!$B$11</x:f>
        <x:v>54333</x:v>
      </x:c>
      <x:c r="M147" s="60" t="n">
        <x:f>Parametros!B8</x:f>
        <x:v>0.015</x:v>
      </x:c>
      <x:c r="N147" s="55" t="n">
        <x:f>IF(I147=0,IF(L147=0,0,"n.a."),IF(M147&gt;0,L147/M147/I147,"n.a."))</x:f>
        <x:v>24809.58904109589</x:v>
      </x:c>
      <x:c r="O147" s="55" t="n">
        <x:f>IF(AND(ISNUMBER(J147),ISNUMBER(N147)),J147*N147,"n.a.")</x:f>
        <x:v>0</x:v>
      </x:c>
    </x:row>
    <x:row r="148">
      <x:c r="A148" s="38" t="str">
        <x:v>G0143</x:v>
      </x:c>
      <x:c r="B148" s="38" t="str">
        <x:v>C04</x:v>
      </x:c>
      <x:c r="C148" s="38" t="str">
        <x:v>Aseguradora Global, S.A.</x:v>
      </x:c>
      <x:c r="D148" s="38" t="str">
        <x:v>Comercial</x:v>
      </x:c>
      <x:c r="E148" s="38" t="str">
        <x:v>Panamá Oeste</x:v>
      </x:c>
      <x:c r="F148" s="55" t="n">
        <x:f>'SSRP geografia'!C57</x:f>
        <x:v>25345</x:v>
      </x:c>
      <x:c r="G148" s="60" t="n">
        <x:f>IF(SUM('SSRP geografia'!$C$45:$C$57)=0,IF('SSRP agosto'!E9=0,0,"n.a."),F148/SUM('SSRP geografia'!$C$45:$C$57))</x:f>
        <x:v>0.2593316416322187</x:v>
      </x:c>
      <x:c r="H148" s="55" t="n">
        <x:f>'SSRP agosto'!E9</x:f>
        <x:v>146</x:v>
      </x:c>
      <x:c r="I148" s="55" t="n">
        <x:f>ROUND(H148*Parametros!$B$11,0)</x:f>
        <x:v>146</x:v>
      </x:c>
      <x:c r="J148" s="55" t="n">
        <x:f>IF(ISNUMBER(G148),ROUND(SUM(G136:G148)*I148,0)-ROUND(SUM(G136:G147)*I148,0),"n.a.")</x:f>
        <x:v>38</x:v>
      </x:c>
      <x:c r="K148" s="55" t="n">
        <x:f>'SSRP agosto'!I9</x:f>
        <x:v>36222</x:v>
      </x:c>
      <x:c r="L148" s="55" t="n">
        <x:f>K148*Parametros!$B$10*Parametros!$B$11</x:f>
        <x:v>54333</x:v>
      </x:c>
      <x:c r="M148" s="60" t="n">
        <x:f>Parametros!B8</x:f>
        <x:v>0.015</x:v>
      </x:c>
      <x:c r="N148" s="55" t="n">
        <x:f>IF(I148=0,IF(L148=0,0,"n.a."),IF(M148&gt;0,L148/M148/I148,"n.a."))</x:f>
        <x:v>24809.58904109589</x:v>
      </x:c>
      <x:c r="O148" s="55" t="n">
        <x:f>IF(AND(ISNUMBER(J148),ISNUMBER(N148)),J148*N148,"n.a.")</x:f>
        <x:v>942764.3835616438</x:v>
      </x:c>
    </x:row>
    <x:row r="149">
      <x:c r="A149" s="38" t="str">
        <x:v>G0144</x:v>
      </x:c>
      <x:c r="B149" s="38" t="str">
        <x:v>C04</x:v>
      </x:c>
      <x:c r="C149" s="38" t="str">
        <x:v>Aseguradora Global, S.A.</x:v>
      </x:c>
      <x:c r="D149" s="38" t="str">
        <x:v>Industrial</x:v>
      </x:c>
      <x:c r="E149" s="38" t="str">
        <x:v>Bocas del Toro</x:v>
      </x:c>
      <x:c r="F149" s="55" t="n">
        <x:f>'SSRP geografia'!C45</x:f>
        <x:v>1013</x:v>
      </x:c>
      <x:c r="G149" s="60" t="n">
        <x:f>IF(SUM('SSRP geografia'!$C$45:$C$57)=0,IF('SSRP agosto'!F9=0,0,"n.a."),F149/SUM('SSRP geografia'!$C$45:$C$57))</x:f>
        <x:v>0.010365080014734171</x:v>
      </x:c>
      <x:c r="H149" s="55" t="n">
        <x:f>'SSRP agosto'!F9</x:f>
        <x:v>0</x:v>
      </x:c>
      <x:c r="I149" s="55" t="n">
        <x:f>ROUND(H149*Parametros!$B$11,0)</x:f>
        <x:v>0</x:v>
      </x:c>
      <x:c r="J149" s="55" t="n">
        <x:f>IF(ISNUMBER(G149),ROUND(SUM(G149:G149)*I149,0)-0,"n.a.")</x:f>
        <x:v>0</x:v>
      </x:c>
      <x:c r="K149" s="55" t="n">
        <x:f>'SSRP agosto'!J9</x:f>
        <x:v>0</x:v>
      </x:c>
      <x:c r="L149" s="55" t="n">
        <x:f>K149*Parametros!$B$10*Parametros!$B$11</x:f>
        <x:v>0</x:v>
      </x:c>
      <x:c r="M149" s="60" t="n">
        <x:f>Parametros!B9</x:f>
        <x:v>0.015</x:v>
      </x:c>
      <x:c r="N149" s="55" t="n">
        <x:f>IF(I149=0,IF(L149=0,0,"n.a."),IF(M149&gt;0,L149/M149/I149,"n.a."))</x:f>
        <x:v>0</x:v>
      </x:c>
      <x:c r="O149" s="55" t="n">
        <x:f>IF(AND(ISNUMBER(J149),ISNUMBER(N149)),J149*N149,"n.a.")</x:f>
        <x:v>0</x:v>
      </x:c>
    </x:row>
    <x:row r="150">
      <x:c r="A150" s="38" t="str">
        <x:v>G0145</x:v>
      </x:c>
      <x:c r="B150" s="38" t="str">
        <x:v>C04</x:v>
      </x:c>
      <x:c r="C150" s="38" t="str">
        <x:v>Aseguradora Global, S.A.</x:v>
      </x:c>
      <x:c r="D150" s="38" t="str">
        <x:v>Industrial</x:v>
      </x:c>
      <x:c r="E150" s="38" t="str">
        <x:v>Coclé</x:v>
      </x:c>
      <x:c r="F150" s="55" t="n">
        <x:f>'SSRP geografia'!C46</x:f>
        <x:v>2277</x:v>
      </x:c>
      <x:c r="G150" s="60" t="n">
        <x:f>IF(SUM('SSRP geografia'!$C$45:$C$57)=0,IF('SSRP agosto'!F9=0,0,"n.a."),F150/SUM('SSRP geografia'!$C$45:$C$57))</x:f>
        <x:v>0.023298407890967134</x:v>
      </x:c>
      <x:c r="H150" s="55" t="n">
        <x:f>'SSRP agosto'!F9</x:f>
        <x:v>0</x:v>
      </x:c>
      <x:c r="I150" s="55" t="n">
        <x:f>ROUND(H150*Parametros!$B$11,0)</x:f>
        <x:v>0</x:v>
      </x:c>
      <x:c r="J150" s="55" t="n">
        <x:f>IF(ISNUMBER(G150),ROUND(SUM(G149:G150)*I150,0)-ROUND(SUM(G149:G149)*I150,0),"n.a.")</x:f>
        <x:v>0</x:v>
      </x:c>
      <x:c r="K150" s="55" t="n">
        <x:f>'SSRP agosto'!J9</x:f>
        <x:v>0</x:v>
      </x:c>
      <x:c r="L150" s="55" t="n">
        <x:f>K150*Parametros!$B$10*Parametros!$B$11</x:f>
        <x:v>0</x:v>
      </x:c>
      <x:c r="M150" s="60" t="n">
        <x:f>Parametros!B9</x:f>
        <x:v>0.015</x:v>
      </x:c>
      <x:c r="N150" s="55" t="n">
        <x:f>IF(I150=0,IF(L150=0,0,"n.a."),IF(M150&gt;0,L150/M150/I150,"n.a."))</x:f>
        <x:v>0</x:v>
      </x:c>
      <x:c r="O150" s="55" t="n">
        <x:f>IF(AND(ISNUMBER(J150),ISNUMBER(N150)),J150*N150,"n.a.")</x:f>
        <x:v>0</x:v>
      </x:c>
    </x:row>
    <x:row r="151">
      <x:c r="A151" s="38" t="str">
        <x:v>G0146</x:v>
      </x:c>
      <x:c r="B151" s="38" t="str">
        <x:v>C04</x:v>
      </x:c>
      <x:c r="C151" s="38" t="str">
        <x:v>Aseguradora Global, S.A.</x:v>
      </x:c>
      <x:c r="D151" s="38" t="str">
        <x:v>Industrial</x:v>
      </x:c>
      <x:c r="E151" s="38" t="str">
        <x:v>Colón</x:v>
      </x:c>
      <x:c r="F151" s="55" t="n">
        <x:f>'SSRP geografia'!C47</x:f>
        <x:v>1482</x:v>
      </x:c>
      <x:c r="G151" s="60" t="n">
        <x:f>IF(SUM('SSRP geografia'!$C$45:$C$57)=0,IF('SSRP agosto'!F9=0,0,"n.a."),F151/SUM('SSRP geografia'!$C$45:$C$57))</x:f>
        <x:v>0.01516391765235542</x:v>
      </x:c>
      <x:c r="H151" s="55" t="n">
        <x:f>'SSRP agosto'!F9</x:f>
        <x:v>0</x:v>
      </x:c>
      <x:c r="I151" s="55" t="n">
        <x:f>ROUND(H151*Parametros!$B$11,0)</x:f>
        <x:v>0</x:v>
      </x:c>
      <x:c r="J151" s="55" t="n">
        <x:f>IF(ISNUMBER(G151),ROUND(SUM(G149:G151)*I151,0)-ROUND(SUM(G149:G150)*I151,0),"n.a.")</x:f>
        <x:v>0</x:v>
      </x:c>
      <x:c r="K151" s="55" t="n">
        <x:f>'SSRP agosto'!J9</x:f>
        <x:v>0</x:v>
      </x:c>
      <x:c r="L151" s="55" t="n">
        <x:f>K151*Parametros!$B$10*Parametros!$B$11</x:f>
        <x:v>0</x:v>
      </x:c>
      <x:c r="M151" s="60" t="n">
        <x:f>Parametros!B9</x:f>
        <x:v>0.015</x:v>
      </x:c>
      <x:c r="N151" s="55" t="n">
        <x:f>IF(I151=0,IF(L151=0,0,"n.a."),IF(M151&gt;0,L151/M151/I151,"n.a."))</x:f>
        <x:v>0</x:v>
      </x:c>
      <x:c r="O151" s="55" t="n">
        <x:f>IF(AND(ISNUMBER(J151),ISNUMBER(N151)),J151*N151,"n.a.")</x:f>
        <x:v>0</x:v>
      </x:c>
    </x:row>
    <x:row r="152">
      <x:c r="A152" s="38" t="str">
        <x:v>G0147</x:v>
      </x:c>
      <x:c r="B152" s="38" t="str">
        <x:v>C04</x:v>
      </x:c>
      <x:c r="C152" s="38" t="str">
        <x:v>Aseguradora Global, S.A.</x:v>
      </x:c>
      <x:c r="D152" s="38" t="str">
        <x:v>Industrial</x:v>
      </x:c>
      <x:c r="E152" s="38" t="str">
        <x:v>Chiriquí</x:v>
      </x:c>
      <x:c r="F152" s="55" t="n">
        <x:f>'SSRP geografia'!C48</x:f>
        <x:v>10013</x:v>
      </x:c>
      <x:c r="G152" s="60" t="n">
        <x:f>IF(SUM('SSRP geografia'!$C$45:$C$57)=0,IF('SSRP agosto'!F9=0,0,"n.a."),F152/SUM('SSRP geografia'!$C$45:$C$57))</x:f>
        <x:v>0.10245364875373471</x:v>
      </x:c>
      <x:c r="H152" s="55" t="n">
        <x:f>'SSRP agosto'!F9</x:f>
        <x:v>0</x:v>
      </x:c>
      <x:c r="I152" s="55" t="n">
        <x:f>ROUND(H152*Parametros!$B$11,0)</x:f>
        <x:v>0</x:v>
      </x:c>
      <x:c r="J152" s="55" t="n">
        <x:f>IF(ISNUMBER(G152),ROUND(SUM(G149:G152)*I152,0)-ROUND(SUM(G149:G151)*I152,0),"n.a.")</x:f>
        <x:v>0</x:v>
      </x:c>
      <x:c r="K152" s="55" t="n">
        <x:f>'SSRP agosto'!J9</x:f>
        <x:v>0</x:v>
      </x:c>
      <x:c r="L152" s="55" t="n">
        <x:f>K152*Parametros!$B$10*Parametros!$B$11</x:f>
        <x:v>0</x:v>
      </x:c>
      <x:c r="M152" s="60" t="n">
        <x:f>Parametros!B9</x:f>
        <x:v>0.015</x:v>
      </x:c>
      <x:c r="N152" s="55" t="n">
        <x:f>IF(I152=0,IF(L152=0,0,"n.a."),IF(M152&gt;0,L152/M152/I152,"n.a."))</x:f>
        <x:v>0</x:v>
      </x:c>
      <x:c r="O152" s="55" t="n">
        <x:f>IF(AND(ISNUMBER(J152),ISNUMBER(N152)),J152*N152,"n.a.")</x:f>
        <x:v>0</x:v>
      </x:c>
    </x:row>
    <x:row r="153">
      <x:c r="A153" s="38" t="str">
        <x:v>G0148</x:v>
      </x:c>
      <x:c r="B153" s="38" t="str">
        <x:v>C04</x:v>
      </x:c>
      <x:c r="C153" s="38" t="str">
        <x:v>Aseguradora Global, S.A.</x:v>
      </x:c>
      <x:c r="D153" s="38" t="str">
        <x:v>Industrial</x:v>
      </x:c>
      <x:c r="E153" s="38" t="str">
        <x:v>Darién</x:v>
      </x:c>
      <x:c r="F153" s="55" t="n">
        <x:f>'SSRP geografia'!C49</x:f>
        <x:v>107</x:v>
      </x:c>
      <x:c r="G153" s="60" t="n">
        <x:f>IF(SUM('SSRP geografia'!$C$45:$C$57)=0,IF('SSRP agosto'!F9=0,0,"n.a."),F153/SUM('SSRP geografia'!$C$45:$C$57))</x:f>
        <x:v>0.0010948307616747842</x:v>
      </x:c>
      <x:c r="H153" s="55" t="n">
        <x:f>'SSRP agosto'!F9</x:f>
        <x:v>0</x:v>
      </x:c>
      <x:c r="I153" s="55" t="n">
        <x:f>ROUND(H153*Parametros!$B$11,0)</x:f>
        <x:v>0</x:v>
      </x:c>
      <x:c r="J153" s="55" t="n">
        <x:f>IF(ISNUMBER(G153),ROUND(SUM(G149:G153)*I153,0)-ROUND(SUM(G149:G152)*I153,0),"n.a.")</x:f>
        <x:v>0</x:v>
      </x:c>
      <x:c r="K153" s="55" t="n">
        <x:f>'SSRP agosto'!J9</x:f>
        <x:v>0</x:v>
      </x:c>
      <x:c r="L153" s="55" t="n">
        <x:f>K153*Parametros!$B$10*Parametros!$B$11</x:f>
        <x:v>0</x:v>
      </x:c>
      <x:c r="M153" s="60" t="n">
        <x:f>Parametros!B9</x:f>
        <x:v>0.015</x:v>
      </x:c>
      <x:c r="N153" s="55" t="n">
        <x:f>IF(I153=0,IF(L153=0,0,"n.a."),IF(M153&gt;0,L153/M153/I153,"n.a."))</x:f>
        <x:v>0</x:v>
      </x:c>
      <x:c r="O153" s="55" t="n">
        <x:f>IF(AND(ISNUMBER(J153),ISNUMBER(N153)),J153*N153,"n.a.")</x:f>
        <x:v>0</x:v>
      </x:c>
    </x:row>
    <x:row r="154">
      <x:c r="A154" s="38" t="str">
        <x:v>G0149</x:v>
      </x:c>
      <x:c r="B154" s="38" t="str">
        <x:v>C04</x:v>
      </x:c>
      <x:c r="C154" s="38" t="str">
        <x:v>Aseguradora Global, S.A.</x:v>
      </x:c>
      <x:c r="D154" s="38" t="str">
        <x:v>Industrial</x:v>
      </x:c>
      <x:c r="E154" s="38" t="str">
        <x:v>Herrera</x:v>
      </x:c>
      <x:c r="F154" s="55" t="n">
        <x:f>'SSRP geografia'!C50</x:f>
        <x:v>2239</x:v>
      </x:c>
      <x:c r="G154" s="60" t="n">
        <x:f>IF(SUM('SSRP geografia'!$C$45:$C$57)=0,IF('SSRP agosto'!F9=0,0,"n.a."),F154/SUM('SSRP geografia'!$C$45:$C$57))</x:f>
        <x:v>0.02290958948962469</x:v>
      </x:c>
      <x:c r="H154" s="55" t="n">
        <x:f>'SSRP agosto'!F9</x:f>
        <x:v>0</x:v>
      </x:c>
      <x:c r="I154" s="55" t="n">
        <x:f>ROUND(H154*Parametros!$B$11,0)</x:f>
        <x:v>0</x:v>
      </x:c>
      <x:c r="J154" s="55" t="n">
        <x:f>IF(ISNUMBER(G154),ROUND(SUM(G149:G154)*I154,0)-ROUND(SUM(G149:G153)*I154,0),"n.a.")</x:f>
        <x:v>0</x:v>
      </x:c>
      <x:c r="K154" s="55" t="n">
        <x:f>'SSRP agosto'!J9</x:f>
        <x:v>0</x:v>
      </x:c>
      <x:c r="L154" s="55" t="n">
        <x:f>K154*Parametros!$B$10*Parametros!$B$11</x:f>
        <x:v>0</x:v>
      </x:c>
      <x:c r="M154" s="60" t="n">
        <x:f>Parametros!B9</x:f>
        <x:v>0.015</x:v>
      </x:c>
      <x:c r="N154" s="55" t="n">
        <x:f>IF(I154=0,IF(L154=0,0,"n.a."),IF(M154&gt;0,L154/M154/I154,"n.a."))</x:f>
        <x:v>0</x:v>
      </x:c>
      <x:c r="O154" s="55" t="n">
        <x:f>IF(AND(ISNUMBER(J154),ISNUMBER(N154)),J154*N154,"n.a.")</x:f>
        <x:v>0</x:v>
      </x:c>
    </x:row>
    <x:row r="155">
      <x:c r="A155" s="38" t="str">
        <x:v>G0150</x:v>
      </x:c>
      <x:c r="B155" s="38" t="str">
        <x:v>C04</x:v>
      </x:c>
      <x:c r="C155" s="38" t="str">
        <x:v>Aseguradora Global, S.A.</x:v>
      </x:c>
      <x:c r="D155" s="38" t="str">
        <x:v>Industrial</x:v>
      </x:c>
      <x:c r="E155" s="38" t="str">
        <x:v>Los Santos</x:v>
      </x:c>
      <x:c r="F155" s="55" t="n">
        <x:f>'SSRP geografia'!C51</x:f>
        <x:v>2351</x:v>
      </x:c>
      <x:c r="G155" s="60" t="n">
        <x:f>IF(SUM('SSRP geografia'!$C$45:$C$57)=0,IF('SSRP agosto'!F9=0,0,"n.a."),F155/SUM('SSRP geografia'!$C$45:$C$57))</x:f>
        <x:v>0.024055580567265582</x:v>
      </x:c>
      <x:c r="H155" s="55" t="n">
        <x:f>'SSRP agosto'!F9</x:f>
        <x:v>0</x:v>
      </x:c>
      <x:c r="I155" s="55" t="n">
        <x:f>ROUND(H155*Parametros!$B$11,0)</x:f>
        <x:v>0</x:v>
      </x:c>
      <x:c r="J155" s="55" t="n">
        <x:f>IF(ISNUMBER(G155),ROUND(SUM(G149:G155)*I155,0)-ROUND(SUM(G149:G154)*I155,0),"n.a.")</x:f>
        <x:v>0</x:v>
      </x:c>
      <x:c r="K155" s="55" t="n">
        <x:f>'SSRP agosto'!J9</x:f>
        <x:v>0</x:v>
      </x:c>
      <x:c r="L155" s="55" t="n">
        <x:f>K155*Parametros!$B$10*Parametros!$B$11</x:f>
        <x:v>0</x:v>
      </x:c>
      <x:c r="M155" s="60" t="n">
        <x:f>Parametros!B9</x:f>
        <x:v>0.015</x:v>
      </x:c>
      <x:c r="N155" s="55" t="n">
        <x:f>IF(I155=0,IF(L155=0,0,"n.a."),IF(M155&gt;0,L155/M155/I155,"n.a."))</x:f>
        <x:v>0</x:v>
      </x:c>
      <x:c r="O155" s="55" t="n">
        <x:f>IF(AND(ISNUMBER(J155),ISNUMBER(N155)),J155*N155,"n.a.")</x:f>
        <x:v>0</x:v>
      </x:c>
    </x:row>
    <x:row r="156">
      <x:c r="A156" s="38" t="str">
        <x:v>G0151</x:v>
      </x:c>
      <x:c r="B156" s="38" t="str">
        <x:v>C04</x:v>
      </x:c>
      <x:c r="C156" s="38" t="str">
        <x:v>Aseguradora Global, S.A.</x:v>
      </x:c>
      <x:c r="D156" s="38" t="str">
        <x:v>Industrial</x:v>
      </x:c>
      <x:c r="E156" s="38" t="str">
        <x:v>Panamá</x:v>
      </x:c>
      <x:c r="F156" s="55" t="n">
        <x:f>'SSRP geografia'!C52</x:f>
        <x:v>49133</x:v>
      </x:c>
      <x:c r="G156" s="60" t="n">
        <x:f>IF(SUM('SSRP geografia'!$C$45:$C$57)=0,IF('SSRP agosto'!F9=0,0,"n.a."),F156/SUM('SSRP geografia'!$C$45:$C$57))</x:f>
        <x:v>0.5027319608725903</x:v>
      </x:c>
      <x:c r="H156" s="55" t="n">
        <x:f>'SSRP agosto'!F9</x:f>
        <x:v>0</x:v>
      </x:c>
      <x:c r="I156" s="55" t="n">
        <x:f>ROUND(H156*Parametros!$B$11,0)</x:f>
        <x:v>0</x:v>
      </x:c>
      <x:c r="J156" s="55" t="n">
        <x:f>IF(ISNUMBER(G156),ROUND(SUM(G149:G156)*I156,0)-ROUND(SUM(G149:G155)*I156,0),"n.a.")</x:f>
        <x:v>0</x:v>
      </x:c>
      <x:c r="K156" s="55" t="n">
        <x:f>'SSRP agosto'!J9</x:f>
        <x:v>0</x:v>
      </x:c>
      <x:c r="L156" s="55" t="n">
        <x:f>K156*Parametros!$B$10*Parametros!$B$11</x:f>
        <x:v>0</x:v>
      </x:c>
      <x:c r="M156" s="60" t="n">
        <x:f>Parametros!B9</x:f>
        <x:v>0.015</x:v>
      </x:c>
      <x:c r="N156" s="55" t="n">
        <x:f>IF(I156=0,IF(L156=0,0,"n.a."),IF(M156&gt;0,L156/M156/I156,"n.a."))</x:f>
        <x:v>0</x:v>
      </x:c>
      <x:c r="O156" s="55" t="n">
        <x:f>IF(AND(ISNUMBER(J156),ISNUMBER(N156)),J156*N156,"n.a.")</x:f>
        <x:v>0</x:v>
      </x:c>
    </x:row>
    <x:row r="157">
      <x:c r="A157" s="38" t="str">
        <x:v>G0152</x:v>
      </x:c>
      <x:c r="B157" s="38" t="str">
        <x:v>C04</x:v>
      </x:c>
      <x:c r="C157" s="38" t="str">
        <x:v>Aseguradora Global, S.A.</x:v>
      </x:c>
      <x:c r="D157" s="38" t="str">
        <x:v>Industrial</x:v>
      </x:c>
      <x:c r="E157" s="38" t="str">
        <x:v>Veraguas</x:v>
      </x:c>
      <x:c r="F157" s="55" t="n">
        <x:f>'SSRP geografia'!C53</x:f>
        <x:v>3771</x:v>
      </x:c>
      <x:c r="G157" s="60" t="n">
        <x:f>IF(SUM('SSRP geografia'!$C$45:$C$57)=0,IF('SSRP agosto'!F9=0,0,"n.a."),F157/SUM('SSRP geografia'!$C$45:$C$57))</x:f>
        <x:v>0.038585110301641225</x:v>
      </x:c>
      <x:c r="H157" s="55" t="n">
        <x:f>'SSRP agosto'!F9</x:f>
        <x:v>0</x:v>
      </x:c>
      <x:c r="I157" s="55" t="n">
        <x:f>ROUND(H157*Parametros!$B$11,0)</x:f>
        <x:v>0</x:v>
      </x:c>
      <x:c r="J157" s="55" t="n">
        <x:f>IF(ISNUMBER(G157),ROUND(SUM(G149:G157)*I157,0)-ROUND(SUM(G149:G156)*I157,0),"n.a.")</x:f>
        <x:v>0</x:v>
      </x:c>
      <x:c r="K157" s="55" t="n">
        <x:f>'SSRP agosto'!J9</x:f>
        <x:v>0</x:v>
      </x:c>
      <x:c r="L157" s="55" t="n">
        <x:f>K157*Parametros!$B$10*Parametros!$B$11</x:f>
        <x:v>0</x:v>
      </x:c>
      <x:c r="M157" s="60" t="n">
        <x:f>Parametros!B9</x:f>
        <x:v>0.015</x:v>
      </x:c>
      <x:c r="N157" s="55" t="n">
        <x:f>IF(I157=0,IF(L157=0,0,"n.a."),IF(M157&gt;0,L157/M157/I157,"n.a."))</x:f>
        <x:v>0</x:v>
      </x:c>
      <x:c r="O157" s="55" t="n">
        <x:f>IF(AND(ISNUMBER(J157),ISNUMBER(N157)),J157*N157,"n.a.")</x:f>
        <x:v>0</x:v>
      </x:c>
    </x:row>
    <x:row r="158">
      <x:c r="A158" s="38" t="str">
        <x:v>G0153</x:v>
      </x:c>
      <x:c r="B158" s="38" t="str">
        <x:v>C04</x:v>
      </x:c>
      <x:c r="C158" s="38" t="str">
        <x:v>Aseguradora Global, S.A.</x:v>
      </x:c>
      <x:c r="D158" s="38" t="str">
        <x:v>Industrial</x:v>
      </x:c>
      <x:c r="E158" s="38" t="str">
        <x:v>Guna Yala</x:v>
      </x:c>
      <x:c r="F158" s="55" t="n">
        <x:f>'SSRP geografia'!C54</x:f>
        <x:v>0</x:v>
      </x:c>
      <x:c r="G158" s="60" t="n">
        <x:f>IF(SUM('SSRP geografia'!$C$45:$C$57)=0,IF('SSRP agosto'!F9=0,0,"n.a."),F158/SUM('SSRP geografia'!$C$45:$C$57))</x:f>
        <x:v>0</x:v>
      </x:c>
      <x:c r="H158" s="55" t="n">
        <x:f>'SSRP agosto'!F9</x:f>
        <x:v>0</x:v>
      </x:c>
      <x:c r="I158" s="55" t="n">
        <x:f>ROUND(H158*Parametros!$B$11,0)</x:f>
        <x:v>0</x:v>
      </x:c>
      <x:c r="J158" s="55" t="n">
        <x:f>IF(ISNUMBER(G158),ROUND(SUM(G149:G158)*I158,0)-ROUND(SUM(G149:G157)*I158,0),"n.a.")</x:f>
        <x:v>0</x:v>
      </x:c>
      <x:c r="K158" s="55" t="n">
        <x:f>'SSRP agosto'!J9</x:f>
        <x:v>0</x:v>
      </x:c>
      <x:c r="L158" s="55" t="n">
        <x:f>K158*Parametros!$B$10*Parametros!$B$11</x:f>
        <x:v>0</x:v>
      </x:c>
      <x:c r="M158" s="60" t="n">
        <x:f>Parametros!B9</x:f>
        <x:v>0.015</x:v>
      </x:c>
      <x:c r="N158" s="55" t="n">
        <x:f>IF(I158=0,IF(L158=0,0,"n.a."),IF(M158&gt;0,L158/M158/I158,"n.a."))</x:f>
        <x:v>0</x:v>
      </x:c>
      <x:c r="O158" s="55" t="n">
        <x:f>IF(AND(ISNUMBER(J158),ISNUMBER(N158)),J158*N158,"n.a.")</x:f>
        <x:v>0</x:v>
      </x:c>
    </x:row>
    <x:row r="159">
      <x:c r="A159" s="38" t="str">
        <x:v>G0154</x:v>
      </x:c>
      <x:c r="B159" s="38" t="str">
        <x:v>C04</x:v>
      </x:c>
      <x:c r="C159" s="38" t="str">
        <x:v>Aseguradora Global, S.A.</x:v>
      </x:c>
      <x:c r="D159" s="38" t="str">
        <x:v>Industrial</x:v>
      </x:c>
      <x:c r="E159" s="38" t="str">
        <x:v>Emberá-Wounaan</x:v>
      </x:c>
      <x:c r="F159" s="55" t="n">
        <x:f>'SSRP geografia'!C55</x:f>
        <x:v>0</x:v>
      </x:c>
      <x:c r="G159" s="60" t="n">
        <x:f>IF(SUM('SSRP geografia'!$C$45:$C$57)=0,IF('SSRP agosto'!F9=0,0,"n.a."),F159/SUM('SSRP geografia'!$C$45:$C$57))</x:f>
        <x:v>0</x:v>
      </x:c>
      <x:c r="H159" s="55" t="n">
        <x:f>'SSRP agosto'!F9</x:f>
        <x:v>0</x:v>
      </x:c>
      <x:c r="I159" s="55" t="n">
        <x:f>ROUND(H159*Parametros!$B$11,0)</x:f>
        <x:v>0</x:v>
      </x:c>
      <x:c r="J159" s="55" t="n">
        <x:f>IF(ISNUMBER(G159),ROUND(SUM(G149:G159)*I159,0)-ROUND(SUM(G149:G158)*I159,0),"n.a.")</x:f>
        <x:v>0</x:v>
      </x:c>
      <x:c r="K159" s="55" t="n">
        <x:f>'SSRP agosto'!J9</x:f>
        <x:v>0</x:v>
      </x:c>
      <x:c r="L159" s="55" t="n">
        <x:f>K159*Parametros!$B$10*Parametros!$B$11</x:f>
        <x:v>0</x:v>
      </x:c>
      <x:c r="M159" s="60" t="n">
        <x:f>Parametros!B9</x:f>
        <x:v>0.015</x:v>
      </x:c>
      <x:c r="N159" s="55" t="n">
        <x:f>IF(I159=0,IF(L159=0,0,"n.a."),IF(M159&gt;0,L159/M159/I159,"n.a."))</x:f>
        <x:v>0</x:v>
      </x:c>
      <x:c r="O159" s="55" t="n">
        <x:f>IF(AND(ISNUMBER(J159),ISNUMBER(N159)),J159*N159,"n.a.")</x:f>
        <x:v>0</x:v>
      </x:c>
    </x:row>
    <x:row r="160">
      <x:c r="A160" s="38" t="str">
        <x:v>G0155</x:v>
      </x:c>
      <x:c r="B160" s="38" t="str">
        <x:v>C04</x:v>
      </x:c>
      <x:c r="C160" s="38" t="str">
        <x:v>Aseguradora Global, S.A.</x:v>
      </x:c>
      <x:c r="D160" s="38" t="str">
        <x:v>Industrial</x:v>
      </x:c>
      <x:c r="E160" s="38" t="str">
        <x:v>Ngäbe-Buglé</x:v>
      </x:c>
      <x:c r="F160" s="55" t="n">
        <x:f>'SSRP geografia'!C56</x:f>
        <x:v>1</x:v>
      </x:c>
      <x:c r="G160" s="60" t="n">
        <x:f>IF(SUM('SSRP geografia'!$C$45:$C$57)=0,IF('SSRP agosto'!F9=0,0,"n.a."),F160/SUM('SSRP geografia'!$C$45:$C$57))</x:f>
        <x:v>0.000010232063193222281</x:v>
      </x:c>
      <x:c r="H160" s="55" t="n">
        <x:f>'SSRP agosto'!F9</x:f>
        <x:v>0</x:v>
      </x:c>
      <x:c r="I160" s="55" t="n">
        <x:f>ROUND(H160*Parametros!$B$11,0)</x:f>
        <x:v>0</x:v>
      </x:c>
      <x:c r="J160" s="55" t="n">
        <x:f>IF(ISNUMBER(G160),ROUND(SUM(G149:G160)*I160,0)-ROUND(SUM(G149:G159)*I160,0),"n.a.")</x:f>
        <x:v>0</x:v>
      </x:c>
      <x:c r="K160" s="55" t="n">
        <x:f>'SSRP agosto'!J9</x:f>
        <x:v>0</x:v>
      </x:c>
      <x:c r="L160" s="55" t="n">
        <x:f>K160*Parametros!$B$10*Parametros!$B$11</x:f>
        <x:v>0</x:v>
      </x:c>
      <x:c r="M160" s="60" t="n">
        <x:f>Parametros!B9</x:f>
        <x:v>0.015</x:v>
      </x:c>
      <x:c r="N160" s="55" t="n">
        <x:f>IF(I160=0,IF(L160=0,0,"n.a."),IF(M160&gt;0,L160/M160/I160,"n.a."))</x:f>
        <x:v>0</x:v>
      </x:c>
      <x:c r="O160" s="55" t="n">
        <x:f>IF(AND(ISNUMBER(J160),ISNUMBER(N160)),J160*N160,"n.a.")</x:f>
        <x:v>0</x:v>
      </x:c>
    </x:row>
    <x:row r="161">
      <x:c r="A161" s="38" t="str">
        <x:v>G0156</x:v>
      </x:c>
      <x:c r="B161" s="38" t="str">
        <x:v>C04</x:v>
      </x:c>
      <x:c r="C161" s="38" t="str">
        <x:v>Aseguradora Global, S.A.</x:v>
      </x:c>
      <x:c r="D161" s="38" t="str">
        <x:v>Industrial</x:v>
      </x:c>
      <x:c r="E161" s="38" t="str">
        <x:v>Panamá Oeste</x:v>
      </x:c>
      <x:c r="F161" s="55" t="n">
        <x:f>'SSRP geografia'!C57</x:f>
        <x:v>25345</x:v>
      </x:c>
      <x:c r="G161" s="60" t="n">
        <x:f>IF(SUM('SSRP geografia'!$C$45:$C$57)=0,IF('SSRP agosto'!F9=0,0,"n.a."),F161/SUM('SSRP geografia'!$C$45:$C$57))</x:f>
        <x:v>0.2593316416322187</x:v>
      </x:c>
      <x:c r="H161" s="55" t="n">
        <x:f>'SSRP agosto'!F9</x:f>
        <x:v>0</x:v>
      </x:c>
      <x:c r="I161" s="55" t="n">
        <x:f>ROUND(H161*Parametros!$B$11,0)</x:f>
        <x:v>0</x:v>
      </x:c>
      <x:c r="J161" s="55" t="n">
        <x:f>IF(ISNUMBER(G161),ROUND(SUM(G149:G161)*I161,0)-ROUND(SUM(G149:G160)*I161,0),"n.a.")</x:f>
        <x:v>0</x:v>
      </x:c>
      <x:c r="K161" s="55" t="n">
        <x:f>'SSRP agosto'!J9</x:f>
        <x:v>0</x:v>
      </x:c>
      <x:c r="L161" s="55" t="n">
        <x:f>K161*Parametros!$B$10*Parametros!$B$11</x:f>
        <x:v>0</x:v>
      </x:c>
      <x:c r="M161" s="60" t="n">
        <x:f>Parametros!B9</x:f>
        <x:v>0.015</x:v>
      </x:c>
      <x:c r="N161" s="55" t="n">
        <x:f>IF(I161=0,IF(L161=0,0,"n.a."),IF(M161&gt;0,L161/M161/I161,"n.a."))</x:f>
        <x:v>0</x:v>
      </x:c>
      <x:c r="O161" s="55" t="n">
        <x:f>IF(AND(ISNUMBER(J161),ISNUMBER(N161)),J161*N161,"n.a.")</x:f>
        <x:v>0</x:v>
      </x:c>
    </x:row>
    <x:row r="162">
      <x:c r="A162" s="38" t="str">
        <x:v>G0157</x:v>
      </x:c>
      <x:c r="B162" s="38" t="str">
        <x:v>C05</x:v>
      </x:c>
      <x:c r="C162" s="38" t="str">
        <x:v>ASSA Compañía de Seguros, S.A.</x:v>
      </x:c>
      <x:c r="D162" s="38" t="str">
        <x:v>Residencial</x:v>
      </x:c>
      <x:c r="E162" s="38" t="str">
        <x:v>Bocas del Toro</x:v>
      </x:c>
      <x:c r="F162" s="55" t="n">
        <x:f>'SSRP geografia'!C58</x:f>
        <x:v>1733</x:v>
      </x:c>
      <x:c r="G162" s="60" t="n">
        <x:f>IF(SUM('SSRP geografia'!$C$58:$C$70)=0,IF('SSRP agosto'!D10=0,0,"n.a."),F162/SUM('SSRP geografia'!$C$58:$C$70))</x:f>
        <x:v>0.003937795107408872</x:v>
      </x:c>
      <x:c r="H162" s="55" t="n">
        <x:f>'SSRP agosto'!D10</x:f>
        <x:v>150503</x:v>
      </x:c>
      <x:c r="I162" s="55" t="n">
        <x:f>ROUND(H162*Parametros!$B$11,0)</x:f>
        <x:v>150503</x:v>
      </x:c>
      <x:c r="J162" s="55" t="n">
        <x:f>IF(ISNUMBER(G162),ROUND(SUM(G162:G162)*I162,0)-0,"n.a.")</x:f>
        <x:v>593</x:v>
      </x:c>
      <x:c r="K162" s="55" t="n">
        <x:f>'SSRP agosto'!H10</x:f>
        <x:v>12599414</x:v>
      </x:c>
      <x:c r="L162" s="55" t="n">
        <x:f>K162*Parametros!$B$10*Parametros!$B$11</x:f>
        <x:v>18899121</x:v>
      </x:c>
      <x:c r="M162" s="60" t="n">
        <x:f>Parametros!B7</x:f>
        <x:v>0.01</x:v>
      </x:c>
      <x:c r="N162" s="55" t="n">
        <x:f>IF(I162=0,IF(L162=0,0,"n.a."),IF(M162&gt;0,L162/M162/I162,"n.a."))</x:f>
        <x:v>12557.30516999661</x:v>
      </x:c>
      <x:c r="O162" s="55" t="n">
        <x:f>IF(AND(ISNUMBER(J162),ISNUMBER(N162)),J162*N162,"n.a.")</x:f>
        <x:v>7446481.96580799</x:v>
      </x:c>
    </x:row>
    <x:row r="163">
      <x:c r="A163" s="38" t="str">
        <x:v>G0158</x:v>
      </x:c>
      <x:c r="B163" s="38" t="str">
        <x:v>C05</x:v>
      </x:c>
      <x:c r="C163" s="38" t="str">
        <x:v>ASSA Compañía de Seguros, S.A.</x:v>
      </x:c>
      <x:c r="D163" s="38" t="str">
        <x:v>Residencial</x:v>
      </x:c>
      <x:c r="E163" s="38" t="str">
        <x:v>Coclé</x:v>
      </x:c>
      <x:c r="F163" s="55" t="n">
        <x:f>'SSRP geografia'!C59</x:f>
        <x:v>8810</x:v>
      </x:c>
      <x:c r="G163" s="60" t="n">
        <x:f>IF(SUM('SSRP geografia'!$C$58:$C$70)=0,IF('SSRP agosto'!D10=0,0,"n.a."),F163/SUM('SSRP geografia'!$C$58:$C$70))</x:f>
        <x:v>0.020018450603734656</x:v>
      </x:c>
      <x:c r="H163" s="55" t="n">
        <x:f>'SSRP agosto'!D10</x:f>
        <x:v>150503</x:v>
      </x:c>
      <x:c r="I163" s="55" t="n">
        <x:f>ROUND(H163*Parametros!$B$11,0)</x:f>
        <x:v>150503</x:v>
      </x:c>
      <x:c r="J163" s="55" t="n">
        <x:f>IF(ISNUMBER(G163),ROUND(SUM(G162:G163)*I163,0)-ROUND(SUM(G162:G162)*I163,0),"n.a.")</x:f>
        <x:v>3012</x:v>
      </x:c>
      <x:c r="K163" s="55" t="n">
        <x:f>'SSRP agosto'!H10</x:f>
        <x:v>12599414</x:v>
      </x:c>
      <x:c r="L163" s="55" t="n">
        <x:f>K163*Parametros!$B$10*Parametros!$B$11</x:f>
        <x:v>18899121</x:v>
      </x:c>
      <x:c r="M163" s="60" t="n">
        <x:f>Parametros!B7</x:f>
        <x:v>0.01</x:v>
      </x:c>
      <x:c r="N163" s="55" t="n">
        <x:f>IF(I163=0,IF(L163=0,0,"n.a."),IF(M163&gt;0,L163/M163/I163,"n.a."))</x:f>
        <x:v>12557.30516999661</x:v>
      </x:c>
      <x:c r="O163" s="55" t="n">
        <x:f>IF(AND(ISNUMBER(J163),ISNUMBER(N163)),J163*N163,"n.a.")</x:f>
        <x:v>37822603.17202979</x:v>
      </x:c>
    </x:row>
    <x:row r="164">
      <x:c r="A164" s="38" t="str">
        <x:v>G0159</x:v>
      </x:c>
      <x:c r="B164" s="38" t="str">
        <x:v>C05</x:v>
      </x:c>
      <x:c r="C164" s="38" t="str">
        <x:v>ASSA Compañía de Seguros, S.A.</x:v>
      </x:c>
      <x:c r="D164" s="38" t="str">
        <x:v>Residencial</x:v>
      </x:c>
      <x:c r="E164" s="38" t="str">
        <x:v>Colón</x:v>
      </x:c>
      <x:c r="F164" s="55" t="n">
        <x:f>'SSRP geografia'!C60</x:f>
        <x:v>7997</x:v>
      </x:c>
      <x:c r="G164" s="60" t="n">
        <x:f>IF(SUM('SSRP geografia'!$C$58:$C$70)=0,IF('SSRP agosto'!D10=0,0,"n.a."),F164/SUM('SSRP geografia'!$C$58:$C$70))</x:f>
        <x:v>0.018171117988429745</x:v>
      </x:c>
      <x:c r="H164" s="55" t="n">
        <x:f>'SSRP agosto'!D10</x:f>
        <x:v>150503</x:v>
      </x:c>
      <x:c r="I164" s="55" t="n">
        <x:f>ROUND(H164*Parametros!$B$11,0)</x:f>
        <x:v>150503</x:v>
      </x:c>
      <x:c r="J164" s="55" t="n">
        <x:f>IF(ISNUMBER(G164),ROUND(SUM(G162:G164)*I164,0)-ROUND(SUM(G162:G163)*I164,0),"n.a.")</x:f>
        <x:v>2735</x:v>
      </x:c>
      <x:c r="K164" s="55" t="n">
        <x:f>'SSRP agosto'!H10</x:f>
        <x:v>12599414</x:v>
      </x:c>
      <x:c r="L164" s="55" t="n">
        <x:f>K164*Parametros!$B$10*Parametros!$B$11</x:f>
        <x:v>18899121</x:v>
      </x:c>
      <x:c r="M164" s="60" t="n">
        <x:f>Parametros!B7</x:f>
        <x:v>0.01</x:v>
      </x:c>
      <x:c r="N164" s="55" t="n">
        <x:f>IF(I164=0,IF(L164=0,0,"n.a."),IF(M164&gt;0,L164/M164/I164,"n.a."))</x:f>
        <x:v>12557.30516999661</x:v>
      </x:c>
      <x:c r="O164" s="55" t="n">
        <x:f>IF(AND(ISNUMBER(J164),ISNUMBER(N164)),J164*N164,"n.a.")</x:f>
        <x:v>34344229.63994073</x:v>
      </x:c>
    </x:row>
    <x:row r="165">
      <x:c r="A165" s="38" t="str">
        <x:v>G0160</x:v>
      </x:c>
      <x:c r="B165" s="38" t="str">
        <x:v>C05</x:v>
      </x:c>
      <x:c r="C165" s="38" t="str">
        <x:v>ASSA Compañía de Seguros, S.A.</x:v>
      </x:c>
      <x:c r="D165" s="38" t="str">
        <x:v>Residencial</x:v>
      </x:c>
      <x:c r="E165" s="38" t="str">
        <x:v>Chiriquí</x:v>
      </x:c>
      <x:c r="F165" s="55" t="n">
        <x:f>'SSRP geografia'!C61</x:f>
        <x:v>20208</x:v>
      </x:c>
      <x:c r="G165" s="60" t="n">
        <x:f>IF(SUM('SSRP geografia'!$C$58:$C$70)=0,IF('SSRP agosto'!D10=0,0,"n.a."),F165/SUM('SSRP geografia'!$C$58:$C$70))</x:f>
        <x:v>0.045917463087431325</x:v>
      </x:c>
      <x:c r="H165" s="55" t="n">
        <x:f>'SSRP agosto'!D10</x:f>
        <x:v>150503</x:v>
      </x:c>
      <x:c r="I165" s="55" t="n">
        <x:f>ROUND(H165*Parametros!$B$11,0)</x:f>
        <x:v>150503</x:v>
      </x:c>
      <x:c r="J165" s="55" t="n">
        <x:f>IF(ISNUMBER(G165),ROUND(SUM(G162:G165)*I165,0)-ROUND(SUM(G162:G164)*I165,0),"n.a.")</x:f>
        <x:v>6911</x:v>
      </x:c>
      <x:c r="K165" s="55" t="n">
        <x:f>'SSRP agosto'!H10</x:f>
        <x:v>12599414</x:v>
      </x:c>
      <x:c r="L165" s="55" t="n">
        <x:f>K165*Parametros!$B$10*Parametros!$B$11</x:f>
        <x:v>18899121</x:v>
      </x:c>
      <x:c r="M165" s="60" t="n">
        <x:f>Parametros!B7</x:f>
        <x:v>0.01</x:v>
      </x:c>
      <x:c r="N165" s="55" t="n">
        <x:f>IF(I165=0,IF(L165=0,0,"n.a."),IF(M165&gt;0,L165/M165/I165,"n.a."))</x:f>
        <x:v>12557.30516999661</x:v>
      </x:c>
      <x:c r="O165" s="55" t="n">
        <x:f>IF(AND(ISNUMBER(J165),ISNUMBER(N165)),J165*N165,"n.a.")</x:f>
        <x:v>86783536.02984658</x:v>
      </x:c>
    </x:row>
    <x:row r="166">
      <x:c r="A166" s="38" t="str">
        <x:v>G0161</x:v>
      </x:c>
      <x:c r="B166" s="38" t="str">
        <x:v>C05</x:v>
      </x:c>
      <x:c r="C166" s="38" t="str">
        <x:v>ASSA Compañía de Seguros, S.A.</x:v>
      </x:c>
      <x:c r="D166" s="38" t="str">
        <x:v>Residencial</x:v>
      </x:c>
      <x:c r="E166" s="38" t="str">
        <x:v>Darién</x:v>
      </x:c>
      <x:c r="F166" s="55" t="n">
        <x:f>'SSRP geografia'!C62</x:f>
        <x:v>315</x:v>
      </x:c>
      <x:c r="G166" s="60" t="n">
        <x:f>IF(SUM('SSRP geografia'!$C$58:$C$70)=0,IF('SSRP agosto'!D10=0,0,"n.a."),F166/SUM('SSRP geografia'!$C$58:$C$70))</x:f>
        <x:v>0.0007157561793616819</x:v>
      </x:c>
      <x:c r="H166" s="55" t="n">
        <x:f>'SSRP agosto'!D10</x:f>
        <x:v>150503</x:v>
      </x:c>
      <x:c r="I166" s="55" t="n">
        <x:f>ROUND(H166*Parametros!$B$11,0)</x:f>
        <x:v>150503</x:v>
      </x:c>
      <x:c r="J166" s="55" t="n">
        <x:f>IF(ISNUMBER(G166),ROUND(SUM(G162:G166)*I166,0)-ROUND(SUM(G162:G165)*I166,0),"n.a.")</x:f>
        <x:v>108</x:v>
      </x:c>
      <x:c r="K166" s="55" t="n">
        <x:f>'SSRP agosto'!H10</x:f>
        <x:v>12599414</x:v>
      </x:c>
      <x:c r="L166" s="55" t="n">
        <x:f>K166*Parametros!$B$10*Parametros!$B$11</x:f>
        <x:v>18899121</x:v>
      </x:c>
      <x:c r="M166" s="60" t="n">
        <x:f>Parametros!B7</x:f>
        <x:v>0.01</x:v>
      </x:c>
      <x:c r="N166" s="55" t="n">
        <x:f>IF(I166=0,IF(L166=0,0,"n.a."),IF(M166&gt;0,L166/M166/I166,"n.a."))</x:f>
        <x:v>12557.30516999661</x:v>
      </x:c>
      <x:c r="O166" s="55" t="n">
        <x:f>IF(AND(ISNUMBER(J166),ISNUMBER(N166)),J166*N166,"n.a.")</x:f>
        <x:v>1356188.958359634</x:v>
      </x:c>
    </x:row>
    <x:row r="167">
      <x:c r="A167" s="38" t="str">
        <x:v>G0162</x:v>
      </x:c>
      <x:c r="B167" s="38" t="str">
        <x:v>C05</x:v>
      </x:c>
      <x:c r="C167" s="38" t="str">
        <x:v>ASSA Compañía de Seguros, S.A.</x:v>
      </x:c>
      <x:c r="D167" s="38" t="str">
        <x:v>Residencial</x:v>
      </x:c>
      <x:c r="E167" s="38" t="str">
        <x:v>Herrera</x:v>
      </x:c>
      <x:c r="F167" s="55" t="n">
        <x:f>'SSRP geografia'!C63</x:f>
        <x:v>5881</x:v>
      </x:c>
      <x:c r="G167" s="60" t="n">
        <x:f>IF(SUM('SSRP geografia'!$C$58:$C$70)=0,IF('SSRP agosto'!D10=0,0,"n.a."),F167/SUM('SSRP geografia'!$C$58:$C$70))</x:f>
        <x:v>0.013363054256590637</x:v>
      </x:c>
      <x:c r="H167" s="55" t="n">
        <x:f>'SSRP agosto'!D10</x:f>
        <x:v>150503</x:v>
      </x:c>
      <x:c r="I167" s="55" t="n">
        <x:f>ROUND(H167*Parametros!$B$11,0)</x:f>
        <x:v>150503</x:v>
      </x:c>
      <x:c r="J167" s="55" t="n">
        <x:f>IF(ISNUMBER(G167),ROUND(SUM(G162:G167)*I167,0)-ROUND(SUM(G162:G166)*I167,0),"n.a.")</x:f>
        <x:v>2011</x:v>
      </x:c>
      <x:c r="K167" s="55" t="n">
        <x:f>'SSRP agosto'!H10</x:f>
        <x:v>12599414</x:v>
      </x:c>
      <x:c r="L167" s="55" t="n">
        <x:f>K167*Parametros!$B$10*Parametros!$B$11</x:f>
        <x:v>18899121</x:v>
      </x:c>
      <x:c r="M167" s="60" t="n">
        <x:f>Parametros!B7</x:f>
        <x:v>0.01</x:v>
      </x:c>
      <x:c r="N167" s="55" t="n">
        <x:f>IF(I167=0,IF(L167=0,0,"n.a."),IF(M167&gt;0,L167/M167/I167,"n.a."))</x:f>
        <x:v>12557.30516999661</x:v>
      </x:c>
      <x:c r="O167" s="55" t="n">
        <x:f>IF(AND(ISNUMBER(J167),ISNUMBER(N167)),J167*N167,"n.a.")</x:f>
        <x:v>25252740.696863186</x:v>
      </x:c>
    </x:row>
    <x:row r="168">
      <x:c r="A168" s="38" t="str">
        <x:v>G0163</x:v>
      </x:c>
      <x:c r="B168" s="38" t="str">
        <x:v>C05</x:v>
      </x:c>
      <x:c r="C168" s="38" t="str">
        <x:v>ASSA Compañía de Seguros, S.A.</x:v>
      </x:c>
      <x:c r="D168" s="38" t="str">
        <x:v>Residencial</x:v>
      </x:c>
      <x:c r="E168" s="38" t="str">
        <x:v>Los Santos</x:v>
      </x:c>
      <x:c r="F168" s="55" t="n">
        <x:f>'SSRP geografia'!C64</x:f>
        <x:v>3682</x:v>
      </x:c>
      <x:c r="G168" s="60" t="n">
        <x:f>IF(SUM('SSRP geografia'!$C$58:$C$70)=0,IF('SSRP agosto'!D10=0,0,"n.a."),F168/SUM('SSRP geografia'!$C$58:$C$70))</x:f>
        <x:v>0.008366394452094325</x:v>
      </x:c>
      <x:c r="H168" s="55" t="n">
        <x:f>'SSRP agosto'!D10</x:f>
        <x:v>150503</x:v>
      </x:c>
      <x:c r="I168" s="55" t="n">
        <x:f>ROUND(H168*Parametros!$B$11,0)</x:f>
        <x:v>150503</x:v>
      </x:c>
      <x:c r="J168" s="55" t="n">
        <x:f>IF(ISNUMBER(G168),ROUND(SUM(G162:G168)*I168,0)-ROUND(SUM(G162:G167)*I168,0),"n.a.")</x:f>
        <x:v>1259</x:v>
      </x:c>
      <x:c r="K168" s="55" t="n">
        <x:f>'SSRP agosto'!H10</x:f>
        <x:v>12599414</x:v>
      </x:c>
      <x:c r="L168" s="55" t="n">
        <x:f>K168*Parametros!$B$10*Parametros!$B$11</x:f>
        <x:v>18899121</x:v>
      </x:c>
      <x:c r="M168" s="60" t="n">
        <x:f>Parametros!B7</x:f>
        <x:v>0.01</x:v>
      </x:c>
      <x:c r="N168" s="55" t="n">
        <x:f>IF(I168=0,IF(L168=0,0,"n.a."),IF(M168&gt;0,L168/M168/I168,"n.a."))</x:f>
        <x:v>12557.30516999661</x:v>
      </x:c>
      <x:c r="O168" s="55" t="n">
        <x:f>IF(AND(ISNUMBER(J168),ISNUMBER(N168)),J168*N168,"n.a.")</x:f>
        <x:v>15809647.209025733</x:v>
      </x:c>
    </x:row>
    <x:row r="169">
      <x:c r="A169" s="38" t="str">
        <x:v>G0164</x:v>
      </x:c>
      <x:c r="B169" s="38" t="str">
        <x:v>C05</x:v>
      </x:c>
      <x:c r="C169" s="38" t="str">
        <x:v>ASSA Compañía de Seguros, S.A.</x:v>
      </x:c>
      <x:c r="D169" s="38" t="str">
        <x:v>Residencial</x:v>
      </x:c>
      <x:c r="E169" s="38" t="str">
        <x:v>Panamá</x:v>
      </x:c>
      <x:c r="F169" s="55" t="n">
        <x:f>'SSRP geografia'!C65</x:f>
        <x:v>338602</x:v>
      </x:c>
      <x:c r="G169" s="60" t="n">
        <x:f>IF(SUM('SSRP geografia'!$C$58:$C$70)=0,IF('SSRP agosto'!D10=0,0,"n.a."),F169/SUM('SSRP geografia'!$C$58:$C$70))</x:f>
        <x:v>0.7693856312515054</x:v>
      </x:c>
      <x:c r="H169" s="55" t="n">
        <x:f>'SSRP agosto'!D10</x:f>
        <x:v>150503</x:v>
      </x:c>
      <x:c r="I169" s="55" t="n">
        <x:f>ROUND(H169*Parametros!$B$11,0)</x:f>
        <x:v>150503</x:v>
      </x:c>
      <x:c r="J169" s="55" t="n">
        <x:f>IF(ISNUMBER(G169),ROUND(SUM(G162:G169)*I169,0)-ROUND(SUM(G162:G168)*I169,0),"n.a.")</x:f>
        <x:v>115795</x:v>
      </x:c>
      <x:c r="K169" s="55" t="n">
        <x:f>'SSRP agosto'!H10</x:f>
        <x:v>12599414</x:v>
      </x:c>
      <x:c r="L169" s="55" t="n">
        <x:f>K169*Parametros!$B$10*Parametros!$B$11</x:f>
        <x:v>18899121</x:v>
      </x:c>
      <x:c r="M169" s="60" t="n">
        <x:f>Parametros!B7</x:f>
        <x:v>0.01</x:v>
      </x:c>
      <x:c r="N169" s="55" t="n">
        <x:f>IF(I169=0,IF(L169=0,0,"n.a."),IF(M169&gt;0,L169/M169/I169,"n.a."))</x:f>
        <x:v>12557.30516999661</x:v>
      </x:c>
      <x:c r="O169" s="55" t="n">
        <x:f>IF(AND(ISNUMBER(J169),ISNUMBER(N169)),J169*N169,"n.a.")</x:f>
        <x:v>1454073152.1597576</x:v>
      </x:c>
    </x:row>
    <x:row r="170">
      <x:c r="A170" s="38" t="str">
        <x:v>G0165</x:v>
      </x:c>
      <x:c r="B170" s="38" t="str">
        <x:v>C05</x:v>
      </x:c>
      <x:c r="C170" s="38" t="str">
        <x:v>ASSA Compañía de Seguros, S.A.</x:v>
      </x:c>
      <x:c r="D170" s="38" t="str">
        <x:v>Residencial</x:v>
      </x:c>
      <x:c r="E170" s="38" t="str">
        <x:v>Veraguas</x:v>
      </x:c>
      <x:c r="F170" s="55" t="n">
        <x:f>'SSRP geografia'!C66</x:f>
        <x:v>12289</x:v>
      </x:c>
      <x:c r="G170" s="60" t="n">
        <x:f>IF(SUM('SSRP geografia'!$C$58:$C$70)=0,IF('SSRP agosto'!D10=0,0,"n.a."),F170/SUM('SSRP geografia'!$C$58:$C$70))</x:f>
        <x:v>0.027923579962462565</x:v>
      </x:c>
      <x:c r="H170" s="55" t="n">
        <x:f>'SSRP agosto'!D10</x:f>
        <x:v>150503</x:v>
      </x:c>
      <x:c r="I170" s="55" t="n">
        <x:f>ROUND(H170*Parametros!$B$11,0)</x:f>
        <x:v>150503</x:v>
      </x:c>
      <x:c r="J170" s="55" t="n">
        <x:f>IF(ISNUMBER(G170),ROUND(SUM(G162:G170)*I170,0)-ROUND(SUM(G162:G169)*I170,0),"n.a.")</x:f>
        <x:v>4203</x:v>
      </x:c>
      <x:c r="K170" s="55" t="n">
        <x:f>'SSRP agosto'!H10</x:f>
        <x:v>12599414</x:v>
      </x:c>
      <x:c r="L170" s="55" t="n">
        <x:f>K170*Parametros!$B$10*Parametros!$B$11</x:f>
        <x:v>18899121</x:v>
      </x:c>
      <x:c r="M170" s="60" t="n">
        <x:f>Parametros!B7</x:f>
        <x:v>0.01</x:v>
      </x:c>
      <x:c r="N170" s="55" t="n">
        <x:f>IF(I170=0,IF(L170=0,0,"n.a."),IF(M170&gt;0,L170/M170/I170,"n.a."))</x:f>
        <x:v>12557.30516999661</x:v>
      </x:c>
      <x:c r="O170" s="55" t="n">
        <x:f>IF(AND(ISNUMBER(J170),ISNUMBER(N170)),J170*N170,"n.a.")</x:f>
        <x:v>52778353.629495755</x:v>
      </x:c>
    </x:row>
    <x:row r="171">
      <x:c r="A171" s="38" t="str">
        <x:v>G0166</x:v>
      </x:c>
      <x:c r="B171" s="38" t="str">
        <x:v>C05</x:v>
      </x:c>
      <x:c r="C171" s="38" t="str">
        <x:v>ASSA Compañía de Seguros, S.A.</x:v>
      </x:c>
      <x:c r="D171" s="38" t="str">
        <x:v>Residencial</x:v>
      </x:c>
      <x:c r="E171" s="38" t="str">
        <x:v>Guna Yala</x:v>
      </x:c>
      <x:c r="F171" s="55" t="n">
        <x:f>'SSRP geografia'!C67</x:f>
        <x:v>17</x:v>
      </x:c>
      <x:c r="G171" s="60" t="n">
        <x:f>IF(SUM('SSRP geografia'!$C$58:$C$70)=0,IF('SSRP agosto'!D10=0,0,"n.a."),F171/SUM('SSRP geografia'!$C$58:$C$70))</x:f>
        <x:v>0.00003862811126713838</x:v>
      </x:c>
      <x:c r="H171" s="55" t="n">
        <x:f>'SSRP agosto'!D10</x:f>
        <x:v>150503</x:v>
      </x:c>
      <x:c r="I171" s="55" t="n">
        <x:f>ROUND(H171*Parametros!$B$11,0)</x:f>
        <x:v>150503</x:v>
      </x:c>
      <x:c r="J171" s="55" t="n">
        <x:f>IF(ISNUMBER(G171),ROUND(SUM(G162:G171)*I171,0)-ROUND(SUM(G162:G170)*I171,0),"n.a.")</x:f>
        <x:v>5</x:v>
      </x:c>
      <x:c r="K171" s="55" t="n">
        <x:f>'SSRP agosto'!H10</x:f>
        <x:v>12599414</x:v>
      </x:c>
      <x:c r="L171" s="55" t="n">
        <x:f>K171*Parametros!$B$10*Parametros!$B$11</x:f>
        <x:v>18899121</x:v>
      </x:c>
      <x:c r="M171" s="60" t="n">
        <x:f>Parametros!B7</x:f>
        <x:v>0.01</x:v>
      </x:c>
      <x:c r="N171" s="55" t="n">
        <x:f>IF(I171=0,IF(L171=0,0,"n.a."),IF(M171&gt;0,L171/M171/I171,"n.a."))</x:f>
        <x:v>12557.30516999661</x:v>
      </x:c>
      <x:c r="O171" s="55" t="n">
        <x:f>IF(AND(ISNUMBER(J171),ISNUMBER(N171)),J171*N171,"n.a.")</x:f>
        <x:v>62786.52584998305</x:v>
      </x:c>
    </x:row>
    <x:row r="172">
      <x:c r="A172" s="38" t="str">
        <x:v>G0167</x:v>
      </x:c>
      <x:c r="B172" s="38" t="str">
        <x:v>C05</x:v>
      </x:c>
      <x:c r="C172" s="38" t="str">
        <x:v>ASSA Compañía de Seguros, S.A.</x:v>
      </x:c>
      <x:c r="D172" s="38" t="str">
        <x:v>Residencial</x:v>
      </x:c>
      <x:c r="E172" s="38" t="str">
        <x:v>Emberá-Wounaan</x:v>
      </x:c>
      <x:c r="F172" s="55" t="n">
        <x:f>'SSRP geografia'!C68</x:f>
        <x:v>6</x:v>
      </x:c>
      <x:c r="G172" s="60" t="n">
        <x:f>IF(SUM('SSRP geografia'!$C$58:$C$70)=0,IF('SSRP agosto'!D10=0,0,"n.a."),F172/SUM('SSRP geografia'!$C$58:$C$70))</x:f>
        <x:v>0.000013633451035460606</x:v>
      </x:c>
      <x:c r="H172" s="55" t="n">
        <x:f>'SSRP agosto'!D10</x:f>
        <x:v>150503</x:v>
      </x:c>
      <x:c r="I172" s="55" t="n">
        <x:f>ROUND(H172*Parametros!$B$11,0)</x:f>
        <x:v>150503</x:v>
      </x:c>
      <x:c r="J172" s="55" t="n">
        <x:f>IF(ISNUMBER(G172),ROUND(SUM(G162:G172)*I172,0)-ROUND(SUM(G162:G171)*I172,0),"n.a.")</x:f>
        <x:v>2</x:v>
      </x:c>
      <x:c r="K172" s="55" t="n">
        <x:f>'SSRP agosto'!H10</x:f>
        <x:v>12599414</x:v>
      </x:c>
      <x:c r="L172" s="55" t="n">
        <x:f>K172*Parametros!$B$10*Parametros!$B$11</x:f>
        <x:v>18899121</x:v>
      </x:c>
      <x:c r="M172" s="60" t="n">
        <x:f>Parametros!B7</x:f>
        <x:v>0.01</x:v>
      </x:c>
      <x:c r="N172" s="55" t="n">
        <x:f>IF(I172=0,IF(L172=0,0,"n.a."),IF(M172&gt;0,L172/M172/I172,"n.a."))</x:f>
        <x:v>12557.30516999661</x:v>
      </x:c>
      <x:c r="O172" s="55" t="n">
        <x:f>IF(AND(ISNUMBER(J172),ISNUMBER(N172)),J172*N172,"n.a.")</x:f>
        <x:v>25114.61033999322</x:v>
      </x:c>
    </x:row>
    <x:row r="173">
      <x:c r="A173" s="38" t="str">
        <x:v>G0168</x:v>
      </x:c>
      <x:c r="B173" s="38" t="str">
        <x:v>C05</x:v>
      </x:c>
      <x:c r="C173" s="38" t="str">
        <x:v>ASSA Compañía de Seguros, S.A.</x:v>
      </x:c>
      <x:c r="D173" s="38" t="str">
        <x:v>Residencial</x:v>
      </x:c>
      <x:c r="E173" s="38" t="str">
        <x:v>Ngäbe-Buglé</x:v>
      </x:c>
      <x:c r="F173" s="55" t="n">
        <x:f>'SSRP geografia'!C69</x:f>
        <x:v>113</x:v>
      </x:c>
      <x:c r="G173" s="60" t="n">
        <x:f>IF(SUM('SSRP geografia'!$C$58:$C$70)=0,IF('SSRP agosto'!D10=0,0,"n.a."),F173/SUM('SSRP geografia'!$C$58:$C$70))</x:f>
        <x:v>0.0002567633278345081</x:v>
      </x:c>
      <x:c r="H173" s="55" t="n">
        <x:f>'SSRP agosto'!D10</x:f>
        <x:v>150503</x:v>
      </x:c>
      <x:c r="I173" s="55" t="n">
        <x:f>ROUND(H173*Parametros!$B$11,0)</x:f>
        <x:v>150503</x:v>
      </x:c>
      <x:c r="J173" s="55" t="n">
        <x:f>IF(ISNUMBER(G173),ROUND(SUM(G162:G173)*I173,0)-ROUND(SUM(G162:G172)*I173,0),"n.a.")</x:f>
        <x:v>39</x:v>
      </x:c>
      <x:c r="K173" s="55" t="n">
        <x:f>'SSRP agosto'!H10</x:f>
        <x:v>12599414</x:v>
      </x:c>
      <x:c r="L173" s="55" t="n">
        <x:f>K173*Parametros!$B$10*Parametros!$B$11</x:f>
        <x:v>18899121</x:v>
      </x:c>
      <x:c r="M173" s="60" t="n">
        <x:f>Parametros!B7</x:f>
        <x:v>0.01</x:v>
      </x:c>
      <x:c r="N173" s="55" t="n">
        <x:f>IF(I173=0,IF(L173=0,0,"n.a."),IF(M173&gt;0,L173/M173/I173,"n.a."))</x:f>
        <x:v>12557.30516999661</x:v>
      </x:c>
      <x:c r="O173" s="55" t="n">
        <x:f>IF(AND(ISNUMBER(J173),ISNUMBER(N173)),J173*N173,"n.a.")</x:f>
        <x:v>489734.90162986785</x:v>
      </x:c>
    </x:row>
    <x:row r="174">
      <x:c r="A174" s="38" t="str">
        <x:v>G0169</x:v>
      </x:c>
      <x:c r="B174" s="38" t="str">
        <x:v>C05</x:v>
      </x:c>
      <x:c r="C174" s="38" t="str">
        <x:v>ASSA Compañía de Seguros, S.A.</x:v>
      </x:c>
      <x:c r="D174" s="38" t="str">
        <x:v>Residencial</x:v>
      </x:c>
      <x:c r="E174" s="38" t="str">
        <x:v>Panamá Oeste</x:v>
      </x:c>
      <x:c r="F174" s="55" t="n">
        <x:f>'SSRP geografia'!C70</x:f>
        <x:v>40441</x:v>
      </x:c>
      <x:c r="G174" s="60" t="n">
        <x:f>IF(SUM('SSRP geografia'!$C$58:$C$70)=0,IF('SSRP agosto'!D10=0,0,"n.a."),F174/SUM('SSRP geografia'!$C$58:$C$70))</x:f>
        <x:v>0.09189173222084372</x:v>
      </x:c>
      <x:c r="H174" s="55" t="n">
        <x:f>'SSRP agosto'!D10</x:f>
        <x:v>150503</x:v>
      </x:c>
      <x:c r="I174" s="55" t="n">
        <x:f>ROUND(H174*Parametros!$B$11,0)</x:f>
        <x:v>150503</x:v>
      </x:c>
      <x:c r="J174" s="55" t="n">
        <x:f>IF(ISNUMBER(G174),ROUND(SUM(G162:G174)*I174,0)-ROUND(SUM(G162:G173)*I174,0),"n.a.")</x:f>
        <x:v>13830</x:v>
      </x:c>
      <x:c r="K174" s="55" t="n">
        <x:f>'SSRP agosto'!H10</x:f>
        <x:v>12599414</x:v>
      </x:c>
      <x:c r="L174" s="55" t="n">
        <x:f>K174*Parametros!$B$10*Parametros!$B$11</x:f>
        <x:v>18899121</x:v>
      </x:c>
      <x:c r="M174" s="60" t="n">
        <x:f>Parametros!B7</x:f>
        <x:v>0.01</x:v>
      </x:c>
      <x:c r="N174" s="55" t="n">
        <x:f>IF(I174=0,IF(L174=0,0,"n.a."),IF(M174&gt;0,L174/M174/I174,"n.a."))</x:f>
        <x:v>12557.30516999661</x:v>
      </x:c>
      <x:c r="O174" s="55" t="n">
        <x:f>IF(AND(ISNUMBER(J174),ISNUMBER(N174)),J174*N174,"n.a.")</x:f>
        <x:v>173667530.50105312</x:v>
      </x:c>
    </x:row>
    <x:row r="175">
      <x:c r="A175" s="38" t="str">
        <x:v>G0170</x:v>
      </x:c>
      <x:c r="B175" s="38" t="str">
        <x:v>C05</x:v>
      </x:c>
      <x:c r="C175" s="38" t="str">
        <x:v>ASSA Compañía de Seguros, S.A.</x:v>
      </x:c>
      <x:c r="D175" s="38" t="str">
        <x:v>Comercial</x:v>
      </x:c>
      <x:c r="E175" s="38" t="str">
        <x:v>Bocas del Toro</x:v>
      </x:c>
      <x:c r="F175" s="55" t="n">
        <x:f>'SSRP geografia'!C58</x:f>
        <x:v>1733</x:v>
      </x:c>
      <x:c r="G175" s="60" t="n">
        <x:f>IF(SUM('SSRP geografia'!$C$58:$C$70)=0,IF('SSRP agosto'!E10=0,0,"n.a."),F175/SUM('SSRP geografia'!$C$58:$C$70))</x:f>
        <x:v>0.003937795107408872</x:v>
      </x:c>
      <x:c r="H175" s="55" t="n">
        <x:f>'SSRP agosto'!E10</x:f>
        <x:v>41897</x:v>
      </x:c>
      <x:c r="I175" s="55" t="n">
        <x:f>ROUND(H175*Parametros!$B$11,0)</x:f>
        <x:v>41897</x:v>
      </x:c>
      <x:c r="J175" s="55" t="n">
        <x:f>IF(ISNUMBER(G175),ROUND(SUM(G175:G175)*I175,0)-0,"n.a.")</x:f>
        <x:v>165</x:v>
      </x:c>
      <x:c r="K175" s="55" t="n">
        <x:f>'SSRP agosto'!I10</x:f>
        <x:v>51299418</x:v>
      </x:c>
      <x:c r="L175" s="55" t="n">
        <x:f>K175*Parametros!$B$10*Parametros!$B$11</x:f>
        <x:v>76949127</x:v>
      </x:c>
      <x:c r="M175" s="60" t="n">
        <x:f>Parametros!B8</x:f>
        <x:v>0.015</x:v>
      </x:c>
      <x:c r="N175" s="55" t="n">
        <x:f>IF(I175=0,IF(L175=0,0,"n.a."),IF(M175&gt;0,L175/M175/I175,"n.a."))</x:f>
        <x:v>122441.74523235553</x:v>
      </x:c>
      <x:c r="O175" s="55" t="n">
        <x:f>IF(AND(ISNUMBER(J175),ISNUMBER(N175)),J175*N175,"n.a.")</x:f>
        <x:v>20202887.963338662</x:v>
      </x:c>
    </x:row>
    <x:row r="176">
      <x:c r="A176" s="38" t="str">
        <x:v>G0171</x:v>
      </x:c>
      <x:c r="B176" s="38" t="str">
        <x:v>C05</x:v>
      </x:c>
      <x:c r="C176" s="38" t="str">
        <x:v>ASSA Compañía de Seguros, S.A.</x:v>
      </x:c>
      <x:c r="D176" s="38" t="str">
        <x:v>Comercial</x:v>
      </x:c>
      <x:c r="E176" s="38" t="str">
        <x:v>Coclé</x:v>
      </x:c>
      <x:c r="F176" s="55" t="n">
        <x:f>'SSRP geografia'!C59</x:f>
        <x:v>8810</x:v>
      </x:c>
      <x:c r="G176" s="60" t="n">
        <x:f>IF(SUM('SSRP geografia'!$C$58:$C$70)=0,IF('SSRP agosto'!E10=0,0,"n.a."),F176/SUM('SSRP geografia'!$C$58:$C$70))</x:f>
        <x:v>0.020018450603734656</x:v>
      </x:c>
      <x:c r="H176" s="55" t="n">
        <x:f>'SSRP agosto'!E10</x:f>
        <x:v>41897</x:v>
      </x:c>
      <x:c r="I176" s="55" t="n">
        <x:f>ROUND(H176*Parametros!$B$11,0)</x:f>
        <x:v>41897</x:v>
      </x:c>
      <x:c r="J176" s="55" t="n">
        <x:f>IF(ISNUMBER(G176),ROUND(SUM(G175:G176)*I176,0)-ROUND(SUM(G175:G175)*I176,0),"n.a.")</x:f>
        <x:v>839</x:v>
      </x:c>
      <x:c r="K176" s="55" t="n">
        <x:f>'SSRP agosto'!I10</x:f>
        <x:v>51299418</x:v>
      </x:c>
      <x:c r="L176" s="55" t="n">
        <x:f>K176*Parametros!$B$10*Parametros!$B$11</x:f>
        <x:v>76949127</x:v>
      </x:c>
      <x:c r="M176" s="60" t="n">
        <x:f>Parametros!B8</x:f>
        <x:v>0.015</x:v>
      </x:c>
      <x:c r="N176" s="55" t="n">
        <x:f>IF(I176=0,IF(L176=0,0,"n.a."),IF(M176&gt;0,L176/M176/I176,"n.a."))</x:f>
        <x:v>122441.74523235553</x:v>
      </x:c>
      <x:c r="O176" s="55" t="n">
        <x:f>IF(AND(ISNUMBER(J176),ISNUMBER(N176)),J176*N176,"n.a.")</x:f>
        <x:v>102728624.2499463</x:v>
      </x:c>
    </x:row>
    <x:row r="177">
      <x:c r="A177" s="38" t="str">
        <x:v>G0172</x:v>
      </x:c>
      <x:c r="B177" s="38" t="str">
        <x:v>C05</x:v>
      </x:c>
      <x:c r="C177" s="38" t="str">
        <x:v>ASSA Compañía de Seguros, S.A.</x:v>
      </x:c>
      <x:c r="D177" s="38" t="str">
        <x:v>Comercial</x:v>
      </x:c>
      <x:c r="E177" s="38" t="str">
        <x:v>Colón</x:v>
      </x:c>
      <x:c r="F177" s="55" t="n">
        <x:f>'SSRP geografia'!C60</x:f>
        <x:v>7997</x:v>
      </x:c>
      <x:c r="G177" s="60" t="n">
        <x:f>IF(SUM('SSRP geografia'!$C$58:$C$70)=0,IF('SSRP agosto'!E10=0,0,"n.a."),F177/SUM('SSRP geografia'!$C$58:$C$70))</x:f>
        <x:v>0.018171117988429745</x:v>
      </x:c>
      <x:c r="H177" s="55" t="n">
        <x:f>'SSRP agosto'!E10</x:f>
        <x:v>41897</x:v>
      </x:c>
      <x:c r="I177" s="55" t="n">
        <x:f>ROUND(H177*Parametros!$B$11,0)</x:f>
        <x:v>41897</x:v>
      </x:c>
      <x:c r="J177" s="55" t="n">
        <x:f>IF(ISNUMBER(G177),ROUND(SUM(G175:G177)*I177,0)-ROUND(SUM(G175:G176)*I177,0),"n.a.")</x:f>
        <x:v>761</x:v>
      </x:c>
      <x:c r="K177" s="55" t="n">
        <x:f>'SSRP agosto'!I10</x:f>
        <x:v>51299418</x:v>
      </x:c>
      <x:c r="L177" s="55" t="n">
        <x:f>K177*Parametros!$B$10*Parametros!$B$11</x:f>
        <x:v>76949127</x:v>
      </x:c>
      <x:c r="M177" s="60" t="n">
        <x:f>Parametros!B8</x:f>
        <x:v>0.015</x:v>
      </x:c>
      <x:c r="N177" s="55" t="n">
        <x:f>IF(I177=0,IF(L177=0,0,"n.a."),IF(M177&gt;0,L177/M177/I177,"n.a."))</x:f>
        <x:v>122441.74523235553</x:v>
      </x:c>
      <x:c r="O177" s="55" t="n">
        <x:f>IF(AND(ISNUMBER(J177),ISNUMBER(N177)),J177*N177,"n.a.")</x:f>
        <x:v>93178168.12182257</x:v>
      </x:c>
    </x:row>
    <x:row r="178">
      <x:c r="A178" s="38" t="str">
        <x:v>G0173</x:v>
      </x:c>
      <x:c r="B178" s="38" t="str">
        <x:v>C05</x:v>
      </x:c>
      <x:c r="C178" s="38" t="str">
        <x:v>ASSA Compañía de Seguros, S.A.</x:v>
      </x:c>
      <x:c r="D178" s="38" t="str">
        <x:v>Comercial</x:v>
      </x:c>
      <x:c r="E178" s="38" t="str">
        <x:v>Chiriquí</x:v>
      </x:c>
      <x:c r="F178" s="55" t="n">
        <x:f>'SSRP geografia'!C61</x:f>
        <x:v>20208</x:v>
      </x:c>
      <x:c r="G178" s="60" t="n">
        <x:f>IF(SUM('SSRP geografia'!$C$58:$C$70)=0,IF('SSRP agosto'!E10=0,0,"n.a."),F178/SUM('SSRP geografia'!$C$58:$C$70))</x:f>
        <x:v>0.045917463087431325</x:v>
      </x:c>
      <x:c r="H178" s="55" t="n">
        <x:f>'SSRP agosto'!E10</x:f>
        <x:v>41897</x:v>
      </x:c>
      <x:c r="I178" s="55" t="n">
        <x:f>ROUND(H178*Parametros!$B$11,0)</x:f>
        <x:v>41897</x:v>
      </x:c>
      <x:c r="J178" s="55" t="n">
        <x:f>IF(ISNUMBER(G178),ROUND(SUM(G175:G178)*I178,0)-ROUND(SUM(G175:G177)*I178,0),"n.a.")</x:f>
        <x:v>1924</x:v>
      </x:c>
      <x:c r="K178" s="55" t="n">
        <x:f>'SSRP agosto'!I10</x:f>
        <x:v>51299418</x:v>
      </x:c>
      <x:c r="L178" s="55" t="n">
        <x:f>K178*Parametros!$B$10*Parametros!$B$11</x:f>
        <x:v>76949127</x:v>
      </x:c>
      <x:c r="M178" s="60" t="n">
        <x:f>Parametros!B8</x:f>
        <x:v>0.015</x:v>
      </x:c>
      <x:c r="N178" s="55" t="n">
        <x:f>IF(I178=0,IF(L178=0,0,"n.a."),IF(M178&gt;0,L178/M178/I178,"n.a."))</x:f>
        <x:v>122441.74523235553</x:v>
      </x:c>
      <x:c r="O178" s="55" t="n">
        <x:f>IF(AND(ISNUMBER(J178),ISNUMBER(N178)),J178*N178,"n.a.")</x:f>
        <x:v>235577917.82705206</x:v>
      </x:c>
    </x:row>
    <x:row r="179">
      <x:c r="A179" s="38" t="str">
        <x:v>G0174</x:v>
      </x:c>
      <x:c r="B179" s="38" t="str">
        <x:v>C05</x:v>
      </x:c>
      <x:c r="C179" s="38" t="str">
        <x:v>ASSA Compañía de Seguros, S.A.</x:v>
      </x:c>
      <x:c r="D179" s="38" t="str">
        <x:v>Comercial</x:v>
      </x:c>
      <x:c r="E179" s="38" t="str">
        <x:v>Darién</x:v>
      </x:c>
      <x:c r="F179" s="55" t="n">
        <x:f>'SSRP geografia'!C62</x:f>
        <x:v>315</x:v>
      </x:c>
      <x:c r="G179" s="60" t="n">
        <x:f>IF(SUM('SSRP geografia'!$C$58:$C$70)=0,IF('SSRP agosto'!E10=0,0,"n.a."),F179/SUM('SSRP geografia'!$C$58:$C$70))</x:f>
        <x:v>0.0007157561793616819</x:v>
      </x:c>
      <x:c r="H179" s="55" t="n">
        <x:f>'SSRP agosto'!E10</x:f>
        <x:v>41897</x:v>
      </x:c>
      <x:c r="I179" s="55" t="n">
        <x:f>ROUND(H179*Parametros!$B$11,0)</x:f>
        <x:v>41897</x:v>
      </x:c>
      <x:c r="J179" s="55" t="n">
        <x:f>IF(ISNUMBER(G179),ROUND(SUM(G175:G179)*I179,0)-ROUND(SUM(G175:G178)*I179,0),"n.a.")</x:f>
        <x:v>30</x:v>
      </x:c>
      <x:c r="K179" s="55" t="n">
        <x:f>'SSRP agosto'!I10</x:f>
        <x:v>51299418</x:v>
      </x:c>
      <x:c r="L179" s="55" t="n">
        <x:f>K179*Parametros!$B$10*Parametros!$B$11</x:f>
        <x:v>76949127</x:v>
      </x:c>
      <x:c r="M179" s="60" t="n">
        <x:f>Parametros!B8</x:f>
        <x:v>0.015</x:v>
      </x:c>
      <x:c r="N179" s="55" t="n">
        <x:f>IF(I179=0,IF(L179=0,0,"n.a."),IF(M179&gt;0,L179/M179/I179,"n.a."))</x:f>
        <x:v>122441.74523235553</x:v>
      </x:c>
      <x:c r="O179" s="55" t="n">
        <x:f>IF(AND(ISNUMBER(J179),ISNUMBER(N179)),J179*N179,"n.a.")</x:f>
        <x:v>3673252.356970666</x:v>
      </x:c>
    </x:row>
    <x:row r="180">
      <x:c r="A180" s="38" t="str">
        <x:v>G0175</x:v>
      </x:c>
      <x:c r="B180" s="38" t="str">
        <x:v>C05</x:v>
      </x:c>
      <x:c r="C180" s="38" t="str">
        <x:v>ASSA Compañía de Seguros, S.A.</x:v>
      </x:c>
      <x:c r="D180" s="38" t="str">
        <x:v>Comercial</x:v>
      </x:c>
      <x:c r="E180" s="38" t="str">
        <x:v>Herrera</x:v>
      </x:c>
      <x:c r="F180" s="55" t="n">
        <x:f>'SSRP geografia'!C63</x:f>
        <x:v>5881</x:v>
      </x:c>
      <x:c r="G180" s="60" t="n">
        <x:f>IF(SUM('SSRP geografia'!$C$58:$C$70)=0,IF('SSRP agosto'!E10=0,0,"n.a."),F180/SUM('SSRP geografia'!$C$58:$C$70))</x:f>
        <x:v>0.013363054256590637</x:v>
      </x:c>
      <x:c r="H180" s="55" t="n">
        <x:f>'SSRP agosto'!E10</x:f>
        <x:v>41897</x:v>
      </x:c>
      <x:c r="I180" s="55" t="n">
        <x:f>ROUND(H180*Parametros!$B$11,0)</x:f>
        <x:v>41897</x:v>
      </x:c>
      <x:c r="J180" s="55" t="n">
        <x:f>IF(ISNUMBER(G180),ROUND(SUM(G175:G180)*I180,0)-ROUND(SUM(G175:G179)*I180,0),"n.a.")</x:f>
        <x:v>560</x:v>
      </x:c>
      <x:c r="K180" s="55" t="n">
        <x:f>'SSRP agosto'!I10</x:f>
        <x:v>51299418</x:v>
      </x:c>
      <x:c r="L180" s="55" t="n">
        <x:f>K180*Parametros!$B$10*Parametros!$B$11</x:f>
        <x:v>76949127</x:v>
      </x:c>
      <x:c r="M180" s="60" t="n">
        <x:f>Parametros!B8</x:f>
        <x:v>0.015</x:v>
      </x:c>
      <x:c r="N180" s="55" t="n">
        <x:f>IF(I180=0,IF(L180=0,0,"n.a."),IF(M180&gt;0,L180/M180/I180,"n.a."))</x:f>
        <x:v>122441.74523235553</x:v>
      </x:c>
      <x:c r="O180" s="55" t="n">
        <x:f>IF(AND(ISNUMBER(J180),ISNUMBER(N180)),J180*N180,"n.a.")</x:f>
        <x:v>68567377.3301191</x:v>
      </x:c>
    </x:row>
    <x:row r="181">
      <x:c r="A181" s="38" t="str">
        <x:v>G0176</x:v>
      </x:c>
      <x:c r="B181" s="38" t="str">
        <x:v>C05</x:v>
      </x:c>
      <x:c r="C181" s="38" t="str">
        <x:v>ASSA Compañía de Seguros, S.A.</x:v>
      </x:c>
      <x:c r="D181" s="38" t="str">
        <x:v>Comercial</x:v>
      </x:c>
      <x:c r="E181" s="38" t="str">
        <x:v>Los Santos</x:v>
      </x:c>
      <x:c r="F181" s="55" t="n">
        <x:f>'SSRP geografia'!C64</x:f>
        <x:v>3682</x:v>
      </x:c>
      <x:c r="G181" s="60" t="n">
        <x:f>IF(SUM('SSRP geografia'!$C$58:$C$70)=0,IF('SSRP agosto'!E10=0,0,"n.a."),F181/SUM('SSRP geografia'!$C$58:$C$70))</x:f>
        <x:v>0.008366394452094325</x:v>
      </x:c>
      <x:c r="H181" s="55" t="n">
        <x:f>'SSRP agosto'!E10</x:f>
        <x:v>41897</x:v>
      </x:c>
      <x:c r="I181" s="55" t="n">
        <x:f>ROUND(H181*Parametros!$B$11,0)</x:f>
        <x:v>41897</x:v>
      </x:c>
      <x:c r="J181" s="55" t="n">
        <x:f>IF(ISNUMBER(G181),ROUND(SUM(G175:G181)*I181,0)-ROUND(SUM(G175:G180)*I181,0),"n.a.")</x:f>
        <x:v>350</x:v>
      </x:c>
      <x:c r="K181" s="55" t="n">
        <x:f>'SSRP agosto'!I10</x:f>
        <x:v>51299418</x:v>
      </x:c>
      <x:c r="L181" s="55" t="n">
        <x:f>K181*Parametros!$B$10*Parametros!$B$11</x:f>
        <x:v>76949127</x:v>
      </x:c>
      <x:c r="M181" s="60" t="n">
        <x:f>Parametros!B8</x:f>
        <x:v>0.015</x:v>
      </x:c>
      <x:c r="N181" s="55" t="n">
        <x:f>IF(I181=0,IF(L181=0,0,"n.a."),IF(M181&gt;0,L181/M181/I181,"n.a."))</x:f>
        <x:v>122441.74523235553</x:v>
      </x:c>
      <x:c r="O181" s="55" t="n">
        <x:f>IF(AND(ISNUMBER(J181),ISNUMBER(N181)),J181*N181,"n.a.")</x:f>
        <x:v>42854610.831324436</x:v>
      </x:c>
    </x:row>
    <x:row r="182">
      <x:c r="A182" s="38" t="str">
        <x:v>G0177</x:v>
      </x:c>
      <x:c r="B182" s="38" t="str">
        <x:v>C05</x:v>
      </x:c>
      <x:c r="C182" s="38" t="str">
        <x:v>ASSA Compañía de Seguros, S.A.</x:v>
      </x:c>
      <x:c r="D182" s="38" t="str">
        <x:v>Comercial</x:v>
      </x:c>
      <x:c r="E182" s="38" t="str">
        <x:v>Panamá</x:v>
      </x:c>
      <x:c r="F182" s="55" t="n">
        <x:f>'SSRP geografia'!C65</x:f>
        <x:v>338602</x:v>
      </x:c>
      <x:c r="G182" s="60" t="n">
        <x:f>IF(SUM('SSRP geografia'!$C$58:$C$70)=0,IF('SSRP agosto'!E10=0,0,"n.a."),F182/SUM('SSRP geografia'!$C$58:$C$70))</x:f>
        <x:v>0.7693856312515054</x:v>
      </x:c>
      <x:c r="H182" s="55" t="n">
        <x:f>'SSRP agosto'!E10</x:f>
        <x:v>41897</x:v>
      </x:c>
      <x:c r="I182" s="55" t="n">
        <x:f>ROUND(H182*Parametros!$B$11,0)</x:f>
        <x:v>41897</x:v>
      </x:c>
      <x:c r="J182" s="55" t="n">
        <x:f>IF(ISNUMBER(G182),ROUND(SUM(G175:G182)*I182,0)-ROUND(SUM(G175:G181)*I182,0),"n.a.")</x:f>
        <x:v>32235</x:v>
      </x:c>
      <x:c r="K182" s="55" t="n">
        <x:f>'SSRP agosto'!I10</x:f>
        <x:v>51299418</x:v>
      </x:c>
      <x:c r="L182" s="55" t="n">
        <x:f>K182*Parametros!$B$10*Parametros!$B$11</x:f>
        <x:v>76949127</x:v>
      </x:c>
      <x:c r="M182" s="60" t="n">
        <x:f>Parametros!B8</x:f>
        <x:v>0.015</x:v>
      </x:c>
      <x:c r="N182" s="55" t="n">
        <x:f>IF(I182=0,IF(L182=0,0,"n.a."),IF(M182&gt;0,L182/M182/I182,"n.a."))</x:f>
        <x:v>122441.74523235553</x:v>
      </x:c>
      <x:c r="O182" s="55" t="n">
        <x:f>IF(AND(ISNUMBER(J182),ISNUMBER(N182)),J182*N182,"n.a.")</x:f>
        <x:v>3946909657.5649805</x:v>
      </x:c>
    </x:row>
    <x:row r="183">
      <x:c r="A183" s="38" t="str">
        <x:v>G0178</x:v>
      </x:c>
      <x:c r="B183" s="38" t="str">
        <x:v>C05</x:v>
      </x:c>
      <x:c r="C183" s="38" t="str">
        <x:v>ASSA Compañía de Seguros, S.A.</x:v>
      </x:c>
      <x:c r="D183" s="38" t="str">
        <x:v>Comercial</x:v>
      </x:c>
      <x:c r="E183" s="38" t="str">
        <x:v>Veraguas</x:v>
      </x:c>
      <x:c r="F183" s="55" t="n">
        <x:f>'SSRP geografia'!C66</x:f>
        <x:v>12289</x:v>
      </x:c>
      <x:c r="G183" s="60" t="n">
        <x:f>IF(SUM('SSRP geografia'!$C$58:$C$70)=0,IF('SSRP agosto'!E10=0,0,"n.a."),F183/SUM('SSRP geografia'!$C$58:$C$70))</x:f>
        <x:v>0.027923579962462565</x:v>
      </x:c>
      <x:c r="H183" s="55" t="n">
        <x:f>'SSRP agosto'!E10</x:f>
        <x:v>41897</x:v>
      </x:c>
      <x:c r="I183" s="55" t="n">
        <x:f>ROUND(H183*Parametros!$B$11,0)</x:f>
        <x:v>41897</x:v>
      </x:c>
      <x:c r="J183" s="55" t="n">
        <x:f>IF(ISNUMBER(G183),ROUND(SUM(G175:G183)*I183,0)-ROUND(SUM(G175:G182)*I183,0),"n.a.")</x:f>
        <x:v>1170</x:v>
      </x:c>
      <x:c r="K183" s="55" t="n">
        <x:f>'SSRP agosto'!I10</x:f>
        <x:v>51299418</x:v>
      </x:c>
      <x:c r="L183" s="55" t="n">
        <x:f>K183*Parametros!$B$10*Parametros!$B$11</x:f>
        <x:v>76949127</x:v>
      </x:c>
      <x:c r="M183" s="60" t="n">
        <x:f>Parametros!B8</x:f>
        <x:v>0.015</x:v>
      </x:c>
      <x:c r="N183" s="55" t="n">
        <x:f>IF(I183=0,IF(L183=0,0,"n.a."),IF(M183&gt;0,L183/M183/I183,"n.a."))</x:f>
        <x:v>122441.74523235553</x:v>
      </x:c>
      <x:c r="O183" s="55" t="n">
        <x:f>IF(AND(ISNUMBER(J183),ISNUMBER(N183)),J183*N183,"n.a.")</x:f>
        <x:v>143256841.921856</x:v>
      </x:c>
    </x:row>
    <x:row r="184">
      <x:c r="A184" s="38" t="str">
        <x:v>G0179</x:v>
      </x:c>
      <x:c r="B184" s="38" t="str">
        <x:v>C05</x:v>
      </x:c>
      <x:c r="C184" s="38" t="str">
        <x:v>ASSA Compañía de Seguros, S.A.</x:v>
      </x:c>
      <x:c r="D184" s="38" t="str">
        <x:v>Comercial</x:v>
      </x:c>
      <x:c r="E184" s="38" t="str">
        <x:v>Guna Yala</x:v>
      </x:c>
      <x:c r="F184" s="55" t="n">
        <x:f>'SSRP geografia'!C67</x:f>
        <x:v>17</x:v>
      </x:c>
      <x:c r="G184" s="60" t="n">
        <x:f>IF(SUM('SSRP geografia'!$C$58:$C$70)=0,IF('SSRP agosto'!E10=0,0,"n.a."),F184/SUM('SSRP geografia'!$C$58:$C$70))</x:f>
        <x:v>0.00003862811126713838</x:v>
      </x:c>
      <x:c r="H184" s="55" t="n">
        <x:f>'SSRP agosto'!E10</x:f>
        <x:v>41897</x:v>
      </x:c>
      <x:c r="I184" s="55" t="n">
        <x:f>ROUND(H184*Parametros!$B$11,0)</x:f>
        <x:v>41897</x:v>
      </x:c>
      <x:c r="J184" s="55" t="n">
        <x:f>IF(ISNUMBER(G184),ROUND(SUM(G175:G184)*I184,0)-ROUND(SUM(G175:G183)*I184,0),"n.a.")</x:f>
        <x:v>2</x:v>
      </x:c>
      <x:c r="K184" s="55" t="n">
        <x:f>'SSRP agosto'!I10</x:f>
        <x:v>51299418</x:v>
      </x:c>
      <x:c r="L184" s="55" t="n">
        <x:f>K184*Parametros!$B$10*Parametros!$B$11</x:f>
        <x:v>76949127</x:v>
      </x:c>
      <x:c r="M184" s="60" t="n">
        <x:f>Parametros!B8</x:f>
        <x:v>0.015</x:v>
      </x:c>
      <x:c r="N184" s="55" t="n">
        <x:f>IF(I184=0,IF(L184=0,0,"n.a."),IF(M184&gt;0,L184/M184/I184,"n.a."))</x:f>
        <x:v>122441.74523235553</x:v>
      </x:c>
      <x:c r="O184" s="55" t="n">
        <x:f>IF(AND(ISNUMBER(J184),ISNUMBER(N184)),J184*N184,"n.a.")</x:f>
        <x:v>244883.49046471107</x:v>
      </x:c>
    </x:row>
    <x:row r="185">
      <x:c r="A185" s="38" t="str">
        <x:v>G0180</x:v>
      </x:c>
      <x:c r="B185" s="38" t="str">
        <x:v>C05</x:v>
      </x:c>
      <x:c r="C185" s="38" t="str">
        <x:v>ASSA Compañía de Seguros, S.A.</x:v>
      </x:c>
      <x:c r="D185" s="38" t="str">
        <x:v>Comercial</x:v>
      </x:c>
      <x:c r="E185" s="38" t="str">
        <x:v>Emberá-Wounaan</x:v>
      </x:c>
      <x:c r="F185" s="55" t="n">
        <x:f>'SSRP geografia'!C68</x:f>
        <x:v>6</x:v>
      </x:c>
      <x:c r="G185" s="60" t="n">
        <x:f>IF(SUM('SSRP geografia'!$C$58:$C$70)=0,IF('SSRP agosto'!E10=0,0,"n.a."),F185/SUM('SSRP geografia'!$C$58:$C$70))</x:f>
        <x:v>0.000013633451035460606</x:v>
      </x:c>
      <x:c r="H185" s="55" t="n">
        <x:f>'SSRP agosto'!E10</x:f>
        <x:v>41897</x:v>
      </x:c>
      <x:c r="I185" s="55" t="n">
        <x:f>ROUND(H185*Parametros!$B$11,0)</x:f>
        <x:v>41897</x:v>
      </x:c>
      <x:c r="J185" s="55" t="n">
        <x:f>IF(ISNUMBER(G185),ROUND(SUM(G175:G185)*I185,0)-ROUND(SUM(G175:G184)*I185,0),"n.a.")</x:f>
        <x:v>0</x:v>
      </x:c>
      <x:c r="K185" s="55" t="n">
        <x:f>'SSRP agosto'!I10</x:f>
        <x:v>51299418</x:v>
      </x:c>
      <x:c r="L185" s="55" t="n">
        <x:f>K185*Parametros!$B$10*Parametros!$B$11</x:f>
        <x:v>76949127</x:v>
      </x:c>
      <x:c r="M185" s="60" t="n">
        <x:f>Parametros!B8</x:f>
        <x:v>0.015</x:v>
      </x:c>
      <x:c r="N185" s="55" t="n">
        <x:f>IF(I185=0,IF(L185=0,0,"n.a."),IF(M185&gt;0,L185/M185/I185,"n.a."))</x:f>
        <x:v>122441.74523235553</x:v>
      </x:c>
      <x:c r="O185" s="55" t="n">
        <x:f>IF(AND(ISNUMBER(J185),ISNUMBER(N185)),J185*N185,"n.a.")</x:f>
        <x:v>0</x:v>
      </x:c>
    </x:row>
    <x:row r="186">
      <x:c r="A186" s="38" t="str">
        <x:v>G0181</x:v>
      </x:c>
      <x:c r="B186" s="38" t="str">
        <x:v>C05</x:v>
      </x:c>
      <x:c r="C186" s="38" t="str">
        <x:v>ASSA Compañía de Seguros, S.A.</x:v>
      </x:c>
      <x:c r="D186" s="38" t="str">
        <x:v>Comercial</x:v>
      </x:c>
      <x:c r="E186" s="38" t="str">
        <x:v>Ngäbe-Buglé</x:v>
      </x:c>
      <x:c r="F186" s="55" t="n">
        <x:f>'SSRP geografia'!C69</x:f>
        <x:v>113</x:v>
      </x:c>
      <x:c r="G186" s="60" t="n">
        <x:f>IF(SUM('SSRP geografia'!$C$58:$C$70)=0,IF('SSRP agosto'!E10=0,0,"n.a."),F186/SUM('SSRP geografia'!$C$58:$C$70))</x:f>
        <x:v>0.0002567633278345081</x:v>
      </x:c>
      <x:c r="H186" s="55" t="n">
        <x:f>'SSRP agosto'!E10</x:f>
        <x:v>41897</x:v>
      </x:c>
      <x:c r="I186" s="55" t="n">
        <x:f>ROUND(H186*Parametros!$B$11,0)</x:f>
        <x:v>41897</x:v>
      </x:c>
      <x:c r="J186" s="55" t="n">
        <x:f>IF(ISNUMBER(G186),ROUND(SUM(G175:G186)*I186,0)-ROUND(SUM(G175:G185)*I186,0),"n.a.")</x:f>
        <x:v>11</x:v>
      </x:c>
      <x:c r="K186" s="55" t="n">
        <x:f>'SSRP agosto'!I10</x:f>
        <x:v>51299418</x:v>
      </x:c>
      <x:c r="L186" s="55" t="n">
        <x:f>K186*Parametros!$B$10*Parametros!$B$11</x:f>
        <x:v>76949127</x:v>
      </x:c>
      <x:c r="M186" s="60" t="n">
        <x:f>Parametros!B8</x:f>
        <x:v>0.015</x:v>
      </x:c>
      <x:c r="N186" s="55" t="n">
        <x:f>IF(I186=0,IF(L186=0,0,"n.a."),IF(M186&gt;0,L186/M186/I186,"n.a."))</x:f>
        <x:v>122441.74523235553</x:v>
      </x:c>
      <x:c r="O186" s="55" t="n">
        <x:f>IF(AND(ISNUMBER(J186),ISNUMBER(N186)),J186*N186,"n.a.")</x:f>
        <x:v>1346859.1975559108</x:v>
      </x:c>
    </x:row>
    <x:row r="187">
      <x:c r="A187" s="38" t="str">
        <x:v>G0182</x:v>
      </x:c>
      <x:c r="B187" s="38" t="str">
        <x:v>C05</x:v>
      </x:c>
      <x:c r="C187" s="38" t="str">
        <x:v>ASSA Compañía de Seguros, S.A.</x:v>
      </x:c>
      <x:c r="D187" s="38" t="str">
        <x:v>Comercial</x:v>
      </x:c>
      <x:c r="E187" s="38" t="str">
        <x:v>Panamá Oeste</x:v>
      </x:c>
      <x:c r="F187" s="55" t="n">
        <x:f>'SSRP geografia'!C70</x:f>
        <x:v>40441</x:v>
      </x:c>
      <x:c r="G187" s="60" t="n">
        <x:f>IF(SUM('SSRP geografia'!$C$58:$C$70)=0,IF('SSRP agosto'!E10=0,0,"n.a."),F187/SUM('SSRP geografia'!$C$58:$C$70))</x:f>
        <x:v>0.09189173222084372</x:v>
      </x:c>
      <x:c r="H187" s="55" t="n">
        <x:f>'SSRP agosto'!E10</x:f>
        <x:v>41897</x:v>
      </x:c>
      <x:c r="I187" s="55" t="n">
        <x:f>ROUND(H187*Parametros!$B$11,0)</x:f>
        <x:v>41897</x:v>
      </x:c>
      <x:c r="J187" s="55" t="n">
        <x:f>IF(ISNUMBER(G187),ROUND(SUM(G175:G187)*I187,0)-ROUND(SUM(G175:G186)*I187,0),"n.a.")</x:f>
        <x:v>3850</x:v>
      </x:c>
      <x:c r="K187" s="55" t="n">
        <x:f>'SSRP agosto'!I10</x:f>
        <x:v>51299418</x:v>
      </x:c>
      <x:c r="L187" s="55" t="n">
        <x:f>K187*Parametros!$B$10*Parametros!$B$11</x:f>
        <x:v>76949127</x:v>
      </x:c>
      <x:c r="M187" s="60" t="n">
        <x:f>Parametros!B8</x:f>
        <x:v>0.015</x:v>
      </x:c>
      <x:c r="N187" s="55" t="n">
        <x:f>IF(I187=0,IF(L187=0,0,"n.a."),IF(M187&gt;0,L187/M187/I187,"n.a."))</x:f>
        <x:v>122441.74523235553</x:v>
      </x:c>
      <x:c r="O187" s="55" t="n">
        <x:f>IF(AND(ISNUMBER(J187),ISNUMBER(N187)),J187*N187,"n.a.")</x:f>
        <x:v>471400719.1445688</x:v>
      </x:c>
    </x:row>
    <x:row r="188">
      <x:c r="A188" s="38" t="str">
        <x:v>G0183</x:v>
      </x:c>
      <x:c r="B188" s="38" t="str">
        <x:v>C05</x:v>
      </x:c>
      <x:c r="C188" s="38" t="str">
        <x:v>ASSA Compañía de Seguros, S.A.</x:v>
      </x:c>
      <x:c r="D188" s="38" t="str">
        <x:v>Industrial</x:v>
      </x:c>
      <x:c r="E188" s="38" t="str">
        <x:v>Bocas del Toro</x:v>
      </x:c>
      <x:c r="F188" s="55" t="n">
        <x:f>'SSRP geografia'!C58</x:f>
        <x:v>1733</x:v>
      </x:c>
      <x:c r="G188" s="60" t="n">
        <x:f>IF(SUM('SSRP geografia'!$C$58:$C$70)=0,IF('SSRP agosto'!F10=0,0,"n.a."),F188/SUM('SSRP geografia'!$C$58:$C$70))</x:f>
        <x:v>0.003937795107408872</x:v>
      </x:c>
      <x:c r="H188" s="55" t="n">
        <x:f>'SSRP agosto'!F10</x:f>
        <x:v>0</x:v>
      </x:c>
      <x:c r="I188" s="55" t="n">
        <x:f>ROUND(H188*Parametros!$B$11,0)</x:f>
        <x:v>0</x:v>
      </x:c>
      <x:c r="J188" s="55" t="n">
        <x:f>IF(ISNUMBER(G188),ROUND(SUM(G188:G188)*I188,0)-0,"n.a.")</x:f>
        <x:v>0</x:v>
      </x:c>
      <x:c r="K188" s="55" t="n">
        <x:f>'SSRP agosto'!J10</x:f>
        <x:v>0</x:v>
      </x:c>
      <x:c r="L188" s="55" t="n">
        <x:f>K188*Parametros!$B$10*Parametros!$B$11</x:f>
        <x:v>0</x:v>
      </x:c>
      <x:c r="M188" s="60" t="n">
        <x:f>Parametros!B9</x:f>
        <x:v>0.015</x:v>
      </x:c>
      <x:c r="N188" s="55" t="n">
        <x:f>IF(I188=0,IF(L188=0,0,"n.a."),IF(M188&gt;0,L188/M188/I188,"n.a."))</x:f>
        <x:v>0</x:v>
      </x:c>
      <x:c r="O188" s="55" t="n">
        <x:f>IF(AND(ISNUMBER(J188),ISNUMBER(N188)),J188*N188,"n.a.")</x:f>
        <x:v>0</x:v>
      </x:c>
    </x:row>
    <x:row r="189">
      <x:c r="A189" s="38" t="str">
        <x:v>G0184</x:v>
      </x:c>
      <x:c r="B189" s="38" t="str">
        <x:v>C05</x:v>
      </x:c>
      <x:c r="C189" s="38" t="str">
        <x:v>ASSA Compañía de Seguros, S.A.</x:v>
      </x:c>
      <x:c r="D189" s="38" t="str">
        <x:v>Industrial</x:v>
      </x:c>
      <x:c r="E189" s="38" t="str">
        <x:v>Coclé</x:v>
      </x:c>
      <x:c r="F189" s="55" t="n">
        <x:f>'SSRP geografia'!C59</x:f>
        <x:v>8810</x:v>
      </x:c>
      <x:c r="G189" s="60" t="n">
        <x:f>IF(SUM('SSRP geografia'!$C$58:$C$70)=0,IF('SSRP agosto'!F10=0,0,"n.a."),F189/SUM('SSRP geografia'!$C$58:$C$70))</x:f>
        <x:v>0.020018450603734656</x:v>
      </x:c>
      <x:c r="H189" s="55" t="n">
        <x:f>'SSRP agosto'!F10</x:f>
        <x:v>0</x:v>
      </x:c>
      <x:c r="I189" s="55" t="n">
        <x:f>ROUND(H189*Parametros!$B$11,0)</x:f>
        <x:v>0</x:v>
      </x:c>
      <x:c r="J189" s="55" t="n">
        <x:f>IF(ISNUMBER(G189),ROUND(SUM(G188:G189)*I189,0)-ROUND(SUM(G188:G188)*I189,0),"n.a.")</x:f>
        <x:v>0</x:v>
      </x:c>
      <x:c r="K189" s="55" t="n">
        <x:f>'SSRP agosto'!J10</x:f>
        <x:v>0</x:v>
      </x:c>
      <x:c r="L189" s="55" t="n">
        <x:f>K189*Parametros!$B$10*Parametros!$B$11</x:f>
        <x:v>0</x:v>
      </x:c>
      <x:c r="M189" s="60" t="n">
        <x:f>Parametros!B9</x:f>
        <x:v>0.015</x:v>
      </x:c>
      <x:c r="N189" s="55" t="n">
        <x:f>IF(I189=0,IF(L189=0,0,"n.a."),IF(M189&gt;0,L189/M189/I189,"n.a."))</x:f>
        <x:v>0</x:v>
      </x:c>
      <x:c r="O189" s="55" t="n">
        <x:f>IF(AND(ISNUMBER(J189),ISNUMBER(N189)),J189*N189,"n.a.")</x:f>
        <x:v>0</x:v>
      </x:c>
    </x:row>
    <x:row r="190">
      <x:c r="A190" s="38" t="str">
        <x:v>G0185</x:v>
      </x:c>
      <x:c r="B190" s="38" t="str">
        <x:v>C05</x:v>
      </x:c>
      <x:c r="C190" s="38" t="str">
        <x:v>ASSA Compañía de Seguros, S.A.</x:v>
      </x:c>
      <x:c r="D190" s="38" t="str">
        <x:v>Industrial</x:v>
      </x:c>
      <x:c r="E190" s="38" t="str">
        <x:v>Colón</x:v>
      </x:c>
      <x:c r="F190" s="55" t="n">
        <x:f>'SSRP geografia'!C60</x:f>
        <x:v>7997</x:v>
      </x:c>
      <x:c r="G190" s="60" t="n">
        <x:f>IF(SUM('SSRP geografia'!$C$58:$C$70)=0,IF('SSRP agosto'!F10=0,0,"n.a."),F190/SUM('SSRP geografia'!$C$58:$C$70))</x:f>
        <x:v>0.018171117988429745</x:v>
      </x:c>
      <x:c r="H190" s="55" t="n">
        <x:f>'SSRP agosto'!F10</x:f>
        <x:v>0</x:v>
      </x:c>
      <x:c r="I190" s="55" t="n">
        <x:f>ROUND(H190*Parametros!$B$11,0)</x:f>
        <x:v>0</x:v>
      </x:c>
      <x:c r="J190" s="55" t="n">
        <x:f>IF(ISNUMBER(G190),ROUND(SUM(G188:G190)*I190,0)-ROUND(SUM(G188:G189)*I190,0),"n.a.")</x:f>
        <x:v>0</x:v>
      </x:c>
      <x:c r="K190" s="55" t="n">
        <x:f>'SSRP agosto'!J10</x:f>
        <x:v>0</x:v>
      </x:c>
      <x:c r="L190" s="55" t="n">
        <x:f>K190*Parametros!$B$10*Parametros!$B$11</x:f>
        <x:v>0</x:v>
      </x:c>
      <x:c r="M190" s="60" t="n">
        <x:f>Parametros!B9</x:f>
        <x:v>0.015</x:v>
      </x:c>
      <x:c r="N190" s="55" t="n">
        <x:f>IF(I190=0,IF(L190=0,0,"n.a."),IF(M190&gt;0,L190/M190/I190,"n.a."))</x:f>
        <x:v>0</x:v>
      </x:c>
      <x:c r="O190" s="55" t="n">
        <x:f>IF(AND(ISNUMBER(J190),ISNUMBER(N190)),J190*N190,"n.a.")</x:f>
        <x:v>0</x:v>
      </x:c>
    </x:row>
    <x:row r="191">
      <x:c r="A191" s="38" t="str">
        <x:v>G0186</x:v>
      </x:c>
      <x:c r="B191" s="38" t="str">
        <x:v>C05</x:v>
      </x:c>
      <x:c r="C191" s="38" t="str">
        <x:v>ASSA Compañía de Seguros, S.A.</x:v>
      </x:c>
      <x:c r="D191" s="38" t="str">
        <x:v>Industrial</x:v>
      </x:c>
      <x:c r="E191" s="38" t="str">
        <x:v>Chiriquí</x:v>
      </x:c>
      <x:c r="F191" s="55" t="n">
        <x:f>'SSRP geografia'!C61</x:f>
        <x:v>20208</x:v>
      </x:c>
      <x:c r="G191" s="60" t="n">
        <x:f>IF(SUM('SSRP geografia'!$C$58:$C$70)=0,IF('SSRP agosto'!F10=0,0,"n.a."),F191/SUM('SSRP geografia'!$C$58:$C$70))</x:f>
        <x:v>0.045917463087431325</x:v>
      </x:c>
      <x:c r="H191" s="55" t="n">
        <x:f>'SSRP agosto'!F10</x:f>
        <x:v>0</x:v>
      </x:c>
      <x:c r="I191" s="55" t="n">
        <x:f>ROUND(H191*Parametros!$B$11,0)</x:f>
        <x:v>0</x:v>
      </x:c>
      <x:c r="J191" s="55" t="n">
        <x:f>IF(ISNUMBER(G191),ROUND(SUM(G188:G191)*I191,0)-ROUND(SUM(G188:G190)*I191,0),"n.a.")</x:f>
        <x:v>0</x:v>
      </x:c>
      <x:c r="K191" s="55" t="n">
        <x:f>'SSRP agosto'!J10</x:f>
        <x:v>0</x:v>
      </x:c>
      <x:c r="L191" s="55" t="n">
        <x:f>K191*Parametros!$B$10*Parametros!$B$11</x:f>
        <x:v>0</x:v>
      </x:c>
      <x:c r="M191" s="60" t="n">
        <x:f>Parametros!B9</x:f>
        <x:v>0.015</x:v>
      </x:c>
      <x:c r="N191" s="55" t="n">
        <x:f>IF(I191=0,IF(L191=0,0,"n.a."),IF(M191&gt;0,L191/M191/I191,"n.a."))</x:f>
        <x:v>0</x:v>
      </x:c>
      <x:c r="O191" s="55" t="n">
        <x:f>IF(AND(ISNUMBER(J191),ISNUMBER(N191)),J191*N191,"n.a.")</x:f>
        <x:v>0</x:v>
      </x:c>
    </x:row>
    <x:row r="192">
      <x:c r="A192" s="38" t="str">
        <x:v>G0187</x:v>
      </x:c>
      <x:c r="B192" s="38" t="str">
        <x:v>C05</x:v>
      </x:c>
      <x:c r="C192" s="38" t="str">
        <x:v>ASSA Compañía de Seguros, S.A.</x:v>
      </x:c>
      <x:c r="D192" s="38" t="str">
        <x:v>Industrial</x:v>
      </x:c>
      <x:c r="E192" s="38" t="str">
        <x:v>Darién</x:v>
      </x:c>
      <x:c r="F192" s="55" t="n">
        <x:f>'SSRP geografia'!C62</x:f>
        <x:v>315</x:v>
      </x:c>
      <x:c r="G192" s="60" t="n">
        <x:f>IF(SUM('SSRP geografia'!$C$58:$C$70)=0,IF('SSRP agosto'!F10=0,0,"n.a."),F192/SUM('SSRP geografia'!$C$58:$C$70))</x:f>
        <x:v>0.0007157561793616819</x:v>
      </x:c>
      <x:c r="H192" s="55" t="n">
        <x:f>'SSRP agosto'!F10</x:f>
        <x:v>0</x:v>
      </x:c>
      <x:c r="I192" s="55" t="n">
        <x:f>ROUND(H192*Parametros!$B$11,0)</x:f>
        <x:v>0</x:v>
      </x:c>
      <x:c r="J192" s="55" t="n">
        <x:f>IF(ISNUMBER(G192),ROUND(SUM(G188:G192)*I192,0)-ROUND(SUM(G188:G191)*I192,0),"n.a.")</x:f>
        <x:v>0</x:v>
      </x:c>
      <x:c r="K192" s="55" t="n">
        <x:f>'SSRP agosto'!J10</x:f>
        <x:v>0</x:v>
      </x:c>
      <x:c r="L192" s="55" t="n">
        <x:f>K192*Parametros!$B$10*Parametros!$B$11</x:f>
        <x:v>0</x:v>
      </x:c>
      <x:c r="M192" s="60" t="n">
        <x:f>Parametros!B9</x:f>
        <x:v>0.015</x:v>
      </x:c>
      <x:c r="N192" s="55" t="n">
        <x:f>IF(I192=0,IF(L192=0,0,"n.a."),IF(M192&gt;0,L192/M192/I192,"n.a."))</x:f>
        <x:v>0</x:v>
      </x:c>
      <x:c r="O192" s="55" t="n">
        <x:f>IF(AND(ISNUMBER(J192),ISNUMBER(N192)),J192*N192,"n.a.")</x:f>
        <x:v>0</x:v>
      </x:c>
    </x:row>
    <x:row r="193">
      <x:c r="A193" s="38" t="str">
        <x:v>G0188</x:v>
      </x:c>
      <x:c r="B193" s="38" t="str">
        <x:v>C05</x:v>
      </x:c>
      <x:c r="C193" s="38" t="str">
        <x:v>ASSA Compañía de Seguros, S.A.</x:v>
      </x:c>
      <x:c r="D193" s="38" t="str">
        <x:v>Industrial</x:v>
      </x:c>
      <x:c r="E193" s="38" t="str">
        <x:v>Herrera</x:v>
      </x:c>
      <x:c r="F193" s="55" t="n">
        <x:f>'SSRP geografia'!C63</x:f>
        <x:v>5881</x:v>
      </x:c>
      <x:c r="G193" s="60" t="n">
        <x:f>IF(SUM('SSRP geografia'!$C$58:$C$70)=0,IF('SSRP agosto'!F10=0,0,"n.a."),F193/SUM('SSRP geografia'!$C$58:$C$70))</x:f>
        <x:v>0.013363054256590637</x:v>
      </x:c>
      <x:c r="H193" s="55" t="n">
        <x:f>'SSRP agosto'!F10</x:f>
        <x:v>0</x:v>
      </x:c>
      <x:c r="I193" s="55" t="n">
        <x:f>ROUND(H193*Parametros!$B$11,0)</x:f>
        <x:v>0</x:v>
      </x:c>
      <x:c r="J193" s="55" t="n">
        <x:f>IF(ISNUMBER(G193),ROUND(SUM(G188:G193)*I193,0)-ROUND(SUM(G188:G192)*I193,0),"n.a.")</x:f>
        <x:v>0</x:v>
      </x:c>
      <x:c r="K193" s="55" t="n">
        <x:f>'SSRP agosto'!J10</x:f>
        <x:v>0</x:v>
      </x:c>
      <x:c r="L193" s="55" t="n">
        <x:f>K193*Parametros!$B$10*Parametros!$B$11</x:f>
        <x:v>0</x:v>
      </x:c>
      <x:c r="M193" s="60" t="n">
        <x:f>Parametros!B9</x:f>
        <x:v>0.015</x:v>
      </x:c>
      <x:c r="N193" s="55" t="n">
        <x:f>IF(I193=0,IF(L193=0,0,"n.a."),IF(M193&gt;0,L193/M193/I193,"n.a."))</x:f>
        <x:v>0</x:v>
      </x:c>
      <x:c r="O193" s="55" t="n">
        <x:f>IF(AND(ISNUMBER(J193),ISNUMBER(N193)),J193*N193,"n.a.")</x:f>
        <x:v>0</x:v>
      </x:c>
    </x:row>
    <x:row r="194">
      <x:c r="A194" s="38" t="str">
        <x:v>G0189</x:v>
      </x:c>
      <x:c r="B194" s="38" t="str">
        <x:v>C05</x:v>
      </x:c>
      <x:c r="C194" s="38" t="str">
        <x:v>ASSA Compañía de Seguros, S.A.</x:v>
      </x:c>
      <x:c r="D194" s="38" t="str">
        <x:v>Industrial</x:v>
      </x:c>
      <x:c r="E194" s="38" t="str">
        <x:v>Los Santos</x:v>
      </x:c>
      <x:c r="F194" s="55" t="n">
        <x:f>'SSRP geografia'!C64</x:f>
        <x:v>3682</x:v>
      </x:c>
      <x:c r="G194" s="60" t="n">
        <x:f>IF(SUM('SSRP geografia'!$C$58:$C$70)=0,IF('SSRP agosto'!F10=0,0,"n.a."),F194/SUM('SSRP geografia'!$C$58:$C$70))</x:f>
        <x:v>0.008366394452094325</x:v>
      </x:c>
      <x:c r="H194" s="55" t="n">
        <x:f>'SSRP agosto'!F10</x:f>
        <x:v>0</x:v>
      </x:c>
      <x:c r="I194" s="55" t="n">
        <x:f>ROUND(H194*Parametros!$B$11,0)</x:f>
        <x:v>0</x:v>
      </x:c>
      <x:c r="J194" s="55" t="n">
        <x:f>IF(ISNUMBER(G194),ROUND(SUM(G188:G194)*I194,0)-ROUND(SUM(G188:G193)*I194,0),"n.a.")</x:f>
        <x:v>0</x:v>
      </x:c>
      <x:c r="K194" s="55" t="n">
        <x:f>'SSRP agosto'!J10</x:f>
        <x:v>0</x:v>
      </x:c>
      <x:c r="L194" s="55" t="n">
        <x:f>K194*Parametros!$B$10*Parametros!$B$11</x:f>
        <x:v>0</x:v>
      </x:c>
      <x:c r="M194" s="60" t="n">
        <x:f>Parametros!B9</x:f>
        <x:v>0.015</x:v>
      </x:c>
      <x:c r="N194" s="55" t="n">
        <x:f>IF(I194=0,IF(L194=0,0,"n.a."),IF(M194&gt;0,L194/M194/I194,"n.a."))</x:f>
        <x:v>0</x:v>
      </x:c>
      <x:c r="O194" s="55" t="n">
        <x:f>IF(AND(ISNUMBER(J194),ISNUMBER(N194)),J194*N194,"n.a.")</x:f>
        <x:v>0</x:v>
      </x:c>
    </x:row>
    <x:row r="195">
      <x:c r="A195" s="38" t="str">
        <x:v>G0190</x:v>
      </x:c>
      <x:c r="B195" s="38" t="str">
        <x:v>C05</x:v>
      </x:c>
      <x:c r="C195" s="38" t="str">
        <x:v>ASSA Compañía de Seguros, S.A.</x:v>
      </x:c>
      <x:c r="D195" s="38" t="str">
        <x:v>Industrial</x:v>
      </x:c>
      <x:c r="E195" s="38" t="str">
        <x:v>Panamá</x:v>
      </x:c>
      <x:c r="F195" s="55" t="n">
        <x:f>'SSRP geografia'!C65</x:f>
        <x:v>338602</x:v>
      </x:c>
      <x:c r="G195" s="60" t="n">
        <x:f>IF(SUM('SSRP geografia'!$C$58:$C$70)=0,IF('SSRP agosto'!F10=0,0,"n.a."),F195/SUM('SSRP geografia'!$C$58:$C$70))</x:f>
        <x:v>0.7693856312515054</x:v>
      </x:c>
      <x:c r="H195" s="55" t="n">
        <x:f>'SSRP agosto'!F10</x:f>
        <x:v>0</x:v>
      </x:c>
      <x:c r="I195" s="55" t="n">
        <x:f>ROUND(H195*Parametros!$B$11,0)</x:f>
        <x:v>0</x:v>
      </x:c>
      <x:c r="J195" s="55" t="n">
        <x:f>IF(ISNUMBER(G195),ROUND(SUM(G188:G195)*I195,0)-ROUND(SUM(G188:G194)*I195,0),"n.a.")</x:f>
        <x:v>0</x:v>
      </x:c>
      <x:c r="K195" s="55" t="n">
        <x:f>'SSRP agosto'!J10</x:f>
        <x:v>0</x:v>
      </x:c>
      <x:c r="L195" s="55" t="n">
        <x:f>K195*Parametros!$B$10*Parametros!$B$11</x:f>
        <x:v>0</x:v>
      </x:c>
      <x:c r="M195" s="60" t="n">
        <x:f>Parametros!B9</x:f>
        <x:v>0.015</x:v>
      </x:c>
      <x:c r="N195" s="55" t="n">
        <x:f>IF(I195=0,IF(L195=0,0,"n.a."),IF(M195&gt;0,L195/M195/I195,"n.a."))</x:f>
        <x:v>0</x:v>
      </x:c>
      <x:c r="O195" s="55" t="n">
        <x:f>IF(AND(ISNUMBER(J195),ISNUMBER(N195)),J195*N195,"n.a.")</x:f>
        <x:v>0</x:v>
      </x:c>
    </x:row>
    <x:row r="196">
      <x:c r="A196" s="38" t="str">
        <x:v>G0191</x:v>
      </x:c>
      <x:c r="B196" s="38" t="str">
        <x:v>C05</x:v>
      </x:c>
      <x:c r="C196" s="38" t="str">
        <x:v>ASSA Compañía de Seguros, S.A.</x:v>
      </x:c>
      <x:c r="D196" s="38" t="str">
        <x:v>Industrial</x:v>
      </x:c>
      <x:c r="E196" s="38" t="str">
        <x:v>Veraguas</x:v>
      </x:c>
      <x:c r="F196" s="55" t="n">
        <x:f>'SSRP geografia'!C66</x:f>
        <x:v>12289</x:v>
      </x:c>
      <x:c r="G196" s="60" t="n">
        <x:f>IF(SUM('SSRP geografia'!$C$58:$C$70)=0,IF('SSRP agosto'!F10=0,0,"n.a."),F196/SUM('SSRP geografia'!$C$58:$C$70))</x:f>
        <x:v>0.027923579962462565</x:v>
      </x:c>
      <x:c r="H196" s="55" t="n">
        <x:f>'SSRP agosto'!F10</x:f>
        <x:v>0</x:v>
      </x:c>
      <x:c r="I196" s="55" t="n">
        <x:f>ROUND(H196*Parametros!$B$11,0)</x:f>
        <x:v>0</x:v>
      </x:c>
      <x:c r="J196" s="55" t="n">
        <x:f>IF(ISNUMBER(G196),ROUND(SUM(G188:G196)*I196,0)-ROUND(SUM(G188:G195)*I196,0),"n.a.")</x:f>
        <x:v>0</x:v>
      </x:c>
      <x:c r="K196" s="55" t="n">
        <x:f>'SSRP agosto'!J10</x:f>
        <x:v>0</x:v>
      </x:c>
      <x:c r="L196" s="55" t="n">
        <x:f>K196*Parametros!$B$10*Parametros!$B$11</x:f>
        <x:v>0</x:v>
      </x:c>
      <x:c r="M196" s="60" t="n">
        <x:f>Parametros!B9</x:f>
        <x:v>0.015</x:v>
      </x:c>
      <x:c r="N196" s="55" t="n">
        <x:f>IF(I196=0,IF(L196=0,0,"n.a."),IF(M196&gt;0,L196/M196/I196,"n.a."))</x:f>
        <x:v>0</x:v>
      </x:c>
      <x:c r="O196" s="55" t="n">
        <x:f>IF(AND(ISNUMBER(J196),ISNUMBER(N196)),J196*N196,"n.a.")</x:f>
        <x:v>0</x:v>
      </x:c>
    </x:row>
    <x:row r="197">
      <x:c r="A197" s="38" t="str">
        <x:v>G0192</x:v>
      </x:c>
      <x:c r="B197" s="38" t="str">
        <x:v>C05</x:v>
      </x:c>
      <x:c r="C197" s="38" t="str">
        <x:v>ASSA Compañía de Seguros, S.A.</x:v>
      </x:c>
      <x:c r="D197" s="38" t="str">
        <x:v>Industrial</x:v>
      </x:c>
      <x:c r="E197" s="38" t="str">
        <x:v>Guna Yala</x:v>
      </x:c>
      <x:c r="F197" s="55" t="n">
        <x:f>'SSRP geografia'!C67</x:f>
        <x:v>17</x:v>
      </x:c>
      <x:c r="G197" s="60" t="n">
        <x:f>IF(SUM('SSRP geografia'!$C$58:$C$70)=0,IF('SSRP agosto'!F10=0,0,"n.a."),F197/SUM('SSRP geografia'!$C$58:$C$70))</x:f>
        <x:v>0.00003862811126713838</x:v>
      </x:c>
      <x:c r="H197" s="55" t="n">
        <x:f>'SSRP agosto'!F10</x:f>
        <x:v>0</x:v>
      </x:c>
      <x:c r="I197" s="55" t="n">
        <x:f>ROUND(H197*Parametros!$B$11,0)</x:f>
        <x:v>0</x:v>
      </x:c>
      <x:c r="J197" s="55" t="n">
        <x:f>IF(ISNUMBER(G197),ROUND(SUM(G188:G197)*I197,0)-ROUND(SUM(G188:G196)*I197,0),"n.a.")</x:f>
        <x:v>0</x:v>
      </x:c>
      <x:c r="K197" s="55" t="n">
        <x:f>'SSRP agosto'!J10</x:f>
        <x:v>0</x:v>
      </x:c>
      <x:c r="L197" s="55" t="n">
        <x:f>K197*Parametros!$B$10*Parametros!$B$11</x:f>
        <x:v>0</x:v>
      </x:c>
      <x:c r="M197" s="60" t="n">
        <x:f>Parametros!B9</x:f>
        <x:v>0.015</x:v>
      </x:c>
      <x:c r="N197" s="55" t="n">
        <x:f>IF(I197=0,IF(L197=0,0,"n.a."),IF(M197&gt;0,L197/M197/I197,"n.a."))</x:f>
        <x:v>0</x:v>
      </x:c>
      <x:c r="O197" s="55" t="n">
        <x:f>IF(AND(ISNUMBER(J197),ISNUMBER(N197)),J197*N197,"n.a.")</x:f>
        <x:v>0</x:v>
      </x:c>
    </x:row>
    <x:row r="198">
      <x:c r="A198" s="38" t="str">
        <x:v>G0193</x:v>
      </x:c>
      <x:c r="B198" s="38" t="str">
        <x:v>C05</x:v>
      </x:c>
      <x:c r="C198" s="38" t="str">
        <x:v>ASSA Compañía de Seguros, S.A.</x:v>
      </x:c>
      <x:c r="D198" s="38" t="str">
        <x:v>Industrial</x:v>
      </x:c>
      <x:c r="E198" s="38" t="str">
        <x:v>Emberá-Wounaan</x:v>
      </x:c>
      <x:c r="F198" s="55" t="n">
        <x:f>'SSRP geografia'!C68</x:f>
        <x:v>6</x:v>
      </x:c>
      <x:c r="G198" s="60" t="n">
        <x:f>IF(SUM('SSRP geografia'!$C$58:$C$70)=0,IF('SSRP agosto'!F10=0,0,"n.a."),F198/SUM('SSRP geografia'!$C$58:$C$70))</x:f>
        <x:v>0.000013633451035460606</x:v>
      </x:c>
      <x:c r="H198" s="55" t="n">
        <x:f>'SSRP agosto'!F10</x:f>
        <x:v>0</x:v>
      </x:c>
      <x:c r="I198" s="55" t="n">
        <x:f>ROUND(H198*Parametros!$B$11,0)</x:f>
        <x:v>0</x:v>
      </x:c>
      <x:c r="J198" s="55" t="n">
        <x:f>IF(ISNUMBER(G198),ROUND(SUM(G188:G198)*I198,0)-ROUND(SUM(G188:G197)*I198,0),"n.a.")</x:f>
        <x:v>0</x:v>
      </x:c>
      <x:c r="K198" s="55" t="n">
        <x:f>'SSRP agosto'!J10</x:f>
        <x:v>0</x:v>
      </x:c>
      <x:c r="L198" s="55" t="n">
        <x:f>K198*Parametros!$B$10*Parametros!$B$11</x:f>
        <x:v>0</x:v>
      </x:c>
      <x:c r="M198" s="60" t="n">
        <x:f>Parametros!B9</x:f>
        <x:v>0.015</x:v>
      </x:c>
      <x:c r="N198" s="55" t="n">
        <x:f>IF(I198=0,IF(L198=0,0,"n.a."),IF(M198&gt;0,L198/M198/I198,"n.a."))</x:f>
        <x:v>0</x:v>
      </x:c>
      <x:c r="O198" s="55" t="n">
        <x:f>IF(AND(ISNUMBER(J198),ISNUMBER(N198)),J198*N198,"n.a.")</x:f>
        <x:v>0</x:v>
      </x:c>
    </x:row>
    <x:row r="199">
      <x:c r="A199" s="38" t="str">
        <x:v>G0194</x:v>
      </x:c>
      <x:c r="B199" s="38" t="str">
        <x:v>C05</x:v>
      </x:c>
      <x:c r="C199" s="38" t="str">
        <x:v>ASSA Compañía de Seguros, S.A.</x:v>
      </x:c>
      <x:c r="D199" s="38" t="str">
        <x:v>Industrial</x:v>
      </x:c>
      <x:c r="E199" s="38" t="str">
        <x:v>Ngäbe-Buglé</x:v>
      </x:c>
      <x:c r="F199" s="55" t="n">
        <x:f>'SSRP geografia'!C69</x:f>
        <x:v>113</x:v>
      </x:c>
      <x:c r="G199" s="60" t="n">
        <x:f>IF(SUM('SSRP geografia'!$C$58:$C$70)=0,IF('SSRP agosto'!F10=0,0,"n.a."),F199/SUM('SSRP geografia'!$C$58:$C$70))</x:f>
        <x:v>0.0002567633278345081</x:v>
      </x:c>
      <x:c r="H199" s="55" t="n">
        <x:f>'SSRP agosto'!F10</x:f>
        <x:v>0</x:v>
      </x:c>
      <x:c r="I199" s="55" t="n">
        <x:f>ROUND(H199*Parametros!$B$11,0)</x:f>
        <x:v>0</x:v>
      </x:c>
      <x:c r="J199" s="55" t="n">
        <x:f>IF(ISNUMBER(G199),ROUND(SUM(G188:G199)*I199,0)-ROUND(SUM(G188:G198)*I199,0),"n.a.")</x:f>
        <x:v>0</x:v>
      </x:c>
      <x:c r="K199" s="55" t="n">
        <x:f>'SSRP agosto'!J10</x:f>
        <x:v>0</x:v>
      </x:c>
      <x:c r="L199" s="55" t="n">
        <x:f>K199*Parametros!$B$10*Parametros!$B$11</x:f>
        <x:v>0</x:v>
      </x:c>
      <x:c r="M199" s="60" t="n">
        <x:f>Parametros!B9</x:f>
        <x:v>0.015</x:v>
      </x:c>
      <x:c r="N199" s="55" t="n">
        <x:f>IF(I199=0,IF(L199=0,0,"n.a."),IF(M199&gt;0,L199/M199/I199,"n.a."))</x:f>
        <x:v>0</x:v>
      </x:c>
      <x:c r="O199" s="55" t="n">
        <x:f>IF(AND(ISNUMBER(J199),ISNUMBER(N199)),J199*N199,"n.a.")</x:f>
        <x:v>0</x:v>
      </x:c>
    </x:row>
    <x:row r="200">
      <x:c r="A200" s="38" t="str">
        <x:v>G0195</x:v>
      </x:c>
      <x:c r="B200" s="38" t="str">
        <x:v>C05</x:v>
      </x:c>
      <x:c r="C200" s="38" t="str">
        <x:v>ASSA Compañía de Seguros, S.A.</x:v>
      </x:c>
      <x:c r="D200" s="38" t="str">
        <x:v>Industrial</x:v>
      </x:c>
      <x:c r="E200" s="38" t="str">
        <x:v>Panamá Oeste</x:v>
      </x:c>
      <x:c r="F200" s="55" t="n">
        <x:f>'SSRP geografia'!C70</x:f>
        <x:v>40441</x:v>
      </x:c>
      <x:c r="G200" s="60" t="n">
        <x:f>IF(SUM('SSRP geografia'!$C$58:$C$70)=0,IF('SSRP agosto'!F10=0,0,"n.a."),F200/SUM('SSRP geografia'!$C$58:$C$70))</x:f>
        <x:v>0.09189173222084372</x:v>
      </x:c>
      <x:c r="H200" s="55" t="n">
        <x:f>'SSRP agosto'!F10</x:f>
        <x:v>0</x:v>
      </x:c>
      <x:c r="I200" s="55" t="n">
        <x:f>ROUND(H200*Parametros!$B$11,0)</x:f>
        <x:v>0</x:v>
      </x:c>
      <x:c r="J200" s="55" t="n">
        <x:f>IF(ISNUMBER(G200),ROUND(SUM(G188:G200)*I200,0)-ROUND(SUM(G188:G199)*I200,0),"n.a.")</x:f>
        <x:v>0</x:v>
      </x:c>
      <x:c r="K200" s="55" t="n">
        <x:f>'SSRP agosto'!J10</x:f>
        <x:v>0</x:v>
      </x:c>
      <x:c r="L200" s="55" t="n">
        <x:f>K200*Parametros!$B$10*Parametros!$B$11</x:f>
        <x:v>0</x:v>
      </x:c>
      <x:c r="M200" s="60" t="n">
        <x:f>Parametros!B9</x:f>
        <x:v>0.015</x:v>
      </x:c>
      <x:c r="N200" s="55" t="n">
        <x:f>IF(I200=0,IF(L200=0,0,"n.a."),IF(M200&gt;0,L200/M200/I200,"n.a."))</x:f>
        <x:v>0</x:v>
      </x:c>
      <x:c r="O200" s="55" t="n">
        <x:f>IF(AND(ISNUMBER(J200),ISNUMBER(N200)),J200*N200,"n.a.")</x:f>
        <x:v>0</x:v>
      </x:c>
    </x:row>
    <x:row r="201">
      <x:c r="A201" s="38" t="str">
        <x:v>G0196</x:v>
      </x:c>
      <x:c r="B201" s="38" t="str">
        <x:v>C06</x:v>
      </x:c>
      <x:c r="C201" s="38" t="str">
        <x:v>Banesco Seguros, S.A.</x:v>
      </x:c>
      <x:c r="D201" s="38" t="str">
        <x:v>Residencial</x:v>
      </x:c>
      <x:c r="E201" s="38" t="str">
        <x:v>Bocas del Toro</x:v>
      </x:c>
      <x:c r="F201" s="55" t="n">
        <x:f>'SSRP geografia'!C71</x:f>
        <x:v>70</x:v>
      </x:c>
      <x:c r="G201" s="60" t="n">
        <x:f>IF(SUM('SSRP geografia'!$C$71:$C$83)=0,IF('SSRP agosto'!D11=0,0,"n.a."),F201/SUM('SSRP geografia'!$C$71:$C$83))</x:f>
        <x:v>0.004380201489268506</x:v>
      </x:c>
      <x:c r="H201" s="55" t="n">
        <x:f>'SSRP agosto'!D11</x:f>
        <x:v>0</x:v>
      </x:c>
      <x:c r="I201" s="55" t="n">
        <x:f>ROUND(H201*Parametros!$B$11,0)</x:f>
        <x:v>0</x:v>
      </x:c>
      <x:c r="J201" s="55" t="n">
        <x:f>IF(ISNUMBER(G201),ROUND(SUM(G201:G201)*I201,0)-0,"n.a.")</x:f>
        <x:v>0</x:v>
      </x:c>
      <x:c r="K201" s="55" t="n">
        <x:f>'SSRP agosto'!H11</x:f>
        <x:v>0</x:v>
      </x:c>
      <x:c r="L201" s="55" t="n">
        <x:f>K201*Parametros!$B$10*Parametros!$B$11</x:f>
        <x:v>0</x:v>
      </x:c>
      <x:c r="M201" s="60" t="n">
        <x:f>Parametros!B7</x:f>
        <x:v>0.01</x:v>
      </x:c>
      <x:c r="N201" s="55" t="n">
        <x:f>IF(I201=0,IF(L201=0,0,"n.a."),IF(M201&gt;0,L201/M201/I201,"n.a."))</x:f>
        <x:v>0</x:v>
      </x:c>
      <x:c r="O201" s="55" t="n">
        <x:f>IF(AND(ISNUMBER(J201),ISNUMBER(N201)),J201*N201,"n.a.")</x:f>
        <x:v>0</x:v>
      </x:c>
    </x:row>
    <x:row r="202">
      <x:c r="A202" s="38" t="str">
        <x:v>G0197</x:v>
      </x:c>
      <x:c r="B202" s="38" t="str">
        <x:v>C06</x:v>
      </x:c>
      <x:c r="C202" s="38" t="str">
        <x:v>Banesco Seguros, S.A.</x:v>
      </x:c>
      <x:c r="D202" s="38" t="str">
        <x:v>Residencial</x:v>
      </x:c>
      <x:c r="E202" s="38" t="str">
        <x:v>Coclé</x:v>
      </x:c>
      <x:c r="F202" s="55" t="n">
        <x:f>'SSRP geografia'!C72</x:f>
        <x:v>764</x:v>
      </x:c>
      <x:c r="G202" s="60" t="n">
        <x:f>IF(SUM('SSRP geografia'!$C$71:$C$83)=0,IF('SSRP agosto'!D11=0,0,"n.a."),F202/SUM('SSRP geografia'!$C$71:$C$83))</x:f>
        <x:v>0.047806770540016266</x:v>
      </x:c>
      <x:c r="H202" s="55" t="n">
        <x:f>'SSRP agosto'!D11</x:f>
        <x:v>0</x:v>
      </x:c>
      <x:c r="I202" s="55" t="n">
        <x:f>ROUND(H202*Parametros!$B$11,0)</x:f>
        <x:v>0</x:v>
      </x:c>
      <x:c r="J202" s="55" t="n">
        <x:f>IF(ISNUMBER(G202),ROUND(SUM(G201:G202)*I202,0)-ROUND(SUM(G201:G201)*I202,0),"n.a.")</x:f>
        <x:v>0</x:v>
      </x:c>
      <x:c r="K202" s="55" t="n">
        <x:f>'SSRP agosto'!H11</x:f>
        <x:v>0</x:v>
      </x:c>
      <x:c r="L202" s="55" t="n">
        <x:f>K202*Parametros!$B$10*Parametros!$B$11</x:f>
        <x:v>0</x:v>
      </x:c>
      <x:c r="M202" s="60" t="n">
        <x:f>Parametros!B7</x:f>
        <x:v>0.01</x:v>
      </x:c>
      <x:c r="N202" s="55" t="n">
        <x:f>IF(I202=0,IF(L202=0,0,"n.a."),IF(M202&gt;0,L202/M202/I202,"n.a."))</x:f>
        <x:v>0</x:v>
      </x:c>
      <x:c r="O202" s="55" t="n">
        <x:f>IF(AND(ISNUMBER(J202),ISNUMBER(N202)),J202*N202,"n.a.")</x:f>
        <x:v>0</x:v>
      </x:c>
    </x:row>
    <x:row r="203">
      <x:c r="A203" s="38" t="str">
        <x:v>G0198</x:v>
      </x:c>
      <x:c r="B203" s="38" t="str">
        <x:v>C06</x:v>
      </x:c>
      <x:c r="C203" s="38" t="str">
        <x:v>Banesco Seguros, S.A.</x:v>
      </x:c>
      <x:c r="D203" s="38" t="str">
        <x:v>Residencial</x:v>
      </x:c>
      <x:c r="E203" s="38" t="str">
        <x:v>Colón</x:v>
      </x:c>
      <x:c r="F203" s="55" t="n">
        <x:f>'SSRP geografia'!C73</x:f>
        <x:v>520</x:v>
      </x:c>
      <x:c r="G203" s="60" t="n">
        <x:f>IF(SUM('SSRP geografia'!$C$71:$C$83)=0,IF('SSRP agosto'!D11=0,0,"n.a."),F203/SUM('SSRP geografia'!$C$71:$C$83))</x:f>
        <x:v>0.03253863963456605</x:v>
      </x:c>
      <x:c r="H203" s="55" t="n">
        <x:f>'SSRP agosto'!D11</x:f>
        <x:v>0</x:v>
      </x:c>
      <x:c r="I203" s="55" t="n">
        <x:f>ROUND(H203*Parametros!$B$11,0)</x:f>
        <x:v>0</x:v>
      </x:c>
      <x:c r="J203" s="55" t="n">
        <x:f>IF(ISNUMBER(G203),ROUND(SUM(G201:G203)*I203,0)-ROUND(SUM(G201:G202)*I203,0),"n.a.")</x:f>
        <x:v>0</x:v>
      </x:c>
      <x:c r="K203" s="55" t="n">
        <x:f>'SSRP agosto'!H11</x:f>
        <x:v>0</x:v>
      </x:c>
      <x:c r="L203" s="55" t="n">
        <x:f>K203*Parametros!$B$10*Parametros!$B$11</x:f>
        <x:v>0</x:v>
      </x:c>
      <x:c r="M203" s="60" t="n">
        <x:f>Parametros!B7</x:f>
        <x:v>0.01</x:v>
      </x:c>
      <x:c r="N203" s="55" t="n">
        <x:f>IF(I203=0,IF(L203=0,0,"n.a."),IF(M203&gt;0,L203/M203/I203,"n.a."))</x:f>
        <x:v>0</x:v>
      </x:c>
      <x:c r="O203" s="55" t="n">
        <x:f>IF(AND(ISNUMBER(J203),ISNUMBER(N203)),J203*N203,"n.a.")</x:f>
        <x:v>0</x:v>
      </x:c>
    </x:row>
    <x:row r="204">
      <x:c r="A204" s="38" t="str">
        <x:v>G0199</x:v>
      </x:c>
      <x:c r="B204" s="38" t="str">
        <x:v>C06</x:v>
      </x:c>
      <x:c r="C204" s="38" t="str">
        <x:v>Banesco Seguros, S.A.</x:v>
      </x:c>
      <x:c r="D204" s="38" t="str">
        <x:v>Residencial</x:v>
      </x:c>
      <x:c r="E204" s="38" t="str">
        <x:v>Chiriquí</x:v>
      </x:c>
      <x:c r="F204" s="55" t="n">
        <x:f>'SSRP geografia'!C74</x:f>
        <x:v>795</x:v>
      </x:c>
      <x:c r="G204" s="60" t="n">
        <x:f>IF(SUM('SSRP geografia'!$C$71:$C$83)=0,IF('SSRP agosto'!D11=0,0,"n.a."),F204/SUM('SSRP geografia'!$C$71:$C$83))</x:f>
        <x:v>0.04974657405669232</x:v>
      </x:c>
      <x:c r="H204" s="55" t="n">
        <x:f>'SSRP agosto'!D11</x:f>
        <x:v>0</x:v>
      </x:c>
      <x:c r="I204" s="55" t="n">
        <x:f>ROUND(H204*Parametros!$B$11,0)</x:f>
        <x:v>0</x:v>
      </x:c>
      <x:c r="J204" s="55" t="n">
        <x:f>IF(ISNUMBER(G204),ROUND(SUM(G201:G204)*I204,0)-ROUND(SUM(G201:G203)*I204,0),"n.a.")</x:f>
        <x:v>0</x:v>
      </x:c>
      <x:c r="K204" s="55" t="n">
        <x:f>'SSRP agosto'!H11</x:f>
        <x:v>0</x:v>
      </x:c>
      <x:c r="L204" s="55" t="n">
        <x:f>K204*Parametros!$B$10*Parametros!$B$11</x:f>
        <x:v>0</x:v>
      </x:c>
      <x:c r="M204" s="60" t="n">
        <x:f>Parametros!B7</x:f>
        <x:v>0.01</x:v>
      </x:c>
      <x:c r="N204" s="55" t="n">
        <x:f>IF(I204=0,IF(L204=0,0,"n.a."),IF(M204&gt;0,L204/M204/I204,"n.a."))</x:f>
        <x:v>0</x:v>
      </x:c>
      <x:c r="O204" s="55" t="n">
        <x:f>IF(AND(ISNUMBER(J204),ISNUMBER(N204)),J204*N204,"n.a.")</x:f>
        <x:v>0</x:v>
      </x:c>
    </x:row>
    <x:row r="205">
      <x:c r="A205" s="38" t="str">
        <x:v>G0200</x:v>
      </x:c>
      <x:c r="B205" s="38" t="str">
        <x:v>C06</x:v>
      </x:c>
      <x:c r="C205" s="38" t="str">
        <x:v>Banesco Seguros, S.A.</x:v>
      </x:c>
      <x:c r="D205" s="38" t="str">
        <x:v>Residencial</x:v>
      </x:c>
      <x:c r="E205" s="38" t="str">
        <x:v>Darién</x:v>
      </x:c>
      <x:c r="F205" s="55" t="n">
        <x:f>'SSRP geografia'!C75</x:f>
        <x:v>12</x:v>
      </x:c>
      <x:c r="G205" s="60" t="n">
        <x:f>IF(SUM('SSRP geografia'!$C$71:$C$83)=0,IF('SSRP agosto'!D11=0,0,"n.a."),F205/SUM('SSRP geografia'!$C$71:$C$83))</x:f>
        <x:v>0.0007508916838746011</x:v>
      </x:c>
      <x:c r="H205" s="55" t="n">
        <x:f>'SSRP agosto'!D11</x:f>
        <x:v>0</x:v>
      </x:c>
      <x:c r="I205" s="55" t="n">
        <x:f>ROUND(H205*Parametros!$B$11,0)</x:f>
        <x:v>0</x:v>
      </x:c>
      <x:c r="J205" s="55" t="n">
        <x:f>IF(ISNUMBER(G205),ROUND(SUM(G201:G205)*I205,0)-ROUND(SUM(G201:G204)*I205,0),"n.a.")</x:f>
        <x:v>0</x:v>
      </x:c>
      <x:c r="K205" s="55" t="n">
        <x:f>'SSRP agosto'!H11</x:f>
        <x:v>0</x:v>
      </x:c>
      <x:c r="L205" s="55" t="n">
        <x:f>K205*Parametros!$B$10*Parametros!$B$11</x:f>
        <x:v>0</x:v>
      </x:c>
      <x:c r="M205" s="60" t="n">
        <x:f>Parametros!B7</x:f>
        <x:v>0.01</x:v>
      </x:c>
      <x:c r="N205" s="55" t="n">
        <x:f>IF(I205=0,IF(L205=0,0,"n.a."),IF(M205&gt;0,L205/M205/I205,"n.a."))</x:f>
        <x:v>0</x:v>
      </x:c>
      <x:c r="O205" s="55" t="n">
        <x:f>IF(AND(ISNUMBER(J205),ISNUMBER(N205)),J205*N205,"n.a.")</x:f>
        <x:v>0</x:v>
      </x:c>
    </x:row>
    <x:row r="206">
      <x:c r="A206" s="38" t="str">
        <x:v>G0201</x:v>
      </x:c>
      <x:c r="B206" s="38" t="str">
        <x:v>C06</x:v>
      </x:c>
      <x:c r="C206" s="38" t="str">
        <x:v>Banesco Seguros, S.A.</x:v>
      </x:c>
      <x:c r="D206" s="38" t="str">
        <x:v>Residencial</x:v>
      </x:c>
      <x:c r="E206" s="38" t="str">
        <x:v>Herrera</x:v>
      </x:c>
      <x:c r="F206" s="55" t="n">
        <x:f>'SSRP geografia'!C76</x:f>
        <x:v>431</x:v>
      </x:c>
      <x:c r="G206" s="60" t="n">
        <x:f>IF(SUM('SSRP geografia'!$C$71:$C$83)=0,IF('SSRP agosto'!D11=0,0,"n.a."),F206/SUM('SSRP geografia'!$C$71:$C$83))</x:f>
        <x:v>0.02696952631249609</x:v>
      </x:c>
      <x:c r="H206" s="55" t="n">
        <x:f>'SSRP agosto'!D11</x:f>
        <x:v>0</x:v>
      </x:c>
      <x:c r="I206" s="55" t="n">
        <x:f>ROUND(H206*Parametros!$B$11,0)</x:f>
        <x:v>0</x:v>
      </x:c>
      <x:c r="J206" s="55" t="n">
        <x:f>IF(ISNUMBER(G206),ROUND(SUM(G201:G206)*I206,0)-ROUND(SUM(G201:G205)*I206,0),"n.a.")</x:f>
        <x:v>0</x:v>
      </x:c>
      <x:c r="K206" s="55" t="n">
        <x:f>'SSRP agosto'!H11</x:f>
        <x:v>0</x:v>
      </x:c>
      <x:c r="L206" s="55" t="n">
        <x:f>K206*Parametros!$B$10*Parametros!$B$11</x:f>
        <x:v>0</x:v>
      </x:c>
      <x:c r="M206" s="60" t="n">
        <x:f>Parametros!B7</x:f>
        <x:v>0.01</x:v>
      </x:c>
      <x:c r="N206" s="55" t="n">
        <x:f>IF(I206=0,IF(L206=0,0,"n.a."),IF(M206&gt;0,L206/M206/I206,"n.a."))</x:f>
        <x:v>0</x:v>
      </x:c>
      <x:c r="O206" s="55" t="n">
        <x:f>IF(AND(ISNUMBER(J206),ISNUMBER(N206)),J206*N206,"n.a.")</x:f>
        <x:v>0</x:v>
      </x:c>
    </x:row>
    <x:row r="207">
      <x:c r="A207" s="38" t="str">
        <x:v>G0202</x:v>
      </x:c>
      <x:c r="B207" s="38" t="str">
        <x:v>C06</x:v>
      </x:c>
      <x:c r="C207" s="38" t="str">
        <x:v>Banesco Seguros, S.A.</x:v>
      </x:c>
      <x:c r="D207" s="38" t="str">
        <x:v>Residencial</x:v>
      </x:c>
      <x:c r="E207" s="38" t="str">
        <x:v>Los Santos</x:v>
      </x:c>
      <x:c r="F207" s="55" t="n">
        <x:f>'SSRP geografia'!C77</x:f>
        <x:v>147</x:v>
      </x:c>
      <x:c r="G207" s="60" t="n">
        <x:f>IF(SUM('SSRP geografia'!$C$71:$C$83)=0,IF('SSRP agosto'!D11=0,0,"n.a."),F207/SUM('SSRP geografia'!$C$71:$C$83))</x:f>
        <x:v>0.009198423127463863</x:v>
      </x:c>
      <x:c r="H207" s="55" t="n">
        <x:f>'SSRP agosto'!D11</x:f>
        <x:v>0</x:v>
      </x:c>
      <x:c r="I207" s="55" t="n">
        <x:f>ROUND(H207*Parametros!$B$11,0)</x:f>
        <x:v>0</x:v>
      </x:c>
      <x:c r="J207" s="55" t="n">
        <x:f>IF(ISNUMBER(G207),ROUND(SUM(G201:G207)*I207,0)-ROUND(SUM(G201:G206)*I207,0),"n.a.")</x:f>
        <x:v>0</x:v>
      </x:c>
      <x:c r="K207" s="55" t="n">
        <x:f>'SSRP agosto'!H11</x:f>
        <x:v>0</x:v>
      </x:c>
      <x:c r="L207" s="55" t="n">
        <x:f>K207*Parametros!$B$10*Parametros!$B$11</x:f>
        <x:v>0</x:v>
      </x:c>
      <x:c r="M207" s="60" t="n">
        <x:f>Parametros!B7</x:f>
        <x:v>0.01</x:v>
      </x:c>
      <x:c r="N207" s="55" t="n">
        <x:f>IF(I207=0,IF(L207=0,0,"n.a."),IF(M207&gt;0,L207/M207/I207,"n.a."))</x:f>
        <x:v>0</x:v>
      </x:c>
      <x:c r="O207" s="55" t="n">
        <x:f>IF(AND(ISNUMBER(J207),ISNUMBER(N207)),J207*N207,"n.a.")</x:f>
        <x:v>0</x:v>
      </x:c>
    </x:row>
    <x:row r="208">
      <x:c r="A208" s="38" t="str">
        <x:v>G0203</x:v>
      </x:c>
      <x:c r="B208" s="38" t="str">
        <x:v>C06</x:v>
      </x:c>
      <x:c r="C208" s="38" t="str">
        <x:v>Banesco Seguros, S.A.</x:v>
      </x:c>
      <x:c r="D208" s="38" t="str">
        <x:v>Residencial</x:v>
      </x:c>
      <x:c r="E208" s="38" t="str">
        <x:v>Panamá</x:v>
      </x:c>
      <x:c r="F208" s="55" t="n">
        <x:f>'SSRP geografia'!C78</x:f>
        <x:v>10928</x:v>
      </x:c>
      <x:c r="G208" s="60" t="n">
        <x:f>IF(SUM('SSRP geografia'!$C$71:$C$83)=0,IF('SSRP agosto'!D11=0,0,"n.a."),F208/SUM('SSRP geografia'!$C$71:$C$83))</x:f>
        <x:v>0.6838120267818034</x:v>
      </x:c>
      <x:c r="H208" s="55" t="n">
        <x:f>'SSRP agosto'!D11</x:f>
        <x:v>0</x:v>
      </x:c>
      <x:c r="I208" s="55" t="n">
        <x:f>ROUND(H208*Parametros!$B$11,0)</x:f>
        <x:v>0</x:v>
      </x:c>
      <x:c r="J208" s="55" t="n">
        <x:f>IF(ISNUMBER(G208),ROUND(SUM(G201:G208)*I208,0)-ROUND(SUM(G201:G207)*I208,0),"n.a.")</x:f>
        <x:v>0</x:v>
      </x:c>
      <x:c r="K208" s="55" t="n">
        <x:f>'SSRP agosto'!H11</x:f>
        <x:v>0</x:v>
      </x:c>
      <x:c r="L208" s="55" t="n">
        <x:f>K208*Parametros!$B$10*Parametros!$B$11</x:f>
        <x:v>0</x:v>
      </x:c>
      <x:c r="M208" s="60" t="n">
        <x:f>Parametros!B7</x:f>
        <x:v>0.01</x:v>
      </x:c>
      <x:c r="N208" s="55" t="n">
        <x:f>IF(I208=0,IF(L208=0,0,"n.a."),IF(M208&gt;0,L208/M208/I208,"n.a."))</x:f>
        <x:v>0</x:v>
      </x:c>
      <x:c r="O208" s="55" t="n">
        <x:f>IF(AND(ISNUMBER(J208),ISNUMBER(N208)),J208*N208,"n.a.")</x:f>
        <x:v>0</x:v>
      </x:c>
    </x:row>
    <x:row r="209">
      <x:c r="A209" s="38" t="str">
        <x:v>G0204</x:v>
      </x:c>
      <x:c r="B209" s="38" t="str">
        <x:v>C06</x:v>
      </x:c>
      <x:c r="C209" s="38" t="str">
        <x:v>Banesco Seguros, S.A.</x:v>
      </x:c>
      <x:c r="D209" s="38" t="str">
        <x:v>Residencial</x:v>
      </x:c>
      <x:c r="E209" s="38" t="str">
        <x:v>Veraguas</x:v>
      </x:c>
      <x:c r="F209" s="55" t="n">
        <x:f>'SSRP geografia'!C79</x:f>
        <x:v>1176</x:v>
      </x:c>
      <x:c r="G209" s="60" t="n">
        <x:f>IF(SUM('SSRP geografia'!$C$71:$C$83)=0,IF('SSRP agosto'!D11=0,0,"n.a."),F209/SUM('SSRP geografia'!$C$71:$C$83))</x:f>
        <x:v>0.0735873850197109</x:v>
      </x:c>
      <x:c r="H209" s="55" t="n">
        <x:f>'SSRP agosto'!D11</x:f>
        <x:v>0</x:v>
      </x:c>
      <x:c r="I209" s="55" t="n">
        <x:f>ROUND(H209*Parametros!$B$11,0)</x:f>
        <x:v>0</x:v>
      </x:c>
      <x:c r="J209" s="55" t="n">
        <x:f>IF(ISNUMBER(G209),ROUND(SUM(G201:G209)*I209,0)-ROUND(SUM(G201:G208)*I209,0),"n.a.")</x:f>
        <x:v>0</x:v>
      </x:c>
      <x:c r="K209" s="55" t="n">
        <x:f>'SSRP agosto'!H11</x:f>
        <x:v>0</x:v>
      </x:c>
      <x:c r="L209" s="55" t="n">
        <x:f>K209*Parametros!$B$10*Parametros!$B$11</x:f>
        <x:v>0</x:v>
      </x:c>
      <x:c r="M209" s="60" t="n">
        <x:f>Parametros!B7</x:f>
        <x:v>0.01</x:v>
      </x:c>
      <x:c r="N209" s="55" t="n">
        <x:f>IF(I209=0,IF(L209=0,0,"n.a."),IF(M209&gt;0,L209/M209/I209,"n.a."))</x:f>
        <x:v>0</x:v>
      </x:c>
      <x:c r="O209" s="55" t="n">
        <x:f>IF(AND(ISNUMBER(J209),ISNUMBER(N209)),J209*N209,"n.a.")</x:f>
        <x:v>0</x:v>
      </x:c>
    </x:row>
    <x:row r="210">
      <x:c r="A210" s="38" t="str">
        <x:v>G0205</x:v>
      </x:c>
      <x:c r="B210" s="38" t="str">
        <x:v>C06</x:v>
      </x:c>
      <x:c r="C210" s="38" t="str">
        <x:v>Banesco Seguros, S.A.</x:v>
      </x:c>
      <x:c r="D210" s="38" t="str">
        <x:v>Residencial</x:v>
      </x:c>
      <x:c r="E210" s="38" t="str">
        <x:v>Guna Yala</x:v>
      </x:c>
      <x:c r="F210" s="55" t="n">
        <x:f>'SSRP geografia'!C80</x:f>
        <x:v>0</x:v>
      </x:c>
      <x:c r="G210" s="60" t="n">
        <x:f>IF(SUM('SSRP geografia'!$C$71:$C$83)=0,IF('SSRP agosto'!D11=0,0,"n.a."),F210/SUM('SSRP geografia'!$C$71:$C$83))</x:f>
        <x:v>0</x:v>
      </x:c>
      <x:c r="H210" s="55" t="n">
        <x:f>'SSRP agosto'!D11</x:f>
        <x:v>0</x:v>
      </x:c>
      <x:c r="I210" s="55" t="n">
        <x:f>ROUND(H210*Parametros!$B$11,0)</x:f>
        <x:v>0</x:v>
      </x:c>
      <x:c r="J210" s="55" t="n">
        <x:f>IF(ISNUMBER(G210),ROUND(SUM(G201:G210)*I210,0)-ROUND(SUM(G201:G209)*I210,0),"n.a.")</x:f>
        <x:v>0</x:v>
      </x:c>
      <x:c r="K210" s="55" t="n">
        <x:f>'SSRP agosto'!H11</x:f>
        <x:v>0</x:v>
      </x:c>
      <x:c r="L210" s="55" t="n">
        <x:f>K210*Parametros!$B$10*Parametros!$B$11</x:f>
        <x:v>0</x:v>
      </x:c>
      <x:c r="M210" s="60" t="n">
        <x:f>Parametros!B7</x:f>
        <x:v>0.01</x:v>
      </x:c>
      <x:c r="N210" s="55" t="n">
        <x:f>IF(I210=0,IF(L210=0,0,"n.a."),IF(M210&gt;0,L210/M210/I210,"n.a."))</x:f>
        <x:v>0</x:v>
      </x:c>
      <x:c r="O210" s="55" t="n">
        <x:f>IF(AND(ISNUMBER(J210),ISNUMBER(N210)),J210*N210,"n.a.")</x:f>
        <x:v>0</x:v>
      </x:c>
    </x:row>
    <x:row r="211">
      <x:c r="A211" s="38" t="str">
        <x:v>G0206</x:v>
      </x:c>
      <x:c r="B211" s="38" t="str">
        <x:v>C06</x:v>
      </x:c>
      <x:c r="C211" s="38" t="str">
        <x:v>Banesco Seguros, S.A.</x:v>
      </x:c>
      <x:c r="D211" s="38" t="str">
        <x:v>Residencial</x:v>
      </x:c>
      <x:c r="E211" s="38" t="str">
        <x:v>Emberá-Wounaan</x:v>
      </x:c>
      <x:c r="F211" s="55" t="n">
        <x:f>'SSRP geografia'!C81</x:f>
        <x:v>0</x:v>
      </x:c>
      <x:c r="G211" s="60" t="n">
        <x:f>IF(SUM('SSRP geografia'!$C$71:$C$83)=0,IF('SSRP agosto'!D11=0,0,"n.a."),F211/SUM('SSRP geografia'!$C$71:$C$83))</x:f>
        <x:v>0</x:v>
      </x:c>
      <x:c r="H211" s="55" t="n">
        <x:f>'SSRP agosto'!D11</x:f>
        <x:v>0</x:v>
      </x:c>
      <x:c r="I211" s="55" t="n">
        <x:f>ROUND(H211*Parametros!$B$11,0)</x:f>
        <x:v>0</x:v>
      </x:c>
      <x:c r="J211" s="55" t="n">
        <x:f>IF(ISNUMBER(G211),ROUND(SUM(G201:G211)*I211,0)-ROUND(SUM(G201:G210)*I211,0),"n.a.")</x:f>
        <x:v>0</x:v>
      </x:c>
      <x:c r="K211" s="55" t="n">
        <x:f>'SSRP agosto'!H11</x:f>
        <x:v>0</x:v>
      </x:c>
      <x:c r="L211" s="55" t="n">
        <x:f>K211*Parametros!$B$10*Parametros!$B$11</x:f>
        <x:v>0</x:v>
      </x:c>
      <x:c r="M211" s="60" t="n">
        <x:f>Parametros!B7</x:f>
        <x:v>0.01</x:v>
      </x:c>
      <x:c r="N211" s="55" t="n">
        <x:f>IF(I211=0,IF(L211=0,0,"n.a."),IF(M211&gt;0,L211/M211/I211,"n.a."))</x:f>
        <x:v>0</x:v>
      </x:c>
      <x:c r="O211" s="55" t="n">
        <x:f>IF(AND(ISNUMBER(J211),ISNUMBER(N211)),J211*N211,"n.a.")</x:f>
        <x:v>0</x:v>
      </x:c>
    </x:row>
    <x:row r="212">
      <x:c r="A212" s="38" t="str">
        <x:v>G0207</x:v>
      </x:c>
      <x:c r="B212" s="38" t="str">
        <x:v>C06</x:v>
      </x:c>
      <x:c r="C212" s="38" t="str">
        <x:v>Banesco Seguros, S.A.</x:v>
      </x:c>
      <x:c r="D212" s="38" t="str">
        <x:v>Residencial</x:v>
      </x:c>
      <x:c r="E212" s="38" t="str">
        <x:v>Ngäbe-Buglé</x:v>
      </x:c>
      <x:c r="F212" s="55" t="n">
        <x:f>'SSRP geografia'!C82</x:f>
        <x:v>0</x:v>
      </x:c>
      <x:c r="G212" s="60" t="n">
        <x:f>IF(SUM('SSRP geografia'!$C$71:$C$83)=0,IF('SSRP agosto'!D11=0,0,"n.a."),F212/SUM('SSRP geografia'!$C$71:$C$83))</x:f>
        <x:v>0</x:v>
      </x:c>
      <x:c r="H212" s="55" t="n">
        <x:f>'SSRP agosto'!D11</x:f>
        <x:v>0</x:v>
      </x:c>
      <x:c r="I212" s="55" t="n">
        <x:f>ROUND(H212*Parametros!$B$11,0)</x:f>
        <x:v>0</x:v>
      </x:c>
      <x:c r="J212" s="55" t="n">
        <x:f>IF(ISNUMBER(G212),ROUND(SUM(G201:G212)*I212,0)-ROUND(SUM(G201:G211)*I212,0),"n.a.")</x:f>
        <x:v>0</x:v>
      </x:c>
      <x:c r="K212" s="55" t="n">
        <x:f>'SSRP agosto'!H11</x:f>
        <x:v>0</x:v>
      </x:c>
      <x:c r="L212" s="55" t="n">
        <x:f>K212*Parametros!$B$10*Parametros!$B$11</x:f>
        <x:v>0</x:v>
      </x:c>
      <x:c r="M212" s="60" t="n">
        <x:f>Parametros!B7</x:f>
        <x:v>0.01</x:v>
      </x:c>
      <x:c r="N212" s="55" t="n">
        <x:f>IF(I212=0,IF(L212=0,0,"n.a."),IF(M212&gt;0,L212/M212/I212,"n.a."))</x:f>
        <x:v>0</x:v>
      </x:c>
      <x:c r="O212" s="55" t="n">
        <x:f>IF(AND(ISNUMBER(J212),ISNUMBER(N212)),J212*N212,"n.a.")</x:f>
        <x:v>0</x:v>
      </x:c>
    </x:row>
    <x:row r="213">
      <x:c r="A213" s="38" t="str">
        <x:v>G0208</x:v>
      </x:c>
      <x:c r="B213" s="38" t="str">
        <x:v>C06</x:v>
      </x:c>
      <x:c r="C213" s="38" t="str">
        <x:v>Banesco Seguros, S.A.</x:v>
      </x:c>
      <x:c r="D213" s="38" t="str">
        <x:v>Residencial</x:v>
      </x:c>
      <x:c r="E213" s="38" t="str">
        <x:v>Panamá Oeste</x:v>
      </x:c>
      <x:c r="F213" s="55" t="n">
        <x:f>'SSRP geografia'!C83</x:f>
        <x:v>1138</x:v>
      </x:c>
      <x:c r="G213" s="60" t="n">
        <x:f>IF(SUM('SSRP geografia'!$C$71:$C$83)=0,IF('SSRP agosto'!D11=0,0,"n.a."),F213/SUM('SSRP geografia'!$C$71:$C$83))</x:f>
        <x:v>0.071209561354108</x:v>
      </x:c>
      <x:c r="H213" s="55" t="n">
        <x:f>'SSRP agosto'!D11</x:f>
        <x:v>0</x:v>
      </x:c>
      <x:c r="I213" s="55" t="n">
        <x:f>ROUND(H213*Parametros!$B$11,0)</x:f>
        <x:v>0</x:v>
      </x:c>
      <x:c r="J213" s="55" t="n">
        <x:f>IF(ISNUMBER(G213),ROUND(SUM(G201:G213)*I213,0)-ROUND(SUM(G201:G212)*I213,0),"n.a.")</x:f>
        <x:v>0</x:v>
      </x:c>
      <x:c r="K213" s="55" t="n">
        <x:f>'SSRP agosto'!H11</x:f>
        <x:v>0</x:v>
      </x:c>
      <x:c r="L213" s="55" t="n">
        <x:f>K213*Parametros!$B$10*Parametros!$B$11</x:f>
        <x:v>0</x:v>
      </x:c>
      <x:c r="M213" s="60" t="n">
        <x:f>Parametros!B7</x:f>
        <x:v>0.01</x:v>
      </x:c>
      <x:c r="N213" s="55" t="n">
        <x:f>IF(I213=0,IF(L213=0,0,"n.a."),IF(M213&gt;0,L213/M213/I213,"n.a."))</x:f>
        <x:v>0</x:v>
      </x:c>
      <x:c r="O213" s="55" t="n">
        <x:f>IF(AND(ISNUMBER(J213),ISNUMBER(N213)),J213*N213,"n.a.")</x:f>
        <x:v>0</x:v>
      </x:c>
    </x:row>
    <x:row r="214">
      <x:c r="A214" s="38" t="str">
        <x:v>G0209</x:v>
      </x:c>
      <x:c r="B214" s="38" t="str">
        <x:v>C06</x:v>
      </x:c>
      <x:c r="C214" s="38" t="str">
        <x:v>Banesco Seguros, S.A.</x:v>
      </x:c>
      <x:c r="D214" s="38" t="str">
        <x:v>Comercial</x:v>
      </x:c>
      <x:c r="E214" s="38" t="str">
        <x:v>Bocas del Toro</x:v>
      </x:c>
      <x:c r="F214" s="55" t="n">
        <x:f>'SSRP geografia'!C71</x:f>
        <x:v>70</x:v>
      </x:c>
      <x:c r="G214" s="60" t="n">
        <x:f>IF(SUM('SSRP geografia'!$C$71:$C$83)=0,IF('SSRP agosto'!E11=0,0,"n.a."),F214/SUM('SSRP geografia'!$C$71:$C$83))</x:f>
        <x:v>0.004380201489268506</x:v>
      </x:c>
      <x:c r="H214" s="55" t="n">
        <x:f>'SSRP agosto'!E11</x:f>
        <x:v>9853</x:v>
      </x:c>
      <x:c r="I214" s="55" t="n">
        <x:f>ROUND(H214*Parametros!$B$11,0)</x:f>
        <x:v>9853</x:v>
      </x:c>
      <x:c r="J214" s="55" t="n">
        <x:f>IF(ISNUMBER(G214),ROUND(SUM(G214:G214)*I214,0)-0,"n.a.")</x:f>
        <x:v>43</x:v>
      </x:c>
      <x:c r="K214" s="55" t="n">
        <x:f>'SSRP agosto'!I11</x:f>
        <x:v>1235626</x:v>
      </x:c>
      <x:c r="L214" s="55" t="n">
        <x:f>K214*Parametros!$B$10*Parametros!$B$11</x:f>
        <x:v>1853439</x:v>
      </x:c>
      <x:c r="M214" s="60" t="n">
        <x:f>Parametros!B8</x:f>
        <x:v>0.015</x:v>
      </x:c>
      <x:c r="N214" s="55" t="n">
        <x:f>IF(I214=0,IF(L214=0,0,"n.a."),IF(M214&gt;0,L214/M214/I214,"n.a."))</x:f>
        <x:v>12540.60692174972</x:v>
      </x:c>
      <x:c r="O214" s="55" t="n">
        <x:f>IF(AND(ISNUMBER(J214),ISNUMBER(N214)),J214*N214,"n.a.")</x:f>
        <x:v>539246.097635238</x:v>
      </x:c>
    </x:row>
    <x:row r="215">
      <x:c r="A215" s="38" t="str">
        <x:v>G0210</x:v>
      </x:c>
      <x:c r="B215" s="38" t="str">
        <x:v>C06</x:v>
      </x:c>
      <x:c r="C215" s="38" t="str">
        <x:v>Banesco Seguros, S.A.</x:v>
      </x:c>
      <x:c r="D215" s="38" t="str">
        <x:v>Comercial</x:v>
      </x:c>
      <x:c r="E215" s="38" t="str">
        <x:v>Coclé</x:v>
      </x:c>
      <x:c r="F215" s="55" t="n">
        <x:f>'SSRP geografia'!C72</x:f>
        <x:v>764</x:v>
      </x:c>
      <x:c r="G215" s="60" t="n">
        <x:f>IF(SUM('SSRP geografia'!$C$71:$C$83)=0,IF('SSRP agosto'!E11=0,0,"n.a."),F215/SUM('SSRP geografia'!$C$71:$C$83))</x:f>
        <x:v>0.047806770540016266</x:v>
      </x:c>
      <x:c r="H215" s="55" t="n">
        <x:f>'SSRP agosto'!E11</x:f>
        <x:v>9853</x:v>
      </x:c>
      <x:c r="I215" s="55" t="n">
        <x:f>ROUND(H215*Parametros!$B$11,0)</x:f>
        <x:v>9853</x:v>
      </x:c>
      <x:c r="J215" s="55" t="n">
        <x:f>IF(ISNUMBER(G215),ROUND(SUM(G214:G215)*I215,0)-ROUND(SUM(G214:G214)*I215,0),"n.a.")</x:f>
        <x:v>471</x:v>
      </x:c>
      <x:c r="K215" s="55" t="n">
        <x:f>'SSRP agosto'!I11</x:f>
        <x:v>1235626</x:v>
      </x:c>
      <x:c r="L215" s="55" t="n">
        <x:f>K215*Parametros!$B$10*Parametros!$B$11</x:f>
        <x:v>1853439</x:v>
      </x:c>
      <x:c r="M215" s="60" t="n">
        <x:f>Parametros!B8</x:f>
        <x:v>0.015</x:v>
      </x:c>
      <x:c r="N215" s="55" t="n">
        <x:f>IF(I215=0,IF(L215=0,0,"n.a."),IF(M215&gt;0,L215/M215/I215,"n.a."))</x:f>
        <x:v>12540.60692174972</x:v>
      </x:c>
      <x:c r="O215" s="55" t="n">
        <x:f>IF(AND(ISNUMBER(J215),ISNUMBER(N215)),J215*N215,"n.a.")</x:f>
        <x:v>5906625.860144119</x:v>
      </x:c>
    </x:row>
    <x:row r="216">
      <x:c r="A216" s="38" t="str">
        <x:v>G0211</x:v>
      </x:c>
      <x:c r="B216" s="38" t="str">
        <x:v>C06</x:v>
      </x:c>
      <x:c r="C216" s="38" t="str">
        <x:v>Banesco Seguros, S.A.</x:v>
      </x:c>
      <x:c r="D216" s="38" t="str">
        <x:v>Comercial</x:v>
      </x:c>
      <x:c r="E216" s="38" t="str">
        <x:v>Colón</x:v>
      </x:c>
      <x:c r="F216" s="55" t="n">
        <x:f>'SSRP geografia'!C73</x:f>
        <x:v>520</x:v>
      </x:c>
      <x:c r="G216" s="60" t="n">
        <x:f>IF(SUM('SSRP geografia'!$C$71:$C$83)=0,IF('SSRP agosto'!E11=0,0,"n.a."),F216/SUM('SSRP geografia'!$C$71:$C$83))</x:f>
        <x:v>0.03253863963456605</x:v>
      </x:c>
      <x:c r="H216" s="55" t="n">
        <x:f>'SSRP agosto'!E11</x:f>
        <x:v>9853</x:v>
      </x:c>
      <x:c r="I216" s="55" t="n">
        <x:f>ROUND(H216*Parametros!$B$11,0)</x:f>
        <x:v>9853</x:v>
      </x:c>
      <x:c r="J216" s="55" t="n">
        <x:f>IF(ISNUMBER(G216),ROUND(SUM(G214:G216)*I216,0)-ROUND(SUM(G214:G215)*I216,0),"n.a.")</x:f>
        <x:v>321</x:v>
      </x:c>
      <x:c r="K216" s="55" t="n">
        <x:f>'SSRP agosto'!I11</x:f>
        <x:v>1235626</x:v>
      </x:c>
      <x:c r="L216" s="55" t="n">
        <x:f>K216*Parametros!$B$10*Parametros!$B$11</x:f>
        <x:v>1853439</x:v>
      </x:c>
      <x:c r="M216" s="60" t="n">
        <x:f>Parametros!B8</x:f>
        <x:v>0.015</x:v>
      </x:c>
      <x:c r="N216" s="55" t="n">
        <x:f>IF(I216=0,IF(L216=0,0,"n.a."),IF(M216&gt;0,L216/M216/I216,"n.a."))</x:f>
        <x:v>12540.60692174972</x:v>
      </x:c>
      <x:c r="O216" s="55" t="n">
        <x:f>IF(AND(ISNUMBER(J216),ISNUMBER(N216)),J216*N216,"n.a.")</x:f>
        <x:v>4025534.8218816603</x:v>
      </x:c>
    </x:row>
    <x:row r="217">
      <x:c r="A217" s="38" t="str">
        <x:v>G0212</x:v>
      </x:c>
      <x:c r="B217" s="38" t="str">
        <x:v>C06</x:v>
      </x:c>
      <x:c r="C217" s="38" t="str">
        <x:v>Banesco Seguros, S.A.</x:v>
      </x:c>
      <x:c r="D217" s="38" t="str">
        <x:v>Comercial</x:v>
      </x:c>
      <x:c r="E217" s="38" t="str">
        <x:v>Chiriquí</x:v>
      </x:c>
      <x:c r="F217" s="55" t="n">
        <x:f>'SSRP geografia'!C74</x:f>
        <x:v>795</x:v>
      </x:c>
      <x:c r="G217" s="60" t="n">
        <x:f>IF(SUM('SSRP geografia'!$C$71:$C$83)=0,IF('SSRP agosto'!E11=0,0,"n.a."),F217/SUM('SSRP geografia'!$C$71:$C$83))</x:f>
        <x:v>0.04974657405669232</x:v>
      </x:c>
      <x:c r="H217" s="55" t="n">
        <x:f>'SSRP agosto'!E11</x:f>
        <x:v>9853</x:v>
      </x:c>
      <x:c r="I217" s="55" t="n">
        <x:f>ROUND(H217*Parametros!$B$11,0)</x:f>
        <x:v>9853</x:v>
      </x:c>
      <x:c r="J217" s="55" t="n">
        <x:f>IF(ISNUMBER(G217),ROUND(SUM(G214:G217)*I217,0)-ROUND(SUM(G214:G216)*I217,0),"n.a.")</x:f>
        <x:v>490</x:v>
      </x:c>
      <x:c r="K217" s="55" t="n">
        <x:f>'SSRP agosto'!I11</x:f>
        <x:v>1235626</x:v>
      </x:c>
      <x:c r="L217" s="55" t="n">
        <x:f>K217*Parametros!$B$10*Parametros!$B$11</x:f>
        <x:v>1853439</x:v>
      </x:c>
      <x:c r="M217" s="60" t="n">
        <x:f>Parametros!B8</x:f>
        <x:v>0.015</x:v>
      </x:c>
      <x:c r="N217" s="55" t="n">
        <x:f>IF(I217=0,IF(L217=0,0,"n.a."),IF(M217&gt;0,L217/M217/I217,"n.a."))</x:f>
        <x:v>12540.60692174972</x:v>
      </x:c>
      <x:c r="O217" s="55" t="n">
        <x:f>IF(AND(ISNUMBER(J217),ISNUMBER(N217)),J217*N217,"n.a.")</x:f>
        <x:v>6144897.391657363</x:v>
      </x:c>
    </x:row>
    <x:row r="218">
      <x:c r="A218" s="38" t="str">
        <x:v>G0213</x:v>
      </x:c>
      <x:c r="B218" s="38" t="str">
        <x:v>C06</x:v>
      </x:c>
      <x:c r="C218" s="38" t="str">
        <x:v>Banesco Seguros, S.A.</x:v>
      </x:c>
      <x:c r="D218" s="38" t="str">
        <x:v>Comercial</x:v>
      </x:c>
      <x:c r="E218" s="38" t="str">
        <x:v>Darién</x:v>
      </x:c>
      <x:c r="F218" s="55" t="n">
        <x:f>'SSRP geografia'!C75</x:f>
        <x:v>12</x:v>
      </x:c>
      <x:c r="G218" s="60" t="n">
        <x:f>IF(SUM('SSRP geografia'!$C$71:$C$83)=0,IF('SSRP agosto'!E11=0,0,"n.a."),F218/SUM('SSRP geografia'!$C$71:$C$83))</x:f>
        <x:v>0.0007508916838746011</x:v>
      </x:c>
      <x:c r="H218" s="55" t="n">
        <x:f>'SSRP agosto'!E11</x:f>
        <x:v>9853</x:v>
      </x:c>
      <x:c r="I218" s="55" t="n">
        <x:f>ROUND(H218*Parametros!$B$11,0)</x:f>
        <x:v>9853</x:v>
      </x:c>
      <x:c r="J218" s="55" t="n">
        <x:f>IF(ISNUMBER(G218),ROUND(SUM(G214:G218)*I218,0)-ROUND(SUM(G214:G217)*I218,0),"n.a.")</x:f>
        <x:v>7</x:v>
      </x:c>
      <x:c r="K218" s="55" t="n">
        <x:f>'SSRP agosto'!I11</x:f>
        <x:v>1235626</x:v>
      </x:c>
      <x:c r="L218" s="55" t="n">
        <x:f>K218*Parametros!$B$10*Parametros!$B$11</x:f>
        <x:v>1853439</x:v>
      </x:c>
      <x:c r="M218" s="60" t="n">
        <x:f>Parametros!B8</x:f>
        <x:v>0.015</x:v>
      </x:c>
      <x:c r="N218" s="55" t="n">
        <x:f>IF(I218=0,IF(L218=0,0,"n.a."),IF(M218&gt;0,L218/M218/I218,"n.a."))</x:f>
        <x:v>12540.60692174972</x:v>
      </x:c>
      <x:c r="O218" s="55" t="n">
        <x:f>IF(AND(ISNUMBER(J218),ISNUMBER(N218)),J218*N218,"n.a.")</x:f>
        <x:v>87784.24845224805</x:v>
      </x:c>
    </x:row>
    <x:row r="219">
      <x:c r="A219" s="38" t="str">
        <x:v>G0214</x:v>
      </x:c>
      <x:c r="B219" s="38" t="str">
        <x:v>C06</x:v>
      </x:c>
      <x:c r="C219" s="38" t="str">
        <x:v>Banesco Seguros, S.A.</x:v>
      </x:c>
      <x:c r="D219" s="38" t="str">
        <x:v>Comercial</x:v>
      </x:c>
      <x:c r="E219" s="38" t="str">
        <x:v>Herrera</x:v>
      </x:c>
      <x:c r="F219" s="55" t="n">
        <x:f>'SSRP geografia'!C76</x:f>
        <x:v>431</x:v>
      </x:c>
      <x:c r="G219" s="60" t="n">
        <x:f>IF(SUM('SSRP geografia'!$C$71:$C$83)=0,IF('SSRP agosto'!E11=0,0,"n.a."),F219/SUM('SSRP geografia'!$C$71:$C$83))</x:f>
        <x:v>0.02696952631249609</x:v>
      </x:c>
      <x:c r="H219" s="55" t="n">
        <x:f>'SSRP agosto'!E11</x:f>
        <x:v>9853</x:v>
      </x:c>
      <x:c r="I219" s="55" t="n">
        <x:f>ROUND(H219*Parametros!$B$11,0)</x:f>
        <x:v>9853</x:v>
      </x:c>
      <x:c r="J219" s="55" t="n">
        <x:f>IF(ISNUMBER(G219),ROUND(SUM(G214:G219)*I219,0)-ROUND(SUM(G214:G218)*I219,0),"n.a.")</x:f>
        <x:v>266</x:v>
      </x:c>
      <x:c r="K219" s="55" t="n">
        <x:f>'SSRP agosto'!I11</x:f>
        <x:v>1235626</x:v>
      </x:c>
      <x:c r="L219" s="55" t="n">
        <x:f>K219*Parametros!$B$10*Parametros!$B$11</x:f>
        <x:v>1853439</x:v>
      </x:c>
      <x:c r="M219" s="60" t="n">
        <x:f>Parametros!B8</x:f>
        <x:v>0.015</x:v>
      </x:c>
      <x:c r="N219" s="55" t="n">
        <x:f>IF(I219=0,IF(L219=0,0,"n.a."),IF(M219&gt;0,L219/M219/I219,"n.a."))</x:f>
        <x:v>12540.60692174972</x:v>
      </x:c>
      <x:c r="O219" s="55" t="n">
        <x:f>IF(AND(ISNUMBER(J219),ISNUMBER(N219)),J219*N219,"n.a.")</x:f>
        <x:v>3335801.4411854255</x:v>
      </x:c>
    </x:row>
    <x:row r="220">
      <x:c r="A220" s="38" t="str">
        <x:v>G0215</x:v>
      </x:c>
      <x:c r="B220" s="38" t="str">
        <x:v>C06</x:v>
      </x:c>
      <x:c r="C220" s="38" t="str">
        <x:v>Banesco Seguros, S.A.</x:v>
      </x:c>
      <x:c r="D220" s="38" t="str">
        <x:v>Comercial</x:v>
      </x:c>
      <x:c r="E220" s="38" t="str">
        <x:v>Los Santos</x:v>
      </x:c>
      <x:c r="F220" s="55" t="n">
        <x:f>'SSRP geografia'!C77</x:f>
        <x:v>147</x:v>
      </x:c>
      <x:c r="G220" s="60" t="n">
        <x:f>IF(SUM('SSRP geografia'!$C$71:$C$83)=0,IF('SSRP agosto'!E11=0,0,"n.a."),F220/SUM('SSRP geografia'!$C$71:$C$83))</x:f>
        <x:v>0.009198423127463863</x:v>
      </x:c>
      <x:c r="H220" s="55" t="n">
        <x:f>'SSRP agosto'!E11</x:f>
        <x:v>9853</x:v>
      </x:c>
      <x:c r="I220" s="55" t="n">
        <x:f>ROUND(H220*Parametros!$B$11,0)</x:f>
        <x:v>9853</x:v>
      </x:c>
      <x:c r="J220" s="55" t="n">
        <x:f>IF(ISNUMBER(G220),ROUND(SUM(G214:G220)*I220,0)-ROUND(SUM(G214:G219)*I220,0),"n.a.")</x:f>
        <x:v>91</x:v>
      </x:c>
      <x:c r="K220" s="55" t="n">
        <x:f>'SSRP agosto'!I11</x:f>
        <x:v>1235626</x:v>
      </x:c>
      <x:c r="L220" s="55" t="n">
        <x:f>K220*Parametros!$B$10*Parametros!$B$11</x:f>
        <x:v>1853439</x:v>
      </x:c>
      <x:c r="M220" s="60" t="n">
        <x:f>Parametros!B8</x:f>
        <x:v>0.015</x:v>
      </x:c>
      <x:c r="N220" s="55" t="n">
        <x:f>IF(I220=0,IF(L220=0,0,"n.a."),IF(M220&gt;0,L220/M220/I220,"n.a."))</x:f>
        <x:v>12540.60692174972</x:v>
      </x:c>
      <x:c r="O220" s="55" t="n">
        <x:f>IF(AND(ISNUMBER(J220),ISNUMBER(N220)),J220*N220,"n.a.")</x:f>
        <x:v>1141195.2298792247</x:v>
      </x:c>
    </x:row>
    <x:row r="221">
      <x:c r="A221" s="38" t="str">
        <x:v>G0216</x:v>
      </x:c>
      <x:c r="B221" s="38" t="str">
        <x:v>C06</x:v>
      </x:c>
      <x:c r="C221" s="38" t="str">
        <x:v>Banesco Seguros, S.A.</x:v>
      </x:c>
      <x:c r="D221" s="38" t="str">
        <x:v>Comercial</x:v>
      </x:c>
      <x:c r="E221" s="38" t="str">
        <x:v>Panamá</x:v>
      </x:c>
      <x:c r="F221" s="55" t="n">
        <x:f>'SSRP geografia'!C78</x:f>
        <x:v>10928</x:v>
      </x:c>
      <x:c r="G221" s="60" t="n">
        <x:f>IF(SUM('SSRP geografia'!$C$71:$C$83)=0,IF('SSRP agosto'!E11=0,0,"n.a."),F221/SUM('SSRP geografia'!$C$71:$C$83))</x:f>
        <x:v>0.6838120267818034</x:v>
      </x:c>
      <x:c r="H221" s="55" t="n">
        <x:f>'SSRP agosto'!E11</x:f>
        <x:v>9853</x:v>
      </x:c>
      <x:c r="I221" s="55" t="n">
        <x:f>ROUND(H221*Parametros!$B$11,0)</x:f>
        <x:v>9853</x:v>
      </x:c>
      <x:c r="J221" s="55" t="n">
        <x:f>IF(ISNUMBER(G221),ROUND(SUM(G214:G221)*I221,0)-ROUND(SUM(G214:G220)*I221,0),"n.a.")</x:f>
        <x:v>6737</x:v>
      </x:c>
      <x:c r="K221" s="55" t="n">
        <x:f>'SSRP agosto'!I11</x:f>
        <x:v>1235626</x:v>
      </x:c>
      <x:c r="L221" s="55" t="n">
        <x:f>K221*Parametros!$B$10*Parametros!$B$11</x:f>
        <x:v>1853439</x:v>
      </x:c>
      <x:c r="M221" s="60" t="n">
        <x:f>Parametros!B8</x:f>
        <x:v>0.015</x:v>
      </x:c>
      <x:c r="N221" s="55" t="n">
        <x:f>IF(I221=0,IF(L221=0,0,"n.a."),IF(M221&gt;0,L221/M221/I221,"n.a."))</x:f>
        <x:v>12540.60692174972</x:v>
      </x:c>
      <x:c r="O221" s="55" t="n">
        <x:f>IF(AND(ISNUMBER(J221),ISNUMBER(N221)),J221*N221,"n.a.")</x:f>
        <x:v>84486068.83182786</x:v>
      </x:c>
    </x:row>
    <x:row r="222">
      <x:c r="A222" s="38" t="str">
        <x:v>G0217</x:v>
      </x:c>
      <x:c r="B222" s="38" t="str">
        <x:v>C06</x:v>
      </x:c>
      <x:c r="C222" s="38" t="str">
        <x:v>Banesco Seguros, S.A.</x:v>
      </x:c>
      <x:c r="D222" s="38" t="str">
        <x:v>Comercial</x:v>
      </x:c>
      <x:c r="E222" s="38" t="str">
        <x:v>Veraguas</x:v>
      </x:c>
      <x:c r="F222" s="55" t="n">
        <x:f>'SSRP geografia'!C79</x:f>
        <x:v>1176</x:v>
      </x:c>
      <x:c r="G222" s="60" t="n">
        <x:f>IF(SUM('SSRP geografia'!$C$71:$C$83)=0,IF('SSRP agosto'!E11=0,0,"n.a."),F222/SUM('SSRP geografia'!$C$71:$C$83))</x:f>
        <x:v>0.0735873850197109</x:v>
      </x:c>
      <x:c r="H222" s="55" t="n">
        <x:f>'SSRP agosto'!E11</x:f>
        <x:v>9853</x:v>
      </x:c>
      <x:c r="I222" s="55" t="n">
        <x:f>ROUND(H222*Parametros!$B$11,0)</x:f>
        <x:v>9853</x:v>
      </x:c>
      <x:c r="J222" s="55" t="n">
        <x:f>IF(ISNUMBER(G222),ROUND(SUM(G214:G222)*I222,0)-ROUND(SUM(G214:G221)*I222,0),"n.a.")</x:f>
        <x:v>725</x:v>
      </x:c>
      <x:c r="K222" s="55" t="n">
        <x:f>'SSRP agosto'!I11</x:f>
        <x:v>1235626</x:v>
      </x:c>
      <x:c r="L222" s="55" t="n">
        <x:f>K222*Parametros!$B$10*Parametros!$B$11</x:f>
        <x:v>1853439</x:v>
      </x:c>
      <x:c r="M222" s="60" t="n">
        <x:f>Parametros!B8</x:f>
        <x:v>0.015</x:v>
      </x:c>
      <x:c r="N222" s="55" t="n">
        <x:f>IF(I222=0,IF(L222=0,0,"n.a."),IF(M222&gt;0,L222/M222/I222,"n.a."))</x:f>
        <x:v>12540.60692174972</x:v>
      </x:c>
      <x:c r="O222" s="55" t="n">
        <x:f>IF(AND(ISNUMBER(J222),ISNUMBER(N222)),J222*N222,"n.a.")</x:f>
        <x:v>9091940.018268548</x:v>
      </x:c>
    </x:row>
    <x:row r="223">
      <x:c r="A223" s="38" t="str">
        <x:v>G0218</x:v>
      </x:c>
      <x:c r="B223" s="38" t="str">
        <x:v>C06</x:v>
      </x:c>
      <x:c r="C223" s="38" t="str">
        <x:v>Banesco Seguros, S.A.</x:v>
      </x:c>
      <x:c r="D223" s="38" t="str">
        <x:v>Comercial</x:v>
      </x:c>
      <x:c r="E223" s="38" t="str">
        <x:v>Guna Yala</x:v>
      </x:c>
      <x:c r="F223" s="55" t="n">
        <x:f>'SSRP geografia'!C80</x:f>
        <x:v>0</x:v>
      </x:c>
      <x:c r="G223" s="60" t="n">
        <x:f>IF(SUM('SSRP geografia'!$C$71:$C$83)=0,IF('SSRP agosto'!E11=0,0,"n.a."),F223/SUM('SSRP geografia'!$C$71:$C$83))</x:f>
        <x:v>0</x:v>
      </x:c>
      <x:c r="H223" s="55" t="n">
        <x:f>'SSRP agosto'!E11</x:f>
        <x:v>9853</x:v>
      </x:c>
      <x:c r="I223" s="55" t="n">
        <x:f>ROUND(H223*Parametros!$B$11,0)</x:f>
        <x:v>9853</x:v>
      </x:c>
      <x:c r="J223" s="55" t="n">
        <x:f>IF(ISNUMBER(G223),ROUND(SUM(G214:G223)*I223,0)-ROUND(SUM(G214:G222)*I223,0),"n.a.")</x:f>
        <x:v>0</x:v>
      </x:c>
      <x:c r="K223" s="55" t="n">
        <x:f>'SSRP agosto'!I11</x:f>
        <x:v>1235626</x:v>
      </x:c>
      <x:c r="L223" s="55" t="n">
        <x:f>K223*Parametros!$B$10*Parametros!$B$11</x:f>
        <x:v>1853439</x:v>
      </x:c>
      <x:c r="M223" s="60" t="n">
        <x:f>Parametros!B8</x:f>
        <x:v>0.015</x:v>
      </x:c>
      <x:c r="N223" s="55" t="n">
        <x:f>IF(I223=0,IF(L223=0,0,"n.a."),IF(M223&gt;0,L223/M223/I223,"n.a."))</x:f>
        <x:v>12540.60692174972</x:v>
      </x:c>
      <x:c r="O223" s="55" t="n">
        <x:f>IF(AND(ISNUMBER(J223),ISNUMBER(N223)),J223*N223,"n.a.")</x:f>
        <x:v>0</x:v>
      </x:c>
    </x:row>
    <x:row r="224">
      <x:c r="A224" s="38" t="str">
        <x:v>G0219</x:v>
      </x:c>
      <x:c r="B224" s="38" t="str">
        <x:v>C06</x:v>
      </x:c>
      <x:c r="C224" s="38" t="str">
        <x:v>Banesco Seguros, S.A.</x:v>
      </x:c>
      <x:c r="D224" s="38" t="str">
        <x:v>Comercial</x:v>
      </x:c>
      <x:c r="E224" s="38" t="str">
        <x:v>Emberá-Wounaan</x:v>
      </x:c>
      <x:c r="F224" s="55" t="n">
        <x:f>'SSRP geografia'!C81</x:f>
        <x:v>0</x:v>
      </x:c>
      <x:c r="G224" s="60" t="n">
        <x:f>IF(SUM('SSRP geografia'!$C$71:$C$83)=0,IF('SSRP agosto'!E11=0,0,"n.a."),F224/SUM('SSRP geografia'!$C$71:$C$83))</x:f>
        <x:v>0</x:v>
      </x:c>
      <x:c r="H224" s="55" t="n">
        <x:f>'SSRP agosto'!E11</x:f>
        <x:v>9853</x:v>
      </x:c>
      <x:c r="I224" s="55" t="n">
        <x:f>ROUND(H224*Parametros!$B$11,0)</x:f>
        <x:v>9853</x:v>
      </x:c>
      <x:c r="J224" s="55" t="n">
        <x:f>IF(ISNUMBER(G224),ROUND(SUM(G214:G224)*I224,0)-ROUND(SUM(G214:G223)*I224,0),"n.a.")</x:f>
        <x:v>0</x:v>
      </x:c>
      <x:c r="K224" s="55" t="n">
        <x:f>'SSRP agosto'!I11</x:f>
        <x:v>1235626</x:v>
      </x:c>
      <x:c r="L224" s="55" t="n">
        <x:f>K224*Parametros!$B$10*Parametros!$B$11</x:f>
        <x:v>1853439</x:v>
      </x:c>
      <x:c r="M224" s="60" t="n">
        <x:f>Parametros!B8</x:f>
        <x:v>0.015</x:v>
      </x:c>
      <x:c r="N224" s="55" t="n">
        <x:f>IF(I224=0,IF(L224=0,0,"n.a."),IF(M224&gt;0,L224/M224/I224,"n.a."))</x:f>
        <x:v>12540.60692174972</x:v>
      </x:c>
      <x:c r="O224" s="55" t="n">
        <x:f>IF(AND(ISNUMBER(J224),ISNUMBER(N224)),J224*N224,"n.a.")</x:f>
        <x:v>0</x:v>
      </x:c>
    </x:row>
    <x:row r="225">
      <x:c r="A225" s="38" t="str">
        <x:v>G0220</x:v>
      </x:c>
      <x:c r="B225" s="38" t="str">
        <x:v>C06</x:v>
      </x:c>
      <x:c r="C225" s="38" t="str">
        <x:v>Banesco Seguros, S.A.</x:v>
      </x:c>
      <x:c r="D225" s="38" t="str">
        <x:v>Comercial</x:v>
      </x:c>
      <x:c r="E225" s="38" t="str">
        <x:v>Ngäbe-Buglé</x:v>
      </x:c>
      <x:c r="F225" s="55" t="n">
        <x:f>'SSRP geografia'!C82</x:f>
        <x:v>0</x:v>
      </x:c>
      <x:c r="G225" s="60" t="n">
        <x:f>IF(SUM('SSRP geografia'!$C$71:$C$83)=0,IF('SSRP agosto'!E11=0,0,"n.a."),F225/SUM('SSRP geografia'!$C$71:$C$83))</x:f>
        <x:v>0</x:v>
      </x:c>
      <x:c r="H225" s="55" t="n">
        <x:f>'SSRP agosto'!E11</x:f>
        <x:v>9853</x:v>
      </x:c>
      <x:c r="I225" s="55" t="n">
        <x:f>ROUND(H225*Parametros!$B$11,0)</x:f>
        <x:v>9853</x:v>
      </x:c>
      <x:c r="J225" s="55" t="n">
        <x:f>IF(ISNUMBER(G225),ROUND(SUM(G214:G225)*I225,0)-ROUND(SUM(G214:G224)*I225,0),"n.a.")</x:f>
        <x:v>0</x:v>
      </x:c>
      <x:c r="K225" s="55" t="n">
        <x:f>'SSRP agosto'!I11</x:f>
        <x:v>1235626</x:v>
      </x:c>
      <x:c r="L225" s="55" t="n">
        <x:f>K225*Parametros!$B$10*Parametros!$B$11</x:f>
        <x:v>1853439</x:v>
      </x:c>
      <x:c r="M225" s="60" t="n">
        <x:f>Parametros!B8</x:f>
        <x:v>0.015</x:v>
      </x:c>
      <x:c r="N225" s="55" t="n">
        <x:f>IF(I225=0,IF(L225=0,0,"n.a."),IF(M225&gt;0,L225/M225/I225,"n.a."))</x:f>
        <x:v>12540.60692174972</x:v>
      </x:c>
      <x:c r="O225" s="55" t="n">
        <x:f>IF(AND(ISNUMBER(J225),ISNUMBER(N225)),J225*N225,"n.a.")</x:f>
        <x:v>0</x:v>
      </x:c>
    </x:row>
    <x:row r="226">
      <x:c r="A226" s="38" t="str">
        <x:v>G0221</x:v>
      </x:c>
      <x:c r="B226" s="38" t="str">
        <x:v>C06</x:v>
      </x:c>
      <x:c r="C226" s="38" t="str">
        <x:v>Banesco Seguros, S.A.</x:v>
      </x:c>
      <x:c r="D226" s="38" t="str">
        <x:v>Comercial</x:v>
      </x:c>
      <x:c r="E226" s="38" t="str">
        <x:v>Panamá Oeste</x:v>
      </x:c>
      <x:c r="F226" s="55" t="n">
        <x:f>'SSRP geografia'!C83</x:f>
        <x:v>1138</x:v>
      </x:c>
      <x:c r="G226" s="60" t="n">
        <x:f>IF(SUM('SSRP geografia'!$C$71:$C$83)=0,IF('SSRP agosto'!E11=0,0,"n.a."),F226/SUM('SSRP geografia'!$C$71:$C$83))</x:f>
        <x:v>0.071209561354108</x:v>
      </x:c>
      <x:c r="H226" s="55" t="n">
        <x:f>'SSRP agosto'!E11</x:f>
        <x:v>9853</x:v>
      </x:c>
      <x:c r="I226" s="55" t="n">
        <x:f>ROUND(H226*Parametros!$B$11,0)</x:f>
        <x:v>9853</x:v>
      </x:c>
      <x:c r="J226" s="55" t="n">
        <x:f>IF(ISNUMBER(G226),ROUND(SUM(G214:G226)*I226,0)-ROUND(SUM(G214:G225)*I226,0),"n.a.")</x:f>
        <x:v>702</x:v>
      </x:c>
      <x:c r="K226" s="55" t="n">
        <x:f>'SSRP agosto'!I11</x:f>
        <x:v>1235626</x:v>
      </x:c>
      <x:c r="L226" s="55" t="n">
        <x:f>K226*Parametros!$B$10*Parametros!$B$11</x:f>
        <x:v>1853439</x:v>
      </x:c>
      <x:c r="M226" s="60" t="n">
        <x:f>Parametros!B8</x:f>
        <x:v>0.015</x:v>
      </x:c>
      <x:c r="N226" s="55" t="n">
        <x:f>IF(I226=0,IF(L226=0,0,"n.a."),IF(M226&gt;0,L226/M226/I226,"n.a."))</x:f>
        <x:v>12540.60692174972</x:v>
      </x:c>
      <x:c r="O226" s="55" t="n">
        <x:f>IF(AND(ISNUMBER(J226),ISNUMBER(N226)),J226*N226,"n.a.")</x:f>
        <x:v>8803506.059068304</x:v>
      </x:c>
    </x:row>
    <x:row r="227">
      <x:c r="A227" s="38" t="str">
        <x:v>G0222</x:v>
      </x:c>
      <x:c r="B227" s="38" t="str">
        <x:v>C06</x:v>
      </x:c>
      <x:c r="C227" s="38" t="str">
        <x:v>Banesco Seguros, S.A.</x:v>
      </x:c>
      <x:c r="D227" s="38" t="str">
        <x:v>Industrial</x:v>
      </x:c>
      <x:c r="E227" s="38" t="str">
        <x:v>Bocas del Toro</x:v>
      </x:c>
      <x:c r="F227" s="55" t="n">
        <x:f>'SSRP geografia'!C71</x:f>
        <x:v>70</x:v>
      </x:c>
      <x:c r="G227" s="60" t="n">
        <x:f>IF(SUM('SSRP geografia'!$C$71:$C$83)=0,IF('SSRP agosto'!F11=0,0,"n.a."),F227/SUM('SSRP geografia'!$C$71:$C$83))</x:f>
        <x:v>0.004380201489268506</x:v>
      </x:c>
      <x:c r="H227" s="55" t="n">
        <x:f>'SSRP agosto'!F11</x:f>
        <x:v>0</x:v>
      </x:c>
      <x:c r="I227" s="55" t="n">
        <x:f>ROUND(H227*Parametros!$B$11,0)</x:f>
        <x:v>0</x:v>
      </x:c>
      <x:c r="J227" s="55" t="n">
        <x:f>IF(ISNUMBER(G227),ROUND(SUM(G227:G227)*I227,0)-0,"n.a.")</x:f>
        <x:v>0</x:v>
      </x:c>
      <x:c r="K227" s="55" t="n">
        <x:f>'SSRP agosto'!J11</x:f>
        <x:v>0</x:v>
      </x:c>
      <x:c r="L227" s="55" t="n">
        <x:f>K227*Parametros!$B$10*Parametros!$B$11</x:f>
        <x:v>0</x:v>
      </x:c>
      <x:c r="M227" s="60" t="n">
        <x:f>Parametros!B9</x:f>
        <x:v>0.015</x:v>
      </x:c>
      <x:c r="N227" s="55" t="n">
        <x:f>IF(I227=0,IF(L227=0,0,"n.a."),IF(M227&gt;0,L227/M227/I227,"n.a."))</x:f>
        <x:v>0</x:v>
      </x:c>
      <x:c r="O227" s="55" t="n">
        <x:f>IF(AND(ISNUMBER(J227),ISNUMBER(N227)),J227*N227,"n.a.")</x:f>
        <x:v>0</x:v>
      </x:c>
    </x:row>
    <x:row r="228">
      <x:c r="A228" s="38" t="str">
        <x:v>G0223</x:v>
      </x:c>
      <x:c r="B228" s="38" t="str">
        <x:v>C06</x:v>
      </x:c>
      <x:c r="C228" s="38" t="str">
        <x:v>Banesco Seguros, S.A.</x:v>
      </x:c>
      <x:c r="D228" s="38" t="str">
        <x:v>Industrial</x:v>
      </x:c>
      <x:c r="E228" s="38" t="str">
        <x:v>Coclé</x:v>
      </x:c>
      <x:c r="F228" s="55" t="n">
        <x:f>'SSRP geografia'!C72</x:f>
        <x:v>764</x:v>
      </x:c>
      <x:c r="G228" s="60" t="n">
        <x:f>IF(SUM('SSRP geografia'!$C$71:$C$83)=0,IF('SSRP agosto'!F11=0,0,"n.a."),F228/SUM('SSRP geografia'!$C$71:$C$83))</x:f>
        <x:v>0.047806770540016266</x:v>
      </x:c>
      <x:c r="H228" s="55" t="n">
        <x:f>'SSRP agosto'!F11</x:f>
        <x:v>0</x:v>
      </x:c>
      <x:c r="I228" s="55" t="n">
        <x:f>ROUND(H228*Parametros!$B$11,0)</x:f>
        <x:v>0</x:v>
      </x:c>
      <x:c r="J228" s="55" t="n">
        <x:f>IF(ISNUMBER(G228),ROUND(SUM(G227:G228)*I228,0)-ROUND(SUM(G227:G227)*I228,0),"n.a.")</x:f>
        <x:v>0</x:v>
      </x:c>
      <x:c r="K228" s="55" t="n">
        <x:f>'SSRP agosto'!J11</x:f>
        <x:v>0</x:v>
      </x:c>
      <x:c r="L228" s="55" t="n">
        <x:f>K228*Parametros!$B$10*Parametros!$B$11</x:f>
        <x:v>0</x:v>
      </x:c>
      <x:c r="M228" s="60" t="n">
        <x:f>Parametros!B9</x:f>
        <x:v>0.015</x:v>
      </x:c>
      <x:c r="N228" s="55" t="n">
        <x:f>IF(I228=0,IF(L228=0,0,"n.a."),IF(M228&gt;0,L228/M228/I228,"n.a."))</x:f>
        <x:v>0</x:v>
      </x:c>
      <x:c r="O228" s="55" t="n">
        <x:f>IF(AND(ISNUMBER(J228),ISNUMBER(N228)),J228*N228,"n.a.")</x:f>
        <x:v>0</x:v>
      </x:c>
    </x:row>
    <x:row r="229">
      <x:c r="A229" s="38" t="str">
        <x:v>G0224</x:v>
      </x:c>
      <x:c r="B229" s="38" t="str">
        <x:v>C06</x:v>
      </x:c>
      <x:c r="C229" s="38" t="str">
        <x:v>Banesco Seguros, S.A.</x:v>
      </x:c>
      <x:c r="D229" s="38" t="str">
        <x:v>Industrial</x:v>
      </x:c>
      <x:c r="E229" s="38" t="str">
        <x:v>Colón</x:v>
      </x:c>
      <x:c r="F229" s="55" t="n">
        <x:f>'SSRP geografia'!C73</x:f>
        <x:v>520</x:v>
      </x:c>
      <x:c r="G229" s="60" t="n">
        <x:f>IF(SUM('SSRP geografia'!$C$71:$C$83)=0,IF('SSRP agosto'!F11=0,0,"n.a."),F229/SUM('SSRP geografia'!$C$71:$C$83))</x:f>
        <x:v>0.03253863963456605</x:v>
      </x:c>
      <x:c r="H229" s="55" t="n">
        <x:f>'SSRP agosto'!F11</x:f>
        <x:v>0</x:v>
      </x:c>
      <x:c r="I229" s="55" t="n">
        <x:f>ROUND(H229*Parametros!$B$11,0)</x:f>
        <x:v>0</x:v>
      </x:c>
      <x:c r="J229" s="55" t="n">
        <x:f>IF(ISNUMBER(G229),ROUND(SUM(G227:G229)*I229,0)-ROUND(SUM(G227:G228)*I229,0),"n.a.")</x:f>
        <x:v>0</x:v>
      </x:c>
      <x:c r="K229" s="55" t="n">
        <x:f>'SSRP agosto'!J11</x:f>
        <x:v>0</x:v>
      </x:c>
      <x:c r="L229" s="55" t="n">
        <x:f>K229*Parametros!$B$10*Parametros!$B$11</x:f>
        <x:v>0</x:v>
      </x:c>
      <x:c r="M229" s="60" t="n">
        <x:f>Parametros!B9</x:f>
        <x:v>0.015</x:v>
      </x:c>
      <x:c r="N229" s="55" t="n">
        <x:f>IF(I229=0,IF(L229=0,0,"n.a."),IF(M229&gt;0,L229/M229/I229,"n.a."))</x:f>
        <x:v>0</x:v>
      </x:c>
      <x:c r="O229" s="55" t="n">
        <x:f>IF(AND(ISNUMBER(J229),ISNUMBER(N229)),J229*N229,"n.a.")</x:f>
        <x:v>0</x:v>
      </x:c>
    </x:row>
    <x:row r="230">
      <x:c r="A230" s="38" t="str">
        <x:v>G0225</x:v>
      </x:c>
      <x:c r="B230" s="38" t="str">
        <x:v>C06</x:v>
      </x:c>
      <x:c r="C230" s="38" t="str">
        <x:v>Banesco Seguros, S.A.</x:v>
      </x:c>
      <x:c r="D230" s="38" t="str">
        <x:v>Industrial</x:v>
      </x:c>
      <x:c r="E230" s="38" t="str">
        <x:v>Chiriquí</x:v>
      </x:c>
      <x:c r="F230" s="55" t="n">
        <x:f>'SSRP geografia'!C74</x:f>
        <x:v>795</x:v>
      </x:c>
      <x:c r="G230" s="60" t="n">
        <x:f>IF(SUM('SSRP geografia'!$C$71:$C$83)=0,IF('SSRP agosto'!F11=0,0,"n.a."),F230/SUM('SSRP geografia'!$C$71:$C$83))</x:f>
        <x:v>0.04974657405669232</x:v>
      </x:c>
      <x:c r="H230" s="55" t="n">
        <x:f>'SSRP agosto'!F11</x:f>
        <x:v>0</x:v>
      </x:c>
      <x:c r="I230" s="55" t="n">
        <x:f>ROUND(H230*Parametros!$B$11,0)</x:f>
        <x:v>0</x:v>
      </x:c>
      <x:c r="J230" s="55" t="n">
        <x:f>IF(ISNUMBER(G230),ROUND(SUM(G227:G230)*I230,0)-ROUND(SUM(G227:G229)*I230,0),"n.a.")</x:f>
        <x:v>0</x:v>
      </x:c>
      <x:c r="K230" s="55" t="n">
        <x:f>'SSRP agosto'!J11</x:f>
        <x:v>0</x:v>
      </x:c>
      <x:c r="L230" s="55" t="n">
        <x:f>K230*Parametros!$B$10*Parametros!$B$11</x:f>
        <x:v>0</x:v>
      </x:c>
      <x:c r="M230" s="60" t="n">
        <x:f>Parametros!B9</x:f>
        <x:v>0.015</x:v>
      </x:c>
      <x:c r="N230" s="55" t="n">
        <x:f>IF(I230=0,IF(L230=0,0,"n.a."),IF(M230&gt;0,L230/M230/I230,"n.a."))</x:f>
        <x:v>0</x:v>
      </x:c>
      <x:c r="O230" s="55" t="n">
        <x:f>IF(AND(ISNUMBER(J230),ISNUMBER(N230)),J230*N230,"n.a.")</x:f>
        <x:v>0</x:v>
      </x:c>
    </x:row>
    <x:row r="231">
      <x:c r="A231" s="38" t="str">
        <x:v>G0226</x:v>
      </x:c>
      <x:c r="B231" s="38" t="str">
        <x:v>C06</x:v>
      </x:c>
      <x:c r="C231" s="38" t="str">
        <x:v>Banesco Seguros, S.A.</x:v>
      </x:c>
      <x:c r="D231" s="38" t="str">
        <x:v>Industrial</x:v>
      </x:c>
      <x:c r="E231" s="38" t="str">
        <x:v>Darién</x:v>
      </x:c>
      <x:c r="F231" s="55" t="n">
        <x:f>'SSRP geografia'!C75</x:f>
        <x:v>12</x:v>
      </x:c>
      <x:c r="G231" s="60" t="n">
        <x:f>IF(SUM('SSRP geografia'!$C$71:$C$83)=0,IF('SSRP agosto'!F11=0,0,"n.a."),F231/SUM('SSRP geografia'!$C$71:$C$83))</x:f>
        <x:v>0.0007508916838746011</x:v>
      </x:c>
      <x:c r="H231" s="55" t="n">
        <x:f>'SSRP agosto'!F11</x:f>
        <x:v>0</x:v>
      </x:c>
      <x:c r="I231" s="55" t="n">
        <x:f>ROUND(H231*Parametros!$B$11,0)</x:f>
        <x:v>0</x:v>
      </x:c>
      <x:c r="J231" s="55" t="n">
        <x:f>IF(ISNUMBER(G231),ROUND(SUM(G227:G231)*I231,0)-ROUND(SUM(G227:G230)*I231,0),"n.a.")</x:f>
        <x:v>0</x:v>
      </x:c>
      <x:c r="K231" s="55" t="n">
        <x:f>'SSRP agosto'!J11</x:f>
        <x:v>0</x:v>
      </x:c>
      <x:c r="L231" s="55" t="n">
        <x:f>K231*Parametros!$B$10*Parametros!$B$11</x:f>
        <x:v>0</x:v>
      </x:c>
      <x:c r="M231" s="60" t="n">
        <x:f>Parametros!B9</x:f>
        <x:v>0.015</x:v>
      </x:c>
      <x:c r="N231" s="55" t="n">
        <x:f>IF(I231=0,IF(L231=0,0,"n.a."),IF(M231&gt;0,L231/M231/I231,"n.a."))</x:f>
        <x:v>0</x:v>
      </x:c>
      <x:c r="O231" s="55" t="n">
        <x:f>IF(AND(ISNUMBER(J231),ISNUMBER(N231)),J231*N231,"n.a.")</x:f>
        <x:v>0</x:v>
      </x:c>
    </x:row>
    <x:row r="232">
      <x:c r="A232" s="38" t="str">
        <x:v>G0227</x:v>
      </x:c>
      <x:c r="B232" s="38" t="str">
        <x:v>C06</x:v>
      </x:c>
      <x:c r="C232" s="38" t="str">
        <x:v>Banesco Seguros, S.A.</x:v>
      </x:c>
      <x:c r="D232" s="38" t="str">
        <x:v>Industrial</x:v>
      </x:c>
      <x:c r="E232" s="38" t="str">
        <x:v>Herrera</x:v>
      </x:c>
      <x:c r="F232" s="55" t="n">
        <x:f>'SSRP geografia'!C76</x:f>
        <x:v>431</x:v>
      </x:c>
      <x:c r="G232" s="60" t="n">
        <x:f>IF(SUM('SSRP geografia'!$C$71:$C$83)=0,IF('SSRP agosto'!F11=0,0,"n.a."),F232/SUM('SSRP geografia'!$C$71:$C$83))</x:f>
        <x:v>0.02696952631249609</x:v>
      </x:c>
      <x:c r="H232" s="55" t="n">
        <x:f>'SSRP agosto'!F11</x:f>
        <x:v>0</x:v>
      </x:c>
      <x:c r="I232" s="55" t="n">
        <x:f>ROUND(H232*Parametros!$B$11,0)</x:f>
        <x:v>0</x:v>
      </x:c>
      <x:c r="J232" s="55" t="n">
        <x:f>IF(ISNUMBER(G232),ROUND(SUM(G227:G232)*I232,0)-ROUND(SUM(G227:G231)*I232,0),"n.a.")</x:f>
        <x:v>0</x:v>
      </x:c>
      <x:c r="K232" s="55" t="n">
        <x:f>'SSRP agosto'!J11</x:f>
        <x:v>0</x:v>
      </x:c>
      <x:c r="L232" s="55" t="n">
        <x:f>K232*Parametros!$B$10*Parametros!$B$11</x:f>
        <x:v>0</x:v>
      </x:c>
      <x:c r="M232" s="60" t="n">
        <x:f>Parametros!B9</x:f>
        <x:v>0.015</x:v>
      </x:c>
      <x:c r="N232" s="55" t="n">
        <x:f>IF(I232=0,IF(L232=0,0,"n.a."),IF(M232&gt;0,L232/M232/I232,"n.a."))</x:f>
        <x:v>0</x:v>
      </x:c>
      <x:c r="O232" s="55" t="n">
        <x:f>IF(AND(ISNUMBER(J232),ISNUMBER(N232)),J232*N232,"n.a.")</x:f>
        <x:v>0</x:v>
      </x:c>
    </x:row>
    <x:row r="233">
      <x:c r="A233" s="38" t="str">
        <x:v>G0228</x:v>
      </x:c>
      <x:c r="B233" s="38" t="str">
        <x:v>C06</x:v>
      </x:c>
      <x:c r="C233" s="38" t="str">
        <x:v>Banesco Seguros, S.A.</x:v>
      </x:c>
      <x:c r="D233" s="38" t="str">
        <x:v>Industrial</x:v>
      </x:c>
      <x:c r="E233" s="38" t="str">
        <x:v>Los Santos</x:v>
      </x:c>
      <x:c r="F233" s="55" t="n">
        <x:f>'SSRP geografia'!C77</x:f>
        <x:v>147</x:v>
      </x:c>
      <x:c r="G233" s="60" t="n">
        <x:f>IF(SUM('SSRP geografia'!$C$71:$C$83)=0,IF('SSRP agosto'!F11=0,0,"n.a."),F233/SUM('SSRP geografia'!$C$71:$C$83))</x:f>
        <x:v>0.009198423127463863</x:v>
      </x:c>
      <x:c r="H233" s="55" t="n">
        <x:f>'SSRP agosto'!F11</x:f>
        <x:v>0</x:v>
      </x:c>
      <x:c r="I233" s="55" t="n">
        <x:f>ROUND(H233*Parametros!$B$11,0)</x:f>
        <x:v>0</x:v>
      </x:c>
      <x:c r="J233" s="55" t="n">
        <x:f>IF(ISNUMBER(G233),ROUND(SUM(G227:G233)*I233,0)-ROUND(SUM(G227:G232)*I233,0),"n.a.")</x:f>
        <x:v>0</x:v>
      </x:c>
      <x:c r="K233" s="55" t="n">
        <x:f>'SSRP agosto'!J11</x:f>
        <x:v>0</x:v>
      </x:c>
      <x:c r="L233" s="55" t="n">
        <x:f>K233*Parametros!$B$10*Parametros!$B$11</x:f>
        <x:v>0</x:v>
      </x:c>
      <x:c r="M233" s="60" t="n">
        <x:f>Parametros!B9</x:f>
        <x:v>0.015</x:v>
      </x:c>
      <x:c r="N233" s="55" t="n">
        <x:f>IF(I233=0,IF(L233=0,0,"n.a."),IF(M233&gt;0,L233/M233/I233,"n.a."))</x:f>
        <x:v>0</x:v>
      </x:c>
      <x:c r="O233" s="55" t="n">
        <x:f>IF(AND(ISNUMBER(J233),ISNUMBER(N233)),J233*N233,"n.a.")</x:f>
        <x:v>0</x:v>
      </x:c>
    </x:row>
    <x:row r="234">
      <x:c r="A234" s="38" t="str">
        <x:v>G0229</x:v>
      </x:c>
      <x:c r="B234" s="38" t="str">
        <x:v>C06</x:v>
      </x:c>
      <x:c r="C234" s="38" t="str">
        <x:v>Banesco Seguros, S.A.</x:v>
      </x:c>
      <x:c r="D234" s="38" t="str">
        <x:v>Industrial</x:v>
      </x:c>
      <x:c r="E234" s="38" t="str">
        <x:v>Panamá</x:v>
      </x:c>
      <x:c r="F234" s="55" t="n">
        <x:f>'SSRP geografia'!C78</x:f>
        <x:v>10928</x:v>
      </x:c>
      <x:c r="G234" s="60" t="n">
        <x:f>IF(SUM('SSRP geografia'!$C$71:$C$83)=0,IF('SSRP agosto'!F11=0,0,"n.a."),F234/SUM('SSRP geografia'!$C$71:$C$83))</x:f>
        <x:v>0.6838120267818034</x:v>
      </x:c>
      <x:c r="H234" s="55" t="n">
        <x:f>'SSRP agosto'!F11</x:f>
        <x:v>0</x:v>
      </x:c>
      <x:c r="I234" s="55" t="n">
        <x:f>ROUND(H234*Parametros!$B$11,0)</x:f>
        <x:v>0</x:v>
      </x:c>
      <x:c r="J234" s="55" t="n">
        <x:f>IF(ISNUMBER(G234),ROUND(SUM(G227:G234)*I234,0)-ROUND(SUM(G227:G233)*I234,0),"n.a.")</x:f>
        <x:v>0</x:v>
      </x:c>
      <x:c r="K234" s="55" t="n">
        <x:f>'SSRP agosto'!J11</x:f>
        <x:v>0</x:v>
      </x:c>
      <x:c r="L234" s="55" t="n">
        <x:f>K234*Parametros!$B$10*Parametros!$B$11</x:f>
        <x:v>0</x:v>
      </x:c>
      <x:c r="M234" s="60" t="n">
        <x:f>Parametros!B9</x:f>
        <x:v>0.015</x:v>
      </x:c>
      <x:c r="N234" s="55" t="n">
        <x:f>IF(I234=0,IF(L234=0,0,"n.a."),IF(M234&gt;0,L234/M234/I234,"n.a."))</x:f>
        <x:v>0</x:v>
      </x:c>
      <x:c r="O234" s="55" t="n">
        <x:f>IF(AND(ISNUMBER(J234),ISNUMBER(N234)),J234*N234,"n.a.")</x:f>
        <x:v>0</x:v>
      </x:c>
    </x:row>
    <x:row r="235">
      <x:c r="A235" s="38" t="str">
        <x:v>G0230</x:v>
      </x:c>
      <x:c r="B235" s="38" t="str">
        <x:v>C06</x:v>
      </x:c>
      <x:c r="C235" s="38" t="str">
        <x:v>Banesco Seguros, S.A.</x:v>
      </x:c>
      <x:c r="D235" s="38" t="str">
        <x:v>Industrial</x:v>
      </x:c>
      <x:c r="E235" s="38" t="str">
        <x:v>Veraguas</x:v>
      </x:c>
      <x:c r="F235" s="55" t="n">
        <x:f>'SSRP geografia'!C79</x:f>
        <x:v>1176</x:v>
      </x:c>
      <x:c r="G235" s="60" t="n">
        <x:f>IF(SUM('SSRP geografia'!$C$71:$C$83)=0,IF('SSRP agosto'!F11=0,0,"n.a."),F235/SUM('SSRP geografia'!$C$71:$C$83))</x:f>
        <x:v>0.0735873850197109</x:v>
      </x:c>
      <x:c r="H235" s="55" t="n">
        <x:f>'SSRP agosto'!F11</x:f>
        <x:v>0</x:v>
      </x:c>
      <x:c r="I235" s="55" t="n">
        <x:f>ROUND(H235*Parametros!$B$11,0)</x:f>
        <x:v>0</x:v>
      </x:c>
      <x:c r="J235" s="55" t="n">
        <x:f>IF(ISNUMBER(G235),ROUND(SUM(G227:G235)*I235,0)-ROUND(SUM(G227:G234)*I235,0),"n.a.")</x:f>
        <x:v>0</x:v>
      </x:c>
      <x:c r="K235" s="55" t="n">
        <x:f>'SSRP agosto'!J11</x:f>
        <x:v>0</x:v>
      </x:c>
      <x:c r="L235" s="55" t="n">
        <x:f>K235*Parametros!$B$10*Parametros!$B$11</x:f>
        <x:v>0</x:v>
      </x:c>
      <x:c r="M235" s="60" t="n">
        <x:f>Parametros!B9</x:f>
        <x:v>0.015</x:v>
      </x:c>
      <x:c r="N235" s="55" t="n">
        <x:f>IF(I235=0,IF(L235=0,0,"n.a."),IF(M235&gt;0,L235/M235/I235,"n.a."))</x:f>
        <x:v>0</x:v>
      </x:c>
      <x:c r="O235" s="55" t="n">
        <x:f>IF(AND(ISNUMBER(J235),ISNUMBER(N235)),J235*N235,"n.a.")</x:f>
        <x:v>0</x:v>
      </x:c>
    </x:row>
    <x:row r="236">
      <x:c r="A236" s="38" t="str">
        <x:v>G0231</x:v>
      </x:c>
      <x:c r="B236" s="38" t="str">
        <x:v>C06</x:v>
      </x:c>
      <x:c r="C236" s="38" t="str">
        <x:v>Banesco Seguros, S.A.</x:v>
      </x:c>
      <x:c r="D236" s="38" t="str">
        <x:v>Industrial</x:v>
      </x:c>
      <x:c r="E236" s="38" t="str">
        <x:v>Guna Yala</x:v>
      </x:c>
      <x:c r="F236" s="55" t="n">
        <x:f>'SSRP geografia'!C80</x:f>
        <x:v>0</x:v>
      </x:c>
      <x:c r="G236" s="60" t="n">
        <x:f>IF(SUM('SSRP geografia'!$C$71:$C$83)=0,IF('SSRP agosto'!F11=0,0,"n.a."),F236/SUM('SSRP geografia'!$C$71:$C$83))</x:f>
        <x:v>0</x:v>
      </x:c>
      <x:c r="H236" s="55" t="n">
        <x:f>'SSRP agosto'!F11</x:f>
        <x:v>0</x:v>
      </x:c>
      <x:c r="I236" s="55" t="n">
        <x:f>ROUND(H236*Parametros!$B$11,0)</x:f>
        <x:v>0</x:v>
      </x:c>
      <x:c r="J236" s="55" t="n">
        <x:f>IF(ISNUMBER(G236),ROUND(SUM(G227:G236)*I236,0)-ROUND(SUM(G227:G235)*I236,0),"n.a.")</x:f>
        <x:v>0</x:v>
      </x:c>
      <x:c r="K236" s="55" t="n">
        <x:f>'SSRP agosto'!J11</x:f>
        <x:v>0</x:v>
      </x:c>
      <x:c r="L236" s="55" t="n">
        <x:f>K236*Parametros!$B$10*Parametros!$B$11</x:f>
        <x:v>0</x:v>
      </x:c>
      <x:c r="M236" s="60" t="n">
        <x:f>Parametros!B9</x:f>
        <x:v>0.015</x:v>
      </x:c>
      <x:c r="N236" s="55" t="n">
        <x:f>IF(I236=0,IF(L236=0,0,"n.a."),IF(M236&gt;0,L236/M236/I236,"n.a."))</x:f>
        <x:v>0</x:v>
      </x:c>
      <x:c r="O236" s="55" t="n">
        <x:f>IF(AND(ISNUMBER(J236),ISNUMBER(N236)),J236*N236,"n.a.")</x:f>
        <x:v>0</x:v>
      </x:c>
    </x:row>
    <x:row r="237">
      <x:c r="A237" s="38" t="str">
        <x:v>G0232</x:v>
      </x:c>
      <x:c r="B237" s="38" t="str">
        <x:v>C06</x:v>
      </x:c>
      <x:c r="C237" s="38" t="str">
        <x:v>Banesco Seguros, S.A.</x:v>
      </x:c>
      <x:c r="D237" s="38" t="str">
        <x:v>Industrial</x:v>
      </x:c>
      <x:c r="E237" s="38" t="str">
        <x:v>Emberá-Wounaan</x:v>
      </x:c>
      <x:c r="F237" s="55" t="n">
        <x:f>'SSRP geografia'!C81</x:f>
        <x:v>0</x:v>
      </x:c>
      <x:c r="G237" s="60" t="n">
        <x:f>IF(SUM('SSRP geografia'!$C$71:$C$83)=0,IF('SSRP agosto'!F11=0,0,"n.a."),F237/SUM('SSRP geografia'!$C$71:$C$83))</x:f>
        <x:v>0</x:v>
      </x:c>
      <x:c r="H237" s="55" t="n">
        <x:f>'SSRP agosto'!F11</x:f>
        <x:v>0</x:v>
      </x:c>
      <x:c r="I237" s="55" t="n">
        <x:f>ROUND(H237*Parametros!$B$11,0)</x:f>
        <x:v>0</x:v>
      </x:c>
      <x:c r="J237" s="55" t="n">
        <x:f>IF(ISNUMBER(G237),ROUND(SUM(G227:G237)*I237,0)-ROUND(SUM(G227:G236)*I237,0),"n.a.")</x:f>
        <x:v>0</x:v>
      </x:c>
      <x:c r="K237" s="55" t="n">
        <x:f>'SSRP agosto'!J11</x:f>
        <x:v>0</x:v>
      </x:c>
      <x:c r="L237" s="55" t="n">
        <x:f>K237*Parametros!$B$10*Parametros!$B$11</x:f>
        <x:v>0</x:v>
      </x:c>
      <x:c r="M237" s="60" t="n">
        <x:f>Parametros!B9</x:f>
        <x:v>0.015</x:v>
      </x:c>
      <x:c r="N237" s="55" t="n">
        <x:f>IF(I237=0,IF(L237=0,0,"n.a."),IF(M237&gt;0,L237/M237/I237,"n.a."))</x:f>
        <x:v>0</x:v>
      </x:c>
      <x:c r="O237" s="55" t="n">
        <x:f>IF(AND(ISNUMBER(J237),ISNUMBER(N237)),J237*N237,"n.a.")</x:f>
        <x:v>0</x:v>
      </x:c>
    </x:row>
    <x:row r="238">
      <x:c r="A238" s="38" t="str">
        <x:v>G0233</x:v>
      </x:c>
      <x:c r="B238" s="38" t="str">
        <x:v>C06</x:v>
      </x:c>
      <x:c r="C238" s="38" t="str">
        <x:v>Banesco Seguros, S.A.</x:v>
      </x:c>
      <x:c r="D238" s="38" t="str">
        <x:v>Industrial</x:v>
      </x:c>
      <x:c r="E238" s="38" t="str">
        <x:v>Ngäbe-Buglé</x:v>
      </x:c>
      <x:c r="F238" s="55" t="n">
        <x:f>'SSRP geografia'!C82</x:f>
        <x:v>0</x:v>
      </x:c>
      <x:c r="G238" s="60" t="n">
        <x:f>IF(SUM('SSRP geografia'!$C$71:$C$83)=0,IF('SSRP agosto'!F11=0,0,"n.a."),F238/SUM('SSRP geografia'!$C$71:$C$83))</x:f>
        <x:v>0</x:v>
      </x:c>
      <x:c r="H238" s="55" t="n">
        <x:f>'SSRP agosto'!F11</x:f>
        <x:v>0</x:v>
      </x:c>
      <x:c r="I238" s="55" t="n">
        <x:f>ROUND(H238*Parametros!$B$11,0)</x:f>
        <x:v>0</x:v>
      </x:c>
      <x:c r="J238" s="55" t="n">
        <x:f>IF(ISNUMBER(G238),ROUND(SUM(G227:G238)*I238,0)-ROUND(SUM(G227:G237)*I238,0),"n.a.")</x:f>
        <x:v>0</x:v>
      </x:c>
      <x:c r="K238" s="55" t="n">
        <x:f>'SSRP agosto'!J11</x:f>
        <x:v>0</x:v>
      </x:c>
      <x:c r="L238" s="55" t="n">
        <x:f>K238*Parametros!$B$10*Parametros!$B$11</x:f>
        <x:v>0</x:v>
      </x:c>
      <x:c r="M238" s="60" t="n">
        <x:f>Parametros!B9</x:f>
        <x:v>0.015</x:v>
      </x:c>
      <x:c r="N238" s="55" t="n">
        <x:f>IF(I238=0,IF(L238=0,0,"n.a."),IF(M238&gt;0,L238/M238/I238,"n.a."))</x:f>
        <x:v>0</x:v>
      </x:c>
      <x:c r="O238" s="55" t="n">
        <x:f>IF(AND(ISNUMBER(J238),ISNUMBER(N238)),J238*N238,"n.a.")</x:f>
        <x:v>0</x:v>
      </x:c>
    </x:row>
    <x:row r="239">
      <x:c r="A239" s="38" t="str">
        <x:v>G0234</x:v>
      </x:c>
      <x:c r="B239" s="38" t="str">
        <x:v>C06</x:v>
      </x:c>
      <x:c r="C239" s="38" t="str">
        <x:v>Banesco Seguros, S.A.</x:v>
      </x:c>
      <x:c r="D239" s="38" t="str">
        <x:v>Industrial</x:v>
      </x:c>
      <x:c r="E239" s="38" t="str">
        <x:v>Panamá Oeste</x:v>
      </x:c>
      <x:c r="F239" s="55" t="n">
        <x:f>'SSRP geografia'!C83</x:f>
        <x:v>1138</x:v>
      </x:c>
      <x:c r="G239" s="60" t="n">
        <x:f>IF(SUM('SSRP geografia'!$C$71:$C$83)=0,IF('SSRP agosto'!F11=0,0,"n.a."),F239/SUM('SSRP geografia'!$C$71:$C$83))</x:f>
        <x:v>0.071209561354108</x:v>
      </x:c>
      <x:c r="H239" s="55" t="n">
        <x:f>'SSRP agosto'!F11</x:f>
        <x:v>0</x:v>
      </x:c>
      <x:c r="I239" s="55" t="n">
        <x:f>ROUND(H239*Parametros!$B$11,0)</x:f>
        <x:v>0</x:v>
      </x:c>
      <x:c r="J239" s="55" t="n">
        <x:f>IF(ISNUMBER(G239),ROUND(SUM(G227:G239)*I239,0)-ROUND(SUM(G227:G238)*I239,0),"n.a.")</x:f>
        <x:v>0</x:v>
      </x:c>
      <x:c r="K239" s="55" t="n">
        <x:f>'SSRP agosto'!J11</x:f>
        <x:v>0</x:v>
      </x:c>
      <x:c r="L239" s="55" t="n">
        <x:f>K239*Parametros!$B$10*Parametros!$B$11</x:f>
        <x:v>0</x:v>
      </x:c>
      <x:c r="M239" s="60" t="n">
        <x:f>Parametros!B9</x:f>
        <x:v>0.015</x:v>
      </x:c>
      <x:c r="N239" s="55" t="n">
        <x:f>IF(I239=0,IF(L239=0,0,"n.a."),IF(M239&gt;0,L239/M239/I239,"n.a."))</x:f>
        <x:v>0</x:v>
      </x:c>
      <x:c r="O239" s="55" t="n">
        <x:f>IF(AND(ISNUMBER(J239),ISNUMBER(N239)),J239*N239,"n.a.")</x:f>
        <x:v>0</x:v>
      </x:c>
    </x:row>
    <x:row r="240">
      <x:c r="A240" s="38" t="str">
        <x:v>G0235</x:v>
      </x:c>
      <x:c r="B240" s="38" t="str">
        <x:v>C07</x:v>
      </x:c>
      <x:c r="C240" s="38" t="str">
        <x:v>CHUBB Seguros Panamá S. A.</x:v>
      </x:c>
      <x:c r="D240" s="38" t="str">
        <x:v>Residencial</x:v>
      </x:c>
      <x:c r="E240" s="38" t="str">
        <x:v>Bocas del Toro</x:v>
      </x:c>
      <x:c r="F240" s="55" t="n">
        <x:f>'SSRP geografia'!C84</x:f>
        <x:v>1</x:v>
      </x:c>
      <x:c r="G240" s="60" t="n">
        <x:f>IF(SUM('SSRP geografia'!$C$84:$C$96)=0,IF('SSRP agosto'!D12=0,0,"n.a."),F240/SUM('SSRP geografia'!$C$84:$C$96))</x:f>
        <x:v>0.0006056935190793458</x:v>
      </x:c>
      <x:c r="H240" s="55" t="n">
        <x:f>'SSRP agosto'!D12</x:f>
        <x:v>0</x:v>
      </x:c>
      <x:c r="I240" s="55" t="n">
        <x:f>ROUND(H240*Parametros!$B$11,0)</x:f>
        <x:v>0</x:v>
      </x:c>
      <x:c r="J240" s="55" t="n">
        <x:f>IF(ISNUMBER(G240),ROUND(SUM(G240:G240)*I240,0)-0,"n.a.")</x:f>
        <x:v>0</x:v>
      </x:c>
      <x:c r="K240" s="55" t="n">
        <x:f>'SSRP agosto'!H12</x:f>
        <x:v>0</x:v>
      </x:c>
      <x:c r="L240" s="55" t="n">
        <x:f>K240*Parametros!$B$10*Parametros!$B$11</x:f>
        <x:v>0</x:v>
      </x:c>
      <x:c r="M240" s="60" t="n">
        <x:f>Parametros!B7</x:f>
        <x:v>0.01</x:v>
      </x:c>
      <x:c r="N240" s="55" t="n">
        <x:f>IF(I240=0,IF(L240=0,0,"n.a."),IF(M240&gt;0,L240/M240/I240,"n.a."))</x:f>
        <x:v>0</x:v>
      </x:c>
      <x:c r="O240" s="55" t="n">
        <x:f>IF(AND(ISNUMBER(J240),ISNUMBER(N240)),J240*N240,"n.a.")</x:f>
        <x:v>0</x:v>
      </x:c>
    </x:row>
    <x:row r="241">
      <x:c r="A241" s="38" t="str">
        <x:v>G0236</x:v>
      </x:c>
      <x:c r="B241" s="38" t="str">
        <x:v>C07</x:v>
      </x:c>
      <x:c r="C241" s="38" t="str">
        <x:v>CHUBB Seguros Panamá S. A.</x:v>
      </x:c>
      <x:c r="D241" s="38" t="str">
        <x:v>Residencial</x:v>
      </x:c>
      <x:c r="E241" s="38" t="str">
        <x:v>Coclé</x:v>
      </x:c>
      <x:c r="F241" s="55" t="n">
        <x:f>'SSRP geografia'!C85</x:f>
        <x:v>0</x:v>
      </x:c>
      <x:c r="G241" s="60" t="n">
        <x:f>IF(SUM('SSRP geografia'!$C$84:$C$96)=0,IF('SSRP agosto'!D12=0,0,"n.a."),F241/SUM('SSRP geografia'!$C$84:$C$96))</x:f>
        <x:v>0</x:v>
      </x:c>
      <x:c r="H241" s="55" t="n">
        <x:f>'SSRP agosto'!D12</x:f>
        <x:v>0</x:v>
      </x:c>
      <x:c r="I241" s="55" t="n">
        <x:f>ROUND(H241*Parametros!$B$11,0)</x:f>
        <x:v>0</x:v>
      </x:c>
      <x:c r="J241" s="55" t="n">
        <x:f>IF(ISNUMBER(G241),ROUND(SUM(G240:G241)*I241,0)-ROUND(SUM(G240:G240)*I241,0),"n.a.")</x:f>
        <x:v>0</x:v>
      </x:c>
      <x:c r="K241" s="55" t="n">
        <x:f>'SSRP agosto'!H12</x:f>
        <x:v>0</x:v>
      </x:c>
      <x:c r="L241" s="55" t="n">
        <x:f>K241*Parametros!$B$10*Parametros!$B$11</x:f>
        <x:v>0</x:v>
      </x:c>
      <x:c r="M241" s="60" t="n">
        <x:f>Parametros!B7</x:f>
        <x:v>0.01</x:v>
      </x:c>
      <x:c r="N241" s="55" t="n">
        <x:f>IF(I241=0,IF(L241=0,0,"n.a."),IF(M241&gt;0,L241/M241/I241,"n.a."))</x:f>
        <x:v>0</x:v>
      </x:c>
      <x:c r="O241" s="55" t="n">
        <x:f>IF(AND(ISNUMBER(J241),ISNUMBER(N241)),J241*N241,"n.a.")</x:f>
        <x:v>0</x:v>
      </x:c>
    </x:row>
    <x:row r="242">
      <x:c r="A242" s="38" t="str">
        <x:v>G0237</x:v>
      </x:c>
      <x:c r="B242" s="38" t="str">
        <x:v>C07</x:v>
      </x:c>
      <x:c r="C242" s="38" t="str">
        <x:v>CHUBB Seguros Panamá S. A.</x:v>
      </x:c>
      <x:c r="D242" s="38" t="str">
        <x:v>Residencial</x:v>
      </x:c>
      <x:c r="E242" s="38" t="str">
        <x:v>Colón</x:v>
      </x:c>
      <x:c r="F242" s="55" t="n">
        <x:f>'SSRP geografia'!C86</x:f>
        <x:v>113</x:v>
      </x:c>
      <x:c r="G242" s="60" t="n">
        <x:f>IF(SUM('SSRP geografia'!$C$84:$C$96)=0,IF('SSRP agosto'!D12=0,0,"n.a."),F242/SUM('SSRP geografia'!$C$84:$C$96))</x:f>
        <x:v>0.06844336765596608</x:v>
      </x:c>
      <x:c r="H242" s="55" t="n">
        <x:f>'SSRP agosto'!D12</x:f>
        <x:v>0</x:v>
      </x:c>
      <x:c r="I242" s="55" t="n">
        <x:f>ROUND(H242*Parametros!$B$11,0)</x:f>
        <x:v>0</x:v>
      </x:c>
      <x:c r="J242" s="55" t="n">
        <x:f>IF(ISNUMBER(G242),ROUND(SUM(G240:G242)*I242,0)-ROUND(SUM(G240:G241)*I242,0),"n.a.")</x:f>
        <x:v>0</x:v>
      </x:c>
      <x:c r="K242" s="55" t="n">
        <x:f>'SSRP agosto'!H12</x:f>
        <x:v>0</x:v>
      </x:c>
      <x:c r="L242" s="55" t="n">
        <x:f>K242*Parametros!$B$10*Parametros!$B$11</x:f>
        <x:v>0</x:v>
      </x:c>
      <x:c r="M242" s="60" t="n">
        <x:f>Parametros!B7</x:f>
        <x:v>0.01</x:v>
      </x:c>
      <x:c r="N242" s="55" t="n">
        <x:f>IF(I242=0,IF(L242=0,0,"n.a."),IF(M242&gt;0,L242/M242/I242,"n.a."))</x:f>
        <x:v>0</x:v>
      </x:c>
      <x:c r="O242" s="55" t="n">
        <x:f>IF(AND(ISNUMBER(J242),ISNUMBER(N242)),J242*N242,"n.a.")</x:f>
        <x:v>0</x:v>
      </x:c>
    </x:row>
    <x:row r="243">
      <x:c r="A243" s="38" t="str">
        <x:v>G0238</x:v>
      </x:c>
      <x:c r="B243" s="38" t="str">
        <x:v>C07</x:v>
      </x:c>
      <x:c r="C243" s="38" t="str">
        <x:v>CHUBB Seguros Panamá S. A.</x:v>
      </x:c>
      <x:c r="D243" s="38" t="str">
        <x:v>Residencial</x:v>
      </x:c>
      <x:c r="E243" s="38" t="str">
        <x:v>Chiriquí</x:v>
      </x:c>
      <x:c r="F243" s="55" t="n">
        <x:f>'SSRP geografia'!C87</x:f>
        <x:v>2</x:v>
      </x:c>
      <x:c r="G243" s="60" t="n">
        <x:f>IF(SUM('SSRP geografia'!$C$84:$C$96)=0,IF('SSRP agosto'!D12=0,0,"n.a."),F243/SUM('SSRP geografia'!$C$84:$C$96))</x:f>
        <x:v>0.0012113870381586917</x:v>
      </x:c>
      <x:c r="H243" s="55" t="n">
        <x:f>'SSRP agosto'!D12</x:f>
        <x:v>0</x:v>
      </x:c>
      <x:c r="I243" s="55" t="n">
        <x:f>ROUND(H243*Parametros!$B$11,0)</x:f>
        <x:v>0</x:v>
      </x:c>
      <x:c r="J243" s="55" t="n">
        <x:f>IF(ISNUMBER(G243),ROUND(SUM(G240:G243)*I243,0)-ROUND(SUM(G240:G242)*I243,0),"n.a.")</x:f>
        <x:v>0</x:v>
      </x:c>
      <x:c r="K243" s="55" t="n">
        <x:f>'SSRP agosto'!H12</x:f>
        <x:v>0</x:v>
      </x:c>
      <x:c r="L243" s="55" t="n">
        <x:f>K243*Parametros!$B$10*Parametros!$B$11</x:f>
        <x:v>0</x:v>
      </x:c>
      <x:c r="M243" s="60" t="n">
        <x:f>Parametros!B7</x:f>
        <x:v>0.01</x:v>
      </x:c>
      <x:c r="N243" s="55" t="n">
        <x:f>IF(I243=0,IF(L243=0,0,"n.a."),IF(M243&gt;0,L243/M243/I243,"n.a."))</x:f>
        <x:v>0</x:v>
      </x:c>
      <x:c r="O243" s="55" t="n">
        <x:f>IF(AND(ISNUMBER(J243),ISNUMBER(N243)),J243*N243,"n.a.")</x:f>
        <x:v>0</x:v>
      </x:c>
    </x:row>
    <x:row r="244">
      <x:c r="A244" s="38" t="str">
        <x:v>G0239</x:v>
      </x:c>
      <x:c r="B244" s="38" t="str">
        <x:v>C07</x:v>
      </x:c>
      <x:c r="C244" s="38" t="str">
        <x:v>CHUBB Seguros Panamá S. A.</x:v>
      </x:c>
      <x:c r="D244" s="38" t="str">
        <x:v>Residencial</x:v>
      </x:c>
      <x:c r="E244" s="38" t="str">
        <x:v>Darién</x:v>
      </x:c>
      <x:c r="F244" s="55" t="n">
        <x:f>'SSRP geografia'!C88</x:f>
        <x:v>0</x:v>
      </x:c>
      <x:c r="G244" s="60" t="n">
        <x:f>IF(SUM('SSRP geografia'!$C$84:$C$96)=0,IF('SSRP agosto'!D12=0,0,"n.a."),F244/SUM('SSRP geografia'!$C$84:$C$96))</x:f>
        <x:v>0</x:v>
      </x:c>
      <x:c r="H244" s="55" t="n">
        <x:f>'SSRP agosto'!D12</x:f>
        <x:v>0</x:v>
      </x:c>
      <x:c r="I244" s="55" t="n">
        <x:f>ROUND(H244*Parametros!$B$11,0)</x:f>
        <x:v>0</x:v>
      </x:c>
      <x:c r="J244" s="55" t="n">
        <x:f>IF(ISNUMBER(G244),ROUND(SUM(G240:G244)*I244,0)-ROUND(SUM(G240:G243)*I244,0),"n.a.")</x:f>
        <x:v>0</x:v>
      </x:c>
      <x:c r="K244" s="55" t="n">
        <x:f>'SSRP agosto'!H12</x:f>
        <x:v>0</x:v>
      </x:c>
      <x:c r="L244" s="55" t="n">
        <x:f>K244*Parametros!$B$10*Parametros!$B$11</x:f>
        <x:v>0</x:v>
      </x:c>
      <x:c r="M244" s="60" t="n">
        <x:f>Parametros!B7</x:f>
        <x:v>0.01</x:v>
      </x:c>
      <x:c r="N244" s="55" t="n">
        <x:f>IF(I244=0,IF(L244=0,0,"n.a."),IF(M244&gt;0,L244/M244/I244,"n.a."))</x:f>
        <x:v>0</x:v>
      </x:c>
      <x:c r="O244" s="55" t="n">
        <x:f>IF(AND(ISNUMBER(J244),ISNUMBER(N244)),J244*N244,"n.a.")</x:f>
        <x:v>0</x:v>
      </x:c>
    </x:row>
    <x:row r="245">
      <x:c r="A245" s="38" t="str">
        <x:v>G0240</x:v>
      </x:c>
      <x:c r="B245" s="38" t="str">
        <x:v>C07</x:v>
      </x:c>
      <x:c r="C245" s="38" t="str">
        <x:v>CHUBB Seguros Panamá S. A.</x:v>
      </x:c>
      <x:c r="D245" s="38" t="str">
        <x:v>Residencial</x:v>
      </x:c>
      <x:c r="E245" s="38" t="str">
        <x:v>Herrera</x:v>
      </x:c>
      <x:c r="F245" s="55" t="n">
        <x:f>'SSRP geografia'!C89</x:f>
        <x:v>0</x:v>
      </x:c>
      <x:c r="G245" s="60" t="n">
        <x:f>IF(SUM('SSRP geografia'!$C$84:$C$96)=0,IF('SSRP agosto'!D12=0,0,"n.a."),F245/SUM('SSRP geografia'!$C$84:$C$96))</x:f>
        <x:v>0</x:v>
      </x:c>
      <x:c r="H245" s="55" t="n">
        <x:f>'SSRP agosto'!D12</x:f>
        <x:v>0</x:v>
      </x:c>
      <x:c r="I245" s="55" t="n">
        <x:f>ROUND(H245*Parametros!$B$11,0)</x:f>
        <x:v>0</x:v>
      </x:c>
      <x:c r="J245" s="55" t="n">
        <x:f>IF(ISNUMBER(G245),ROUND(SUM(G240:G245)*I245,0)-ROUND(SUM(G240:G244)*I245,0),"n.a.")</x:f>
        <x:v>0</x:v>
      </x:c>
      <x:c r="K245" s="55" t="n">
        <x:f>'SSRP agosto'!H12</x:f>
        <x:v>0</x:v>
      </x:c>
      <x:c r="L245" s="55" t="n">
        <x:f>K245*Parametros!$B$10*Parametros!$B$11</x:f>
        <x:v>0</x:v>
      </x:c>
      <x:c r="M245" s="60" t="n">
        <x:f>Parametros!B7</x:f>
        <x:v>0.01</x:v>
      </x:c>
      <x:c r="N245" s="55" t="n">
        <x:f>IF(I245=0,IF(L245=0,0,"n.a."),IF(M245&gt;0,L245/M245/I245,"n.a."))</x:f>
        <x:v>0</x:v>
      </x:c>
      <x:c r="O245" s="55" t="n">
        <x:f>IF(AND(ISNUMBER(J245),ISNUMBER(N245)),J245*N245,"n.a.")</x:f>
        <x:v>0</x:v>
      </x:c>
    </x:row>
    <x:row r="246">
      <x:c r="A246" s="38" t="str">
        <x:v>G0241</x:v>
      </x:c>
      <x:c r="B246" s="38" t="str">
        <x:v>C07</x:v>
      </x:c>
      <x:c r="C246" s="38" t="str">
        <x:v>CHUBB Seguros Panamá S. A.</x:v>
      </x:c>
      <x:c r="D246" s="38" t="str">
        <x:v>Residencial</x:v>
      </x:c>
      <x:c r="E246" s="38" t="str">
        <x:v>Los Santos</x:v>
      </x:c>
      <x:c r="F246" s="55" t="n">
        <x:f>'SSRP geografia'!C90</x:f>
        <x:v>1</x:v>
      </x:c>
      <x:c r="G246" s="60" t="n">
        <x:f>IF(SUM('SSRP geografia'!$C$84:$C$96)=0,IF('SSRP agosto'!D12=0,0,"n.a."),F246/SUM('SSRP geografia'!$C$84:$C$96))</x:f>
        <x:v>0.0006056935190793458</x:v>
      </x:c>
      <x:c r="H246" s="55" t="n">
        <x:f>'SSRP agosto'!D12</x:f>
        <x:v>0</x:v>
      </x:c>
      <x:c r="I246" s="55" t="n">
        <x:f>ROUND(H246*Parametros!$B$11,0)</x:f>
        <x:v>0</x:v>
      </x:c>
      <x:c r="J246" s="55" t="n">
        <x:f>IF(ISNUMBER(G246),ROUND(SUM(G240:G246)*I246,0)-ROUND(SUM(G240:G245)*I246,0),"n.a.")</x:f>
        <x:v>0</x:v>
      </x:c>
      <x:c r="K246" s="55" t="n">
        <x:f>'SSRP agosto'!H12</x:f>
        <x:v>0</x:v>
      </x:c>
      <x:c r="L246" s="55" t="n">
        <x:f>K246*Parametros!$B$10*Parametros!$B$11</x:f>
        <x:v>0</x:v>
      </x:c>
      <x:c r="M246" s="60" t="n">
        <x:f>Parametros!B7</x:f>
        <x:v>0.01</x:v>
      </x:c>
      <x:c r="N246" s="55" t="n">
        <x:f>IF(I246=0,IF(L246=0,0,"n.a."),IF(M246&gt;0,L246/M246/I246,"n.a."))</x:f>
        <x:v>0</x:v>
      </x:c>
      <x:c r="O246" s="55" t="n">
        <x:f>IF(AND(ISNUMBER(J246),ISNUMBER(N246)),J246*N246,"n.a.")</x:f>
        <x:v>0</x:v>
      </x:c>
    </x:row>
    <x:row r="247">
      <x:c r="A247" s="38" t="str">
        <x:v>G0242</x:v>
      </x:c>
      <x:c r="B247" s="38" t="str">
        <x:v>C07</x:v>
      </x:c>
      <x:c r="C247" s="38" t="str">
        <x:v>CHUBB Seguros Panamá S. A.</x:v>
      </x:c>
      <x:c r="D247" s="38" t="str">
        <x:v>Residencial</x:v>
      </x:c>
      <x:c r="E247" s="38" t="str">
        <x:v>Panamá</x:v>
      </x:c>
      <x:c r="F247" s="55" t="n">
        <x:f>'SSRP geografia'!C91</x:f>
        <x:v>1532</x:v>
      </x:c>
      <x:c r="G247" s="60" t="n">
        <x:f>IF(SUM('SSRP geografia'!$C$84:$C$96)=0,IF('SSRP agosto'!D12=0,0,"n.a."),F247/SUM('SSRP geografia'!$C$84:$C$96))</x:f>
        <x:v>0.9279224712295578</x:v>
      </x:c>
      <x:c r="H247" s="55" t="n">
        <x:f>'SSRP agosto'!D12</x:f>
        <x:v>0</x:v>
      </x:c>
      <x:c r="I247" s="55" t="n">
        <x:f>ROUND(H247*Parametros!$B$11,0)</x:f>
        <x:v>0</x:v>
      </x:c>
      <x:c r="J247" s="55" t="n">
        <x:f>IF(ISNUMBER(G247),ROUND(SUM(G240:G247)*I247,0)-ROUND(SUM(G240:G246)*I247,0),"n.a.")</x:f>
        <x:v>0</x:v>
      </x:c>
      <x:c r="K247" s="55" t="n">
        <x:f>'SSRP agosto'!H12</x:f>
        <x:v>0</x:v>
      </x:c>
      <x:c r="L247" s="55" t="n">
        <x:f>K247*Parametros!$B$10*Parametros!$B$11</x:f>
        <x:v>0</x:v>
      </x:c>
      <x:c r="M247" s="60" t="n">
        <x:f>Parametros!B7</x:f>
        <x:v>0.01</x:v>
      </x:c>
      <x:c r="N247" s="55" t="n">
        <x:f>IF(I247=0,IF(L247=0,0,"n.a."),IF(M247&gt;0,L247/M247/I247,"n.a."))</x:f>
        <x:v>0</x:v>
      </x:c>
      <x:c r="O247" s="55" t="n">
        <x:f>IF(AND(ISNUMBER(J247),ISNUMBER(N247)),J247*N247,"n.a.")</x:f>
        <x:v>0</x:v>
      </x:c>
    </x:row>
    <x:row r="248">
      <x:c r="A248" s="38" t="str">
        <x:v>G0243</x:v>
      </x:c>
      <x:c r="B248" s="38" t="str">
        <x:v>C07</x:v>
      </x:c>
      <x:c r="C248" s="38" t="str">
        <x:v>CHUBB Seguros Panamá S. A.</x:v>
      </x:c>
      <x:c r="D248" s="38" t="str">
        <x:v>Residencial</x:v>
      </x:c>
      <x:c r="E248" s="38" t="str">
        <x:v>Veraguas</x:v>
      </x:c>
      <x:c r="F248" s="55" t="n">
        <x:f>'SSRP geografia'!C92</x:f>
        <x:v>0</x:v>
      </x:c>
      <x:c r="G248" s="60" t="n">
        <x:f>IF(SUM('SSRP geografia'!$C$84:$C$96)=0,IF('SSRP agosto'!D12=0,0,"n.a."),F248/SUM('SSRP geografia'!$C$84:$C$96))</x:f>
        <x:v>0</x:v>
      </x:c>
      <x:c r="H248" s="55" t="n">
        <x:f>'SSRP agosto'!D12</x:f>
        <x:v>0</x:v>
      </x:c>
      <x:c r="I248" s="55" t="n">
        <x:f>ROUND(H248*Parametros!$B$11,0)</x:f>
        <x:v>0</x:v>
      </x:c>
      <x:c r="J248" s="55" t="n">
        <x:f>IF(ISNUMBER(G248),ROUND(SUM(G240:G248)*I248,0)-ROUND(SUM(G240:G247)*I248,0),"n.a.")</x:f>
        <x:v>0</x:v>
      </x:c>
      <x:c r="K248" s="55" t="n">
        <x:f>'SSRP agosto'!H12</x:f>
        <x:v>0</x:v>
      </x:c>
      <x:c r="L248" s="55" t="n">
        <x:f>K248*Parametros!$B$10*Parametros!$B$11</x:f>
        <x:v>0</x:v>
      </x:c>
      <x:c r="M248" s="60" t="n">
        <x:f>Parametros!B7</x:f>
        <x:v>0.01</x:v>
      </x:c>
      <x:c r="N248" s="55" t="n">
        <x:f>IF(I248=0,IF(L248=0,0,"n.a."),IF(M248&gt;0,L248/M248/I248,"n.a."))</x:f>
        <x:v>0</x:v>
      </x:c>
      <x:c r="O248" s="55" t="n">
        <x:f>IF(AND(ISNUMBER(J248),ISNUMBER(N248)),J248*N248,"n.a.")</x:f>
        <x:v>0</x:v>
      </x:c>
    </x:row>
    <x:row r="249">
      <x:c r="A249" s="38" t="str">
        <x:v>G0244</x:v>
      </x:c>
      <x:c r="B249" s="38" t="str">
        <x:v>C07</x:v>
      </x:c>
      <x:c r="C249" s="38" t="str">
        <x:v>CHUBB Seguros Panamá S. A.</x:v>
      </x:c>
      <x:c r="D249" s="38" t="str">
        <x:v>Residencial</x:v>
      </x:c>
      <x:c r="E249" s="38" t="str">
        <x:v>Guna Yala</x:v>
      </x:c>
      <x:c r="F249" s="55" t="n">
        <x:f>'SSRP geografia'!C93</x:f>
        <x:v>0</x:v>
      </x:c>
      <x:c r="G249" s="60" t="n">
        <x:f>IF(SUM('SSRP geografia'!$C$84:$C$96)=0,IF('SSRP agosto'!D12=0,0,"n.a."),F249/SUM('SSRP geografia'!$C$84:$C$96))</x:f>
        <x:v>0</x:v>
      </x:c>
      <x:c r="H249" s="55" t="n">
        <x:f>'SSRP agosto'!D12</x:f>
        <x:v>0</x:v>
      </x:c>
      <x:c r="I249" s="55" t="n">
        <x:f>ROUND(H249*Parametros!$B$11,0)</x:f>
        <x:v>0</x:v>
      </x:c>
      <x:c r="J249" s="55" t="n">
        <x:f>IF(ISNUMBER(G249),ROUND(SUM(G240:G249)*I249,0)-ROUND(SUM(G240:G248)*I249,0),"n.a.")</x:f>
        <x:v>0</x:v>
      </x:c>
      <x:c r="K249" s="55" t="n">
        <x:f>'SSRP agosto'!H12</x:f>
        <x:v>0</x:v>
      </x:c>
      <x:c r="L249" s="55" t="n">
        <x:f>K249*Parametros!$B$10*Parametros!$B$11</x:f>
        <x:v>0</x:v>
      </x:c>
      <x:c r="M249" s="60" t="n">
        <x:f>Parametros!B7</x:f>
        <x:v>0.01</x:v>
      </x:c>
      <x:c r="N249" s="55" t="n">
        <x:f>IF(I249=0,IF(L249=0,0,"n.a."),IF(M249&gt;0,L249/M249/I249,"n.a."))</x:f>
        <x:v>0</x:v>
      </x:c>
      <x:c r="O249" s="55" t="n">
        <x:f>IF(AND(ISNUMBER(J249),ISNUMBER(N249)),J249*N249,"n.a.")</x:f>
        <x:v>0</x:v>
      </x:c>
    </x:row>
    <x:row r="250">
      <x:c r="A250" s="38" t="str">
        <x:v>G0245</x:v>
      </x:c>
      <x:c r="B250" s="38" t="str">
        <x:v>C07</x:v>
      </x:c>
      <x:c r="C250" s="38" t="str">
        <x:v>CHUBB Seguros Panamá S. A.</x:v>
      </x:c>
      <x:c r="D250" s="38" t="str">
        <x:v>Residencial</x:v>
      </x:c>
      <x:c r="E250" s="38" t="str">
        <x:v>Emberá-Wounaan</x:v>
      </x:c>
      <x:c r="F250" s="55" t="n">
        <x:f>'SSRP geografia'!C94</x:f>
        <x:v>0</x:v>
      </x:c>
      <x:c r="G250" s="60" t="n">
        <x:f>IF(SUM('SSRP geografia'!$C$84:$C$96)=0,IF('SSRP agosto'!D12=0,0,"n.a."),F250/SUM('SSRP geografia'!$C$84:$C$96))</x:f>
        <x:v>0</x:v>
      </x:c>
      <x:c r="H250" s="55" t="n">
        <x:f>'SSRP agosto'!D12</x:f>
        <x:v>0</x:v>
      </x:c>
      <x:c r="I250" s="55" t="n">
        <x:f>ROUND(H250*Parametros!$B$11,0)</x:f>
        <x:v>0</x:v>
      </x:c>
      <x:c r="J250" s="55" t="n">
        <x:f>IF(ISNUMBER(G250),ROUND(SUM(G240:G250)*I250,0)-ROUND(SUM(G240:G249)*I250,0),"n.a.")</x:f>
        <x:v>0</x:v>
      </x:c>
      <x:c r="K250" s="55" t="n">
        <x:f>'SSRP agosto'!H12</x:f>
        <x:v>0</x:v>
      </x:c>
      <x:c r="L250" s="55" t="n">
        <x:f>K250*Parametros!$B$10*Parametros!$B$11</x:f>
        <x:v>0</x:v>
      </x:c>
      <x:c r="M250" s="60" t="n">
        <x:f>Parametros!B7</x:f>
        <x:v>0.01</x:v>
      </x:c>
      <x:c r="N250" s="55" t="n">
        <x:f>IF(I250=0,IF(L250=0,0,"n.a."),IF(M250&gt;0,L250/M250/I250,"n.a."))</x:f>
        <x:v>0</x:v>
      </x:c>
      <x:c r="O250" s="55" t="n">
        <x:f>IF(AND(ISNUMBER(J250),ISNUMBER(N250)),J250*N250,"n.a.")</x:f>
        <x:v>0</x:v>
      </x:c>
    </x:row>
    <x:row r="251">
      <x:c r="A251" s="38" t="str">
        <x:v>G0246</x:v>
      </x:c>
      <x:c r="B251" s="38" t="str">
        <x:v>C07</x:v>
      </x:c>
      <x:c r="C251" s="38" t="str">
        <x:v>CHUBB Seguros Panamá S. A.</x:v>
      </x:c>
      <x:c r="D251" s="38" t="str">
        <x:v>Residencial</x:v>
      </x:c>
      <x:c r="E251" s="38" t="str">
        <x:v>Ngäbe-Buglé</x:v>
      </x:c>
      <x:c r="F251" s="55" t="n">
        <x:f>'SSRP geografia'!C95</x:f>
        <x:v>0</x:v>
      </x:c>
      <x:c r="G251" s="60" t="n">
        <x:f>IF(SUM('SSRP geografia'!$C$84:$C$96)=0,IF('SSRP agosto'!D12=0,0,"n.a."),F251/SUM('SSRP geografia'!$C$84:$C$96))</x:f>
        <x:v>0</x:v>
      </x:c>
      <x:c r="H251" s="55" t="n">
        <x:f>'SSRP agosto'!D12</x:f>
        <x:v>0</x:v>
      </x:c>
      <x:c r="I251" s="55" t="n">
        <x:f>ROUND(H251*Parametros!$B$11,0)</x:f>
        <x:v>0</x:v>
      </x:c>
      <x:c r="J251" s="55" t="n">
        <x:f>IF(ISNUMBER(G251),ROUND(SUM(G240:G251)*I251,0)-ROUND(SUM(G240:G250)*I251,0),"n.a.")</x:f>
        <x:v>0</x:v>
      </x:c>
      <x:c r="K251" s="55" t="n">
        <x:f>'SSRP agosto'!H12</x:f>
        <x:v>0</x:v>
      </x:c>
      <x:c r="L251" s="55" t="n">
        <x:f>K251*Parametros!$B$10*Parametros!$B$11</x:f>
        <x:v>0</x:v>
      </x:c>
      <x:c r="M251" s="60" t="n">
        <x:f>Parametros!B7</x:f>
        <x:v>0.01</x:v>
      </x:c>
      <x:c r="N251" s="55" t="n">
        <x:f>IF(I251=0,IF(L251=0,0,"n.a."),IF(M251&gt;0,L251/M251/I251,"n.a."))</x:f>
        <x:v>0</x:v>
      </x:c>
      <x:c r="O251" s="55" t="n">
        <x:f>IF(AND(ISNUMBER(J251),ISNUMBER(N251)),J251*N251,"n.a.")</x:f>
        <x:v>0</x:v>
      </x:c>
    </x:row>
    <x:row r="252">
      <x:c r="A252" s="38" t="str">
        <x:v>G0247</x:v>
      </x:c>
      <x:c r="B252" s="38" t="str">
        <x:v>C07</x:v>
      </x:c>
      <x:c r="C252" s="38" t="str">
        <x:v>CHUBB Seguros Panamá S. A.</x:v>
      </x:c>
      <x:c r="D252" s="38" t="str">
        <x:v>Residencial</x:v>
      </x:c>
      <x:c r="E252" s="38" t="str">
        <x:v>Panamá Oeste</x:v>
      </x:c>
      <x:c r="F252" s="55" t="n">
        <x:f>'SSRP geografia'!C96</x:f>
        <x:v>2</x:v>
      </x:c>
      <x:c r="G252" s="60" t="n">
        <x:f>IF(SUM('SSRP geografia'!$C$84:$C$96)=0,IF('SSRP agosto'!D12=0,0,"n.a."),F252/SUM('SSRP geografia'!$C$84:$C$96))</x:f>
        <x:v>0.0012113870381586917</x:v>
      </x:c>
      <x:c r="H252" s="55" t="n">
        <x:f>'SSRP agosto'!D12</x:f>
        <x:v>0</x:v>
      </x:c>
      <x:c r="I252" s="55" t="n">
        <x:f>ROUND(H252*Parametros!$B$11,0)</x:f>
        <x:v>0</x:v>
      </x:c>
      <x:c r="J252" s="55" t="n">
        <x:f>IF(ISNUMBER(G252),ROUND(SUM(G240:G252)*I252,0)-ROUND(SUM(G240:G251)*I252,0),"n.a.")</x:f>
        <x:v>0</x:v>
      </x:c>
      <x:c r="K252" s="55" t="n">
        <x:f>'SSRP agosto'!H12</x:f>
        <x:v>0</x:v>
      </x:c>
      <x:c r="L252" s="55" t="n">
        <x:f>K252*Parametros!$B$10*Parametros!$B$11</x:f>
        <x:v>0</x:v>
      </x:c>
      <x:c r="M252" s="60" t="n">
        <x:f>Parametros!B7</x:f>
        <x:v>0.01</x:v>
      </x:c>
      <x:c r="N252" s="55" t="n">
        <x:f>IF(I252=0,IF(L252=0,0,"n.a."),IF(M252&gt;0,L252/M252/I252,"n.a."))</x:f>
        <x:v>0</x:v>
      </x:c>
      <x:c r="O252" s="55" t="n">
        <x:f>IF(AND(ISNUMBER(J252),ISNUMBER(N252)),J252*N252,"n.a.")</x:f>
        <x:v>0</x:v>
      </x:c>
    </x:row>
    <x:row r="253">
      <x:c r="A253" s="38" t="str">
        <x:v>G0248</x:v>
      </x:c>
      <x:c r="B253" s="38" t="str">
        <x:v>C07</x:v>
      </x:c>
      <x:c r="C253" s="38" t="str">
        <x:v>CHUBB Seguros Panamá S. A.</x:v>
      </x:c>
      <x:c r="D253" s="38" t="str">
        <x:v>Comercial</x:v>
      </x:c>
      <x:c r="E253" s="38" t="str">
        <x:v>Bocas del Toro</x:v>
      </x:c>
      <x:c r="F253" s="55" t="n">
        <x:f>'SSRP geografia'!C84</x:f>
        <x:v>1</x:v>
      </x:c>
      <x:c r="G253" s="60" t="n">
        <x:f>IF(SUM('SSRP geografia'!$C$84:$C$96)=0,IF('SSRP agosto'!E12=0,0,"n.a."),F253/SUM('SSRP geografia'!$C$84:$C$96))</x:f>
        <x:v>0.0006056935190793458</x:v>
      </x:c>
      <x:c r="H253" s="55" t="n">
        <x:f>'SSRP agosto'!E12</x:f>
        <x:v>251</x:v>
      </x:c>
      <x:c r="I253" s="55" t="n">
        <x:f>ROUND(H253*Parametros!$B$11,0)</x:f>
        <x:v>251</x:v>
      </x:c>
      <x:c r="J253" s="55" t="n">
        <x:f>IF(ISNUMBER(G253),ROUND(SUM(G253:G253)*I253,0)-0,"n.a.")</x:f>
        <x:v>0</x:v>
      </x:c>
      <x:c r="K253" s="55" t="n">
        <x:f>'SSRP agosto'!I12</x:f>
        <x:v>5022487</x:v>
      </x:c>
      <x:c r="L253" s="55" t="n">
        <x:f>K253*Parametros!$B$10*Parametros!$B$11</x:f>
        <x:v>7533730.5</x:v>
      </x:c>
      <x:c r="M253" s="60" t="n">
        <x:f>Parametros!B8</x:f>
        <x:v>0.015</x:v>
      </x:c>
      <x:c r="N253" s="55" t="n">
        <x:f>IF(I253=0,IF(L253=0,0,"n.a."),IF(M253&gt;0,L253/M253/I253,"n.a."))</x:f>
        <x:v>2000990.8366533865</x:v>
      </x:c>
      <x:c r="O253" s="55" t="n">
        <x:f>IF(AND(ISNUMBER(J253),ISNUMBER(N253)),J253*N253,"n.a.")</x:f>
        <x:v>0</x:v>
      </x:c>
    </x:row>
    <x:row r="254">
      <x:c r="A254" s="38" t="str">
        <x:v>G0249</x:v>
      </x:c>
      <x:c r="B254" s="38" t="str">
        <x:v>C07</x:v>
      </x:c>
      <x:c r="C254" s="38" t="str">
        <x:v>CHUBB Seguros Panamá S. A.</x:v>
      </x:c>
      <x:c r="D254" s="38" t="str">
        <x:v>Comercial</x:v>
      </x:c>
      <x:c r="E254" s="38" t="str">
        <x:v>Coclé</x:v>
      </x:c>
      <x:c r="F254" s="55" t="n">
        <x:f>'SSRP geografia'!C85</x:f>
        <x:v>0</x:v>
      </x:c>
      <x:c r="G254" s="60" t="n">
        <x:f>IF(SUM('SSRP geografia'!$C$84:$C$96)=0,IF('SSRP agosto'!E12=0,0,"n.a."),F254/SUM('SSRP geografia'!$C$84:$C$96))</x:f>
        <x:v>0</x:v>
      </x:c>
      <x:c r="H254" s="55" t="n">
        <x:f>'SSRP agosto'!E12</x:f>
        <x:v>251</x:v>
      </x:c>
      <x:c r="I254" s="55" t="n">
        <x:f>ROUND(H254*Parametros!$B$11,0)</x:f>
        <x:v>251</x:v>
      </x:c>
      <x:c r="J254" s="55" t="n">
        <x:f>IF(ISNUMBER(G254),ROUND(SUM(G253:G254)*I254,0)-ROUND(SUM(G253:G253)*I254,0),"n.a.")</x:f>
        <x:v>0</x:v>
      </x:c>
      <x:c r="K254" s="55" t="n">
        <x:f>'SSRP agosto'!I12</x:f>
        <x:v>5022487</x:v>
      </x:c>
      <x:c r="L254" s="55" t="n">
        <x:f>K254*Parametros!$B$10*Parametros!$B$11</x:f>
        <x:v>7533730.5</x:v>
      </x:c>
      <x:c r="M254" s="60" t="n">
        <x:f>Parametros!B8</x:f>
        <x:v>0.015</x:v>
      </x:c>
      <x:c r="N254" s="55" t="n">
        <x:f>IF(I254=0,IF(L254=0,0,"n.a."),IF(M254&gt;0,L254/M254/I254,"n.a."))</x:f>
        <x:v>2000990.8366533865</x:v>
      </x:c>
      <x:c r="O254" s="55" t="n">
        <x:f>IF(AND(ISNUMBER(J254),ISNUMBER(N254)),J254*N254,"n.a.")</x:f>
        <x:v>0</x:v>
      </x:c>
    </x:row>
    <x:row r="255">
      <x:c r="A255" s="38" t="str">
        <x:v>G0250</x:v>
      </x:c>
      <x:c r="B255" s="38" t="str">
        <x:v>C07</x:v>
      </x:c>
      <x:c r="C255" s="38" t="str">
        <x:v>CHUBB Seguros Panamá S. A.</x:v>
      </x:c>
      <x:c r="D255" s="38" t="str">
        <x:v>Comercial</x:v>
      </x:c>
      <x:c r="E255" s="38" t="str">
        <x:v>Colón</x:v>
      </x:c>
      <x:c r="F255" s="55" t="n">
        <x:f>'SSRP geografia'!C86</x:f>
        <x:v>113</x:v>
      </x:c>
      <x:c r="G255" s="60" t="n">
        <x:f>IF(SUM('SSRP geografia'!$C$84:$C$96)=0,IF('SSRP agosto'!E12=0,0,"n.a."),F255/SUM('SSRP geografia'!$C$84:$C$96))</x:f>
        <x:v>0.06844336765596608</x:v>
      </x:c>
      <x:c r="H255" s="55" t="n">
        <x:f>'SSRP agosto'!E12</x:f>
        <x:v>251</x:v>
      </x:c>
      <x:c r="I255" s="55" t="n">
        <x:f>ROUND(H255*Parametros!$B$11,0)</x:f>
        <x:v>251</x:v>
      </x:c>
      <x:c r="J255" s="55" t="n">
        <x:f>IF(ISNUMBER(G255),ROUND(SUM(G253:G255)*I255,0)-ROUND(SUM(G253:G254)*I255,0),"n.a.")</x:f>
        <x:v>17</x:v>
      </x:c>
      <x:c r="K255" s="55" t="n">
        <x:f>'SSRP agosto'!I12</x:f>
        <x:v>5022487</x:v>
      </x:c>
      <x:c r="L255" s="55" t="n">
        <x:f>K255*Parametros!$B$10*Parametros!$B$11</x:f>
        <x:v>7533730.5</x:v>
      </x:c>
      <x:c r="M255" s="60" t="n">
        <x:f>Parametros!B8</x:f>
        <x:v>0.015</x:v>
      </x:c>
      <x:c r="N255" s="55" t="n">
        <x:f>IF(I255=0,IF(L255=0,0,"n.a."),IF(M255&gt;0,L255/M255/I255,"n.a."))</x:f>
        <x:v>2000990.8366533865</x:v>
      </x:c>
      <x:c r="O255" s="55" t="n">
        <x:f>IF(AND(ISNUMBER(J255),ISNUMBER(N255)),J255*N255,"n.a.")</x:f>
        <x:v>34016844.22310757</x:v>
      </x:c>
    </x:row>
    <x:row r="256">
      <x:c r="A256" s="38" t="str">
        <x:v>G0251</x:v>
      </x:c>
      <x:c r="B256" s="38" t="str">
        <x:v>C07</x:v>
      </x:c>
      <x:c r="C256" s="38" t="str">
        <x:v>CHUBB Seguros Panamá S. A.</x:v>
      </x:c>
      <x:c r="D256" s="38" t="str">
        <x:v>Comercial</x:v>
      </x:c>
      <x:c r="E256" s="38" t="str">
        <x:v>Chiriquí</x:v>
      </x:c>
      <x:c r="F256" s="55" t="n">
        <x:f>'SSRP geografia'!C87</x:f>
        <x:v>2</x:v>
      </x:c>
      <x:c r="G256" s="60" t="n">
        <x:f>IF(SUM('SSRP geografia'!$C$84:$C$96)=0,IF('SSRP agosto'!E12=0,0,"n.a."),F256/SUM('SSRP geografia'!$C$84:$C$96))</x:f>
        <x:v>0.0012113870381586917</x:v>
      </x:c>
      <x:c r="H256" s="55" t="n">
        <x:f>'SSRP agosto'!E12</x:f>
        <x:v>251</x:v>
      </x:c>
      <x:c r="I256" s="55" t="n">
        <x:f>ROUND(H256*Parametros!$B$11,0)</x:f>
        <x:v>251</x:v>
      </x:c>
      <x:c r="J256" s="55" t="n">
        <x:f>IF(ISNUMBER(G256),ROUND(SUM(G253:G256)*I256,0)-ROUND(SUM(G253:G255)*I256,0),"n.a.")</x:f>
        <x:v>1</x:v>
      </x:c>
      <x:c r="K256" s="55" t="n">
        <x:f>'SSRP agosto'!I12</x:f>
        <x:v>5022487</x:v>
      </x:c>
      <x:c r="L256" s="55" t="n">
        <x:f>K256*Parametros!$B$10*Parametros!$B$11</x:f>
        <x:v>7533730.5</x:v>
      </x:c>
      <x:c r="M256" s="60" t="n">
        <x:f>Parametros!B8</x:f>
        <x:v>0.015</x:v>
      </x:c>
      <x:c r="N256" s="55" t="n">
        <x:f>IF(I256=0,IF(L256=0,0,"n.a."),IF(M256&gt;0,L256/M256/I256,"n.a."))</x:f>
        <x:v>2000990.8366533865</x:v>
      </x:c>
      <x:c r="O256" s="55" t="n">
        <x:f>IF(AND(ISNUMBER(J256),ISNUMBER(N256)),J256*N256,"n.a.")</x:f>
        <x:v>2000990.8366533865</x:v>
      </x:c>
    </x:row>
    <x:row r="257">
      <x:c r="A257" s="38" t="str">
        <x:v>G0252</x:v>
      </x:c>
      <x:c r="B257" s="38" t="str">
        <x:v>C07</x:v>
      </x:c>
      <x:c r="C257" s="38" t="str">
        <x:v>CHUBB Seguros Panamá S. A.</x:v>
      </x:c>
      <x:c r="D257" s="38" t="str">
        <x:v>Comercial</x:v>
      </x:c>
      <x:c r="E257" s="38" t="str">
        <x:v>Darién</x:v>
      </x:c>
      <x:c r="F257" s="55" t="n">
        <x:f>'SSRP geografia'!C88</x:f>
        <x:v>0</x:v>
      </x:c>
      <x:c r="G257" s="60" t="n">
        <x:f>IF(SUM('SSRP geografia'!$C$84:$C$96)=0,IF('SSRP agosto'!E12=0,0,"n.a."),F257/SUM('SSRP geografia'!$C$84:$C$96))</x:f>
        <x:v>0</x:v>
      </x:c>
      <x:c r="H257" s="55" t="n">
        <x:f>'SSRP agosto'!E12</x:f>
        <x:v>251</x:v>
      </x:c>
      <x:c r="I257" s="55" t="n">
        <x:f>ROUND(H257*Parametros!$B$11,0)</x:f>
        <x:v>251</x:v>
      </x:c>
      <x:c r="J257" s="55" t="n">
        <x:f>IF(ISNUMBER(G257),ROUND(SUM(G253:G257)*I257,0)-ROUND(SUM(G253:G256)*I257,0),"n.a.")</x:f>
        <x:v>0</x:v>
      </x:c>
      <x:c r="K257" s="55" t="n">
        <x:f>'SSRP agosto'!I12</x:f>
        <x:v>5022487</x:v>
      </x:c>
      <x:c r="L257" s="55" t="n">
        <x:f>K257*Parametros!$B$10*Parametros!$B$11</x:f>
        <x:v>7533730.5</x:v>
      </x:c>
      <x:c r="M257" s="60" t="n">
        <x:f>Parametros!B8</x:f>
        <x:v>0.015</x:v>
      </x:c>
      <x:c r="N257" s="55" t="n">
        <x:f>IF(I257=0,IF(L257=0,0,"n.a."),IF(M257&gt;0,L257/M257/I257,"n.a."))</x:f>
        <x:v>2000990.8366533865</x:v>
      </x:c>
      <x:c r="O257" s="55" t="n">
        <x:f>IF(AND(ISNUMBER(J257),ISNUMBER(N257)),J257*N257,"n.a.")</x:f>
        <x:v>0</x:v>
      </x:c>
    </x:row>
    <x:row r="258">
      <x:c r="A258" s="38" t="str">
        <x:v>G0253</x:v>
      </x:c>
      <x:c r="B258" s="38" t="str">
        <x:v>C07</x:v>
      </x:c>
      <x:c r="C258" s="38" t="str">
        <x:v>CHUBB Seguros Panamá S. A.</x:v>
      </x:c>
      <x:c r="D258" s="38" t="str">
        <x:v>Comercial</x:v>
      </x:c>
      <x:c r="E258" s="38" t="str">
        <x:v>Herrera</x:v>
      </x:c>
      <x:c r="F258" s="55" t="n">
        <x:f>'SSRP geografia'!C89</x:f>
        <x:v>0</x:v>
      </x:c>
      <x:c r="G258" s="60" t="n">
        <x:f>IF(SUM('SSRP geografia'!$C$84:$C$96)=0,IF('SSRP agosto'!E12=0,0,"n.a."),F258/SUM('SSRP geografia'!$C$84:$C$96))</x:f>
        <x:v>0</x:v>
      </x:c>
      <x:c r="H258" s="55" t="n">
        <x:f>'SSRP agosto'!E12</x:f>
        <x:v>251</x:v>
      </x:c>
      <x:c r="I258" s="55" t="n">
        <x:f>ROUND(H258*Parametros!$B$11,0)</x:f>
        <x:v>251</x:v>
      </x:c>
      <x:c r="J258" s="55" t="n">
        <x:f>IF(ISNUMBER(G258),ROUND(SUM(G253:G258)*I258,0)-ROUND(SUM(G253:G257)*I258,0),"n.a.")</x:f>
        <x:v>0</x:v>
      </x:c>
      <x:c r="K258" s="55" t="n">
        <x:f>'SSRP agosto'!I12</x:f>
        <x:v>5022487</x:v>
      </x:c>
      <x:c r="L258" s="55" t="n">
        <x:f>K258*Parametros!$B$10*Parametros!$B$11</x:f>
        <x:v>7533730.5</x:v>
      </x:c>
      <x:c r="M258" s="60" t="n">
        <x:f>Parametros!B8</x:f>
        <x:v>0.015</x:v>
      </x:c>
      <x:c r="N258" s="55" t="n">
        <x:f>IF(I258=0,IF(L258=0,0,"n.a."),IF(M258&gt;0,L258/M258/I258,"n.a."))</x:f>
        <x:v>2000990.8366533865</x:v>
      </x:c>
      <x:c r="O258" s="55" t="n">
        <x:f>IF(AND(ISNUMBER(J258),ISNUMBER(N258)),J258*N258,"n.a.")</x:f>
        <x:v>0</x:v>
      </x:c>
    </x:row>
    <x:row r="259">
      <x:c r="A259" s="38" t="str">
        <x:v>G0254</x:v>
      </x:c>
      <x:c r="B259" s="38" t="str">
        <x:v>C07</x:v>
      </x:c>
      <x:c r="C259" s="38" t="str">
        <x:v>CHUBB Seguros Panamá S. A.</x:v>
      </x:c>
      <x:c r="D259" s="38" t="str">
        <x:v>Comercial</x:v>
      </x:c>
      <x:c r="E259" s="38" t="str">
        <x:v>Los Santos</x:v>
      </x:c>
      <x:c r="F259" s="55" t="n">
        <x:f>'SSRP geografia'!C90</x:f>
        <x:v>1</x:v>
      </x:c>
      <x:c r="G259" s="60" t="n">
        <x:f>IF(SUM('SSRP geografia'!$C$84:$C$96)=0,IF('SSRP agosto'!E12=0,0,"n.a."),F259/SUM('SSRP geografia'!$C$84:$C$96))</x:f>
        <x:v>0.0006056935190793458</x:v>
      </x:c>
      <x:c r="H259" s="55" t="n">
        <x:f>'SSRP agosto'!E12</x:f>
        <x:v>251</x:v>
      </x:c>
      <x:c r="I259" s="55" t="n">
        <x:f>ROUND(H259*Parametros!$B$11,0)</x:f>
        <x:v>251</x:v>
      </x:c>
      <x:c r="J259" s="55" t="n">
        <x:f>IF(ISNUMBER(G259),ROUND(SUM(G253:G259)*I259,0)-ROUND(SUM(G253:G258)*I259,0),"n.a.")</x:f>
        <x:v>0</x:v>
      </x:c>
      <x:c r="K259" s="55" t="n">
        <x:f>'SSRP agosto'!I12</x:f>
        <x:v>5022487</x:v>
      </x:c>
      <x:c r="L259" s="55" t="n">
        <x:f>K259*Parametros!$B$10*Parametros!$B$11</x:f>
        <x:v>7533730.5</x:v>
      </x:c>
      <x:c r="M259" s="60" t="n">
        <x:f>Parametros!B8</x:f>
        <x:v>0.015</x:v>
      </x:c>
      <x:c r="N259" s="55" t="n">
        <x:f>IF(I259=0,IF(L259=0,0,"n.a."),IF(M259&gt;0,L259/M259/I259,"n.a."))</x:f>
        <x:v>2000990.8366533865</x:v>
      </x:c>
      <x:c r="O259" s="55" t="n">
        <x:f>IF(AND(ISNUMBER(J259),ISNUMBER(N259)),J259*N259,"n.a.")</x:f>
        <x:v>0</x:v>
      </x:c>
    </x:row>
    <x:row r="260">
      <x:c r="A260" s="38" t="str">
        <x:v>G0255</x:v>
      </x:c>
      <x:c r="B260" s="38" t="str">
        <x:v>C07</x:v>
      </x:c>
      <x:c r="C260" s="38" t="str">
        <x:v>CHUBB Seguros Panamá S. A.</x:v>
      </x:c>
      <x:c r="D260" s="38" t="str">
        <x:v>Comercial</x:v>
      </x:c>
      <x:c r="E260" s="38" t="str">
        <x:v>Panamá</x:v>
      </x:c>
      <x:c r="F260" s="55" t="n">
        <x:f>'SSRP geografia'!C91</x:f>
        <x:v>1532</x:v>
      </x:c>
      <x:c r="G260" s="60" t="n">
        <x:f>IF(SUM('SSRP geografia'!$C$84:$C$96)=0,IF('SSRP agosto'!E12=0,0,"n.a."),F260/SUM('SSRP geografia'!$C$84:$C$96))</x:f>
        <x:v>0.9279224712295578</x:v>
      </x:c>
      <x:c r="H260" s="55" t="n">
        <x:f>'SSRP agosto'!E12</x:f>
        <x:v>251</x:v>
      </x:c>
      <x:c r="I260" s="55" t="n">
        <x:f>ROUND(H260*Parametros!$B$11,0)</x:f>
        <x:v>251</x:v>
      </x:c>
      <x:c r="J260" s="55" t="n">
        <x:f>IF(ISNUMBER(G260),ROUND(SUM(G253:G260)*I260,0)-ROUND(SUM(G253:G259)*I260,0),"n.a.")</x:f>
        <x:v>233</x:v>
      </x:c>
      <x:c r="K260" s="55" t="n">
        <x:f>'SSRP agosto'!I12</x:f>
        <x:v>5022487</x:v>
      </x:c>
      <x:c r="L260" s="55" t="n">
        <x:f>K260*Parametros!$B$10*Parametros!$B$11</x:f>
        <x:v>7533730.5</x:v>
      </x:c>
      <x:c r="M260" s="60" t="n">
        <x:f>Parametros!B8</x:f>
        <x:v>0.015</x:v>
      </x:c>
      <x:c r="N260" s="55" t="n">
        <x:f>IF(I260=0,IF(L260=0,0,"n.a."),IF(M260&gt;0,L260/M260/I260,"n.a."))</x:f>
        <x:v>2000990.8366533865</x:v>
      </x:c>
      <x:c r="O260" s="55" t="n">
        <x:f>IF(AND(ISNUMBER(J260),ISNUMBER(N260)),J260*N260,"n.a.")</x:f>
        <x:v>466230864.9402391</x:v>
      </x:c>
    </x:row>
    <x:row r="261">
      <x:c r="A261" s="38" t="str">
        <x:v>G0256</x:v>
      </x:c>
      <x:c r="B261" s="38" t="str">
        <x:v>C07</x:v>
      </x:c>
      <x:c r="C261" s="38" t="str">
        <x:v>CHUBB Seguros Panamá S. A.</x:v>
      </x:c>
      <x:c r="D261" s="38" t="str">
        <x:v>Comercial</x:v>
      </x:c>
      <x:c r="E261" s="38" t="str">
        <x:v>Veraguas</x:v>
      </x:c>
      <x:c r="F261" s="55" t="n">
        <x:f>'SSRP geografia'!C92</x:f>
        <x:v>0</x:v>
      </x:c>
      <x:c r="G261" s="60" t="n">
        <x:f>IF(SUM('SSRP geografia'!$C$84:$C$96)=0,IF('SSRP agosto'!E12=0,0,"n.a."),F261/SUM('SSRP geografia'!$C$84:$C$96))</x:f>
        <x:v>0</x:v>
      </x:c>
      <x:c r="H261" s="55" t="n">
        <x:f>'SSRP agosto'!E12</x:f>
        <x:v>251</x:v>
      </x:c>
      <x:c r="I261" s="55" t="n">
        <x:f>ROUND(H261*Parametros!$B$11,0)</x:f>
        <x:v>251</x:v>
      </x:c>
      <x:c r="J261" s="55" t="n">
        <x:f>IF(ISNUMBER(G261),ROUND(SUM(G253:G261)*I261,0)-ROUND(SUM(G253:G260)*I261,0),"n.a.")</x:f>
        <x:v>0</x:v>
      </x:c>
      <x:c r="K261" s="55" t="n">
        <x:f>'SSRP agosto'!I12</x:f>
        <x:v>5022487</x:v>
      </x:c>
      <x:c r="L261" s="55" t="n">
        <x:f>K261*Parametros!$B$10*Parametros!$B$11</x:f>
        <x:v>7533730.5</x:v>
      </x:c>
      <x:c r="M261" s="60" t="n">
        <x:f>Parametros!B8</x:f>
        <x:v>0.015</x:v>
      </x:c>
      <x:c r="N261" s="55" t="n">
        <x:f>IF(I261=0,IF(L261=0,0,"n.a."),IF(M261&gt;0,L261/M261/I261,"n.a."))</x:f>
        <x:v>2000990.8366533865</x:v>
      </x:c>
      <x:c r="O261" s="55" t="n">
        <x:f>IF(AND(ISNUMBER(J261),ISNUMBER(N261)),J261*N261,"n.a.")</x:f>
        <x:v>0</x:v>
      </x:c>
    </x:row>
    <x:row r="262">
      <x:c r="A262" s="38" t="str">
        <x:v>G0257</x:v>
      </x:c>
      <x:c r="B262" s="38" t="str">
        <x:v>C07</x:v>
      </x:c>
      <x:c r="C262" s="38" t="str">
        <x:v>CHUBB Seguros Panamá S. A.</x:v>
      </x:c>
      <x:c r="D262" s="38" t="str">
        <x:v>Comercial</x:v>
      </x:c>
      <x:c r="E262" s="38" t="str">
        <x:v>Guna Yala</x:v>
      </x:c>
      <x:c r="F262" s="55" t="n">
        <x:f>'SSRP geografia'!C93</x:f>
        <x:v>0</x:v>
      </x:c>
      <x:c r="G262" s="60" t="n">
        <x:f>IF(SUM('SSRP geografia'!$C$84:$C$96)=0,IF('SSRP agosto'!E12=0,0,"n.a."),F262/SUM('SSRP geografia'!$C$84:$C$96))</x:f>
        <x:v>0</x:v>
      </x:c>
      <x:c r="H262" s="55" t="n">
        <x:f>'SSRP agosto'!E12</x:f>
        <x:v>251</x:v>
      </x:c>
      <x:c r="I262" s="55" t="n">
        <x:f>ROUND(H262*Parametros!$B$11,0)</x:f>
        <x:v>251</x:v>
      </x:c>
      <x:c r="J262" s="55" t="n">
        <x:f>IF(ISNUMBER(G262),ROUND(SUM(G253:G262)*I262,0)-ROUND(SUM(G253:G261)*I262,0),"n.a.")</x:f>
        <x:v>0</x:v>
      </x:c>
      <x:c r="K262" s="55" t="n">
        <x:f>'SSRP agosto'!I12</x:f>
        <x:v>5022487</x:v>
      </x:c>
      <x:c r="L262" s="55" t="n">
        <x:f>K262*Parametros!$B$10*Parametros!$B$11</x:f>
        <x:v>7533730.5</x:v>
      </x:c>
      <x:c r="M262" s="60" t="n">
        <x:f>Parametros!B8</x:f>
        <x:v>0.015</x:v>
      </x:c>
      <x:c r="N262" s="55" t="n">
        <x:f>IF(I262=0,IF(L262=0,0,"n.a."),IF(M262&gt;0,L262/M262/I262,"n.a."))</x:f>
        <x:v>2000990.8366533865</x:v>
      </x:c>
      <x:c r="O262" s="55" t="n">
        <x:f>IF(AND(ISNUMBER(J262),ISNUMBER(N262)),J262*N262,"n.a.")</x:f>
        <x:v>0</x:v>
      </x:c>
    </x:row>
    <x:row r="263">
      <x:c r="A263" s="38" t="str">
        <x:v>G0258</x:v>
      </x:c>
      <x:c r="B263" s="38" t="str">
        <x:v>C07</x:v>
      </x:c>
      <x:c r="C263" s="38" t="str">
        <x:v>CHUBB Seguros Panamá S. A.</x:v>
      </x:c>
      <x:c r="D263" s="38" t="str">
        <x:v>Comercial</x:v>
      </x:c>
      <x:c r="E263" s="38" t="str">
        <x:v>Emberá-Wounaan</x:v>
      </x:c>
      <x:c r="F263" s="55" t="n">
        <x:f>'SSRP geografia'!C94</x:f>
        <x:v>0</x:v>
      </x:c>
      <x:c r="G263" s="60" t="n">
        <x:f>IF(SUM('SSRP geografia'!$C$84:$C$96)=0,IF('SSRP agosto'!E12=0,0,"n.a."),F263/SUM('SSRP geografia'!$C$84:$C$96))</x:f>
        <x:v>0</x:v>
      </x:c>
      <x:c r="H263" s="55" t="n">
        <x:f>'SSRP agosto'!E12</x:f>
        <x:v>251</x:v>
      </x:c>
      <x:c r="I263" s="55" t="n">
        <x:f>ROUND(H263*Parametros!$B$11,0)</x:f>
        <x:v>251</x:v>
      </x:c>
      <x:c r="J263" s="55" t="n">
        <x:f>IF(ISNUMBER(G263),ROUND(SUM(G253:G263)*I263,0)-ROUND(SUM(G253:G262)*I263,0),"n.a.")</x:f>
        <x:v>0</x:v>
      </x:c>
      <x:c r="K263" s="55" t="n">
        <x:f>'SSRP agosto'!I12</x:f>
        <x:v>5022487</x:v>
      </x:c>
      <x:c r="L263" s="55" t="n">
        <x:f>K263*Parametros!$B$10*Parametros!$B$11</x:f>
        <x:v>7533730.5</x:v>
      </x:c>
      <x:c r="M263" s="60" t="n">
        <x:f>Parametros!B8</x:f>
        <x:v>0.015</x:v>
      </x:c>
      <x:c r="N263" s="55" t="n">
        <x:f>IF(I263=0,IF(L263=0,0,"n.a."),IF(M263&gt;0,L263/M263/I263,"n.a."))</x:f>
        <x:v>2000990.8366533865</x:v>
      </x:c>
      <x:c r="O263" s="55" t="n">
        <x:f>IF(AND(ISNUMBER(J263),ISNUMBER(N263)),J263*N263,"n.a.")</x:f>
        <x:v>0</x:v>
      </x:c>
    </x:row>
    <x:row r="264">
      <x:c r="A264" s="38" t="str">
        <x:v>G0259</x:v>
      </x:c>
      <x:c r="B264" s="38" t="str">
        <x:v>C07</x:v>
      </x:c>
      <x:c r="C264" s="38" t="str">
        <x:v>CHUBB Seguros Panamá S. A.</x:v>
      </x:c>
      <x:c r="D264" s="38" t="str">
        <x:v>Comercial</x:v>
      </x:c>
      <x:c r="E264" s="38" t="str">
        <x:v>Ngäbe-Buglé</x:v>
      </x:c>
      <x:c r="F264" s="55" t="n">
        <x:f>'SSRP geografia'!C95</x:f>
        <x:v>0</x:v>
      </x:c>
      <x:c r="G264" s="60" t="n">
        <x:f>IF(SUM('SSRP geografia'!$C$84:$C$96)=0,IF('SSRP agosto'!E12=0,0,"n.a."),F264/SUM('SSRP geografia'!$C$84:$C$96))</x:f>
        <x:v>0</x:v>
      </x:c>
      <x:c r="H264" s="55" t="n">
        <x:f>'SSRP agosto'!E12</x:f>
        <x:v>251</x:v>
      </x:c>
      <x:c r="I264" s="55" t="n">
        <x:f>ROUND(H264*Parametros!$B$11,0)</x:f>
        <x:v>251</x:v>
      </x:c>
      <x:c r="J264" s="55" t="n">
        <x:f>IF(ISNUMBER(G264),ROUND(SUM(G253:G264)*I264,0)-ROUND(SUM(G253:G263)*I264,0),"n.a.")</x:f>
        <x:v>0</x:v>
      </x:c>
      <x:c r="K264" s="55" t="n">
        <x:f>'SSRP agosto'!I12</x:f>
        <x:v>5022487</x:v>
      </x:c>
      <x:c r="L264" s="55" t="n">
        <x:f>K264*Parametros!$B$10*Parametros!$B$11</x:f>
        <x:v>7533730.5</x:v>
      </x:c>
      <x:c r="M264" s="60" t="n">
        <x:f>Parametros!B8</x:f>
        <x:v>0.015</x:v>
      </x:c>
      <x:c r="N264" s="55" t="n">
        <x:f>IF(I264=0,IF(L264=0,0,"n.a."),IF(M264&gt;0,L264/M264/I264,"n.a."))</x:f>
        <x:v>2000990.8366533865</x:v>
      </x:c>
      <x:c r="O264" s="55" t="n">
        <x:f>IF(AND(ISNUMBER(J264),ISNUMBER(N264)),J264*N264,"n.a.")</x:f>
        <x:v>0</x:v>
      </x:c>
    </x:row>
    <x:row r="265">
      <x:c r="A265" s="38" t="str">
        <x:v>G0260</x:v>
      </x:c>
      <x:c r="B265" s="38" t="str">
        <x:v>C07</x:v>
      </x:c>
      <x:c r="C265" s="38" t="str">
        <x:v>CHUBB Seguros Panamá S. A.</x:v>
      </x:c>
      <x:c r="D265" s="38" t="str">
        <x:v>Comercial</x:v>
      </x:c>
      <x:c r="E265" s="38" t="str">
        <x:v>Panamá Oeste</x:v>
      </x:c>
      <x:c r="F265" s="55" t="n">
        <x:f>'SSRP geografia'!C96</x:f>
        <x:v>2</x:v>
      </x:c>
      <x:c r="G265" s="60" t="n">
        <x:f>IF(SUM('SSRP geografia'!$C$84:$C$96)=0,IF('SSRP agosto'!E12=0,0,"n.a."),F265/SUM('SSRP geografia'!$C$84:$C$96))</x:f>
        <x:v>0.0012113870381586917</x:v>
      </x:c>
      <x:c r="H265" s="55" t="n">
        <x:f>'SSRP agosto'!E12</x:f>
        <x:v>251</x:v>
      </x:c>
      <x:c r="I265" s="55" t="n">
        <x:f>ROUND(H265*Parametros!$B$11,0)</x:f>
        <x:v>251</x:v>
      </x:c>
      <x:c r="J265" s="55" t="n">
        <x:f>IF(ISNUMBER(G265),ROUND(SUM(G253:G265)*I265,0)-ROUND(SUM(G253:G264)*I265,0),"n.a.")</x:f>
        <x:v>0</x:v>
      </x:c>
      <x:c r="K265" s="55" t="n">
        <x:f>'SSRP agosto'!I12</x:f>
        <x:v>5022487</x:v>
      </x:c>
      <x:c r="L265" s="55" t="n">
        <x:f>K265*Parametros!$B$10*Parametros!$B$11</x:f>
        <x:v>7533730.5</x:v>
      </x:c>
      <x:c r="M265" s="60" t="n">
        <x:f>Parametros!B8</x:f>
        <x:v>0.015</x:v>
      </x:c>
      <x:c r="N265" s="55" t="n">
        <x:f>IF(I265=0,IF(L265=0,0,"n.a."),IF(M265&gt;0,L265/M265/I265,"n.a."))</x:f>
        <x:v>2000990.8366533865</x:v>
      </x:c>
      <x:c r="O265" s="55" t="n">
        <x:f>IF(AND(ISNUMBER(J265),ISNUMBER(N265)),J265*N265,"n.a.")</x:f>
        <x:v>0</x:v>
      </x:c>
    </x:row>
    <x:row r="266">
      <x:c r="A266" s="38" t="str">
        <x:v>G0261</x:v>
      </x:c>
      <x:c r="B266" s="38" t="str">
        <x:v>C07</x:v>
      </x:c>
      <x:c r="C266" s="38" t="str">
        <x:v>CHUBB Seguros Panamá S. A.</x:v>
      </x:c>
      <x:c r="D266" s="38" t="str">
        <x:v>Industrial</x:v>
      </x:c>
      <x:c r="E266" s="38" t="str">
        <x:v>Bocas del Toro</x:v>
      </x:c>
      <x:c r="F266" s="55" t="n">
        <x:f>'SSRP geografia'!C84</x:f>
        <x:v>1</x:v>
      </x:c>
      <x:c r="G266" s="60" t="n">
        <x:f>IF(SUM('SSRP geografia'!$C$84:$C$96)=0,IF('SSRP agosto'!F12=0,0,"n.a."),F266/SUM('SSRP geografia'!$C$84:$C$96))</x:f>
        <x:v>0.0006056935190793458</x:v>
      </x:c>
      <x:c r="H266" s="55" t="n">
        <x:f>'SSRP agosto'!F12</x:f>
        <x:v>0</x:v>
      </x:c>
      <x:c r="I266" s="55" t="n">
        <x:f>ROUND(H266*Parametros!$B$11,0)</x:f>
        <x:v>0</x:v>
      </x:c>
      <x:c r="J266" s="55" t="n">
        <x:f>IF(ISNUMBER(G266),ROUND(SUM(G266:G266)*I266,0)-0,"n.a.")</x:f>
        <x:v>0</x:v>
      </x:c>
      <x:c r="K266" s="55" t="n">
        <x:f>'SSRP agosto'!J12</x:f>
        <x:v>0</x:v>
      </x:c>
      <x:c r="L266" s="55" t="n">
        <x:f>K266*Parametros!$B$10*Parametros!$B$11</x:f>
        <x:v>0</x:v>
      </x:c>
      <x:c r="M266" s="60" t="n">
        <x:f>Parametros!B9</x:f>
        <x:v>0.015</x:v>
      </x:c>
      <x:c r="N266" s="55" t="n">
        <x:f>IF(I266=0,IF(L266=0,0,"n.a."),IF(M266&gt;0,L266/M266/I266,"n.a."))</x:f>
        <x:v>0</x:v>
      </x:c>
      <x:c r="O266" s="55" t="n">
        <x:f>IF(AND(ISNUMBER(J266),ISNUMBER(N266)),J266*N266,"n.a.")</x:f>
        <x:v>0</x:v>
      </x:c>
    </x:row>
    <x:row r="267">
      <x:c r="A267" s="38" t="str">
        <x:v>G0262</x:v>
      </x:c>
      <x:c r="B267" s="38" t="str">
        <x:v>C07</x:v>
      </x:c>
      <x:c r="C267" s="38" t="str">
        <x:v>CHUBB Seguros Panamá S. A.</x:v>
      </x:c>
      <x:c r="D267" s="38" t="str">
        <x:v>Industrial</x:v>
      </x:c>
      <x:c r="E267" s="38" t="str">
        <x:v>Coclé</x:v>
      </x:c>
      <x:c r="F267" s="55" t="n">
        <x:f>'SSRP geografia'!C85</x:f>
        <x:v>0</x:v>
      </x:c>
      <x:c r="G267" s="60" t="n">
        <x:f>IF(SUM('SSRP geografia'!$C$84:$C$96)=0,IF('SSRP agosto'!F12=0,0,"n.a."),F267/SUM('SSRP geografia'!$C$84:$C$96))</x:f>
        <x:v>0</x:v>
      </x:c>
      <x:c r="H267" s="55" t="n">
        <x:f>'SSRP agosto'!F12</x:f>
        <x:v>0</x:v>
      </x:c>
      <x:c r="I267" s="55" t="n">
        <x:f>ROUND(H267*Parametros!$B$11,0)</x:f>
        <x:v>0</x:v>
      </x:c>
      <x:c r="J267" s="55" t="n">
        <x:f>IF(ISNUMBER(G267),ROUND(SUM(G266:G267)*I267,0)-ROUND(SUM(G266:G266)*I267,0),"n.a.")</x:f>
        <x:v>0</x:v>
      </x:c>
      <x:c r="K267" s="55" t="n">
        <x:f>'SSRP agosto'!J12</x:f>
        <x:v>0</x:v>
      </x:c>
      <x:c r="L267" s="55" t="n">
        <x:f>K267*Parametros!$B$10*Parametros!$B$11</x:f>
        <x:v>0</x:v>
      </x:c>
      <x:c r="M267" s="60" t="n">
        <x:f>Parametros!B9</x:f>
        <x:v>0.015</x:v>
      </x:c>
      <x:c r="N267" s="55" t="n">
        <x:f>IF(I267=0,IF(L267=0,0,"n.a."),IF(M267&gt;0,L267/M267/I267,"n.a."))</x:f>
        <x:v>0</x:v>
      </x:c>
      <x:c r="O267" s="55" t="n">
        <x:f>IF(AND(ISNUMBER(J267),ISNUMBER(N267)),J267*N267,"n.a.")</x:f>
        <x:v>0</x:v>
      </x:c>
    </x:row>
    <x:row r="268">
      <x:c r="A268" s="38" t="str">
        <x:v>G0263</x:v>
      </x:c>
      <x:c r="B268" s="38" t="str">
        <x:v>C07</x:v>
      </x:c>
      <x:c r="C268" s="38" t="str">
        <x:v>CHUBB Seguros Panamá S. A.</x:v>
      </x:c>
      <x:c r="D268" s="38" t="str">
        <x:v>Industrial</x:v>
      </x:c>
      <x:c r="E268" s="38" t="str">
        <x:v>Colón</x:v>
      </x:c>
      <x:c r="F268" s="55" t="n">
        <x:f>'SSRP geografia'!C86</x:f>
        <x:v>113</x:v>
      </x:c>
      <x:c r="G268" s="60" t="n">
        <x:f>IF(SUM('SSRP geografia'!$C$84:$C$96)=0,IF('SSRP agosto'!F12=0,0,"n.a."),F268/SUM('SSRP geografia'!$C$84:$C$96))</x:f>
        <x:v>0.06844336765596608</x:v>
      </x:c>
      <x:c r="H268" s="55" t="n">
        <x:f>'SSRP agosto'!F12</x:f>
        <x:v>0</x:v>
      </x:c>
      <x:c r="I268" s="55" t="n">
        <x:f>ROUND(H268*Parametros!$B$11,0)</x:f>
        <x:v>0</x:v>
      </x:c>
      <x:c r="J268" s="55" t="n">
        <x:f>IF(ISNUMBER(G268),ROUND(SUM(G266:G268)*I268,0)-ROUND(SUM(G266:G267)*I268,0),"n.a.")</x:f>
        <x:v>0</x:v>
      </x:c>
      <x:c r="K268" s="55" t="n">
        <x:f>'SSRP agosto'!J12</x:f>
        <x:v>0</x:v>
      </x:c>
      <x:c r="L268" s="55" t="n">
        <x:f>K268*Parametros!$B$10*Parametros!$B$11</x:f>
        <x:v>0</x:v>
      </x:c>
      <x:c r="M268" s="60" t="n">
        <x:f>Parametros!B9</x:f>
        <x:v>0.015</x:v>
      </x:c>
      <x:c r="N268" s="55" t="n">
        <x:f>IF(I268=0,IF(L268=0,0,"n.a."),IF(M268&gt;0,L268/M268/I268,"n.a."))</x:f>
        <x:v>0</x:v>
      </x:c>
      <x:c r="O268" s="55" t="n">
        <x:f>IF(AND(ISNUMBER(J268),ISNUMBER(N268)),J268*N268,"n.a.")</x:f>
        <x:v>0</x:v>
      </x:c>
    </x:row>
    <x:row r="269">
      <x:c r="A269" s="38" t="str">
        <x:v>G0264</x:v>
      </x:c>
      <x:c r="B269" s="38" t="str">
        <x:v>C07</x:v>
      </x:c>
      <x:c r="C269" s="38" t="str">
        <x:v>CHUBB Seguros Panamá S. A.</x:v>
      </x:c>
      <x:c r="D269" s="38" t="str">
        <x:v>Industrial</x:v>
      </x:c>
      <x:c r="E269" s="38" t="str">
        <x:v>Chiriquí</x:v>
      </x:c>
      <x:c r="F269" s="55" t="n">
        <x:f>'SSRP geografia'!C87</x:f>
        <x:v>2</x:v>
      </x:c>
      <x:c r="G269" s="60" t="n">
        <x:f>IF(SUM('SSRP geografia'!$C$84:$C$96)=0,IF('SSRP agosto'!F12=0,0,"n.a."),F269/SUM('SSRP geografia'!$C$84:$C$96))</x:f>
        <x:v>0.0012113870381586917</x:v>
      </x:c>
      <x:c r="H269" s="55" t="n">
        <x:f>'SSRP agosto'!F12</x:f>
        <x:v>0</x:v>
      </x:c>
      <x:c r="I269" s="55" t="n">
        <x:f>ROUND(H269*Parametros!$B$11,0)</x:f>
        <x:v>0</x:v>
      </x:c>
      <x:c r="J269" s="55" t="n">
        <x:f>IF(ISNUMBER(G269),ROUND(SUM(G266:G269)*I269,0)-ROUND(SUM(G266:G268)*I269,0),"n.a.")</x:f>
        <x:v>0</x:v>
      </x:c>
      <x:c r="K269" s="55" t="n">
        <x:f>'SSRP agosto'!J12</x:f>
        <x:v>0</x:v>
      </x:c>
      <x:c r="L269" s="55" t="n">
        <x:f>K269*Parametros!$B$10*Parametros!$B$11</x:f>
        <x:v>0</x:v>
      </x:c>
      <x:c r="M269" s="60" t="n">
        <x:f>Parametros!B9</x:f>
        <x:v>0.015</x:v>
      </x:c>
      <x:c r="N269" s="55" t="n">
        <x:f>IF(I269=0,IF(L269=0,0,"n.a."),IF(M269&gt;0,L269/M269/I269,"n.a."))</x:f>
        <x:v>0</x:v>
      </x:c>
      <x:c r="O269" s="55" t="n">
        <x:f>IF(AND(ISNUMBER(J269),ISNUMBER(N269)),J269*N269,"n.a.")</x:f>
        <x:v>0</x:v>
      </x:c>
    </x:row>
    <x:row r="270">
      <x:c r="A270" s="38" t="str">
        <x:v>G0265</x:v>
      </x:c>
      <x:c r="B270" s="38" t="str">
        <x:v>C07</x:v>
      </x:c>
      <x:c r="C270" s="38" t="str">
        <x:v>CHUBB Seguros Panamá S. A.</x:v>
      </x:c>
      <x:c r="D270" s="38" t="str">
        <x:v>Industrial</x:v>
      </x:c>
      <x:c r="E270" s="38" t="str">
        <x:v>Darién</x:v>
      </x:c>
      <x:c r="F270" s="55" t="n">
        <x:f>'SSRP geografia'!C88</x:f>
        <x:v>0</x:v>
      </x:c>
      <x:c r="G270" s="60" t="n">
        <x:f>IF(SUM('SSRP geografia'!$C$84:$C$96)=0,IF('SSRP agosto'!F12=0,0,"n.a."),F270/SUM('SSRP geografia'!$C$84:$C$96))</x:f>
        <x:v>0</x:v>
      </x:c>
      <x:c r="H270" s="55" t="n">
        <x:f>'SSRP agosto'!F12</x:f>
        <x:v>0</x:v>
      </x:c>
      <x:c r="I270" s="55" t="n">
        <x:f>ROUND(H270*Parametros!$B$11,0)</x:f>
        <x:v>0</x:v>
      </x:c>
      <x:c r="J270" s="55" t="n">
        <x:f>IF(ISNUMBER(G270),ROUND(SUM(G266:G270)*I270,0)-ROUND(SUM(G266:G269)*I270,0),"n.a.")</x:f>
        <x:v>0</x:v>
      </x:c>
      <x:c r="K270" s="55" t="n">
        <x:f>'SSRP agosto'!J12</x:f>
        <x:v>0</x:v>
      </x:c>
      <x:c r="L270" s="55" t="n">
        <x:f>K270*Parametros!$B$10*Parametros!$B$11</x:f>
        <x:v>0</x:v>
      </x:c>
      <x:c r="M270" s="60" t="n">
        <x:f>Parametros!B9</x:f>
        <x:v>0.015</x:v>
      </x:c>
      <x:c r="N270" s="55" t="n">
        <x:f>IF(I270=0,IF(L270=0,0,"n.a."),IF(M270&gt;0,L270/M270/I270,"n.a."))</x:f>
        <x:v>0</x:v>
      </x:c>
      <x:c r="O270" s="55" t="n">
        <x:f>IF(AND(ISNUMBER(J270),ISNUMBER(N270)),J270*N270,"n.a.")</x:f>
        <x:v>0</x:v>
      </x:c>
    </x:row>
    <x:row r="271">
      <x:c r="A271" s="38" t="str">
        <x:v>G0266</x:v>
      </x:c>
      <x:c r="B271" s="38" t="str">
        <x:v>C07</x:v>
      </x:c>
      <x:c r="C271" s="38" t="str">
        <x:v>CHUBB Seguros Panamá S. A.</x:v>
      </x:c>
      <x:c r="D271" s="38" t="str">
        <x:v>Industrial</x:v>
      </x:c>
      <x:c r="E271" s="38" t="str">
        <x:v>Herrera</x:v>
      </x:c>
      <x:c r="F271" s="55" t="n">
        <x:f>'SSRP geografia'!C89</x:f>
        <x:v>0</x:v>
      </x:c>
      <x:c r="G271" s="60" t="n">
        <x:f>IF(SUM('SSRP geografia'!$C$84:$C$96)=0,IF('SSRP agosto'!F12=0,0,"n.a."),F271/SUM('SSRP geografia'!$C$84:$C$96))</x:f>
        <x:v>0</x:v>
      </x:c>
      <x:c r="H271" s="55" t="n">
        <x:f>'SSRP agosto'!F12</x:f>
        <x:v>0</x:v>
      </x:c>
      <x:c r="I271" s="55" t="n">
        <x:f>ROUND(H271*Parametros!$B$11,0)</x:f>
        <x:v>0</x:v>
      </x:c>
      <x:c r="J271" s="55" t="n">
        <x:f>IF(ISNUMBER(G271),ROUND(SUM(G266:G271)*I271,0)-ROUND(SUM(G266:G270)*I271,0),"n.a.")</x:f>
        <x:v>0</x:v>
      </x:c>
      <x:c r="K271" s="55" t="n">
        <x:f>'SSRP agosto'!J12</x:f>
        <x:v>0</x:v>
      </x:c>
      <x:c r="L271" s="55" t="n">
        <x:f>K271*Parametros!$B$10*Parametros!$B$11</x:f>
        <x:v>0</x:v>
      </x:c>
      <x:c r="M271" s="60" t="n">
        <x:f>Parametros!B9</x:f>
        <x:v>0.015</x:v>
      </x:c>
      <x:c r="N271" s="55" t="n">
        <x:f>IF(I271=0,IF(L271=0,0,"n.a."),IF(M271&gt;0,L271/M271/I271,"n.a."))</x:f>
        <x:v>0</x:v>
      </x:c>
      <x:c r="O271" s="55" t="n">
        <x:f>IF(AND(ISNUMBER(J271),ISNUMBER(N271)),J271*N271,"n.a.")</x:f>
        <x:v>0</x:v>
      </x:c>
    </x:row>
    <x:row r="272">
      <x:c r="A272" s="38" t="str">
        <x:v>G0267</x:v>
      </x:c>
      <x:c r="B272" s="38" t="str">
        <x:v>C07</x:v>
      </x:c>
      <x:c r="C272" s="38" t="str">
        <x:v>CHUBB Seguros Panamá S. A.</x:v>
      </x:c>
      <x:c r="D272" s="38" t="str">
        <x:v>Industrial</x:v>
      </x:c>
      <x:c r="E272" s="38" t="str">
        <x:v>Los Santos</x:v>
      </x:c>
      <x:c r="F272" s="55" t="n">
        <x:f>'SSRP geografia'!C90</x:f>
        <x:v>1</x:v>
      </x:c>
      <x:c r="G272" s="60" t="n">
        <x:f>IF(SUM('SSRP geografia'!$C$84:$C$96)=0,IF('SSRP agosto'!F12=0,0,"n.a."),F272/SUM('SSRP geografia'!$C$84:$C$96))</x:f>
        <x:v>0.0006056935190793458</x:v>
      </x:c>
      <x:c r="H272" s="55" t="n">
        <x:f>'SSRP agosto'!F12</x:f>
        <x:v>0</x:v>
      </x:c>
      <x:c r="I272" s="55" t="n">
        <x:f>ROUND(H272*Parametros!$B$11,0)</x:f>
        <x:v>0</x:v>
      </x:c>
      <x:c r="J272" s="55" t="n">
        <x:f>IF(ISNUMBER(G272),ROUND(SUM(G266:G272)*I272,0)-ROUND(SUM(G266:G271)*I272,0),"n.a.")</x:f>
        <x:v>0</x:v>
      </x:c>
      <x:c r="K272" s="55" t="n">
        <x:f>'SSRP agosto'!J12</x:f>
        <x:v>0</x:v>
      </x:c>
      <x:c r="L272" s="55" t="n">
        <x:f>K272*Parametros!$B$10*Parametros!$B$11</x:f>
        <x:v>0</x:v>
      </x:c>
      <x:c r="M272" s="60" t="n">
        <x:f>Parametros!B9</x:f>
        <x:v>0.015</x:v>
      </x:c>
      <x:c r="N272" s="55" t="n">
        <x:f>IF(I272=0,IF(L272=0,0,"n.a."),IF(M272&gt;0,L272/M272/I272,"n.a."))</x:f>
        <x:v>0</x:v>
      </x:c>
      <x:c r="O272" s="55" t="n">
        <x:f>IF(AND(ISNUMBER(J272),ISNUMBER(N272)),J272*N272,"n.a.")</x:f>
        <x:v>0</x:v>
      </x:c>
    </x:row>
    <x:row r="273">
      <x:c r="A273" s="38" t="str">
        <x:v>G0268</x:v>
      </x:c>
      <x:c r="B273" s="38" t="str">
        <x:v>C07</x:v>
      </x:c>
      <x:c r="C273" s="38" t="str">
        <x:v>CHUBB Seguros Panamá S. A.</x:v>
      </x:c>
      <x:c r="D273" s="38" t="str">
        <x:v>Industrial</x:v>
      </x:c>
      <x:c r="E273" s="38" t="str">
        <x:v>Panamá</x:v>
      </x:c>
      <x:c r="F273" s="55" t="n">
        <x:f>'SSRP geografia'!C91</x:f>
        <x:v>1532</x:v>
      </x:c>
      <x:c r="G273" s="60" t="n">
        <x:f>IF(SUM('SSRP geografia'!$C$84:$C$96)=0,IF('SSRP agosto'!F12=0,0,"n.a."),F273/SUM('SSRP geografia'!$C$84:$C$96))</x:f>
        <x:v>0.9279224712295578</x:v>
      </x:c>
      <x:c r="H273" s="55" t="n">
        <x:f>'SSRP agosto'!F12</x:f>
        <x:v>0</x:v>
      </x:c>
      <x:c r="I273" s="55" t="n">
        <x:f>ROUND(H273*Parametros!$B$11,0)</x:f>
        <x:v>0</x:v>
      </x:c>
      <x:c r="J273" s="55" t="n">
        <x:f>IF(ISNUMBER(G273),ROUND(SUM(G266:G273)*I273,0)-ROUND(SUM(G266:G272)*I273,0),"n.a.")</x:f>
        <x:v>0</x:v>
      </x:c>
      <x:c r="K273" s="55" t="n">
        <x:f>'SSRP agosto'!J12</x:f>
        <x:v>0</x:v>
      </x:c>
      <x:c r="L273" s="55" t="n">
        <x:f>K273*Parametros!$B$10*Parametros!$B$11</x:f>
        <x:v>0</x:v>
      </x:c>
      <x:c r="M273" s="60" t="n">
        <x:f>Parametros!B9</x:f>
        <x:v>0.015</x:v>
      </x:c>
      <x:c r="N273" s="55" t="n">
        <x:f>IF(I273=0,IF(L273=0,0,"n.a."),IF(M273&gt;0,L273/M273/I273,"n.a."))</x:f>
        <x:v>0</x:v>
      </x:c>
      <x:c r="O273" s="55" t="n">
        <x:f>IF(AND(ISNUMBER(J273),ISNUMBER(N273)),J273*N273,"n.a.")</x:f>
        <x:v>0</x:v>
      </x:c>
    </x:row>
    <x:row r="274">
      <x:c r="A274" s="38" t="str">
        <x:v>G0269</x:v>
      </x:c>
      <x:c r="B274" s="38" t="str">
        <x:v>C07</x:v>
      </x:c>
      <x:c r="C274" s="38" t="str">
        <x:v>CHUBB Seguros Panamá S. A.</x:v>
      </x:c>
      <x:c r="D274" s="38" t="str">
        <x:v>Industrial</x:v>
      </x:c>
      <x:c r="E274" s="38" t="str">
        <x:v>Veraguas</x:v>
      </x:c>
      <x:c r="F274" s="55" t="n">
        <x:f>'SSRP geografia'!C92</x:f>
        <x:v>0</x:v>
      </x:c>
      <x:c r="G274" s="60" t="n">
        <x:f>IF(SUM('SSRP geografia'!$C$84:$C$96)=0,IF('SSRP agosto'!F12=0,0,"n.a."),F274/SUM('SSRP geografia'!$C$84:$C$96))</x:f>
        <x:v>0</x:v>
      </x:c>
      <x:c r="H274" s="55" t="n">
        <x:f>'SSRP agosto'!F12</x:f>
        <x:v>0</x:v>
      </x:c>
      <x:c r="I274" s="55" t="n">
        <x:f>ROUND(H274*Parametros!$B$11,0)</x:f>
        <x:v>0</x:v>
      </x:c>
      <x:c r="J274" s="55" t="n">
        <x:f>IF(ISNUMBER(G274),ROUND(SUM(G266:G274)*I274,0)-ROUND(SUM(G266:G273)*I274,0),"n.a.")</x:f>
        <x:v>0</x:v>
      </x:c>
      <x:c r="K274" s="55" t="n">
        <x:f>'SSRP agosto'!J12</x:f>
        <x:v>0</x:v>
      </x:c>
      <x:c r="L274" s="55" t="n">
        <x:f>K274*Parametros!$B$10*Parametros!$B$11</x:f>
        <x:v>0</x:v>
      </x:c>
      <x:c r="M274" s="60" t="n">
        <x:f>Parametros!B9</x:f>
        <x:v>0.015</x:v>
      </x:c>
      <x:c r="N274" s="55" t="n">
        <x:f>IF(I274=0,IF(L274=0,0,"n.a."),IF(M274&gt;0,L274/M274/I274,"n.a."))</x:f>
        <x:v>0</x:v>
      </x:c>
      <x:c r="O274" s="55" t="n">
        <x:f>IF(AND(ISNUMBER(J274),ISNUMBER(N274)),J274*N274,"n.a.")</x:f>
        <x:v>0</x:v>
      </x:c>
    </x:row>
    <x:row r="275">
      <x:c r="A275" s="38" t="str">
        <x:v>G0270</x:v>
      </x:c>
      <x:c r="B275" s="38" t="str">
        <x:v>C07</x:v>
      </x:c>
      <x:c r="C275" s="38" t="str">
        <x:v>CHUBB Seguros Panamá S. A.</x:v>
      </x:c>
      <x:c r="D275" s="38" t="str">
        <x:v>Industrial</x:v>
      </x:c>
      <x:c r="E275" s="38" t="str">
        <x:v>Guna Yala</x:v>
      </x:c>
      <x:c r="F275" s="55" t="n">
        <x:f>'SSRP geografia'!C93</x:f>
        <x:v>0</x:v>
      </x:c>
      <x:c r="G275" s="60" t="n">
        <x:f>IF(SUM('SSRP geografia'!$C$84:$C$96)=0,IF('SSRP agosto'!F12=0,0,"n.a."),F275/SUM('SSRP geografia'!$C$84:$C$96))</x:f>
        <x:v>0</x:v>
      </x:c>
      <x:c r="H275" s="55" t="n">
        <x:f>'SSRP agosto'!F12</x:f>
        <x:v>0</x:v>
      </x:c>
      <x:c r="I275" s="55" t="n">
        <x:f>ROUND(H275*Parametros!$B$11,0)</x:f>
        <x:v>0</x:v>
      </x:c>
      <x:c r="J275" s="55" t="n">
        <x:f>IF(ISNUMBER(G275),ROUND(SUM(G266:G275)*I275,0)-ROUND(SUM(G266:G274)*I275,0),"n.a.")</x:f>
        <x:v>0</x:v>
      </x:c>
      <x:c r="K275" s="55" t="n">
        <x:f>'SSRP agosto'!J12</x:f>
        <x:v>0</x:v>
      </x:c>
      <x:c r="L275" s="55" t="n">
        <x:f>K275*Parametros!$B$10*Parametros!$B$11</x:f>
        <x:v>0</x:v>
      </x:c>
      <x:c r="M275" s="60" t="n">
        <x:f>Parametros!B9</x:f>
        <x:v>0.015</x:v>
      </x:c>
      <x:c r="N275" s="55" t="n">
        <x:f>IF(I275=0,IF(L275=0,0,"n.a."),IF(M275&gt;0,L275/M275/I275,"n.a."))</x:f>
        <x:v>0</x:v>
      </x:c>
      <x:c r="O275" s="55" t="n">
        <x:f>IF(AND(ISNUMBER(J275),ISNUMBER(N275)),J275*N275,"n.a.")</x:f>
        <x:v>0</x:v>
      </x:c>
    </x:row>
    <x:row r="276">
      <x:c r="A276" s="38" t="str">
        <x:v>G0271</x:v>
      </x:c>
      <x:c r="B276" s="38" t="str">
        <x:v>C07</x:v>
      </x:c>
      <x:c r="C276" s="38" t="str">
        <x:v>CHUBB Seguros Panamá S. A.</x:v>
      </x:c>
      <x:c r="D276" s="38" t="str">
        <x:v>Industrial</x:v>
      </x:c>
      <x:c r="E276" s="38" t="str">
        <x:v>Emberá-Wounaan</x:v>
      </x:c>
      <x:c r="F276" s="55" t="n">
        <x:f>'SSRP geografia'!C94</x:f>
        <x:v>0</x:v>
      </x:c>
      <x:c r="G276" s="60" t="n">
        <x:f>IF(SUM('SSRP geografia'!$C$84:$C$96)=0,IF('SSRP agosto'!F12=0,0,"n.a."),F276/SUM('SSRP geografia'!$C$84:$C$96))</x:f>
        <x:v>0</x:v>
      </x:c>
      <x:c r="H276" s="55" t="n">
        <x:f>'SSRP agosto'!F12</x:f>
        <x:v>0</x:v>
      </x:c>
      <x:c r="I276" s="55" t="n">
        <x:f>ROUND(H276*Parametros!$B$11,0)</x:f>
        <x:v>0</x:v>
      </x:c>
      <x:c r="J276" s="55" t="n">
        <x:f>IF(ISNUMBER(G276),ROUND(SUM(G266:G276)*I276,0)-ROUND(SUM(G266:G275)*I276,0),"n.a.")</x:f>
        <x:v>0</x:v>
      </x:c>
      <x:c r="K276" s="55" t="n">
        <x:f>'SSRP agosto'!J12</x:f>
        <x:v>0</x:v>
      </x:c>
      <x:c r="L276" s="55" t="n">
        <x:f>K276*Parametros!$B$10*Parametros!$B$11</x:f>
        <x:v>0</x:v>
      </x:c>
      <x:c r="M276" s="60" t="n">
        <x:f>Parametros!B9</x:f>
        <x:v>0.015</x:v>
      </x:c>
      <x:c r="N276" s="55" t="n">
        <x:f>IF(I276=0,IF(L276=0,0,"n.a."),IF(M276&gt;0,L276/M276/I276,"n.a."))</x:f>
        <x:v>0</x:v>
      </x:c>
      <x:c r="O276" s="55" t="n">
        <x:f>IF(AND(ISNUMBER(J276),ISNUMBER(N276)),J276*N276,"n.a.")</x:f>
        <x:v>0</x:v>
      </x:c>
    </x:row>
    <x:row r="277">
      <x:c r="A277" s="38" t="str">
        <x:v>G0272</x:v>
      </x:c>
      <x:c r="B277" s="38" t="str">
        <x:v>C07</x:v>
      </x:c>
      <x:c r="C277" s="38" t="str">
        <x:v>CHUBB Seguros Panamá S. A.</x:v>
      </x:c>
      <x:c r="D277" s="38" t="str">
        <x:v>Industrial</x:v>
      </x:c>
      <x:c r="E277" s="38" t="str">
        <x:v>Ngäbe-Buglé</x:v>
      </x:c>
      <x:c r="F277" s="55" t="n">
        <x:f>'SSRP geografia'!C95</x:f>
        <x:v>0</x:v>
      </x:c>
      <x:c r="G277" s="60" t="n">
        <x:f>IF(SUM('SSRP geografia'!$C$84:$C$96)=0,IF('SSRP agosto'!F12=0,0,"n.a."),F277/SUM('SSRP geografia'!$C$84:$C$96))</x:f>
        <x:v>0</x:v>
      </x:c>
      <x:c r="H277" s="55" t="n">
        <x:f>'SSRP agosto'!F12</x:f>
        <x:v>0</x:v>
      </x:c>
      <x:c r="I277" s="55" t="n">
        <x:f>ROUND(H277*Parametros!$B$11,0)</x:f>
        <x:v>0</x:v>
      </x:c>
      <x:c r="J277" s="55" t="n">
        <x:f>IF(ISNUMBER(G277),ROUND(SUM(G266:G277)*I277,0)-ROUND(SUM(G266:G276)*I277,0),"n.a.")</x:f>
        <x:v>0</x:v>
      </x:c>
      <x:c r="K277" s="55" t="n">
        <x:f>'SSRP agosto'!J12</x:f>
        <x:v>0</x:v>
      </x:c>
      <x:c r="L277" s="55" t="n">
        <x:f>K277*Parametros!$B$10*Parametros!$B$11</x:f>
        <x:v>0</x:v>
      </x:c>
      <x:c r="M277" s="60" t="n">
        <x:f>Parametros!B9</x:f>
        <x:v>0.015</x:v>
      </x:c>
      <x:c r="N277" s="55" t="n">
        <x:f>IF(I277=0,IF(L277=0,0,"n.a."),IF(M277&gt;0,L277/M277/I277,"n.a."))</x:f>
        <x:v>0</x:v>
      </x:c>
      <x:c r="O277" s="55" t="n">
        <x:f>IF(AND(ISNUMBER(J277),ISNUMBER(N277)),J277*N277,"n.a.")</x:f>
        <x:v>0</x:v>
      </x:c>
    </x:row>
    <x:row r="278">
      <x:c r="A278" s="38" t="str">
        <x:v>G0273</x:v>
      </x:c>
      <x:c r="B278" s="38" t="str">
        <x:v>C07</x:v>
      </x:c>
      <x:c r="C278" s="38" t="str">
        <x:v>CHUBB Seguros Panamá S. A.</x:v>
      </x:c>
      <x:c r="D278" s="38" t="str">
        <x:v>Industrial</x:v>
      </x:c>
      <x:c r="E278" s="38" t="str">
        <x:v>Panamá Oeste</x:v>
      </x:c>
      <x:c r="F278" s="55" t="n">
        <x:f>'SSRP geografia'!C96</x:f>
        <x:v>2</x:v>
      </x:c>
      <x:c r="G278" s="60" t="n">
        <x:f>IF(SUM('SSRP geografia'!$C$84:$C$96)=0,IF('SSRP agosto'!F12=0,0,"n.a."),F278/SUM('SSRP geografia'!$C$84:$C$96))</x:f>
        <x:v>0.0012113870381586917</x:v>
      </x:c>
      <x:c r="H278" s="55" t="n">
        <x:f>'SSRP agosto'!F12</x:f>
        <x:v>0</x:v>
      </x:c>
      <x:c r="I278" s="55" t="n">
        <x:f>ROUND(H278*Parametros!$B$11,0)</x:f>
        <x:v>0</x:v>
      </x:c>
      <x:c r="J278" s="55" t="n">
        <x:f>IF(ISNUMBER(G278),ROUND(SUM(G266:G278)*I278,0)-ROUND(SUM(G266:G277)*I278,0),"n.a.")</x:f>
        <x:v>0</x:v>
      </x:c>
      <x:c r="K278" s="55" t="n">
        <x:f>'SSRP agosto'!J12</x:f>
        <x:v>0</x:v>
      </x:c>
      <x:c r="L278" s="55" t="n">
        <x:f>K278*Parametros!$B$10*Parametros!$B$11</x:f>
        <x:v>0</x:v>
      </x:c>
      <x:c r="M278" s="60" t="n">
        <x:f>Parametros!B9</x:f>
        <x:v>0.015</x:v>
      </x:c>
      <x:c r="N278" s="55" t="n">
        <x:f>IF(I278=0,IF(L278=0,0,"n.a."),IF(M278&gt;0,L278/M278/I278,"n.a."))</x:f>
        <x:v>0</x:v>
      </x:c>
      <x:c r="O278" s="55" t="n">
        <x:f>IF(AND(ISNUMBER(J278),ISNUMBER(N278)),J278*N278,"n.a.")</x:f>
        <x:v>0</x:v>
      </x:c>
    </x:row>
    <x:row r="279">
      <x:c r="A279" s="38" t="str">
        <x:v>G0274</x:v>
      </x:c>
      <x:c r="B279" s="38" t="str">
        <x:v>C08</x:v>
      </x:c>
      <x:c r="C279" s="38" t="str">
        <x:v>Compañía Internacional de Seguros, S.A.</x:v>
      </x:c>
      <x:c r="D279" s="38" t="str">
        <x:v>Residencial</x:v>
      </x:c>
      <x:c r="E279" s="38" t="str">
        <x:v>Bocas del Toro</x:v>
      </x:c>
      <x:c r="F279" s="55" t="n">
        <x:f>'SSRP geografia'!C97</x:f>
        <x:v>0</x:v>
      </x:c>
      <x:c r="G279" s="60" t="n">
        <x:f>IF(SUM('SSRP geografia'!$C$97:$C$109)=0,IF('SSRP agosto'!D13=0,0,"n.a."),F279/SUM('SSRP geografia'!$C$97:$C$109))</x:f>
        <x:v>0</x:v>
      </x:c>
      <x:c r="H279" s="55" t="n">
        <x:f>'SSRP agosto'!D13</x:f>
        <x:v>76453</x:v>
      </x:c>
      <x:c r="I279" s="55" t="n">
        <x:f>ROUND(H279*Parametros!$B$11,0)</x:f>
        <x:v>76453</x:v>
      </x:c>
      <x:c r="J279" s="55" t="n">
        <x:f>IF(ISNUMBER(G279),ROUND(SUM(G279:G279)*I279,0)-0,"n.a.")</x:f>
        <x:v>0</x:v>
      </x:c>
      <x:c r="K279" s="55" t="n">
        <x:f>'SSRP agosto'!H13</x:f>
        <x:v>21963803</x:v>
      </x:c>
      <x:c r="L279" s="55" t="n">
        <x:f>K279*Parametros!$B$10*Parametros!$B$11</x:f>
        <x:v>32945704.5</x:v>
      </x:c>
      <x:c r="M279" s="60" t="n">
        <x:f>Parametros!B7</x:f>
        <x:v>0.01</x:v>
      </x:c>
      <x:c r="N279" s="55" t="n">
        <x:f>IF(I279=0,IF(L279=0,0,"n.a."),IF(M279&gt;0,L279/M279/I279,"n.a."))</x:f>
        <x:v>43092.75567996024</x:v>
      </x:c>
      <x:c r="O279" s="55" t="n">
        <x:f>IF(AND(ISNUMBER(J279),ISNUMBER(N279)),J279*N279,"n.a.")</x:f>
        <x:v>0</x:v>
      </x:c>
    </x:row>
    <x:row r="280">
      <x:c r="A280" s="38" t="str">
        <x:v>G0275</x:v>
      </x:c>
      <x:c r="B280" s="38" t="str">
        <x:v>C08</x:v>
      </x:c>
      <x:c r="C280" s="38" t="str">
        <x:v>Compañía Internacional de Seguros, S.A.</x:v>
      </x:c>
      <x:c r="D280" s="38" t="str">
        <x:v>Residencial</x:v>
      </x:c>
      <x:c r="E280" s="38" t="str">
        <x:v>Coclé</x:v>
      </x:c>
      <x:c r="F280" s="55" t="n">
        <x:f>'SSRP geografia'!C98</x:f>
        <x:v>5276</x:v>
      </x:c>
      <x:c r="G280" s="60" t="n">
        <x:f>IF(SUM('SSRP geografia'!$C$97:$C$109)=0,IF('SSRP agosto'!D13=0,0,"n.a."),F280/SUM('SSRP geografia'!$C$97:$C$109))</x:f>
        <x:v>0.020768546437934483</x:v>
      </x:c>
      <x:c r="H280" s="55" t="n">
        <x:f>'SSRP agosto'!D13</x:f>
        <x:v>76453</x:v>
      </x:c>
      <x:c r="I280" s="55" t="n">
        <x:f>ROUND(H280*Parametros!$B$11,0)</x:f>
        <x:v>76453</x:v>
      </x:c>
      <x:c r="J280" s="55" t="n">
        <x:f>IF(ISNUMBER(G280),ROUND(SUM(G279:G280)*I280,0)-ROUND(SUM(G279:G279)*I280,0),"n.a.")</x:f>
        <x:v>1588</x:v>
      </x:c>
      <x:c r="K280" s="55" t="n">
        <x:f>'SSRP agosto'!H13</x:f>
        <x:v>21963803</x:v>
      </x:c>
      <x:c r="L280" s="55" t="n">
        <x:f>K280*Parametros!$B$10*Parametros!$B$11</x:f>
        <x:v>32945704.5</x:v>
      </x:c>
      <x:c r="M280" s="60" t="n">
        <x:f>Parametros!B7</x:f>
        <x:v>0.01</x:v>
      </x:c>
      <x:c r="N280" s="55" t="n">
        <x:f>IF(I280=0,IF(L280=0,0,"n.a."),IF(M280&gt;0,L280/M280/I280,"n.a."))</x:f>
        <x:v>43092.75567996024</x:v>
      </x:c>
      <x:c r="O280" s="55" t="n">
        <x:f>IF(AND(ISNUMBER(J280),ISNUMBER(N280)),J280*N280,"n.a.")</x:f>
        <x:v>68431296.01977687</x:v>
      </x:c>
    </x:row>
    <x:row r="281">
      <x:c r="A281" s="38" t="str">
        <x:v>G0276</x:v>
      </x:c>
      <x:c r="B281" s="38" t="str">
        <x:v>C08</x:v>
      </x:c>
      <x:c r="C281" s="38" t="str">
        <x:v>Compañía Internacional de Seguros, S.A.</x:v>
      </x:c>
      <x:c r="D281" s="38" t="str">
        <x:v>Residencial</x:v>
      </x:c>
      <x:c r="E281" s="38" t="str">
        <x:v>Colón</x:v>
      </x:c>
      <x:c r="F281" s="55" t="n">
        <x:f>'SSRP geografia'!C99</x:f>
        <x:v>4971</x:v>
      </x:c>
      <x:c r="G281" s="60" t="n">
        <x:f>IF(SUM('SSRP geografia'!$C$97:$C$109)=0,IF('SSRP agosto'!D13=0,0,"n.a."),F281/SUM('SSRP geografia'!$C$97:$C$109))</x:f>
        <x:v>0.019567938654846913</x:v>
      </x:c>
      <x:c r="H281" s="55" t="n">
        <x:f>'SSRP agosto'!D13</x:f>
        <x:v>76453</x:v>
      </x:c>
      <x:c r="I281" s="55" t="n">
        <x:f>ROUND(H281*Parametros!$B$11,0)</x:f>
        <x:v>76453</x:v>
      </x:c>
      <x:c r="J281" s="55" t="n">
        <x:f>IF(ISNUMBER(G281),ROUND(SUM(G279:G281)*I281,0)-ROUND(SUM(G279:G280)*I281,0),"n.a.")</x:f>
        <x:v>1496</x:v>
      </x:c>
      <x:c r="K281" s="55" t="n">
        <x:f>'SSRP agosto'!H13</x:f>
        <x:v>21963803</x:v>
      </x:c>
      <x:c r="L281" s="55" t="n">
        <x:f>K281*Parametros!$B$10*Parametros!$B$11</x:f>
        <x:v>32945704.5</x:v>
      </x:c>
      <x:c r="M281" s="60" t="n">
        <x:f>Parametros!B7</x:f>
        <x:v>0.01</x:v>
      </x:c>
      <x:c r="N281" s="55" t="n">
        <x:f>IF(I281=0,IF(L281=0,0,"n.a."),IF(M281&gt;0,L281/M281/I281,"n.a."))</x:f>
        <x:v>43092.75567996024</x:v>
      </x:c>
      <x:c r="O281" s="55" t="n">
        <x:f>IF(AND(ISNUMBER(J281),ISNUMBER(N281)),J281*N281,"n.a.")</x:f>
        <x:v>64466762.497220516</x:v>
      </x:c>
    </x:row>
    <x:row r="282">
      <x:c r="A282" s="38" t="str">
        <x:v>G0277</x:v>
      </x:c>
      <x:c r="B282" s="38" t="str">
        <x:v>C08</x:v>
      </x:c>
      <x:c r="C282" s="38" t="str">
        <x:v>Compañía Internacional de Seguros, S.A.</x:v>
      </x:c>
      <x:c r="D282" s="38" t="str">
        <x:v>Residencial</x:v>
      </x:c>
      <x:c r="E282" s="38" t="str">
        <x:v>Chiriquí</x:v>
      </x:c>
      <x:c r="F282" s="55" t="n">
        <x:f>'SSRP geografia'!C100</x:f>
        <x:v>11337</x:v>
      </x:c>
      <x:c r="G282" s="60" t="n">
        <x:f>IF(SUM('SSRP geografia'!$C$97:$C$109)=0,IF('SSRP agosto'!D13=0,0,"n.a."),F282/SUM('SSRP geografia'!$C$97:$C$109))</x:f>
        <x:v>0.044627181760209106</x:v>
      </x:c>
      <x:c r="H282" s="55" t="n">
        <x:f>'SSRP agosto'!D13</x:f>
        <x:v>76453</x:v>
      </x:c>
      <x:c r="I282" s="55" t="n">
        <x:f>ROUND(H282*Parametros!$B$11,0)</x:f>
        <x:v>76453</x:v>
      </x:c>
      <x:c r="J282" s="55" t="n">
        <x:f>IF(ISNUMBER(G282),ROUND(SUM(G279:G282)*I282,0)-ROUND(SUM(G279:G281)*I282,0),"n.a.")</x:f>
        <x:v>3412</x:v>
      </x:c>
      <x:c r="K282" s="55" t="n">
        <x:f>'SSRP agosto'!H13</x:f>
        <x:v>21963803</x:v>
      </x:c>
      <x:c r="L282" s="55" t="n">
        <x:f>K282*Parametros!$B$10*Parametros!$B$11</x:f>
        <x:v>32945704.5</x:v>
      </x:c>
      <x:c r="M282" s="60" t="n">
        <x:f>Parametros!B7</x:f>
        <x:v>0.01</x:v>
      </x:c>
      <x:c r="N282" s="55" t="n">
        <x:f>IF(I282=0,IF(L282=0,0,"n.a."),IF(M282&gt;0,L282/M282/I282,"n.a."))</x:f>
        <x:v>43092.75567996024</x:v>
      </x:c>
      <x:c r="O282" s="55" t="n">
        <x:f>IF(AND(ISNUMBER(J282),ISNUMBER(N282)),J282*N282,"n.a.")</x:f>
        <x:v>147032482.38002434</x:v>
      </x:c>
    </x:row>
    <x:row r="283">
      <x:c r="A283" s="38" t="str">
        <x:v>G0278</x:v>
      </x:c>
      <x:c r="B283" s="38" t="str">
        <x:v>C08</x:v>
      </x:c>
      <x:c r="C283" s="38" t="str">
        <x:v>Compañía Internacional de Seguros, S.A.</x:v>
      </x:c>
      <x:c r="D283" s="38" t="str">
        <x:v>Residencial</x:v>
      </x:c>
      <x:c r="E283" s="38" t="str">
        <x:v>Darién</x:v>
      </x:c>
      <x:c r="F283" s="55" t="n">
        <x:f>'SSRP geografia'!C101</x:f>
        <x:v>0</x:v>
      </x:c>
      <x:c r="G283" s="60" t="n">
        <x:f>IF(SUM('SSRP geografia'!$C$97:$C$109)=0,IF('SSRP agosto'!D13=0,0,"n.a."),F283/SUM('SSRP geografia'!$C$97:$C$109))</x:f>
        <x:v>0</x:v>
      </x:c>
      <x:c r="H283" s="55" t="n">
        <x:f>'SSRP agosto'!D13</x:f>
        <x:v>76453</x:v>
      </x:c>
      <x:c r="I283" s="55" t="n">
        <x:f>ROUND(H283*Parametros!$B$11,0)</x:f>
        <x:v>76453</x:v>
      </x:c>
      <x:c r="J283" s="55" t="n">
        <x:f>IF(ISNUMBER(G283),ROUND(SUM(G279:G283)*I283,0)-ROUND(SUM(G279:G282)*I283,0),"n.a.")</x:f>
        <x:v>0</x:v>
      </x:c>
      <x:c r="K283" s="55" t="n">
        <x:f>'SSRP agosto'!H13</x:f>
        <x:v>21963803</x:v>
      </x:c>
      <x:c r="L283" s="55" t="n">
        <x:f>K283*Parametros!$B$10*Parametros!$B$11</x:f>
        <x:v>32945704.5</x:v>
      </x:c>
      <x:c r="M283" s="60" t="n">
        <x:f>Parametros!B7</x:f>
        <x:v>0.01</x:v>
      </x:c>
      <x:c r="N283" s="55" t="n">
        <x:f>IF(I283=0,IF(L283=0,0,"n.a."),IF(M283&gt;0,L283/M283/I283,"n.a."))</x:f>
        <x:v>43092.75567996024</x:v>
      </x:c>
      <x:c r="O283" s="55" t="n">
        <x:f>IF(AND(ISNUMBER(J283),ISNUMBER(N283)),J283*N283,"n.a.")</x:f>
        <x:v>0</x:v>
      </x:c>
    </x:row>
    <x:row r="284">
      <x:c r="A284" s="38" t="str">
        <x:v>G0279</x:v>
      </x:c>
      <x:c r="B284" s="38" t="str">
        <x:v>C08</x:v>
      </x:c>
      <x:c r="C284" s="38" t="str">
        <x:v>Compañía Internacional de Seguros, S.A.</x:v>
      </x:c>
      <x:c r="D284" s="38" t="str">
        <x:v>Residencial</x:v>
      </x:c>
      <x:c r="E284" s="38" t="str">
        <x:v>Herrera</x:v>
      </x:c>
      <x:c r="F284" s="55" t="n">
        <x:f>'SSRP geografia'!C102</x:f>
        <x:v>4987</x:v>
      </x:c>
      <x:c r="G284" s="60" t="n">
        <x:f>IF(SUM('SSRP geografia'!$C$97:$C$109)=0,IF('SSRP agosto'!D13=0,0,"n.a."),F284/SUM('SSRP geografia'!$C$97:$C$109))</x:f>
        <x:v>0.019630921358222</x:v>
      </x:c>
      <x:c r="H284" s="55" t="n">
        <x:f>'SSRP agosto'!D13</x:f>
        <x:v>76453</x:v>
      </x:c>
      <x:c r="I284" s="55" t="n">
        <x:f>ROUND(H284*Parametros!$B$11,0)</x:f>
        <x:v>76453</x:v>
      </x:c>
      <x:c r="J284" s="55" t="n">
        <x:f>IF(ISNUMBER(G284),ROUND(SUM(G279:G284)*I284,0)-ROUND(SUM(G279:G283)*I284,0),"n.a.")</x:f>
        <x:v>1501</x:v>
      </x:c>
      <x:c r="K284" s="55" t="n">
        <x:f>'SSRP agosto'!H13</x:f>
        <x:v>21963803</x:v>
      </x:c>
      <x:c r="L284" s="55" t="n">
        <x:f>K284*Parametros!$B$10*Parametros!$B$11</x:f>
        <x:v>32945704.5</x:v>
      </x:c>
      <x:c r="M284" s="60" t="n">
        <x:f>Parametros!B7</x:f>
        <x:v>0.01</x:v>
      </x:c>
      <x:c r="N284" s="55" t="n">
        <x:f>IF(I284=0,IF(L284=0,0,"n.a."),IF(M284&gt;0,L284/M284/I284,"n.a."))</x:f>
        <x:v>43092.75567996024</x:v>
      </x:c>
      <x:c r="O284" s="55" t="n">
        <x:f>IF(AND(ISNUMBER(J284),ISNUMBER(N284)),J284*N284,"n.a.")</x:f>
        <x:v>64682226.27562032</x:v>
      </x:c>
    </x:row>
    <x:row r="285">
      <x:c r="A285" s="38" t="str">
        <x:v>G0280</x:v>
      </x:c>
      <x:c r="B285" s="38" t="str">
        <x:v>C08</x:v>
      </x:c>
      <x:c r="C285" s="38" t="str">
        <x:v>Compañía Internacional de Seguros, S.A.</x:v>
      </x:c>
      <x:c r="D285" s="38" t="str">
        <x:v>Residencial</x:v>
      </x:c>
      <x:c r="E285" s="38" t="str">
        <x:v>Los Santos</x:v>
      </x:c>
      <x:c r="F285" s="55" t="n">
        <x:f>'SSRP geografia'!C103</x:f>
        <x:v>0</x:v>
      </x:c>
      <x:c r="G285" s="60" t="n">
        <x:f>IF(SUM('SSRP geografia'!$C$97:$C$109)=0,IF('SSRP agosto'!D13=0,0,"n.a."),F285/SUM('SSRP geografia'!$C$97:$C$109))</x:f>
        <x:v>0</x:v>
      </x:c>
      <x:c r="H285" s="55" t="n">
        <x:f>'SSRP agosto'!D13</x:f>
        <x:v>76453</x:v>
      </x:c>
      <x:c r="I285" s="55" t="n">
        <x:f>ROUND(H285*Parametros!$B$11,0)</x:f>
        <x:v>76453</x:v>
      </x:c>
      <x:c r="J285" s="55" t="n">
        <x:f>IF(ISNUMBER(G285),ROUND(SUM(G279:G285)*I285,0)-ROUND(SUM(G279:G284)*I285,0),"n.a.")</x:f>
        <x:v>0</x:v>
      </x:c>
      <x:c r="K285" s="55" t="n">
        <x:f>'SSRP agosto'!H13</x:f>
        <x:v>21963803</x:v>
      </x:c>
      <x:c r="L285" s="55" t="n">
        <x:f>K285*Parametros!$B$10*Parametros!$B$11</x:f>
        <x:v>32945704.5</x:v>
      </x:c>
      <x:c r="M285" s="60" t="n">
        <x:f>Parametros!B7</x:f>
        <x:v>0.01</x:v>
      </x:c>
      <x:c r="N285" s="55" t="n">
        <x:f>IF(I285=0,IF(L285=0,0,"n.a."),IF(M285&gt;0,L285/M285/I285,"n.a."))</x:f>
        <x:v>43092.75567996024</x:v>
      </x:c>
      <x:c r="O285" s="55" t="n">
        <x:f>IF(AND(ISNUMBER(J285),ISNUMBER(N285)),J285*N285,"n.a.")</x:f>
        <x:v>0</x:v>
      </x:c>
    </x:row>
    <x:row r="286">
      <x:c r="A286" s="38" t="str">
        <x:v>G0281</x:v>
      </x:c>
      <x:c r="B286" s="38" t="str">
        <x:v>C08</x:v>
      </x:c>
      <x:c r="C286" s="38" t="str">
        <x:v>Compañía Internacional de Seguros, S.A.</x:v>
      </x:c>
      <x:c r="D286" s="38" t="str">
        <x:v>Residencial</x:v>
      </x:c>
      <x:c r="E286" s="38" t="str">
        <x:v>Panamá</x:v>
      </x:c>
      <x:c r="F286" s="55" t="n">
        <x:f>'SSRP geografia'!C104</x:f>
        <x:v>219037</x:v>
      </x:c>
      <x:c r="G286" s="60" t="n">
        <x:f>IF(SUM('SSRP geografia'!$C$97:$C$109)=0,IF('SSRP agosto'!D13=0,0,"n.a."),F286/SUM('SSRP geografia'!$C$97:$C$109))</x:f>
        <x:v>0.8622213999480393</x:v>
      </x:c>
      <x:c r="H286" s="55" t="n">
        <x:f>'SSRP agosto'!D13</x:f>
        <x:v>76453</x:v>
      </x:c>
      <x:c r="I286" s="55" t="n">
        <x:f>ROUND(H286*Parametros!$B$11,0)</x:f>
        <x:v>76453</x:v>
      </x:c>
      <x:c r="J286" s="55" t="n">
        <x:f>IF(ISNUMBER(G286),ROUND(SUM(G279:G286)*I286,0)-ROUND(SUM(G279:G285)*I286,0),"n.a.")</x:f>
        <x:v>65919</x:v>
      </x:c>
      <x:c r="K286" s="55" t="n">
        <x:f>'SSRP agosto'!H13</x:f>
        <x:v>21963803</x:v>
      </x:c>
      <x:c r="L286" s="55" t="n">
        <x:f>K286*Parametros!$B$10*Parametros!$B$11</x:f>
        <x:v>32945704.5</x:v>
      </x:c>
      <x:c r="M286" s="60" t="n">
        <x:f>Parametros!B7</x:f>
        <x:v>0.01</x:v>
      </x:c>
      <x:c r="N286" s="55" t="n">
        <x:f>IF(I286=0,IF(L286=0,0,"n.a."),IF(M286&gt;0,L286/M286/I286,"n.a."))</x:f>
        <x:v>43092.75567996024</x:v>
      </x:c>
      <x:c r="O286" s="55" t="n">
        <x:f>IF(AND(ISNUMBER(J286),ISNUMBER(N286)),J286*N286,"n.a.")</x:f>
        <x:v>2840631361.667299</x:v>
      </x:c>
    </x:row>
    <x:row r="287">
      <x:c r="A287" s="38" t="str">
        <x:v>G0282</x:v>
      </x:c>
      <x:c r="B287" s="38" t="str">
        <x:v>C08</x:v>
      </x:c>
      <x:c r="C287" s="38" t="str">
        <x:v>Compañía Internacional de Seguros, S.A.</x:v>
      </x:c>
      <x:c r="D287" s="38" t="str">
        <x:v>Residencial</x:v>
      </x:c>
      <x:c r="E287" s="38" t="str">
        <x:v>Veraguas</x:v>
      </x:c>
      <x:c r="F287" s="55" t="n">
        <x:f>'SSRP geografia'!C105</x:f>
        <x:v>4684</x:v>
      </x:c>
      <x:c r="G287" s="60" t="n">
        <x:f>IF(SUM('SSRP geografia'!$C$97:$C$109)=0,IF('SSRP agosto'!D13=0,0,"n.a."),F287/SUM('SSRP geografia'!$C$97:$C$109))</x:f>
        <x:v>0.018438186413056314</x:v>
      </x:c>
      <x:c r="H287" s="55" t="n">
        <x:f>'SSRP agosto'!D13</x:f>
        <x:v>76453</x:v>
      </x:c>
      <x:c r="I287" s="55" t="n">
        <x:f>ROUND(H287*Parametros!$B$11,0)</x:f>
        <x:v>76453</x:v>
      </x:c>
      <x:c r="J287" s="55" t="n">
        <x:f>IF(ISNUMBER(G287),ROUND(SUM(G279:G287)*I287,0)-ROUND(SUM(G279:G286)*I287,0),"n.a.")</x:f>
        <x:v>1410</x:v>
      </x:c>
      <x:c r="K287" s="55" t="n">
        <x:f>'SSRP agosto'!H13</x:f>
        <x:v>21963803</x:v>
      </x:c>
      <x:c r="L287" s="55" t="n">
        <x:f>K287*Parametros!$B$10*Parametros!$B$11</x:f>
        <x:v>32945704.5</x:v>
      </x:c>
      <x:c r="M287" s="60" t="n">
        <x:f>Parametros!B7</x:f>
        <x:v>0.01</x:v>
      </x:c>
      <x:c r="N287" s="55" t="n">
        <x:f>IF(I287=0,IF(L287=0,0,"n.a."),IF(M287&gt;0,L287/M287/I287,"n.a."))</x:f>
        <x:v>43092.75567996024</x:v>
      </x:c>
      <x:c r="O287" s="55" t="n">
        <x:f>IF(AND(ISNUMBER(J287),ISNUMBER(N287)),J287*N287,"n.a.")</x:f>
        <x:v>60760785.508743934</x:v>
      </x:c>
    </x:row>
    <x:row r="288">
      <x:c r="A288" s="38" t="str">
        <x:v>G0283</x:v>
      </x:c>
      <x:c r="B288" s="38" t="str">
        <x:v>C08</x:v>
      </x:c>
      <x:c r="C288" s="38" t="str">
        <x:v>Compañía Internacional de Seguros, S.A.</x:v>
      </x:c>
      <x:c r="D288" s="38" t="str">
        <x:v>Residencial</x:v>
      </x:c>
      <x:c r="E288" s="38" t="str">
        <x:v>Guna Yala</x:v>
      </x:c>
      <x:c r="F288" s="55" t="n">
        <x:f>'SSRP geografia'!C106</x:f>
        <x:v>0</x:v>
      </x:c>
      <x:c r="G288" s="60" t="n">
        <x:f>IF(SUM('SSRP geografia'!$C$97:$C$109)=0,IF('SSRP agosto'!D13=0,0,"n.a."),F288/SUM('SSRP geografia'!$C$97:$C$109))</x:f>
        <x:v>0</x:v>
      </x:c>
      <x:c r="H288" s="55" t="n">
        <x:f>'SSRP agosto'!D13</x:f>
        <x:v>76453</x:v>
      </x:c>
      <x:c r="I288" s="55" t="n">
        <x:f>ROUND(H288*Parametros!$B$11,0)</x:f>
        <x:v>76453</x:v>
      </x:c>
      <x:c r="J288" s="55" t="n">
        <x:f>IF(ISNUMBER(G288),ROUND(SUM(G279:G288)*I288,0)-ROUND(SUM(G279:G287)*I288,0),"n.a.")</x:f>
        <x:v>0</x:v>
      </x:c>
      <x:c r="K288" s="55" t="n">
        <x:f>'SSRP agosto'!H13</x:f>
        <x:v>21963803</x:v>
      </x:c>
      <x:c r="L288" s="55" t="n">
        <x:f>K288*Parametros!$B$10*Parametros!$B$11</x:f>
        <x:v>32945704.5</x:v>
      </x:c>
      <x:c r="M288" s="60" t="n">
        <x:f>Parametros!B7</x:f>
        <x:v>0.01</x:v>
      </x:c>
      <x:c r="N288" s="55" t="n">
        <x:f>IF(I288=0,IF(L288=0,0,"n.a."),IF(M288&gt;0,L288/M288/I288,"n.a."))</x:f>
        <x:v>43092.75567996024</x:v>
      </x:c>
      <x:c r="O288" s="55" t="n">
        <x:f>IF(AND(ISNUMBER(J288),ISNUMBER(N288)),J288*N288,"n.a.")</x:f>
        <x:v>0</x:v>
      </x:c>
    </x:row>
    <x:row r="289">
      <x:c r="A289" s="38" t="str">
        <x:v>G0284</x:v>
      </x:c>
      <x:c r="B289" s="38" t="str">
        <x:v>C08</x:v>
      </x:c>
      <x:c r="C289" s="38" t="str">
        <x:v>Compañía Internacional de Seguros, S.A.</x:v>
      </x:c>
      <x:c r="D289" s="38" t="str">
        <x:v>Residencial</x:v>
      </x:c>
      <x:c r="E289" s="38" t="str">
        <x:v>Emberá-Wounaan</x:v>
      </x:c>
      <x:c r="F289" s="55" t="n">
        <x:f>'SSRP geografia'!C107</x:f>
        <x:v>0</x:v>
      </x:c>
      <x:c r="G289" s="60" t="n">
        <x:f>IF(SUM('SSRP geografia'!$C$97:$C$109)=0,IF('SSRP agosto'!D13=0,0,"n.a."),F289/SUM('SSRP geografia'!$C$97:$C$109))</x:f>
        <x:v>0</x:v>
      </x:c>
      <x:c r="H289" s="55" t="n">
        <x:f>'SSRP agosto'!D13</x:f>
        <x:v>76453</x:v>
      </x:c>
      <x:c r="I289" s="55" t="n">
        <x:f>ROUND(H289*Parametros!$B$11,0)</x:f>
        <x:v>76453</x:v>
      </x:c>
      <x:c r="J289" s="55" t="n">
        <x:f>IF(ISNUMBER(G289),ROUND(SUM(G279:G289)*I289,0)-ROUND(SUM(G279:G288)*I289,0),"n.a.")</x:f>
        <x:v>0</x:v>
      </x:c>
      <x:c r="K289" s="55" t="n">
        <x:f>'SSRP agosto'!H13</x:f>
        <x:v>21963803</x:v>
      </x:c>
      <x:c r="L289" s="55" t="n">
        <x:f>K289*Parametros!$B$10*Parametros!$B$11</x:f>
        <x:v>32945704.5</x:v>
      </x:c>
      <x:c r="M289" s="60" t="n">
        <x:f>Parametros!B7</x:f>
        <x:v>0.01</x:v>
      </x:c>
      <x:c r="N289" s="55" t="n">
        <x:f>IF(I289=0,IF(L289=0,0,"n.a."),IF(M289&gt;0,L289/M289/I289,"n.a."))</x:f>
        <x:v>43092.75567996024</x:v>
      </x:c>
      <x:c r="O289" s="55" t="n">
        <x:f>IF(AND(ISNUMBER(J289),ISNUMBER(N289)),J289*N289,"n.a.")</x:f>
        <x:v>0</x:v>
      </x:c>
    </x:row>
    <x:row r="290">
      <x:c r="A290" s="38" t="str">
        <x:v>G0285</x:v>
      </x:c>
      <x:c r="B290" s="38" t="str">
        <x:v>C08</x:v>
      </x:c>
      <x:c r="C290" s="38" t="str">
        <x:v>Compañía Internacional de Seguros, S.A.</x:v>
      </x:c>
      <x:c r="D290" s="38" t="str">
        <x:v>Residencial</x:v>
      </x:c>
      <x:c r="E290" s="38" t="str">
        <x:v>Ngäbe-Buglé</x:v>
      </x:c>
      <x:c r="F290" s="55" t="n">
        <x:f>'SSRP geografia'!C108</x:f>
        <x:v>0</x:v>
      </x:c>
      <x:c r="G290" s="60" t="n">
        <x:f>IF(SUM('SSRP geografia'!$C$97:$C$109)=0,IF('SSRP agosto'!D13=0,0,"n.a."),F290/SUM('SSRP geografia'!$C$97:$C$109))</x:f>
        <x:v>0</x:v>
      </x:c>
      <x:c r="H290" s="55" t="n">
        <x:f>'SSRP agosto'!D13</x:f>
        <x:v>76453</x:v>
      </x:c>
      <x:c r="I290" s="55" t="n">
        <x:f>ROUND(H290*Parametros!$B$11,0)</x:f>
        <x:v>76453</x:v>
      </x:c>
      <x:c r="J290" s="55" t="n">
        <x:f>IF(ISNUMBER(G290),ROUND(SUM(G279:G290)*I290,0)-ROUND(SUM(G279:G289)*I290,0),"n.a.")</x:f>
        <x:v>0</x:v>
      </x:c>
      <x:c r="K290" s="55" t="n">
        <x:f>'SSRP agosto'!H13</x:f>
        <x:v>21963803</x:v>
      </x:c>
      <x:c r="L290" s="55" t="n">
        <x:f>K290*Parametros!$B$10*Parametros!$B$11</x:f>
        <x:v>32945704.5</x:v>
      </x:c>
      <x:c r="M290" s="60" t="n">
        <x:f>Parametros!B7</x:f>
        <x:v>0.01</x:v>
      </x:c>
      <x:c r="N290" s="55" t="n">
        <x:f>IF(I290=0,IF(L290=0,0,"n.a."),IF(M290&gt;0,L290/M290/I290,"n.a."))</x:f>
        <x:v>43092.75567996024</x:v>
      </x:c>
      <x:c r="O290" s="55" t="n">
        <x:f>IF(AND(ISNUMBER(J290),ISNUMBER(N290)),J290*N290,"n.a.")</x:f>
        <x:v>0</x:v>
      </x:c>
    </x:row>
    <x:row r="291">
      <x:c r="A291" s="38" t="str">
        <x:v>G0286</x:v>
      </x:c>
      <x:c r="B291" s="38" t="str">
        <x:v>C08</x:v>
      </x:c>
      <x:c r="C291" s="38" t="str">
        <x:v>Compañía Internacional de Seguros, S.A.</x:v>
      </x:c>
      <x:c r="D291" s="38" t="str">
        <x:v>Residencial</x:v>
      </x:c>
      <x:c r="E291" s="38" t="str">
        <x:v>Panamá Oeste</x:v>
      </x:c>
      <x:c r="F291" s="55" t="n">
        <x:f>'SSRP geografia'!C109</x:f>
        <x:v>3746</x:v>
      </x:c>
      <x:c r="G291" s="60" t="n">
        <x:f>IF(SUM('SSRP geografia'!$C$97:$C$109)=0,IF('SSRP agosto'!D13=0,0,"n.a."),F291/SUM('SSRP geografia'!$C$97:$C$109))</x:f>
        <x:v>0.01474582542769192</x:v>
      </x:c>
      <x:c r="H291" s="55" t="n">
        <x:f>'SSRP agosto'!D13</x:f>
        <x:v>76453</x:v>
      </x:c>
      <x:c r="I291" s="55" t="n">
        <x:f>ROUND(H291*Parametros!$B$11,0)</x:f>
        <x:v>76453</x:v>
      </x:c>
      <x:c r="J291" s="55" t="n">
        <x:f>IF(ISNUMBER(G291),ROUND(SUM(G279:G291)*I291,0)-ROUND(SUM(G279:G290)*I291,0),"n.a.")</x:f>
        <x:v>1127</x:v>
      </x:c>
      <x:c r="K291" s="55" t="n">
        <x:f>'SSRP agosto'!H13</x:f>
        <x:v>21963803</x:v>
      </x:c>
      <x:c r="L291" s="55" t="n">
        <x:f>K291*Parametros!$B$10*Parametros!$B$11</x:f>
        <x:v>32945704.5</x:v>
      </x:c>
      <x:c r="M291" s="60" t="n">
        <x:f>Parametros!B7</x:f>
        <x:v>0.01</x:v>
      </x:c>
      <x:c r="N291" s="55" t="n">
        <x:f>IF(I291=0,IF(L291=0,0,"n.a."),IF(M291&gt;0,L291/M291/I291,"n.a."))</x:f>
        <x:v>43092.75567996024</x:v>
      </x:c>
      <x:c r="O291" s="55" t="n">
        <x:f>IF(AND(ISNUMBER(J291),ISNUMBER(N291)),J291*N291,"n.a.")</x:f>
        <x:v>48565535.65131519</x:v>
      </x:c>
    </x:row>
    <x:row r="292">
      <x:c r="A292" s="38" t="str">
        <x:v>G0287</x:v>
      </x:c>
      <x:c r="B292" s="38" t="str">
        <x:v>C08</x:v>
      </x:c>
      <x:c r="C292" s="38" t="str">
        <x:v>Compañía Internacional de Seguros, S.A.</x:v>
      </x:c>
      <x:c r="D292" s="38" t="str">
        <x:v>Comercial</x:v>
      </x:c>
      <x:c r="E292" s="38" t="str">
        <x:v>Bocas del Toro</x:v>
      </x:c>
      <x:c r="F292" s="55" t="n">
        <x:f>'SSRP geografia'!C97</x:f>
        <x:v>0</x:v>
      </x:c>
      <x:c r="G292" s="60" t="n">
        <x:f>IF(SUM('SSRP geografia'!$C$97:$C$109)=0,IF('SSRP agosto'!E13=0,0,"n.a."),F292/SUM('SSRP geografia'!$C$97:$C$109))</x:f>
        <x:v>0</x:v>
      </x:c>
      <x:c r="H292" s="55" t="n">
        <x:f>'SSRP agosto'!E13</x:f>
        <x:v>0</x:v>
      </x:c>
      <x:c r="I292" s="55" t="n">
        <x:f>ROUND(H292*Parametros!$B$11,0)</x:f>
        <x:v>0</x:v>
      </x:c>
      <x:c r="J292" s="55" t="n">
        <x:f>IF(ISNUMBER(G292),ROUND(SUM(G292:G292)*I292,0)-0,"n.a.")</x:f>
        <x:v>0</x:v>
      </x:c>
      <x:c r="K292" s="55" t="n">
        <x:f>'SSRP agosto'!I13</x:f>
        <x:v>0</x:v>
      </x:c>
      <x:c r="L292" s="55" t="n">
        <x:f>K292*Parametros!$B$10*Parametros!$B$11</x:f>
        <x:v>0</x:v>
      </x:c>
      <x:c r="M292" s="60" t="n">
        <x:f>Parametros!B8</x:f>
        <x:v>0.015</x:v>
      </x:c>
      <x:c r="N292" s="55" t="n">
        <x:f>IF(I292=0,IF(L292=0,0,"n.a."),IF(M292&gt;0,L292/M292/I292,"n.a."))</x:f>
        <x:v>0</x:v>
      </x:c>
      <x:c r="O292" s="55" t="n">
        <x:f>IF(AND(ISNUMBER(J292),ISNUMBER(N292)),J292*N292,"n.a.")</x:f>
        <x:v>0</x:v>
      </x:c>
    </x:row>
    <x:row r="293">
      <x:c r="A293" s="38" t="str">
        <x:v>G0288</x:v>
      </x:c>
      <x:c r="B293" s="38" t="str">
        <x:v>C08</x:v>
      </x:c>
      <x:c r="C293" s="38" t="str">
        <x:v>Compañía Internacional de Seguros, S.A.</x:v>
      </x:c>
      <x:c r="D293" s="38" t="str">
        <x:v>Comercial</x:v>
      </x:c>
      <x:c r="E293" s="38" t="str">
        <x:v>Coclé</x:v>
      </x:c>
      <x:c r="F293" s="55" t="n">
        <x:f>'SSRP geografia'!C98</x:f>
        <x:v>5276</x:v>
      </x:c>
      <x:c r="G293" s="60" t="n">
        <x:f>IF(SUM('SSRP geografia'!$C$97:$C$109)=0,IF('SSRP agosto'!E13=0,0,"n.a."),F293/SUM('SSRP geografia'!$C$97:$C$109))</x:f>
        <x:v>0.020768546437934483</x:v>
      </x:c>
      <x:c r="H293" s="55" t="n">
        <x:f>'SSRP agosto'!E13</x:f>
        <x:v>0</x:v>
      </x:c>
      <x:c r="I293" s="55" t="n">
        <x:f>ROUND(H293*Parametros!$B$11,0)</x:f>
        <x:v>0</x:v>
      </x:c>
      <x:c r="J293" s="55" t="n">
        <x:f>IF(ISNUMBER(G293),ROUND(SUM(G292:G293)*I293,0)-ROUND(SUM(G292:G292)*I293,0),"n.a.")</x:f>
        <x:v>0</x:v>
      </x:c>
      <x:c r="K293" s="55" t="n">
        <x:f>'SSRP agosto'!I13</x:f>
        <x:v>0</x:v>
      </x:c>
      <x:c r="L293" s="55" t="n">
        <x:f>K293*Parametros!$B$10*Parametros!$B$11</x:f>
        <x:v>0</x:v>
      </x:c>
      <x:c r="M293" s="60" t="n">
        <x:f>Parametros!B8</x:f>
        <x:v>0.015</x:v>
      </x:c>
      <x:c r="N293" s="55" t="n">
        <x:f>IF(I293=0,IF(L293=0,0,"n.a."),IF(M293&gt;0,L293/M293/I293,"n.a."))</x:f>
        <x:v>0</x:v>
      </x:c>
      <x:c r="O293" s="55" t="n">
        <x:f>IF(AND(ISNUMBER(J293),ISNUMBER(N293)),J293*N293,"n.a.")</x:f>
        <x:v>0</x:v>
      </x:c>
    </x:row>
    <x:row r="294">
      <x:c r="A294" s="38" t="str">
        <x:v>G0289</x:v>
      </x:c>
      <x:c r="B294" s="38" t="str">
        <x:v>C08</x:v>
      </x:c>
      <x:c r="C294" s="38" t="str">
        <x:v>Compañía Internacional de Seguros, S.A.</x:v>
      </x:c>
      <x:c r="D294" s="38" t="str">
        <x:v>Comercial</x:v>
      </x:c>
      <x:c r="E294" s="38" t="str">
        <x:v>Colón</x:v>
      </x:c>
      <x:c r="F294" s="55" t="n">
        <x:f>'SSRP geografia'!C99</x:f>
        <x:v>4971</x:v>
      </x:c>
      <x:c r="G294" s="60" t="n">
        <x:f>IF(SUM('SSRP geografia'!$C$97:$C$109)=0,IF('SSRP agosto'!E13=0,0,"n.a."),F294/SUM('SSRP geografia'!$C$97:$C$109))</x:f>
        <x:v>0.019567938654846913</x:v>
      </x:c>
      <x:c r="H294" s="55" t="n">
        <x:f>'SSRP agosto'!E13</x:f>
        <x:v>0</x:v>
      </x:c>
      <x:c r="I294" s="55" t="n">
        <x:f>ROUND(H294*Parametros!$B$11,0)</x:f>
        <x:v>0</x:v>
      </x:c>
      <x:c r="J294" s="55" t="n">
        <x:f>IF(ISNUMBER(G294),ROUND(SUM(G292:G294)*I294,0)-ROUND(SUM(G292:G293)*I294,0),"n.a.")</x:f>
        <x:v>0</x:v>
      </x:c>
      <x:c r="K294" s="55" t="n">
        <x:f>'SSRP agosto'!I13</x:f>
        <x:v>0</x:v>
      </x:c>
      <x:c r="L294" s="55" t="n">
        <x:f>K294*Parametros!$B$10*Parametros!$B$11</x:f>
        <x:v>0</x:v>
      </x:c>
      <x:c r="M294" s="60" t="n">
        <x:f>Parametros!B8</x:f>
        <x:v>0.015</x:v>
      </x:c>
      <x:c r="N294" s="55" t="n">
        <x:f>IF(I294=0,IF(L294=0,0,"n.a."),IF(M294&gt;0,L294/M294/I294,"n.a."))</x:f>
        <x:v>0</x:v>
      </x:c>
      <x:c r="O294" s="55" t="n">
        <x:f>IF(AND(ISNUMBER(J294),ISNUMBER(N294)),J294*N294,"n.a.")</x:f>
        <x:v>0</x:v>
      </x:c>
    </x:row>
    <x:row r="295">
      <x:c r="A295" s="38" t="str">
        <x:v>G0290</x:v>
      </x:c>
      <x:c r="B295" s="38" t="str">
        <x:v>C08</x:v>
      </x:c>
      <x:c r="C295" s="38" t="str">
        <x:v>Compañía Internacional de Seguros, S.A.</x:v>
      </x:c>
      <x:c r="D295" s="38" t="str">
        <x:v>Comercial</x:v>
      </x:c>
      <x:c r="E295" s="38" t="str">
        <x:v>Chiriquí</x:v>
      </x:c>
      <x:c r="F295" s="55" t="n">
        <x:f>'SSRP geografia'!C100</x:f>
        <x:v>11337</x:v>
      </x:c>
      <x:c r="G295" s="60" t="n">
        <x:f>IF(SUM('SSRP geografia'!$C$97:$C$109)=0,IF('SSRP agosto'!E13=0,0,"n.a."),F295/SUM('SSRP geografia'!$C$97:$C$109))</x:f>
        <x:v>0.044627181760209106</x:v>
      </x:c>
      <x:c r="H295" s="55" t="n">
        <x:f>'SSRP agosto'!E13</x:f>
        <x:v>0</x:v>
      </x:c>
      <x:c r="I295" s="55" t="n">
        <x:f>ROUND(H295*Parametros!$B$11,0)</x:f>
        <x:v>0</x:v>
      </x:c>
      <x:c r="J295" s="55" t="n">
        <x:f>IF(ISNUMBER(G295),ROUND(SUM(G292:G295)*I295,0)-ROUND(SUM(G292:G294)*I295,0),"n.a.")</x:f>
        <x:v>0</x:v>
      </x:c>
      <x:c r="K295" s="55" t="n">
        <x:f>'SSRP agosto'!I13</x:f>
        <x:v>0</x:v>
      </x:c>
      <x:c r="L295" s="55" t="n">
        <x:f>K295*Parametros!$B$10*Parametros!$B$11</x:f>
        <x:v>0</x:v>
      </x:c>
      <x:c r="M295" s="60" t="n">
        <x:f>Parametros!B8</x:f>
        <x:v>0.015</x:v>
      </x:c>
      <x:c r="N295" s="55" t="n">
        <x:f>IF(I295=0,IF(L295=0,0,"n.a."),IF(M295&gt;0,L295/M295/I295,"n.a."))</x:f>
        <x:v>0</x:v>
      </x:c>
      <x:c r="O295" s="55" t="n">
        <x:f>IF(AND(ISNUMBER(J295),ISNUMBER(N295)),J295*N295,"n.a.")</x:f>
        <x:v>0</x:v>
      </x:c>
    </x:row>
    <x:row r="296">
      <x:c r="A296" s="38" t="str">
        <x:v>G0291</x:v>
      </x:c>
      <x:c r="B296" s="38" t="str">
        <x:v>C08</x:v>
      </x:c>
      <x:c r="C296" s="38" t="str">
        <x:v>Compañía Internacional de Seguros, S.A.</x:v>
      </x:c>
      <x:c r="D296" s="38" t="str">
        <x:v>Comercial</x:v>
      </x:c>
      <x:c r="E296" s="38" t="str">
        <x:v>Darién</x:v>
      </x:c>
      <x:c r="F296" s="55" t="n">
        <x:f>'SSRP geografia'!C101</x:f>
        <x:v>0</x:v>
      </x:c>
      <x:c r="G296" s="60" t="n">
        <x:f>IF(SUM('SSRP geografia'!$C$97:$C$109)=0,IF('SSRP agosto'!E13=0,0,"n.a."),F296/SUM('SSRP geografia'!$C$97:$C$109))</x:f>
        <x:v>0</x:v>
      </x:c>
      <x:c r="H296" s="55" t="n">
        <x:f>'SSRP agosto'!E13</x:f>
        <x:v>0</x:v>
      </x:c>
      <x:c r="I296" s="55" t="n">
        <x:f>ROUND(H296*Parametros!$B$11,0)</x:f>
        <x:v>0</x:v>
      </x:c>
      <x:c r="J296" s="55" t="n">
        <x:f>IF(ISNUMBER(G296),ROUND(SUM(G292:G296)*I296,0)-ROUND(SUM(G292:G295)*I296,0),"n.a.")</x:f>
        <x:v>0</x:v>
      </x:c>
      <x:c r="K296" s="55" t="n">
        <x:f>'SSRP agosto'!I13</x:f>
        <x:v>0</x:v>
      </x:c>
      <x:c r="L296" s="55" t="n">
        <x:f>K296*Parametros!$B$10*Parametros!$B$11</x:f>
        <x:v>0</x:v>
      </x:c>
      <x:c r="M296" s="60" t="n">
        <x:f>Parametros!B8</x:f>
        <x:v>0.015</x:v>
      </x:c>
      <x:c r="N296" s="55" t="n">
        <x:f>IF(I296=0,IF(L296=0,0,"n.a."),IF(M296&gt;0,L296/M296/I296,"n.a."))</x:f>
        <x:v>0</x:v>
      </x:c>
      <x:c r="O296" s="55" t="n">
        <x:f>IF(AND(ISNUMBER(J296),ISNUMBER(N296)),J296*N296,"n.a.")</x:f>
        <x:v>0</x:v>
      </x:c>
    </x:row>
    <x:row r="297">
      <x:c r="A297" s="38" t="str">
        <x:v>G0292</x:v>
      </x:c>
      <x:c r="B297" s="38" t="str">
        <x:v>C08</x:v>
      </x:c>
      <x:c r="C297" s="38" t="str">
        <x:v>Compañía Internacional de Seguros, S.A.</x:v>
      </x:c>
      <x:c r="D297" s="38" t="str">
        <x:v>Comercial</x:v>
      </x:c>
      <x:c r="E297" s="38" t="str">
        <x:v>Herrera</x:v>
      </x:c>
      <x:c r="F297" s="55" t="n">
        <x:f>'SSRP geografia'!C102</x:f>
        <x:v>4987</x:v>
      </x:c>
      <x:c r="G297" s="60" t="n">
        <x:f>IF(SUM('SSRP geografia'!$C$97:$C$109)=0,IF('SSRP agosto'!E13=0,0,"n.a."),F297/SUM('SSRP geografia'!$C$97:$C$109))</x:f>
        <x:v>0.019630921358222</x:v>
      </x:c>
      <x:c r="H297" s="55" t="n">
        <x:f>'SSRP agosto'!E13</x:f>
        <x:v>0</x:v>
      </x:c>
      <x:c r="I297" s="55" t="n">
        <x:f>ROUND(H297*Parametros!$B$11,0)</x:f>
        <x:v>0</x:v>
      </x:c>
      <x:c r="J297" s="55" t="n">
        <x:f>IF(ISNUMBER(G297),ROUND(SUM(G292:G297)*I297,0)-ROUND(SUM(G292:G296)*I297,0),"n.a.")</x:f>
        <x:v>0</x:v>
      </x:c>
      <x:c r="K297" s="55" t="n">
        <x:f>'SSRP agosto'!I13</x:f>
        <x:v>0</x:v>
      </x:c>
      <x:c r="L297" s="55" t="n">
        <x:f>K297*Parametros!$B$10*Parametros!$B$11</x:f>
        <x:v>0</x:v>
      </x:c>
      <x:c r="M297" s="60" t="n">
        <x:f>Parametros!B8</x:f>
        <x:v>0.015</x:v>
      </x:c>
      <x:c r="N297" s="55" t="n">
        <x:f>IF(I297=0,IF(L297=0,0,"n.a."),IF(M297&gt;0,L297/M297/I297,"n.a."))</x:f>
        <x:v>0</x:v>
      </x:c>
      <x:c r="O297" s="55" t="n">
        <x:f>IF(AND(ISNUMBER(J297),ISNUMBER(N297)),J297*N297,"n.a.")</x:f>
        <x:v>0</x:v>
      </x:c>
    </x:row>
    <x:row r="298">
      <x:c r="A298" s="38" t="str">
        <x:v>G0293</x:v>
      </x:c>
      <x:c r="B298" s="38" t="str">
        <x:v>C08</x:v>
      </x:c>
      <x:c r="C298" s="38" t="str">
        <x:v>Compañía Internacional de Seguros, S.A.</x:v>
      </x:c>
      <x:c r="D298" s="38" t="str">
        <x:v>Comercial</x:v>
      </x:c>
      <x:c r="E298" s="38" t="str">
        <x:v>Los Santos</x:v>
      </x:c>
      <x:c r="F298" s="55" t="n">
        <x:f>'SSRP geografia'!C103</x:f>
        <x:v>0</x:v>
      </x:c>
      <x:c r="G298" s="60" t="n">
        <x:f>IF(SUM('SSRP geografia'!$C$97:$C$109)=0,IF('SSRP agosto'!E13=0,0,"n.a."),F298/SUM('SSRP geografia'!$C$97:$C$109))</x:f>
        <x:v>0</x:v>
      </x:c>
      <x:c r="H298" s="55" t="n">
        <x:f>'SSRP agosto'!E13</x:f>
        <x:v>0</x:v>
      </x:c>
      <x:c r="I298" s="55" t="n">
        <x:f>ROUND(H298*Parametros!$B$11,0)</x:f>
        <x:v>0</x:v>
      </x:c>
      <x:c r="J298" s="55" t="n">
        <x:f>IF(ISNUMBER(G298),ROUND(SUM(G292:G298)*I298,0)-ROUND(SUM(G292:G297)*I298,0),"n.a.")</x:f>
        <x:v>0</x:v>
      </x:c>
      <x:c r="K298" s="55" t="n">
        <x:f>'SSRP agosto'!I13</x:f>
        <x:v>0</x:v>
      </x:c>
      <x:c r="L298" s="55" t="n">
        <x:f>K298*Parametros!$B$10*Parametros!$B$11</x:f>
        <x:v>0</x:v>
      </x:c>
      <x:c r="M298" s="60" t="n">
        <x:f>Parametros!B8</x:f>
        <x:v>0.015</x:v>
      </x:c>
      <x:c r="N298" s="55" t="n">
        <x:f>IF(I298=0,IF(L298=0,0,"n.a."),IF(M298&gt;0,L298/M298/I298,"n.a."))</x:f>
        <x:v>0</x:v>
      </x:c>
      <x:c r="O298" s="55" t="n">
        <x:f>IF(AND(ISNUMBER(J298),ISNUMBER(N298)),J298*N298,"n.a.")</x:f>
        <x:v>0</x:v>
      </x:c>
    </x:row>
    <x:row r="299">
      <x:c r="A299" s="38" t="str">
        <x:v>G0294</x:v>
      </x:c>
      <x:c r="B299" s="38" t="str">
        <x:v>C08</x:v>
      </x:c>
      <x:c r="C299" s="38" t="str">
        <x:v>Compañía Internacional de Seguros, S.A.</x:v>
      </x:c>
      <x:c r="D299" s="38" t="str">
        <x:v>Comercial</x:v>
      </x:c>
      <x:c r="E299" s="38" t="str">
        <x:v>Panamá</x:v>
      </x:c>
      <x:c r="F299" s="55" t="n">
        <x:f>'SSRP geografia'!C104</x:f>
        <x:v>219037</x:v>
      </x:c>
      <x:c r="G299" s="60" t="n">
        <x:f>IF(SUM('SSRP geografia'!$C$97:$C$109)=0,IF('SSRP agosto'!E13=0,0,"n.a."),F299/SUM('SSRP geografia'!$C$97:$C$109))</x:f>
        <x:v>0.8622213999480393</x:v>
      </x:c>
      <x:c r="H299" s="55" t="n">
        <x:f>'SSRP agosto'!E13</x:f>
        <x:v>0</x:v>
      </x:c>
      <x:c r="I299" s="55" t="n">
        <x:f>ROUND(H299*Parametros!$B$11,0)</x:f>
        <x:v>0</x:v>
      </x:c>
      <x:c r="J299" s="55" t="n">
        <x:f>IF(ISNUMBER(G299),ROUND(SUM(G292:G299)*I299,0)-ROUND(SUM(G292:G298)*I299,0),"n.a.")</x:f>
        <x:v>0</x:v>
      </x:c>
      <x:c r="K299" s="55" t="n">
        <x:f>'SSRP agosto'!I13</x:f>
        <x:v>0</x:v>
      </x:c>
      <x:c r="L299" s="55" t="n">
        <x:f>K299*Parametros!$B$10*Parametros!$B$11</x:f>
        <x:v>0</x:v>
      </x:c>
      <x:c r="M299" s="60" t="n">
        <x:f>Parametros!B8</x:f>
        <x:v>0.015</x:v>
      </x:c>
      <x:c r="N299" s="55" t="n">
        <x:f>IF(I299=0,IF(L299=0,0,"n.a."),IF(M299&gt;0,L299/M299/I299,"n.a."))</x:f>
        <x:v>0</x:v>
      </x:c>
      <x:c r="O299" s="55" t="n">
        <x:f>IF(AND(ISNUMBER(J299),ISNUMBER(N299)),J299*N299,"n.a.")</x:f>
        <x:v>0</x:v>
      </x:c>
    </x:row>
    <x:row r="300">
      <x:c r="A300" s="38" t="str">
        <x:v>G0295</x:v>
      </x:c>
      <x:c r="B300" s="38" t="str">
        <x:v>C08</x:v>
      </x:c>
      <x:c r="C300" s="38" t="str">
        <x:v>Compañía Internacional de Seguros, S.A.</x:v>
      </x:c>
      <x:c r="D300" s="38" t="str">
        <x:v>Comercial</x:v>
      </x:c>
      <x:c r="E300" s="38" t="str">
        <x:v>Veraguas</x:v>
      </x:c>
      <x:c r="F300" s="55" t="n">
        <x:f>'SSRP geografia'!C105</x:f>
        <x:v>4684</x:v>
      </x:c>
      <x:c r="G300" s="60" t="n">
        <x:f>IF(SUM('SSRP geografia'!$C$97:$C$109)=0,IF('SSRP agosto'!E13=0,0,"n.a."),F300/SUM('SSRP geografia'!$C$97:$C$109))</x:f>
        <x:v>0.018438186413056314</x:v>
      </x:c>
      <x:c r="H300" s="55" t="n">
        <x:f>'SSRP agosto'!E13</x:f>
        <x:v>0</x:v>
      </x:c>
      <x:c r="I300" s="55" t="n">
        <x:f>ROUND(H300*Parametros!$B$11,0)</x:f>
        <x:v>0</x:v>
      </x:c>
      <x:c r="J300" s="55" t="n">
        <x:f>IF(ISNUMBER(G300),ROUND(SUM(G292:G300)*I300,0)-ROUND(SUM(G292:G299)*I300,0),"n.a.")</x:f>
        <x:v>0</x:v>
      </x:c>
      <x:c r="K300" s="55" t="n">
        <x:f>'SSRP agosto'!I13</x:f>
        <x:v>0</x:v>
      </x:c>
      <x:c r="L300" s="55" t="n">
        <x:f>K300*Parametros!$B$10*Parametros!$B$11</x:f>
        <x:v>0</x:v>
      </x:c>
      <x:c r="M300" s="60" t="n">
        <x:f>Parametros!B8</x:f>
        <x:v>0.015</x:v>
      </x:c>
      <x:c r="N300" s="55" t="n">
        <x:f>IF(I300=0,IF(L300=0,0,"n.a."),IF(M300&gt;0,L300/M300/I300,"n.a."))</x:f>
        <x:v>0</x:v>
      </x:c>
      <x:c r="O300" s="55" t="n">
        <x:f>IF(AND(ISNUMBER(J300),ISNUMBER(N300)),J300*N300,"n.a.")</x:f>
        <x:v>0</x:v>
      </x:c>
    </x:row>
    <x:row r="301">
      <x:c r="A301" s="38" t="str">
        <x:v>G0296</x:v>
      </x:c>
      <x:c r="B301" s="38" t="str">
        <x:v>C08</x:v>
      </x:c>
      <x:c r="C301" s="38" t="str">
        <x:v>Compañía Internacional de Seguros, S.A.</x:v>
      </x:c>
      <x:c r="D301" s="38" t="str">
        <x:v>Comercial</x:v>
      </x:c>
      <x:c r="E301" s="38" t="str">
        <x:v>Guna Yala</x:v>
      </x:c>
      <x:c r="F301" s="55" t="n">
        <x:f>'SSRP geografia'!C106</x:f>
        <x:v>0</x:v>
      </x:c>
      <x:c r="G301" s="60" t="n">
        <x:f>IF(SUM('SSRP geografia'!$C$97:$C$109)=0,IF('SSRP agosto'!E13=0,0,"n.a."),F301/SUM('SSRP geografia'!$C$97:$C$109))</x:f>
        <x:v>0</x:v>
      </x:c>
      <x:c r="H301" s="55" t="n">
        <x:f>'SSRP agosto'!E13</x:f>
        <x:v>0</x:v>
      </x:c>
      <x:c r="I301" s="55" t="n">
        <x:f>ROUND(H301*Parametros!$B$11,0)</x:f>
        <x:v>0</x:v>
      </x:c>
      <x:c r="J301" s="55" t="n">
        <x:f>IF(ISNUMBER(G301),ROUND(SUM(G292:G301)*I301,0)-ROUND(SUM(G292:G300)*I301,0),"n.a.")</x:f>
        <x:v>0</x:v>
      </x:c>
      <x:c r="K301" s="55" t="n">
        <x:f>'SSRP agosto'!I13</x:f>
        <x:v>0</x:v>
      </x:c>
      <x:c r="L301" s="55" t="n">
        <x:f>K301*Parametros!$B$10*Parametros!$B$11</x:f>
        <x:v>0</x:v>
      </x:c>
      <x:c r="M301" s="60" t="n">
        <x:f>Parametros!B8</x:f>
        <x:v>0.015</x:v>
      </x:c>
      <x:c r="N301" s="55" t="n">
        <x:f>IF(I301=0,IF(L301=0,0,"n.a."),IF(M301&gt;0,L301/M301/I301,"n.a."))</x:f>
        <x:v>0</x:v>
      </x:c>
      <x:c r="O301" s="55" t="n">
        <x:f>IF(AND(ISNUMBER(J301),ISNUMBER(N301)),J301*N301,"n.a.")</x:f>
        <x:v>0</x:v>
      </x:c>
    </x:row>
    <x:row r="302">
      <x:c r="A302" s="38" t="str">
        <x:v>G0297</x:v>
      </x:c>
      <x:c r="B302" s="38" t="str">
        <x:v>C08</x:v>
      </x:c>
      <x:c r="C302" s="38" t="str">
        <x:v>Compañía Internacional de Seguros, S.A.</x:v>
      </x:c>
      <x:c r="D302" s="38" t="str">
        <x:v>Comercial</x:v>
      </x:c>
      <x:c r="E302" s="38" t="str">
        <x:v>Emberá-Wounaan</x:v>
      </x:c>
      <x:c r="F302" s="55" t="n">
        <x:f>'SSRP geografia'!C107</x:f>
        <x:v>0</x:v>
      </x:c>
      <x:c r="G302" s="60" t="n">
        <x:f>IF(SUM('SSRP geografia'!$C$97:$C$109)=0,IF('SSRP agosto'!E13=0,0,"n.a."),F302/SUM('SSRP geografia'!$C$97:$C$109))</x:f>
        <x:v>0</x:v>
      </x:c>
      <x:c r="H302" s="55" t="n">
        <x:f>'SSRP agosto'!E13</x:f>
        <x:v>0</x:v>
      </x:c>
      <x:c r="I302" s="55" t="n">
        <x:f>ROUND(H302*Parametros!$B$11,0)</x:f>
        <x:v>0</x:v>
      </x:c>
      <x:c r="J302" s="55" t="n">
        <x:f>IF(ISNUMBER(G302),ROUND(SUM(G292:G302)*I302,0)-ROUND(SUM(G292:G301)*I302,0),"n.a.")</x:f>
        <x:v>0</x:v>
      </x:c>
      <x:c r="K302" s="55" t="n">
        <x:f>'SSRP agosto'!I13</x:f>
        <x:v>0</x:v>
      </x:c>
      <x:c r="L302" s="55" t="n">
        <x:f>K302*Parametros!$B$10*Parametros!$B$11</x:f>
        <x:v>0</x:v>
      </x:c>
      <x:c r="M302" s="60" t="n">
        <x:f>Parametros!B8</x:f>
        <x:v>0.015</x:v>
      </x:c>
      <x:c r="N302" s="55" t="n">
        <x:f>IF(I302=0,IF(L302=0,0,"n.a."),IF(M302&gt;0,L302/M302/I302,"n.a."))</x:f>
        <x:v>0</x:v>
      </x:c>
      <x:c r="O302" s="55" t="n">
        <x:f>IF(AND(ISNUMBER(J302),ISNUMBER(N302)),J302*N302,"n.a.")</x:f>
        <x:v>0</x:v>
      </x:c>
    </x:row>
    <x:row r="303">
      <x:c r="A303" s="38" t="str">
        <x:v>G0298</x:v>
      </x:c>
      <x:c r="B303" s="38" t="str">
        <x:v>C08</x:v>
      </x:c>
      <x:c r="C303" s="38" t="str">
        <x:v>Compañía Internacional de Seguros, S.A.</x:v>
      </x:c>
      <x:c r="D303" s="38" t="str">
        <x:v>Comercial</x:v>
      </x:c>
      <x:c r="E303" s="38" t="str">
        <x:v>Ngäbe-Buglé</x:v>
      </x:c>
      <x:c r="F303" s="55" t="n">
        <x:f>'SSRP geografia'!C108</x:f>
        <x:v>0</x:v>
      </x:c>
      <x:c r="G303" s="60" t="n">
        <x:f>IF(SUM('SSRP geografia'!$C$97:$C$109)=0,IF('SSRP agosto'!E13=0,0,"n.a."),F303/SUM('SSRP geografia'!$C$97:$C$109))</x:f>
        <x:v>0</x:v>
      </x:c>
      <x:c r="H303" s="55" t="n">
        <x:f>'SSRP agosto'!E13</x:f>
        <x:v>0</x:v>
      </x:c>
      <x:c r="I303" s="55" t="n">
        <x:f>ROUND(H303*Parametros!$B$11,0)</x:f>
        <x:v>0</x:v>
      </x:c>
      <x:c r="J303" s="55" t="n">
        <x:f>IF(ISNUMBER(G303),ROUND(SUM(G292:G303)*I303,0)-ROUND(SUM(G292:G302)*I303,0),"n.a.")</x:f>
        <x:v>0</x:v>
      </x:c>
      <x:c r="K303" s="55" t="n">
        <x:f>'SSRP agosto'!I13</x:f>
        <x:v>0</x:v>
      </x:c>
      <x:c r="L303" s="55" t="n">
        <x:f>K303*Parametros!$B$10*Parametros!$B$11</x:f>
        <x:v>0</x:v>
      </x:c>
      <x:c r="M303" s="60" t="n">
        <x:f>Parametros!B8</x:f>
        <x:v>0.015</x:v>
      </x:c>
      <x:c r="N303" s="55" t="n">
        <x:f>IF(I303=0,IF(L303=0,0,"n.a."),IF(M303&gt;0,L303/M303/I303,"n.a."))</x:f>
        <x:v>0</x:v>
      </x:c>
      <x:c r="O303" s="55" t="n">
        <x:f>IF(AND(ISNUMBER(J303),ISNUMBER(N303)),J303*N303,"n.a.")</x:f>
        <x:v>0</x:v>
      </x:c>
    </x:row>
    <x:row r="304">
      <x:c r="A304" s="38" t="str">
        <x:v>G0299</x:v>
      </x:c>
      <x:c r="B304" s="38" t="str">
        <x:v>C08</x:v>
      </x:c>
      <x:c r="C304" s="38" t="str">
        <x:v>Compañía Internacional de Seguros, S.A.</x:v>
      </x:c>
      <x:c r="D304" s="38" t="str">
        <x:v>Comercial</x:v>
      </x:c>
      <x:c r="E304" s="38" t="str">
        <x:v>Panamá Oeste</x:v>
      </x:c>
      <x:c r="F304" s="55" t="n">
        <x:f>'SSRP geografia'!C109</x:f>
        <x:v>3746</x:v>
      </x:c>
      <x:c r="G304" s="60" t="n">
        <x:f>IF(SUM('SSRP geografia'!$C$97:$C$109)=0,IF('SSRP agosto'!E13=0,0,"n.a."),F304/SUM('SSRP geografia'!$C$97:$C$109))</x:f>
        <x:v>0.01474582542769192</x:v>
      </x:c>
      <x:c r="H304" s="55" t="n">
        <x:f>'SSRP agosto'!E13</x:f>
        <x:v>0</x:v>
      </x:c>
      <x:c r="I304" s="55" t="n">
        <x:f>ROUND(H304*Parametros!$B$11,0)</x:f>
        <x:v>0</x:v>
      </x:c>
      <x:c r="J304" s="55" t="n">
        <x:f>IF(ISNUMBER(G304),ROUND(SUM(G292:G304)*I304,0)-ROUND(SUM(G292:G303)*I304,0),"n.a.")</x:f>
        <x:v>0</x:v>
      </x:c>
      <x:c r="K304" s="55" t="n">
        <x:f>'SSRP agosto'!I13</x:f>
        <x:v>0</x:v>
      </x:c>
      <x:c r="L304" s="55" t="n">
        <x:f>K304*Parametros!$B$10*Parametros!$B$11</x:f>
        <x:v>0</x:v>
      </x:c>
      <x:c r="M304" s="60" t="n">
        <x:f>Parametros!B8</x:f>
        <x:v>0.015</x:v>
      </x:c>
      <x:c r="N304" s="55" t="n">
        <x:f>IF(I304=0,IF(L304=0,0,"n.a."),IF(M304&gt;0,L304/M304/I304,"n.a."))</x:f>
        <x:v>0</x:v>
      </x:c>
      <x:c r="O304" s="55" t="n">
        <x:f>IF(AND(ISNUMBER(J304),ISNUMBER(N304)),J304*N304,"n.a.")</x:f>
        <x:v>0</x:v>
      </x:c>
    </x:row>
    <x:row r="305">
      <x:c r="A305" s="38" t="str">
        <x:v>G0300</x:v>
      </x:c>
      <x:c r="B305" s="38" t="str">
        <x:v>C08</x:v>
      </x:c>
      <x:c r="C305" s="38" t="str">
        <x:v>Compañía Internacional de Seguros, S.A.</x:v>
      </x:c>
      <x:c r="D305" s="38" t="str">
        <x:v>Industrial</x:v>
      </x:c>
      <x:c r="E305" s="38" t="str">
        <x:v>Bocas del Toro</x:v>
      </x:c>
      <x:c r="F305" s="55" t="n">
        <x:f>'SSRP geografia'!C97</x:f>
        <x:v>0</x:v>
      </x:c>
      <x:c r="G305" s="60" t="n">
        <x:f>IF(SUM('SSRP geografia'!$C$97:$C$109)=0,IF('SSRP agosto'!F13=0,0,"n.a."),F305/SUM('SSRP geografia'!$C$97:$C$109))</x:f>
        <x:v>0</x:v>
      </x:c>
      <x:c r="H305" s="55" t="n">
        <x:f>'SSRP agosto'!F13</x:f>
        <x:v>0</x:v>
      </x:c>
      <x:c r="I305" s="55" t="n">
        <x:f>ROUND(H305*Parametros!$B$11,0)</x:f>
        <x:v>0</x:v>
      </x:c>
      <x:c r="J305" s="55" t="n">
        <x:f>IF(ISNUMBER(G305),ROUND(SUM(G305:G305)*I305,0)-0,"n.a.")</x:f>
        <x:v>0</x:v>
      </x:c>
      <x:c r="K305" s="55" t="n">
        <x:f>'SSRP agosto'!J13</x:f>
        <x:v>0</x:v>
      </x:c>
      <x:c r="L305" s="55" t="n">
        <x:f>K305*Parametros!$B$10*Parametros!$B$11</x:f>
        <x:v>0</x:v>
      </x:c>
      <x:c r="M305" s="60" t="n">
        <x:f>Parametros!B9</x:f>
        <x:v>0.015</x:v>
      </x:c>
      <x:c r="N305" s="55" t="n">
        <x:f>IF(I305=0,IF(L305=0,0,"n.a."),IF(M305&gt;0,L305/M305/I305,"n.a."))</x:f>
        <x:v>0</x:v>
      </x:c>
      <x:c r="O305" s="55" t="n">
        <x:f>IF(AND(ISNUMBER(J305),ISNUMBER(N305)),J305*N305,"n.a.")</x:f>
        <x:v>0</x:v>
      </x:c>
    </x:row>
    <x:row r="306">
      <x:c r="A306" s="38" t="str">
        <x:v>G0301</x:v>
      </x:c>
      <x:c r="B306" s="38" t="str">
        <x:v>C08</x:v>
      </x:c>
      <x:c r="C306" s="38" t="str">
        <x:v>Compañía Internacional de Seguros, S.A.</x:v>
      </x:c>
      <x:c r="D306" s="38" t="str">
        <x:v>Industrial</x:v>
      </x:c>
      <x:c r="E306" s="38" t="str">
        <x:v>Coclé</x:v>
      </x:c>
      <x:c r="F306" s="55" t="n">
        <x:f>'SSRP geografia'!C98</x:f>
        <x:v>5276</x:v>
      </x:c>
      <x:c r="G306" s="60" t="n">
        <x:f>IF(SUM('SSRP geografia'!$C$97:$C$109)=0,IF('SSRP agosto'!F13=0,0,"n.a."),F306/SUM('SSRP geografia'!$C$97:$C$109))</x:f>
        <x:v>0.020768546437934483</x:v>
      </x:c>
      <x:c r="H306" s="55" t="n">
        <x:f>'SSRP agosto'!F13</x:f>
        <x:v>0</x:v>
      </x:c>
      <x:c r="I306" s="55" t="n">
        <x:f>ROUND(H306*Parametros!$B$11,0)</x:f>
        <x:v>0</x:v>
      </x:c>
      <x:c r="J306" s="55" t="n">
        <x:f>IF(ISNUMBER(G306),ROUND(SUM(G305:G306)*I306,0)-ROUND(SUM(G305:G305)*I306,0),"n.a.")</x:f>
        <x:v>0</x:v>
      </x:c>
      <x:c r="K306" s="55" t="n">
        <x:f>'SSRP agosto'!J13</x:f>
        <x:v>0</x:v>
      </x:c>
      <x:c r="L306" s="55" t="n">
        <x:f>K306*Parametros!$B$10*Parametros!$B$11</x:f>
        <x:v>0</x:v>
      </x:c>
      <x:c r="M306" s="60" t="n">
        <x:f>Parametros!B9</x:f>
        <x:v>0.015</x:v>
      </x:c>
      <x:c r="N306" s="55" t="n">
        <x:f>IF(I306=0,IF(L306=0,0,"n.a."),IF(M306&gt;0,L306/M306/I306,"n.a."))</x:f>
        <x:v>0</x:v>
      </x:c>
      <x:c r="O306" s="55" t="n">
        <x:f>IF(AND(ISNUMBER(J306),ISNUMBER(N306)),J306*N306,"n.a.")</x:f>
        <x:v>0</x:v>
      </x:c>
    </x:row>
    <x:row r="307">
      <x:c r="A307" s="38" t="str">
        <x:v>G0302</x:v>
      </x:c>
      <x:c r="B307" s="38" t="str">
        <x:v>C08</x:v>
      </x:c>
      <x:c r="C307" s="38" t="str">
        <x:v>Compañía Internacional de Seguros, S.A.</x:v>
      </x:c>
      <x:c r="D307" s="38" t="str">
        <x:v>Industrial</x:v>
      </x:c>
      <x:c r="E307" s="38" t="str">
        <x:v>Colón</x:v>
      </x:c>
      <x:c r="F307" s="55" t="n">
        <x:f>'SSRP geografia'!C99</x:f>
        <x:v>4971</x:v>
      </x:c>
      <x:c r="G307" s="60" t="n">
        <x:f>IF(SUM('SSRP geografia'!$C$97:$C$109)=0,IF('SSRP agosto'!F13=0,0,"n.a."),F307/SUM('SSRP geografia'!$C$97:$C$109))</x:f>
        <x:v>0.019567938654846913</x:v>
      </x:c>
      <x:c r="H307" s="55" t="n">
        <x:f>'SSRP agosto'!F13</x:f>
        <x:v>0</x:v>
      </x:c>
      <x:c r="I307" s="55" t="n">
        <x:f>ROUND(H307*Parametros!$B$11,0)</x:f>
        <x:v>0</x:v>
      </x:c>
      <x:c r="J307" s="55" t="n">
        <x:f>IF(ISNUMBER(G307),ROUND(SUM(G305:G307)*I307,0)-ROUND(SUM(G305:G306)*I307,0),"n.a.")</x:f>
        <x:v>0</x:v>
      </x:c>
      <x:c r="K307" s="55" t="n">
        <x:f>'SSRP agosto'!J13</x:f>
        <x:v>0</x:v>
      </x:c>
      <x:c r="L307" s="55" t="n">
        <x:f>K307*Parametros!$B$10*Parametros!$B$11</x:f>
        <x:v>0</x:v>
      </x:c>
      <x:c r="M307" s="60" t="n">
        <x:f>Parametros!B9</x:f>
        <x:v>0.015</x:v>
      </x:c>
      <x:c r="N307" s="55" t="n">
        <x:f>IF(I307=0,IF(L307=0,0,"n.a."),IF(M307&gt;0,L307/M307/I307,"n.a."))</x:f>
        <x:v>0</x:v>
      </x:c>
      <x:c r="O307" s="55" t="n">
        <x:f>IF(AND(ISNUMBER(J307),ISNUMBER(N307)),J307*N307,"n.a.")</x:f>
        <x:v>0</x:v>
      </x:c>
    </x:row>
    <x:row r="308">
      <x:c r="A308" s="38" t="str">
        <x:v>G0303</x:v>
      </x:c>
      <x:c r="B308" s="38" t="str">
        <x:v>C08</x:v>
      </x:c>
      <x:c r="C308" s="38" t="str">
        <x:v>Compañía Internacional de Seguros, S.A.</x:v>
      </x:c>
      <x:c r="D308" s="38" t="str">
        <x:v>Industrial</x:v>
      </x:c>
      <x:c r="E308" s="38" t="str">
        <x:v>Chiriquí</x:v>
      </x:c>
      <x:c r="F308" s="55" t="n">
        <x:f>'SSRP geografia'!C100</x:f>
        <x:v>11337</x:v>
      </x:c>
      <x:c r="G308" s="60" t="n">
        <x:f>IF(SUM('SSRP geografia'!$C$97:$C$109)=0,IF('SSRP agosto'!F13=0,0,"n.a."),F308/SUM('SSRP geografia'!$C$97:$C$109))</x:f>
        <x:v>0.044627181760209106</x:v>
      </x:c>
      <x:c r="H308" s="55" t="n">
        <x:f>'SSRP agosto'!F13</x:f>
        <x:v>0</x:v>
      </x:c>
      <x:c r="I308" s="55" t="n">
        <x:f>ROUND(H308*Parametros!$B$11,0)</x:f>
        <x:v>0</x:v>
      </x:c>
      <x:c r="J308" s="55" t="n">
        <x:f>IF(ISNUMBER(G308),ROUND(SUM(G305:G308)*I308,0)-ROUND(SUM(G305:G307)*I308,0),"n.a.")</x:f>
        <x:v>0</x:v>
      </x:c>
      <x:c r="K308" s="55" t="n">
        <x:f>'SSRP agosto'!J13</x:f>
        <x:v>0</x:v>
      </x:c>
      <x:c r="L308" s="55" t="n">
        <x:f>K308*Parametros!$B$10*Parametros!$B$11</x:f>
        <x:v>0</x:v>
      </x:c>
      <x:c r="M308" s="60" t="n">
        <x:f>Parametros!B9</x:f>
        <x:v>0.015</x:v>
      </x:c>
      <x:c r="N308" s="55" t="n">
        <x:f>IF(I308=0,IF(L308=0,0,"n.a."),IF(M308&gt;0,L308/M308/I308,"n.a."))</x:f>
        <x:v>0</x:v>
      </x:c>
      <x:c r="O308" s="55" t="n">
        <x:f>IF(AND(ISNUMBER(J308),ISNUMBER(N308)),J308*N308,"n.a.")</x:f>
        <x:v>0</x:v>
      </x:c>
    </x:row>
    <x:row r="309">
      <x:c r="A309" s="38" t="str">
        <x:v>G0304</x:v>
      </x:c>
      <x:c r="B309" s="38" t="str">
        <x:v>C08</x:v>
      </x:c>
      <x:c r="C309" s="38" t="str">
        <x:v>Compañía Internacional de Seguros, S.A.</x:v>
      </x:c>
      <x:c r="D309" s="38" t="str">
        <x:v>Industrial</x:v>
      </x:c>
      <x:c r="E309" s="38" t="str">
        <x:v>Darién</x:v>
      </x:c>
      <x:c r="F309" s="55" t="n">
        <x:f>'SSRP geografia'!C101</x:f>
        <x:v>0</x:v>
      </x:c>
      <x:c r="G309" s="60" t="n">
        <x:f>IF(SUM('SSRP geografia'!$C$97:$C$109)=0,IF('SSRP agosto'!F13=0,0,"n.a."),F309/SUM('SSRP geografia'!$C$97:$C$109))</x:f>
        <x:v>0</x:v>
      </x:c>
      <x:c r="H309" s="55" t="n">
        <x:f>'SSRP agosto'!F13</x:f>
        <x:v>0</x:v>
      </x:c>
      <x:c r="I309" s="55" t="n">
        <x:f>ROUND(H309*Parametros!$B$11,0)</x:f>
        <x:v>0</x:v>
      </x:c>
      <x:c r="J309" s="55" t="n">
        <x:f>IF(ISNUMBER(G309),ROUND(SUM(G305:G309)*I309,0)-ROUND(SUM(G305:G308)*I309,0),"n.a.")</x:f>
        <x:v>0</x:v>
      </x:c>
      <x:c r="K309" s="55" t="n">
        <x:f>'SSRP agosto'!J13</x:f>
        <x:v>0</x:v>
      </x:c>
      <x:c r="L309" s="55" t="n">
        <x:f>K309*Parametros!$B$10*Parametros!$B$11</x:f>
        <x:v>0</x:v>
      </x:c>
      <x:c r="M309" s="60" t="n">
        <x:f>Parametros!B9</x:f>
        <x:v>0.015</x:v>
      </x:c>
      <x:c r="N309" s="55" t="n">
        <x:f>IF(I309=0,IF(L309=0,0,"n.a."),IF(M309&gt;0,L309/M309/I309,"n.a."))</x:f>
        <x:v>0</x:v>
      </x:c>
      <x:c r="O309" s="55" t="n">
        <x:f>IF(AND(ISNUMBER(J309),ISNUMBER(N309)),J309*N309,"n.a.")</x:f>
        <x:v>0</x:v>
      </x:c>
    </x:row>
    <x:row r="310">
      <x:c r="A310" s="38" t="str">
        <x:v>G0305</x:v>
      </x:c>
      <x:c r="B310" s="38" t="str">
        <x:v>C08</x:v>
      </x:c>
      <x:c r="C310" s="38" t="str">
        <x:v>Compañía Internacional de Seguros, S.A.</x:v>
      </x:c>
      <x:c r="D310" s="38" t="str">
        <x:v>Industrial</x:v>
      </x:c>
      <x:c r="E310" s="38" t="str">
        <x:v>Herrera</x:v>
      </x:c>
      <x:c r="F310" s="55" t="n">
        <x:f>'SSRP geografia'!C102</x:f>
        <x:v>4987</x:v>
      </x:c>
      <x:c r="G310" s="60" t="n">
        <x:f>IF(SUM('SSRP geografia'!$C$97:$C$109)=0,IF('SSRP agosto'!F13=0,0,"n.a."),F310/SUM('SSRP geografia'!$C$97:$C$109))</x:f>
        <x:v>0.019630921358222</x:v>
      </x:c>
      <x:c r="H310" s="55" t="n">
        <x:f>'SSRP agosto'!F13</x:f>
        <x:v>0</x:v>
      </x:c>
      <x:c r="I310" s="55" t="n">
        <x:f>ROUND(H310*Parametros!$B$11,0)</x:f>
        <x:v>0</x:v>
      </x:c>
      <x:c r="J310" s="55" t="n">
        <x:f>IF(ISNUMBER(G310),ROUND(SUM(G305:G310)*I310,0)-ROUND(SUM(G305:G309)*I310,0),"n.a.")</x:f>
        <x:v>0</x:v>
      </x:c>
      <x:c r="K310" s="55" t="n">
        <x:f>'SSRP agosto'!J13</x:f>
        <x:v>0</x:v>
      </x:c>
      <x:c r="L310" s="55" t="n">
        <x:f>K310*Parametros!$B$10*Parametros!$B$11</x:f>
        <x:v>0</x:v>
      </x:c>
      <x:c r="M310" s="60" t="n">
        <x:f>Parametros!B9</x:f>
        <x:v>0.015</x:v>
      </x:c>
      <x:c r="N310" s="55" t="n">
        <x:f>IF(I310=0,IF(L310=0,0,"n.a."),IF(M310&gt;0,L310/M310/I310,"n.a."))</x:f>
        <x:v>0</x:v>
      </x:c>
      <x:c r="O310" s="55" t="n">
        <x:f>IF(AND(ISNUMBER(J310),ISNUMBER(N310)),J310*N310,"n.a.")</x:f>
        <x:v>0</x:v>
      </x:c>
    </x:row>
    <x:row r="311">
      <x:c r="A311" s="38" t="str">
        <x:v>G0306</x:v>
      </x:c>
      <x:c r="B311" s="38" t="str">
        <x:v>C08</x:v>
      </x:c>
      <x:c r="C311" s="38" t="str">
        <x:v>Compañía Internacional de Seguros, S.A.</x:v>
      </x:c>
      <x:c r="D311" s="38" t="str">
        <x:v>Industrial</x:v>
      </x:c>
      <x:c r="E311" s="38" t="str">
        <x:v>Los Santos</x:v>
      </x:c>
      <x:c r="F311" s="55" t="n">
        <x:f>'SSRP geografia'!C103</x:f>
        <x:v>0</x:v>
      </x:c>
      <x:c r="G311" s="60" t="n">
        <x:f>IF(SUM('SSRP geografia'!$C$97:$C$109)=0,IF('SSRP agosto'!F13=0,0,"n.a."),F311/SUM('SSRP geografia'!$C$97:$C$109))</x:f>
        <x:v>0</x:v>
      </x:c>
      <x:c r="H311" s="55" t="n">
        <x:f>'SSRP agosto'!F13</x:f>
        <x:v>0</x:v>
      </x:c>
      <x:c r="I311" s="55" t="n">
        <x:f>ROUND(H311*Parametros!$B$11,0)</x:f>
        <x:v>0</x:v>
      </x:c>
      <x:c r="J311" s="55" t="n">
        <x:f>IF(ISNUMBER(G311),ROUND(SUM(G305:G311)*I311,0)-ROUND(SUM(G305:G310)*I311,0),"n.a.")</x:f>
        <x:v>0</x:v>
      </x:c>
      <x:c r="K311" s="55" t="n">
        <x:f>'SSRP agosto'!J13</x:f>
        <x:v>0</x:v>
      </x:c>
      <x:c r="L311" s="55" t="n">
        <x:f>K311*Parametros!$B$10*Parametros!$B$11</x:f>
        <x:v>0</x:v>
      </x:c>
      <x:c r="M311" s="60" t="n">
        <x:f>Parametros!B9</x:f>
        <x:v>0.015</x:v>
      </x:c>
      <x:c r="N311" s="55" t="n">
        <x:f>IF(I311=0,IF(L311=0,0,"n.a."),IF(M311&gt;0,L311/M311/I311,"n.a."))</x:f>
        <x:v>0</x:v>
      </x:c>
      <x:c r="O311" s="55" t="n">
        <x:f>IF(AND(ISNUMBER(J311),ISNUMBER(N311)),J311*N311,"n.a.")</x:f>
        <x:v>0</x:v>
      </x:c>
    </x:row>
    <x:row r="312">
      <x:c r="A312" s="38" t="str">
        <x:v>G0307</x:v>
      </x:c>
      <x:c r="B312" s="38" t="str">
        <x:v>C08</x:v>
      </x:c>
      <x:c r="C312" s="38" t="str">
        <x:v>Compañía Internacional de Seguros, S.A.</x:v>
      </x:c>
      <x:c r="D312" s="38" t="str">
        <x:v>Industrial</x:v>
      </x:c>
      <x:c r="E312" s="38" t="str">
        <x:v>Panamá</x:v>
      </x:c>
      <x:c r="F312" s="55" t="n">
        <x:f>'SSRP geografia'!C104</x:f>
        <x:v>219037</x:v>
      </x:c>
      <x:c r="G312" s="60" t="n">
        <x:f>IF(SUM('SSRP geografia'!$C$97:$C$109)=0,IF('SSRP agosto'!F13=0,0,"n.a."),F312/SUM('SSRP geografia'!$C$97:$C$109))</x:f>
        <x:v>0.8622213999480393</x:v>
      </x:c>
      <x:c r="H312" s="55" t="n">
        <x:f>'SSRP agosto'!F13</x:f>
        <x:v>0</x:v>
      </x:c>
      <x:c r="I312" s="55" t="n">
        <x:f>ROUND(H312*Parametros!$B$11,0)</x:f>
        <x:v>0</x:v>
      </x:c>
      <x:c r="J312" s="55" t="n">
        <x:f>IF(ISNUMBER(G312),ROUND(SUM(G305:G312)*I312,0)-ROUND(SUM(G305:G311)*I312,0),"n.a.")</x:f>
        <x:v>0</x:v>
      </x:c>
      <x:c r="K312" s="55" t="n">
        <x:f>'SSRP agosto'!J13</x:f>
        <x:v>0</x:v>
      </x:c>
      <x:c r="L312" s="55" t="n">
        <x:f>K312*Parametros!$B$10*Parametros!$B$11</x:f>
        <x:v>0</x:v>
      </x:c>
      <x:c r="M312" s="60" t="n">
        <x:f>Parametros!B9</x:f>
        <x:v>0.015</x:v>
      </x:c>
      <x:c r="N312" s="55" t="n">
        <x:f>IF(I312=0,IF(L312=0,0,"n.a."),IF(M312&gt;0,L312/M312/I312,"n.a."))</x:f>
        <x:v>0</x:v>
      </x:c>
      <x:c r="O312" s="55" t="n">
        <x:f>IF(AND(ISNUMBER(J312),ISNUMBER(N312)),J312*N312,"n.a.")</x:f>
        <x:v>0</x:v>
      </x:c>
    </x:row>
    <x:row r="313">
      <x:c r="A313" s="38" t="str">
        <x:v>G0308</x:v>
      </x:c>
      <x:c r="B313" s="38" t="str">
        <x:v>C08</x:v>
      </x:c>
      <x:c r="C313" s="38" t="str">
        <x:v>Compañía Internacional de Seguros, S.A.</x:v>
      </x:c>
      <x:c r="D313" s="38" t="str">
        <x:v>Industrial</x:v>
      </x:c>
      <x:c r="E313" s="38" t="str">
        <x:v>Veraguas</x:v>
      </x:c>
      <x:c r="F313" s="55" t="n">
        <x:f>'SSRP geografia'!C105</x:f>
        <x:v>4684</x:v>
      </x:c>
      <x:c r="G313" s="60" t="n">
        <x:f>IF(SUM('SSRP geografia'!$C$97:$C$109)=0,IF('SSRP agosto'!F13=0,0,"n.a."),F313/SUM('SSRP geografia'!$C$97:$C$109))</x:f>
        <x:v>0.018438186413056314</x:v>
      </x:c>
      <x:c r="H313" s="55" t="n">
        <x:f>'SSRP agosto'!F13</x:f>
        <x:v>0</x:v>
      </x:c>
      <x:c r="I313" s="55" t="n">
        <x:f>ROUND(H313*Parametros!$B$11,0)</x:f>
        <x:v>0</x:v>
      </x:c>
      <x:c r="J313" s="55" t="n">
        <x:f>IF(ISNUMBER(G313),ROUND(SUM(G305:G313)*I313,0)-ROUND(SUM(G305:G312)*I313,0),"n.a.")</x:f>
        <x:v>0</x:v>
      </x:c>
      <x:c r="K313" s="55" t="n">
        <x:f>'SSRP agosto'!J13</x:f>
        <x:v>0</x:v>
      </x:c>
      <x:c r="L313" s="55" t="n">
        <x:f>K313*Parametros!$B$10*Parametros!$B$11</x:f>
        <x:v>0</x:v>
      </x:c>
      <x:c r="M313" s="60" t="n">
        <x:f>Parametros!B9</x:f>
        <x:v>0.015</x:v>
      </x:c>
      <x:c r="N313" s="55" t="n">
        <x:f>IF(I313=0,IF(L313=0,0,"n.a."),IF(M313&gt;0,L313/M313/I313,"n.a."))</x:f>
        <x:v>0</x:v>
      </x:c>
      <x:c r="O313" s="55" t="n">
        <x:f>IF(AND(ISNUMBER(J313),ISNUMBER(N313)),J313*N313,"n.a.")</x:f>
        <x:v>0</x:v>
      </x:c>
    </x:row>
    <x:row r="314">
      <x:c r="A314" s="38" t="str">
        <x:v>G0309</x:v>
      </x:c>
      <x:c r="B314" s="38" t="str">
        <x:v>C08</x:v>
      </x:c>
      <x:c r="C314" s="38" t="str">
        <x:v>Compañía Internacional de Seguros, S.A.</x:v>
      </x:c>
      <x:c r="D314" s="38" t="str">
        <x:v>Industrial</x:v>
      </x:c>
      <x:c r="E314" s="38" t="str">
        <x:v>Guna Yala</x:v>
      </x:c>
      <x:c r="F314" s="55" t="n">
        <x:f>'SSRP geografia'!C106</x:f>
        <x:v>0</x:v>
      </x:c>
      <x:c r="G314" s="60" t="n">
        <x:f>IF(SUM('SSRP geografia'!$C$97:$C$109)=0,IF('SSRP agosto'!F13=0,0,"n.a."),F314/SUM('SSRP geografia'!$C$97:$C$109))</x:f>
        <x:v>0</x:v>
      </x:c>
      <x:c r="H314" s="55" t="n">
        <x:f>'SSRP agosto'!F13</x:f>
        <x:v>0</x:v>
      </x:c>
      <x:c r="I314" s="55" t="n">
        <x:f>ROUND(H314*Parametros!$B$11,0)</x:f>
        <x:v>0</x:v>
      </x:c>
      <x:c r="J314" s="55" t="n">
        <x:f>IF(ISNUMBER(G314),ROUND(SUM(G305:G314)*I314,0)-ROUND(SUM(G305:G313)*I314,0),"n.a.")</x:f>
        <x:v>0</x:v>
      </x:c>
      <x:c r="K314" s="55" t="n">
        <x:f>'SSRP agosto'!J13</x:f>
        <x:v>0</x:v>
      </x:c>
      <x:c r="L314" s="55" t="n">
        <x:f>K314*Parametros!$B$10*Parametros!$B$11</x:f>
        <x:v>0</x:v>
      </x:c>
      <x:c r="M314" s="60" t="n">
        <x:f>Parametros!B9</x:f>
        <x:v>0.015</x:v>
      </x:c>
      <x:c r="N314" s="55" t="n">
        <x:f>IF(I314=0,IF(L314=0,0,"n.a."),IF(M314&gt;0,L314/M314/I314,"n.a."))</x:f>
        <x:v>0</x:v>
      </x:c>
      <x:c r="O314" s="55" t="n">
        <x:f>IF(AND(ISNUMBER(J314),ISNUMBER(N314)),J314*N314,"n.a.")</x:f>
        <x:v>0</x:v>
      </x:c>
    </x:row>
    <x:row r="315">
      <x:c r="A315" s="38" t="str">
        <x:v>G0310</x:v>
      </x:c>
      <x:c r="B315" s="38" t="str">
        <x:v>C08</x:v>
      </x:c>
      <x:c r="C315" s="38" t="str">
        <x:v>Compañía Internacional de Seguros, S.A.</x:v>
      </x:c>
      <x:c r="D315" s="38" t="str">
        <x:v>Industrial</x:v>
      </x:c>
      <x:c r="E315" s="38" t="str">
        <x:v>Emberá-Wounaan</x:v>
      </x:c>
      <x:c r="F315" s="55" t="n">
        <x:f>'SSRP geografia'!C107</x:f>
        <x:v>0</x:v>
      </x:c>
      <x:c r="G315" s="60" t="n">
        <x:f>IF(SUM('SSRP geografia'!$C$97:$C$109)=0,IF('SSRP agosto'!F13=0,0,"n.a."),F315/SUM('SSRP geografia'!$C$97:$C$109))</x:f>
        <x:v>0</x:v>
      </x:c>
      <x:c r="H315" s="55" t="n">
        <x:f>'SSRP agosto'!F13</x:f>
        <x:v>0</x:v>
      </x:c>
      <x:c r="I315" s="55" t="n">
        <x:f>ROUND(H315*Parametros!$B$11,0)</x:f>
        <x:v>0</x:v>
      </x:c>
      <x:c r="J315" s="55" t="n">
        <x:f>IF(ISNUMBER(G315),ROUND(SUM(G305:G315)*I315,0)-ROUND(SUM(G305:G314)*I315,0),"n.a.")</x:f>
        <x:v>0</x:v>
      </x:c>
      <x:c r="K315" s="55" t="n">
        <x:f>'SSRP agosto'!J13</x:f>
        <x:v>0</x:v>
      </x:c>
      <x:c r="L315" s="55" t="n">
        <x:f>K315*Parametros!$B$10*Parametros!$B$11</x:f>
        <x:v>0</x:v>
      </x:c>
      <x:c r="M315" s="60" t="n">
        <x:f>Parametros!B9</x:f>
        <x:v>0.015</x:v>
      </x:c>
      <x:c r="N315" s="55" t="n">
        <x:f>IF(I315=0,IF(L315=0,0,"n.a."),IF(M315&gt;0,L315/M315/I315,"n.a."))</x:f>
        <x:v>0</x:v>
      </x:c>
      <x:c r="O315" s="55" t="n">
        <x:f>IF(AND(ISNUMBER(J315),ISNUMBER(N315)),J315*N315,"n.a.")</x:f>
        <x:v>0</x:v>
      </x:c>
    </x:row>
    <x:row r="316">
      <x:c r="A316" s="38" t="str">
        <x:v>G0311</x:v>
      </x:c>
      <x:c r="B316" s="38" t="str">
        <x:v>C08</x:v>
      </x:c>
      <x:c r="C316" s="38" t="str">
        <x:v>Compañía Internacional de Seguros, S.A.</x:v>
      </x:c>
      <x:c r="D316" s="38" t="str">
        <x:v>Industrial</x:v>
      </x:c>
      <x:c r="E316" s="38" t="str">
        <x:v>Ngäbe-Buglé</x:v>
      </x:c>
      <x:c r="F316" s="55" t="n">
        <x:f>'SSRP geografia'!C108</x:f>
        <x:v>0</x:v>
      </x:c>
      <x:c r="G316" s="60" t="n">
        <x:f>IF(SUM('SSRP geografia'!$C$97:$C$109)=0,IF('SSRP agosto'!F13=0,0,"n.a."),F316/SUM('SSRP geografia'!$C$97:$C$109))</x:f>
        <x:v>0</x:v>
      </x:c>
      <x:c r="H316" s="55" t="n">
        <x:f>'SSRP agosto'!F13</x:f>
        <x:v>0</x:v>
      </x:c>
      <x:c r="I316" s="55" t="n">
        <x:f>ROUND(H316*Parametros!$B$11,0)</x:f>
        <x:v>0</x:v>
      </x:c>
      <x:c r="J316" s="55" t="n">
        <x:f>IF(ISNUMBER(G316),ROUND(SUM(G305:G316)*I316,0)-ROUND(SUM(G305:G315)*I316,0),"n.a.")</x:f>
        <x:v>0</x:v>
      </x:c>
      <x:c r="K316" s="55" t="n">
        <x:f>'SSRP agosto'!J13</x:f>
        <x:v>0</x:v>
      </x:c>
      <x:c r="L316" s="55" t="n">
        <x:f>K316*Parametros!$B$10*Parametros!$B$11</x:f>
        <x:v>0</x:v>
      </x:c>
      <x:c r="M316" s="60" t="n">
        <x:f>Parametros!B9</x:f>
        <x:v>0.015</x:v>
      </x:c>
      <x:c r="N316" s="55" t="n">
        <x:f>IF(I316=0,IF(L316=0,0,"n.a."),IF(M316&gt;0,L316/M316/I316,"n.a."))</x:f>
        <x:v>0</x:v>
      </x:c>
      <x:c r="O316" s="55" t="n">
        <x:f>IF(AND(ISNUMBER(J316),ISNUMBER(N316)),J316*N316,"n.a.")</x:f>
        <x:v>0</x:v>
      </x:c>
    </x:row>
    <x:row r="317">
      <x:c r="A317" s="38" t="str">
        <x:v>G0312</x:v>
      </x:c>
      <x:c r="B317" s="38" t="str">
        <x:v>C08</x:v>
      </x:c>
      <x:c r="C317" s="38" t="str">
        <x:v>Compañía Internacional de Seguros, S.A.</x:v>
      </x:c>
      <x:c r="D317" s="38" t="str">
        <x:v>Industrial</x:v>
      </x:c>
      <x:c r="E317" s="38" t="str">
        <x:v>Panamá Oeste</x:v>
      </x:c>
      <x:c r="F317" s="55" t="n">
        <x:f>'SSRP geografia'!C109</x:f>
        <x:v>3746</x:v>
      </x:c>
      <x:c r="G317" s="60" t="n">
        <x:f>IF(SUM('SSRP geografia'!$C$97:$C$109)=0,IF('SSRP agosto'!F13=0,0,"n.a."),F317/SUM('SSRP geografia'!$C$97:$C$109))</x:f>
        <x:v>0.01474582542769192</x:v>
      </x:c>
      <x:c r="H317" s="55" t="n">
        <x:f>'SSRP agosto'!F13</x:f>
        <x:v>0</x:v>
      </x:c>
      <x:c r="I317" s="55" t="n">
        <x:f>ROUND(H317*Parametros!$B$11,0)</x:f>
        <x:v>0</x:v>
      </x:c>
      <x:c r="J317" s="55" t="n">
        <x:f>IF(ISNUMBER(G317),ROUND(SUM(G305:G317)*I317,0)-ROUND(SUM(G305:G316)*I317,0),"n.a.")</x:f>
        <x:v>0</x:v>
      </x:c>
      <x:c r="K317" s="55" t="n">
        <x:f>'SSRP agosto'!J13</x:f>
        <x:v>0</x:v>
      </x:c>
      <x:c r="L317" s="55" t="n">
        <x:f>K317*Parametros!$B$10*Parametros!$B$11</x:f>
        <x:v>0</x:v>
      </x:c>
      <x:c r="M317" s="60" t="n">
        <x:f>Parametros!B9</x:f>
        <x:v>0.015</x:v>
      </x:c>
      <x:c r="N317" s="55" t="n">
        <x:f>IF(I317=0,IF(L317=0,0,"n.a."),IF(M317&gt;0,L317/M317/I317,"n.a."))</x:f>
        <x:v>0</x:v>
      </x:c>
      <x:c r="O317" s="55" t="n">
        <x:f>IF(AND(ISNUMBER(J317),ISNUMBER(N317)),J317*N317,"n.a.")</x:f>
        <x:v>0</x:v>
      </x:c>
    </x:row>
    <x:row r="318">
      <x:c r="A318" s="38" t="str">
        <x:v>G0313</x:v>
      </x:c>
      <x:c r="B318" s="38" t="str">
        <x:v>C09</x:v>
      </x:c>
      <x:c r="C318" s="38" t="str">
        <x:v>General de Seguros, S.A.</x:v>
      </x:c>
      <x:c r="D318" s="38" t="str">
        <x:v>Residencial</x:v>
      </x:c>
      <x:c r="E318" s="38" t="str">
        <x:v>Bocas del Toro</x:v>
      </x:c>
      <x:c r="F318" s="55" t="n">
        <x:f>'SSRP geografia'!C110</x:f>
        <x:v>0</x:v>
      </x:c>
      <x:c r="G318" s="60" t="n">
        <x:f>IF(SUM('SSRP geografia'!$C$110:$C$122)=0,IF('SSRP agosto'!D14=0,0,"n.a."),F318/SUM('SSRP geografia'!$C$110:$C$122))</x:f>
        <x:v>0</x:v>
      </x:c>
      <x:c r="H318" s="55" t="n">
        <x:f>'SSRP agosto'!D14</x:f>
        <x:v>76867</x:v>
      </x:c>
      <x:c r="I318" s="55" t="n">
        <x:f>ROUND(H318*Parametros!$B$11,0)</x:f>
        <x:v>76867</x:v>
      </x:c>
      <x:c r="J318" s="55" t="n">
        <x:f>IF(ISNUMBER(G318),ROUND(SUM(G318:G318)*I318,0)-0,"n.a.")</x:f>
        <x:v>0</x:v>
      </x:c>
      <x:c r="K318" s="55" t="n">
        <x:f>'SSRP agosto'!H14</x:f>
        <x:v>4739118</x:v>
      </x:c>
      <x:c r="L318" s="55" t="n">
        <x:f>K318*Parametros!$B$10*Parametros!$B$11</x:f>
        <x:v>7108677</x:v>
      </x:c>
      <x:c r="M318" s="60" t="n">
        <x:f>Parametros!B7</x:f>
        <x:v>0.01</x:v>
      </x:c>
      <x:c r="N318" s="55" t="n">
        <x:f>IF(I318=0,IF(L318=0,0,"n.a."),IF(M318&gt;0,L318/M318/I318,"n.a."))</x:f>
        <x:v>9248.021907970911</x:v>
      </x:c>
      <x:c r="O318" s="55" t="n">
        <x:f>IF(AND(ISNUMBER(J318),ISNUMBER(N318)),J318*N318,"n.a.")</x:f>
        <x:v>0</x:v>
      </x:c>
    </x:row>
    <x:row r="319">
      <x:c r="A319" s="38" t="str">
        <x:v>G0314</x:v>
      </x:c>
      <x:c r="B319" s="38" t="str">
        <x:v>C09</x:v>
      </x:c>
      <x:c r="C319" s="38" t="str">
        <x:v>General de Seguros, S.A.</x:v>
      </x:c>
      <x:c r="D319" s="38" t="str">
        <x:v>Residencial</x:v>
      </x:c>
      <x:c r="E319" s="38" t="str">
        <x:v>Coclé</x:v>
      </x:c>
      <x:c r="F319" s="55" t="n">
        <x:f>'SSRP geografia'!C111</x:f>
        <x:v>0</x:v>
      </x:c>
      <x:c r="G319" s="60" t="n">
        <x:f>IF(SUM('SSRP geografia'!$C$110:$C$122)=0,IF('SSRP agosto'!D14=0,0,"n.a."),F319/SUM('SSRP geografia'!$C$110:$C$122))</x:f>
        <x:v>0</x:v>
      </x:c>
      <x:c r="H319" s="55" t="n">
        <x:f>'SSRP agosto'!D14</x:f>
        <x:v>76867</x:v>
      </x:c>
      <x:c r="I319" s="55" t="n">
        <x:f>ROUND(H319*Parametros!$B$11,0)</x:f>
        <x:v>76867</x:v>
      </x:c>
      <x:c r="J319" s="55" t="n">
        <x:f>IF(ISNUMBER(G319),ROUND(SUM(G318:G319)*I319,0)-ROUND(SUM(G318:G318)*I319,0),"n.a.")</x:f>
        <x:v>0</x:v>
      </x:c>
      <x:c r="K319" s="55" t="n">
        <x:f>'SSRP agosto'!H14</x:f>
        <x:v>4739118</x:v>
      </x:c>
      <x:c r="L319" s="55" t="n">
        <x:f>K319*Parametros!$B$10*Parametros!$B$11</x:f>
        <x:v>7108677</x:v>
      </x:c>
      <x:c r="M319" s="60" t="n">
        <x:f>Parametros!B7</x:f>
        <x:v>0.01</x:v>
      </x:c>
      <x:c r="N319" s="55" t="n">
        <x:f>IF(I319=0,IF(L319=0,0,"n.a."),IF(M319&gt;0,L319/M319/I319,"n.a."))</x:f>
        <x:v>9248.021907970911</x:v>
      </x:c>
      <x:c r="O319" s="55" t="n">
        <x:f>IF(AND(ISNUMBER(J319),ISNUMBER(N319)),J319*N319,"n.a.")</x:f>
        <x:v>0</x:v>
      </x:c>
    </x:row>
    <x:row r="320">
      <x:c r="A320" s="38" t="str">
        <x:v>G0315</x:v>
      </x:c>
      <x:c r="B320" s="38" t="str">
        <x:v>C09</x:v>
      </x:c>
      <x:c r="C320" s="38" t="str">
        <x:v>General de Seguros, S.A.</x:v>
      </x:c>
      <x:c r="D320" s="38" t="str">
        <x:v>Residencial</x:v>
      </x:c>
      <x:c r="E320" s="38" t="str">
        <x:v>Colón</x:v>
      </x:c>
      <x:c r="F320" s="55" t="n">
        <x:f>'SSRP geografia'!C112</x:f>
        <x:v>22</x:v>
      </x:c>
      <x:c r="G320" s="60" t="n">
        <x:f>IF(SUM('SSRP geografia'!$C$110:$C$122)=0,IF('SSRP agosto'!D14=0,0,"n.a."),F320/SUM('SSRP geografia'!$C$110:$C$122))</x:f>
        <x:v>0.041666666666666664</x:v>
      </x:c>
      <x:c r="H320" s="55" t="n">
        <x:f>'SSRP agosto'!D14</x:f>
        <x:v>76867</x:v>
      </x:c>
      <x:c r="I320" s="55" t="n">
        <x:f>ROUND(H320*Parametros!$B$11,0)</x:f>
        <x:v>76867</x:v>
      </x:c>
      <x:c r="J320" s="55" t="n">
        <x:f>IF(ISNUMBER(G320),ROUND(SUM(G318:G320)*I320,0)-ROUND(SUM(G318:G319)*I320,0),"n.a.")</x:f>
        <x:v>3203</x:v>
      </x:c>
      <x:c r="K320" s="55" t="n">
        <x:f>'SSRP agosto'!H14</x:f>
        <x:v>4739118</x:v>
      </x:c>
      <x:c r="L320" s="55" t="n">
        <x:f>K320*Parametros!$B$10*Parametros!$B$11</x:f>
        <x:v>7108677</x:v>
      </x:c>
      <x:c r="M320" s="60" t="n">
        <x:f>Parametros!B7</x:f>
        <x:v>0.01</x:v>
      </x:c>
      <x:c r="N320" s="55" t="n">
        <x:f>IF(I320=0,IF(L320=0,0,"n.a."),IF(M320&gt;0,L320/M320/I320,"n.a."))</x:f>
        <x:v>9248.021907970911</x:v>
      </x:c>
      <x:c r="O320" s="55" t="n">
        <x:f>IF(AND(ISNUMBER(J320),ISNUMBER(N320)),J320*N320,"n.a.")</x:f>
        <x:v>29621414.17123083</x:v>
      </x:c>
    </x:row>
    <x:row r="321">
      <x:c r="A321" s="38" t="str">
        <x:v>G0316</x:v>
      </x:c>
      <x:c r="B321" s="38" t="str">
        <x:v>C09</x:v>
      </x:c>
      <x:c r="C321" s="38" t="str">
        <x:v>General de Seguros, S.A.</x:v>
      </x:c>
      <x:c r="D321" s="38" t="str">
        <x:v>Residencial</x:v>
      </x:c>
      <x:c r="E321" s="38" t="str">
        <x:v>Chiriquí</x:v>
      </x:c>
      <x:c r="F321" s="55" t="n">
        <x:f>'SSRP geografia'!C113</x:f>
        <x:v>0</x:v>
      </x:c>
      <x:c r="G321" s="60" t="n">
        <x:f>IF(SUM('SSRP geografia'!$C$110:$C$122)=0,IF('SSRP agosto'!D14=0,0,"n.a."),F321/SUM('SSRP geografia'!$C$110:$C$122))</x:f>
        <x:v>0</x:v>
      </x:c>
      <x:c r="H321" s="55" t="n">
        <x:f>'SSRP agosto'!D14</x:f>
        <x:v>76867</x:v>
      </x:c>
      <x:c r="I321" s="55" t="n">
        <x:f>ROUND(H321*Parametros!$B$11,0)</x:f>
        <x:v>76867</x:v>
      </x:c>
      <x:c r="J321" s="55" t="n">
        <x:f>IF(ISNUMBER(G321),ROUND(SUM(G318:G321)*I321,0)-ROUND(SUM(G318:G320)*I321,0),"n.a.")</x:f>
        <x:v>0</x:v>
      </x:c>
      <x:c r="K321" s="55" t="n">
        <x:f>'SSRP agosto'!H14</x:f>
        <x:v>4739118</x:v>
      </x:c>
      <x:c r="L321" s="55" t="n">
        <x:f>K321*Parametros!$B$10*Parametros!$B$11</x:f>
        <x:v>7108677</x:v>
      </x:c>
      <x:c r="M321" s="60" t="n">
        <x:f>Parametros!B7</x:f>
        <x:v>0.01</x:v>
      </x:c>
      <x:c r="N321" s="55" t="n">
        <x:f>IF(I321=0,IF(L321=0,0,"n.a."),IF(M321&gt;0,L321/M321/I321,"n.a."))</x:f>
        <x:v>9248.021907970911</x:v>
      </x:c>
      <x:c r="O321" s="55" t="n">
        <x:f>IF(AND(ISNUMBER(J321),ISNUMBER(N321)),J321*N321,"n.a.")</x:f>
        <x:v>0</x:v>
      </x:c>
    </x:row>
    <x:row r="322">
      <x:c r="A322" s="38" t="str">
        <x:v>G0317</x:v>
      </x:c>
      <x:c r="B322" s="38" t="str">
        <x:v>C09</x:v>
      </x:c>
      <x:c r="C322" s="38" t="str">
        <x:v>General de Seguros, S.A.</x:v>
      </x:c>
      <x:c r="D322" s="38" t="str">
        <x:v>Residencial</x:v>
      </x:c>
      <x:c r="E322" s="38" t="str">
        <x:v>Darién</x:v>
      </x:c>
      <x:c r="F322" s="55" t="n">
        <x:f>'SSRP geografia'!C114</x:f>
        <x:v>0</x:v>
      </x:c>
      <x:c r="G322" s="60" t="n">
        <x:f>IF(SUM('SSRP geografia'!$C$110:$C$122)=0,IF('SSRP agosto'!D14=0,0,"n.a."),F322/SUM('SSRP geografia'!$C$110:$C$122))</x:f>
        <x:v>0</x:v>
      </x:c>
      <x:c r="H322" s="55" t="n">
        <x:f>'SSRP agosto'!D14</x:f>
        <x:v>76867</x:v>
      </x:c>
      <x:c r="I322" s="55" t="n">
        <x:f>ROUND(H322*Parametros!$B$11,0)</x:f>
        <x:v>76867</x:v>
      </x:c>
      <x:c r="J322" s="55" t="n">
        <x:f>IF(ISNUMBER(G322),ROUND(SUM(G318:G322)*I322,0)-ROUND(SUM(G318:G321)*I322,0),"n.a.")</x:f>
        <x:v>0</x:v>
      </x:c>
      <x:c r="K322" s="55" t="n">
        <x:f>'SSRP agosto'!H14</x:f>
        <x:v>4739118</x:v>
      </x:c>
      <x:c r="L322" s="55" t="n">
        <x:f>K322*Parametros!$B$10*Parametros!$B$11</x:f>
        <x:v>7108677</x:v>
      </x:c>
      <x:c r="M322" s="60" t="n">
        <x:f>Parametros!B7</x:f>
        <x:v>0.01</x:v>
      </x:c>
      <x:c r="N322" s="55" t="n">
        <x:f>IF(I322=0,IF(L322=0,0,"n.a."),IF(M322&gt;0,L322/M322/I322,"n.a."))</x:f>
        <x:v>9248.021907970911</x:v>
      </x:c>
      <x:c r="O322" s="55" t="n">
        <x:f>IF(AND(ISNUMBER(J322),ISNUMBER(N322)),J322*N322,"n.a.")</x:f>
        <x:v>0</x:v>
      </x:c>
    </x:row>
    <x:row r="323">
      <x:c r="A323" s="38" t="str">
        <x:v>G0318</x:v>
      </x:c>
      <x:c r="B323" s="38" t="str">
        <x:v>C09</x:v>
      </x:c>
      <x:c r="C323" s="38" t="str">
        <x:v>General de Seguros, S.A.</x:v>
      </x:c>
      <x:c r="D323" s="38" t="str">
        <x:v>Residencial</x:v>
      </x:c>
      <x:c r="E323" s="38" t="str">
        <x:v>Herrera</x:v>
      </x:c>
      <x:c r="F323" s="55" t="n">
        <x:f>'SSRP geografia'!C115</x:f>
        <x:v>0</x:v>
      </x:c>
      <x:c r="G323" s="60" t="n">
        <x:f>IF(SUM('SSRP geografia'!$C$110:$C$122)=0,IF('SSRP agosto'!D14=0,0,"n.a."),F323/SUM('SSRP geografia'!$C$110:$C$122))</x:f>
        <x:v>0</x:v>
      </x:c>
      <x:c r="H323" s="55" t="n">
        <x:f>'SSRP agosto'!D14</x:f>
        <x:v>76867</x:v>
      </x:c>
      <x:c r="I323" s="55" t="n">
        <x:f>ROUND(H323*Parametros!$B$11,0)</x:f>
        <x:v>76867</x:v>
      </x:c>
      <x:c r="J323" s="55" t="n">
        <x:f>IF(ISNUMBER(G323),ROUND(SUM(G318:G323)*I323,0)-ROUND(SUM(G318:G322)*I323,0),"n.a.")</x:f>
        <x:v>0</x:v>
      </x:c>
      <x:c r="K323" s="55" t="n">
        <x:f>'SSRP agosto'!H14</x:f>
        <x:v>4739118</x:v>
      </x:c>
      <x:c r="L323" s="55" t="n">
        <x:f>K323*Parametros!$B$10*Parametros!$B$11</x:f>
        <x:v>7108677</x:v>
      </x:c>
      <x:c r="M323" s="60" t="n">
        <x:f>Parametros!B7</x:f>
        <x:v>0.01</x:v>
      </x:c>
      <x:c r="N323" s="55" t="n">
        <x:f>IF(I323=0,IF(L323=0,0,"n.a."),IF(M323&gt;0,L323/M323/I323,"n.a."))</x:f>
        <x:v>9248.021907970911</x:v>
      </x:c>
      <x:c r="O323" s="55" t="n">
        <x:f>IF(AND(ISNUMBER(J323),ISNUMBER(N323)),J323*N323,"n.a.")</x:f>
        <x:v>0</x:v>
      </x:c>
    </x:row>
    <x:row r="324">
      <x:c r="A324" s="38" t="str">
        <x:v>G0319</x:v>
      </x:c>
      <x:c r="B324" s="38" t="str">
        <x:v>C09</x:v>
      </x:c>
      <x:c r="C324" s="38" t="str">
        <x:v>General de Seguros, S.A.</x:v>
      </x:c>
      <x:c r="D324" s="38" t="str">
        <x:v>Residencial</x:v>
      </x:c>
      <x:c r="E324" s="38" t="str">
        <x:v>Los Santos</x:v>
      </x:c>
      <x:c r="F324" s="55" t="n">
        <x:f>'SSRP geografia'!C116</x:f>
        <x:v>0</x:v>
      </x:c>
      <x:c r="G324" s="60" t="n">
        <x:f>IF(SUM('SSRP geografia'!$C$110:$C$122)=0,IF('SSRP agosto'!D14=0,0,"n.a."),F324/SUM('SSRP geografia'!$C$110:$C$122))</x:f>
        <x:v>0</x:v>
      </x:c>
      <x:c r="H324" s="55" t="n">
        <x:f>'SSRP agosto'!D14</x:f>
        <x:v>76867</x:v>
      </x:c>
      <x:c r="I324" s="55" t="n">
        <x:f>ROUND(H324*Parametros!$B$11,0)</x:f>
        <x:v>76867</x:v>
      </x:c>
      <x:c r="J324" s="55" t="n">
        <x:f>IF(ISNUMBER(G324),ROUND(SUM(G318:G324)*I324,0)-ROUND(SUM(G318:G323)*I324,0),"n.a.")</x:f>
        <x:v>0</x:v>
      </x:c>
      <x:c r="K324" s="55" t="n">
        <x:f>'SSRP agosto'!H14</x:f>
        <x:v>4739118</x:v>
      </x:c>
      <x:c r="L324" s="55" t="n">
        <x:f>K324*Parametros!$B$10*Parametros!$B$11</x:f>
        <x:v>7108677</x:v>
      </x:c>
      <x:c r="M324" s="60" t="n">
        <x:f>Parametros!B7</x:f>
        <x:v>0.01</x:v>
      </x:c>
      <x:c r="N324" s="55" t="n">
        <x:f>IF(I324=0,IF(L324=0,0,"n.a."),IF(M324&gt;0,L324/M324/I324,"n.a."))</x:f>
        <x:v>9248.021907970911</x:v>
      </x:c>
      <x:c r="O324" s="55" t="n">
        <x:f>IF(AND(ISNUMBER(J324),ISNUMBER(N324)),J324*N324,"n.a.")</x:f>
        <x:v>0</x:v>
      </x:c>
    </x:row>
    <x:row r="325">
      <x:c r="A325" s="38" t="str">
        <x:v>G0320</x:v>
      </x:c>
      <x:c r="B325" s="38" t="str">
        <x:v>C09</x:v>
      </x:c>
      <x:c r="C325" s="38" t="str">
        <x:v>General de Seguros, S.A.</x:v>
      </x:c>
      <x:c r="D325" s="38" t="str">
        <x:v>Residencial</x:v>
      </x:c>
      <x:c r="E325" s="38" t="str">
        <x:v>Panamá</x:v>
      </x:c>
      <x:c r="F325" s="55" t="n">
        <x:f>'SSRP geografia'!C117</x:f>
        <x:v>489</x:v>
      </x:c>
      <x:c r="G325" s="60" t="n">
        <x:f>IF(SUM('SSRP geografia'!$C$110:$C$122)=0,IF('SSRP agosto'!D14=0,0,"n.a."),F325/SUM('SSRP geografia'!$C$110:$C$122))</x:f>
        <x:v>0.9261363636363636</x:v>
      </x:c>
      <x:c r="H325" s="55" t="n">
        <x:f>'SSRP agosto'!D14</x:f>
        <x:v>76867</x:v>
      </x:c>
      <x:c r="I325" s="55" t="n">
        <x:f>ROUND(H325*Parametros!$B$11,0)</x:f>
        <x:v>76867</x:v>
      </x:c>
      <x:c r="J325" s="55" t="n">
        <x:f>IF(ISNUMBER(G325),ROUND(SUM(G318:G325)*I325,0)-ROUND(SUM(G318:G324)*I325,0),"n.a.")</x:f>
        <x:v>71189</x:v>
      </x:c>
      <x:c r="K325" s="55" t="n">
        <x:f>'SSRP agosto'!H14</x:f>
        <x:v>4739118</x:v>
      </x:c>
      <x:c r="L325" s="55" t="n">
        <x:f>K325*Parametros!$B$10*Parametros!$B$11</x:f>
        <x:v>7108677</x:v>
      </x:c>
      <x:c r="M325" s="60" t="n">
        <x:f>Parametros!B7</x:f>
        <x:v>0.01</x:v>
      </x:c>
      <x:c r="N325" s="55" t="n">
        <x:f>IF(I325=0,IF(L325=0,0,"n.a."),IF(M325&gt;0,L325/M325/I325,"n.a."))</x:f>
        <x:v>9248.021907970911</x:v>
      </x:c>
      <x:c r="O325" s="55" t="n">
        <x:f>IF(AND(ISNUMBER(J325),ISNUMBER(N325)),J325*N325,"n.a.")</x:f>
        <x:v>658357431.6065412</x:v>
      </x:c>
    </x:row>
    <x:row r="326">
      <x:c r="A326" s="38" t="str">
        <x:v>G0321</x:v>
      </x:c>
      <x:c r="B326" s="38" t="str">
        <x:v>C09</x:v>
      </x:c>
      <x:c r="C326" s="38" t="str">
        <x:v>General de Seguros, S.A.</x:v>
      </x:c>
      <x:c r="D326" s="38" t="str">
        <x:v>Residencial</x:v>
      </x:c>
      <x:c r="E326" s="38" t="str">
        <x:v>Veraguas</x:v>
      </x:c>
      <x:c r="F326" s="55" t="n">
        <x:f>'SSRP geografia'!C118</x:f>
        <x:v>0</x:v>
      </x:c>
      <x:c r="G326" s="60" t="n">
        <x:f>IF(SUM('SSRP geografia'!$C$110:$C$122)=0,IF('SSRP agosto'!D14=0,0,"n.a."),F326/SUM('SSRP geografia'!$C$110:$C$122))</x:f>
        <x:v>0</x:v>
      </x:c>
      <x:c r="H326" s="55" t="n">
        <x:f>'SSRP agosto'!D14</x:f>
        <x:v>76867</x:v>
      </x:c>
      <x:c r="I326" s="55" t="n">
        <x:f>ROUND(H326*Parametros!$B$11,0)</x:f>
        <x:v>76867</x:v>
      </x:c>
      <x:c r="J326" s="55" t="n">
        <x:f>IF(ISNUMBER(G326),ROUND(SUM(G318:G326)*I326,0)-ROUND(SUM(G318:G325)*I326,0),"n.a.")</x:f>
        <x:v>0</x:v>
      </x:c>
      <x:c r="K326" s="55" t="n">
        <x:f>'SSRP agosto'!H14</x:f>
        <x:v>4739118</x:v>
      </x:c>
      <x:c r="L326" s="55" t="n">
        <x:f>K326*Parametros!$B$10*Parametros!$B$11</x:f>
        <x:v>7108677</x:v>
      </x:c>
      <x:c r="M326" s="60" t="n">
        <x:f>Parametros!B7</x:f>
        <x:v>0.01</x:v>
      </x:c>
      <x:c r="N326" s="55" t="n">
        <x:f>IF(I326=0,IF(L326=0,0,"n.a."),IF(M326&gt;0,L326/M326/I326,"n.a."))</x:f>
        <x:v>9248.021907970911</x:v>
      </x:c>
      <x:c r="O326" s="55" t="n">
        <x:f>IF(AND(ISNUMBER(J326),ISNUMBER(N326)),J326*N326,"n.a.")</x:f>
        <x:v>0</x:v>
      </x:c>
    </x:row>
    <x:row r="327">
      <x:c r="A327" s="38" t="str">
        <x:v>G0322</x:v>
      </x:c>
      <x:c r="B327" s="38" t="str">
        <x:v>C09</x:v>
      </x:c>
      <x:c r="C327" s="38" t="str">
        <x:v>General de Seguros, S.A.</x:v>
      </x:c>
      <x:c r="D327" s="38" t="str">
        <x:v>Residencial</x:v>
      </x:c>
      <x:c r="E327" s="38" t="str">
        <x:v>Guna Yala</x:v>
      </x:c>
      <x:c r="F327" s="55" t="n">
        <x:f>'SSRP geografia'!C119</x:f>
        <x:v>0</x:v>
      </x:c>
      <x:c r="G327" s="60" t="n">
        <x:f>IF(SUM('SSRP geografia'!$C$110:$C$122)=0,IF('SSRP agosto'!D14=0,0,"n.a."),F327/SUM('SSRP geografia'!$C$110:$C$122))</x:f>
        <x:v>0</x:v>
      </x:c>
      <x:c r="H327" s="55" t="n">
        <x:f>'SSRP agosto'!D14</x:f>
        <x:v>76867</x:v>
      </x:c>
      <x:c r="I327" s="55" t="n">
        <x:f>ROUND(H327*Parametros!$B$11,0)</x:f>
        <x:v>76867</x:v>
      </x:c>
      <x:c r="J327" s="55" t="n">
        <x:f>IF(ISNUMBER(G327),ROUND(SUM(G318:G327)*I327,0)-ROUND(SUM(G318:G326)*I327,0),"n.a.")</x:f>
        <x:v>0</x:v>
      </x:c>
      <x:c r="K327" s="55" t="n">
        <x:f>'SSRP agosto'!H14</x:f>
        <x:v>4739118</x:v>
      </x:c>
      <x:c r="L327" s="55" t="n">
        <x:f>K327*Parametros!$B$10*Parametros!$B$11</x:f>
        <x:v>7108677</x:v>
      </x:c>
      <x:c r="M327" s="60" t="n">
        <x:f>Parametros!B7</x:f>
        <x:v>0.01</x:v>
      </x:c>
      <x:c r="N327" s="55" t="n">
        <x:f>IF(I327=0,IF(L327=0,0,"n.a."),IF(M327&gt;0,L327/M327/I327,"n.a."))</x:f>
        <x:v>9248.021907970911</x:v>
      </x:c>
      <x:c r="O327" s="55" t="n">
        <x:f>IF(AND(ISNUMBER(J327),ISNUMBER(N327)),J327*N327,"n.a.")</x:f>
        <x:v>0</x:v>
      </x:c>
    </x:row>
    <x:row r="328">
      <x:c r="A328" s="38" t="str">
        <x:v>G0323</x:v>
      </x:c>
      <x:c r="B328" s="38" t="str">
        <x:v>C09</x:v>
      </x:c>
      <x:c r="C328" s="38" t="str">
        <x:v>General de Seguros, S.A.</x:v>
      </x:c>
      <x:c r="D328" s="38" t="str">
        <x:v>Residencial</x:v>
      </x:c>
      <x:c r="E328" s="38" t="str">
        <x:v>Emberá-Wounaan</x:v>
      </x:c>
      <x:c r="F328" s="55" t="n">
        <x:f>'SSRP geografia'!C120</x:f>
        <x:v>0</x:v>
      </x:c>
      <x:c r="G328" s="60" t="n">
        <x:f>IF(SUM('SSRP geografia'!$C$110:$C$122)=0,IF('SSRP agosto'!D14=0,0,"n.a."),F328/SUM('SSRP geografia'!$C$110:$C$122))</x:f>
        <x:v>0</x:v>
      </x:c>
      <x:c r="H328" s="55" t="n">
        <x:f>'SSRP agosto'!D14</x:f>
        <x:v>76867</x:v>
      </x:c>
      <x:c r="I328" s="55" t="n">
        <x:f>ROUND(H328*Parametros!$B$11,0)</x:f>
        <x:v>76867</x:v>
      </x:c>
      <x:c r="J328" s="55" t="n">
        <x:f>IF(ISNUMBER(G328),ROUND(SUM(G318:G328)*I328,0)-ROUND(SUM(G318:G327)*I328,0),"n.a.")</x:f>
        <x:v>0</x:v>
      </x:c>
      <x:c r="K328" s="55" t="n">
        <x:f>'SSRP agosto'!H14</x:f>
        <x:v>4739118</x:v>
      </x:c>
      <x:c r="L328" s="55" t="n">
        <x:f>K328*Parametros!$B$10*Parametros!$B$11</x:f>
        <x:v>7108677</x:v>
      </x:c>
      <x:c r="M328" s="60" t="n">
        <x:f>Parametros!B7</x:f>
        <x:v>0.01</x:v>
      </x:c>
      <x:c r="N328" s="55" t="n">
        <x:f>IF(I328=0,IF(L328=0,0,"n.a."),IF(M328&gt;0,L328/M328/I328,"n.a."))</x:f>
        <x:v>9248.021907970911</x:v>
      </x:c>
      <x:c r="O328" s="55" t="n">
        <x:f>IF(AND(ISNUMBER(J328),ISNUMBER(N328)),J328*N328,"n.a.")</x:f>
        <x:v>0</x:v>
      </x:c>
    </x:row>
    <x:row r="329">
      <x:c r="A329" s="38" t="str">
        <x:v>G0324</x:v>
      </x:c>
      <x:c r="B329" s="38" t="str">
        <x:v>C09</x:v>
      </x:c>
      <x:c r="C329" s="38" t="str">
        <x:v>General de Seguros, S.A.</x:v>
      </x:c>
      <x:c r="D329" s="38" t="str">
        <x:v>Residencial</x:v>
      </x:c>
      <x:c r="E329" s="38" t="str">
        <x:v>Ngäbe-Buglé</x:v>
      </x:c>
      <x:c r="F329" s="55" t="n">
        <x:f>'SSRP geografia'!C121</x:f>
        <x:v>0</x:v>
      </x:c>
      <x:c r="G329" s="60" t="n">
        <x:f>IF(SUM('SSRP geografia'!$C$110:$C$122)=0,IF('SSRP agosto'!D14=0,0,"n.a."),F329/SUM('SSRP geografia'!$C$110:$C$122))</x:f>
        <x:v>0</x:v>
      </x:c>
      <x:c r="H329" s="55" t="n">
        <x:f>'SSRP agosto'!D14</x:f>
        <x:v>76867</x:v>
      </x:c>
      <x:c r="I329" s="55" t="n">
        <x:f>ROUND(H329*Parametros!$B$11,0)</x:f>
        <x:v>76867</x:v>
      </x:c>
      <x:c r="J329" s="55" t="n">
        <x:f>IF(ISNUMBER(G329),ROUND(SUM(G318:G329)*I329,0)-ROUND(SUM(G318:G328)*I329,0),"n.a.")</x:f>
        <x:v>0</x:v>
      </x:c>
      <x:c r="K329" s="55" t="n">
        <x:f>'SSRP agosto'!H14</x:f>
        <x:v>4739118</x:v>
      </x:c>
      <x:c r="L329" s="55" t="n">
        <x:f>K329*Parametros!$B$10*Parametros!$B$11</x:f>
        <x:v>7108677</x:v>
      </x:c>
      <x:c r="M329" s="60" t="n">
        <x:f>Parametros!B7</x:f>
        <x:v>0.01</x:v>
      </x:c>
      <x:c r="N329" s="55" t="n">
        <x:f>IF(I329=0,IF(L329=0,0,"n.a."),IF(M329&gt;0,L329/M329/I329,"n.a."))</x:f>
        <x:v>9248.021907970911</x:v>
      </x:c>
      <x:c r="O329" s="55" t="n">
        <x:f>IF(AND(ISNUMBER(J329),ISNUMBER(N329)),J329*N329,"n.a.")</x:f>
        <x:v>0</x:v>
      </x:c>
    </x:row>
    <x:row r="330">
      <x:c r="A330" s="38" t="str">
        <x:v>G0325</x:v>
      </x:c>
      <x:c r="B330" s="38" t="str">
        <x:v>C09</x:v>
      </x:c>
      <x:c r="C330" s="38" t="str">
        <x:v>General de Seguros, S.A.</x:v>
      </x:c>
      <x:c r="D330" s="38" t="str">
        <x:v>Residencial</x:v>
      </x:c>
      <x:c r="E330" s="38" t="str">
        <x:v>Panamá Oeste</x:v>
      </x:c>
      <x:c r="F330" s="55" t="n">
        <x:f>'SSRP geografia'!C122</x:f>
        <x:v>17</x:v>
      </x:c>
      <x:c r="G330" s="60" t="n">
        <x:f>IF(SUM('SSRP geografia'!$C$110:$C$122)=0,IF('SSRP agosto'!D14=0,0,"n.a."),F330/SUM('SSRP geografia'!$C$110:$C$122))</x:f>
        <x:v>0.032196969696969696</x:v>
      </x:c>
      <x:c r="H330" s="55" t="n">
        <x:f>'SSRP agosto'!D14</x:f>
        <x:v>76867</x:v>
      </x:c>
      <x:c r="I330" s="55" t="n">
        <x:f>ROUND(H330*Parametros!$B$11,0)</x:f>
        <x:v>76867</x:v>
      </x:c>
      <x:c r="J330" s="55" t="n">
        <x:f>IF(ISNUMBER(G330),ROUND(SUM(G318:G330)*I330,0)-ROUND(SUM(G318:G329)*I330,0),"n.a.")</x:f>
        <x:v>2475</x:v>
      </x:c>
      <x:c r="K330" s="55" t="n">
        <x:f>'SSRP agosto'!H14</x:f>
        <x:v>4739118</x:v>
      </x:c>
      <x:c r="L330" s="55" t="n">
        <x:f>K330*Parametros!$B$10*Parametros!$B$11</x:f>
        <x:v>7108677</x:v>
      </x:c>
      <x:c r="M330" s="60" t="n">
        <x:f>Parametros!B7</x:f>
        <x:v>0.01</x:v>
      </x:c>
      <x:c r="N330" s="55" t="n">
        <x:f>IF(I330=0,IF(L330=0,0,"n.a."),IF(M330&gt;0,L330/M330/I330,"n.a."))</x:f>
        <x:v>9248.021907970911</x:v>
      </x:c>
      <x:c r="O330" s="55" t="n">
        <x:f>IF(AND(ISNUMBER(J330),ISNUMBER(N330)),J330*N330,"n.a.")</x:f>
        <x:v>22888854.222228006</x:v>
      </x:c>
    </x:row>
    <x:row r="331">
      <x:c r="A331" s="38" t="str">
        <x:v>G0326</x:v>
      </x:c>
      <x:c r="B331" s="38" t="str">
        <x:v>C09</x:v>
      </x:c>
      <x:c r="C331" s="38" t="str">
        <x:v>General de Seguros, S.A.</x:v>
      </x:c>
      <x:c r="D331" s="38" t="str">
        <x:v>Comercial</x:v>
      </x:c>
      <x:c r="E331" s="38" t="str">
        <x:v>Bocas del Toro</x:v>
      </x:c>
      <x:c r="F331" s="55" t="n">
        <x:f>'SSRP geografia'!C110</x:f>
        <x:v>0</x:v>
      </x:c>
      <x:c r="G331" s="60" t="n">
        <x:f>IF(SUM('SSRP geografia'!$C$110:$C$122)=0,IF('SSRP agosto'!E14=0,0,"n.a."),F331/SUM('SSRP geografia'!$C$110:$C$122))</x:f>
        <x:v>0</x:v>
      </x:c>
      <x:c r="H331" s="55" t="n">
        <x:f>'SSRP agosto'!E14</x:f>
        <x:v>0</x:v>
      </x:c>
      <x:c r="I331" s="55" t="n">
        <x:f>ROUND(H331*Parametros!$B$11,0)</x:f>
        <x:v>0</x:v>
      </x:c>
      <x:c r="J331" s="55" t="n">
        <x:f>IF(ISNUMBER(G331),ROUND(SUM(G331:G331)*I331,0)-0,"n.a.")</x:f>
        <x:v>0</x:v>
      </x:c>
      <x:c r="K331" s="55" t="n">
        <x:f>'SSRP agosto'!I14</x:f>
        <x:v>0</x:v>
      </x:c>
      <x:c r="L331" s="55" t="n">
        <x:f>K331*Parametros!$B$10*Parametros!$B$11</x:f>
        <x:v>0</x:v>
      </x:c>
      <x:c r="M331" s="60" t="n">
        <x:f>Parametros!B8</x:f>
        <x:v>0.015</x:v>
      </x:c>
      <x:c r="N331" s="55" t="n">
        <x:f>IF(I331=0,IF(L331=0,0,"n.a."),IF(M331&gt;0,L331/M331/I331,"n.a."))</x:f>
        <x:v>0</x:v>
      </x:c>
      <x:c r="O331" s="55" t="n">
        <x:f>IF(AND(ISNUMBER(J331),ISNUMBER(N331)),J331*N331,"n.a.")</x:f>
        <x:v>0</x:v>
      </x:c>
    </x:row>
    <x:row r="332">
      <x:c r="A332" s="38" t="str">
        <x:v>G0327</x:v>
      </x:c>
      <x:c r="B332" s="38" t="str">
        <x:v>C09</x:v>
      </x:c>
      <x:c r="C332" s="38" t="str">
        <x:v>General de Seguros, S.A.</x:v>
      </x:c>
      <x:c r="D332" s="38" t="str">
        <x:v>Comercial</x:v>
      </x:c>
      <x:c r="E332" s="38" t="str">
        <x:v>Coclé</x:v>
      </x:c>
      <x:c r="F332" s="55" t="n">
        <x:f>'SSRP geografia'!C111</x:f>
        <x:v>0</x:v>
      </x:c>
      <x:c r="G332" s="60" t="n">
        <x:f>IF(SUM('SSRP geografia'!$C$110:$C$122)=0,IF('SSRP agosto'!E14=0,0,"n.a."),F332/SUM('SSRP geografia'!$C$110:$C$122))</x:f>
        <x:v>0</x:v>
      </x:c>
      <x:c r="H332" s="55" t="n">
        <x:f>'SSRP agosto'!E14</x:f>
        <x:v>0</x:v>
      </x:c>
      <x:c r="I332" s="55" t="n">
        <x:f>ROUND(H332*Parametros!$B$11,0)</x:f>
        <x:v>0</x:v>
      </x:c>
      <x:c r="J332" s="55" t="n">
        <x:f>IF(ISNUMBER(G332),ROUND(SUM(G331:G332)*I332,0)-ROUND(SUM(G331:G331)*I332,0),"n.a.")</x:f>
        <x:v>0</x:v>
      </x:c>
      <x:c r="K332" s="55" t="n">
        <x:f>'SSRP agosto'!I14</x:f>
        <x:v>0</x:v>
      </x:c>
      <x:c r="L332" s="55" t="n">
        <x:f>K332*Parametros!$B$10*Parametros!$B$11</x:f>
        <x:v>0</x:v>
      </x:c>
      <x:c r="M332" s="60" t="n">
        <x:f>Parametros!B8</x:f>
        <x:v>0.015</x:v>
      </x:c>
      <x:c r="N332" s="55" t="n">
        <x:f>IF(I332=0,IF(L332=0,0,"n.a."),IF(M332&gt;0,L332/M332/I332,"n.a."))</x:f>
        <x:v>0</x:v>
      </x:c>
      <x:c r="O332" s="55" t="n">
        <x:f>IF(AND(ISNUMBER(J332),ISNUMBER(N332)),J332*N332,"n.a.")</x:f>
        <x:v>0</x:v>
      </x:c>
    </x:row>
    <x:row r="333">
      <x:c r="A333" s="38" t="str">
        <x:v>G0328</x:v>
      </x:c>
      <x:c r="B333" s="38" t="str">
        <x:v>C09</x:v>
      </x:c>
      <x:c r="C333" s="38" t="str">
        <x:v>General de Seguros, S.A.</x:v>
      </x:c>
      <x:c r="D333" s="38" t="str">
        <x:v>Comercial</x:v>
      </x:c>
      <x:c r="E333" s="38" t="str">
        <x:v>Colón</x:v>
      </x:c>
      <x:c r="F333" s="55" t="n">
        <x:f>'SSRP geografia'!C112</x:f>
        <x:v>22</x:v>
      </x:c>
      <x:c r="G333" s="60" t="n">
        <x:f>IF(SUM('SSRP geografia'!$C$110:$C$122)=0,IF('SSRP agosto'!E14=0,0,"n.a."),F333/SUM('SSRP geografia'!$C$110:$C$122))</x:f>
        <x:v>0.041666666666666664</x:v>
      </x:c>
      <x:c r="H333" s="55" t="n">
        <x:f>'SSRP agosto'!E14</x:f>
        <x:v>0</x:v>
      </x:c>
      <x:c r="I333" s="55" t="n">
        <x:f>ROUND(H333*Parametros!$B$11,0)</x:f>
        <x:v>0</x:v>
      </x:c>
      <x:c r="J333" s="55" t="n">
        <x:f>IF(ISNUMBER(G333),ROUND(SUM(G331:G333)*I333,0)-ROUND(SUM(G331:G332)*I333,0),"n.a.")</x:f>
        <x:v>0</x:v>
      </x:c>
      <x:c r="K333" s="55" t="n">
        <x:f>'SSRP agosto'!I14</x:f>
        <x:v>0</x:v>
      </x:c>
      <x:c r="L333" s="55" t="n">
        <x:f>K333*Parametros!$B$10*Parametros!$B$11</x:f>
        <x:v>0</x:v>
      </x:c>
      <x:c r="M333" s="60" t="n">
        <x:f>Parametros!B8</x:f>
        <x:v>0.015</x:v>
      </x:c>
      <x:c r="N333" s="55" t="n">
        <x:f>IF(I333=0,IF(L333=0,0,"n.a."),IF(M333&gt;0,L333/M333/I333,"n.a."))</x:f>
        <x:v>0</x:v>
      </x:c>
      <x:c r="O333" s="55" t="n">
        <x:f>IF(AND(ISNUMBER(J333),ISNUMBER(N333)),J333*N333,"n.a.")</x:f>
        <x:v>0</x:v>
      </x:c>
    </x:row>
    <x:row r="334">
      <x:c r="A334" s="38" t="str">
        <x:v>G0329</x:v>
      </x:c>
      <x:c r="B334" s="38" t="str">
        <x:v>C09</x:v>
      </x:c>
      <x:c r="C334" s="38" t="str">
        <x:v>General de Seguros, S.A.</x:v>
      </x:c>
      <x:c r="D334" s="38" t="str">
        <x:v>Comercial</x:v>
      </x:c>
      <x:c r="E334" s="38" t="str">
        <x:v>Chiriquí</x:v>
      </x:c>
      <x:c r="F334" s="55" t="n">
        <x:f>'SSRP geografia'!C113</x:f>
        <x:v>0</x:v>
      </x:c>
      <x:c r="G334" s="60" t="n">
        <x:f>IF(SUM('SSRP geografia'!$C$110:$C$122)=0,IF('SSRP agosto'!E14=0,0,"n.a."),F334/SUM('SSRP geografia'!$C$110:$C$122))</x:f>
        <x:v>0</x:v>
      </x:c>
      <x:c r="H334" s="55" t="n">
        <x:f>'SSRP agosto'!E14</x:f>
        <x:v>0</x:v>
      </x:c>
      <x:c r="I334" s="55" t="n">
        <x:f>ROUND(H334*Parametros!$B$11,0)</x:f>
        <x:v>0</x:v>
      </x:c>
      <x:c r="J334" s="55" t="n">
        <x:f>IF(ISNUMBER(G334),ROUND(SUM(G331:G334)*I334,0)-ROUND(SUM(G331:G333)*I334,0),"n.a.")</x:f>
        <x:v>0</x:v>
      </x:c>
      <x:c r="K334" s="55" t="n">
        <x:f>'SSRP agosto'!I14</x:f>
        <x:v>0</x:v>
      </x:c>
      <x:c r="L334" s="55" t="n">
        <x:f>K334*Parametros!$B$10*Parametros!$B$11</x:f>
        <x:v>0</x:v>
      </x:c>
      <x:c r="M334" s="60" t="n">
        <x:f>Parametros!B8</x:f>
        <x:v>0.015</x:v>
      </x:c>
      <x:c r="N334" s="55" t="n">
        <x:f>IF(I334=0,IF(L334=0,0,"n.a."),IF(M334&gt;0,L334/M334/I334,"n.a."))</x:f>
        <x:v>0</x:v>
      </x:c>
      <x:c r="O334" s="55" t="n">
        <x:f>IF(AND(ISNUMBER(J334),ISNUMBER(N334)),J334*N334,"n.a.")</x:f>
        <x:v>0</x:v>
      </x:c>
    </x:row>
    <x:row r="335">
      <x:c r="A335" s="38" t="str">
        <x:v>G0330</x:v>
      </x:c>
      <x:c r="B335" s="38" t="str">
        <x:v>C09</x:v>
      </x:c>
      <x:c r="C335" s="38" t="str">
        <x:v>General de Seguros, S.A.</x:v>
      </x:c>
      <x:c r="D335" s="38" t="str">
        <x:v>Comercial</x:v>
      </x:c>
      <x:c r="E335" s="38" t="str">
        <x:v>Darién</x:v>
      </x:c>
      <x:c r="F335" s="55" t="n">
        <x:f>'SSRP geografia'!C114</x:f>
        <x:v>0</x:v>
      </x:c>
      <x:c r="G335" s="60" t="n">
        <x:f>IF(SUM('SSRP geografia'!$C$110:$C$122)=0,IF('SSRP agosto'!E14=0,0,"n.a."),F335/SUM('SSRP geografia'!$C$110:$C$122))</x:f>
        <x:v>0</x:v>
      </x:c>
      <x:c r="H335" s="55" t="n">
        <x:f>'SSRP agosto'!E14</x:f>
        <x:v>0</x:v>
      </x:c>
      <x:c r="I335" s="55" t="n">
        <x:f>ROUND(H335*Parametros!$B$11,0)</x:f>
        <x:v>0</x:v>
      </x:c>
      <x:c r="J335" s="55" t="n">
        <x:f>IF(ISNUMBER(G335),ROUND(SUM(G331:G335)*I335,0)-ROUND(SUM(G331:G334)*I335,0),"n.a.")</x:f>
        <x:v>0</x:v>
      </x:c>
      <x:c r="K335" s="55" t="n">
        <x:f>'SSRP agosto'!I14</x:f>
        <x:v>0</x:v>
      </x:c>
      <x:c r="L335" s="55" t="n">
        <x:f>K335*Parametros!$B$10*Parametros!$B$11</x:f>
        <x:v>0</x:v>
      </x:c>
      <x:c r="M335" s="60" t="n">
        <x:f>Parametros!B8</x:f>
        <x:v>0.015</x:v>
      </x:c>
      <x:c r="N335" s="55" t="n">
        <x:f>IF(I335=0,IF(L335=0,0,"n.a."),IF(M335&gt;0,L335/M335/I335,"n.a."))</x:f>
        <x:v>0</x:v>
      </x:c>
      <x:c r="O335" s="55" t="n">
        <x:f>IF(AND(ISNUMBER(J335),ISNUMBER(N335)),J335*N335,"n.a.")</x:f>
        <x:v>0</x:v>
      </x:c>
    </x:row>
    <x:row r="336">
      <x:c r="A336" s="38" t="str">
        <x:v>G0331</x:v>
      </x:c>
      <x:c r="B336" s="38" t="str">
        <x:v>C09</x:v>
      </x:c>
      <x:c r="C336" s="38" t="str">
        <x:v>General de Seguros, S.A.</x:v>
      </x:c>
      <x:c r="D336" s="38" t="str">
        <x:v>Comercial</x:v>
      </x:c>
      <x:c r="E336" s="38" t="str">
        <x:v>Herrera</x:v>
      </x:c>
      <x:c r="F336" s="55" t="n">
        <x:f>'SSRP geografia'!C115</x:f>
        <x:v>0</x:v>
      </x:c>
      <x:c r="G336" s="60" t="n">
        <x:f>IF(SUM('SSRP geografia'!$C$110:$C$122)=0,IF('SSRP agosto'!E14=0,0,"n.a."),F336/SUM('SSRP geografia'!$C$110:$C$122))</x:f>
        <x:v>0</x:v>
      </x:c>
      <x:c r="H336" s="55" t="n">
        <x:f>'SSRP agosto'!E14</x:f>
        <x:v>0</x:v>
      </x:c>
      <x:c r="I336" s="55" t="n">
        <x:f>ROUND(H336*Parametros!$B$11,0)</x:f>
        <x:v>0</x:v>
      </x:c>
      <x:c r="J336" s="55" t="n">
        <x:f>IF(ISNUMBER(G336),ROUND(SUM(G331:G336)*I336,0)-ROUND(SUM(G331:G335)*I336,0),"n.a.")</x:f>
        <x:v>0</x:v>
      </x:c>
      <x:c r="K336" s="55" t="n">
        <x:f>'SSRP agosto'!I14</x:f>
        <x:v>0</x:v>
      </x:c>
      <x:c r="L336" s="55" t="n">
        <x:f>K336*Parametros!$B$10*Parametros!$B$11</x:f>
        <x:v>0</x:v>
      </x:c>
      <x:c r="M336" s="60" t="n">
        <x:f>Parametros!B8</x:f>
        <x:v>0.015</x:v>
      </x:c>
      <x:c r="N336" s="55" t="n">
        <x:f>IF(I336=0,IF(L336=0,0,"n.a."),IF(M336&gt;0,L336/M336/I336,"n.a."))</x:f>
        <x:v>0</x:v>
      </x:c>
      <x:c r="O336" s="55" t="n">
        <x:f>IF(AND(ISNUMBER(J336),ISNUMBER(N336)),J336*N336,"n.a.")</x:f>
        <x:v>0</x:v>
      </x:c>
    </x:row>
    <x:row r="337">
      <x:c r="A337" s="38" t="str">
        <x:v>G0332</x:v>
      </x:c>
      <x:c r="B337" s="38" t="str">
        <x:v>C09</x:v>
      </x:c>
      <x:c r="C337" s="38" t="str">
        <x:v>General de Seguros, S.A.</x:v>
      </x:c>
      <x:c r="D337" s="38" t="str">
        <x:v>Comercial</x:v>
      </x:c>
      <x:c r="E337" s="38" t="str">
        <x:v>Los Santos</x:v>
      </x:c>
      <x:c r="F337" s="55" t="n">
        <x:f>'SSRP geografia'!C116</x:f>
        <x:v>0</x:v>
      </x:c>
      <x:c r="G337" s="60" t="n">
        <x:f>IF(SUM('SSRP geografia'!$C$110:$C$122)=0,IF('SSRP agosto'!E14=0,0,"n.a."),F337/SUM('SSRP geografia'!$C$110:$C$122))</x:f>
        <x:v>0</x:v>
      </x:c>
      <x:c r="H337" s="55" t="n">
        <x:f>'SSRP agosto'!E14</x:f>
        <x:v>0</x:v>
      </x:c>
      <x:c r="I337" s="55" t="n">
        <x:f>ROUND(H337*Parametros!$B$11,0)</x:f>
        <x:v>0</x:v>
      </x:c>
      <x:c r="J337" s="55" t="n">
        <x:f>IF(ISNUMBER(G337),ROUND(SUM(G331:G337)*I337,0)-ROUND(SUM(G331:G336)*I337,0),"n.a.")</x:f>
        <x:v>0</x:v>
      </x:c>
      <x:c r="K337" s="55" t="n">
        <x:f>'SSRP agosto'!I14</x:f>
        <x:v>0</x:v>
      </x:c>
      <x:c r="L337" s="55" t="n">
        <x:f>K337*Parametros!$B$10*Parametros!$B$11</x:f>
        <x:v>0</x:v>
      </x:c>
      <x:c r="M337" s="60" t="n">
        <x:f>Parametros!B8</x:f>
        <x:v>0.015</x:v>
      </x:c>
      <x:c r="N337" s="55" t="n">
        <x:f>IF(I337=0,IF(L337=0,0,"n.a."),IF(M337&gt;0,L337/M337/I337,"n.a."))</x:f>
        <x:v>0</x:v>
      </x:c>
      <x:c r="O337" s="55" t="n">
        <x:f>IF(AND(ISNUMBER(J337),ISNUMBER(N337)),J337*N337,"n.a.")</x:f>
        <x:v>0</x:v>
      </x:c>
    </x:row>
    <x:row r="338">
      <x:c r="A338" s="38" t="str">
        <x:v>G0333</x:v>
      </x:c>
      <x:c r="B338" s="38" t="str">
        <x:v>C09</x:v>
      </x:c>
      <x:c r="C338" s="38" t="str">
        <x:v>General de Seguros, S.A.</x:v>
      </x:c>
      <x:c r="D338" s="38" t="str">
        <x:v>Comercial</x:v>
      </x:c>
      <x:c r="E338" s="38" t="str">
        <x:v>Panamá</x:v>
      </x:c>
      <x:c r="F338" s="55" t="n">
        <x:f>'SSRP geografia'!C117</x:f>
        <x:v>489</x:v>
      </x:c>
      <x:c r="G338" s="60" t="n">
        <x:f>IF(SUM('SSRP geografia'!$C$110:$C$122)=0,IF('SSRP agosto'!E14=0,0,"n.a."),F338/SUM('SSRP geografia'!$C$110:$C$122))</x:f>
        <x:v>0.9261363636363636</x:v>
      </x:c>
      <x:c r="H338" s="55" t="n">
        <x:f>'SSRP agosto'!E14</x:f>
        <x:v>0</x:v>
      </x:c>
      <x:c r="I338" s="55" t="n">
        <x:f>ROUND(H338*Parametros!$B$11,0)</x:f>
        <x:v>0</x:v>
      </x:c>
      <x:c r="J338" s="55" t="n">
        <x:f>IF(ISNUMBER(G338),ROUND(SUM(G331:G338)*I338,0)-ROUND(SUM(G331:G337)*I338,0),"n.a.")</x:f>
        <x:v>0</x:v>
      </x:c>
      <x:c r="K338" s="55" t="n">
        <x:f>'SSRP agosto'!I14</x:f>
        <x:v>0</x:v>
      </x:c>
      <x:c r="L338" s="55" t="n">
        <x:f>K338*Parametros!$B$10*Parametros!$B$11</x:f>
        <x:v>0</x:v>
      </x:c>
      <x:c r="M338" s="60" t="n">
        <x:f>Parametros!B8</x:f>
        <x:v>0.015</x:v>
      </x:c>
      <x:c r="N338" s="55" t="n">
        <x:f>IF(I338=0,IF(L338=0,0,"n.a."),IF(M338&gt;0,L338/M338/I338,"n.a."))</x:f>
        <x:v>0</x:v>
      </x:c>
      <x:c r="O338" s="55" t="n">
        <x:f>IF(AND(ISNUMBER(J338),ISNUMBER(N338)),J338*N338,"n.a.")</x:f>
        <x:v>0</x:v>
      </x:c>
    </x:row>
    <x:row r="339">
      <x:c r="A339" s="38" t="str">
        <x:v>G0334</x:v>
      </x:c>
      <x:c r="B339" s="38" t="str">
        <x:v>C09</x:v>
      </x:c>
      <x:c r="C339" s="38" t="str">
        <x:v>General de Seguros, S.A.</x:v>
      </x:c>
      <x:c r="D339" s="38" t="str">
        <x:v>Comercial</x:v>
      </x:c>
      <x:c r="E339" s="38" t="str">
        <x:v>Veraguas</x:v>
      </x:c>
      <x:c r="F339" s="55" t="n">
        <x:f>'SSRP geografia'!C118</x:f>
        <x:v>0</x:v>
      </x:c>
      <x:c r="G339" s="60" t="n">
        <x:f>IF(SUM('SSRP geografia'!$C$110:$C$122)=0,IF('SSRP agosto'!E14=0,0,"n.a."),F339/SUM('SSRP geografia'!$C$110:$C$122))</x:f>
        <x:v>0</x:v>
      </x:c>
      <x:c r="H339" s="55" t="n">
        <x:f>'SSRP agosto'!E14</x:f>
        <x:v>0</x:v>
      </x:c>
      <x:c r="I339" s="55" t="n">
        <x:f>ROUND(H339*Parametros!$B$11,0)</x:f>
        <x:v>0</x:v>
      </x:c>
      <x:c r="J339" s="55" t="n">
        <x:f>IF(ISNUMBER(G339),ROUND(SUM(G331:G339)*I339,0)-ROUND(SUM(G331:G338)*I339,0),"n.a.")</x:f>
        <x:v>0</x:v>
      </x:c>
      <x:c r="K339" s="55" t="n">
        <x:f>'SSRP agosto'!I14</x:f>
        <x:v>0</x:v>
      </x:c>
      <x:c r="L339" s="55" t="n">
        <x:f>K339*Parametros!$B$10*Parametros!$B$11</x:f>
        <x:v>0</x:v>
      </x:c>
      <x:c r="M339" s="60" t="n">
        <x:f>Parametros!B8</x:f>
        <x:v>0.015</x:v>
      </x:c>
      <x:c r="N339" s="55" t="n">
        <x:f>IF(I339=0,IF(L339=0,0,"n.a."),IF(M339&gt;0,L339/M339/I339,"n.a."))</x:f>
        <x:v>0</x:v>
      </x:c>
      <x:c r="O339" s="55" t="n">
        <x:f>IF(AND(ISNUMBER(J339),ISNUMBER(N339)),J339*N339,"n.a.")</x:f>
        <x:v>0</x:v>
      </x:c>
    </x:row>
    <x:row r="340">
      <x:c r="A340" s="38" t="str">
        <x:v>G0335</x:v>
      </x:c>
      <x:c r="B340" s="38" t="str">
        <x:v>C09</x:v>
      </x:c>
      <x:c r="C340" s="38" t="str">
        <x:v>General de Seguros, S.A.</x:v>
      </x:c>
      <x:c r="D340" s="38" t="str">
        <x:v>Comercial</x:v>
      </x:c>
      <x:c r="E340" s="38" t="str">
        <x:v>Guna Yala</x:v>
      </x:c>
      <x:c r="F340" s="55" t="n">
        <x:f>'SSRP geografia'!C119</x:f>
        <x:v>0</x:v>
      </x:c>
      <x:c r="G340" s="60" t="n">
        <x:f>IF(SUM('SSRP geografia'!$C$110:$C$122)=0,IF('SSRP agosto'!E14=0,0,"n.a."),F340/SUM('SSRP geografia'!$C$110:$C$122))</x:f>
        <x:v>0</x:v>
      </x:c>
      <x:c r="H340" s="55" t="n">
        <x:f>'SSRP agosto'!E14</x:f>
        <x:v>0</x:v>
      </x:c>
      <x:c r="I340" s="55" t="n">
        <x:f>ROUND(H340*Parametros!$B$11,0)</x:f>
        <x:v>0</x:v>
      </x:c>
      <x:c r="J340" s="55" t="n">
        <x:f>IF(ISNUMBER(G340),ROUND(SUM(G331:G340)*I340,0)-ROUND(SUM(G331:G339)*I340,0),"n.a.")</x:f>
        <x:v>0</x:v>
      </x:c>
      <x:c r="K340" s="55" t="n">
        <x:f>'SSRP agosto'!I14</x:f>
        <x:v>0</x:v>
      </x:c>
      <x:c r="L340" s="55" t="n">
        <x:f>K340*Parametros!$B$10*Parametros!$B$11</x:f>
        <x:v>0</x:v>
      </x:c>
      <x:c r="M340" s="60" t="n">
        <x:f>Parametros!B8</x:f>
        <x:v>0.015</x:v>
      </x:c>
      <x:c r="N340" s="55" t="n">
        <x:f>IF(I340=0,IF(L340=0,0,"n.a."),IF(M340&gt;0,L340/M340/I340,"n.a."))</x:f>
        <x:v>0</x:v>
      </x:c>
      <x:c r="O340" s="55" t="n">
        <x:f>IF(AND(ISNUMBER(J340),ISNUMBER(N340)),J340*N340,"n.a.")</x:f>
        <x:v>0</x:v>
      </x:c>
    </x:row>
    <x:row r="341">
      <x:c r="A341" s="38" t="str">
        <x:v>G0336</x:v>
      </x:c>
      <x:c r="B341" s="38" t="str">
        <x:v>C09</x:v>
      </x:c>
      <x:c r="C341" s="38" t="str">
        <x:v>General de Seguros, S.A.</x:v>
      </x:c>
      <x:c r="D341" s="38" t="str">
        <x:v>Comercial</x:v>
      </x:c>
      <x:c r="E341" s="38" t="str">
        <x:v>Emberá-Wounaan</x:v>
      </x:c>
      <x:c r="F341" s="55" t="n">
        <x:f>'SSRP geografia'!C120</x:f>
        <x:v>0</x:v>
      </x:c>
      <x:c r="G341" s="60" t="n">
        <x:f>IF(SUM('SSRP geografia'!$C$110:$C$122)=0,IF('SSRP agosto'!E14=0,0,"n.a."),F341/SUM('SSRP geografia'!$C$110:$C$122))</x:f>
        <x:v>0</x:v>
      </x:c>
      <x:c r="H341" s="55" t="n">
        <x:f>'SSRP agosto'!E14</x:f>
        <x:v>0</x:v>
      </x:c>
      <x:c r="I341" s="55" t="n">
        <x:f>ROUND(H341*Parametros!$B$11,0)</x:f>
        <x:v>0</x:v>
      </x:c>
      <x:c r="J341" s="55" t="n">
        <x:f>IF(ISNUMBER(G341),ROUND(SUM(G331:G341)*I341,0)-ROUND(SUM(G331:G340)*I341,0),"n.a.")</x:f>
        <x:v>0</x:v>
      </x:c>
      <x:c r="K341" s="55" t="n">
        <x:f>'SSRP agosto'!I14</x:f>
        <x:v>0</x:v>
      </x:c>
      <x:c r="L341" s="55" t="n">
        <x:f>K341*Parametros!$B$10*Parametros!$B$11</x:f>
        <x:v>0</x:v>
      </x:c>
      <x:c r="M341" s="60" t="n">
        <x:f>Parametros!B8</x:f>
        <x:v>0.015</x:v>
      </x:c>
      <x:c r="N341" s="55" t="n">
        <x:f>IF(I341=0,IF(L341=0,0,"n.a."),IF(M341&gt;0,L341/M341/I341,"n.a."))</x:f>
        <x:v>0</x:v>
      </x:c>
      <x:c r="O341" s="55" t="n">
        <x:f>IF(AND(ISNUMBER(J341),ISNUMBER(N341)),J341*N341,"n.a.")</x:f>
        <x:v>0</x:v>
      </x:c>
    </x:row>
    <x:row r="342">
      <x:c r="A342" s="38" t="str">
        <x:v>G0337</x:v>
      </x:c>
      <x:c r="B342" s="38" t="str">
        <x:v>C09</x:v>
      </x:c>
      <x:c r="C342" s="38" t="str">
        <x:v>General de Seguros, S.A.</x:v>
      </x:c>
      <x:c r="D342" s="38" t="str">
        <x:v>Comercial</x:v>
      </x:c>
      <x:c r="E342" s="38" t="str">
        <x:v>Ngäbe-Buglé</x:v>
      </x:c>
      <x:c r="F342" s="55" t="n">
        <x:f>'SSRP geografia'!C121</x:f>
        <x:v>0</x:v>
      </x:c>
      <x:c r="G342" s="60" t="n">
        <x:f>IF(SUM('SSRP geografia'!$C$110:$C$122)=0,IF('SSRP agosto'!E14=0,0,"n.a."),F342/SUM('SSRP geografia'!$C$110:$C$122))</x:f>
        <x:v>0</x:v>
      </x:c>
      <x:c r="H342" s="55" t="n">
        <x:f>'SSRP agosto'!E14</x:f>
        <x:v>0</x:v>
      </x:c>
      <x:c r="I342" s="55" t="n">
        <x:f>ROUND(H342*Parametros!$B$11,0)</x:f>
        <x:v>0</x:v>
      </x:c>
      <x:c r="J342" s="55" t="n">
        <x:f>IF(ISNUMBER(G342),ROUND(SUM(G331:G342)*I342,0)-ROUND(SUM(G331:G341)*I342,0),"n.a.")</x:f>
        <x:v>0</x:v>
      </x:c>
      <x:c r="K342" s="55" t="n">
        <x:f>'SSRP agosto'!I14</x:f>
        <x:v>0</x:v>
      </x:c>
      <x:c r="L342" s="55" t="n">
        <x:f>K342*Parametros!$B$10*Parametros!$B$11</x:f>
        <x:v>0</x:v>
      </x:c>
      <x:c r="M342" s="60" t="n">
        <x:f>Parametros!B8</x:f>
        <x:v>0.015</x:v>
      </x:c>
      <x:c r="N342" s="55" t="n">
        <x:f>IF(I342=0,IF(L342=0,0,"n.a."),IF(M342&gt;0,L342/M342/I342,"n.a."))</x:f>
        <x:v>0</x:v>
      </x:c>
      <x:c r="O342" s="55" t="n">
        <x:f>IF(AND(ISNUMBER(J342),ISNUMBER(N342)),J342*N342,"n.a.")</x:f>
        <x:v>0</x:v>
      </x:c>
    </x:row>
    <x:row r="343">
      <x:c r="A343" s="38" t="str">
        <x:v>G0338</x:v>
      </x:c>
      <x:c r="B343" s="38" t="str">
        <x:v>C09</x:v>
      </x:c>
      <x:c r="C343" s="38" t="str">
        <x:v>General de Seguros, S.A.</x:v>
      </x:c>
      <x:c r="D343" s="38" t="str">
        <x:v>Comercial</x:v>
      </x:c>
      <x:c r="E343" s="38" t="str">
        <x:v>Panamá Oeste</x:v>
      </x:c>
      <x:c r="F343" s="55" t="n">
        <x:f>'SSRP geografia'!C122</x:f>
        <x:v>17</x:v>
      </x:c>
      <x:c r="G343" s="60" t="n">
        <x:f>IF(SUM('SSRP geografia'!$C$110:$C$122)=0,IF('SSRP agosto'!E14=0,0,"n.a."),F343/SUM('SSRP geografia'!$C$110:$C$122))</x:f>
        <x:v>0.032196969696969696</x:v>
      </x:c>
      <x:c r="H343" s="55" t="n">
        <x:f>'SSRP agosto'!E14</x:f>
        <x:v>0</x:v>
      </x:c>
      <x:c r="I343" s="55" t="n">
        <x:f>ROUND(H343*Parametros!$B$11,0)</x:f>
        <x:v>0</x:v>
      </x:c>
      <x:c r="J343" s="55" t="n">
        <x:f>IF(ISNUMBER(G343),ROUND(SUM(G331:G343)*I343,0)-ROUND(SUM(G331:G342)*I343,0),"n.a.")</x:f>
        <x:v>0</x:v>
      </x:c>
      <x:c r="K343" s="55" t="n">
        <x:f>'SSRP agosto'!I14</x:f>
        <x:v>0</x:v>
      </x:c>
      <x:c r="L343" s="55" t="n">
        <x:f>K343*Parametros!$B$10*Parametros!$B$11</x:f>
        <x:v>0</x:v>
      </x:c>
      <x:c r="M343" s="60" t="n">
        <x:f>Parametros!B8</x:f>
        <x:v>0.015</x:v>
      </x:c>
      <x:c r="N343" s="55" t="n">
        <x:f>IF(I343=0,IF(L343=0,0,"n.a."),IF(M343&gt;0,L343/M343/I343,"n.a."))</x:f>
        <x:v>0</x:v>
      </x:c>
      <x:c r="O343" s="55" t="n">
        <x:f>IF(AND(ISNUMBER(J343),ISNUMBER(N343)),J343*N343,"n.a.")</x:f>
        <x:v>0</x:v>
      </x:c>
    </x:row>
    <x:row r="344">
      <x:c r="A344" s="38" t="str">
        <x:v>G0339</x:v>
      </x:c>
      <x:c r="B344" s="38" t="str">
        <x:v>C09</x:v>
      </x:c>
      <x:c r="C344" s="38" t="str">
        <x:v>General de Seguros, S.A.</x:v>
      </x:c>
      <x:c r="D344" s="38" t="str">
        <x:v>Industrial</x:v>
      </x:c>
      <x:c r="E344" s="38" t="str">
        <x:v>Bocas del Toro</x:v>
      </x:c>
      <x:c r="F344" s="55" t="n">
        <x:f>'SSRP geografia'!C110</x:f>
        <x:v>0</x:v>
      </x:c>
      <x:c r="G344" s="60" t="n">
        <x:f>IF(SUM('SSRP geografia'!$C$110:$C$122)=0,IF('SSRP agosto'!F14=0,0,"n.a."),F344/SUM('SSRP geografia'!$C$110:$C$122))</x:f>
        <x:v>0</x:v>
      </x:c>
      <x:c r="H344" s="55" t="n">
        <x:f>'SSRP agosto'!F14</x:f>
        <x:v>0</x:v>
      </x:c>
      <x:c r="I344" s="55" t="n">
        <x:f>ROUND(H344*Parametros!$B$11,0)</x:f>
        <x:v>0</x:v>
      </x:c>
      <x:c r="J344" s="55" t="n">
        <x:f>IF(ISNUMBER(G344),ROUND(SUM(G344:G344)*I344,0)-0,"n.a.")</x:f>
        <x:v>0</x:v>
      </x:c>
      <x:c r="K344" s="55" t="n">
        <x:f>'SSRP agosto'!J14</x:f>
        <x:v>0</x:v>
      </x:c>
      <x:c r="L344" s="55" t="n">
        <x:f>K344*Parametros!$B$10*Parametros!$B$11</x:f>
        <x:v>0</x:v>
      </x:c>
      <x:c r="M344" s="60" t="n">
        <x:f>Parametros!B9</x:f>
        <x:v>0.015</x:v>
      </x:c>
      <x:c r="N344" s="55" t="n">
        <x:f>IF(I344=0,IF(L344=0,0,"n.a."),IF(M344&gt;0,L344/M344/I344,"n.a."))</x:f>
        <x:v>0</x:v>
      </x:c>
      <x:c r="O344" s="55" t="n">
        <x:f>IF(AND(ISNUMBER(J344),ISNUMBER(N344)),J344*N344,"n.a.")</x:f>
        <x:v>0</x:v>
      </x:c>
    </x:row>
    <x:row r="345">
      <x:c r="A345" s="38" t="str">
        <x:v>G0340</x:v>
      </x:c>
      <x:c r="B345" s="38" t="str">
        <x:v>C09</x:v>
      </x:c>
      <x:c r="C345" s="38" t="str">
        <x:v>General de Seguros, S.A.</x:v>
      </x:c>
      <x:c r="D345" s="38" t="str">
        <x:v>Industrial</x:v>
      </x:c>
      <x:c r="E345" s="38" t="str">
        <x:v>Coclé</x:v>
      </x:c>
      <x:c r="F345" s="55" t="n">
        <x:f>'SSRP geografia'!C111</x:f>
        <x:v>0</x:v>
      </x:c>
      <x:c r="G345" s="60" t="n">
        <x:f>IF(SUM('SSRP geografia'!$C$110:$C$122)=0,IF('SSRP agosto'!F14=0,0,"n.a."),F345/SUM('SSRP geografia'!$C$110:$C$122))</x:f>
        <x:v>0</x:v>
      </x:c>
      <x:c r="H345" s="55" t="n">
        <x:f>'SSRP agosto'!F14</x:f>
        <x:v>0</x:v>
      </x:c>
      <x:c r="I345" s="55" t="n">
        <x:f>ROUND(H345*Parametros!$B$11,0)</x:f>
        <x:v>0</x:v>
      </x:c>
      <x:c r="J345" s="55" t="n">
        <x:f>IF(ISNUMBER(G345),ROUND(SUM(G344:G345)*I345,0)-ROUND(SUM(G344:G344)*I345,0),"n.a.")</x:f>
        <x:v>0</x:v>
      </x:c>
      <x:c r="K345" s="55" t="n">
        <x:f>'SSRP agosto'!J14</x:f>
        <x:v>0</x:v>
      </x:c>
      <x:c r="L345" s="55" t="n">
        <x:f>K345*Parametros!$B$10*Parametros!$B$11</x:f>
        <x:v>0</x:v>
      </x:c>
      <x:c r="M345" s="60" t="n">
        <x:f>Parametros!B9</x:f>
        <x:v>0.015</x:v>
      </x:c>
      <x:c r="N345" s="55" t="n">
        <x:f>IF(I345=0,IF(L345=0,0,"n.a."),IF(M345&gt;0,L345/M345/I345,"n.a."))</x:f>
        <x:v>0</x:v>
      </x:c>
      <x:c r="O345" s="55" t="n">
        <x:f>IF(AND(ISNUMBER(J345),ISNUMBER(N345)),J345*N345,"n.a.")</x:f>
        <x:v>0</x:v>
      </x:c>
    </x:row>
    <x:row r="346">
      <x:c r="A346" s="38" t="str">
        <x:v>G0341</x:v>
      </x:c>
      <x:c r="B346" s="38" t="str">
        <x:v>C09</x:v>
      </x:c>
      <x:c r="C346" s="38" t="str">
        <x:v>General de Seguros, S.A.</x:v>
      </x:c>
      <x:c r="D346" s="38" t="str">
        <x:v>Industrial</x:v>
      </x:c>
      <x:c r="E346" s="38" t="str">
        <x:v>Colón</x:v>
      </x:c>
      <x:c r="F346" s="55" t="n">
        <x:f>'SSRP geografia'!C112</x:f>
        <x:v>22</x:v>
      </x:c>
      <x:c r="G346" s="60" t="n">
        <x:f>IF(SUM('SSRP geografia'!$C$110:$C$122)=0,IF('SSRP agosto'!F14=0,0,"n.a."),F346/SUM('SSRP geografia'!$C$110:$C$122))</x:f>
        <x:v>0.041666666666666664</x:v>
      </x:c>
      <x:c r="H346" s="55" t="n">
        <x:f>'SSRP agosto'!F14</x:f>
        <x:v>0</x:v>
      </x:c>
      <x:c r="I346" s="55" t="n">
        <x:f>ROUND(H346*Parametros!$B$11,0)</x:f>
        <x:v>0</x:v>
      </x:c>
      <x:c r="J346" s="55" t="n">
        <x:f>IF(ISNUMBER(G346),ROUND(SUM(G344:G346)*I346,0)-ROUND(SUM(G344:G345)*I346,0),"n.a.")</x:f>
        <x:v>0</x:v>
      </x:c>
      <x:c r="K346" s="55" t="n">
        <x:f>'SSRP agosto'!J14</x:f>
        <x:v>0</x:v>
      </x:c>
      <x:c r="L346" s="55" t="n">
        <x:f>K346*Parametros!$B$10*Parametros!$B$11</x:f>
        <x:v>0</x:v>
      </x:c>
      <x:c r="M346" s="60" t="n">
        <x:f>Parametros!B9</x:f>
        <x:v>0.015</x:v>
      </x:c>
      <x:c r="N346" s="55" t="n">
        <x:f>IF(I346=0,IF(L346=0,0,"n.a."),IF(M346&gt;0,L346/M346/I346,"n.a."))</x:f>
        <x:v>0</x:v>
      </x:c>
      <x:c r="O346" s="55" t="n">
        <x:f>IF(AND(ISNUMBER(J346),ISNUMBER(N346)),J346*N346,"n.a.")</x:f>
        <x:v>0</x:v>
      </x:c>
    </x:row>
    <x:row r="347">
      <x:c r="A347" s="38" t="str">
        <x:v>G0342</x:v>
      </x:c>
      <x:c r="B347" s="38" t="str">
        <x:v>C09</x:v>
      </x:c>
      <x:c r="C347" s="38" t="str">
        <x:v>General de Seguros, S.A.</x:v>
      </x:c>
      <x:c r="D347" s="38" t="str">
        <x:v>Industrial</x:v>
      </x:c>
      <x:c r="E347" s="38" t="str">
        <x:v>Chiriquí</x:v>
      </x:c>
      <x:c r="F347" s="55" t="n">
        <x:f>'SSRP geografia'!C113</x:f>
        <x:v>0</x:v>
      </x:c>
      <x:c r="G347" s="60" t="n">
        <x:f>IF(SUM('SSRP geografia'!$C$110:$C$122)=0,IF('SSRP agosto'!F14=0,0,"n.a."),F347/SUM('SSRP geografia'!$C$110:$C$122))</x:f>
        <x:v>0</x:v>
      </x:c>
      <x:c r="H347" s="55" t="n">
        <x:f>'SSRP agosto'!F14</x:f>
        <x:v>0</x:v>
      </x:c>
      <x:c r="I347" s="55" t="n">
        <x:f>ROUND(H347*Parametros!$B$11,0)</x:f>
        <x:v>0</x:v>
      </x:c>
      <x:c r="J347" s="55" t="n">
        <x:f>IF(ISNUMBER(G347),ROUND(SUM(G344:G347)*I347,0)-ROUND(SUM(G344:G346)*I347,0),"n.a.")</x:f>
        <x:v>0</x:v>
      </x:c>
      <x:c r="K347" s="55" t="n">
        <x:f>'SSRP agosto'!J14</x:f>
        <x:v>0</x:v>
      </x:c>
      <x:c r="L347" s="55" t="n">
        <x:f>K347*Parametros!$B$10*Parametros!$B$11</x:f>
        <x:v>0</x:v>
      </x:c>
      <x:c r="M347" s="60" t="n">
        <x:f>Parametros!B9</x:f>
        <x:v>0.015</x:v>
      </x:c>
      <x:c r="N347" s="55" t="n">
        <x:f>IF(I347=0,IF(L347=0,0,"n.a."),IF(M347&gt;0,L347/M347/I347,"n.a."))</x:f>
        <x:v>0</x:v>
      </x:c>
      <x:c r="O347" s="55" t="n">
        <x:f>IF(AND(ISNUMBER(J347),ISNUMBER(N347)),J347*N347,"n.a.")</x:f>
        <x:v>0</x:v>
      </x:c>
    </x:row>
    <x:row r="348">
      <x:c r="A348" s="38" t="str">
        <x:v>G0343</x:v>
      </x:c>
      <x:c r="B348" s="38" t="str">
        <x:v>C09</x:v>
      </x:c>
      <x:c r="C348" s="38" t="str">
        <x:v>General de Seguros, S.A.</x:v>
      </x:c>
      <x:c r="D348" s="38" t="str">
        <x:v>Industrial</x:v>
      </x:c>
      <x:c r="E348" s="38" t="str">
        <x:v>Darién</x:v>
      </x:c>
      <x:c r="F348" s="55" t="n">
        <x:f>'SSRP geografia'!C114</x:f>
        <x:v>0</x:v>
      </x:c>
      <x:c r="G348" s="60" t="n">
        <x:f>IF(SUM('SSRP geografia'!$C$110:$C$122)=0,IF('SSRP agosto'!F14=0,0,"n.a."),F348/SUM('SSRP geografia'!$C$110:$C$122))</x:f>
        <x:v>0</x:v>
      </x:c>
      <x:c r="H348" s="55" t="n">
        <x:f>'SSRP agosto'!F14</x:f>
        <x:v>0</x:v>
      </x:c>
      <x:c r="I348" s="55" t="n">
        <x:f>ROUND(H348*Parametros!$B$11,0)</x:f>
        <x:v>0</x:v>
      </x:c>
      <x:c r="J348" s="55" t="n">
        <x:f>IF(ISNUMBER(G348),ROUND(SUM(G344:G348)*I348,0)-ROUND(SUM(G344:G347)*I348,0),"n.a.")</x:f>
        <x:v>0</x:v>
      </x:c>
      <x:c r="K348" s="55" t="n">
        <x:f>'SSRP agosto'!J14</x:f>
        <x:v>0</x:v>
      </x:c>
      <x:c r="L348" s="55" t="n">
        <x:f>K348*Parametros!$B$10*Parametros!$B$11</x:f>
        <x:v>0</x:v>
      </x:c>
      <x:c r="M348" s="60" t="n">
        <x:f>Parametros!B9</x:f>
        <x:v>0.015</x:v>
      </x:c>
      <x:c r="N348" s="55" t="n">
        <x:f>IF(I348=0,IF(L348=0,0,"n.a."),IF(M348&gt;0,L348/M348/I348,"n.a."))</x:f>
        <x:v>0</x:v>
      </x:c>
      <x:c r="O348" s="55" t="n">
        <x:f>IF(AND(ISNUMBER(J348),ISNUMBER(N348)),J348*N348,"n.a.")</x:f>
        <x:v>0</x:v>
      </x:c>
    </x:row>
    <x:row r="349">
      <x:c r="A349" s="38" t="str">
        <x:v>G0344</x:v>
      </x:c>
      <x:c r="B349" s="38" t="str">
        <x:v>C09</x:v>
      </x:c>
      <x:c r="C349" s="38" t="str">
        <x:v>General de Seguros, S.A.</x:v>
      </x:c>
      <x:c r="D349" s="38" t="str">
        <x:v>Industrial</x:v>
      </x:c>
      <x:c r="E349" s="38" t="str">
        <x:v>Herrera</x:v>
      </x:c>
      <x:c r="F349" s="55" t="n">
        <x:f>'SSRP geografia'!C115</x:f>
        <x:v>0</x:v>
      </x:c>
      <x:c r="G349" s="60" t="n">
        <x:f>IF(SUM('SSRP geografia'!$C$110:$C$122)=0,IF('SSRP agosto'!F14=0,0,"n.a."),F349/SUM('SSRP geografia'!$C$110:$C$122))</x:f>
        <x:v>0</x:v>
      </x:c>
      <x:c r="H349" s="55" t="n">
        <x:f>'SSRP agosto'!F14</x:f>
        <x:v>0</x:v>
      </x:c>
      <x:c r="I349" s="55" t="n">
        <x:f>ROUND(H349*Parametros!$B$11,0)</x:f>
        <x:v>0</x:v>
      </x:c>
      <x:c r="J349" s="55" t="n">
        <x:f>IF(ISNUMBER(G349),ROUND(SUM(G344:G349)*I349,0)-ROUND(SUM(G344:G348)*I349,0),"n.a.")</x:f>
        <x:v>0</x:v>
      </x:c>
      <x:c r="K349" s="55" t="n">
        <x:f>'SSRP agosto'!J14</x:f>
        <x:v>0</x:v>
      </x:c>
      <x:c r="L349" s="55" t="n">
        <x:f>K349*Parametros!$B$10*Parametros!$B$11</x:f>
        <x:v>0</x:v>
      </x:c>
      <x:c r="M349" s="60" t="n">
        <x:f>Parametros!B9</x:f>
        <x:v>0.015</x:v>
      </x:c>
      <x:c r="N349" s="55" t="n">
        <x:f>IF(I349=0,IF(L349=0,0,"n.a."),IF(M349&gt;0,L349/M349/I349,"n.a."))</x:f>
        <x:v>0</x:v>
      </x:c>
      <x:c r="O349" s="55" t="n">
        <x:f>IF(AND(ISNUMBER(J349),ISNUMBER(N349)),J349*N349,"n.a.")</x:f>
        <x:v>0</x:v>
      </x:c>
    </x:row>
    <x:row r="350">
      <x:c r="A350" s="38" t="str">
        <x:v>G0345</x:v>
      </x:c>
      <x:c r="B350" s="38" t="str">
        <x:v>C09</x:v>
      </x:c>
      <x:c r="C350" s="38" t="str">
        <x:v>General de Seguros, S.A.</x:v>
      </x:c>
      <x:c r="D350" s="38" t="str">
        <x:v>Industrial</x:v>
      </x:c>
      <x:c r="E350" s="38" t="str">
        <x:v>Los Santos</x:v>
      </x:c>
      <x:c r="F350" s="55" t="n">
        <x:f>'SSRP geografia'!C116</x:f>
        <x:v>0</x:v>
      </x:c>
      <x:c r="G350" s="60" t="n">
        <x:f>IF(SUM('SSRP geografia'!$C$110:$C$122)=0,IF('SSRP agosto'!F14=0,0,"n.a."),F350/SUM('SSRP geografia'!$C$110:$C$122))</x:f>
        <x:v>0</x:v>
      </x:c>
      <x:c r="H350" s="55" t="n">
        <x:f>'SSRP agosto'!F14</x:f>
        <x:v>0</x:v>
      </x:c>
      <x:c r="I350" s="55" t="n">
        <x:f>ROUND(H350*Parametros!$B$11,0)</x:f>
        <x:v>0</x:v>
      </x:c>
      <x:c r="J350" s="55" t="n">
        <x:f>IF(ISNUMBER(G350),ROUND(SUM(G344:G350)*I350,0)-ROUND(SUM(G344:G349)*I350,0),"n.a.")</x:f>
        <x:v>0</x:v>
      </x:c>
      <x:c r="K350" s="55" t="n">
        <x:f>'SSRP agosto'!J14</x:f>
        <x:v>0</x:v>
      </x:c>
      <x:c r="L350" s="55" t="n">
        <x:f>K350*Parametros!$B$10*Parametros!$B$11</x:f>
        <x:v>0</x:v>
      </x:c>
      <x:c r="M350" s="60" t="n">
        <x:f>Parametros!B9</x:f>
        <x:v>0.015</x:v>
      </x:c>
      <x:c r="N350" s="55" t="n">
        <x:f>IF(I350=0,IF(L350=0,0,"n.a."),IF(M350&gt;0,L350/M350/I350,"n.a."))</x:f>
        <x:v>0</x:v>
      </x:c>
      <x:c r="O350" s="55" t="n">
        <x:f>IF(AND(ISNUMBER(J350),ISNUMBER(N350)),J350*N350,"n.a.")</x:f>
        <x:v>0</x:v>
      </x:c>
    </x:row>
    <x:row r="351">
      <x:c r="A351" s="38" t="str">
        <x:v>G0346</x:v>
      </x:c>
      <x:c r="B351" s="38" t="str">
        <x:v>C09</x:v>
      </x:c>
      <x:c r="C351" s="38" t="str">
        <x:v>General de Seguros, S.A.</x:v>
      </x:c>
      <x:c r="D351" s="38" t="str">
        <x:v>Industrial</x:v>
      </x:c>
      <x:c r="E351" s="38" t="str">
        <x:v>Panamá</x:v>
      </x:c>
      <x:c r="F351" s="55" t="n">
        <x:f>'SSRP geografia'!C117</x:f>
        <x:v>489</x:v>
      </x:c>
      <x:c r="G351" s="60" t="n">
        <x:f>IF(SUM('SSRP geografia'!$C$110:$C$122)=0,IF('SSRP agosto'!F14=0,0,"n.a."),F351/SUM('SSRP geografia'!$C$110:$C$122))</x:f>
        <x:v>0.9261363636363636</x:v>
      </x:c>
      <x:c r="H351" s="55" t="n">
        <x:f>'SSRP agosto'!F14</x:f>
        <x:v>0</x:v>
      </x:c>
      <x:c r="I351" s="55" t="n">
        <x:f>ROUND(H351*Parametros!$B$11,0)</x:f>
        <x:v>0</x:v>
      </x:c>
      <x:c r="J351" s="55" t="n">
        <x:f>IF(ISNUMBER(G351),ROUND(SUM(G344:G351)*I351,0)-ROUND(SUM(G344:G350)*I351,0),"n.a.")</x:f>
        <x:v>0</x:v>
      </x:c>
      <x:c r="K351" s="55" t="n">
        <x:f>'SSRP agosto'!J14</x:f>
        <x:v>0</x:v>
      </x:c>
      <x:c r="L351" s="55" t="n">
        <x:f>K351*Parametros!$B$10*Parametros!$B$11</x:f>
        <x:v>0</x:v>
      </x:c>
      <x:c r="M351" s="60" t="n">
        <x:f>Parametros!B9</x:f>
        <x:v>0.015</x:v>
      </x:c>
      <x:c r="N351" s="55" t="n">
        <x:f>IF(I351=0,IF(L351=0,0,"n.a."),IF(M351&gt;0,L351/M351/I351,"n.a."))</x:f>
        <x:v>0</x:v>
      </x:c>
      <x:c r="O351" s="55" t="n">
        <x:f>IF(AND(ISNUMBER(J351),ISNUMBER(N351)),J351*N351,"n.a.")</x:f>
        <x:v>0</x:v>
      </x:c>
    </x:row>
    <x:row r="352">
      <x:c r="A352" s="38" t="str">
        <x:v>G0347</x:v>
      </x:c>
      <x:c r="B352" s="38" t="str">
        <x:v>C09</x:v>
      </x:c>
      <x:c r="C352" s="38" t="str">
        <x:v>General de Seguros, S.A.</x:v>
      </x:c>
      <x:c r="D352" s="38" t="str">
        <x:v>Industrial</x:v>
      </x:c>
      <x:c r="E352" s="38" t="str">
        <x:v>Veraguas</x:v>
      </x:c>
      <x:c r="F352" s="55" t="n">
        <x:f>'SSRP geografia'!C118</x:f>
        <x:v>0</x:v>
      </x:c>
      <x:c r="G352" s="60" t="n">
        <x:f>IF(SUM('SSRP geografia'!$C$110:$C$122)=0,IF('SSRP agosto'!F14=0,0,"n.a."),F352/SUM('SSRP geografia'!$C$110:$C$122))</x:f>
        <x:v>0</x:v>
      </x:c>
      <x:c r="H352" s="55" t="n">
        <x:f>'SSRP agosto'!F14</x:f>
        <x:v>0</x:v>
      </x:c>
      <x:c r="I352" s="55" t="n">
        <x:f>ROUND(H352*Parametros!$B$11,0)</x:f>
        <x:v>0</x:v>
      </x:c>
      <x:c r="J352" s="55" t="n">
        <x:f>IF(ISNUMBER(G352),ROUND(SUM(G344:G352)*I352,0)-ROUND(SUM(G344:G351)*I352,0),"n.a.")</x:f>
        <x:v>0</x:v>
      </x:c>
      <x:c r="K352" s="55" t="n">
        <x:f>'SSRP agosto'!J14</x:f>
        <x:v>0</x:v>
      </x:c>
      <x:c r="L352" s="55" t="n">
        <x:f>K352*Parametros!$B$10*Parametros!$B$11</x:f>
        <x:v>0</x:v>
      </x:c>
      <x:c r="M352" s="60" t="n">
        <x:f>Parametros!B9</x:f>
        <x:v>0.015</x:v>
      </x:c>
      <x:c r="N352" s="55" t="n">
        <x:f>IF(I352=0,IF(L352=0,0,"n.a."),IF(M352&gt;0,L352/M352/I352,"n.a."))</x:f>
        <x:v>0</x:v>
      </x:c>
      <x:c r="O352" s="55" t="n">
        <x:f>IF(AND(ISNUMBER(J352),ISNUMBER(N352)),J352*N352,"n.a.")</x:f>
        <x:v>0</x:v>
      </x:c>
    </x:row>
    <x:row r="353">
      <x:c r="A353" s="38" t="str">
        <x:v>G0348</x:v>
      </x:c>
      <x:c r="B353" s="38" t="str">
        <x:v>C09</x:v>
      </x:c>
      <x:c r="C353" s="38" t="str">
        <x:v>General de Seguros, S.A.</x:v>
      </x:c>
      <x:c r="D353" s="38" t="str">
        <x:v>Industrial</x:v>
      </x:c>
      <x:c r="E353" s="38" t="str">
        <x:v>Guna Yala</x:v>
      </x:c>
      <x:c r="F353" s="55" t="n">
        <x:f>'SSRP geografia'!C119</x:f>
        <x:v>0</x:v>
      </x:c>
      <x:c r="G353" s="60" t="n">
        <x:f>IF(SUM('SSRP geografia'!$C$110:$C$122)=0,IF('SSRP agosto'!F14=0,0,"n.a."),F353/SUM('SSRP geografia'!$C$110:$C$122))</x:f>
        <x:v>0</x:v>
      </x:c>
      <x:c r="H353" s="55" t="n">
        <x:f>'SSRP agosto'!F14</x:f>
        <x:v>0</x:v>
      </x:c>
      <x:c r="I353" s="55" t="n">
        <x:f>ROUND(H353*Parametros!$B$11,0)</x:f>
        <x:v>0</x:v>
      </x:c>
      <x:c r="J353" s="55" t="n">
        <x:f>IF(ISNUMBER(G353),ROUND(SUM(G344:G353)*I353,0)-ROUND(SUM(G344:G352)*I353,0),"n.a.")</x:f>
        <x:v>0</x:v>
      </x:c>
      <x:c r="K353" s="55" t="n">
        <x:f>'SSRP agosto'!J14</x:f>
        <x:v>0</x:v>
      </x:c>
      <x:c r="L353" s="55" t="n">
        <x:f>K353*Parametros!$B$10*Parametros!$B$11</x:f>
        <x:v>0</x:v>
      </x:c>
      <x:c r="M353" s="60" t="n">
        <x:f>Parametros!B9</x:f>
        <x:v>0.015</x:v>
      </x:c>
      <x:c r="N353" s="55" t="n">
        <x:f>IF(I353=0,IF(L353=0,0,"n.a."),IF(M353&gt;0,L353/M353/I353,"n.a."))</x:f>
        <x:v>0</x:v>
      </x:c>
      <x:c r="O353" s="55" t="n">
        <x:f>IF(AND(ISNUMBER(J353),ISNUMBER(N353)),J353*N353,"n.a.")</x:f>
        <x:v>0</x:v>
      </x:c>
    </x:row>
    <x:row r="354">
      <x:c r="A354" s="38" t="str">
        <x:v>G0349</x:v>
      </x:c>
      <x:c r="B354" s="38" t="str">
        <x:v>C09</x:v>
      </x:c>
      <x:c r="C354" s="38" t="str">
        <x:v>General de Seguros, S.A.</x:v>
      </x:c>
      <x:c r="D354" s="38" t="str">
        <x:v>Industrial</x:v>
      </x:c>
      <x:c r="E354" s="38" t="str">
        <x:v>Emberá-Wounaan</x:v>
      </x:c>
      <x:c r="F354" s="55" t="n">
        <x:f>'SSRP geografia'!C120</x:f>
        <x:v>0</x:v>
      </x:c>
      <x:c r="G354" s="60" t="n">
        <x:f>IF(SUM('SSRP geografia'!$C$110:$C$122)=0,IF('SSRP agosto'!F14=0,0,"n.a."),F354/SUM('SSRP geografia'!$C$110:$C$122))</x:f>
        <x:v>0</x:v>
      </x:c>
      <x:c r="H354" s="55" t="n">
        <x:f>'SSRP agosto'!F14</x:f>
        <x:v>0</x:v>
      </x:c>
      <x:c r="I354" s="55" t="n">
        <x:f>ROUND(H354*Parametros!$B$11,0)</x:f>
        <x:v>0</x:v>
      </x:c>
      <x:c r="J354" s="55" t="n">
        <x:f>IF(ISNUMBER(G354),ROUND(SUM(G344:G354)*I354,0)-ROUND(SUM(G344:G353)*I354,0),"n.a.")</x:f>
        <x:v>0</x:v>
      </x:c>
      <x:c r="K354" s="55" t="n">
        <x:f>'SSRP agosto'!J14</x:f>
        <x:v>0</x:v>
      </x:c>
      <x:c r="L354" s="55" t="n">
        <x:f>K354*Parametros!$B$10*Parametros!$B$11</x:f>
        <x:v>0</x:v>
      </x:c>
      <x:c r="M354" s="60" t="n">
        <x:f>Parametros!B9</x:f>
        <x:v>0.015</x:v>
      </x:c>
      <x:c r="N354" s="55" t="n">
        <x:f>IF(I354=0,IF(L354=0,0,"n.a."),IF(M354&gt;0,L354/M354/I354,"n.a."))</x:f>
        <x:v>0</x:v>
      </x:c>
      <x:c r="O354" s="55" t="n">
        <x:f>IF(AND(ISNUMBER(J354),ISNUMBER(N354)),J354*N354,"n.a.")</x:f>
        <x:v>0</x:v>
      </x:c>
    </x:row>
    <x:row r="355">
      <x:c r="A355" s="38" t="str">
        <x:v>G0350</x:v>
      </x:c>
      <x:c r="B355" s="38" t="str">
        <x:v>C09</x:v>
      </x:c>
      <x:c r="C355" s="38" t="str">
        <x:v>General de Seguros, S.A.</x:v>
      </x:c>
      <x:c r="D355" s="38" t="str">
        <x:v>Industrial</x:v>
      </x:c>
      <x:c r="E355" s="38" t="str">
        <x:v>Ngäbe-Buglé</x:v>
      </x:c>
      <x:c r="F355" s="55" t="n">
        <x:f>'SSRP geografia'!C121</x:f>
        <x:v>0</x:v>
      </x:c>
      <x:c r="G355" s="60" t="n">
        <x:f>IF(SUM('SSRP geografia'!$C$110:$C$122)=0,IF('SSRP agosto'!F14=0,0,"n.a."),F355/SUM('SSRP geografia'!$C$110:$C$122))</x:f>
        <x:v>0</x:v>
      </x:c>
      <x:c r="H355" s="55" t="n">
        <x:f>'SSRP agosto'!F14</x:f>
        <x:v>0</x:v>
      </x:c>
      <x:c r="I355" s="55" t="n">
        <x:f>ROUND(H355*Parametros!$B$11,0)</x:f>
        <x:v>0</x:v>
      </x:c>
      <x:c r="J355" s="55" t="n">
        <x:f>IF(ISNUMBER(G355),ROUND(SUM(G344:G355)*I355,0)-ROUND(SUM(G344:G354)*I355,0),"n.a.")</x:f>
        <x:v>0</x:v>
      </x:c>
      <x:c r="K355" s="55" t="n">
        <x:f>'SSRP agosto'!J14</x:f>
        <x:v>0</x:v>
      </x:c>
      <x:c r="L355" s="55" t="n">
        <x:f>K355*Parametros!$B$10*Parametros!$B$11</x:f>
        <x:v>0</x:v>
      </x:c>
      <x:c r="M355" s="60" t="n">
        <x:f>Parametros!B9</x:f>
        <x:v>0.015</x:v>
      </x:c>
      <x:c r="N355" s="55" t="n">
        <x:f>IF(I355=0,IF(L355=0,0,"n.a."),IF(M355&gt;0,L355/M355/I355,"n.a."))</x:f>
        <x:v>0</x:v>
      </x:c>
      <x:c r="O355" s="55" t="n">
        <x:f>IF(AND(ISNUMBER(J355),ISNUMBER(N355)),J355*N355,"n.a.")</x:f>
        <x:v>0</x:v>
      </x:c>
    </x:row>
    <x:row r="356">
      <x:c r="A356" s="38" t="str">
        <x:v>G0351</x:v>
      </x:c>
      <x:c r="B356" s="38" t="str">
        <x:v>C09</x:v>
      </x:c>
      <x:c r="C356" s="38" t="str">
        <x:v>General de Seguros, S.A.</x:v>
      </x:c>
      <x:c r="D356" s="38" t="str">
        <x:v>Industrial</x:v>
      </x:c>
      <x:c r="E356" s="38" t="str">
        <x:v>Panamá Oeste</x:v>
      </x:c>
      <x:c r="F356" s="55" t="n">
        <x:f>'SSRP geografia'!C122</x:f>
        <x:v>17</x:v>
      </x:c>
      <x:c r="G356" s="60" t="n">
        <x:f>IF(SUM('SSRP geografia'!$C$110:$C$122)=0,IF('SSRP agosto'!F14=0,0,"n.a."),F356/SUM('SSRP geografia'!$C$110:$C$122))</x:f>
        <x:v>0.032196969696969696</x:v>
      </x:c>
      <x:c r="H356" s="55" t="n">
        <x:f>'SSRP agosto'!F14</x:f>
        <x:v>0</x:v>
      </x:c>
      <x:c r="I356" s="55" t="n">
        <x:f>ROUND(H356*Parametros!$B$11,0)</x:f>
        <x:v>0</x:v>
      </x:c>
      <x:c r="J356" s="55" t="n">
        <x:f>IF(ISNUMBER(G356),ROUND(SUM(G344:G356)*I356,0)-ROUND(SUM(G344:G355)*I356,0),"n.a.")</x:f>
        <x:v>0</x:v>
      </x:c>
      <x:c r="K356" s="55" t="n">
        <x:f>'SSRP agosto'!J14</x:f>
        <x:v>0</x:v>
      </x:c>
      <x:c r="L356" s="55" t="n">
        <x:f>K356*Parametros!$B$10*Parametros!$B$11</x:f>
        <x:v>0</x:v>
      </x:c>
      <x:c r="M356" s="60" t="n">
        <x:f>Parametros!B9</x:f>
        <x:v>0.015</x:v>
      </x:c>
      <x:c r="N356" s="55" t="n">
        <x:f>IF(I356=0,IF(L356=0,0,"n.a."),IF(M356&gt;0,L356/M356/I356,"n.a."))</x:f>
        <x:v>0</x:v>
      </x:c>
      <x:c r="O356" s="55" t="n">
        <x:f>IF(AND(ISNUMBER(J356),ISNUMBER(N356)),J356*N356,"n.a.")</x:f>
        <x:v>0</x:v>
      </x:c>
    </x:row>
    <x:row r="357">
      <x:c r="A357" s="38" t="str">
        <x:v>G0352</x:v>
      </x:c>
      <x:c r="B357" s="38" t="str">
        <x:v>C10</x:v>
      </x:c>
      <x:c r="C357" s="38" t="str">
        <x:v>MAPFRE Panamá S.A.</x:v>
      </x:c>
      <x:c r="D357" s="38" t="str">
        <x:v>Residencial</x:v>
      </x:c>
      <x:c r="E357" s="38" t="str">
        <x:v>Bocas del Toro</x:v>
      </x:c>
      <x:c r="F357" s="55" t="n">
        <x:f>'SSRP geografia'!C123</x:f>
        <x:v>0</x:v>
      </x:c>
      <x:c r="G357" s="60" t="n">
        <x:f>IF(SUM('SSRP geografia'!$C$123:$C$135)=0,IF('SSRP agosto'!D15=0,0,"n.a."),F357/SUM('SSRP geografia'!$C$123:$C$135))</x:f>
        <x:v>0</x:v>
      </x:c>
      <x:c r="H357" s="55" t="n">
        <x:f>'SSRP agosto'!D15</x:f>
        <x:v>0</x:v>
      </x:c>
      <x:c r="I357" s="55" t="n">
        <x:f>ROUND(H357*Parametros!$B$11,0)</x:f>
        <x:v>0</x:v>
      </x:c>
      <x:c r="J357" s="55" t="n">
        <x:f>IF(ISNUMBER(G357),ROUND(SUM(G357:G357)*I357,0)-0,"n.a.")</x:f>
        <x:v>0</x:v>
      </x:c>
      <x:c r="K357" s="55" t="n">
        <x:f>'SSRP agosto'!H15</x:f>
        <x:v>0</x:v>
      </x:c>
      <x:c r="L357" s="55" t="n">
        <x:f>K357*Parametros!$B$10*Parametros!$B$11</x:f>
        <x:v>0</x:v>
      </x:c>
      <x:c r="M357" s="60" t="n">
        <x:f>Parametros!B7</x:f>
        <x:v>0.01</x:v>
      </x:c>
      <x:c r="N357" s="55" t="n">
        <x:f>IF(I357=0,IF(L357=0,0,"n.a."),IF(M357&gt;0,L357/M357/I357,"n.a."))</x:f>
        <x:v>0</x:v>
      </x:c>
      <x:c r="O357" s="55" t="n">
        <x:f>IF(AND(ISNUMBER(J357),ISNUMBER(N357)),J357*N357,"n.a.")</x:f>
        <x:v>0</x:v>
      </x:c>
    </x:row>
    <x:row r="358">
      <x:c r="A358" s="38" t="str">
        <x:v>G0353</x:v>
      </x:c>
      <x:c r="B358" s="38" t="str">
        <x:v>C10</x:v>
      </x:c>
      <x:c r="C358" s="38" t="str">
        <x:v>MAPFRE Panamá S.A.</x:v>
      </x:c>
      <x:c r="D358" s="38" t="str">
        <x:v>Residencial</x:v>
      </x:c>
      <x:c r="E358" s="38" t="str">
        <x:v>Coclé</x:v>
      </x:c>
      <x:c r="F358" s="55" t="n">
        <x:f>'SSRP geografia'!C124</x:f>
        <x:v>0</x:v>
      </x:c>
      <x:c r="G358" s="60" t="n">
        <x:f>IF(SUM('SSRP geografia'!$C$123:$C$135)=0,IF('SSRP agosto'!D15=0,0,"n.a."),F358/SUM('SSRP geografia'!$C$123:$C$135))</x:f>
        <x:v>0</x:v>
      </x:c>
      <x:c r="H358" s="55" t="n">
        <x:f>'SSRP agosto'!D15</x:f>
        <x:v>0</x:v>
      </x:c>
      <x:c r="I358" s="55" t="n">
        <x:f>ROUND(H358*Parametros!$B$11,0)</x:f>
        <x:v>0</x:v>
      </x:c>
      <x:c r="J358" s="55" t="n">
        <x:f>IF(ISNUMBER(G358),ROUND(SUM(G357:G358)*I358,0)-ROUND(SUM(G357:G357)*I358,0),"n.a.")</x:f>
        <x:v>0</x:v>
      </x:c>
      <x:c r="K358" s="55" t="n">
        <x:f>'SSRP agosto'!H15</x:f>
        <x:v>0</x:v>
      </x:c>
      <x:c r="L358" s="55" t="n">
        <x:f>K358*Parametros!$B$10*Parametros!$B$11</x:f>
        <x:v>0</x:v>
      </x:c>
      <x:c r="M358" s="60" t="n">
        <x:f>Parametros!B7</x:f>
        <x:v>0.01</x:v>
      </x:c>
      <x:c r="N358" s="55" t="n">
        <x:f>IF(I358=0,IF(L358=0,0,"n.a."),IF(M358&gt;0,L358/M358/I358,"n.a."))</x:f>
        <x:v>0</x:v>
      </x:c>
      <x:c r="O358" s="55" t="n">
        <x:f>IF(AND(ISNUMBER(J358),ISNUMBER(N358)),J358*N358,"n.a.")</x:f>
        <x:v>0</x:v>
      </x:c>
    </x:row>
    <x:row r="359">
      <x:c r="A359" s="38" t="str">
        <x:v>G0354</x:v>
      </x:c>
      <x:c r="B359" s="38" t="str">
        <x:v>C10</x:v>
      </x:c>
      <x:c r="C359" s="38" t="str">
        <x:v>MAPFRE Panamá S.A.</x:v>
      </x:c>
      <x:c r="D359" s="38" t="str">
        <x:v>Residencial</x:v>
      </x:c>
      <x:c r="E359" s="38" t="str">
        <x:v>Colón</x:v>
      </x:c>
      <x:c r="F359" s="55" t="n">
        <x:f>'SSRP geografia'!C125</x:f>
        <x:v>2659</x:v>
      </x:c>
      <x:c r="G359" s="60" t="n">
        <x:f>IF(SUM('SSRP geografia'!$C$123:$C$135)=0,IF('SSRP agosto'!D15=0,0,"n.a."),F359/SUM('SSRP geografia'!$C$123:$C$135))</x:f>
        <x:v>0.03221507408618956</x:v>
      </x:c>
      <x:c r="H359" s="55" t="n">
        <x:f>'SSRP agosto'!D15</x:f>
        <x:v>0</x:v>
      </x:c>
      <x:c r="I359" s="55" t="n">
        <x:f>ROUND(H359*Parametros!$B$11,0)</x:f>
        <x:v>0</x:v>
      </x:c>
      <x:c r="J359" s="55" t="n">
        <x:f>IF(ISNUMBER(G359),ROUND(SUM(G357:G359)*I359,0)-ROUND(SUM(G357:G358)*I359,0),"n.a.")</x:f>
        <x:v>0</x:v>
      </x:c>
      <x:c r="K359" s="55" t="n">
        <x:f>'SSRP agosto'!H15</x:f>
        <x:v>0</x:v>
      </x:c>
      <x:c r="L359" s="55" t="n">
        <x:f>K359*Parametros!$B$10*Parametros!$B$11</x:f>
        <x:v>0</x:v>
      </x:c>
      <x:c r="M359" s="60" t="n">
        <x:f>Parametros!B7</x:f>
        <x:v>0.01</x:v>
      </x:c>
      <x:c r="N359" s="55" t="n">
        <x:f>IF(I359=0,IF(L359=0,0,"n.a."),IF(M359&gt;0,L359/M359/I359,"n.a."))</x:f>
        <x:v>0</x:v>
      </x:c>
      <x:c r="O359" s="55" t="n">
        <x:f>IF(AND(ISNUMBER(J359),ISNUMBER(N359)),J359*N359,"n.a.")</x:f>
        <x:v>0</x:v>
      </x:c>
    </x:row>
    <x:row r="360">
      <x:c r="A360" s="38" t="str">
        <x:v>G0355</x:v>
      </x:c>
      <x:c r="B360" s="38" t="str">
        <x:v>C10</x:v>
      </x:c>
      <x:c r="C360" s="38" t="str">
        <x:v>MAPFRE Panamá S.A.</x:v>
      </x:c>
      <x:c r="D360" s="38" t="str">
        <x:v>Residencial</x:v>
      </x:c>
      <x:c r="E360" s="38" t="str">
        <x:v>Chiriquí</x:v>
      </x:c>
      <x:c r="F360" s="55" t="n">
        <x:f>'SSRP geografia'!C126</x:f>
        <x:v>3080</x:v>
      </x:c>
      <x:c r="G360" s="60" t="n">
        <x:f>IF(SUM('SSRP geografia'!$C$123:$C$135)=0,IF('SSRP agosto'!D15=0,0,"n.a."),F360/SUM('SSRP geografia'!$C$123:$C$135))</x:f>
        <x:v>0.037315693187462896</x:v>
      </x:c>
      <x:c r="H360" s="55" t="n">
        <x:f>'SSRP agosto'!D15</x:f>
        <x:v>0</x:v>
      </x:c>
      <x:c r="I360" s="55" t="n">
        <x:f>ROUND(H360*Parametros!$B$11,0)</x:f>
        <x:v>0</x:v>
      </x:c>
      <x:c r="J360" s="55" t="n">
        <x:f>IF(ISNUMBER(G360),ROUND(SUM(G357:G360)*I360,0)-ROUND(SUM(G357:G359)*I360,0),"n.a.")</x:f>
        <x:v>0</x:v>
      </x:c>
      <x:c r="K360" s="55" t="n">
        <x:f>'SSRP agosto'!H15</x:f>
        <x:v>0</x:v>
      </x:c>
      <x:c r="L360" s="55" t="n">
        <x:f>K360*Parametros!$B$10*Parametros!$B$11</x:f>
        <x:v>0</x:v>
      </x:c>
      <x:c r="M360" s="60" t="n">
        <x:f>Parametros!B7</x:f>
        <x:v>0.01</x:v>
      </x:c>
      <x:c r="N360" s="55" t="n">
        <x:f>IF(I360=0,IF(L360=0,0,"n.a."),IF(M360&gt;0,L360/M360/I360,"n.a."))</x:f>
        <x:v>0</x:v>
      </x:c>
      <x:c r="O360" s="55" t="n">
        <x:f>IF(AND(ISNUMBER(J360),ISNUMBER(N360)),J360*N360,"n.a.")</x:f>
        <x:v>0</x:v>
      </x:c>
    </x:row>
    <x:row r="361">
      <x:c r="A361" s="38" t="str">
        <x:v>G0356</x:v>
      </x:c>
      <x:c r="B361" s="38" t="str">
        <x:v>C10</x:v>
      </x:c>
      <x:c r="C361" s="38" t="str">
        <x:v>MAPFRE Panamá S.A.</x:v>
      </x:c>
      <x:c r="D361" s="38" t="str">
        <x:v>Residencial</x:v>
      </x:c>
      <x:c r="E361" s="38" t="str">
        <x:v>Darién</x:v>
      </x:c>
      <x:c r="F361" s="55" t="n">
        <x:f>'SSRP geografia'!C127</x:f>
        <x:v>0</x:v>
      </x:c>
      <x:c r="G361" s="60" t="n">
        <x:f>IF(SUM('SSRP geografia'!$C$123:$C$135)=0,IF('SSRP agosto'!D15=0,0,"n.a."),F361/SUM('SSRP geografia'!$C$123:$C$135))</x:f>
        <x:v>0</x:v>
      </x:c>
      <x:c r="H361" s="55" t="n">
        <x:f>'SSRP agosto'!D15</x:f>
        <x:v>0</x:v>
      </x:c>
      <x:c r="I361" s="55" t="n">
        <x:f>ROUND(H361*Parametros!$B$11,0)</x:f>
        <x:v>0</x:v>
      </x:c>
      <x:c r="J361" s="55" t="n">
        <x:f>IF(ISNUMBER(G361),ROUND(SUM(G357:G361)*I361,0)-ROUND(SUM(G357:G360)*I361,0),"n.a.")</x:f>
        <x:v>0</x:v>
      </x:c>
      <x:c r="K361" s="55" t="n">
        <x:f>'SSRP agosto'!H15</x:f>
        <x:v>0</x:v>
      </x:c>
      <x:c r="L361" s="55" t="n">
        <x:f>K361*Parametros!$B$10*Parametros!$B$11</x:f>
        <x:v>0</x:v>
      </x:c>
      <x:c r="M361" s="60" t="n">
        <x:f>Parametros!B7</x:f>
        <x:v>0.01</x:v>
      </x:c>
      <x:c r="N361" s="55" t="n">
        <x:f>IF(I361=0,IF(L361=0,0,"n.a."),IF(M361&gt;0,L361/M361/I361,"n.a."))</x:f>
        <x:v>0</x:v>
      </x:c>
      <x:c r="O361" s="55" t="n">
        <x:f>IF(AND(ISNUMBER(J361),ISNUMBER(N361)),J361*N361,"n.a.")</x:f>
        <x:v>0</x:v>
      </x:c>
    </x:row>
    <x:row r="362">
      <x:c r="A362" s="38" t="str">
        <x:v>G0357</x:v>
      </x:c>
      <x:c r="B362" s="38" t="str">
        <x:v>C10</x:v>
      </x:c>
      <x:c r="C362" s="38" t="str">
        <x:v>MAPFRE Panamá S.A.</x:v>
      </x:c>
      <x:c r="D362" s="38" t="str">
        <x:v>Residencial</x:v>
      </x:c>
      <x:c r="E362" s="38" t="str">
        <x:v>Herrera</x:v>
      </x:c>
      <x:c r="F362" s="55" t="n">
        <x:f>'SSRP geografia'!C128</x:f>
        <x:v>969</x:v>
      </x:c>
      <x:c r="G362" s="60" t="n">
        <x:f>IF(SUM('SSRP geografia'!$C$123:$C$135)=0,IF('SSRP agosto'!D15=0,0,"n.a."),F362/SUM('SSRP geografia'!$C$123:$C$135))</x:f>
        <x:v>0.011739904772289464</x:v>
      </x:c>
      <x:c r="H362" s="55" t="n">
        <x:f>'SSRP agosto'!D15</x:f>
        <x:v>0</x:v>
      </x:c>
      <x:c r="I362" s="55" t="n">
        <x:f>ROUND(H362*Parametros!$B$11,0)</x:f>
        <x:v>0</x:v>
      </x:c>
      <x:c r="J362" s="55" t="n">
        <x:f>IF(ISNUMBER(G362),ROUND(SUM(G357:G362)*I362,0)-ROUND(SUM(G357:G361)*I362,0),"n.a.")</x:f>
        <x:v>0</x:v>
      </x:c>
      <x:c r="K362" s="55" t="n">
        <x:f>'SSRP agosto'!H15</x:f>
        <x:v>0</x:v>
      </x:c>
      <x:c r="L362" s="55" t="n">
        <x:f>K362*Parametros!$B$10*Parametros!$B$11</x:f>
        <x:v>0</x:v>
      </x:c>
      <x:c r="M362" s="60" t="n">
        <x:f>Parametros!B7</x:f>
        <x:v>0.01</x:v>
      </x:c>
      <x:c r="N362" s="55" t="n">
        <x:f>IF(I362=0,IF(L362=0,0,"n.a."),IF(M362&gt;0,L362/M362/I362,"n.a."))</x:f>
        <x:v>0</x:v>
      </x:c>
      <x:c r="O362" s="55" t="n">
        <x:f>IF(AND(ISNUMBER(J362),ISNUMBER(N362)),J362*N362,"n.a.")</x:f>
        <x:v>0</x:v>
      </x:c>
    </x:row>
    <x:row r="363">
      <x:c r="A363" s="38" t="str">
        <x:v>G0358</x:v>
      </x:c>
      <x:c r="B363" s="38" t="str">
        <x:v>C10</x:v>
      </x:c>
      <x:c r="C363" s="38" t="str">
        <x:v>MAPFRE Panamá S.A.</x:v>
      </x:c>
      <x:c r="D363" s="38" t="str">
        <x:v>Residencial</x:v>
      </x:c>
      <x:c r="E363" s="38" t="str">
        <x:v>Los Santos</x:v>
      </x:c>
      <x:c r="F363" s="55" t="n">
        <x:f>'SSRP geografia'!C129</x:f>
        <x:v>0</x:v>
      </x:c>
      <x:c r="G363" s="60" t="n">
        <x:f>IF(SUM('SSRP geografia'!$C$123:$C$135)=0,IF('SSRP agosto'!D15=0,0,"n.a."),F363/SUM('SSRP geografia'!$C$123:$C$135))</x:f>
        <x:v>0</x:v>
      </x:c>
      <x:c r="H363" s="55" t="n">
        <x:f>'SSRP agosto'!D15</x:f>
        <x:v>0</x:v>
      </x:c>
      <x:c r="I363" s="55" t="n">
        <x:f>ROUND(H363*Parametros!$B$11,0)</x:f>
        <x:v>0</x:v>
      </x:c>
      <x:c r="J363" s="55" t="n">
        <x:f>IF(ISNUMBER(G363),ROUND(SUM(G357:G363)*I363,0)-ROUND(SUM(G357:G362)*I363,0),"n.a.")</x:f>
        <x:v>0</x:v>
      </x:c>
      <x:c r="K363" s="55" t="n">
        <x:f>'SSRP agosto'!H15</x:f>
        <x:v>0</x:v>
      </x:c>
      <x:c r="L363" s="55" t="n">
        <x:f>K363*Parametros!$B$10*Parametros!$B$11</x:f>
        <x:v>0</x:v>
      </x:c>
      <x:c r="M363" s="60" t="n">
        <x:f>Parametros!B7</x:f>
        <x:v>0.01</x:v>
      </x:c>
      <x:c r="N363" s="55" t="n">
        <x:f>IF(I363=0,IF(L363=0,0,"n.a."),IF(M363&gt;0,L363/M363/I363,"n.a."))</x:f>
        <x:v>0</x:v>
      </x:c>
      <x:c r="O363" s="55" t="n">
        <x:f>IF(AND(ISNUMBER(J363),ISNUMBER(N363)),J363*N363,"n.a.")</x:f>
        <x:v>0</x:v>
      </x:c>
    </x:row>
    <x:row r="364">
      <x:c r="A364" s="38" t="str">
        <x:v>G0359</x:v>
      </x:c>
      <x:c r="B364" s="38" t="str">
        <x:v>C10</x:v>
      </x:c>
      <x:c r="C364" s="38" t="str">
        <x:v>MAPFRE Panamá S.A.</x:v>
      </x:c>
      <x:c r="D364" s="38" t="str">
        <x:v>Residencial</x:v>
      </x:c>
      <x:c r="E364" s="38" t="str">
        <x:v>Panamá</x:v>
      </x:c>
      <x:c r="F364" s="55" t="n">
        <x:f>'SSRP geografia'!C130</x:f>
        <x:v>71397</x:v>
      </x:c>
      <x:c r="G364" s="60" t="n">
        <x:f>IF(SUM('SSRP geografia'!$C$123:$C$135)=0,IF('SSRP agosto'!D15=0,0,"n.a."),F364/SUM('SSRP geografia'!$C$123:$C$135))</x:f>
        <x:v>0.8650092683458729</x:v>
      </x:c>
      <x:c r="H364" s="55" t="n">
        <x:f>'SSRP agosto'!D15</x:f>
        <x:v>0</x:v>
      </x:c>
      <x:c r="I364" s="55" t="n">
        <x:f>ROUND(H364*Parametros!$B$11,0)</x:f>
        <x:v>0</x:v>
      </x:c>
      <x:c r="J364" s="55" t="n">
        <x:f>IF(ISNUMBER(G364),ROUND(SUM(G357:G364)*I364,0)-ROUND(SUM(G357:G363)*I364,0),"n.a.")</x:f>
        <x:v>0</x:v>
      </x:c>
      <x:c r="K364" s="55" t="n">
        <x:f>'SSRP agosto'!H15</x:f>
        <x:v>0</x:v>
      </x:c>
      <x:c r="L364" s="55" t="n">
        <x:f>K364*Parametros!$B$10*Parametros!$B$11</x:f>
        <x:v>0</x:v>
      </x:c>
      <x:c r="M364" s="60" t="n">
        <x:f>Parametros!B7</x:f>
        <x:v>0.01</x:v>
      </x:c>
      <x:c r="N364" s="55" t="n">
        <x:f>IF(I364=0,IF(L364=0,0,"n.a."),IF(M364&gt;0,L364/M364/I364,"n.a."))</x:f>
        <x:v>0</x:v>
      </x:c>
      <x:c r="O364" s="55" t="n">
        <x:f>IF(AND(ISNUMBER(J364),ISNUMBER(N364)),J364*N364,"n.a.")</x:f>
        <x:v>0</x:v>
      </x:c>
    </x:row>
    <x:row r="365">
      <x:c r="A365" s="38" t="str">
        <x:v>G0360</x:v>
      </x:c>
      <x:c r="B365" s="38" t="str">
        <x:v>C10</x:v>
      </x:c>
      <x:c r="C365" s="38" t="str">
        <x:v>MAPFRE Panamá S.A.</x:v>
      </x:c>
      <x:c r="D365" s="38" t="str">
        <x:v>Residencial</x:v>
      </x:c>
      <x:c r="E365" s="38" t="str">
        <x:v>Veraguas</x:v>
      </x:c>
      <x:c r="F365" s="55" t="n">
        <x:f>'SSRP geografia'!C131</x:f>
        <x:v>738</x:v>
      </x:c>
      <x:c r="G365" s="60" t="n">
        <x:f>IF(SUM('SSRP geografia'!$C$123:$C$135)=0,IF('SSRP agosto'!D15=0,0,"n.a."),F365/SUM('SSRP geografia'!$C$123:$C$135))</x:f>
        <x:v>0.008941227783229746</x:v>
      </x:c>
      <x:c r="H365" s="55" t="n">
        <x:f>'SSRP agosto'!D15</x:f>
        <x:v>0</x:v>
      </x:c>
      <x:c r="I365" s="55" t="n">
        <x:f>ROUND(H365*Parametros!$B$11,0)</x:f>
        <x:v>0</x:v>
      </x:c>
      <x:c r="J365" s="55" t="n">
        <x:f>IF(ISNUMBER(G365),ROUND(SUM(G357:G365)*I365,0)-ROUND(SUM(G357:G364)*I365,0),"n.a.")</x:f>
        <x:v>0</x:v>
      </x:c>
      <x:c r="K365" s="55" t="n">
        <x:f>'SSRP agosto'!H15</x:f>
        <x:v>0</x:v>
      </x:c>
      <x:c r="L365" s="55" t="n">
        <x:f>K365*Parametros!$B$10*Parametros!$B$11</x:f>
        <x:v>0</x:v>
      </x:c>
      <x:c r="M365" s="60" t="n">
        <x:f>Parametros!B7</x:f>
        <x:v>0.01</x:v>
      </x:c>
      <x:c r="N365" s="55" t="n">
        <x:f>IF(I365=0,IF(L365=0,0,"n.a."),IF(M365&gt;0,L365/M365/I365,"n.a."))</x:f>
        <x:v>0</x:v>
      </x:c>
      <x:c r="O365" s="55" t="n">
        <x:f>IF(AND(ISNUMBER(J365),ISNUMBER(N365)),J365*N365,"n.a.")</x:f>
        <x:v>0</x:v>
      </x:c>
    </x:row>
    <x:row r="366">
      <x:c r="A366" s="38" t="str">
        <x:v>G0361</x:v>
      </x:c>
      <x:c r="B366" s="38" t="str">
        <x:v>C10</x:v>
      </x:c>
      <x:c r="C366" s="38" t="str">
        <x:v>MAPFRE Panamá S.A.</x:v>
      </x:c>
      <x:c r="D366" s="38" t="str">
        <x:v>Residencial</x:v>
      </x:c>
      <x:c r="E366" s="38" t="str">
        <x:v>Guna Yala</x:v>
      </x:c>
      <x:c r="F366" s="55" t="n">
        <x:f>'SSRP geografia'!C132</x:f>
        <x:v>0</x:v>
      </x:c>
      <x:c r="G366" s="60" t="n">
        <x:f>IF(SUM('SSRP geografia'!$C$123:$C$135)=0,IF('SSRP agosto'!D15=0,0,"n.a."),F366/SUM('SSRP geografia'!$C$123:$C$135))</x:f>
        <x:v>0</x:v>
      </x:c>
      <x:c r="H366" s="55" t="n">
        <x:f>'SSRP agosto'!D15</x:f>
        <x:v>0</x:v>
      </x:c>
      <x:c r="I366" s="55" t="n">
        <x:f>ROUND(H366*Parametros!$B$11,0)</x:f>
        <x:v>0</x:v>
      </x:c>
      <x:c r="J366" s="55" t="n">
        <x:f>IF(ISNUMBER(G366),ROUND(SUM(G357:G366)*I366,0)-ROUND(SUM(G357:G365)*I366,0),"n.a.")</x:f>
        <x:v>0</x:v>
      </x:c>
      <x:c r="K366" s="55" t="n">
        <x:f>'SSRP agosto'!H15</x:f>
        <x:v>0</x:v>
      </x:c>
      <x:c r="L366" s="55" t="n">
        <x:f>K366*Parametros!$B$10*Parametros!$B$11</x:f>
        <x:v>0</x:v>
      </x:c>
      <x:c r="M366" s="60" t="n">
        <x:f>Parametros!B7</x:f>
        <x:v>0.01</x:v>
      </x:c>
      <x:c r="N366" s="55" t="n">
        <x:f>IF(I366=0,IF(L366=0,0,"n.a."),IF(M366&gt;0,L366/M366/I366,"n.a."))</x:f>
        <x:v>0</x:v>
      </x:c>
      <x:c r="O366" s="55" t="n">
        <x:f>IF(AND(ISNUMBER(J366),ISNUMBER(N366)),J366*N366,"n.a.")</x:f>
        <x:v>0</x:v>
      </x:c>
    </x:row>
    <x:row r="367">
      <x:c r="A367" s="38" t="str">
        <x:v>G0362</x:v>
      </x:c>
      <x:c r="B367" s="38" t="str">
        <x:v>C10</x:v>
      </x:c>
      <x:c r="C367" s="38" t="str">
        <x:v>MAPFRE Panamá S.A.</x:v>
      </x:c>
      <x:c r="D367" s="38" t="str">
        <x:v>Residencial</x:v>
      </x:c>
      <x:c r="E367" s="38" t="str">
        <x:v>Emberá-Wounaan</x:v>
      </x:c>
      <x:c r="F367" s="55" t="n">
        <x:f>'SSRP geografia'!C133</x:f>
        <x:v>0</x:v>
      </x:c>
      <x:c r="G367" s="60" t="n">
        <x:f>IF(SUM('SSRP geografia'!$C$123:$C$135)=0,IF('SSRP agosto'!D15=0,0,"n.a."),F367/SUM('SSRP geografia'!$C$123:$C$135))</x:f>
        <x:v>0</x:v>
      </x:c>
      <x:c r="H367" s="55" t="n">
        <x:f>'SSRP agosto'!D15</x:f>
        <x:v>0</x:v>
      </x:c>
      <x:c r="I367" s="55" t="n">
        <x:f>ROUND(H367*Parametros!$B$11,0)</x:f>
        <x:v>0</x:v>
      </x:c>
      <x:c r="J367" s="55" t="n">
        <x:f>IF(ISNUMBER(G367),ROUND(SUM(G357:G367)*I367,0)-ROUND(SUM(G357:G366)*I367,0),"n.a.")</x:f>
        <x:v>0</x:v>
      </x:c>
      <x:c r="K367" s="55" t="n">
        <x:f>'SSRP agosto'!H15</x:f>
        <x:v>0</x:v>
      </x:c>
      <x:c r="L367" s="55" t="n">
        <x:f>K367*Parametros!$B$10*Parametros!$B$11</x:f>
        <x:v>0</x:v>
      </x:c>
      <x:c r="M367" s="60" t="n">
        <x:f>Parametros!B7</x:f>
        <x:v>0.01</x:v>
      </x:c>
      <x:c r="N367" s="55" t="n">
        <x:f>IF(I367=0,IF(L367=0,0,"n.a."),IF(M367&gt;0,L367/M367/I367,"n.a."))</x:f>
        <x:v>0</x:v>
      </x:c>
      <x:c r="O367" s="55" t="n">
        <x:f>IF(AND(ISNUMBER(J367),ISNUMBER(N367)),J367*N367,"n.a.")</x:f>
        <x:v>0</x:v>
      </x:c>
    </x:row>
    <x:row r="368">
      <x:c r="A368" s="38" t="str">
        <x:v>G0363</x:v>
      </x:c>
      <x:c r="B368" s="38" t="str">
        <x:v>C10</x:v>
      </x:c>
      <x:c r="C368" s="38" t="str">
        <x:v>MAPFRE Panamá S.A.</x:v>
      </x:c>
      <x:c r="D368" s="38" t="str">
        <x:v>Residencial</x:v>
      </x:c>
      <x:c r="E368" s="38" t="str">
        <x:v>Ngäbe-Buglé</x:v>
      </x:c>
      <x:c r="F368" s="55" t="n">
        <x:f>'SSRP geografia'!C134</x:f>
        <x:v>0</x:v>
      </x:c>
      <x:c r="G368" s="60" t="n">
        <x:f>IF(SUM('SSRP geografia'!$C$123:$C$135)=0,IF('SSRP agosto'!D15=0,0,"n.a."),F368/SUM('SSRP geografia'!$C$123:$C$135))</x:f>
        <x:v>0</x:v>
      </x:c>
      <x:c r="H368" s="55" t="n">
        <x:f>'SSRP agosto'!D15</x:f>
        <x:v>0</x:v>
      </x:c>
      <x:c r="I368" s="55" t="n">
        <x:f>ROUND(H368*Parametros!$B$11,0)</x:f>
        <x:v>0</x:v>
      </x:c>
      <x:c r="J368" s="55" t="n">
        <x:f>IF(ISNUMBER(G368),ROUND(SUM(G357:G368)*I368,0)-ROUND(SUM(G357:G367)*I368,0),"n.a.")</x:f>
        <x:v>0</x:v>
      </x:c>
      <x:c r="K368" s="55" t="n">
        <x:f>'SSRP agosto'!H15</x:f>
        <x:v>0</x:v>
      </x:c>
      <x:c r="L368" s="55" t="n">
        <x:f>K368*Parametros!$B$10*Parametros!$B$11</x:f>
        <x:v>0</x:v>
      </x:c>
      <x:c r="M368" s="60" t="n">
        <x:f>Parametros!B7</x:f>
        <x:v>0.01</x:v>
      </x:c>
      <x:c r="N368" s="55" t="n">
        <x:f>IF(I368=0,IF(L368=0,0,"n.a."),IF(M368&gt;0,L368/M368/I368,"n.a."))</x:f>
        <x:v>0</x:v>
      </x:c>
      <x:c r="O368" s="55" t="n">
        <x:f>IF(AND(ISNUMBER(J368),ISNUMBER(N368)),J368*N368,"n.a.")</x:f>
        <x:v>0</x:v>
      </x:c>
    </x:row>
    <x:row r="369">
      <x:c r="A369" s="38" t="str">
        <x:v>G0364</x:v>
      </x:c>
      <x:c r="B369" s="38" t="str">
        <x:v>C10</x:v>
      </x:c>
      <x:c r="C369" s="38" t="str">
        <x:v>MAPFRE Panamá S.A.</x:v>
      </x:c>
      <x:c r="D369" s="38" t="str">
        <x:v>Residencial</x:v>
      </x:c>
      <x:c r="E369" s="38" t="str">
        <x:v>Panamá Oeste</x:v>
      </x:c>
      <x:c r="F369" s="55" t="n">
        <x:f>'SSRP geografia'!C135</x:f>
        <x:v>3696</x:v>
      </x:c>
      <x:c r="G369" s="60" t="n">
        <x:f>IF(SUM('SSRP geografia'!$C$123:$C$135)=0,IF('SSRP agosto'!D15=0,0,"n.a."),F369/SUM('SSRP geografia'!$C$123:$C$135))</x:f>
        <x:v>0.04477883182495548</x:v>
      </x:c>
      <x:c r="H369" s="55" t="n">
        <x:f>'SSRP agosto'!D15</x:f>
        <x:v>0</x:v>
      </x:c>
      <x:c r="I369" s="55" t="n">
        <x:f>ROUND(H369*Parametros!$B$11,0)</x:f>
        <x:v>0</x:v>
      </x:c>
      <x:c r="J369" s="55" t="n">
        <x:f>IF(ISNUMBER(G369),ROUND(SUM(G357:G369)*I369,0)-ROUND(SUM(G357:G368)*I369,0),"n.a.")</x:f>
        <x:v>0</x:v>
      </x:c>
      <x:c r="K369" s="55" t="n">
        <x:f>'SSRP agosto'!H15</x:f>
        <x:v>0</x:v>
      </x:c>
      <x:c r="L369" s="55" t="n">
        <x:f>K369*Parametros!$B$10*Parametros!$B$11</x:f>
        <x:v>0</x:v>
      </x:c>
      <x:c r="M369" s="60" t="n">
        <x:f>Parametros!B7</x:f>
        <x:v>0.01</x:v>
      </x:c>
      <x:c r="N369" s="55" t="n">
        <x:f>IF(I369=0,IF(L369=0,0,"n.a."),IF(M369&gt;0,L369/M369/I369,"n.a."))</x:f>
        <x:v>0</x:v>
      </x:c>
      <x:c r="O369" s="55" t="n">
        <x:f>IF(AND(ISNUMBER(J369),ISNUMBER(N369)),J369*N369,"n.a.")</x:f>
        <x:v>0</x:v>
      </x:c>
    </x:row>
    <x:row r="370">
      <x:c r="A370" s="38" t="str">
        <x:v>G0365</x:v>
      </x:c>
      <x:c r="B370" s="38" t="str">
        <x:v>C10</x:v>
      </x:c>
      <x:c r="C370" s="38" t="str">
        <x:v>MAPFRE Panamá S.A.</x:v>
      </x:c>
      <x:c r="D370" s="38" t="str">
        <x:v>Comercial</x:v>
      </x:c>
      <x:c r="E370" s="38" t="str">
        <x:v>Bocas del Toro</x:v>
      </x:c>
      <x:c r="F370" s="55" t="n">
        <x:f>'SSRP geografia'!C123</x:f>
        <x:v>0</x:v>
      </x:c>
      <x:c r="G370" s="60" t="n">
        <x:f>IF(SUM('SSRP geografia'!$C$123:$C$135)=0,IF('SSRP agosto'!E15=0,0,"n.a."),F370/SUM('SSRP geografia'!$C$123:$C$135))</x:f>
        <x:v>0</x:v>
      </x:c>
      <x:c r="H370" s="55" t="n">
        <x:f>'SSRP agosto'!E15</x:f>
        <x:v>24596</x:v>
      </x:c>
      <x:c r="I370" s="55" t="n">
        <x:f>ROUND(H370*Parametros!$B$11,0)</x:f>
        <x:v>24596</x:v>
      </x:c>
      <x:c r="J370" s="55" t="n">
        <x:f>IF(ISNUMBER(G370),ROUND(SUM(G370:G370)*I370,0)-0,"n.a.")</x:f>
        <x:v>0</x:v>
      </x:c>
      <x:c r="K370" s="55" t="n">
        <x:f>'SSRP agosto'!I15</x:f>
        <x:v>19184492</x:v>
      </x:c>
      <x:c r="L370" s="55" t="n">
        <x:f>K370*Parametros!$B$10*Parametros!$B$11</x:f>
        <x:v>28776738</x:v>
      </x:c>
      <x:c r="M370" s="60" t="n">
        <x:f>Parametros!B8</x:f>
        <x:v>0.015</x:v>
      </x:c>
      <x:c r="N370" s="55" t="n">
        <x:f>IF(I370=0,IF(L370=0,0,"n.a."),IF(M370&gt;0,L370/M370/I370,"n.a."))</x:f>
        <x:v>77998.42250772483</x:v>
      </x:c>
      <x:c r="O370" s="55" t="n">
        <x:f>IF(AND(ISNUMBER(J370),ISNUMBER(N370)),J370*N370,"n.a.")</x:f>
        <x:v>0</x:v>
      </x:c>
    </x:row>
    <x:row r="371">
      <x:c r="A371" s="38" t="str">
        <x:v>G0366</x:v>
      </x:c>
      <x:c r="B371" s="38" t="str">
        <x:v>C10</x:v>
      </x:c>
      <x:c r="C371" s="38" t="str">
        <x:v>MAPFRE Panamá S.A.</x:v>
      </x:c>
      <x:c r="D371" s="38" t="str">
        <x:v>Comercial</x:v>
      </x:c>
      <x:c r="E371" s="38" t="str">
        <x:v>Coclé</x:v>
      </x:c>
      <x:c r="F371" s="55" t="n">
        <x:f>'SSRP geografia'!C124</x:f>
        <x:v>0</x:v>
      </x:c>
      <x:c r="G371" s="60" t="n">
        <x:f>IF(SUM('SSRP geografia'!$C$123:$C$135)=0,IF('SSRP agosto'!E15=0,0,"n.a."),F371/SUM('SSRP geografia'!$C$123:$C$135))</x:f>
        <x:v>0</x:v>
      </x:c>
      <x:c r="H371" s="55" t="n">
        <x:f>'SSRP agosto'!E15</x:f>
        <x:v>24596</x:v>
      </x:c>
      <x:c r="I371" s="55" t="n">
        <x:f>ROUND(H371*Parametros!$B$11,0)</x:f>
        <x:v>24596</x:v>
      </x:c>
      <x:c r="J371" s="55" t="n">
        <x:f>IF(ISNUMBER(G371),ROUND(SUM(G370:G371)*I371,0)-ROUND(SUM(G370:G370)*I371,0),"n.a.")</x:f>
        <x:v>0</x:v>
      </x:c>
      <x:c r="K371" s="55" t="n">
        <x:f>'SSRP agosto'!I15</x:f>
        <x:v>19184492</x:v>
      </x:c>
      <x:c r="L371" s="55" t="n">
        <x:f>K371*Parametros!$B$10*Parametros!$B$11</x:f>
        <x:v>28776738</x:v>
      </x:c>
      <x:c r="M371" s="60" t="n">
        <x:f>Parametros!B8</x:f>
        <x:v>0.015</x:v>
      </x:c>
      <x:c r="N371" s="55" t="n">
        <x:f>IF(I371=0,IF(L371=0,0,"n.a."),IF(M371&gt;0,L371/M371/I371,"n.a."))</x:f>
        <x:v>77998.42250772483</x:v>
      </x:c>
      <x:c r="O371" s="55" t="n">
        <x:f>IF(AND(ISNUMBER(J371),ISNUMBER(N371)),J371*N371,"n.a.")</x:f>
        <x:v>0</x:v>
      </x:c>
    </x:row>
    <x:row r="372">
      <x:c r="A372" s="38" t="str">
        <x:v>G0367</x:v>
      </x:c>
      <x:c r="B372" s="38" t="str">
        <x:v>C10</x:v>
      </x:c>
      <x:c r="C372" s="38" t="str">
        <x:v>MAPFRE Panamá S.A.</x:v>
      </x:c>
      <x:c r="D372" s="38" t="str">
        <x:v>Comercial</x:v>
      </x:c>
      <x:c r="E372" s="38" t="str">
        <x:v>Colón</x:v>
      </x:c>
      <x:c r="F372" s="55" t="n">
        <x:f>'SSRP geografia'!C125</x:f>
        <x:v>2659</x:v>
      </x:c>
      <x:c r="G372" s="60" t="n">
        <x:f>IF(SUM('SSRP geografia'!$C$123:$C$135)=0,IF('SSRP agosto'!E15=0,0,"n.a."),F372/SUM('SSRP geografia'!$C$123:$C$135))</x:f>
        <x:v>0.03221507408618956</x:v>
      </x:c>
      <x:c r="H372" s="55" t="n">
        <x:f>'SSRP agosto'!E15</x:f>
        <x:v>24596</x:v>
      </x:c>
      <x:c r="I372" s="55" t="n">
        <x:f>ROUND(H372*Parametros!$B$11,0)</x:f>
        <x:v>24596</x:v>
      </x:c>
      <x:c r="J372" s="55" t="n">
        <x:f>IF(ISNUMBER(G372),ROUND(SUM(G370:G372)*I372,0)-ROUND(SUM(G370:G371)*I372,0),"n.a.")</x:f>
        <x:v>792</x:v>
      </x:c>
      <x:c r="K372" s="55" t="n">
        <x:f>'SSRP agosto'!I15</x:f>
        <x:v>19184492</x:v>
      </x:c>
      <x:c r="L372" s="55" t="n">
        <x:f>K372*Parametros!$B$10*Parametros!$B$11</x:f>
        <x:v>28776738</x:v>
      </x:c>
      <x:c r="M372" s="60" t="n">
        <x:f>Parametros!B8</x:f>
        <x:v>0.015</x:v>
      </x:c>
      <x:c r="N372" s="55" t="n">
        <x:f>IF(I372=0,IF(L372=0,0,"n.a."),IF(M372&gt;0,L372/M372/I372,"n.a."))</x:f>
        <x:v>77998.42250772483</x:v>
      </x:c>
      <x:c r="O372" s="55" t="n">
        <x:f>IF(AND(ISNUMBER(J372),ISNUMBER(N372)),J372*N372,"n.a.")</x:f>
        <x:v>61774750.626118064</x:v>
      </x:c>
    </x:row>
    <x:row r="373">
      <x:c r="A373" s="38" t="str">
        <x:v>G0368</x:v>
      </x:c>
      <x:c r="B373" s="38" t="str">
        <x:v>C10</x:v>
      </x:c>
      <x:c r="C373" s="38" t="str">
        <x:v>MAPFRE Panamá S.A.</x:v>
      </x:c>
      <x:c r="D373" s="38" t="str">
        <x:v>Comercial</x:v>
      </x:c>
      <x:c r="E373" s="38" t="str">
        <x:v>Chiriquí</x:v>
      </x:c>
      <x:c r="F373" s="55" t="n">
        <x:f>'SSRP geografia'!C126</x:f>
        <x:v>3080</x:v>
      </x:c>
      <x:c r="G373" s="60" t="n">
        <x:f>IF(SUM('SSRP geografia'!$C$123:$C$135)=0,IF('SSRP agosto'!E15=0,0,"n.a."),F373/SUM('SSRP geografia'!$C$123:$C$135))</x:f>
        <x:v>0.037315693187462896</x:v>
      </x:c>
      <x:c r="H373" s="55" t="n">
        <x:f>'SSRP agosto'!E15</x:f>
        <x:v>24596</x:v>
      </x:c>
      <x:c r="I373" s="55" t="n">
        <x:f>ROUND(H373*Parametros!$B$11,0)</x:f>
        <x:v>24596</x:v>
      </x:c>
      <x:c r="J373" s="55" t="n">
        <x:f>IF(ISNUMBER(G373),ROUND(SUM(G370:G373)*I373,0)-ROUND(SUM(G370:G372)*I373,0),"n.a.")</x:f>
        <x:v>918</x:v>
      </x:c>
      <x:c r="K373" s="55" t="n">
        <x:f>'SSRP agosto'!I15</x:f>
        <x:v>19184492</x:v>
      </x:c>
      <x:c r="L373" s="55" t="n">
        <x:f>K373*Parametros!$B$10*Parametros!$B$11</x:f>
        <x:v>28776738</x:v>
      </x:c>
      <x:c r="M373" s="60" t="n">
        <x:f>Parametros!B8</x:f>
        <x:v>0.015</x:v>
      </x:c>
      <x:c r="N373" s="55" t="n">
        <x:f>IF(I373=0,IF(L373=0,0,"n.a."),IF(M373&gt;0,L373/M373/I373,"n.a."))</x:f>
        <x:v>77998.42250772483</x:v>
      </x:c>
      <x:c r="O373" s="55" t="n">
        <x:f>IF(AND(ISNUMBER(J373),ISNUMBER(N373)),J373*N373,"n.a.")</x:f>
        <x:v>71602551.86209139</x:v>
      </x:c>
    </x:row>
    <x:row r="374">
      <x:c r="A374" s="38" t="str">
        <x:v>G0369</x:v>
      </x:c>
      <x:c r="B374" s="38" t="str">
        <x:v>C10</x:v>
      </x:c>
      <x:c r="C374" s="38" t="str">
        <x:v>MAPFRE Panamá S.A.</x:v>
      </x:c>
      <x:c r="D374" s="38" t="str">
        <x:v>Comercial</x:v>
      </x:c>
      <x:c r="E374" s="38" t="str">
        <x:v>Darién</x:v>
      </x:c>
      <x:c r="F374" s="55" t="n">
        <x:f>'SSRP geografia'!C127</x:f>
        <x:v>0</x:v>
      </x:c>
      <x:c r="G374" s="60" t="n">
        <x:f>IF(SUM('SSRP geografia'!$C$123:$C$135)=0,IF('SSRP agosto'!E15=0,0,"n.a."),F374/SUM('SSRP geografia'!$C$123:$C$135))</x:f>
        <x:v>0</x:v>
      </x:c>
      <x:c r="H374" s="55" t="n">
        <x:f>'SSRP agosto'!E15</x:f>
        <x:v>24596</x:v>
      </x:c>
      <x:c r="I374" s="55" t="n">
        <x:f>ROUND(H374*Parametros!$B$11,0)</x:f>
        <x:v>24596</x:v>
      </x:c>
      <x:c r="J374" s="55" t="n">
        <x:f>IF(ISNUMBER(G374),ROUND(SUM(G370:G374)*I374,0)-ROUND(SUM(G370:G373)*I374,0),"n.a.")</x:f>
        <x:v>0</x:v>
      </x:c>
      <x:c r="K374" s="55" t="n">
        <x:f>'SSRP agosto'!I15</x:f>
        <x:v>19184492</x:v>
      </x:c>
      <x:c r="L374" s="55" t="n">
        <x:f>K374*Parametros!$B$10*Parametros!$B$11</x:f>
        <x:v>28776738</x:v>
      </x:c>
      <x:c r="M374" s="60" t="n">
        <x:f>Parametros!B8</x:f>
        <x:v>0.015</x:v>
      </x:c>
      <x:c r="N374" s="55" t="n">
        <x:f>IF(I374=0,IF(L374=0,0,"n.a."),IF(M374&gt;0,L374/M374/I374,"n.a."))</x:f>
        <x:v>77998.42250772483</x:v>
      </x:c>
      <x:c r="O374" s="55" t="n">
        <x:f>IF(AND(ISNUMBER(J374),ISNUMBER(N374)),J374*N374,"n.a.")</x:f>
        <x:v>0</x:v>
      </x:c>
    </x:row>
    <x:row r="375">
      <x:c r="A375" s="38" t="str">
        <x:v>G0370</x:v>
      </x:c>
      <x:c r="B375" s="38" t="str">
        <x:v>C10</x:v>
      </x:c>
      <x:c r="C375" s="38" t="str">
        <x:v>MAPFRE Panamá S.A.</x:v>
      </x:c>
      <x:c r="D375" s="38" t="str">
        <x:v>Comercial</x:v>
      </x:c>
      <x:c r="E375" s="38" t="str">
        <x:v>Herrera</x:v>
      </x:c>
      <x:c r="F375" s="55" t="n">
        <x:f>'SSRP geografia'!C128</x:f>
        <x:v>969</x:v>
      </x:c>
      <x:c r="G375" s="60" t="n">
        <x:f>IF(SUM('SSRP geografia'!$C$123:$C$135)=0,IF('SSRP agosto'!E15=0,0,"n.a."),F375/SUM('SSRP geografia'!$C$123:$C$135))</x:f>
        <x:v>0.011739904772289464</x:v>
      </x:c>
      <x:c r="H375" s="55" t="n">
        <x:f>'SSRP agosto'!E15</x:f>
        <x:v>24596</x:v>
      </x:c>
      <x:c r="I375" s="55" t="n">
        <x:f>ROUND(H375*Parametros!$B$11,0)</x:f>
        <x:v>24596</x:v>
      </x:c>
      <x:c r="J375" s="55" t="n">
        <x:f>IF(ISNUMBER(G375),ROUND(SUM(G370:G375)*I375,0)-ROUND(SUM(G370:G374)*I375,0),"n.a.")</x:f>
        <x:v>289</x:v>
      </x:c>
      <x:c r="K375" s="55" t="n">
        <x:f>'SSRP agosto'!I15</x:f>
        <x:v>19184492</x:v>
      </x:c>
      <x:c r="L375" s="55" t="n">
        <x:f>K375*Parametros!$B$10*Parametros!$B$11</x:f>
        <x:v>28776738</x:v>
      </x:c>
      <x:c r="M375" s="60" t="n">
        <x:f>Parametros!B8</x:f>
        <x:v>0.015</x:v>
      </x:c>
      <x:c r="N375" s="55" t="n">
        <x:f>IF(I375=0,IF(L375=0,0,"n.a."),IF(M375&gt;0,L375/M375/I375,"n.a."))</x:f>
        <x:v>77998.42250772483</x:v>
      </x:c>
      <x:c r="O375" s="55" t="n">
        <x:f>IF(AND(ISNUMBER(J375),ISNUMBER(N375)),J375*N375,"n.a.")</x:f>
        <x:v>22541544.104732476</x:v>
      </x:c>
    </x:row>
    <x:row r="376">
      <x:c r="A376" s="38" t="str">
        <x:v>G0371</x:v>
      </x:c>
      <x:c r="B376" s="38" t="str">
        <x:v>C10</x:v>
      </x:c>
      <x:c r="C376" s="38" t="str">
        <x:v>MAPFRE Panamá S.A.</x:v>
      </x:c>
      <x:c r="D376" s="38" t="str">
        <x:v>Comercial</x:v>
      </x:c>
      <x:c r="E376" s="38" t="str">
        <x:v>Los Santos</x:v>
      </x:c>
      <x:c r="F376" s="55" t="n">
        <x:f>'SSRP geografia'!C129</x:f>
        <x:v>0</x:v>
      </x:c>
      <x:c r="G376" s="60" t="n">
        <x:f>IF(SUM('SSRP geografia'!$C$123:$C$135)=0,IF('SSRP agosto'!E15=0,0,"n.a."),F376/SUM('SSRP geografia'!$C$123:$C$135))</x:f>
        <x:v>0</x:v>
      </x:c>
      <x:c r="H376" s="55" t="n">
        <x:f>'SSRP agosto'!E15</x:f>
        <x:v>24596</x:v>
      </x:c>
      <x:c r="I376" s="55" t="n">
        <x:f>ROUND(H376*Parametros!$B$11,0)</x:f>
        <x:v>24596</x:v>
      </x:c>
      <x:c r="J376" s="55" t="n">
        <x:f>IF(ISNUMBER(G376),ROUND(SUM(G370:G376)*I376,0)-ROUND(SUM(G370:G375)*I376,0),"n.a.")</x:f>
        <x:v>0</x:v>
      </x:c>
      <x:c r="K376" s="55" t="n">
        <x:f>'SSRP agosto'!I15</x:f>
        <x:v>19184492</x:v>
      </x:c>
      <x:c r="L376" s="55" t="n">
        <x:f>K376*Parametros!$B$10*Parametros!$B$11</x:f>
        <x:v>28776738</x:v>
      </x:c>
      <x:c r="M376" s="60" t="n">
        <x:f>Parametros!B8</x:f>
        <x:v>0.015</x:v>
      </x:c>
      <x:c r="N376" s="55" t="n">
        <x:f>IF(I376=0,IF(L376=0,0,"n.a."),IF(M376&gt;0,L376/M376/I376,"n.a."))</x:f>
        <x:v>77998.42250772483</x:v>
      </x:c>
      <x:c r="O376" s="55" t="n">
        <x:f>IF(AND(ISNUMBER(J376),ISNUMBER(N376)),J376*N376,"n.a.")</x:f>
        <x:v>0</x:v>
      </x:c>
    </x:row>
    <x:row r="377">
      <x:c r="A377" s="38" t="str">
        <x:v>G0372</x:v>
      </x:c>
      <x:c r="B377" s="38" t="str">
        <x:v>C10</x:v>
      </x:c>
      <x:c r="C377" s="38" t="str">
        <x:v>MAPFRE Panamá S.A.</x:v>
      </x:c>
      <x:c r="D377" s="38" t="str">
        <x:v>Comercial</x:v>
      </x:c>
      <x:c r="E377" s="38" t="str">
        <x:v>Panamá</x:v>
      </x:c>
      <x:c r="F377" s="55" t="n">
        <x:f>'SSRP geografia'!C130</x:f>
        <x:v>71397</x:v>
      </x:c>
      <x:c r="G377" s="60" t="n">
        <x:f>IF(SUM('SSRP geografia'!$C$123:$C$135)=0,IF('SSRP agosto'!E15=0,0,"n.a."),F377/SUM('SSRP geografia'!$C$123:$C$135))</x:f>
        <x:v>0.8650092683458729</x:v>
      </x:c>
      <x:c r="H377" s="55" t="n">
        <x:f>'SSRP agosto'!E15</x:f>
        <x:v>24596</x:v>
      </x:c>
      <x:c r="I377" s="55" t="n">
        <x:f>ROUND(H377*Parametros!$B$11,0)</x:f>
        <x:v>24596</x:v>
      </x:c>
      <x:c r="J377" s="55" t="n">
        <x:f>IF(ISNUMBER(G377),ROUND(SUM(G370:G377)*I377,0)-ROUND(SUM(G370:G376)*I377,0),"n.a.")</x:f>
        <x:v>21276</x:v>
      </x:c>
      <x:c r="K377" s="55" t="n">
        <x:f>'SSRP agosto'!I15</x:f>
        <x:v>19184492</x:v>
      </x:c>
      <x:c r="L377" s="55" t="n">
        <x:f>K377*Parametros!$B$10*Parametros!$B$11</x:f>
        <x:v>28776738</x:v>
      </x:c>
      <x:c r="M377" s="60" t="n">
        <x:f>Parametros!B8</x:f>
        <x:v>0.015</x:v>
      </x:c>
      <x:c r="N377" s="55" t="n">
        <x:f>IF(I377=0,IF(L377=0,0,"n.a."),IF(M377&gt;0,L377/M377/I377,"n.a."))</x:f>
        <x:v>77998.42250772483</x:v>
      </x:c>
      <x:c r="O377" s="55" t="n">
        <x:f>IF(AND(ISNUMBER(J377),ISNUMBER(N377)),J377*N377,"n.a.")</x:f>
        <x:v>1659494437.2743535</x:v>
      </x:c>
    </x:row>
    <x:row r="378">
      <x:c r="A378" s="38" t="str">
        <x:v>G0373</x:v>
      </x:c>
      <x:c r="B378" s="38" t="str">
        <x:v>C10</x:v>
      </x:c>
      <x:c r="C378" s="38" t="str">
        <x:v>MAPFRE Panamá S.A.</x:v>
      </x:c>
      <x:c r="D378" s="38" t="str">
        <x:v>Comercial</x:v>
      </x:c>
      <x:c r="E378" s="38" t="str">
        <x:v>Veraguas</x:v>
      </x:c>
      <x:c r="F378" s="55" t="n">
        <x:f>'SSRP geografia'!C131</x:f>
        <x:v>738</x:v>
      </x:c>
      <x:c r="G378" s="60" t="n">
        <x:f>IF(SUM('SSRP geografia'!$C$123:$C$135)=0,IF('SSRP agosto'!E15=0,0,"n.a."),F378/SUM('SSRP geografia'!$C$123:$C$135))</x:f>
        <x:v>0.008941227783229746</x:v>
      </x:c>
      <x:c r="H378" s="55" t="n">
        <x:f>'SSRP agosto'!E15</x:f>
        <x:v>24596</x:v>
      </x:c>
      <x:c r="I378" s="55" t="n">
        <x:f>ROUND(H378*Parametros!$B$11,0)</x:f>
        <x:v>24596</x:v>
      </x:c>
      <x:c r="J378" s="55" t="n">
        <x:f>IF(ISNUMBER(G378),ROUND(SUM(G370:G378)*I378,0)-ROUND(SUM(G370:G377)*I378,0),"n.a.")</x:f>
        <x:v>220</x:v>
      </x:c>
      <x:c r="K378" s="55" t="n">
        <x:f>'SSRP agosto'!I15</x:f>
        <x:v>19184492</x:v>
      </x:c>
      <x:c r="L378" s="55" t="n">
        <x:f>K378*Parametros!$B$10*Parametros!$B$11</x:f>
        <x:v>28776738</x:v>
      </x:c>
      <x:c r="M378" s="60" t="n">
        <x:f>Parametros!B8</x:f>
        <x:v>0.015</x:v>
      </x:c>
      <x:c r="N378" s="55" t="n">
        <x:f>IF(I378=0,IF(L378=0,0,"n.a."),IF(M378&gt;0,L378/M378/I378,"n.a."))</x:f>
        <x:v>77998.42250772483</x:v>
      </x:c>
      <x:c r="O378" s="55" t="n">
        <x:f>IF(AND(ISNUMBER(J378),ISNUMBER(N378)),J378*N378,"n.a.")</x:f>
        <x:v>17159652.95169946</x:v>
      </x:c>
    </x:row>
    <x:row r="379">
      <x:c r="A379" s="38" t="str">
        <x:v>G0374</x:v>
      </x:c>
      <x:c r="B379" s="38" t="str">
        <x:v>C10</x:v>
      </x:c>
      <x:c r="C379" s="38" t="str">
        <x:v>MAPFRE Panamá S.A.</x:v>
      </x:c>
      <x:c r="D379" s="38" t="str">
        <x:v>Comercial</x:v>
      </x:c>
      <x:c r="E379" s="38" t="str">
        <x:v>Guna Yala</x:v>
      </x:c>
      <x:c r="F379" s="55" t="n">
        <x:f>'SSRP geografia'!C132</x:f>
        <x:v>0</x:v>
      </x:c>
      <x:c r="G379" s="60" t="n">
        <x:f>IF(SUM('SSRP geografia'!$C$123:$C$135)=0,IF('SSRP agosto'!E15=0,0,"n.a."),F379/SUM('SSRP geografia'!$C$123:$C$135))</x:f>
        <x:v>0</x:v>
      </x:c>
      <x:c r="H379" s="55" t="n">
        <x:f>'SSRP agosto'!E15</x:f>
        <x:v>24596</x:v>
      </x:c>
      <x:c r="I379" s="55" t="n">
        <x:f>ROUND(H379*Parametros!$B$11,0)</x:f>
        <x:v>24596</x:v>
      </x:c>
      <x:c r="J379" s="55" t="n">
        <x:f>IF(ISNUMBER(G379),ROUND(SUM(G370:G379)*I379,0)-ROUND(SUM(G370:G378)*I379,0),"n.a.")</x:f>
        <x:v>0</x:v>
      </x:c>
      <x:c r="K379" s="55" t="n">
        <x:f>'SSRP agosto'!I15</x:f>
        <x:v>19184492</x:v>
      </x:c>
      <x:c r="L379" s="55" t="n">
        <x:f>K379*Parametros!$B$10*Parametros!$B$11</x:f>
        <x:v>28776738</x:v>
      </x:c>
      <x:c r="M379" s="60" t="n">
        <x:f>Parametros!B8</x:f>
        <x:v>0.015</x:v>
      </x:c>
      <x:c r="N379" s="55" t="n">
        <x:f>IF(I379=0,IF(L379=0,0,"n.a."),IF(M379&gt;0,L379/M379/I379,"n.a."))</x:f>
        <x:v>77998.42250772483</x:v>
      </x:c>
      <x:c r="O379" s="55" t="n">
        <x:f>IF(AND(ISNUMBER(J379),ISNUMBER(N379)),J379*N379,"n.a.")</x:f>
        <x:v>0</x:v>
      </x:c>
    </x:row>
    <x:row r="380">
      <x:c r="A380" s="38" t="str">
        <x:v>G0375</x:v>
      </x:c>
      <x:c r="B380" s="38" t="str">
        <x:v>C10</x:v>
      </x:c>
      <x:c r="C380" s="38" t="str">
        <x:v>MAPFRE Panamá S.A.</x:v>
      </x:c>
      <x:c r="D380" s="38" t="str">
        <x:v>Comercial</x:v>
      </x:c>
      <x:c r="E380" s="38" t="str">
        <x:v>Emberá-Wounaan</x:v>
      </x:c>
      <x:c r="F380" s="55" t="n">
        <x:f>'SSRP geografia'!C133</x:f>
        <x:v>0</x:v>
      </x:c>
      <x:c r="G380" s="60" t="n">
        <x:f>IF(SUM('SSRP geografia'!$C$123:$C$135)=0,IF('SSRP agosto'!E15=0,0,"n.a."),F380/SUM('SSRP geografia'!$C$123:$C$135))</x:f>
        <x:v>0</x:v>
      </x:c>
      <x:c r="H380" s="55" t="n">
        <x:f>'SSRP agosto'!E15</x:f>
        <x:v>24596</x:v>
      </x:c>
      <x:c r="I380" s="55" t="n">
        <x:f>ROUND(H380*Parametros!$B$11,0)</x:f>
        <x:v>24596</x:v>
      </x:c>
      <x:c r="J380" s="55" t="n">
        <x:f>IF(ISNUMBER(G380),ROUND(SUM(G370:G380)*I380,0)-ROUND(SUM(G370:G379)*I380,0),"n.a.")</x:f>
        <x:v>0</x:v>
      </x:c>
      <x:c r="K380" s="55" t="n">
        <x:f>'SSRP agosto'!I15</x:f>
        <x:v>19184492</x:v>
      </x:c>
      <x:c r="L380" s="55" t="n">
        <x:f>K380*Parametros!$B$10*Parametros!$B$11</x:f>
        <x:v>28776738</x:v>
      </x:c>
      <x:c r="M380" s="60" t="n">
        <x:f>Parametros!B8</x:f>
        <x:v>0.015</x:v>
      </x:c>
      <x:c r="N380" s="55" t="n">
        <x:f>IF(I380=0,IF(L380=0,0,"n.a."),IF(M380&gt;0,L380/M380/I380,"n.a."))</x:f>
        <x:v>77998.42250772483</x:v>
      </x:c>
      <x:c r="O380" s="55" t="n">
        <x:f>IF(AND(ISNUMBER(J380),ISNUMBER(N380)),J380*N380,"n.a.")</x:f>
        <x:v>0</x:v>
      </x:c>
    </x:row>
    <x:row r="381">
      <x:c r="A381" s="38" t="str">
        <x:v>G0376</x:v>
      </x:c>
      <x:c r="B381" s="38" t="str">
        <x:v>C10</x:v>
      </x:c>
      <x:c r="C381" s="38" t="str">
        <x:v>MAPFRE Panamá S.A.</x:v>
      </x:c>
      <x:c r="D381" s="38" t="str">
        <x:v>Comercial</x:v>
      </x:c>
      <x:c r="E381" s="38" t="str">
        <x:v>Ngäbe-Buglé</x:v>
      </x:c>
      <x:c r="F381" s="55" t="n">
        <x:f>'SSRP geografia'!C134</x:f>
        <x:v>0</x:v>
      </x:c>
      <x:c r="G381" s="60" t="n">
        <x:f>IF(SUM('SSRP geografia'!$C$123:$C$135)=0,IF('SSRP agosto'!E15=0,0,"n.a."),F381/SUM('SSRP geografia'!$C$123:$C$135))</x:f>
        <x:v>0</x:v>
      </x:c>
      <x:c r="H381" s="55" t="n">
        <x:f>'SSRP agosto'!E15</x:f>
        <x:v>24596</x:v>
      </x:c>
      <x:c r="I381" s="55" t="n">
        <x:f>ROUND(H381*Parametros!$B$11,0)</x:f>
        <x:v>24596</x:v>
      </x:c>
      <x:c r="J381" s="55" t="n">
        <x:f>IF(ISNUMBER(G381),ROUND(SUM(G370:G381)*I381,0)-ROUND(SUM(G370:G380)*I381,0),"n.a.")</x:f>
        <x:v>0</x:v>
      </x:c>
      <x:c r="K381" s="55" t="n">
        <x:f>'SSRP agosto'!I15</x:f>
        <x:v>19184492</x:v>
      </x:c>
      <x:c r="L381" s="55" t="n">
        <x:f>K381*Parametros!$B$10*Parametros!$B$11</x:f>
        <x:v>28776738</x:v>
      </x:c>
      <x:c r="M381" s="60" t="n">
        <x:f>Parametros!B8</x:f>
        <x:v>0.015</x:v>
      </x:c>
      <x:c r="N381" s="55" t="n">
        <x:f>IF(I381=0,IF(L381=0,0,"n.a."),IF(M381&gt;0,L381/M381/I381,"n.a."))</x:f>
        <x:v>77998.42250772483</x:v>
      </x:c>
      <x:c r="O381" s="55" t="n">
        <x:f>IF(AND(ISNUMBER(J381),ISNUMBER(N381)),J381*N381,"n.a.")</x:f>
        <x:v>0</x:v>
      </x:c>
    </x:row>
    <x:row r="382">
      <x:c r="A382" s="38" t="str">
        <x:v>G0377</x:v>
      </x:c>
      <x:c r="B382" s="38" t="str">
        <x:v>C10</x:v>
      </x:c>
      <x:c r="C382" s="38" t="str">
        <x:v>MAPFRE Panamá S.A.</x:v>
      </x:c>
      <x:c r="D382" s="38" t="str">
        <x:v>Comercial</x:v>
      </x:c>
      <x:c r="E382" s="38" t="str">
        <x:v>Panamá Oeste</x:v>
      </x:c>
      <x:c r="F382" s="55" t="n">
        <x:f>'SSRP geografia'!C135</x:f>
        <x:v>3696</x:v>
      </x:c>
      <x:c r="G382" s="60" t="n">
        <x:f>IF(SUM('SSRP geografia'!$C$123:$C$135)=0,IF('SSRP agosto'!E15=0,0,"n.a."),F382/SUM('SSRP geografia'!$C$123:$C$135))</x:f>
        <x:v>0.04477883182495548</x:v>
      </x:c>
      <x:c r="H382" s="55" t="n">
        <x:f>'SSRP agosto'!E15</x:f>
        <x:v>24596</x:v>
      </x:c>
      <x:c r="I382" s="55" t="n">
        <x:f>ROUND(H382*Parametros!$B$11,0)</x:f>
        <x:v>24596</x:v>
      </x:c>
      <x:c r="J382" s="55" t="n">
        <x:f>IF(ISNUMBER(G382),ROUND(SUM(G370:G382)*I382,0)-ROUND(SUM(G370:G381)*I382,0),"n.a.")</x:f>
        <x:v>1101</x:v>
      </x:c>
      <x:c r="K382" s="55" t="n">
        <x:f>'SSRP agosto'!I15</x:f>
        <x:v>19184492</x:v>
      </x:c>
      <x:c r="L382" s="55" t="n">
        <x:f>K382*Parametros!$B$10*Parametros!$B$11</x:f>
        <x:v>28776738</x:v>
      </x:c>
      <x:c r="M382" s="60" t="n">
        <x:f>Parametros!B8</x:f>
        <x:v>0.015</x:v>
      </x:c>
      <x:c r="N382" s="55" t="n">
        <x:f>IF(I382=0,IF(L382=0,0,"n.a."),IF(M382&gt;0,L382/M382/I382,"n.a."))</x:f>
        <x:v>77998.42250772483</x:v>
      </x:c>
      <x:c r="O382" s="55" t="n">
        <x:f>IF(AND(ISNUMBER(J382),ISNUMBER(N382)),J382*N382,"n.a.")</x:f>
        <x:v>85876263.18100503</x:v>
      </x:c>
    </x:row>
    <x:row r="383">
      <x:c r="A383" s="38" t="str">
        <x:v>G0378</x:v>
      </x:c>
      <x:c r="B383" s="38" t="str">
        <x:v>C10</x:v>
      </x:c>
      <x:c r="C383" s="38" t="str">
        <x:v>MAPFRE Panamá S.A.</x:v>
      </x:c>
      <x:c r="D383" s="38" t="str">
        <x:v>Industrial</x:v>
      </x:c>
      <x:c r="E383" s="38" t="str">
        <x:v>Bocas del Toro</x:v>
      </x:c>
      <x:c r="F383" s="55" t="n">
        <x:f>'SSRP geografia'!C123</x:f>
        <x:v>0</x:v>
      </x:c>
      <x:c r="G383" s="60" t="n">
        <x:f>IF(SUM('SSRP geografia'!$C$123:$C$135)=0,IF('SSRP agosto'!F15=0,0,"n.a."),F383/SUM('SSRP geografia'!$C$123:$C$135))</x:f>
        <x:v>0</x:v>
      </x:c>
      <x:c r="H383" s="55" t="n">
        <x:f>'SSRP agosto'!F15</x:f>
        <x:v>0</x:v>
      </x:c>
      <x:c r="I383" s="55" t="n">
        <x:f>ROUND(H383*Parametros!$B$11,0)</x:f>
        <x:v>0</x:v>
      </x:c>
      <x:c r="J383" s="55" t="n">
        <x:f>IF(ISNUMBER(G383),ROUND(SUM(G383:G383)*I383,0)-0,"n.a.")</x:f>
        <x:v>0</x:v>
      </x:c>
      <x:c r="K383" s="55" t="n">
        <x:f>'SSRP agosto'!J15</x:f>
        <x:v>0</x:v>
      </x:c>
      <x:c r="L383" s="55" t="n">
        <x:f>K383*Parametros!$B$10*Parametros!$B$11</x:f>
        <x:v>0</x:v>
      </x:c>
      <x:c r="M383" s="60" t="n">
        <x:f>Parametros!B9</x:f>
        <x:v>0.015</x:v>
      </x:c>
      <x:c r="N383" s="55" t="n">
        <x:f>IF(I383=0,IF(L383=0,0,"n.a."),IF(M383&gt;0,L383/M383/I383,"n.a."))</x:f>
        <x:v>0</x:v>
      </x:c>
      <x:c r="O383" s="55" t="n">
        <x:f>IF(AND(ISNUMBER(J383),ISNUMBER(N383)),J383*N383,"n.a.")</x:f>
        <x:v>0</x:v>
      </x:c>
    </x:row>
    <x:row r="384">
      <x:c r="A384" s="38" t="str">
        <x:v>G0379</x:v>
      </x:c>
      <x:c r="B384" s="38" t="str">
        <x:v>C10</x:v>
      </x:c>
      <x:c r="C384" s="38" t="str">
        <x:v>MAPFRE Panamá S.A.</x:v>
      </x:c>
      <x:c r="D384" s="38" t="str">
        <x:v>Industrial</x:v>
      </x:c>
      <x:c r="E384" s="38" t="str">
        <x:v>Coclé</x:v>
      </x:c>
      <x:c r="F384" s="55" t="n">
        <x:f>'SSRP geografia'!C124</x:f>
        <x:v>0</x:v>
      </x:c>
      <x:c r="G384" s="60" t="n">
        <x:f>IF(SUM('SSRP geografia'!$C$123:$C$135)=0,IF('SSRP agosto'!F15=0,0,"n.a."),F384/SUM('SSRP geografia'!$C$123:$C$135))</x:f>
        <x:v>0</x:v>
      </x:c>
      <x:c r="H384" s="55" t="n">
        <x:f>'SSRP agosto'!F15</x:f>
        <x:v>0</x:v>
      </x:c>
      <x:c r="I384" s="55" t="n">
        <x:f>ROUND(H384*Parametros!$B$11,0)</x:f>
        <x:v>0</x:v>
      </x:c>
      <x:c r="J384" s="55" t="n">
        <x:f>IF(ISNUMBER(G384),ROUND(SUM(G383:G384)*I384,0)-ROUND(SUM(G383:G383)*I384,0),"n.a.")</x:f>
        <x:v>0</x:v>
      </x:c>
      <x:c r="K384" s="55" t="n">
        <x:f>'SSRP agosto'!J15</x:f>
        <x:v>0</x:v>
      </x:c>
      <x:c r="L384" s="55" t="n">
        <x:f>K384*Parametros!$B$10*Parametros!$B$11</x:f>
        <x:v>0</x:v>
      </x:c>
      <x:c r="M384" s="60" t="n">
        <x:f>Parametros!B9</x:f>
        <x:v>0.015</x:v>
      </x:c>
      <x:c r="N384" s="55" t="n">
        <x:f>IF(I384=0,IF(L384=0,0,"n.a."),IF(M384&gt;0,L384/M384/I384,"n.a."))</x:f>
        <x:v>0</x:v>
      </x:c>
      <x:c r="O384" s="55" t="n">
        <x:f>IF(AND(ISNUMBER(J384),ISNUMBER(N384)),J384*N384,"n.a.")</x:f>
        <x:v>0</x:v>
      </x:c>
    </x:row>
    <x:row r="385">
      <x:c r="A385" s="38" t="str">
        <x:v>G0380</x:v>
      </x:c>
      <x:c r="B385" s="38" t="str">
        <x:v>C10</x:v>
      </x:c>
      <x:c r="C385" s="38" t="str">
        <x:v>MAPFRE Panamá S.A.</x:v>
      </x:c>
      <x:c r="D385" s="38" t="str">
        <x:v>Industrial</x:v>
      </x:c>
      <x:c r="E385" s="38" t="str">
        <x:v>Colón</x:v>
      </x:c>
      <x:c r="F385" s="55" t="n">
        <x:f>'SSRP geografia'!C125</x:f>
        <x:v>2659</x:v>
      </x:c>
      <x:c r="G385" s="60" t="n">
        <x:f>IF(SUM('SSRP geografia'!$C$123:$C$135)=0,IF('SSRP agosto'!F15=0,0,"n.a."),F385/SUM('SSRP geografia'!$C$123:$C$135))</x:f>
        <x:v>0.03221507408618956</x:v>
      </x:c>
      <x:c r="H385" s="55" t="n">
        <x:f>'SSRP agosto'!F15</x:f>
        <x:v>0</x:v>
      </x:c>
      <x:c r="I385" s="55" t="n">
        <x:f>ROUND(H385*Parametros!$B$11,0)</x:f>
        <x:v>0</x:v>
      </x:c>
      <x:c r="J385" s="55" t="n">
        <x:f>IF(ISNUMBER(G385),ROUND(SUM(G383:G385)*I385,0)-ROUND(SUM(G383:G384)*I385,0),"n.a.")</x:f>
        <x:v>0</x:v>
      </x:c>
      <x:c r="K385" s="55" t="n">
        <x:f>'SSRP agosto'!J15</x:f>
        <x:v>0</x:v>
      </x:c>
      <x:c r="L385" s="55" t="n">
        <x:f>K385*Parametros!$B$10*Parametros!$B$11</x:f>
        <x:v>0</x:v>
      </x:c>
      <x:c r="M385" s="60" t="n">
        <x:f>Parametros!B9</x:f>
        <x:v>0.015</x:v>
      </x:c>
      <x:c r="N385" s="55" t="n">
        <x:f>IF(I385=0,IF(L385=0,0,"n.a."),IF(M385&gt;0,L385/M385/I385,"n.a."))</x:f>
        <x:v>0</x:v>
      </x:c>
      <x:c r="O385" s="55" t="n">
        <x:f>IF(AND(ISNUMBER(J385),ISNUMBER(N385)),J385*N385,"n.a.")</x:f>
        <x:v>0</x:v>
      </x:c>
    </x:row>
    <x:row r="386">
      <x:c r="A386" s="38" t="str">
        <x:v>G0381</x:v>
      </x:c>
      <x:c r="B386" s="38" t="str">
        <x:v>C10</x:v>
      </x:c>
      <x:c r="C386" s="38" t="str">
        <x:v>MAPFRE Panamá S.A.</x:v>
      </x:c>
      <x:c r="D386" s="38" t="str">
        <x:v>Industrial</x:v>
      </x:c>
      <x:c r="E386" s="38" t="str">
        <x:v>Chiriquí</x:v>
      </x:c>
      <x:c r="F386" s="55" t="n">
        <x:f>'SSRP geografia'!C126</x:f>
        <x:v>3080</x:v>
      </x:c>
      <x:c r="G386" s="60" t="n">
        <x:f>IF(SUM('SSRP geografia'!$C$123:$C$135)=0,IF('SSRP agosto'!F15=0,0,"n.a."),F386/SUM('SSRP geografia'!$C$123:$C$135))</x:f>
        <x:v>0.037315693187462896</x:v>
      </x:c>
      <x:c r="H386" s="55" t="n">
        <x:f>'SSRP agosto'!F15</x:f>
        <x:v>0</x:v>
      </x:c>
      <x:c r="I386" s="55" t="n">
        <x:f>ROUND(H386*Parametros!$B$11,0)</x:f>
        <x:v>0</x:v>
      </x:c>
      <x:c r="J386" s="55" t="n">
        <x:f>IF(ISNUMBER(G386),ROUND(SUM(G383:G386)*I386,0)-ROUND(SUM(G383:G385)*I386,0),"n.a.")</x:f>
        <x:v>0</x:v>
      </x:c>
      <x:c r="K386" s="55" t="n">
        <x:f>'SSRP agosto'!J15</x:f>
        <x:v>0</x:v>
      </x:c>
      <x:c r="L386" s="55" t="n">
        <x:f>K386*Parametros!$B$10*Parametros!$B$11</x:f>
        <x:v>0</x:v>
      </x:c>
      <x:c r="M386" s="60" t="n">
        <x:f>Parametros!B9</x:f>
        <x:v>0.015</x:v>
      </x:c>
      <x:c r="N386" s="55" t="n">
        <x:f>IF(I386=0,IF(L386=0,0,"n.a."),IF(M386&gt;0,L386/M386/I386,"n.a."))</x:f>
        <x:v>0</x:v>
      </x:c>
      <x:c r="O386" s="55" t="n">
        <x:f>IF(AND(ISNUMBER(J386),ISNUMBER(N386)),J386*N386,"n.a.")</x:f>
        <x:v>0</x:v>
      </x:c>
    </x:row>
    <x:row r="387">
      <x:c r="A387" s="38" t="str">
        <x:v>G0382</x:v>
      </x:c>
      <x:c r="B387" s="38" t="str">
        <x:v>C10</x:v>
      </x:c>
      <x:c r="C387" s="38" t="str">
        <x:v>MAPFRE Panamá S.A.</x:v>
      </x:c>
      <x:c r="D387" s="38" t="str">
        <x:v>Industrial</x:v>
      </x:c>
      <x:c r="E387" s="38" t="str">
        <x:v>Darién</x:v>
      </x:c>
      <x:c r="F387" s="55" t="n">
        <x:f>'SSRP geografia'!C127</x:f>
        <x:v>0</x:v>
      </x:c>
      <x:c r="G387" s="60" t="n">
        <x:f>IF(SUM('SSRP geografia'!$C$123:$C$135)=0,IF('SSRP agosto'!F15=0,0,"n.a."),F387/SUM('SSRP geografia'!$C$123:$C$135))</x:f>
        <x:v>0</x:v>
      </x:c>
      <x:c r="H387" s="55" t="n">
        <x:f>'SSRP agosto'!F15</x:f>
        <x:v>0</x:v>
      </x:c>
      <x:c r="I387" s="55" t="n">
        <x:f>ROUND(H387*Parametros!$B$11,0)</x:f>
        <x:v>0</x:v>
      </x:c>
      <x:c r="J387" s="55" t="n">
        <x:f>IF(ISNUMBER(G387),ROUND(SUM(G383:G387)*I387,0)-ROUND(SUM(G383:G386)*I387,0),"n.a.")</x:f>
        <x:v>0</x:v>
      </x:c>
      <x:c r="K387" s="55" t="n">
        <x:f>'SSRP agosto'!J15</x:f>
        <x:v>0</x:v>
      </x:c>
      <x:c r="L387" s="55" t="n">
        <x:f>K387*Parametros!$B$10*Parametros!$B$11</x:f>
        <x:v>0</x:v>
      </x:c>
      <x:c r="M387" s="60" t="n">
        <x:f>Parametros!B9</x:f>
        <x:v>0.015</x:v>
      </x:c>
      <x:c r="N387" s="55" t="n">
        <x:f>IF(I387=0,IF(L387=0,0,"n.a."),IF(M387&gt;0,L387/M387/I387,"n.a."))</x:f>
        <x:v>0</x:v>
      </x:c>
      <x:c r="O387" s="55" t="n">
        <x:f>IF(AND(ISNUMBER(J387),ISNUMBER(N387)),J387*N387,"n.a.")</x:f>
        <x:v>0</x:v>
      </x:c>
    </x:row>
    <x:row r="388">
      <x:c r="A388" s="38" t="str">
        <x:v>G0383</x:v>
      </x:c>
      <x:c r="B388" s="38" t="str">
        <x:v>C10</x:v>
      </x:c>
      <x:c r="C388" s="38" t="str">
        <x:v>MAPFRE Panamá S.A.</x:v>
      </x:c>
      <x:c r="D388" s="38" t="str">
        <x:v>Industrial</x:v>
      </x:c>
      <x:c r="E388" s="38" t="str">
        <x:v>Herrera</x:v>
      </x:c>
      <x:c r="F388" s="55" t="n">
        <x:f>'SSRP geografia'!C128</x:f>
        <x:v>969</x:v>
      </x:c>
      <x:c r="G388" s="60" t="n">
        <x:f>IF(SUM('SSRP geografia'!$C$123:$C$135)=0,IF('SSRP agosto'!F15=0,0,"n.a."),F388/SUM('SSRP geografia'!$C$123:$C$135))</x:f>
        <x:v>0.011739904772289464</x:v>
      </x:c>
      <x:c r="H388" s="55" t="n">
        <x:f>'SSRP agosto'!F15</x:f>
        <x:v>0</x:v>
      </x:c>
      <x:c r="I388" s="55" t="n">
        <x:f>ROUND(H388*Parametros!$B$11,0)</x:f>
        <x:v>0</x:v>
      </x:c>
      <x:c r="J388" s="55" t="n">
        <x:f>IF(ISNUMBER(G388),ROUND(SUM(G383:G388)*I388,0)-ROUND(SUM(G383:G387)*I388,0),"n.a.")</x:f>
        <x:v>0</x:v>
      </x:c>
      <x:c r="K388" s="55" t="n">
        <x:f>'SSRP agosto'!J15</x:f>
        <x:v>0</x:v>
      </x:c>
      <x:c r="L388" s="55" t="n">
        <x:f>K388*Parametros!$B$10*Parametros!$B$11</x:f>
        <x:v>0</x:v>
      </x:c>
      <x:c r="M388" s="60" t="n">
        <x:f>Parametros!B9</x:f>
        <x:v>0.015</x:v>
      </x:c>
      <x:c r="N388" s="55" t="n">
        <x:f>IF(I388=0,IF(L388=0,0,"n.a."),IF(M388&gt;0,L388/M388/I388,"n.a."))</x:f>
        <x:v>0</x:v>
      </x:c>
      <x:c r="O388" s="55" t="n">
        <x:f>IF(AND(ISNUMBER(J388),ISNUMBER(N388)),J388*N388,"n.a.")</x:f>
        <x:v>0</x:v>
      </x:c>
    </x:row>
    <x:row r="389">
      <x:c r="A389" s="38" t="str">
        <x:v>G0384</x:v>
      </x:c>
      <x:c r="B389" s="38" t="str">
        <x:v>C10</x:v>
      </x:c>
      <x:c r="C389" s="38" t="str">
        <x:v>MAPFRE Panamá S.A.</x:v>
      </x:c>
      <x:c r="D389" s="38" t="str">
        <x:v>Industrial</x:v>
      </x:c>
      <x:c r="E389" s="38" t="str">
        <x:v>Los Santos</x:v>
      </x:c>
      <x:c r="F389" s="55" t="n">
        <x:f>'SSRP geografia'!C129</x:f>
        <x:v>0</x:v>
      </x:c>
      <x:c r="G389" s="60" t="n">
        <x:f>IF(SUM('SSRP geografia'!$C$123:$C$135)=0,IF('SSRP agosto'!F15=0,0,"n.a."),F389/SUM('SSRP geografia'!$C$123:$C$135))</x:f>
        <x:v>0</x:v>
      </x:c>
      <x:c r="H389" s="55" t="n">
        <x:f>'SSRP agosto'!F15</x:f>
        <x:v>0</x:v>
      </x:c>
      <x:c r="I389" s="55" t="n">
        <x:f>ROUND(H389*Parametros!$B$11,0)</x:f>
        <x:v>0</x:v>
      </x:c>
      <x:c r="J389" s="55" t="n">
        <x:f>IF(ISNUMBER(G389),ROUND(SUM(G383:G389)*I389,0)-ROUND(SUM(G383:G388)*I389,0),"n.a.")</x:f>
        <x:v>0</x:v>
      </x:c>
      <x:c r="K389" s="55" t="n">
        <x:f>'SSRP agosto'!J15</x:f>
        <x:v>0</x:v>
      </x:c>
      <x:c r="L389" s="55" t="n">
        <x:f>K389*Parametros!$B$10*Parametros!$B$11</x:f>
        <x:v>0</x:v>
      </x:c>
      <x:c r="M389" s="60" t="n">
        <x:f>Parametros!B9</x:f>
        <x:v>0.015</x:v>
      </x:c>
      <x:c r="N389" s="55" t="n">
        <x:f>IF(I389=0,IF(L389=0,0,"n.a."),IF(M389&gt;0,L389/M389/I389,"n.a."))</x:f>
        <x:v>0</x:v>
      </x:c>
      <x:c r="O389" s="55" t="n">
        <x:f>IF(AND(ISNUMBER(J389),ISNUMBER(N389)),J389*N389,"n.a.")</x:f>
        <x:v>0</x:v>
      </x:c>
    </x:row>
    <x:row r="390">
      <x:c r="A390" s="38" t="str">
        <x:v>G0385</x:v>
      </x:c>
      <x:c r="B390" s="38" t="str">
        <x:v>C10</x:v>
      </x:c>
      <x:c r="C390" s="38" t="str">
        <x:v>MAPFRE Panamá S.A.</x:v>
      </x:c>
      <x:c r="D390" s="38" t="str">
        <x:v>Industrial</x:v>
      </x:c>
      <x:c r="E390" s="38" t="str">
        <x:v>Panamá</x:v>
      </x:c>
      <x:c r="F390" s="55" t="n">
        <x:f>'SSRP geografia'!C130</x:f>
        <x:v>71397</x:v>
      </x:c>
      <x:c r="G390" s="60" t="n">
        <x:f>IF(SUM('SSRP geografia'!$C$123:$C$135)=0,IF('SSRP agosto'!F15=0,0,"n.a."),F390/SUM('SSRP geografia'!$C$123:$C$135))</x:f>
        <x:v>0.8650092683458729</x:v>
      </x:c>
      <x:c r="H390" s="55" t="n">
        <x:f>'SSRP agosto'!F15</x:f>
        <x:v>0</x:v>
      </x:c>
      <x:c r="I390" s="55" t="n">
        <x:f>ROUND(H390*Parametros!$B$11,0)</x:f>
        <x:v>0</x:v>
      </x:c>
      <x:c r="J390" s="55" t="n">
        <x:f>IF(ISNUMBER(G390),ROUND(SUM(G383:G390)*I390,0)-ROUND(SUM(G383:G389)*I390,0),"n.a.")</x:f>
        <x:v>0</x:v>
      </x:c>
      <x:c r="K390" s="55" t="n">
        <x:f>'SSRP agosto'!J15</x:f>
        <x:v>0</x:v>
      </x:c>
      <x:c r="L390" s="55" t="n">
        <x:f>K390*Parametros!$B$10*Parametros!$B$11</x:f>
        <x:v>0</x:v>
      </x:c>
      <x:c r="M390" s="60" t="n">
        <x:f>Parametros!B9</x:f>
        <x:v>0.015</x:v>
      </x:c>
      <x:c r="N390" s="55" t="n">
        <x:f>IF(I390=0,IF(L390=0,0,"n.a."),IF(M390&gt;0,L390/M390/I390,"n.a."))</x:f>
        <x:v>0</x:v>
      </x:c>
      <x:c r="O390" s="55" t="n">
        <x:f>IF(AND(ISNUMBER(J390),ISNUMBER(N390)),J390*N390,"n.a.")</x:f>
        <x:v>0</x:v>
      </x:c>
    </x:row>
    <x:row r="391">
      <x:c r="A391" s="38" t="str">
        <x:v>G0386</x:v>
      </x:c>
      <x:c r="B391" s="38" t="str">
        <x:v>C10</x:v>
      </x:c>
      <x:c r="C391" s="38" t="str">
        <x:v>MAPFRE Panamá S.A.</x:v>
      </x:c>
      <x:c r="D391" s="38" t="str">
        <x:v>Industrial</x:v>
      </x:c>
      <x:c r="E391" s="38" t="str">
        <x:v>Veraguas</x:v>
      </x:c>
      <x:c r="F391" s="55" t="n">
        <x:f>'SSRP geografia'!C131</x:f>
        <x:v>738</x:v>
      </x:c>
      <x:c r="G391" s="60" t="n">
        <x:f>IF(SUM('SSRP geografia'!$C$123:$C$135)=0,IF('SSRP agosto'!F15=0,0,"n.a."),F391/SUM('SSRP geografia'!$C$123:$C$135))</x:f>
        <x:v>0.008941227783229746</x:v>
      </x:c>
      <x:c r="H391" s="55" t="n">
        <x:f>'SSRP agosto'!F15</x:f>
        <x:v>0</x:v>
      </x:c>
      <x:c r="I391" s="55" t="n">
        <x:f>ROUND(H391*Parametros!$B$11,0)</x:f>
        <x:v>0</x:v>
      </x:c>
      <x:c r="J391" s="55" t="n">
        <x:f>IF(ISNUMBER(G391),ROUND(SUM(G383:G391)*I391,0)-ROUND(SUM(G383:G390)*I391,0),"n.a.")</x:f>
        <x:v>0</x:v>
      </x:c>
      <x:c r="K391" s="55" t="n">
        <x:f>'SSRP agosto'!J15</x:f>
        <x:v>0</x:v>
      </x:c>
      <x:c r="L391" s="55" t="n">
        <x:f>K391*Parametros!$B$10*Parametros!$B$11</x:f>
        <x:v>0</x:v>
      </x:c>
      <x:c r="M391" s="60" t="n">
        <x:f>Parametros!B9</x:f>
        <x:v>0.015</x:v>
      </x:c>
      <x:c r="N391" s="55" t="n">
        <x:f>IF(I391=0,IF(L391=0,0,"n.a."),IF(M391&gt;0,L391/M391/I391,"n.a."))</x:f>
        <x:v>0</x:v>
      </x:c>
      <x:c r="O391" s="55" t="n">
        <x:f>IF(AND(ISNUMBER(J391),ISNUMBER(N391)),J391*N391,"n.a.")</x:f>
        <x:v>0</x:v>
      </x:c>
    </x:row>
    <x:row r="392">
      <x:c r="A392" s="38" t="str">
        <x:v>G0387</x:v>
      </x:c>
      <x:c r="B392" s="38" t="str">
        <x:v>C10</x:v>
      </x:c>
      <x:c r="C392" s="38" t="str">
        <x:v>MAPFRE Panamá S.A.</x:v>
      </x:c>
      <x:c r="D392" s="38" t="str">
        <x:v>Industrial</x:v>
      </x:c>
      <x:c r="E392" s="38" t="str">
        <x:v>Guna Yala</x:v>
      </x:c>
      <x:c r="F392" s="55" t="n">
        <x:f>'SSRP geografia'!C132</x:f>
        <x:v>0</x:v>
      </x:c>
      <x:c r="G392" s="60" t="n">
        <x:f>IF(SUM('SSRP geografia'!$C$123:$C$135)=0,IF('SSRP agosto'!F15=0,0,"n.a."),F392/SUM('SSRP geografia'!$C$123:$C$135))</x:f>
        <x:v>0</x:v>
      </x:c>
      <x:c r="H392" s="55" t="n">
        <x:f>'SSRP agosto'!F15</x:f>
        <x:v>0</x:v>
      </x:c>
      <x:c r="I392" s="55" t="n">
        <x:f>ROUND(H392*Parametros!$B$11,0)</x:f>
        <x:v>0</x:v>
      </x:c>
      <x:c r="J392" s="55" t="n">
        <x:f>IF(ISNUMBER(G392),ROUND(SUM(G383:G392)*I392,0)-ROUND(SUM(G383:G391)*I392,0),"n.a.")</x:f>
        <x:v>0</x:v>
      </x:c>
      <x:c r="K392" s="55" t="n">
        <x:f>'SSRP agosto'!J15</x:f>
        <x:v>0</x:v>
      </x:c>
      <x:c r="L392" s="55" t="n">
        <x:f>K392*Parametros!$B$10*Parametros!$B$11</x:f>
        <x:v>0</x:v>
      </x:c>
      <x:c r="M392" s="60" t="n">
        <x:f>Parametros!B9</x:f>
        <x:v>0.015</x:v>
      </x:c>
      <x:c r="N392" s="55" t="n">
        <x:f>IF(I392=0,IF(L392=0,0,"n.a."),IF(M392&gt;0,L392/M392/I392,"n.a."))</x:f>
        <x:v>0</x:v>
      </x:c>
      <x:c r="O392" s="55" t="n">
        <x:f>IF(AND(ISNUMBER(J392),ISNUMBER(N392)),J392*N392,"n.a.")</x:f>
        <x:v>0</x:v>
      </x:c>
    </x:row>
    <x:row r="393">
      <x:c r="A393" s="38" t="str">
        <x:v>G0388</x:v>
      </x:c>
      <x:c r="B393" s="38" t="str">
        <x:v>C10</x:v>
      </x:c>
      <x:c r="C393" s="38" t="str">
        <x:v>MAPFRE Panamá S.A.</x:v>
      </x:c>
      <x:c r="D393" s="38" t="str">
        <x:v>Industrial</x:v>
      </x:c>
      <x:c r="E393" s="38" t="str">
        <x:v>Emberá-Wounaan</x:v>
      </x:c>
      <x:c r="F393" s="55" t="n">
        <x:f>'SSRP geografia'!C133</x:f>
        <x:v>0</x:v>
      </x:c>
      <x:c r="G393" s="60" t="n">
        <x:f>IF(SUM('SSRP geografia'!$C$123:$C$135)=0,IF('SSRP agosto'!F15=0,0,"n.a."),F393/SUM('SSRP geografia'!$C$123:$C$135))</x:f>
        <x:v>0</x:v>
      </x:c>
      <x:c r="H393" s="55" t="n">
        <x:f>'SSRP agosto'!F15</x:f>
        <x:v>0</x:v>
      </x:c>
      <x:c r="I393" s="55" t="n">
        <x:f>ROUND(H393*Parametros!$B$11,0)</x:f>
        <x:v>0</x:v>
      </x:c>
      <x:c r="J393" s="55" t="n">
        <x:f>IF(ISNUMBER(G393),ROUND(SUM(G383:G393)*I393,0)-ROUND(SUM(G383:G392)*I393,0),"n.a.")</x:f>
        <x:v>0</x:v>
      </x:c>
      <x:c r="K393" s="55" t="n">
        <x:f>'SSRP agosto'!J15</x:f>
        <x:v>0</x:v>
      </x:c>
      <x:c r="L393" s="55" t="n">
        <x:f>K393*Parametros!$B$10*Parametros!$B$11</x:f>
        <x:v>0</x:v>
      </x:c>
      <x:c r="M393" s="60" t="n">
        <x:f>Parametros!B9</x:f>
        <x:v>0.015</x:v>
      </x:c>
      <x:c r="N393" s="55" t="n">
        <x:f>IF(I393=0,IF(L393=0,0,"n.a."),IF(M393&gt;0,L393/M393/I393,"n.a."))</x:f>
        <x:v>0</x:v>
      </x:c>
      <x:c r="O393" s="55" t="n">
        <x:f>IF(AND(ISNUMBER(J393),ISNUMBER(N393)),J393*N393,"n.a.")</x:f>
        <x:v>0</x:v>
      </x:c>
    </x:row>
    <x:row r="394">
      <x:c r="A394" s="38" t="str">
        <x:v>G0389</x:v>
      </x:c>
      <x:c r="B394" s="38" t="str">
        <x:v>C10</x:v>
      </x:c>
      <x:c r="C394" s="38" t="str">
        <x:v>MAPFRE Panamá S.A.</x:v>
      </x:c>
      <x:c r="D394" s="38" t="str">
        <x:v>Industrial</x:v>
      </x:c>
      <x:c r="E394" s="38" t="str">
        <x:v>Ngäbe-Buglé</x:v>
      </x:c>
      <x:c r="F394" s="55" t="n">
        <x:f>'SSRP geografia'!C134</x:f>
        <x:v>0</x:v>
      </x:c>
      <x:c r="G394" s="60" t="n">
        <x:f>IF(SUM('SSRP geografia'!$C$123:$C$135)=0,IF('SSRP agosto'!F15=0,0,"n.a."),F394/SUM('SSRP geografia'!$C$123:$C$135))</x:f>
        <x:v>0</x:v>
      </x:c>
      <x:c r="H394" s="55" t="n">
        <x:f>'SSRP agosto'!F15</x:f>
        <x:v>0</x:v>
      </x:c>
      <x:c r="I394" s="55" t="n">
        <x:f>ROUND(H394*Parametros!$B$11,0)</x:f>
        <x:v>0</x:v>
      </x:c>
      <x:c r="J394" s="55" t="n">
        <x:f>IF(ISNUMBER(G394),ROUND(SUM(G383:G394)*I394,0)-ROUND(SUM(G383:G393)*I394,0),"n.a.")</x:f>
        <x:v>0</x:v>
      </x:c>
      <x:c r="K394" s="55" t="n">
        <x:f>'SSRP agosto'!J15</x:f>
        <x:v>0</x:v>
      </x:c>
      <x:c r="L394" s="55" t="n">
        <x:f>K394*Parametros!$B$10*Parametros!$B$11</x:f>
        <x:v>0</x:v>
      </x:c>
      <x:c r="M394" s="60" t="n">
        <x:f>Parametros!B9</x:f>
        <x:v>0.015</x:v>
      </x:c>
      <x:c r="N394" s="55" t="n">
        <x:f>IF(I394=0,IF(L394=0,0,"n.a."),IF(M394&gt;0,L394/M394/I394,"n.a."))</x:f>
        <x:v>0</x:v>
      </x:c>
      <x:c r="O394" s="55" t="n">
        <x:f>IF(AND(ISNUMBER(J394),ISNUMBER(N394)),J394*N394,"n.a.")</x:f>
        <x:v>0</x:v>
      </x:c>
    </x:row>
    <x:row r="395">
      <x:c r="A395" s="38" t="str">
        <x:v>G0390</x:v>
      </x:c>
      <x:c r="B395" s="38" t="str">
        <x:v>C10</x:v>
      </x:c>
      <x:c r="C395" s="38" t="str">
        <x:v>MAPFRE Panamá S.A.</x:v>
      </x:c>
      <x:c r="D395" s="38" t="str">
        <x:v>Industrial</x:v>
      </x:c>
      <x:c r="E395" s="38" t="str">
        <x:v>Panamá Oeste</x:v>
      </x:c>
      <x:c r="F395" s="55" t="n">
        <x:f>'SSRP geografia'!C135</x:f>
        <x:v>3696</x:v>
      </x:c>
      <x:c r="G395" s="60" t="n">
        <x:f>IF(SUM('SSRP geografia'!$C$123:$C$135)=0,IF('SSRP agosto'!F15=0,0,"n.a."),F395/SUM('SSRP geografia'!$C$123:$C$135))</x:f>
        <x:v>0.04477883182495548</x:v>
      </x:c>
      <x:c r="H395" s="55" t="n">
        <x:f>'SSRP agosto'!F15</x:f>
        <x:v>0</x:v>
      </x:c>
      <x:c r="I395" s="55" t="n">
        <x:f>ROUND(H395*Parametros!$B$11,0)</x:f>
        <x:v>0</x:v>
      </x:c>
      <x:c r="J395" s="55" t="n">
        <x:f>IF(ISNUMBER(G395),ROUND(SUM(G383:G395)*I395,0)-ROUND(SUM(G383:G394)*I395,0),"n.a.")</x:f>
        <x:v>0</x:v>
      </x:c>
      <x:c r="K395" s="55" t="n">
        <x:f>'SSRP agosto'!J15</x:f>
        <x:v>0</x:v>
      </x:c>
      <x:c r="L395" s="55" t="n">
        <x:f>K395*Parametros!$B$10*Parametros!$B$11</x:f>
        <x:v>0</x:v>
      </x:c>
      <x:c r="M395" s="60" t="n">
        <x:f>Parametros!B9</x:f>
        <x:v>0.015</x:v>
      </x:c>
      <x:c r="N395" s="55" t="n">
        <x:f>IF(I395=0,IF(L395=0,0,"n.a."),IF(M395&gt;0,L395/M395/I395,"n.a."))</x:f>
        <x:v>0</x:v>
      </x:c>
      <x:c r="O395" s="55" t="n">
        <x:f>IF(AND(ISNUMBER(J395),ISNUMBER(N395)),J395*N395,"n.a.")</x:f>
        <x:v>0</x:v>
      </x:c>
    </x:row>
    <x:row r="396">
      <x:c r="A396" s="38" t="str">
        <x:v>G0391</x:v>
      </x:c>
      <x:c r="B396" s="38" t="str">
        <x:v>C11</x:v>
      </x:c>
      <x:c r="C396" s="38" t="str">
        <x:v>Mercantil Seguros y Reaseguros, S.A.</x:v>
      </x:c>
      <x:c r="D396" s="38" t="str">
        <x:v>Residencial</x:v>
      </x:c>
      <x:c r="E396" s="38" t="str">
        <x:v>Bocas del Toro</x:v>
      </x:c>
      <x:c r="F396" s="55" t="n">
        <x:f>'SSRP geografia'!C136</x:f>
        <x:v>3</x:v>
      </x:c>
      <x:c r="G396" s="60" t="n">
        <x:f>IF(SUM('SSRP geografia'!$C$136:$C$148)=0,IF('SSRP agosto'!D16=0,0,"n.a."),F396/SUM('SSRP geografia'!$C$136:$C$148))</x:f>
        <x:v>0.0011013215859030838</x:v>
      </x:c>
      <x:c r="H396" s="55" t="n">
        <x:f>'SSRP agosto'!D16</x:f>
        <x:v>739</x:v>
      </x:c>
      <x:c r="I396" s="55" t="n">
        <x:f>ROUND(H396*Parametros!$B$11,0)</x:f>
        <x:v>739</x:v>
      </x:c>
      <x:c r="J396" s="55" t="n">
        <x:f>IF(ISNUMBER(G396),ROUND(SUM(G396:G396)*I396,0)-0,"n.a.")</x:f>
        <x:v>1</x:v>
      </x:c>
      <x:c r="K396" s="55" t="n">
        <x:f>'SSRP agosto'!H16</x:f>
        <x:v>258996</x:v>
      </x:c>
      <x:c r="L396" s="55" t="n">
        <x:f>K396*Parametros!$B$10*Parametros!$B$11</x:f>
        <x:v>388494</x:v>
      </x:c>
      <x:c r="M396" s="60" t="n">
        <x:f>Parametros!B7</x:f>
        <x:v>0.01</x:v>
      </x:c>
      <x:c r="N396" s="55" t="n">
        <x:f>IF(I396=0,IF(L396=0,0,"n.a."),IF(M396&gt;0,L396/M396/I396,"n.a."))</x:f>
        <x:v>52570.2300405954</x:v>
      </x:c>
      <x:c r="O396" s="55" t="n">
        <x:f>IF(AND(ISNUMBER(J396),ISNUMBER(N396)),J396*N396,"n.a.")</x:f>
        <x:v>52570.2300405954</x:v>
      </x:c>
    </x:row>
    <x:row r="397">
      <x:c r="A397" s="38" t="str">
        <x:v>G0392</x:v>
      </x:c>
      <x:c r="B397" s="38" t="str">
        <x:v>C11</x:v>
      </x:c>
      <x:c r="C397" s="38" t="str">
        <x:v>Mercantil Seguros y Reaseguros, S.A.</x:v>
      </x:c>
      <x:c r="D397" s="38" t="str">
        <x:v>Residencial</x:v>
      </x:c>
      <x:c r="E397" s="38" t="str">
        <x:v>Coclé</x:v>
      </x:c>
      <x:c r="F397" s="55" t="n">
        <x:f>'SSRP geografia'!C137</x:f>
        <x:v>18</x:v>
      </x:c>
      <x:c r="G397" s="60" t="n">
        <x:f>IF(SUM('SSRP geografia'!$C$136:$C$148)=0,IF('SSRP agosto'!D16=0,0,"n.a."),F397/SUM('SSRP geografia'!$C$136:$C$148))</x:f>
        <x:v>0.006607929515418502</x:v>
      </x:c>
      <x:c r="H397" s="55" t="n">
        <x:f>'SSRP agosto'!D16</x:f>
        <x:v>739</x:v>
      </x:c>
      <x:c r="I397" s="55" t="n">
        <x:f>ROUND(H397*Parametros!$B$11,0)</x:f>
        <x:v>739</x:v>
      </x:c>
      <x:c r="J397" s="55" t="n">
        <x:f>IF(ISNUMBER(G397),ROUND(SUM(G396:G397)*I397,0)-ROUND(SUM(G396:G396)*I397,0),"n.a.")</x:f>
        <x:v>5</x:v>
      </x:c>
      <x:c r="K397" s="55" t="n">
        <x:f>'SSRP agosto'!H16</x:f>
        <x:v>258996</x:v>
      </x:c>
      <x:c r="L397" s="55" t="n">
        <x:f>K397*Parametros!$B$10*Parametros!$B$11</x:f>
        <x:v>388494</x:v>
      </x:c>
      <x:c r="M397" s="60" t="n">
        <x:f>Parametros!B7</x:f>
        <x:v>0.01</x:v>
      </x:c>
      <x:c r="N397" s="55" t="n">
        <x:f>IF(I397=0,IF(L397=0,0,"n.a."),IF(M397&gt;0,L397/M397/I397,"n.a."))</x:f>
        <x:v>52570.2300405954</x:v>
      </x:c>
      <x:c r="O397" s="55" t="n">
        <x:f>IF(AND(ISNUMBER(J397),ISNUMBER(N397)),J397*N397,"n.a.")</x:f>
        <x:v>262851.150202977</x:v>
      </x:c>
    </x:row>
    <x:row r="398">
      <x:c r="A398" s="38" t="str">
        <x:v>G0393</x:v>
      </x:c>
      <x:c r="B398" s="38" t="str">
        <x:v>C11</x:v>
      </x:c>
      <x:c r="C398" s="38" t="str">
        <x:v>Mercantil Seguros y Reaseguros, S.A.</x:v>
      </x:c>
      <x:c r="D398" s="38" t="str">
        <x:v>Residencial</x:v>
      </x:c>
      <x:c r="E398" s="38" t="str">
        <x:v>Colón</x:v>
      </x:c>
      <x:c r="F398" s="55" t="n">
        <x:f>'SSRP geografia'!C138</x:f>
        <x:v>27</x:v>
      </x:c>
      <x:c r="G398" s="60" t="n">
        <x:f>IF(SUM('SSRP geografia'!$C$136:$C$148)=0,IF('SSRP agosto'!D16=0,0,"n.a."),F398/SUM('SSRP geografia'!$C$136:$C$148))</x:f>
        <x:v>0.009911894273127754</x:v>
      </x:c>
      <x:c r="H398" s="55" t="n">
        <x:f>'SSRP agosto'!D16</x:f>
        <x:v>739</x:v>
      </x:c>
      <x:c r="I398" s="55" t="n">
        <x:f>ROUND(H398*Parametros!$B$11,0)</x:f>
        <x:v>739</x:v>
      </x:c>
      <x:c r="J398" s="55" t="n">
        <x:f>IF(ISNUMBER(G398),ROUND(SUM(G396:G398)*I398,0)-ROUND(SUM(G396:G397)*I398,0),"n.a.")</x:f>
        <x:v>7</x:v>
      </x:c>
      <x:c r="K398" s="55" t="n">
        <x:f>'SSRP agosto'!H16</x:f>
        <x:v>258996</x:v>
      </x:c>
      <x:c r="L398" s="55" t="n">
        <x:f>K398*Parametros!$B$10*Parametros!$B$11</x:f>
        <x:v>388494</x:v>
      </x:c>
      <x:c r="M398" s="60" t="n">
        <x:f>Parametros!B7</x:f>
        <x:v>0.01</x:v>
      </x:c>
      <x:c r="N398" s="55" t="n">
        <x:f>IF(I398=0,IF(L398=0,0,"n.a."),IF(M398&gt;0,L398/M398/I398,"n.a."))</x:f>
        <x:v>52570.2300405954</x:v>
      </x:c>
      <x:c r="O398" s="55" t="n">
        <x:f>IF(AND(ISNUMBER(J398),ISNUMBER(N398)),J398*N398,"n.a.")</x:f>
        <x:v>367991.6102841678</x:v>
      </x:c>
    </x:row>
    <x:row r="399">
      <x:c r="A399" s="38" t="str">
        <x:v>G0394</x:v>
      </x:c>
      <x:c r="B399" s="38" t="str">
        <x:v>C11</x:v>
      </x:c>
      <x:c r="C399" s="38" t="str">
        <x:v>Mercantil Seguros y Reaseguros, S.A.</x:v>
      </x:c>
      <x:c r="D399" s="38" t="str">
        <x:v>Residencial</x:v>
      </x:c>
      <x:c r="E399" s="38" t="str">
        <x:v>Chiriquí</x:v>
      </x:c>
      <x:c r="F399" s="55" t="n">
        <x:f>'SSRP geografia'!C139</x:f>
        <x:v>55</x:v>
      </x:c>
      <x:c r="G399" s="60" t="n">
        <x:f>IF(SUM('SSRP geografia'!$C$136:$C$148)=0,IF('SSRP agosto'!D16=0,0,"n.a."),F399/SUM('SSRP geografia'!$C$136:$C$148))</x:f>
        <x:v>0.020190895741556535</x:v>
      </x:c>
      <x:c r="H399" s="55" t="n">
        <x:f>'SSRP agosto'!D16</x:f>
        <x:v>739</x:v>
      </x:c>
      <x:c r="I399" s="55" t="n">
        <x:f>ROUND(H399*Parametros!$B$11,0)</x:f>
        <x:v>739</x:v>
      </x:c>
      <x:c r="J399" s="55" t="n">
        <x:f>IF(ISNUMBER(G399),ROUND(SUM(G396:G399)*I399,0)-ROUND(SUM(G396:G398)*I399,0),"n.a.")</x:f>
        <x:v>15</x:v>
      </x:c>
      <x:c r="K399" s="55" t="n">
        <x:f>'SSRP agosto'!H16</x:f>
        <x:v>258996</x:v>
      </x:c>
      <x:c r="L399" s="55" t="n">
        <x:f>K399*Parametros!$B$10*Parametros!$B$11</x:f>
        <x:v>388494</x:v>
      </x:c>
      <x:c r="M399" s="60" t="n">
        <x:f>Parametros!B7</x:f>
        <x:v>0.01</x:v>
      </x:c>
      <x:c r="N399" s="55" t="n">
        <x:f>IF(I399=0,IF(L399=0,0,"n.a."),IF(M399&gt;0,L399/M399/I399,"n.a."))</x:f>
        <x:v>52570.2300405954</x:v>
      </x:c>
      <x:c r="O399" s="55" t="n">
        <x:f>IF(AND(ISNUMBER(J399),ISNUMBER(N399)),J399*N399,"n.a.")</x:f>
        <x:v>788553.450608931</x:v>
      </x:c>
    </x:row>
    <x:row r="400">
      <x:c r="A400" s="38" t="str">
        <x:v>G0395</x:v>
      </x:c>
      <x:c r="B400" s="38" t="str">
        <x:v>C11</x:v>
      </x:c>
      <x:c r="C400" s="38" t="str">
        <x:v>Mercantil Seguros y Reaseguros, S.A.</x:v>
      </x:c>
      <x:c r="D400" s="38" t="str">
        <x:v>Residencial</x:v>
      </x:c>
      <x:c r="E400" s="38" t="str">
        <x:v>Darién</x:v>
      </x:c>
      <x:c r="F400" s="55" t="n">
        <x:f>'SSRP geografia'!C140</x:f>
        <x:v>0</x:v>
      </x:c>
      <x:c r="G400" s="60" t="n">
        <x:f>IF(SUM('SSRP geografia'!$C$136:$C$148)=0,IF('SSRP agosto'!D16=0,0,"n.a."),F400/SUM('SSRP geografia'!$C$136:$C$148))</x:f>
        <x:v>0</x:v>
      </x:c>
      <x:c r="H400" s="55" t="n">
        <x:f>'SSRP agosto'!D16</x:f>
        <x:v>739</x:v>
      </x:c>
      <x:c r="I400" s="55" t="n">
        <x:f>ROUND(H400*Parametros!$B$11,0)</x:f>
        <x:v>739</x:v>
      </x:c>
      <x:c r="J400" s="55" t="n">
        <x:f>IF(ISNUMBER(G400),ROUND(SUM(G396:G400)*I400,0)-ROUND(SUM(G396:G399)*I400,0),"n.a.")</x:f>
        <x:v>0</x:v>
      </x:c>
      <x:c r="K400" s="55" t="n">
        <x:f>'SSRP agosto'!H16</x:f>
        <x:v>258996</x:v>
      </x:c>
      <x:c r="L400" s="55" t="n">
        <x:f>K400*Parametros!$B$10*Parametros!$B$11</x:f>
        <x:v>388494</x:v>
      </x:c>
      <x:c r="M400" s="60" t="n">
        <x:f>Parametros!B7</x:f>
        <x:v>0.01</x:v>
      </x:c>
      <x:c r="N400" s="55" t="n">
        <x:f>IF(I400=0,IF(L400=0,0,"n.a."),IF(M400&gt;0,L400/M400/I400,"n.a."))</x:f>
        <x:v>52570.2300405954</x:v>
      </x:c>
      <x:c r="O400" s="55" t="n">
        <x:f>IF(AND(ISNUMBER(J400),ISNUMBER(N400)),J400*N400,"n.a.")</x:f>
        <x:v>0</x:v>
      </x:c>
    </x:row>
    <x:row r="401">
      <x:c r="A401" s="38" t="str">
        <x:v>G0396</x:v>
      </x:c>
      <x:c r="B401" s="38" t="str">
        <x:v>C11</x:v>
      </x:c>
      <x:c r="C401" s="38" t="str">
        <x:v>Mercantil Seguros y Reaseguros, S.A.</x:v>
      </x:c>
      <x:c r="D401" s="38" t="str">
        <x:v>Residencial</x:v>
      </x:c>
      <x:c r="E401" s="38" t="str">
        <x:v>Herrera</x:v>
      </x:c>
      <x:c r="F401" s="55" t="n">
        <x:f>'SSRP geografia'!C141</x:f>
        <x:v>1</x:v>
      </x:c>
      <x:c r="G401" s="60" t="n">
        <x:f>IF(SUM('SSRP geografia'!$C$136:$C$148)=0,IF('SSRP agosto'!D16=0,0,"n.a."),F401/SUM('SSRP geografia'!$C$136:$C$148))</x:f>
        <x:v>0.0003671071953010279</x:v>
      </x:c>
      <x:c r="H401" s="55" t="n">
        <x:f>'SSRP agosto'!D16</x:f>
        <x:v>739</x:v>
      </x:c>
      <x:c r="I401" s="55" t="n">
        <x:f>ROUND(H401*Parametros!$B$11,0)</x:f>
        <x:v>739</x:v>
      </x:c>
      <x:c r="J401" s="55" t="n">
        <x:f>IF(ISNUMBER(G401),ROUND(SUM(G396:G401)*I401,0)-ROUND(SUM(G396:G400)*I401,0),"n.a.")</x:f>
        <x:v>0</x:v>
      </x:c>
      <x:c r="K401" s="55" t="n">
        <x:f>'SSRP agosto'!H16</x:f>
        <x:v>258996</x:v>
      </x:c>
      <x:c r="L401" s="55" t="n">
        <x:f>K401*Parametros!$B$10*Parametros!$B$11</x:f>
        <x:v>388494</x:v>
      </x:c>
      <x:c r="M401" s="60" t="n">
        <x:f>Parametros!B7</x:f>
        <x:v>0.01</x:v>
      </x:c>
      <x:c r="N401" s="55" t="n">
        <x:f>IF(I401=0,IF(L401=0,0,"n.a."),IF(M401&gt;0,L401/M401/I401,"n.a."))</x:f>
        <x:v>52570.2300405954</x:v>
      </x:c>
      <x:c r="O401" s="55" t="n">
        <x:f>IF(AND(ISNUMBER(J401),ISNUMBER(N401)),J401*N401,"n.a.")</x:f>
        <x:v>0</x:v>
      </x:c>
    </x:row>
    <x:row r="402">
      <x:c r="A402" s="38" t="str">
        <x:v>G0397</x:v>
      </x:c>
      <x:c r="B402" s="38" t="str">
        <x:v>C11</x:v>
      </x:c>
      <x:c r="C402" s="38" t="str">
        <x:v>Mercantil Seguros y Reaseguros, S.A.</x:v>
      </x:c>
      <x:c r="D402" s="38" t="str">
        <x:v>Residencial</x:v>
      </x:c>
      <x:c r="E402" s="38" t="str">
        <x:v>Los Santos</x:v>
      </x:c>
      <x:c r="F402" s="55" t="n">
        <x:f>'SSRP geografia'!C142</x:f>
        <x:v>5</x:v>
      </x:c>
      <x:c r="G402" s="60" t="n">
        <x:f>IF(SUM('SSRP geografia'!$C$136:$C$148)=0,IF('SSRP agosto'!D16=0,0,"n.a."),F402/SUM('SSRP geografia'!$C$136:$C$148))</x:f>
        <x:v>0.0018355359765051395</x:v>
      </x:c>
      <x:c r="H402" s="55" t="n">
        <x:f>'SSRP agosto'!D16</x:f>
        <x:v>739</x:v>
      </x:c>
      <x:c r="I402" s="55" t="n">
        <x:f>ROUND(H402*Parametros!$B$11,0)</x:f>
        <x:v>739</x:v>
      </x:c>
      <x:c r="J402" s="55" t="n">
        <x:f>IF(ISNUMBER(G402),ROUND(SUM(G396:G402)*I402,0)-ROUND(SUM(G396:G401)*I402,0),"n.a.")</x:f>
        <x:v>2</x:v>
      </x:c>
      <x:c r="K402" s="55" t="n">
        <x:f>'SSRP agosto'!H16</x:f>
        <x:v>258996</x:v>
      </x:c>
      <x:c r="L402" s="55" t="n">
        <x:f>K402*Parametros!$B$10*Parametros!$B$11</x:f>
        <x:v>388494</x:v>
      </x:c>
      <x:c r="M402" s="60" t="n">
        <x:f>Parametros!B7</x:f>
        <x:v>0.01</x:v>
      </x:c>
      <x:c r="N402" s="55" t="n">
        <x:f>IF(I402=0,IF(L402=0,0,"n.a."),IF(M402&gt;0,L402/M402/I402,"n.a."))</x:f>
        <x:v>52570.2300405954</x:v>
      </x:c>
      <x:c r="O402" s="55" t="n">
        <x:f>IF(AND(ISNUMBER(J402),ISNUMBER(N402)),J402*N402,"n.a.")</x:f>
        <x:v>105140.4600811908</x:v>
      </x:c>
    </x:row>
    <x:row r="403">
      <x:c r="A403" s="38" t="str">
        <x:v>G0398</x:v>
      </x:c>
      <x:c r="B403" s="38" t="str">
        <x:v>C11</x:v>
      </x:c>
      <x:c r="C403" s="38" t="str">
        <x:v>Mercantil Seguros y Reaseguros, S.A.</x:v>
      </x:c>
      <x:c r="D403" s="38" t="str">
        <x:v>Residencial</x:v>
      </x:c>
      <x:c r="E403" s="38" t="str">
        <x:v>Panamá</x:v>
      </x:c>
      <x:c r="F403" s="55" t="n">
        <x:f>'SSRP geografia'!C143</x:f>
        <x:v>2435</x:v>
      </x:c>
      <x:c r="G403" s="60" t="n">
        <x:f>IF(SUM('SSRP geografia'!$C$136:$C$148)=0,IF('SSRP agosto'!D16=0,0,"n.a."),F403/SUM('SSRP geografia'!$C$136:$C$148))</x:f>
        <x:v>0.893906020558003</x:v>
      </x:c>
      <x:c r="H403" s="55" t="n">
        <x:f>'SSRP agosto'!D16</x:f>
        <x:v>739</x:v>
      </x:c>
      <x:c r="I403" s="55" t="n">
        <x:f>ROUND(H403*Parametros!$B$11,0)</x:f>
        <x:v>739</x:v>
      </x:c>
      <x:c r="J403" s="55" t="n">
        <x:f>IF(ISNUMBER(G403),ROUND(SUM(G396:G403)*I403,0)-ROUND(SUM(G396:G402)*I403,0),"n.a.")</x:f>
        <x:v>660</x:v>
      </x:c>
      <x:c r="K403" s="55" t="n">
        <x:f>'SSRP agosto'!H16</x:f>
        <x:v>258996</x:v>
      </x:c>
      <x:c r="L403" s="55" t="n">
        <x:f>K403*Parametros!$B$10*Parametros!$B$11</x:f>
        <x:v>388494</x:v>
      </x:c>
      <x:c r="M403" s="60" t="n">
        <x:f>Parametros!B7</x:f>
        <x:v>0.01</x:v>
      </x:c>
      <x:c r="N403" s="55" t="n">
        <x:f>IF(I403=0,IF(L403=0,0,"n.a."),IF(M403&gt;0,L403/M403/I403,"n.a."))</x:f>
        <x:v>52570.2300405954</x:v>
      </x:c>
      <x:c r="O403" s="55" t="n">
        <x:f>IF(AND(ISNUMBER(J403),ISNUMBER(N403)),J403*N403,"n.a.")</x:f>
        <x:v>34696351.82679296</x:v>
      </x:c>
    </x:row>
    <x:row r="404">
      <x:c r="A404" s="38" t="str">
        <x:v>G0399</x:v>
      </x:c>
      <x:c r="B404" s="38" t="str">
        <x:v>C11</x:v>
      </x:c>
      <x:c r="C404" s="38" t="str">
        <x:v>Mercantil Seguros y Reaseguros, S.A.</x:v>
      </x:c>
      <x:c r="D404" s="38" t="str">
        <x:v>Residencial</x:v>
      </x:c>
      <x:c r="E404" s="38" t="str">
        <x:v>Veraguas</x:v>
      </x:c>
      <x:c r="F404" s="55" t="n">
        <x:f>'SSRP geografia'!C144</x:f>
        <x:v>5</x:v>
      </x:c>
      <x:c r="G404" s="60" t="n">
        <x:f>IF(SUM('SSRP geografia'!$C$136:$C$148)=0,IF('SSRP agosto'!D16=0,0,"n.a."),F404/SUM('SSRP geografia'!$C$136:$C$148))</x:f>
        <x:v>0.0018355359765051395</x:v>
      </x:c>
      <x:c r="H404" s="55" t="n">
        <x:f>'SSRP agosto'!D16</x:f>
        <x:v>739</x:v>
      </x:c>
      <x:c r="I404" s="55" t="n">
        <x:f>ROUND(H404*Parametros!$B$11,0)</x:f>
        <x:v>739</x:v>
      </x:c>
      <x:c r="J404" s="55" t="n">
        <x:f>IF(ISNUMBER(G404),ROUND(SUM(G396:G404)*I404,0)-ROUND(SUM(G396:G403)*I404,0),"n.a.")</x:f>
        <x:v>2</x:v>
      </x:c>
      <x:c r="K404" s="55" t="n">
        <x:f>'SSRP agosto'!H16</x:f>
        <x:v>258996</x:v>
      </x:c>
      <x:c r="L404" s="55" t="n">
        <x:f>K404*Parametros!$B$10*Parametros!$B$11</x:f>
        <x:v>388494</x:v>
      </x:c>
      <x:c r="M404" s="60" t="n">
        <x:f>Parametros!B7</x:f>
        <x:v>0.01</x:v>
      </x:c>
      <x:c r="N404" s="55" t="n">
        <x:f>IF(I404=0,IF(L404=0,0,"n.a."),IF(M404&gt;0,L404/M404/I404,"n.a."))</x:f>
        <x:v>52570.2300405954</x:v>
      </x:c>
      <x:c r="O404" s="55" t="n">
        <x:f>IF(AND(ISNUMBER(J404),ISNUMBER(N404)),J404*N404,"n.a.")</x:f>
        <x:v>105140.4600811908</x:v>
      </x:c>
    </x:row>
    <x:row r="405">
      <x:c r="A405" s="38" t="str">
        <x:v>G0400</x:v>
      </x:c>
      <x:c r="B405" s="38" t="str">
        <x:v>C11</x:v>
      </x:c>
      <x:c r="C405" s="38" t="str">
        <x:v>Mercantil Seguros y Reaseguros, S.A.</x:v>
      </x:c>
      <x:c r="D405" s="38" t="str">
        <x:v>Residencial</x:v>
      </x:c>
      <x:c r="E405" s="38" t="str">
        <x:v>Guna Yala</x:v>
      </x:c>
      <x:c r="F405" s="55" t="n">
        <x:f>'SSRP geografia'!C145</x:f>
        <x:v>0</x:v>
      </x:c>
      <x:c r="G405" s="60" t="n">
        <x:f>IF(SUM('SSRP geografia'!$C$136:$C$148)=0,IF('SSRP agosto'!D16=0,0,"n.a."),F405/SUM('SSRP geografia'!$C$136:$C$148))</x:f>
        <x:v>0</x:v>
      </x:c>
      <x:c r="H405" s="55" t="n">
        <x:f>'SSRP agosto'!D16</x:f>
        <x:v>739</x:v>
      </x:c>
      <x:c r="I405" s="55" t="n">
        <x:f>ROUND(H405*Parametros!$B$11,0)</x:f>
        <x:v>739</x:v>
      </x:c>
      <x:c r="J405" s="55" t="n">
        <x:f>IF(ISNUMBER(G405),ROUND(SUM(G396:G405)*I405,0)-ROUND(SUM(G396:G404)*I405,0),"n.a.")</x:f>
        <x:v>0</x:v>
      </x:c>
      <x:c r="K405" s="55" t="n">
        <x:f>'SSRP agosto'!H16</x:f>
        <x:v>258996</x:v>
      </x:c>
      <x:c r="L405" s="55" t="n">
        <x:f>K405*Parametros!$B$10*Parametros!$B$11</x:f>
        <x:v>388494</x:v>
      </x:c>
      <x:c r="M405" s="60" t="n">
        <x:f>Parametros!B7</x:f>
        <x:v>0.01</x:v>
      </x:c>
      <x:c r="N405" s="55" t="n">
        <x:f>IF(I405=0,IF(L405=0,0,"n.a."),IF(M405&gt;0,L405/M405/I405,"n.a."))</x:f>
        <x:v>52570.2300405954</x:v>
      </x:c>
      <x:c r="O405" s="55" t="n">
        <x:f>IF(AND(ISNUMBER(J405),ISNUMBER(N405)),J405*N405,"n.a.")</x:f>
        <x:v>0</x:v>
      </x:c>
    </x:row>
    <x:row r="406">
      <x:c r="A406" s="38" t="str">
        <x:v>G0401</x:v>
      </x:c>
      <x:c r="B406" s="38" t="str">
        <x:v>C11</x:v>
      </x:c>
      <x:c r="C406" s="38" t="str">
        <x:v>Mercantil Seguros y Reaseguros, S.A.</x:v>
      </x:c>
      <x:c r="D406" s="38" t="str">
        <x:v>Residencial</x:v>
      </x:c>
      <x:c r="E406" s="38" t="str">
        <x:v>Emberá-Wounaan</x:v>
      </x:c>
      <x:c r="F406" s="55" t="n">
        <x:f>'SSRP geografia'!C146</x:f>
        <x:v>0</x:v>
      </x:c>
      <x:c r="G406" s="60" t="n">
        <x:f>IF(SUM('SSRP geografia'!$C$136:$C$148)=0,IF('SSRP agosto'!D16=0,0,"n.a."),F406/SUM('SSRP geografia'!$C$136:$C$148))</x:f>
        <x:v>0</x:v>
      </x:c>
      <x:c r="H406" s="55" t="n">
        <x:f>'SSRP agosto'!D16</x:f>
        <x:v>739</x:v>
      </x:c>
      <x:c r="I406" s="55" t="n">
        <x:f>ROUND(H406*Parametros!$B$11,0)</x:f>
        <x:v>739</x:v>
      </x:c>
      <x:c r="J406" s="55" t="n">
        <x:f>IF(ISNUMBER(G406),ROUND(SUM(G396:G406)*I406,0)-ROUND(SUM(G396:G405)*I406,0),"n.a.")</x:f>
        <x:v>0</x:v>
      </x:c>
      <x:c r="K406" s="55" t="n">
        <x:f>'SSRP agosto'!H16</x:f>
        <x:v>258996</x:v>
      </x:c>
      <x:c r="L406" s="55" t="n">
        <x:f>K406*Parametros!$B$10*Parametros!$B$11</x:f>
        <x:v>388494</x:v>
      </x:c>
      <x:c r="M406" s="60" t="n">
        <x:f>Parametros!B7</x:f>
        <x:v>0.01</x:v>
      </x:c>
      <x:c r="N406" s="55" t="n">
        <x:f>IF(I406=0,IF(L406=0,0,"n.a."),IF(M406&gt;0,L406/M406/I406,"n.a."))</x:f>
        <x:v>52570.2300405954</x:v>
      </x:c>
      <x:c r="O406" s="55" t="n">
        <x:f>IF(AND(ISNUMBER(J406),ISNUMBER(N406)),J406*N406,"n.a.")</x:f>
        <x:v>0</x:v>
      </x:c>
    </x:row>
    <x:row r="407">
      <x:c r="A407" s="38" t="str">
        <x:v>G0402</x:v>
      </x:c>
      <x:c r="B407" s="38" t="str">
        <x:v>C11</x:v>
      </x:c>
      <x:c r="C407" s="38" t="str">
        <x:v>Mercantil Seguros y Reaseguros, S.A.</x:v>
      </x:c>
      <x:c r="D407" s="38" t="str">
        <x:v>Residencial</x:v>
      </x:c>
      <x:c r="E407" s="38" t="str">
        <x:v>Ngäbe-Buglé</x:v>
      </x:c>
      <x:c r="F407" s="55" t="n">
        <x:f>'SSRP geografia'!C147</x:f>
        <x:v>0</x:v>
      </x:c>
      <x:c r="G407" s="60" t="n">
        <x:f>IF(SUM('SSRP geografia'!$C$136:$C$148)=0,IF('SSRP agosto'!D16=0,0,"n.a."),F407/SUM('SSRP geografia'!$C$136:$C$148))</x:f>
        <x:v>0</x:v>
      </x:c>
      <x:c r="H407" s="55" t="n">
        <x:f>'SSRP agosto'!D16</x:f>
        <x:v>739</x:v>
      </x:c>
      <x:c r="I407" s="55" t="n">
        <x:f>ROUND(H407*Parametros!$B$11,0)</x:f>
        <x:v>739</x:v>
      </x:c>
      <x:c r="J407" s="55" t="n">
        <x:f>IF(ISNUMBER(G407),ROUND(SUM(G396:G407)*I407,0)-ROUND(SUM(G396:G406)*I407,0),"n.a.")</x:f>
        <x:v>0</x:v>
      </x:c>
      <x:c r="K407" s="55" t="n">
        <x:f>'SSRP agosto'!H16</x:f>
        <x:v>258996</x:v>
      </x:c>
      <x:c r="L407" s="55" t="n">
        <x:f>K407*Parametros!$B$10*Parametros!$B$11</x:f>
        <x:v>388494</x:v>
      </x:c>
      <x:c r="M407" s="60" t="n">
        <x:f>Parametros!B7</x:f>
        <x:v>0.01</x:v>
      </x:c>
      <x:c r="N407" s="55" t="n">
        <x:f>IF(I407=0,IF(L407=0,0,"n.a."),IF(M407&gt;0,L407/M407/I407,"n.a."))</x:f>
        <x:v>52570.2300405954</x:v>
      </x:c>
      <x:c r="O407" s="55" t="n">
        <x:f>IF(AND(ISNUMBER(J407),ISNUMBER(N407)),J407*N407,"n.a.")</x:f>
        <x:v>0</x:v>
      </x:c>
    </x:row>
    <x:row r="408">
      <x:c r="A408" s="38" t="str">
        <x:v>G0403</x:v>
      </x:c>
      <x:c r="B408" s="38" t="str">
        <x:v>C11</x:v>
      </x:c>
      <x:c r="C408" s="38" t="str">
        <x:v>Mercantil Seguros y Reaseguros, S.A.</x:v>
      </x:c>
      <x:c r="D408" s="38" t="str">
        <x:v>Residencial</x:v>
      </x:c>
      <x:c r="E408" s="38" t="str">
        <x:v>Panamá Oeste</x:v>
      </x:c>
      <x:c r="F408" s="55" t="n">
        <x:f>'SSRP geografia'!C148</x:f>
        <x:v>175</x:v>
      </x:c>
      <x:c r="G408" s="60" t="n">
        <x:f>IF(SUM('SSRP geografia'!$C$136:$C$148)=0,IF('SSRP agosto'!D16=0,0,"n.a."),F408/SUM('SSRP geografia'!$C$136:$C$148))</x:f>
        <x:v>0.06424375917767988</x:v>
      </x:c>
      <x:c r="H408" s="55" t="n">
        <x:f>'SSRP agosto'!D16</x:f>
        <x:v>739</x:v>
      </x:c>
      <x:c r="I408" s="55" t="n">
        <x:f>ROUND(H408*Parametros!$B$11,0)</x:f>
        <x:v>739</x:v>
      </x:c>
      <x:c r="J408" s="55" t="n">
        <x:f>IF(ISNUMBER(G408),ROUND(SUM(G396:G408)*I408,0)-ROUND(SUM(G396:G407)*I408,0),"n.a.")</x:f>
        <x:v>47</x:v>
      </x:c>
      <x:c r="K408" s="55" t="n">
        <x:f>'SSRP agosto'!H16</x:f>
        <x:v>258996</x:v>
      </x:c>
      <x:c r="L408" s="55" t="n">
        <x:f>K408*Parametros!$B$10*Parametros!$B$11</x:f>
        <x:v>388494</x:v>
      </x:c>
      <x:c r="M408" s="60" t="n">
        <x:f>Parametros!B7</x:f>
        <x:v>0.01</x:v>
      </x:c>
      <x:c r="N408" s="55" t="n">
        <x:f>IF(I408=0,IF(L408=0,0,"n.a."),IF(M408&gt;0,L408/M408/I408,"n.a."))</x:f>
        <x:v>52570.2300405954</x:v>
      </x:c>
      <x:c r="O408" s="55" t="n">
        <x:f>IF(AND(ISNUMBER(J408),ISNUMBER(N408)),J408*N408,"n.a.")</x:f>
        <x:v>2470800.811907984</x:v>
      </x:c>
    </x:row>
    <x:row r="409">
      <x:c r="A409" s="38" t="str">
        <x:v>G0404</x:v>
      </x:c>
      <x:c r="B409" s="38" t="str">
        <x:v>C11</x:v>
      </x:c>
      <x:c r="C409" s="38" t="str">
        <x:v>Mercantil Seguros y Reaseguros, S.A.</x:v>
      </x:c>
      <x:c r="D409" s="38" t="str">
        <x:v>Comercial</x:v>
      </x:c>
      <x:c r="E409" s="38" t="str">
        <x:v>Bocas del Toro</x:v>
      </x:c>
      <x:c r="F409" s="55" t="n">
        <x:f>'SSRP geografia'!C136</x:f>
        <x:v>3</x:v>
      </x:c>
      <x:c r="G409" s="60" t="n">
        <x:f>IF(SUM('SSRP geografia'!$C$136:$C$148)=0,IF('SSRP agosto'!E16=0,0,"n.a."),F409/SUM('SSRP geografia'!$C$136:$C$148))</x:f>
        <x:v>0.0011013215859030838</x:v>
      </x:c>
      <x:c r="H409" s="55" t="n">
        <x:f>'SSRP agosto'!E16</x:f>
        <x:v>0</x:v>
      </x:c>
      <x:c r="I409" s="55" t="n">
        <x:f>ROUND(H409*Parametros!$B$11,0)</x:f>
        <x:v>0</x:v>
      </x:c>
      <x:c r="J409" s="55" t="n">
        <x:f>IF(ISNUMBER(G409),ROUND(SUM(G409:G409)*I409,0)-0,"n.a.")</x:f>
        <x:v>0</x:v>
      </x:c>
      <x:c r="K409" s="55" t="n">
        <x:f>'SSRP agosto'!I16</x:f>
        <x:v>0</x:v>
      </x:c>
      <x:c r="L409" s="55" t="n">
        <x:f>K409*Parametros!$B$10*Parametros!$B$11</x:f>
        <x:v>0</x:v>
      </x:c>
      <x:c r="M409" s="60" t="n">
        <x:f>Parametros!B8</x:f>
        <x:v>0.015</x:v>
      </x:c>
      <x:c r="N409" s="55" t="n">
        <x:f>IF(I409=0,IF(L409=0,0,"n.a."),IF(M409&gt;0,L409/M409/I409,"n.a."))</x:f>
        <x:v>0</x:v>
      </x:c>
      <x:c r="O409" s="55" t="n">
        <x:f>IF(AND(ISNUMBER(J409),ISNUMBER(N409)),J409*N409,"n.a.")</x:f>
        <x:v>0</x:v>
      </x:c>
    </x:row>
    <x:row r="410">
      <x:c r="A410" s="38" t="str">
        <x:v>G0405</x:v>
      </x:c>
      <x:c r="B410" s="38" t="str">
        <x:v>C11</x:v>
      </x:c>
      <x:c r="C410" s="38" t="str">
        <x:v>Mercantil Seguros y Reaseguros, S.A.</x:v>
      </x:c>
      <x:c r="D410" s="38" t="str">
        <x:v>Comercial</x:v>
      </x:c>
      <x:c r="E410" s="38" t="str">
        <x:v>Coclé</x:v>
      </x:c>
      <x:c r="F410" s="55" t="n">
        <x:f>'SSRP geografia'!C137</x:f>
        <x:v>18</x:v>
      </x:c>
      <x:c r="G410" s="60" t="n">
        <x:f>IF(SUM('SSRP geografia'!$C$136:$C$148)=0,IF('SSRP agosto'!E16=0,0,"n.a."),F410/SUM('SSRP geografia'!$C$136:$C$148))</x:f>
        <x:v>0.006607929515418502</x:v>
      </x:c>
      <x:c r="H410" s="55" t="n">
        <x:f>'SSRP agosto'!E16</x:f>
        <x:v>0</x:v>
      </x:c>
      <x:c r="I410" s="55" t="n">
        <x:f>ROUND(H410*Parametros!$B$11,0)</x:f>
        <x:v>0</x:v>
      </x:c>
      <x:c r="J410" s="55" t="n">
        <x:f>IF(ISNUMBER(G410),ROUND(SUM(G409:G410)*I410,0)-ROUND(SUM(G409:G409)*I410,0),"n.a.")</x:f>
        <x:v>0</x:v>
      </x:c>
      <x:c r="K410" s="55" t="n">
        <x:f>'SSRP agosto'!I16</x:f>
        <x:v>0</x:v>
      </x:c>
      <x:c r="L410" s="55" t="n">
        <x:f>K410*Parametros!$B$10*Parametros!$B$11</x:f>
        <x:v>0</x:v>
      </x:c>
      <x:c r="M410" s="60" t="n">
        <x:f>Parametros!B8</x:f>
        <x:v>0.015</x:v>
      </x:c>
      <x:c r="N410" s="55" t="n">
        <x:f>IF(I410=0,IF(L410=0,0,"n.a."),IF(M410&gt;0,L410/M410/I410,"n.a."))</x:f>
        <x:v>0</x:v>
      </x:c>
      <x:c r="O410" s="55" t="n">
        <x:f>IF(AND(ISNUMBER(J410),ISNUMBER(N410)),J410*N410,"n.a.")</x:f>
        <x:v>0</x:v>
      </x:c>
    </x:row>
    <x:row r="411">
      <x:c r="A411" s="38" t="str">
        <x:v>G0406</x:v>
      </x:c>
      <x:c r="B411" s="38" t="str">
        <x:v>C11</x:v>
      </x:c>
      <x:c r="C411" s="38" t="str">
        <x:v>Mercantil Seguros y Reaseguros, S.A.</x:v>
      </x:c>
      <x:c r="D411" s="38" t="str">
        <x:v>Comercial</x:v>
      </x:c>
      <x:c r="E411" s="38" t="str">
        <x:v>Colón</x:v>
      </x:c>
      <x:c r="F411" s="55" t="n">
        <x:f>'SSRP geografia'!C138</x:f>
        <x:v>27</x:v>
      </x:c>
      <x:c r="G411" s="60" t="n">
        <x:f>IF(SUM('SSRP geografia'!$C$136:$C$148)=0,IF('SSRP agosto'!E16=0,0,"n.a."),F411/SUM('SSRP geografia'!$C$136:$C$148))</x:f>
        <x:v>0.009911894273127754</x:v>
      </x:c>
      <x:c r="H411" s="55" t="n">
        <x:f>'SSRP agosto'!E16</x:f>
        <x:v>0</x:v>
      </x:c>
      <x:c r="I411" s="55" t="n">
        <x:f>ROUND(H411*Parametros!$B$11,0)</x:f>
        <x:v>0</x:v>
      </x:c>
      <x:c r="J411" s="55" t="n">
        <x:f>IF(ISNUMBER(G411),ROUND(SUM(G409:G411)*I411,0)-ROUND(SUM(G409:G410)*I411,0),"n.a.")</x:f>
        <x:v>0</x:v>
      </x:c>
      <x:c r="K411" s="55" t="n">
        <x:f>'SSRP agosto'!I16</x:f>
        <x:v>0</x:v>
      </x:c>
      <x:c r="L411" s="55" t="n">
        <x:f>K411*Parametros!$B$10*Parametros!$B$11</x:f>
        <x:v>0</x:v>
      </x:c>
      <x:c r="M411" s="60" t="n">
        <x:f>Parametros!B8</x:f>
        <x:v>0.015</x:v>
      </x:c>
      <x:c r="N411" s="55" t="n">
        <x:f>IF(I411=0,IF(L411=0,0,"n.a."),IF(M411&gt;0,L411/M411/I411,"n.a."))</x:f>
        <x:v>0</x:v>
      </x:c>
      <x:c r="O411" s="55" t="n">
        <x:f>IF(AND(ISNUMBER(J411),ISNUMBER(N411)),J411*N411,"n.a.")</x:f>
        <x:v>0</x:v>
      </x:c>
    </x:row>
    <x:row r="412">
      <x:c r="A412" s="38" t="str">
        <x:v>G0407</x:v>
      </x:c>
      <x:c r="B412" s="38" t="str">
        <x:v>C11</x:v>
      </x:c>
      <x:c r="C412" s="38" t="str">
        <x:v>Mercantil Seguros y Reaseguros, S.A.</x:v>
      </x:c>
      <x:c r="D412" s="38" t="str">
        <x:v>Comercial</x:v>
      </x:c>
      <x:c r="E412" s="38" t="str">
        <x:v>Chiriquí</x:v>
      </x:c>
      <x:c r="F412" s="55" t="n">
        <x:f>'SSRP geografia'!C139</x:f>
        <x:v>55</x:v>
      </x:c>
      <x:c r="G412" s="60" t="n">
        <x:f>IF(SUM('SSRP geografia'!$C$136:$C$148)=0,IF('SSRP agosto'!E16=0,0,"n.a."),F412/SUM('SSRP geografia'!$C$136:$C$148))</x:f>
        <x:v>0.020190895741556535</x:v>
      </x:c>
      <x:c r="H412" s="55" t="n">
        <x:f>'SSRP agosto'!E16</x:f>
        <x:v>0</x:v>
      </x:c>
      <x:c r="I412" s="55" t="n">
        <x:f>ROUND(H412*Parametros!$B$11,0)</x:f>
        <x:v>0</x:v>
      </x:c>
      <x:c r="J412" s="55" t="n">
        <x:f>IF(ISNUMBER(G412),ROUND(SUM(G409:G412)*I412,0)-ROUND(SUM(G409:G411)*I412,0),"n.a.")</x:f>
        <x:v>0</x:v>
      </x:c>
      <x:c r="K412" s="55" t="n">
        <x:f>'SSRP agosto'!I16</x:f>
        <x:v>0</x:v>
      </x:c>
      <x:c r="L412" s="55" t="n">
        <x:f>K412*Parametros!$B$10*Parametros!$B$11</x:f>
        <x:v>0</x:v>
      </x:c>
      <x:c r="M412" s="60" t="n">
        <x:f>Parametros!B8</x:f>
        <x:v>0.015</x:v>
      </x:c>
      <x:c r="N412" s="55" t="n">
        <x:f>IF(I412=0,IF(L412=0,0,"n.a."),IF(M412&gt;0,L412/M412/I412,"n.a."))</x:f>
        <x:v>0</x:v>
      </x:c>
      <x:c r="O412" s="55" t="n">
        <x:f>IF(AND(ISNUMBER(J412),ISNUMBER(N412)),J412*N412,"n.a.")</x:f>
        <x:v>0</x:v>
      </x:c>
    </x:row>
    <x:row r="413">
      <x:c r="A413" s="38" t="str">
        <x:v>G0408</x:v>
      </x:c>
      <x:c r="B413" s="38" t="str">
        <x:v>C11</x:v>
      </x:c>
      <x:c r="C413" s="38" t="str">
        <x:v>Mercantil Seguros y Reaseguros, S.A.</x:v>
      </x:c>
      <x:c r="D413" s="38" t="str">
        <x:v>Comercial</x:v>
      </x:c>
      <x:c r="E413" s="38" t="str">
        <x:v>Darién</x:v>
      </x:c>
      <x:c r="F413" s="55" t="n">
        <x:f>'SSRP geografia'!C140</x:f>
        <x:v>0</x:v>
      </x:c>
      <x:c r="G413" s="60" t="n">
        <x:f>IF(SUM('SSRP geografia'!$C$136:$C$148)=0,IF('SSRP agosto'!E16=0,0,"n.a."),F413/SUM('SSRP geografia'!$C$136:$C$148))</x:f>
        <x:v>0</x:v>
      </x:c>
      <x:c r="H413" s="55" t="n">
        <x:f>'SSRP agosto'!E16</x:f>
        <x:v>0</x:v>
      </x:c>
      <x:c r="I413" s="55" t="n">
        <x:f>ROUND(H413*Parametros!$B$11,0)</x:f>
        <x:v>0</x:v>
      </x:c>
      <x:c r="J413" s="55" t="n">
        <x:f>IF(ISNUMBER(G413),ROUND(SUM(G409:G413)*I413,0)-ROUND(SUM(G409:G412)*I413,0),"n.a.")</x:f>
        <x:v>0</x:v>
      </x:c>
      <x:c r="K413" s="55" t="n">
        <x:f>'SSRP agosto'!I16</x:f>
        <x:v>0</x:v>
      </x:c>
      <x:c r="L413" s="55" t="n">
        <x:f>K413*Parametros!$B$10*Parametros!$B$11</x:f>
        <x:v>0</x:v>
      </x:c>
      <x:c r="M413" s="60" t="n">
        <x:f>Parametros!B8</x:f>
        <x:v>0.015</x:v>
      </x:c>
      <x:c r="N413" s="55" t="n">
        <x:f>IF(I413=0,IF(L413=0,0,"n.a."),IF(M413&gt;0,L413/M413/I413,"n.a."))</x:f>
        <x:v>0</x:v>
      </x:c>
      <x:c r="O413" s="55" t="n">
        <x:f>IF(AND(ISNUMBER(J413),ISNUMBER(N413)),J413*N413,"n.a.")</x:f>
        <x:v>0</x:v>
      </x:c>
    </x:row>
    <x:row r="414">
      <x:c r="A414" s="38" t="str">
        <x:v>G0409</x:v>
      </x:c>
      <x:c r="B414" s="38" t="str">
        <x:v>C11</x:v>
      </x:c>
      <x:c r="C414" s="38" t="str">
        <x:v>Mercantil Seguros y Reaseguros, S.A.</x:v>
      </x:c>
      <x:c r="D414" s="38" t="str">
        <x:v>Comercial</x:v>
      </x:c>
      <x:c r="E414" s="38" t="str">
        <x:v>Herrera</x:v>
      </x:c>
      <x:c r="F414" s="55" t="n">
        <x:f>'SSRP geografia'!C141</x:f>
        <x:v>1</x:v>
      </x:c>
      <x:c r="G414" s="60" t="n">
        <x:f>IF(SUM('SSRP geografia'!$C$136:$C$148)=0,IF('SSRP agosto'!E16=0,0,"n.a."),F414/SUM('SSRP geografia'!$C$136:$C$148))</x:f>
        <x:v>0.0003671071953010279</x:v>
      </x:c>
      <x:c r="H414" s="55" t="n">
        <x:f>'SSRP agosto'!E16</x:f>
        <x:v>0</x:v>
      </x:c>
      <x:c r="I414" s="55" t="n">
        <x:f>ROUND(H414*Parametros!$B$11,0)</x:f>
        <x:v>0</x:v>
      </x:c>
      <x:c r="J414" s="55" t="n">
        <x:f>IF(ISNUMBER(G414),ROUND(SUM(G409:G414)*I414,0)-ROUND(SUM(G409:G413)*I414,0),"n.a.")</x:f>
        <x:v>0</x:v>
      </x:c>
      <x:c r="K414" s="55" t="n">
        <x:f>'SSRP agosto'!I16</x:f>
        <x:v>0</x:v>
      </x:c>
      <x:c r="L414" s="55" t="n">
        <x:f>K414*Parametros!$B$10*Parametros!$B$11</x:f>
        <x:v>0</x:v>
      </x:c>
      <x:c r="M414" s="60" t="n">
        <x:f>Parametros!B8</x:f>
        <x:v>0.015</x:v>
      </x:c>
      <x:c r="N414" s="55" t="n">
        <x:f>IF(I414=0,IF(L414=0,0,"n.a."),IF(M414&gt;0,L414/M414/I414,"n.a."))</x:f>
        <x:v>0</x:v>
      </x:c>
      <x:c r="O414" s="55" t="n">
        <x:f>IF(AND(ISNUMBER(J414),ISNUMBER(N414)),J414*N414,"n.a.")</x:f>
        <x:v>0</x:v>
      </x:c>
    </x:row>
    <x:row r="415">
      <x:c r="A415" s="38" t="str">
        <x:v>G0410</x:v>
      </x:c>
      <x:c r="B415" s="38" t="str">
        <x:v>C11</x:v>
      </x:c>
      <x:c r="C415" s="38" t="str">
        <x:v>Mercantil Seguros y Reaseguros, S.A.</x:v>
      </x:c>
      <x:c r="D415" s="38" t="str">
        <x:v>Comercial</x:v>
      </x:c>
      <x:c r="E415" s="38" t="str">
        <x:v>Los Santos</x:v>
      </x:c>
      <x:c r="F415" s="55" t="n">
        <x:f>'SSRP geografia'!C142</x:f>
        <x:v>5</x:v>
      </x:c>
      <x:c r="G415" s="60" t="n">
        <x:f>IF(SUM('SSRP geografia'!$C$136:$C$148)=0,IF('SSRP agosto'!E16=0,0,"n.a."),F415/SUM('SSRP geografia'!$C$136:$C$148))</x:f>
        <x:v>0.0018355359765051395</x:v>
      </x:c>
      <x:c r="H415" s="55" t="n">
        <x:f>'SSRP agosto'!E16</x:f>
        <x:v>0</x:v>
      </x:c>
      <x:c r="I415" s="55" t="n">
        <x:f>ROUND(H415*Parametros!$B$11,0)</x:f>
        <x:v>0</x:v>
      </x:c>
      <x:c r="J415" s="55" t="n">
        <x:f>IF(ISNUMBER(G415),ROUND(SUM(G409:G415)*I415,0)-ROUND(SUM(G409:G414)*I415,0),"n.a.")</x:f>
        <x:v>0</x:v>
      </x:c>
      <x:c r="K415" s="55" t="n">
        <x:f>'SSRP agosto'!I16</x:f>
        <x:v>0</x:v>
      </x:c>
      <x:c r="L415" s="55" t="n">
        <x:f>K415*Parametros!$B$10*Parametros!$B$11</x:f>
        <x:v>0</x:v>
      </x:c>
      <x:c r="M415" s="60" t="n">
        <x:f>Parametros!B8</x:f>
        <x:v>0.015</x:v>
      </x:c>
      <x:c r="N415" s="55" t="n">
        <x:f>IF(I415=0,IF(L415=0,0,"n.a."),IF(M415&gt;0,L415/M415/I415,"n.a."))</x:f>
        <x:v>0</x:v>
      </x:c>
      <x:c r="O415" s="55" t="n">
        <x:f>IF(AND(ISNUMBER(J415),ISNUMBER(N415)),J415*N415,"n.a.")</x:f>
        <x:v>0</x:v>
      </x:c>
    </x:row>
    <x:row r="416">
      <x:c r="A416" s="38" t="str">
        <x:v>G0411</x:v>
      </x:c>
      <x:c r="B416" s="38" t="str">
        <x:v>C11</x:v>
      </x:c>
      <x:c r="C416" s="38" t="str">
        <x:v>Mercantil Seguros y Reaseguros, S.A.</x:v>
      </x:c>
      <x:c r="D416" s="38" t="str">
        <x:v>Comercial</x:v>
      </x:c>
      <x:c r="E416" s="38" t="str">
        <x:v>Panamá</x:v>
      </x:c>
      <x:c r="F416" s="55" t="n">
        <x:f>'SSRP geografia'!C143</x:f>
        <x:v>2435</x:v>
      </x:c>
      <x:c r="G416" s="60" t="n">
        <x:f>IF(SUM('SSRP geografia'!$C$136:$C$148)=0,IF('SSRP agosto'!E16=0,0,"n.a."),F416/SUM('SSRP geografia'!$C$136:$C$148))</x:f>
        <x:v>0.893906020558003</x:v>
      </x:c>
      <x:c r="H416" s="55" t="n">
        <x:f>'SSRP agosto'!E16</x:f>
        <x:v>0</x:v>
      </x:c>
      <x:c r="I416" s="55" t="n">
        <x:f>ROUND(H416*Parametros!$B$11,0)</x:f>
        <x:v>0</x:v>
      </x:c>
      <x:c r="J416" s="55" t="n">
        <x:f>IF(ISNUMBER(G416),ROUND(SUM(G409:G416)*I416,0)-ROUND(SUM(G409:G415)*I416,0),"n.a.")</x:f>
        <x:v>0</x:v>
      </x:c>
      <x:c r="K416" s="55" t="n">
        <x:f>'SSRP agosto'!I16</x:f>
        <x:v>0</x:v>
      </x:c>
      <x:c r="L416" s="55" t="n">
        <x:f>K416*Parametros!$B$10*Parametros!$B$11</x:f>
        <x:v>0</x:v>
      </x:c>
      <x:c r="M416" s="60" t="n">
        <x:f>Parametros!B8</x:f>
        <x:v>0.015</x:v>
      </x:c>
      <x:c r="N416" s="55" t="n">
        <x:f>IF(I416=0,IF(L416=0,0,"n.a."),IF(M416&gt;0,L416/M416/I416,"n.a."))</x:f>
        <x:v>0</x:v>
      </x:c>
      <x:c r="O416" s="55" t="n">
        <x:f>IF(AND(ISNUMBER(J416),ISNUMBER(N416)),J416*N416,"n.a.")</x:f>
        <x:v>0</x:v>
      </x:c>
    </x:row>
    <x:row r="417">
      <x:c r="A417" s="38" t="str">
        <x:v>G0412</x:v>
      </x:c>
      <x:c r="B417" s="38" t="str">
        <x:v>C11</x:v>
      </x:c>
      <x:c r="C417" s="38" t="str">
        <x:v>Mercantil Seguros y Reaseguros, S.A.</x:v>
      </x:c>
      <x:c r="D417" s="38" t="str">
        <x:v>Comercial</x:v>
      </x:c>
      <x:c r="E417" s="38" t="str">
        <x:v>Veraguas</x:v>
      </x:c>
      <x:c r="F417" s="55" t="n">
        <x:f>'SSRP geografia'!C144</x:f>
        <x:v>5</x:v>
      </x:c>
      <x:c r="G417" s="60" t="n">
        <x:f>IF(SUM('SSRP geografia'!$C$136:$C$148)=0,IF('SSRP agosto'!E16=0,0,"n.a."),F417/SUM('SSRP geografia'!$C$136:$C$148))</x:f>
        <x:v>0.0018355359765051395</x:v>
      </x:c>
      <x:c r="H417" s="55" t="n">
        <x:f>'SSRP agosto'!E16</x:f>
        <x:v>0</x:v>
      </x:c>
      <x:c r="I417" s="55" t="n">
        <x:f>ROUND(H417*Parametros!$B$11,0)</x:f>
        <x:v>0</x:v>
      </x:c>
      <x:c r="J417" s="55" t="n">
        <x:f>IF(ISNUMBER(G417),ROUND(SUM(G409:G417)*I417,0)-ROUND(SUM(G409:G416)*I417,0),"n.a.")</x:f>
        <x:v>0</x:v>
      </x:c>
      <x:c r="K417" s="55" t="n">
        <x:f>'SSRP agosto'!I16</x:f>
        <x:v>0</x:v>
      </x:c>
      <x:c r="L417" s="55" t="n">
        <x:f>K417*Parametros!$B$10*Parametros!$B$11</x:f>
        <x:v>0</x:v>
      </x:c>
      <x:c r="M417" s="60" t="n">
        <x:f>Parametros!B8</x:f>
        <x:v>0.015</x:v>
      </x:c>
      <x:c r="N417" s="55" t="n">
        <x:f>IF(I417=0,IF(L417=0,0,"n.a."),IF(M417&gt;0,L417/M417/I417,"n.a."))</x:f>
        <x:v>0</x:v>
      </x:c>
      <x:c r="O417" s="55" t="n">
        <x:f>IF(AND(ISNUMBER(J417),ISNUMBER(N417)),J417*N417,"n.a.")</x:f>
        <x:v>0</x:v>
      </x:c>
    </x:row>
    <x:row r="418">
      <x:c r="A418" s="38" t="str">
        <x:v>G0413</x:v>
      </x:c>
      <x:c r="B418" s="38" t="str">
        <x:v>C11</x:v>
      </x:c>
      <x:c r="C418" s="38" t="str">
        <x:v>Mercantil Seguros y Reaseguros, S.A.</x:v>
      </x:c>
      <x:c r="D418" s="38" t="str">
        <x:v>Comercial</x:v>
      </x:c>
      <x:c r="E418" s="38" t="str">
        <x:v>Guna Yala</x:v>
      </x:c>
      <x:c r="F418" s="55" t="n">
        <x:f>'SSRP geografia'!C145</x:f>
        <x:v>0</x:v>
      </x:c>
      <x:c r="G418" s="60" t="n">
        <x:f>IF(SUM('SSRP geografia'!$C$136:$C$148)=0,IF('SSRP agosto'!E16=0,0,"n.a."),F418/SUM('SSRP geografia'!$C$136:$C$148))</x:f>
        <x:v>0</x:v>
      </x:c>
      <x:c r="H418" s="55" t="n">
        <x:f>'SSRP agosto'!E16</x:f>
        <x:v>0</x:v>
      </x:c>
      <x:c r="I418" s="55" t="n">
        <x:f>ROUND(H418*Parametros!$B$11,0)</x:f>
        <x:v>0</x:v>
      </x:c>
      <x:c r="J418" s="55" t="n">
        <x:f>IF(ISNUMBER(G418),ROUND(SUM(G409:G418)*I418,0)-ROUND(SUM(G409:G417)*I418,0),"n.a.")</x:f>
        <x:v>0</x:v>
      </x:c>
      <x:c r="K418" s="55" t="n">
        <x:f>'SSRP agosto'!I16</x:f>
        <x:v>0</x:v>
      </x:c>
      <x:c r="L418" s="55" t="n">
        <x:f>K418*Parametros!$B$10*Parametros!$B$11</x:f>
        <x:v>0</x:v>
      </x:c>
      <x:c r="M418" s="60" t="n">
        <x:f>Parametros!B8</x:f>
        <x:v>0.015</x:v>
      </x:c>
      <x:c r="N418" s="55" t="n">
        <x:f>IF(I418=0,IF(L418=0,0,"n.a."),IF(M418&gt;0,L418/M418/I418,"n.a."))</x:f>
        <x:v>0</x:v>
      </x:c>
      <x:c r="O418" s="55" t="n">
        <x:f>IF(AND(ISNUMBER(J418),ISNUMBER(N418)),J418*N418,"n.a.")</x:f>
        <x:v>0</x:v>
      </x:c>
    </x:row>
    <x:row r="419">
      <x:c r="A419" s="38" t="str">
        <x:v>G0414</x:v>
      </x:c>
      <x:c r="B419" s="38" t="str">
        <x:v>C11</x:v>
      </x:c>
      <x:c r="C419" s="38" t="str">
        <x:v>Mercantil Seguros y Reaseguros, S.A.</x:v>
      </x:c>
      <x:c r="D419" s="38" t="str">
        <x:v>Comercial</x:v>
      </x:c>
      <x:c r="E419" s="38" t="str">
        <x:v>Emberá-Wounaan</x:v>
      </x:c>
      <x:c r="F419" s="55" t="n">
        <x:f>'SSRP geografia'!C146</x:f>
        <x:v>0</x:v>
      </x:c>
      <x:c r="G419" s="60" t="n">
        <x:f>IF(SUM('SSRP geografia'!$C$136:$C$148)=0,IF('SSRP agosto'!E16=0,0,"n.a."),F419/SUM('SSRP geografia'!$C$136:$C$148))</x:f>
        <x:v>0</x:v>
      </x:c>
      <x:c r="H419" s="55" t="n">
        <x:f>'SSRP agosto'!E16</x:f>
        <x:v>0</x:v>
      </x:c>
      <x:c r="I419" s="55" t="n">
        <x:f>ROUND(H419*Parametros!$B$11,0)</x:f>
        <x:v>0</x:v>
      </x:c>
      <x:c r="J419" s="55" t="n">
        <x:f>IF(ISNUMBER(G419),ROUND(SUM(G409:G419)*I419,0)-ROUND(SUM(G409:G418)*I419,0),"n.a.")</x:f>
        <x:v>0</x:v>
      </x:c>
      <x:c r="K419" s="55" t="n">
        <x:f>'SSRP agosto'!I16</x:f>
        <x:v>0</x:v>
      </x:c>
      <x:c r="L419" s="55" t="n">
        <x:f>K419*Parametros!$B$10*Parametros!$B$11</x:f>
        <x:v>0</x:v>
      </x:c>
      <x:c r="M419" s="60" t="n">
        <x:f>Parametros!B8</x:f>
        <x:v>0.015</x:v>
      </x:c>
      <x:c r="N419" s="55" t="n">
        <x:f>IF(I419=0,IF(L419=0,0,"n.a."),IF(M419&gt;0,L419/M419/I419,"n.a."))</x:f>
        <x:v>0</x:v>
      </x:c>
      <x:c r="O419" s="55" t="n">
        <x:f>IF(AND(ISNUMBER(J419),ISNUMBER(N419)),J419*N419,"n.a.")</x:f>
        <x:v>0</x:v>
      </x:c>
    </x:row>
    <x:row r="420">
      <x:c r="A420" s="38" t="str">
        <x:v>G0415</x:v>
      </x:c>
      <x:c r="B420" s="38" t="str">
        <x:v>C11</x:v>
      </x:c>
      <x:c r="C420" s="38" t="str">
        <x:v>Mercantil Seguros y Reaseguros, S.A.</x:v>
      </x:c>
      <x:c r="D420" s="38" t="str">
        <x:v>Comercial</x:v>
      </x:c>
      <x:c r="E420" s="38" t="str">
        <x:v>Ngäbe-Buglé</x:v>
      </x:c>
      <x:c r="F420" s="55" t="n">
        <x:f>'SSRP geografia'!C147</x:f>
        <x:v>0</x:v>
      </x:c>
      <x:c r="G420" s="60" t="n">
        <x:f>IF(SUM('SSRP geografia'!$C$136:$C$148)=0,IF('SSRP agosto'!E16=0,0,"n.a."),F420/SUM('SSRP geografia'!$C$136:$C$148))</x:f>
        <x:v>0</x:v>
      </x:c>
      <x:c r="H420" s="55" t="n">
        <x:f>'SSRP agosto'!E16</x:f>
        <x:v>0</x:v>
      </x:c>
      <x:c r="I420" s="55" t="n">
        <x:f>ROUND(H420*Parametros!$B$11,0)</x:f>
        <x:v>0</x:v>
      </x:c>
      <x:c r="J420" s="55" t="n">
        <x:f>IF(ISNUMBER(G420),ROUND(SUM(G409:G420)*I420,0)-ROUND(SUM(G409:G419)*I420,0),"n.a.")</x:f>
        <x:v>0</x:v>
      </x:c>
      <x:c r="K420" s="55" t="n">
        <x:f>'SSRP agosto'!I16</x:f>
        <x:v>0</x:v>
      </x:c>
      <x:c r="L420" s="55" t="n">
        <x:f>K420*Parametros!$B$10*Parametros!$B$11</x:f>
        <x:v>0</x:v>
      </x:c>
      <x:c r="M420" s="60" t="n">
        <x:f>Parametros!B8</x:f>
        <x:v>0.015</x:v>
      </x:c>
      <x:c r="N420" s="55" t="n">
        <x:f>IF(I420=0,IF(L420=0,0,"n.a."),IF(M420&gt;0,L420/M420/I420,"n.a."))</x:f>
        <x:v>0</x:v>
      </x:c>
      <x:c r="O420" s="55" t="n">
        <x:f>IF(AND(ISNUMBER(J420),ISNUMBER(N420)),J420*N420,"n.a.")</x:f>
        <x:v>0</x:v>
      </x:c>
    </x:row>
    <x:row r="421">
      <x:c r="A421" s="38" t="str">
        <x:v>G0416</x:v>
      </x:c>
      <x:c r="B421" s="38" t="str">
        <x:v>C11</x:v>
      </x:c>
      <x:c r="C421" s="38" t="str">
        <x:v>Mercantil Seguros y Reaseguros, S.A.</x:v>
      </x:c>
      <x:c r="D421" s="38" t="str">
        <x:v>Comercial</x:v>
      </x:c>
      <x:c r="E421" s="38" t="str">
        <x:v>Panamá Oeste</x:v>
      </x:c>
      <x:c r="F421" s="55" t="n">
        <x:f>'SSRP geografia'!C148</x:f>
        <x:v>175</x:v>
      </x:c>
      <x:c r="G421" s="60" t="n">
        <x:f>IF(SUM('SSRP geografia'!$C$136:$C$148)=0,IF('SSRP agosto'!E16=0,0,"n.a."),F421/SUM('SSRP geografia'!$C$136:$C$148))</x:f>
        <x:v>0.06424375917767988</x:v>
      </x:c>
      <x:c r="H421" s="55" t="n">
        <x:f>'SSRP agosto'!E16</x:f>
        <x:v>0</x:v>
      </x:c>
      <x:c r="I421" s="55" t="n">
        <x:f>ROUND(H421*Parametros!$B$11,0)</x:f>
        <x:v>0</x:v>
      </x:c>
      <x:c r="J421" s="55" t="n">
        <x:f>IF(ISNUMBER(G421),ROUND(SUM(G409:G421)*I421,0)-ROUND(SUM(G409:G420)*I421,0),"n.a.")</x:f>
        <x:v>0</x:v>
      </x:c>
      <x:c r="K421" s="55" t="n">
        <x:f>'SSRP agosto'!I16</x:f>
        <x:v>0</x:v>
      </x:c>
      <x:c r="L421" s="55" t="n">
        <x:f>K421*Parametros!$B$10*Parametros!$B$11</x:f>
        <x:v>0</x:v>
      </x:c>
      <x:c r="M421" s="60" t="n">
        <x:f>Parametros!B8</x:f>
        <x:v>0.015</x:v>
      </x:c>
      <x:c r="N421" s="55" t="n">
        <x:f>IF(I421=0,IF(L421=0,0,"n.a."),IF(M421&gt;0,L421/M421/I421,"n.a."))</x:f>
        <x:v>0</x:v>
      </x:c>
      <x:c r="O421" s="55" t="n">
        <x:f>IF(AND(ISNUMBER(J421),ISNUMBER(N421)),J421*N421,"n.a.")</x:f>
        <x:v>0</x:v>
      </x:c>
    </x:row>
    <x:row r="422">
      <x:c r="A422" s="38" t="str">
        <x:v>G0417</x:v>
      </x:c>
      <x:c r="B422" s="38" t="str">
        <x:v>C11</x:v>
      </x:c>
      <x:c r="C422" s="38" t="str">
        <x:v>Mercantil Seguros y Reaseguros, S.A.</x:v>
      </x:c>
      <x:c r="D422" s="38" t="str">
        <x:v>Industrial</x:v>
      </x:c>
      <x:c r="E422" s="38" t="str">
        <x:v>Bocas del Toro</x:v>
      </x:c>
      <x:c r="F422" s="55" t="n">
        <x:f>'SSRP geografia'!C136</x:f>
        <x:v>3</x:v>
      </x:c>
      <x:c r="G422" s="60" t="n">
        <x:f>IF(SUM('SSRP geografia'!$C$136:$C$148)=0,IF('SSRP agosto'!F16=0,0,"n.a."),F422/SUM('SSRP geografia'!$C$136:$C$148))</x:f>
        <x:v>0.0011013215859030838</x:v>
      </x:c>
      <x:c r="H422" s="55" t="n">
        <x:f>'SSRP agosto'!F16</x:f>
        <x:v>0</x:v>
      </x:c>
      <x:c r="I422" s="55" t="n">
        <x:f>ROUND(H422*Parametros!$B$11,0)</x:f>
        <x:v>0</x:v>
      </x:c>
      <x:c r="J422" s="55" t="n">
        <x:f>IF(ISNUMBER(G422),ROUND(SUM(G422:G422)*I422,0)-0,"n.a.")</x:f>
        <x:v>0</x:v>
      </x:c>
      <x:c r="K422" s="55" t="n">
        <x:f>'SSRP agosto'!J16</x:f>
        <x:v>0</x:v>
      </x:c>
      <x:c r="L422" s="55" t="n">
        <x:f>K422*Parametros!$B$10*Parametros!$B$11</x:f>
        <x:v>0</x:v>
      </x:c>
      <x:c r="M422" s="60" t="n">
        <x:f>Parametros!B9</x:f>
        <x:v>0.015</x:v>
      </x:c>
      <x:c r="N422" s="55" t="n">
        <x:f>IF(I422=0,IF(L422=0,0,"n.a."),IF(M422&gt;0,L422/M422/I422,"n.a."))</x:f>
        <x:v>0</x:v>
      </x:c>
      <x:c r="O422" s="55" t="n">
        <x:f>IF(AND(ISNUMBER(J422),ISNUMBER(N422)),J422*N422,"n.a.")</x:f>
        <x:v>0</x:v>
      </x:c>
    </x:row>
    <x:row r="423">
      <x:c r="A423" s="38" t="str">
        <x:v>G0418</x:v>
      </x:c>
      <x:c r="B423" s="38" t="str">
        <x:v>C11</x:v>
      </x:c>
      <x:c r="C423" s="38" t="str">
        <x:v>Mercantil Seguros y Reaseguros, S.A.</x:v>
      </x:c>
      <x:c r="D423" s="38" t="str">
        <x:v>Industrial</x:v>
      </x:c>
      <x:c r="E423" s="38" t="str">
        <x:v>Coclé</x:v>
      </x:c>
      <x:c r="F423" s="55" t="n">
        <x:f>'SSRP geografia'!C137</x:f>
        <x:v>18</x:v>
      </x:c>
      <x:c r="G423" s="60" t="n">
        <x:f>IF(SUM('SSRP geografia'!$C$136:$C$148)=0,IF('SSRP agosto'!F16=0,0,"n.a."),F423/SUM('SSRP geografia'!$C$136:$C$148))</x:f>
        <x:v>0.006607929515418502</x:v>
      </x:c>
      <x:c r="H423" s="55" t="n">
        <x:f>'SSRP agosto'!F16</x:f>
        <x:v>0</x:v>
      </x:c>
      <x:c r="I423" s="55" t="n">
        <x:f>ROUND(H423*Parametros!$B$11,0)</x:f>
        <x:v>0</x:v>
      </x:c>
      <x:c r="J423" s="55" t="n">
        <x:f>IF(ISNUMBER(G423),ROUND(SUM(G422:G423)*I423,0)-ROUND(SUM(G422:G422)*I423,0),"n.a.")</x:f>
        <x:v>0</x:v>
      </x:c>
      <x:c r="K423" s="55" t="n">
        <x:f>'SSRP agosto'!J16</x:f>
        <x:v>0</x:v>
      </x:c>
      <x:c r="L423" s="55" t="n">
        <x:f>K423*Parametros!$B$10*Parametros!$B$11</x:f>
        <x:v>0</x:v>
      </x:c>
      <x:c r="M423" s="60" t="n">
        <x:f>Parametros!B9</x:f>
        <x:v>0.015</x:v>
      </x:c>
      <x:c r="N423" s="55" t="n">
        <x:f>IF(I423=0,IF(L423=0,0,"n.a."),IF(M423&gt;0,L423/M423/I423,"n.a."))</x:f>
        <x:v>0</x:v>
      </x:c>
      <x:c r="O423" s="55" t="n">
        <x:f>IF(AND(ISNUMBER(J423),ISNUMBER(N423)),J423*N423,"n.a.")</x:f>
        <x:v>0</x:v>
      </x:c>
    </x:row>
    <x:row r="424">
      <x:c r="A424" s="38" t="str">
        <x:v>G0419</x:v>
      </x:c>
      <x:c r="B424" s="38" t="str">
        <x:v>C11</x:v>
      </x:c>
      <x:c r="C424" s="38" t="str">
        <x:v>Mercantil Seguros y Reaseguros, S.A.</x:v>
      </x:c>
      <x:c r="D424" s="38" t="str">
        <x:v>Industrial</x:v>
      </x:c>
      <x:c r="E424" s="38" t="str">
        <x:v>Colón</x:v>
      </x:c>
      <x:c r="F424" s="55" t="n">
        <x:f>'SSRP geografia'!C138</x:f>
        <x:v>27</x:v>
      </x:c>
      <x:c r="G424" s="60" t="n">
        <x:f>IF(SUM('SSRP geografia'!$C$136:$C$148)=0,IF('SSRP agosto'!F16=0,0,"n.a."),F424/SUM('SSRP geografia'!$C$136:$C$148))</x:f>
        <x:v>0.009911894273127754</x:v>
      </x:c>
      <x:c r="H424" s="55" t="n">
        <x:f>'SSRP agosto'!F16</x:f>
        <x:v>0</x:v>
      </x:c>
      <x:c r="I424" s="55" t="n">
        <x:f>ROUND(H424*Parametros!$B$11,0)</x:f>
        <x:v>0</x:v>
      </x:c>
      <x:c r="J424" s="55" t="n">
        <x:f>IF(ISNUMBER(G424),ROUND(SUM(G422:G424)*I424,0)-ROUND(SUM(G422:G423)*I424,0),"n.a.")</x:f>
        <x:v>0</x:v>
      </x:c>
      <x:c r="K424" s="55" t="n">
        <x:f>'SSRP agosto'!J16</x:f>
        <x:v>0</x:v>
      </x:c>
      <x:c r="L424" s="55" t="n">
        <x:f>K424*Parametros!$B$10*Parametros!$B$11</x:f>
        <x:v>0</x:v>
      </x:c>
      <x:c r="M424" s="60" t="n">
        <x:f>Parametros!B9</x:f>
        <x:v>0.015</x:v>
      </x:c>
      <x:c r="N424" s="55" t="n">
        <x:f>IF(I424=0,IF(L424=0,0,"n.a."),IF(M424&gt;0,L424/M424/I424,"n.a."))</x:f>
        <x:v>0</x:v>
      </x:c>
      <x:c r="O424" s="55" t="n">
        <x:f>IF(AND(ISNUMBER(J424),ISNUMBER(N424)),J424*N424,"n.a.")</x:f>
        <x:v>0</x:v>
      </x:c>
    </x:row>
    <x:row r="425">
      <x:c r="A425" s="38" t="str">
        <x:v>G0420</x:v>
      </x:c>
      <x:c r="B425" s="38" t="str">
        <x:v>C11</x:v>
      </x:c>
      <x:c r="C425" s="38" t="str">
        <x:v>Mercantil Seguros y Reaseguros, S.A.</x:v>
      </x:c>
      <x:c r="D425" s="38" t="str">
        <x:v>Industrial</x:v>
      </x:c>
      <x:c r="E425" s="38" t="str">
        <x:v>Chiriquí</x:v>
      </x:c>
      <x:c r="F425" s="55" t="n">
        <x:f>'SSRP geografia'!C139</x:f>
        <x:v>55</x:v>
      </x:c>
      <x:c r="G425" s="60" t="n">
        <x:f>IF(SUM('SSRP geografia'!$C$136:$C$148)=0,IF('SSRP agosto'!F16=0,0,"n.a."),F425/SUM('SSRP geografia'!$C$136:$C$148))</x:f>
        <x:v>0.020190895741556535</x:v>
      </x:c>
      <x:c r="H425" s="55" t="n">
        <x:f>'SSRP agosto'!F16</x:f>
        <x:v>0</x:v>
      </x:c>
      <x:c r="I425" s="55" t="n">
        <x:f>ROUND(H425*Parametros!$B$11,0)</x:f>
        <x:v>0</x:v>
      </x:c>
      <x:c r="J425" s="55" t="n">
        <x:f>IF(ISNUMBER(G425),ROUND(SUM(G422:G425)*I425,0)-ROUND(SUM(G422:G424)*I425,0),"n.a.")</x:f>
        <x:v>0</x:v>
      </x:c>
      <x:c r="K425" s="55" t="n">
        <x:f>'SSRP agosto'!J16</x:f>
        <x:v>0</x:v>
      </x:c>
      <x:c r="L425" s="55" t="n">
        <x:f>K425*Parametros!$B$10*Parametros!$B$11</x:f>
        <x:v>0</x:v>
      </x:c>
      <x:c r="M425" s="60" t="n">
        <x:f>Parametros!B9</x:f>
        <x:v>0.015</x:v>
      </x:c>
      <x:c r="N425" s="55" t="n">
        <x:f>IF(I425=0,IF(L425=0,0,"n.a."),IF(M425&gt;0,L425/M425/I425,"n.a."))</x:f>
        <x:v>0</x:v>
      </x:c>
      <x:c r="O425" s="55" t="n">
        <x:f>IF(AND(ISNUMBER(J425),ISNUMBER(N425)),J425*N425,"n.a.")</x:f>
        <x:v>0</x:v>
      </x:c>
    </x:row>
    <x:row r="426">
      <x:c r="A426" s="38" t="str">
        <x:v>G0421</x:v>
      </x:c>
      <x:c r="B426" s="38" t="str">
        <x:v>C11</x:v>
      </x:c>
      <x:c r="C426" s="38" t="str">
        <x:v>Mercantil Seguros y Reaseguros, S.A.</x:v>
      </x:c>
      <x:c r="D426" s="38" t="str">
        <x:v>Industrial</x:v>
      </x:c>
      <x:c r="E426" s="38" t="str">
        <x:v>Darién</x:v>
      </x:c>
      <x:c r="F426" s="55" t="n">
        <x:f>'SSRP geografia'!C140</x:f>
        <x:v>0</x:v>
      </x:c>
      <x:c r="G426" s="60" t="n">
        <x:f>IF(SUM('SSRP geografia'!$C$136:$C$148)=0,IF('SSRP agosto'!F16=0,0,"n.a."),F426/SUM('SSRP geografia'!$C$136:$C$148))</x:f>
        <x:v>0</x:v>
      </x:c>
      <x:c r="H426" s="55" t="n">
        <x:f>'SSRP agosto'!F16</x:f>
        <x:v>0</x:v>
      </x:c>
      <x:c r="I426" s="55" t="n">
        <x:f>ROUND(H426*Parametros!$B$11,0)</x:f>
        <x:v>0</x:v>
      </x:c>
      <x:c r="J426" s="55" t="n">
        <x:f>IF(ISNUMBER(G426),ROUND(SUM(G422:G426)*I426,0)-ROUND(SUM(G422:G425)*I426,0),"n.a.")</x:f>
        <x:v>0</x:v>
      </x:c>
      <x:c r="K426" s="55" t="n">
        <x:f>'SSRP agosto'!J16</x:f>
        <x:v>0</x:v>
      </x:c>
      <x:c r="L426" s="55" t="n">
        <x:f>K426*Parametros!$B$10*Parametros!$B$11</x:f>
        <x:v>0</x:v>
      </x:c>
      <x:c r="M426" s="60" t="n">
        <x:f>Parametros!B9</x:f>
        <x:v>0.015</x:v>
      </x:c>
      <x:c r="N426" s="55" t="n">
        <x:f>IF(I426=0,IF(L426=0,0,"n.a."),IF(M426&gt;0,L426/M426/I426,"n.a."))</x:f>
        <x:v>0</x:v>
      </x:c>
      <x:c r="O426" s="55" t="n">
        <x:f>IF(AND(ISNUMBER(J426),ISNUMBER(N426)),J426*N426,"n.a.")</x:f>
        <x:v>0</x:v>
      </x:c>
    </x:row>
    <x:row r="427">
      <x:c r="A427" s="38" t="str">
        <x:v>G0422</x:v>
      </x:c>
      <x:c r="B427" s="38" t="str">
        <x:v>C11</x:v>
      </x:c>
      <x:c r="C427" s="38" t="str">
        <x:v>Mercantil Seguros y Reaseguros, S.A.</x:v>
      </x:c>
      <x:c r="D427" s="38" t="str">
        <x:v>Industrial</x:v>
      </x:c>
      <x:c r="E427" s="38" t="str">
        <x:v>Herrera</x:v>
      </x:c>
      <x:c r="F427" s="55" t="n">
        <x:f>'SSRP geografia'!C141</x:f>
        <x:v>1</x:v>
      </x:c>
      <x:c r="G427" s="60" t="n">
        <x:f>IF(SUM('SSRP geografia'!$C$136:$C$148)=0,IF('SSRP agosto'!F16=0,0,"n.a."),F427/SUM('SSRP geografia'!$C$136:$C$148))</x:f>
        <x:v>0.0003671071953010279</x:v>
      </x:c>
      <x:c r="H427" s="55" t="n">
        <x:f>'SSRP agosto'!F16</x:f>
        <x:v>0</x:v>
      </x:c>
      <x:c r="I427" s="55" t="n">
        <x:f>ROUND(H427*Parametros!$B$11,0)</x:f>
        <x:v>0</x:v>
      </x:c>
      <x:c r="J427" s="55" t="n">
        <x:f>IF(ISNUMBER(G427),ROUND(SUM(G422:G427)*I427,0)-ROUND(SUM(G422:G426)*I427,0),"n.a.")</x:f>
        <x:v>0</x:v>
      </x:c>
      <x:c r="K427" s="55" t="n">
        <x:f>'SSRP agosto'!J16</x:f>
        <x:v>0</x:v>
      </x:c>
      <x:c r="L427" s="55" t="n">
        <x:f>K427*Parametros!$B$10*Parametros!$B$11</x:f>
        <x:v>0</x:v>
      </x:c>
      <x:c r="M427" s="60" t="n">
        <x:f>Parametros!B9</x:f>
        <x:v>0.015</x:v>
      </x:c>
      <x:c r="N427" s="55" t="n">
        <x:f>IF(I427=0,IF(L427=0,0,"n.a."),IF(M427&gt;0,L427/M427/I427,"n.a."))</x:f>
        <x:v>0</x:v>
      </x:c>
      <x:c r="O427" s="55" t="n">
        <x:f>IF(AND(ISNUMBER(J427),ISNUMBER(N427)),J427*N427,"n.a.")</x:f>
        <x:v>0</x:v>
      </x:c>
    </x:row>
    <x:row r="428">
      <x:c r="A428" s="38" t="str">
        <x:v>G0423</x:v>
      </x:c>
      <x:c r="B428" s="38" t="str">
        <x:v>C11</x:v>
      </x:c>
      <x:c r="C428" s="38" t="str">
        <x:v>Mercantil Seguros y Reaseguros, S.A.</x:v>
      </x:c>
      <x:c r="D428" s="38" t="str">
        <x:v>Industrial</x:v>
      </x:c>
      <x:c r="E428" s="38" t="str">
        <x:v>Los Santos</x:v>
      </x:c>
      <x:c r="F428" s="55" t="n">
        <x:f>'SSRP geografia'!C142</x:f>
        <x:v>5</x:v>
      </x:c>
      <x:c r="G428" s="60" t="n">
        <x:f>IF(SUM('SSRP geografia'!$C$136:$C$148)=0,IF('SSRP agosto'!F16=0,0,"n.a."),F428/SUM('SSRP geografia'!$C$136:$C$148))</x:f>
        <x:v>0.0018355359765051395</x:v>
      </x:c>
      <x:c r="H428" s="55" t="n">
        <x:f>'SSRP agosto'!F16</x:f>
        <x:v>0</x:v>
      </x:c>
      <x:c r="I428" s="55" t="n">
        <x:f>ROUND(H428*Parametros!$B$11,0)</x:f>
        <x:v>0</x:v>
      </x:c>
      <x:c r="J428" s="55" t="n">
        <x:f>IF(ISNUMBER(G428),ROUND(SUM(G422:G428)*I428,0)-ROUND(SUM(G422:G427)*I428,0),"n.a.")</x:f>
        <x:v>0</x:v>
      </x:c>
      <x:c r="K428" s="55" t="n">
        <x:f>'SSRP agosto'!J16</x:f>
        <x:v>0</x:v>
      </x:c>
      <x:c r="L428" s="55" t="n">
        <x:f>K428*Parametros!$B$10*Parametros!$B$11</x:f>
        <x:v>0</x:v>
      </x:c>
      <x:c r="M428" s="60" t="n">
        <x:f>Parametros!B9</x:f>
        <x:v>0.015</x:v>
      </x:c>
      <x:c r="N428" s="55" t="n">
        <x:f>IF(I428=0,IF(L428=0,0,"n.a."),IF(M428&gt;0,L428/M428/I428,"n.a."))</x:f>
        <x:v>0</x:v>
      </x:c>
      <x:c r="O428" s="55" t="n">
        <x:f>IF(AND(ISNUMBER(J428),ISNUMBER(N428)),J428*N428,"n.a.")</x:f>
        <x:v>0</x:v>
      </x:c>
    </x:row>
    <x:row r="429">
      <x:c r="A429" s="38" t="str">
        <x:v>G0424</x:v>
      </x:c>
      <x:c r="B429" s="38" t="str">
        <x:v>C11</x:v>
      </x:c>
      <x:c r="C429" s="38" t="str">
        <x:v>Mercantil Seguros y Reaseguros, S.A.</x:v>
      </x:c>
      <x:c r="D429" s="38" t="str">
        <x:v>Industrial</x:v>
      </x:c>
      <x:c r="E429" s="38" t="str">
        <x:v>Panamá</x:v>
      </x:c>
      <x:c r="F429" s="55" t="n">
        <x:f>'SSRP geografia'!C143</x:f>
        <x:v>2435</x:v>
      </x:c>
      <x:c r="G429" s="60" t="n">
        <x:f>IF(SUM('SSRP geografia'!$C$136:$C$148)=0,IF('SSRP agosto'!F16=0,0,"n.a."),F429/SUM('SSRP geografia'!$C$136:$C$148))</x:f>
        <x:v>0.893906020558003</x:v>
      </x:c>
      <x:c r="H429" s="55" t="n">
        <x:f>'SSRP agosto'!F16</x:f>
        <x:v>0</x:v>
      </x:c>
      <x:c r="I429" s="55" t="n">
        <x:f>ROUND(H429*Parametros!$B$11,0)</x:f>
        <x:v>0</x:v>
      </x:c>
      <x:c r="J429" s="55" t="n">
        <x:f>IF(ISNUMBER(G429),ROUND(SUM(G422:G429)*I429,0)-ROUND(SUM(G422:G428)*I429,0),"n.a.")</x:f>
        <x:v>0</x:v>
      </x:c>
      <x:c r="K429" s="55" t="n">
        <x:f>'SSRP agosto'!J16</x:f>
        <x:v>0</x:v>
      </x:c>
      <x:c r="L429" s="55" t="n">
        <x:f>K429*Parametros!$B$10*Parametros!$B$11</x:f>
        <x:v>0</x:v>
      </x:c>
      <x:c r="M429" s="60" t="n">
        <x:f>Parametros!B9</x:f>
        <x:v>0.015</x:v>
      </x:c>
      <x:c r="N429" s="55" t="n">
        <x:f>IF(I429=0,IF(L429=0,0,"n.a."),IF(M429&gt;0,L429/M429/I429,"n.a."))</x:f>
        <x:v>0</x:v>
      </x:c>
      <x:c r="O429" s="55" t="n">
        <x:f>IF(AND(ISNUMBER(J429),ISNUMBER(N429)),J429*N429,"n.a.")</x:f>
        <x:v>0</x:v>
      </x:c>
    </x:row>
    <x:row r="430">
      <x:c r="A430" s="38" t="str">
        <x:v>G0425</x:v>
      </x:c>
      <x:c r="B430" s="38" t="str">
        <x:v>C11</x:v>
      </x:c>
      <x:c r="C430" s="38" t="str">
        <x:v>Mercantil Seguros y Reaseguros, S.A.</x:v>
      </x:c>
      <x:c r="D430" s="38" t="str">
        <x:v>Industrial</x:v>
      </x:c>
      <x:c r="E430" s="38" t="str">
        <x:v>Veraguas</x:v>
      </x:c>
      <x:c r="F430" s="55" t="n">
        <x:f>'SSRP geografia'!C144</x:f>
        <x:v>5</x:v>
      </x:c>
      <x:c r="G430" s="60" t="n">
        <x:f>IF(SUM('SSRP geografia'!$C$136:$C$148)=0,IF('SSRP agosto'!F16=0,0,"n.a."),F430/SUM('SSRP geografia'!$C$136:$C$148))</x:f>
        <x:v>0.0018355359765051395</x:v>
      </x:c>
      <x:c r="H430" s="55" t="n">
        <x:f>'SSRP agosto'!F16</x:f>
        <x:v>0</x:v>
      </x:c>
      <x:c r="I430" s="55" t="n">
        <x:f>ROUND(H430*Parametros!$B$11,0)</x:f>
        <x:v>0</x:v>
      </x:c>
      <x:c r="J430" s="55" t="n">
        <x:f>IF(ISNUMBER(G430),ROUND(SUM(G422:G430)*I430,0)-ROUND(SUM(G422:G429)*I430,0),"n.a.")</x:f>
        <x:v>0</x:v>
      </x:c>
      <x:c r="K430" s="55" t="n">
        <x:f>'SSRP agosto'!J16</x:f>
        <x:v>0</x:v>
      </x:c>
      <x:c r="L430" s="55" t="n">
        <x:f>K430*Parametros!$B$10*Parametros!$B$11</x:f>
        <x:v>0</x:v>
      </x:c>
      <x:c r="M430" s="60" t="n">
        <x:f>Parametros!B9</x:f>
        <x:v>0.015</x:v>
      </x:c>
      <x:c r="N430" s="55" t="n">
        <x:f>IF(I430=0,IF(L430=0,0,"n.a."),IF(M430&gt;0,L430/M430/I430,"n.a."))</x:f>
        <x:v>0</x:v>
      </x:c>
      <x:c r="O430" s="55" t="n">
        <x:f>IF(AND(ISNUMBER(J430),ISNUMBER(N430)),J430*N430,"n.a.")</x:f>
        <x:v>0</x:v>
      </x:c>
    </x:row>
    <x:row r="431">
      <x:c r="A431" s="38" t="str">
        <x:v>G0426</x:v>
      </x:c>
      <x:c r="B431" s="38" t="str">
        <x:v>C11</x:v>
      </x:c>
      <x:c r="C431" s="38" t="str">
        <x:v>Mercantil Seguros y Reaseguros, S.A.</x:v>
      </x:c>
      <x:c r="D431" s="38" t="str">
        <x:v>Industrial</x:v>
      </x:c>
      <x:c r="E431" s="38" t="str">
        <x:v>Guna Yala</x:v>
      </x:c>
      <x:c r="F431" s="55" t="n">
        <x:f>'SSRP geografia'!C145</x:f>
        <x:v>0</x:v>
      </x:c>
      <x:c r="G431" s="60" t="n">
        <x:f>IF(SUM('SSRP geografia'!$C$136:$C$148)=0,IF('SSRP agosto'!F16=0,0,"n.a."),F431/SUM('SSRP geografia'!$C$136:$C$148))</x:f>
        <x:v>0</x:v>
      </x:c>
      <x:c r="H431" s="55" t="n">
        <x:f>'SSRP agosto'!F16</x:f>
        <x:v>0</x:v>
      </x:c>
      <x:c r="I431" s="55" t="n">
        <x:f>ROUND(H431*Parametros!$B$11,0)</x:f>
        <x:v>0</x:v>
      </x:c>
      <x:c r="J431" s="55" t="n">
        <x:f>IF(ISNUMBER(G431),ROUND(SUM(G422:G431)*I431,0)-ROUND(SUM(G422:G430)*I431,0),"n.a.")</x:f>
        <x:v>0</x:v>
      </x:c>
      <x:c r="K431" s="55" t="n">
        <x:f>'SSRP agosto'!J16</x:f>
        <x:v>0</x:v>
      </x:c>
      <x:c r="L431" s="55" t="n">
        <x:f>K431*Parametros!$B$10*Parametros!$B$11</x:f>
        <x:v>0</x:v>
      </x:c>
      <x:c r="M431" s="60" t="n">
        <x:f>Parametros!B9</x:f>
        <x:v>0.015</x:v>
      </x:c>
      <x:c r="N431" s="55" t="n">
        <x:f>IF(I431=0,IF(L431=0,0,"n.a."),IF(M431&gt;0,L431/M431/I431,"n.a."))</x:f>
        <x:v>0</x:v>
      </x:c>
      <x:c r="O431" s="55" t="n">
        <x:f>IF(AND(ISNUMBER(J431),ISNUMBER(N431)),J431*N431,"n.a.")</x:f>
        <x:v>0</x:v>
      </x:c>
    </x:row>
    <x:row r="432">
      <x:c r="A432" s="38" t="str">
        <x:v>G0427</x:v>
      </x:c>
      <x:c r="B432" s="38" t="str">
        <x:v>C11</x:v>
      </x:c>
      <x:c r="C432" s="38" t="str">
        <x:v>Mercantil Seguros y Reaseguros, S.A.</x:v>
      </x:c>
      <x:c r="D432" s="38" t="str">
        <x:v>Industrial</x:v>
      </x:c>
      <x:c r="E432" s="38" t="str">
        <x:v>Emberá-Wounaan</x:v>
      </x:c>
      <x:c r="F432" s="55" t="n">
        <x:f>'SSRP geografia'!C146</x:f>
        <x:v>0</x:v>
      </x:c>
      <x:c r="G432" s="60" t="n">
        <x:f>IF(SUM('SSRP geografia'!$C$136:$C$148)=0,IF('SSRP agosto'!F16=0,0,"n.a."),F432/SUM('SSRP geografia'!$C$136:$C$148))</x:f>
        <x:v>0</x:v>
      </x:c>
      <x:c r="H432" s="55" t="n">
        <x:f>'SSRP agosto'!F16</x:f>
        <x:v>0</x:v>
      </x:c>
      <x:c r="I432" s="55" t="n">
        <x:f>ROUND(H432*Parametros!$B$11,0)</x:f>
        <x:v>0</x:v>
      </x:c>
      <x:c r="J432" s="55" t="n">
        <x:f>IF(ISNUMBER(G432),ROUND(SUM(G422:G432)*I432,0)-ROUND(SUM(G422:G431)*I432,0),"n.a.")</x:f>
        <x:v>0</x:v>
      </x:c>
      <x:c r="K432" s="55" t="n">
        <x:f>'SSRP agosto'!J16</x:f>
        <x:v>0</x:v>
      </x:c>
      <x:c r="L432" s="55" t="n">
        <x:f>K432*Parametros!$B$10*Parametros!$B$11</x:f>
        <x:v>0</x:v>
      </x:c>
      <x:c r="M432" s="60" t="n">
        <x:f>Parametros!B9</x:f>
        <x:v>0.015</x:v>
      </x:c>
      <x:c r="N432" s="55" t="n">
        <x:f>IF(I432=0,IF(L432=0,0,"n.a."),IF(M432&gt;0,L432/M432/I432,"n.a."))</x:f>
        <x:v>0</x:v>
      </x:c>
      <x:c r="O432" s="55" t="n">
        <x:f>IF(AND(ISNUMBER(J432),ISNUMBER(N432)),J432*N432,"n.a.")</x:f>
        <x:v>0</x:v>
      </x:c>
    </x:row>
    <x:row r="433">
      <x:c r="A433" s="38" t="str">
        <x:v>G0428</x:v>
      </x:c>
      <x:c r="B433" s="38" t="str">
        <x:v>C11</x:v>
      </x:c>
      <x:c r="C433" s="38" t="str">
        <x:v>Mercantil Seguros y Reaseguros, S.A.</x:v>
      </x:c>
      <x:c r="D433" s="38" t="str">
        <x:v>Industrial</x:v>
      </x:c>
      <x:c r="E433" s="38" t="str">
        <x:v>Ngäbe-Buglé</x:v>
      </x:c>
      <x:c r="F433" s="55" t="n">
        <x:f>'SSRP geografia'!C147</x:f>
        <x:v>0</x:v>
      </x:c>
      <x:c r="G433" s="60" t="n">
        <x:f>IF(SUM('SSRP geografia'!$C$136:$C$148)=0,IF('SSRP agosto'!F16=0,0,"n.a."),F433/SUM('SSRP geografia'!$C$136:$C$148))</x:f>
        <x:v>0</x:v>
      </x:c>
      <x:c r="H433" s="55" t="n">
        <x:f>'SSRP agosto'!F16</x:f>
        <x:v>0</x:v>
      </x:c>
      <x:c r="I433" s="55" t="n">
        <x:f>ROUND(H433*Parametros!$B$11,0)</x:f>
        <x:v>0</x:v>
      </x:c>
      <x:c r="J433" s="55" t="n">
        <x:f>IF(ISNUMBER(G433),ROUND(SUM(G422:G433)*I433,0)-ROUND(SUM(G422:G432)*I433,0),"n.a.")</x:f>
        <x:v>0</x:v>
      </x:c>
      <x:c r="K433" s="55" t="n">
        <x:f>'SSRP agosto'!J16</x:f>
        <x:v>0</x:v>
      </x:c>
      <x:c r="L433" s="55" t="n">
        <x:f>K433*Parametros!$B$10*Parametros!$B$11</x:f>
        <x:v>0</x:v>
      </x:c>
      <x:c r="M433" s="60" t="n">
        <x:f>Parametros!B9</x:f>
        <x:v>0.015</x:v>
      </x:c>
      <x:c r="N433" s="55" t="n">
        <x:f>IF(I433=0,IF(L433=0,0,"n.a."),IF(M433&gt;0,L433/M433/I433,"n.a."))</x:f>
        <x:v>0</x:v>
      </x:c>
      <x:c r="O433" s="55" t="n">
        <x:f>IF(AND(ISNUMBER(J433),ISNUMBER(N433)),J433*N433,"n.a.")</x:f>
        <x:v>0</x:v>
      </x:c>
    </x:row>
    <x:row r="434">
      <x:c r="A434" s="38" t="str">
        <x:v>G0429</x:v>
      </x:c>
      <x:c r="B434" s="38" t="str">
        <x:v>C11</x:v>
      </x:c>
      <x:c r="C434" s="38" t="str">
        <x:v>Mercantil Seguros y Reaseguros, S.A.</x:v>
      </x:c>
      <x:c r="D434" s="38" t="str">
        <x:v>Industrial</x:v>
      </x:c>
      <x:c r="E434" s="38" t="str">
        <x:v>Panamá Oeste</x:v>
      </x:c>
      <x:c r="F434" s="55" t="n">
        <x:f>'SSRP geografia'!C148</x:f>
        <x:v>175</x:v>
      </x:c>
      <x:c r="G434" s="60" t="n">
        <x:f>IF(SUM('SSRP geografia'!$C$136:$C$148)=0,IF('SSRP agosto'!F16=0,0,"n.a."),F434/SUM('SSRP geografia'!$C$136:$C$148))</x:f>
        <x:v>0.06424375917767988</x:v>
      </x:c>
      <x:c r="H434" s="55" t="n">
        <x:f>'SSRP agosto'!F16</x:f>
        <x:v>0</x:v>
      </x:c>
      <x:c r="I434" s="55" t="n">
        <x:f>ROUND(H434*Parametros!$B$11,0)</x:f>
        <x:v>0</x:v>
      </x:c>
      <x:c r="J434" s="55" t="n">
        <x:f>IF(ISNUMBER(G434),ROUND(SUM(G422:G434)*I434,0)-ROUND(SUM(G422:G433)*I434,0),"n.a.")</x:f>
        <x:v>0</x:v>
      </x:c>
      <x:c r="K434" s="55" t="n">
        <x:f>'SSRP agosto'!J16</x:f>
        <x:v>0</x:v>
      </x:c>
      <x:c r="L434" s="55" t="n">
        <x:f>K434*Parametros!$B$10*Parametros!$B$11</x:f>
        <x:v>0</x:v>
      </x:c>
      <x:c r="M434" s="60" t="n">
        <x:f>Parametros!B9</x:f>
        <x:v>0.015</x:v>
      </x:c>
      <x:c r="N434" s="55" t="n">
        <x:f>IF(I434=0,IF(L434=0,0,"n.a."),IF(M434&gt;0,L434/M434/I434,"n.a."))</x:f>
        <x:v>0</x:v>
      </x:c>
      <x:c r="O434" s="55" t="n">
        <x:f>IF(AND(ISNUMBER(J434),ISNUMBER(N434)),J434*N434,"n.a.")</x:f>
        <x:v>0</x:v>
      </x:c>
    </x:row>
    <x:row r="435">
      <x:c r="A435" s="38" t="str">
        <x:v>G0430</x:v>
      </x:c>
      <x:c r="B435" s="38" t="str">
        <x:v>C12</x:v>
      </x:c>
      <x:c r="C435" s="38" t="str">
        <x:v>Multibank Seguros, S.A.</x:v>
      </x:c>
      <x:c r="D435" s="38" t="str">
        <x:v>Residencial</x:v>
      </x:c>
      <x:c r="E435" s="38" t="str">
        <x:v>Bocas del Toro</x:v>
      </x:c>
      <x:c r="F435" s="55" t="n">
        <x:f>'SSRP geografia'!C149</x:f>
        <x:v>570</x:v>
      </x:c>
      <x:c r="G435" s="60" t="n">
        <x:f>IF(SUM('SSRP geografia'!$C$149:$C$161)=0,IF('SSRP agosto'!D17=0,0,"n.a."),F435/SUM('SSRP geografia'!$C$149:$C$161))</x:f>
        <x:v>0.030254777070063694</x:v>
      </x:c>
      <x:c r="H435" s="55" t="n">
        <x:f>'SSRP agosto'!D17</x:f>
        <x:v>7719</x:v>
      </x:c>
      <x:c r="I435" s="55" t="n">
        <x:f>ROUND(H435*Parametros!$B$11,0)</x:f>
        <x:v>7719</x:v>
      </x:c>
      <x:c r="J435" s="55" t="n">
        <x:f>IF(ISNUMBER(G435),ROUND(SUM(G435:G435)*I435,0)-0,"n.a.")</x:f>
        <x:v>234</x:v>
      </x:c>
      <x:c r="K435" s="55" t="n">
        <x:f>'SSRP agosto'!H17</x:f>
        <x:v>703773</x:v>
      </x:c>
      <x:c r="L435" s="55" t="n">
        <x:f>K435*Parametros!$B$10*Parametros!$B$11</x:f>
        <x:v>1055659.5</x:v>
      </x:c>
      <x:c r="M435" s="60" t="n">
        <x:f>Parametros!B7</x:f>
        <x:v>0.01</x:v>
      </x:c>
      <x:c r="N435" s="55" t="n">
        <x:f>IF(I435=0,IF(L435=0,0,"n.a."),IF(M435&gt;0,L435/M435/I435,"n.a."))</x:f>
        <x:v>13676.117372716673</x:v>
      </x:c>
      <x:c r="O435" s="55" t="n">
        <x:f>IF(AND(ISNUMBER(J435),ISNUMBER(N435)),J435*N435,"n.a.")</x:f>
        <x:v>3200211.4652157016</x:v>
      </x:c>
    </x:row>
    <x:row r="436">
      <x:c r="A436" s="38" t="str">
        <x:v>G0431</x:v>
      </x:c>
      <x:c r="B436" s="38" t="str">
        <x:v>C12</x:v>
      </x:c>
      <x:c r="C436" s="38" t="str">
        <x:v>Multibank Seguros, S.A.</x:v>
      </x:c>
      <x:c r="D436" s="38" t="str">
        <x:v>Residencial</x:v>
      </x:c>
      <x:c r="E436" s="38" t="str">
        <x:v>Coclé</x:v>
      </x:c>
      <x:c r="F436" s="55" t="n">
        <x:f>'SSRP geografia'!C150</x:f>
        <x:v>632</x:v>
      </x:c>
      <x:c r="G436" s="60" t="n">
        <x:f>IF(SUM('SSRP geografia'!$C$149:$C$161)=0,IF('SSRP agosto'!D17=0,0,"n.a."),F436/SUM('SSRP geografia'!$C$149:$C$161))</x:f>
        <x:v>0.03354564755838641</x:v>
      </x:c>
      <x:c r="H436" s="55" t="n">
        <x:f>'SSRP agosto'!D17</x:f>
        <x:v>7719</x:v>
      </x:c>
      <x:c r="I436" s="55" t="n">
        <x:f>ROUND(H436*Parametros!$B$11,0)</x:f>
        <x:v>7719</x:v>
      </x:c>
      <x:c r="J436" s="55" t="n">
        <x:f>IF(ISNUMBER(G436),ROUND(SUM(G435:G436)*I436,0)-ROUND(SUM(G435:G435)*I436,0),"n.a.")</x:f>
        <x:v>258</x:v>
      </x:c>
      <x:c r="K436" s="55" t="n">
        <x:f>'SSRP agosto'!H17</x:f>
        <x:v>703773</x:v>
      </x:c>
      <x:c r="L436" s="55" t="n">
        <x:f>K436*Parametros!$B$10*Parametros!$B$11</x:f>
        <x:v>1055659.5</x:v>
      </x:c>
      <x:c r="M436" s="60" t="n">
        <x:f>Parametros!B7</x:f>
        <x:v>0.01</x:v>
      </x:c>
      <x:c r="N436" s="55" t="n">
        <x:f>IF(I436=0,IF(L436=0,0,"n.a."),IF(M436&gt;0,L436/M436/I436,"n.a."))</x:f>
        <x:v>13676.117372716673</x:v>
      </x:c>
      <x:c r="O436" s="55" t="n">
        <x:f>IF(AND(ISNUMBER(J436),ISNUMBER(N436)),J436*N436,"n.a.")</x:f>
        <x:v>3528438.282160902</x:v>
      </x:c>
    </x:row>
    <x:row r="437">
      <x:c r="A437" s="38" t="str">
        <x:v>G0432</x:v>
      </x:c>
      <x:c r="B437" s="38" t="str">
        <x:v>C12</x:v>
      </x:c>
      <x:c r="C437" s="38" t="str">
        <x:v>Multibank Seguros, S.A.</x:v>
      </x:c>
      <x:c r="D437" s="38" t="str">
        <x:v>Residencial</x:v>
      </x:c>
      <x:c r="E437" s="38" t="str">
        <x:v>Colón</x:v>
      </x:c>
      <x:c r="F437" s="55" t="n">
        <x:f>'SSRP geografia'!C151</x:f>
        <x:v>523</x:v>
      </x:c>
      <x:c r="G437" s="60" t="n">
        <x:f>IF(SUM('SSRP geografia'!$C$149:$C$161)=0,IF('SSRP agosto'!D17=0,0,"n.a."),F437/SUM('SSRP geografia'!$C$149:$C$161))</x:f>
        <x:v>0.027760084925690022</x:v>
      </x:c>
      <x:c r="H437" s="55" t="n">
        <x:f>'SSRP agosto'!D17</x:f>
        <x:v>7719</x:v>
      </x:c>
      <x:c r="I437" s="55" t="n">
        <x:f>ROUND(H437*Parametros!$B$11,0)</x:f>
        <x:v>7719</x:v>
      </x:c>
      <x:c r="J437" s="55" t="n">
        <x:f>IF(ISNUMBER(G437),ROUND(SUM(G435:G437)*I437,0)-ROUND(SUM(G435:G436)*I437,0),"n.a.")</x:f>
        <x:v>215</x:v>
      </x:c>
      <x:c r="K437" s="55" t="n">
        <x:f>'SSRP agosto'!H17</x:f>
        <x:v>703773</x:v>
      </x:c>
      <x:c r="L437" s="55" t="n">
        <x:f>K437*Parametros!$B$10*Parametros!$B$11</x:f>
        <x:v>1055659.5</x:v>
      </x:c>
      <x:c r="M437" s="60" t="n">
        <x:f>Parametros!B7</x:f>
        <x:v>0.01</x:v>
      </x:c>
      <x:c r="N437" s="55" t="n">
        <x:f>IF(I437=0,IF(L437=0,0,"n.a."),IF(M437&gt;0,L437/M437/I437,"n.a."))</x:f>
        <x:v>13676.117372716673</x:v>
      </x:c>
      <x:c r="O437" s="55" t="n">
        <x:f>IF(AND(ISNUMBER(J437),ISNUMBER(N437)),J437*N437,"n.a.")</x:f>
        <x:v>2940365.2351340847</x:v>
      </x:c>
    </x:row>
    <x:row r="438">
      <x:c r="A438" s="38" t="str">
        <x:v>G0433</x:v>
      </x:c>
      <x:c r="B438" s="38" t="str">
        <x:v>C12</x:v>
      </x:c>
      <x:c r="C438" s="38" t="str">
        <x:v>Multibank Seguros, S.A.</x:v>
      </x:c>
      <x:c r="D438" s="38" t="str">
        <x:v>Residencial</x:v>
      </x:c>
      <x:c r="E438" s="38" t="str">
        <x:v>Chiriquí</x:v>
      </x:c>
      <x:c r="F438" s="55" t="n">
        <x:f>'SSRP geografia'!C152</x:f>
        <x:v>2269</x:v>
      </x:c>
      <x:c r="G438" s="60" t="n">
        <x:f>IF(SUM('SSRP geografia'!$C$149:$C$161)=0,IF('SSRP agosto'!D17=0,0,"n.a."),F438/SUM('SSRP geografia'!$C$149:$C$161))</x:f>
        <x:v>0.12043524416135881</x:v>
      </x:c>
      <x:c r="H438" s="55" t="n">
        <x:f>'SSRP agosto'!D17</x:f>
        <x:v>7719</x:v>
      </x:c>
      <x:c r="I438" s="55" t="n">
        <x:f>ROUND(H438*Parametros!$B$11,0)</x:f>
        <x:v>7719</x:v>
      </x:c>
      <x:c r="J438" s="55" t="n">
        <x:f>IF(ISNUMBER(G438),ROUND(SUM(G435:G438)*I438,0)-ROUND(SUM(G435:G437)*I438,0),"n.a.")</x:f>
        <x:v>929</x:v>
      </x:c>
      <x:c r="K438" s="55" t="n">
        <x:f>'SSRP agosto'!H17</x:f>
        <x:v>703773</x:v>
      </x:c>
      <x:c r="L438" s="55" t="n">
        <x:f>K438*Parametros!$B$10*Parametros!$B$11</x:f>
        <x:v>1055659.5</x:v>
      </x:c>
      <x:c r="M438" s="60" t="n">
        <x:f>Parametros!B7</x:f>
        <x:v>0.01</x:v>
      </x:c>
      <x:c r="N438" s="55" t="n">
        <x:f>IF(I438=0,IF(L438=0,0,"n.a."),IF(M438&gt;0,L438/M438/I438,"n.a."))</x:f>
        <x:v>13676.117372716673</x:v>
      </x:c>
      <x:c r="O438" s="55" t="n">
        <x:f>IF(AND(ISNUMBER(J438),ISNUMBER(N438)),J438*N438,"n.a.")</x:f>
        <x:v>12705113.03925379</x:v>
      </x:c>
    </x:row>
    <x:row r="439">
      <x:c r="A439" s="38" t="str">
        <x:v>G0434</x:v>
      </x:c>
      <x:c r="B439" s="38" t="str">
        <x:v>C12</x:v>
      </x:c>
      <x:c r="C439" s="38" t="str">
        <x:v>Multibank Seguros, S.A.</x:v>
      </x:c>
      <x:c r="D439" s="38" t="str">
        <x:v>Residencial</x:v>
      </x:c>
      <x:c r="E439" s="38" t="str">
        <x:v>Darién</x:v>
      </x:c>
      <x:c r="F439" s="55" t="n">
        <x:f>'SSRP geografia'!C153</x:f>
        <x:v>61</x:v>
      </x:c>
      <x:c r="G439" s="60" t="n">
        <x:f>IF(SUM('SSRP geografia'!$C$149:$C$161)=0,IF('SSRP agosto'!D17=0,0,"n.a."),F439/SUM('SSRP geografia'!$C$149:$C$161))</x:f>
        <x:v>0.003237791932059448</x:v>
      </x:c>
      <x:c r="H439" s="55" t="n">
        <x:f>'SSRP agosto'!D17</x:f>
        <x:v>7719</x:v>
      </x:c>
      <x:c r="I439" s="55" t="n">
        <x:f>ROUND(H439*Parametros!$B$11,0)</x:f>
        <x:v>7719</x:v>
      </x:c>
      <x:c r="J439" s="55" t="n">
        <x:f>IF(ISNUMBER(G439),ROUND(SUM(G435:G439)*I439,0)-ROUND(SUM(G435:G438)*I439,0),"n.a.")</x:f>
        <x:v>25</x:v>
      </x:c>
      <x:c r="K439" s="55" t="n">
        <x:f>'SSRP agosto'!H17</x:f>
        <x:v>703773</x:v>
      </x:c>
      <x:c r="L439" s="55" t="n">
        <x:f>K439*Parametros!$B$10*Parametros!$B$11</x:f>
        <x:v>1055659.5</x:v>
      </x:c>
      <x:c r="M439" s="60" t="n">
        <x:f>Parametros!B7</x:f>
        <x:v>0.01</x:v>
      </x:c>
      <x:c r="N439" s="55" t="n">
        <x:f>IF(I439=0,IF(L439=0,0,"n.a."),IF(M439&gt;0,L439/M439/I439,"n.a."))</x:f>
        <x:v>13676.117372716673</x:v>
      </x:c>
      <x:c r="O439" s="55" t="n">
        <x:f>IF(AND(ISNUMBER(J439),ISNUMBER(N439)),J439*N439,"n.a.")</x:f>
        <x:v>341902.9343179168</x:v>
      </x:c>
    </x:row>
    <x:row r="440">
      <x:c r="A440" s="38" t="str">
        <x:v>G0435</x:v>
      </x:c>
      <x:c r="B440" s="38" t="str">
        <x:v>C12</x:v>
      </x:c>
      <x:c r="C440" s="38" t="str">
        <x:v>Multibank Seguros, S.A.</x:v>
      </x:c>
      <x:c r="D440" s="38" t="str">
        <x:v>Residencial</x:v>
      </x:c>
      <x:c r="E440" s="38" t="str">
        <x:v>Herrera</x:v>
      </x:c>
      <x:c r="F440" s="55" t="n">
        <x:f>'SSRP geografia'!C154</x:f>
        <x:v>362</x:v>
      </x:c>
      <x:c r="G440" s="60" t="n">
        <x:f>IF(SUM('SSRP geografia'!$C$149:$C$161)=0,IF('SSRP agosto'!D17=0,0,"n.a."),F440/SUM('SSRP geografia'!$C$149:$C$161))</x:f>
        <x:v>0.01921443736730361</x:v>
      </x:c>
      <x:c r="H440" s="55" t="n">
        <x:f>'SSRP agosto'!D17</x:f>
        <x:v>7719</x:v>
      </x:c>
      <x:c r="I440" s="55" t="n">
        <x:f>ROUND(H440*Parametros!$B$11,0)</x:f>
        <x:v>7719</x:v>
      </x:c>
      <x:c r="J440" s="55" t="n">
        <x:f>IF(ISNUMBER(G440),ROUND(SUM(G435:G440)*I440,0)-ROUND(SUM(G435:G439)*I440,0),"n.a.")</x:f>
        <x:v>149</x:v>
      </x:c>
      <x:c r="K440" s="55" t="n">
        <x:f>'SSRP agosto'!H17</x:f>
        <x:v>703773</x:v>
      </x:c>
      <x:c r="L440" s="55" t="n">
        <x:f>K440*Parametros!$B$10*Parametros!$B$11</x:f>
        <x:v>1055659.5</x:v>
      </x:c>
      <x:c r="M440" s="60" t="n">
        <x:f>Parametros!B7</x:f>
        <x:v>0.01</x:v>
      </x:c>
      <x:c r="N440" s="55" t="n">
        <x:f>IF(I440=0,IF(L440=0,0,"n.a."),IF(M440&gt;0,L440/M440/I440,"n.a."))</x:f>
        <x:v>13676.117372716673</x:v>
      </x:c>
      <x:c r="O440" s="55" t="n">
        <x:f>IF(AND(ISNUMBER(J440),ISNUMBER(N440)),J440*N440,"n.a.")</x:f>
        <x:v>2037741.4885347844</x:v>
      </x:c>
    </x:row>
    <x:row r="441">
      <x:c r="A441" s="38" t="str">
        <x:v>G0436</x:v>
      </x:c>
      <x:c r="B441" s="38" t="str">
        <x:v>C12</x:v>
      </x:c>
      <x:c r="C441" s="38" t="str">
        <x:v>Multibank Seguros, S.A.</x:v>
      </x:c>
      <x:c r="D441" s="38" t="str">
        <x:v>Residencial</x:v>
      </x:c>
      <x:c r="E441" s="38" t="str">
        <x:v>Los Santos</x:v>
      </x:c>
      <x:c r="F441" s="55" t="n">
        <x:f>'SSRP geografia'!C155</x:f>
        <x:v>292</x:v>
      </x:c>
      <x:c r="G441" s="60" t="n">
        <x:f>IF(SUM('SSRP geografia'!$C$149:$C$161)=0,IF('SSRP agosto'!D17=0,0,"n.a."),F441/SUM('SSRP geografia'!$C$149:$C$161))</x:f>
        <x:v>0.015498938428874735</x:v>
      </x:c>
      <x:c r="H441" s="55" t="n">
        <x:f>'SSRP agosto'!D17</x:f>
        <x:v>7719</x:v>
      </x:c>
      <x:c r="I441" s="55" t="n">
        <x:f>ROUND(H441*Parametros!$B$11,0)</x:f>
        <x:v>7719</x:v>
      </x:c>
      <x:c r="J441" s="55" t="n">
        <x:f>IF(ISNUMBER(G441),ROUND(SUM(G435:G441)*I441,0)-ROUND(SUM(G435:G440)*I441,0),"n.a.")</x:f>
        <x:v>119</x:v>
      </x:c>
      <x:c r="K441" s="55" t="n">
        <x:f>'SSRP agosto'!H17</x:f>
        <x:v>703773</x:v>
      </x:c>
      <x:c r="L441" s="55" t="n">
        <x:f>K441*Parametros!$B$10*Parametros!$B$11</x:f>
        <x:v>1055659.5</x:v>
      </x:c>
      <x:c r="M441" s="60" t="n">
        <x:f>Parametros!B7</x:f>
        <x:v>0.01</x:v>
      </x:c>
      <x:c r="N441" s="55" t="n">
        <x:f>IF(I441=0,IF(L441=0,0,"n.a."),IF(M441&gt;0,L441/M441/I441,"n.a."))</x:f>
        <x:v>13676.117372716673</x:v>
      </x:c>
      <x:c r="O441" s="55" t="n">
        <x:f>IF(AND(ISNUMBER(J441),ISNUMBER(N441)),J441*N441,"n.a.")</x:f>
        <x:v>1627457.9673532841</x:v>
      </x:c>
    </x:row>
    <x:row r="442">
      <x:c r="A442" s="38" t="str">
        <x:v>G0437</x:v>
      </x:c>
      <x:c r="B442" s="38" t="str">
        <x:v>C12</x:v>
      </x:c>
      <x:c r="C442" s="38" t="str">
        <x:v>Multibank Seguros, S.A.</x:v>
      </x:c>
      <x:c r="D442" s="38" t="str">
        <x:v>Residencial</x:v>
      </x:c>
      <x:c r="E442" s="38" t="str">
        <x:v>Panamá</x:v>
      </x:c>
      <x:c r="F442" s="55" t="n">
        <x:f>'SSRP geografia'!C156</x:f>
        <x:v>10196</x:v>
      </x:c>
      <x:c r="G442" s="60" t="n">
        <x:f>IF(SUM('SSRP geografia'!$C$149:$C$161)=0,IF('SSRP agosto'!D17=0,0,"n.a."),F442/SUM('SSRP geografia'!$C$149:$C$161))</x:f>
        <x:v>0.5411889596602972</x:v>
      </x:c>
      <x:c r="H442" s="55" t="n">
        <x:f>'SSRP agosto'!D17</x:f>
        <x:v>7719</x:v>
      </x:c>
      <x:c r="I442" s="55" t="n">
        <x:f>ROUND(H442*Parametros!$B$11,0)</x:f>
        <x:v>7719</x:v>
      </x:c>
      <x:c r="J442" s="55" t="n">
        <x:f>IF(ISNUMBER(G442),ROUND(SUM(G435:G442)*I442,0)-ROUND(SUM(G435:G441)*I442,0),"n.a.")</x:f>
        <x:v>4178</x:v>
      </x:c>
      <x:c r="K442" s="55" t="n">
        <x:f>'SSRP agosto'!H17</x:f>
        <x:v>703773</x:v>
      </x:c>
      <x:c r="L442" s="55" t="n">
        <x:f>K442*Parametros!$B$10*Parametros!$B$11</x:f>
        <x:v>1055659.5</x:v>
      </x:c>
      <x:c r="M442" s="60" t="n">
        <x:f>Parametros!B7</x:f>
        <x:v>0.01</x:v>
      </x:c>
      <x:c r="N442" s="55" t="n">
        <x:f>IF(I442=0,IF(L442=0,0,"n.a."),IF(M442&gt;0,L442/M442/I442,"n.a."))</x:f>
        <x:v>13676.117372716673</x:v>
      </x:c>
      <x:c r="O442" s="55" t="n">
        <x:f>IF(AND(ISNUMBER(J442),ISNUMBER(N442)),J442*N442,"n.a.")</x:f>
        <x:v>57138818.383210264</x:v>
      </x:c>
    </x:row>
    <x:row r="443">
      <x:c r="A443" s="38" t="str">
        <x:v>G0438</x:v>
      </x:c>
      <x:c r="B443" s="38" t="str">
        <x:v>C12</x:v>
      </x:c>
      <x:c r="C443" s="38" t="str">
        <x:v>Multibank Seguros, S.A.</x:v>
      </x:c>
      <x:c r="D443" s="38" t="str">
        <x:v>Residencial</x:v>
      </x:c>
      <x:c r="E443" s="38" t="str">
        <x:v>Veraguas</x:v>
      </x:c>
      <x:c r="F443" s="55" t="n">
        <x:f>'SSRP geografia'!C157</x:f>
        <x:v>1377</x:v>
      </x:c>
      <x:c r="G443" s="60" t="n">
        <x:f>IF(SUM('SSRP geografia'!$C$149:$C$161)=0,IF('SSRP agosto'!D17=0,0,"n.a."),F443/SUM('SSRP geografia'!$C$149:$C$161))</x:f>
        <x:v>0.07308917197452229</x:v>
      </x:c>
      <x:c r="H443" s="55" t="n">
        <x:f>'SSRP agosto'!D17</x:f>
        <x:v>7719</x:v>
      </x:c>
      <x:c r="I443" s="55" t="n">
        <x:f>ROUND(H443*Parametros!$B$11,0)</x:f>
        <x:v>7719</x:v>
      </x:c>
      <x:c r="J443" s="55" t="n">
        <x:f>IF(ISNUMBER(G443),ROUND(SUM(G435:G443)*I443,0)-ROUND(SUM(G435:G442)*I443,0),"n.a.")</x:f>
        <x:v>564</x:v>
      </x:c>
      <x:c r="K443" s="55" t="n">
        <x:f>'SSRP agosto'!H17</x:f>
        <x:v>703773</x:v>
      </x:c>
      <x:c r="L443" s="55" t="n">
        <x:f>K443*Parametros!$B$10*Parametros!$B$11</x:f>
        <x:v>1055659.5</x:v>
      </x:c>
      <x:c r="M443" s="60" t="n">
        <x:f>Parametros!B7</x:f>
        <x:v>0.01</x:v>
      </x:c>
      <x:c r="N443" s="55" t="n">
        <x:f>IF(I443=0,IF(L443=0,0,"n.a."),IF(M443&gt;0,L443/M443/I443,"n.a."))</x:f>
        <x:v>13676.117372716673</x:v>
      </x:c>
      <x:c r="O443" s="55" t="n">
        <x:f>IF(AND(ISNUMBER(J443),ISNUMBER(N443)),J443*N443,"n.a.")</x:f>
        <x:v>7713330.198212204</x:v>
      </x:c>
    </x:row>
    <x:row r="444">
      <x:c r="A444" s="38" t="str">
        <x:v>G0439</x:v>
      </x:c>
      <x:c r="B444" s="38" t="str">
        <x:v>C12</x:v>
      </x:c>
      <x:c r="C444" s="38" t="str">
        <x:v>Multibank Seguros, S.A.</x:v>
      </x:c>
      <x:c r="D444" s="38" t="str">
        <x:v>Residencial</x:v>
      </x:c>
      <x:c r="E444" s="38" t="str">
        <x:v>Guna Yala</x:v>
      </x:c>
      <x:c r="F444" s="55" t="n">
        <x:f>'SSRP geografia'!C158</x:f>
        <x:v>0</x:v>
      </x:c>
      <x:c r="G444" s="60" t="n">
        <x:f>IF(SUM('SSRP geografia'!$C$149:$C$161)=0,IF('SSRP agosto'!D17=0,0,"n.a."),F444/SUM('SSRP geografia'!$C$149:$C$161))</x:f>
        <x:v>0</x:v>
      </x:c>
      <x:c r="H444" s="55" t="n">
        <x:f>'SSRP agosto'!D17</x:f>
        <x:v>7719</x:v>
      </x:c>
      <x:c r="I444" s="55" t="n">
        <x:f>ROUND(H444*Parametros!$B$11,0)</x:f>
        <x:v>7719</x:v>
      </x:c>
      <x:c r="J444" s="55" t="n">
        <x:f>IF(ISNUMBER(G444),ROUND(SUM(G435:G444)*I444,0)-ROUND(SUM(G435:G443)*I444,0),"n.a.")</x:f>
        <x:v>0</x:v>
      </x:c>
      <x:c r="K444" s="55" t="n">
        <x:f>'SSRP agosto'!H17</x:f>
        <x:v>703773</x:v>
      </x:c>
      <x:c r="L444" s="55" t="n">
        <x:f>K444*Parametros!$B$10*Parametros!$B$11</x:f>
        <x:v>1055659.5</x:v>
      </x:c>
      <x:c r="M444" s="60" t="n">
        <x:f>Parametros!B7</x:f>
        <x:v>0.01</x:v>
      </x:c>
      <x:c r="N444" s="55" t="n">
        <x:f>IF(I444=0,IF(L444=0,0,"n.a."),IF(M444&gt;0,L444/M444/I444,"n.a."))</x:f>
        <x:v>13676.117372716673</x:v>
      </x:c>
      <x:c r="O444" s="55" t="n">
        <x:f>IF(AND(ISNUMBER(J444),ISNUMBER(N444)),J444*N444,"n.a.")</x:f>
        <x:v>0</x:v>
      </x:c>
    </x:row>
    <x:row r="445">
      <x:c r="A445" s="38" t="str">
        <x:v>G0440</x:v>
      </x:c>
      <x:c r="B445" s="38" t="str">
        <x:v>C12</x:v>
      </x:c>
      <x:c r="C445" s="38" t="str">
        <x:v>Multibank Seguros, S.A.</x:v>
      </x:c>
      <x:c r="D445" s="38" t="str">
        <x:v>Residencial</x:v>
      </x:c>
      <x:c r="E445" s="38" t="str">
        <x:v>Emberá-Wounaan</x:v>
      </x:c>
      <x:c r="F445" s="55" t="n">
        <x:f>'SSRP geografia'!C159</x:f>
        <x:v>0</x:v>
      </x:c>
      <x:c r="G445" s="60" t="n">
        <x:f>IF(SUM('SSRP geografia'!$C$149:$C$161)=0,IF('SSRP agosto'!D17=0,0,"n.a."),F445/SUM('SSRP geografia'!$C$149:$C$161))</x:f>
        <x:v>0</x:v>
      </x:c>
      <x:c r="H445" s="55" t="n">
        <x:f>'SSRP agosto'!D17</x:f>
        <x:v>7719</x:v>
      </x:c>
      <x:c r="I445" s="55" t="n">
        <x:f>ROUND(H445*Parametros!$B$11,0)</x:f>
        <x:v>7719</x:v>
      </x:c>
      <x:c r="J445" s="55" t="n">
        <x:f>IF(ISNUMBER(G445),ROUND(SUM(G435:G445)*I445,0)-ROUND(SUM(G435:G444)*I445,0),"n.a.")</x:f>
        <x:v>0</x:v>
      </x:c>
      <x:c r="K445" s="55" t="n">
        <x:f>'SSRP agosto'!H17</x:f>
        <x:v>703773</x:v>
      </x:c>
      <x:c r="L445" s="55" t="n">
        <x:f>K445*Parametros!$B$10*Parametros!$B$11</x:f>
        <x:v>1055659.5</x:v>
      </x:c>
      <x:c r="M445" s="60" t="n">
        <x:f>Parametros!B7</x:f>
        <x:v>0.01</x:v>
      </x:c>
      <x:c r="N445" s="55" t="n">
        <x:f>IF(I445=0,IF(L445=0,0,"n.a."),IF(M445&gt;0,L445/M445/I445,"n.a."))</x:f>
        <x:v>13676.117372716673</x:v>
      </x:c>
      <x:c r="O445" s="55" t="n">
        <x:f>IF(AND(ISNUMBER(J445),ISNUMBER(N445)),J445*N445,"n.a.")</x:f>
        <x:v>0</x:v>
      </x:c>
    </x:row>
    <x:row r="446">
      <x:c r="A446" s="38" t="str">
        <x:v>G0441</x:v>
      </x:c>
      <x:c r="B446" s="38" t="str">
        <x:v>C12</x:v>
      </x:c>
      <x:c r="C446" s="38" t="str">
        <x:v>Multibank Seguros, S.A.</x:v>
      </x:c>
      <x:c r="D446" s="38" t="str">
        <x:v>Residencial</x:v>
      </x:c>
      <x:c r="E446" s="38" t="str">
        <x:v>Ngäbe-Buglé</x:v>
      </x:c>
      <x:c r="F446" s="55" t="n">
        <x:f>'SSRP geografia'!C160</x:f>
        <x:v>0</x:v>
      </x:c>
      <x:c r="G446" s="60" t="n">
        <x:f>IF(SUM('SSRP geografia'!$C$149:$C$161)=0,IF('SSRP agosto'!D17=0,0,"n.a."),F446/SUM('SSRP geografia'!$C$149:$C$161))</x:f>
        <x:v>0</x:v>
      </x:c>
      <x:c r="H446" s="55" t="n">
        <x:f>'SSRP agosto'!D17</x:f>
        <x:v>7719</x:v>
      </x:c>
      <x:c r="I446" s="55" t="n">
        <x:f>ROUND(H446*Parametros!$B$11,0)</x:f>
        <x:v>7719</x:v>
      </x:c>
      <x:c r="J446" s="55" t="n">
        <x:f>IF(ISNUMBER(G446),ROUND(SUM(G435:G446)*I446,0)-ROUND(SUM(G435:G445)*I446,0),"n.a.")</x:f>
        <x:v>0</x:v>
      </x:c>
      <x:c r="K446" s="55" t="n">
        <x:f>'SSRP agosto'!H17</x:f>
        <x:v>703773</x:v>
      </x:c>
      <x:c r="L446" s="55" t="n">
        <x:f>K446*Parametros!$B$10*Parametros!$B$11</x:f>
        <x:v>1055659.5</x:v>
      </x:c>
      <x:c r="M446" s="60" t="n">
        <x:f>Parametros!B7</x:f>
        <x:v>0.01</x:v>
      </x:c>
      <x:c r="N446" s="55" t="n">
        <x:f>IF(I446=0,IF(L446=0,0,"n.a."),IF(M446&gt;0,L446/M446/I446,"n.a."))</x:f>
        <x:v>13676.117372716673</x:v>
      </x:c>
      <x:c r="O446" s="55" t="n">
        <x:f>IF(AND(ISNUMBER(J446),ISNUMBER(N446)),J446*N446,"n.a.")</x:f>
        <x:v>0</x:v>
      </x:c>
    </x:row>
    <x:row r="447">
      <x:c r="A447" s="38" t="str">
        <x:v>G0442</x:v>
      </x:c>
      <x:c r="B447" s="38" t="str">
        <x:v>C12</x:v>
      </x:c>
      <x:c r="C447" s="38" t="str">
        <x:v>Multibank Seguros, S.A.</x:v>
      </x:c>
      <x:c r="D447" s="38" t="str">
        <x:v>Residencial</x:v>
      </x:c>
      <x:c r="E447" s="38" t="str">
        <x:v>Panamá Oeste</x:v>
      </x:c>
      <x:c r="F447" s="55" t="n">
        <x:f>'SSRP geografia'!C161</x:f>
        <x:v>2558</x:v>
      </x:c>
      <x:c r="G447" s="60" t="n">
        <x:f>IF(SUM('SSRP geografia'!$C$149:$C$161)=0,IF('SSRP agosto'!D17=0,0,"n.a."),F447/SUM('SSRP geografia'!$C$149:$C$161))</x:f>
        <x:v>0.13577494692144373</x:v>
      </x:c>
      <x:c r="H447" s="55" t="n">
        <x:f>'SSRP agosto'!D17</x:f>
        <x:v>7719</x:v>
      </x:c>
      <x:c r="I447" s="55" t="n">
        <x:f>ROUND(H447*Parametros!$B$11,0)</x:f>
        <x:v>7719</x:v>
      </x:c>
      <x:c r="J447" s="55" t="n">
        <x:f>IF(ISNUMBER(G447),ROUND(SUM(G435:G447)*I447,0)-ROUND(SUM(G435:G446)*I447,0),"n.a.")</x:f>
        <x:v>1048</x:v>
      </x:c>
      <x:c r="K447" s="55" t="n">
        <x:f>'SSRP agosto'!H17</x:f>
        <x:v>703773</x:v>
      </x:c>
      <x:c r="L447" s="55" t="n">
        <x:f>K447*Parametros!$B$10*Parametros!$B$11</x:f>
        <x:v>1055659.5</x:v>
      </x:c>
      <x:c r="M447" s="60" t="n">
        <x:f>Parametros!B7</x:f>
        <x:v>0.01</x:v>
      </x:c>
      <x:c r="N447" s="55" t="n">
        <x:f>IF(I447=0,IF(L447=0,0,"n.a."),IF(M447&gt;0,L447/M447/I447,"n.a."))</x:f>
        <x:v>13676.117372716673</x:v>
      </x:c>
      <x:c r="O447" s="55" t="n">
        <x:f>IF(AND(ISNUMBER(J447),ISNUMBER(N447)),J447*N447,"n.a.")</x:f>
        <x:v>14332571.006607074</x:v>
      </x:c>
    </x:row>
    <x:row r="448">
      <x:c r="A448" s="38" t="str">
        <x:v>G0443</x:v>
      </x:c>
      <x:c r="B448" s="38" t="str">
        <x:v>C12</x:v>
      </x:c>
      <x:c r="C448" s="38" t="str">
        <x:v>Multibank Seguros, S.A.</x:v>
      </x:c>
      <x:c r="D448" s="38" t="str">
        <x:v>Comercial</x:v>
      </x:c>
      <x:c r="E448" s="38" t="str">
        <x:v>Bocas del Toro</x:v>
      </x:c>
      <x:c r="F448" s="55" t="n">
        <x:f>'SSRP geografia'!C149</x:f>
        <x:v>570</x:v>
      </x:c>
      <x:c r="G448" s="60" t="n">
        <x:f>IF(SUM('SSRP geografia'!$C$149:$C$161)=0,IF('SSRP agosto'!E17=0,0,"n.a."),F448/SUM('SSRP geografia'!$C$149:$C$161))</x:f>
        <x:v>0.030254777070063694</x:v>
      </x:c>
      <x:c r="H448" s="55" t="n">
        <x:f>'SSRP agosto'!E17</x:f>
        <x:v>682</x:v>
      </x:c>
      <x:c r="I448" s="55" t="n">
        <x:f>ROUND(H448*Parametros!$B$11,0)</x:f>
        <x:v>682</x:v>
      </x:c>
      <x:c r="J448" s="55" t="n">
        <x:f>IF(ISNUMBER(G448),ROUND(SUM(G448:G448)*I448,0)-0,"n.a.")</x:f>
        <x:v>21</x:v>
      </x:c>
      <x:c r="K448" s="55" t="n">
        <x:f>'SSRP agosto'!I17</x:f>
        <x:v>432854</x:v>
      </x:c>
      <x:c r="L448" s="55" t="n">
        <x:f>K448*Parametros!$B$10*Parametros!$B$11</x:f>
        <x:v>649281</x:v>
      </x:c>
      <x:c r="M448" s="60" t="n">
        <x:f>Parametros!B8</x:f>
        <x:v>0.015</x:v>
      </x:c>
      <x:c r="N448" s="55" t="n">
        <x:f>IF(I448=0,IF(L448=0,0,"n.a."),IF(M448&gt;0,L448/M448/I448,"n.a."))</x:f>
        <x:v>63468.3284457478</x:v>
      </x:c>
      <x:c r="O448" s="55" t="n">
        <x:f>IF(AND(ISNUMBER(J448),ISNUMBER(N448)),J448*N448,"n.a.")</x:f>
        <x:v>1332834.897360704</x:v>
      </x:c>
    </x:row>
    <x:row r="449">
      <x:c r="A449" s="38" t="str">
        <x:v>G0444</x:v>
      </x:c>
      <x:c r="B449" s="38" t="str">
        <x:v>C12</x:v>
      </x:c>
      <x:c r="C449" s="38" t="str">
        <x:v>Multibank Seguros, S.A.</x:v>
      </x:c>
      <x:c r="D449" s="38" t="str">
        <x:v>Comercial</x:v>
      </x:c>
      <x:c r="E449" s="38" t="str">
        <x:v>Coclé</x:v>
      </x:c>
      <x:c r="F449" s="55" t="n">
        <x:f>'SSRP geografia'!C150</x:f>
        <x:v>632</x:v>
      </x:c>
      <x:c r="G449" s="60" t="n">
        <x:f>IF(SUM('SSRP geografia'!$C$149:$C$161)=0,IF('SSRP agosto'!E17=0,0,"n.a."),F449/SUM('SSRP geografia'!$C$149:$C$161))</x:f>
        <x:v>0.03354564755838641</x:v>
      </x:c>
      <x:c r="H449" s="55" t="n">
        <x:f>'SSRP agosto'!E17</x:f>
        <x:v>682</x:v>
      </x:c>
      <x:c r="I449" s="55" t="n">
        <x:f>ROUND(H449*Parametros!$B$11,0)</x:f>
        <x:v>682</x:v>
      </x:c>
      <x:c r="J449" s="55" t="n">
        <x:f>IF(ISNUMBER(G449),ROUND(SUM(G448:G449)*I449,0)-ROUND(SUM(G448:G448)*I449,0),"n.a.")</x:f>
        <x:v>23</x:v>
      </x:c>
      <x:c r="K449" s="55" t="n">
        <x:f>'SSRP agosto'!I17</x:f>
        <x:v>432854</x:v>
      </x:c>
      <x:c r="L449" s="55" t="n">
        <x:f>K449*Parametros!$B$10*Parametros!$B$11</x:f>
        <x:v>649281</x:v>
      </x:c>
      <x:c r="M449" s="60" t="n">
        <x:f>Parametros!B8</x:f>
        <x:v>0.015</x:v>
      </x:c>
      <x:c r="N449" s="55" t="n">
        <x:f>IF(I449=0,IF(L449=0,0,"n.a."),IF(M449&gt;0,L449/M449/I449,"n.a."))</x:f>
        <x:v>63468.3284457478</x:v>
      </x:c>
      <x:c r="O449" s="55" t="n">
        <x:f>IF(AND(ISNUMBER(J449),ISNUMBER(N449)),J449*N449,"n.a.")</x:f>
        <x:v>1459771.5542521994</x:v>
      </x:c>
    </x:row>
    <x:row r="450">
      <x:c r="A450" s="38" t="str">
        <x:v>G0445</x:v>
      </x:c>
      <x:c r="B450" s="38" t="str">
        <x:v>C12</x:v>
      </x:c>
      <x:c r="C450" s="38" t="str">
        <x:v>Multibank Seguros, S.A.</x:v>
      </x:c>
      <x:c r="D450" s="38" t="str">
        <x:v>Comercial</x:v>
      </x:c>
      <x:c r="E450" s="38" t="str">
        <x:v>Colón</x:v>
      </x:c>
      <x:c r="F450" s="55" t="n">
        <x:f>'SSRP geografia'!C151</x:f>
        <x:v>523</x:v>
      </x:c>
      <x:c r="G450" s="60" t="n">
        <x:f>IF(SUM('SSRP geografia'!$C$149:$C$161)=0,IF('SSRP agosto'!E17=0,0,"n.a."),F450/SUM('SSRP geografia'!$C$149:$C$161))</x:f>
        <x:v>0.027760084925690022</x:v>
      </x:c>
      <x:c r="H450" s="55" t="n">
        <x:f>'SSRP agosto'!E17</x:f>
        <x:v>682</x:v>
      </x:c>
      <x:c r="I450" s="55" t="n">
        <x:f>ROUND(H450*Parametros!$B$11,0)</x:f>
        <x:v>682</x:v>
      </x:c>
      <x:c r="J450" s="55" t="n">
        <x:f>IF(ISNUMBER(G450),ROUND(SUM(G448:G450)*I450,0)-ROUND(SUM(G448:G449)*I450,0),"n.a.")</x:f>
        <x:v>18</x:v>
      </x:c>
      <x:c r="K450" s="55" t="n">
        <x:f>'SSRP agosto'!I17</x:f>
        <x:v>432854</x:v>
      </x:c>
      <x:c r="L450" s="55" t="n">
        <x:f>K450*Parametros!$B$10*Parametros!$B$11</x:f>
        <x:v>649281</x:v>
      </x:c>
      <x:c r="M450" s="60" t="n">
        <x:f>Parametros!B8</x:f>
        <x:v>0.015</x:v>
      </x:c>
      <x:c r="N450" s="55" t="n">
        <x:f>IF(I450=0,IF(L450=0,0,"n.a."),IF(M450&gt;0,L450/M450/I450,"n.a."))</x:f>
        <x:v>63468.3284457478</x:v>
      </x:c>
      <x:c r="O450" s="55" t="n">
        <x:f>IF(AND(ISNUMBER(J450),ISNUMBER(N450)),J450*N450,"n.a.")</x:f>
        <x:v>1142429.9120234605</x:v>
      </x:c>
    </x:row>
    <x:row r="451">
      <x:c r="A451" s="38" t="str">
        <x:v>G0446</x:v>
      </x:c>
      <x:c r="B451" s="38" t="str">
        <x:v>C12</x:v>
      </x:c>
      <x:c r="C451" s="38" t="str">
        <x:v>Multibank Seguros, S.A.</x:v>
      </x:c>
      <x:c r="D451" s="38" t="str">
        <x:v>Comercial</x:v>
      </x:c>
      <x:c r="E451" s="38" t="str">
        <x:v>Chiriquí</x:v>
      </x:c>
      <x:c r="F451" s="55" t="n">
        <x:f>'SSRP geografia'!C152</x:f>
        <x:v>2269</x:v>
      </x:c>
      <x:c r="G451" s="60" t="n">
        <x:f>IF(SUM('SSRP geografia'!$C$149:$C$161)=0,IF('SSRP agosto'!E17=0,0,"n.a."),F451/SUM('SSRP geografia'!$C$149:$C$161))</x:f>
        <x:v>0.12043524416135881</x:v>
      </x:c>
      <x:c r="H451" s="55" t="n">
        <x:f>'SSRP agosto'!E17</x:f>
        <x:v>682</x:v>
      </x:c>
      <x:c r="I451" s="55" t="n">
        <x:f>ROUND(H451*Parametros!$B$11,0)</x:f>
        <x:v>682</x:v>
      </x:c>
      <x:c r="J451" s="55" t="n">
        <x:f>IF(ISNUMBER(G451),ROUND(SUM(G448:G451)*I451,0)-ROUND(SUM(G448:G450)*I451,0),"n.a.")</x:f>
        <x:v>83</x:v>
      </x:c>
      <x:c r="K451" s="55" t="n">
        <x:f>'SSRP agosto'!I17</x:f>
        <x:v>432854</x:v>
      </x:c>
      <x:c r="L451" s="55" t="n">
        <x:f>K451*Parametros!$B$10*Parametros!$B$11</x:f>
        <x:v>649281</x:v>
      </x:c>
      <x:c r="M451" s="60" t="n">
        <x:f>Parametros!B8</x:f>
        <x:v>0.015</x:v>
      </x:c>
      <x:c r="N451" s="55" t="n">
        <x:f>IF(I451=0,IF(L451=0,0,"n.a."),IF(M451&gt;0,L451/M451/I451,"n.a."))</x:f>
        <x:v>63468.3284457478</x:v>
      </x:c>
      <x:c r="O451" s="55" t="n">
        <x:f>IF(AND(ISNUMBER(J451),ISNUMBER(N451)),J451*N451,"n.a.")</x:f>
        <x:v>5267871.260997067</x:v>
      </x:c>
    </x:row>
    <x:row r="452">
      <x:c r="A452" s="38" t="str">
        <x:v>G0447</x:v>
      </x:c>
      <x:c r="B452" s="38" t="str">
        <x:v>C12</x:v>
      </x:c>
      <x:c r="C452" s="38" t="str">
        <x:v>Multibank Seguros, S.A.</x:v>
      </x:c>
      <x:c r="D452" s="38" t="str">
        <x:v>Comercial</x:v>
      </x:c>
      <x:c r="E452" s="38" t="str">
        <x:v>Darién</x:v>
      </x:c>
      <x:c r="F452" s="55" t="n">
        <x:f>'SSRP geografia'!C153</x:f>
        <x:v>61</x:v>
      </x:c>
      <x:c r="G452" s="60" t="n">
        <x:f>IF(SUM('SSRP geografia'!$C$149:$C$161)=0,IF('SSRP agosto'!E17=0,0,"n.a."),F452/SUM('SSRP geografia'!$C$149:$C$161))</x:f>
        <x:v>0.003237791932059448</x:v>
      </x:c>
      <x:c r="H452" s="55" t="n">
        <x:f>'SSRP agosto'!E17</x:f>
        <x:v>682</x:v>
      </x:c>
      <x:c r="I452" s="55" t="n">
        <x:f>ROUND(H452*Parametros!$B$11,0)</x:f>
        <x:v>682</x:v>
      </x:c>
      <x:c r="J452" s="55" t="n">
        <x:f>IF(ISNUMBER(G452),ROUND(SUM(G448:G452)*I452,0)-ROUND(SUM(G448:G451)*I452,0),"n.a.")</x:f>
        <x:v>2</x:v>
      </x:c>
      <x:c r="K452" s="55" t="n">
        <x:f>'SSRP agosto'!I17</x:f>
        <x:v>432854</x:v>
      </x:c>
      <x:c r="L452" s="55" t="n">
        <x:f>K452*Parametros!$B$10*Parametros!$B$11</x:f>
        <x:v>649281</x:v>
      </x:c>
      <x:c r="M452" s="60" t="n">
        <x:f>Parametros!B8</x:f>
        <x:v>0.015</x:v>
      </x:c>
      <x:c r="N452" s="55" t="n">
        <x:f>IF(I452=0,IF(L452=0,0,"n.a."),IF(M452&gt;0,L452/M452/I452,"n.a."))</x:f>
        <x:v>63468.3284457478</x:v>
      </x:c>
      <x:c r="O452" s="55" t="n">
        <x:f>IF(AND(ISNUMBER(J452),ISNUMBER(N452)),J452*N452,"n.a.")</x:f>
        <x:v>126936.6568914956</x:v>
      </x:c>
    </x:row>
    <x:row r="453">
      <x:c r="A453" s="38" t="str">
        <x:v>G0448</x:v>
      </x:c>
      <x:c r="B453" s="38" t="str">
        <x:v>C12</x:v>
      </x:c>
      <x:c r="C453" s="38" t="str">
        <x:v>Multibank Seguros, S.A.</x:v>
      </x:c>
      <x:c r="D453" s="38" t="str">
        <x:v>Comercial</x:v>
      </x:c>
      <x:c r="E453" s="38" t="str">
        <x:v>Herrera</x:v>
      </x:c>
      <x:c r="F453" s="55" t="n">
        <x:f>'SSRP geografia'!C154</x:f>
        <x:v>362</x:v>
      </x:c>
      <x:c r="G453" s="60" t="n">
        <x:f>IF(SUM('SSRP geografia'!$C$149:$C$161)=0,IF('SSRP agosto'!E17=0,0,"n.a."),F453/SUM('SSRP geografia'!$C$149:$C$161))</x:f>
        <x:v>0.01921443736730361</x:v>
      </x:c>
      <x:c r="H453" s="55" t="n">
        <x:f>'SSRP agosto'!E17</x:f>
        <x:v>682</x:v>
      </x:c>
      <x:c r="I453" s="55" t="n">
        <x:f>ROUND(H453*Parametros!$B$11,0)</x:f>
        <x:v>682</x:v>
      </x:c>
      <x:c r="J453" s="55" t="n">
        <x:f>IF(ISNUMBER(G453),ROUND(SUM(G448:G453)*I453,0)-ROUND(SUM(G448:G452)*I453,0),"n.a.")</x:f>
        <x:v>13</x:v>
      </x:c>
      <x:c r="K453" s="55" t="n">
        <x:f>'SSRP agosto'!I17</x:f>
        <x:v>432854</x:v>
      </x:c>
      <x:c r="L453" s="55" t="n">
        <x:f>K453*Parametros!$B$10*Parametros!$B$11</x:f>
        <x:v>649281</x:v>
      </x:c>
      <x:c r="M453" s="60" t="n">
        <x:f>Parametros!B8</x:f>
        <x:v>0.015</x:v>
      </x:c>
      <x:c r="N453" s="55" t="n">
        <x:f>IF(I453=0,IF(L453=0,0,"n.a."),IF(M453&gt;0,L453/M453/I453,"n.a."))</x:f>
        <x:v>63468.3284457478</x:v>
      </x:c>
      <x:c r="O453" s="55" t="n">
        <x:f>IF(AND(ISNUMBER(J453),ISNUMBER(N453)),J453*N453,"n.a.")</x:f>
        <x:v>825088.2697947214</x:v>
      </x:c>
    </x:row>
    <x:row r="454">
      <x:c r="A454" s="38" t="str">
        <x:v>G0449</x:v>
      </x:c>
      <x:c r="B454" s="38" t="str">
        <x:v>C12</x:v>
      </x:c>
      <x:c r="C454" s="38" t="str">
        <x:v>Multibank Seguros, S.A.</x:v>
      </x:c>
      <x:c r="D454" s="38" t="str">
        <x:v>Comercial</x:v>
      </x:c>
      <x:c r="E454" s="38" t="str">
        <x:v>Los Santos</x:v>
      </x:c>
      <x:c r="F454" s="55" t="n">
        <x:f>'SSRP geografia'!C155</x:f>
        <x:v>292</x:v>
      </x:c>
      <x:c r="G454" s="60" t="n">
        <x:f>IF(SUM('SSRP geografia'!$C$149:$C$161)=0,IF('SSRP agosto'!E17=0,0,"n.a."),F454/SUM('SSRP geografia'!$C$149:$C$161))</x:f>
        <x:v>0.015498938428874735</x:v>
      </x:c>
      <x:c r="H454" s="55" t="n">
        <x:f>'SSRP agosto'!E17</x:f>
        <x:v>682</x:v>
      </x:c>
      <x:c r="I454" s="55" t="n">
        <x:f>ROUND(H454*Parametros!$B$11,0)</x:f>
        <x:v>682</x:v>
      </x:c>
      <x:c r="J454" s="55" t="n">
        <x:f>IF(ISNUMBER(G454),ROUND(SUM(G448:G454)*I454,0)-ROUND(SUM(G448:G453)*I454,0),"n.a.")</x:f>
        <x:v>10</x:v>
      </x:c>
      <x:c r="K454" s="55" t="n">
        <x:f>'SSRP agosto'!I17</x:f>
        <x:v>432854</x:v>
      </x:c>
      <x:c r="L454" s="55" t="n">
        <x:f>K454*Parametros!$B$10*Parametros!$B$11</x:f>
        <x:v>649281</x:v>
      </x:c>
      <x:c r="M454" s="60" t="n">
        <x:f>Parametros!B8</x:f>
        <x:v>0.015</x:v>
      </x:c>
      <x:c r="N454" s="55" t="n">
        <x:f>IF(I454=0,IF(L454=0,0,"n.a."),IF(M454&gt;0,L454/M454/I454,"n.a."))</x:f>
        <x:v>63468.3284457478</x:v>
      </x:c>
      <x:c r="O454" s="55" t="n">
        <x:f>IF(AND(ISNUMBER(J454),ISNUMBER(N454)),J454*N454,"n.a.")</x:f>
        <x:v>634683.284457478</x:v>
      </x:c>
    </x:row>
    <x:row r="455">
      <x:c r="A455" s="38" t="str">
        <x:v>G0450</x:v>
      </x:c>
      <x:c r="B455" s="38" t="str">
        <x:v>C12</x:v>
      </x:c>
      <x:c r="C455" s="38" t="str">
        <x:v>Multibank Seguros, S.A.</x:v>
      </x:c>
      <x:c r="D455" s="38" t="str">
        <x:v>Comercial</x:v>
      </x:c>
      <x:c r="E455" s="38" t="str">
        <x:v>Panamá</x:v>
      </x:c>
      <x:c r="F455" s="55" t="n">
        <x:f>'SSRP geografia'!C156</x:f>
        <x:v>10196</x:v>
      </x:c>
      <x:c r="G455" s="60" t="n">
        <x:f>IF(SUM('SSRP geografia'!$C$149:$C$161)=0,IF('SSRP agosto'!E17=0,0,"n.a."),F455/SUM('SSRP geografia'!$C$149:$C$161))</x:f>
        <x:v>0.5411889596602972</x:v>
      </x:c>
      <x:c r="H455" s="55" t="n">
        <x:f>'SSRP agosto'!E17</x:f>
        <x:v>682</x:v>
      </x:c>
      <x:c r="I455" s="55" t="n">
        <x:f>ROUND(H455*Parametros!$B$11,0)</x:f>
        <x:v>682</x:v>
      </x:c>
      <x:c r="J455" s="55" t="n">
        <x:f>IF(ISNUMBER(G455),ROUND(SUM(G448:G455)*I455,0)-ROUND(SUM(G448:G454)*I455,0),"n.a.")</x:f>
        <x:v>370</x:v>
      </x:c>
      <x:c r="K455" s="55" t="n">
        <x:f>'SSRP agosto'!I17</x:f>
        <x:v>432854</x:v>
      </x:c>
      <x:c r="L455" s="55" t="n">
        <x:f>K455*Parametros!$B$10*Parametros!$B$11</x:f>
        <x:v>649281</x:v>
      </x:c>
      <x:c r="M455" s="60" t="n">
        <x:f>Parametros!B8</x:f>
        <x:v>0.015</x:v>
      </x:c>
      <x:c r="N455" s="55" t="n">
        <x:f>IF(I455=0,IF(L455=0,0,"n.a."),IF(M455&gt;0,L455/M455/I455,"n.a."))</x:f>
        <x:v>63468.3284457478</x:v>
      </x:c>
      <x:c r="O455" s="55" t="n">
        <x:f>IF(AND(ISNUMBER(J455),ISNUMBER(N455)),J455*N455,"n.a.")</x:f>
        <x:v>23483281.524926685</x:v>
      </x:c>
    </x:row>
    <x:row r="456">
      <x:c r="A456" s="38" t="str">
        <x:v>G0451</x:v>
      </x:c>
      <x:c r="B456" s="38" t="str">
        <x:v>C12</x:v>
      </x:c>
      <x:c r="C456" s="38" t="str">
        <x:v>Multibank Seguros, S.A.</x:v>
      </x:c>
      <x:c r="D456" s="38" t="str">
        <x:v>Comercial</x:v>
      </x:c>
      <x:c r="E456" s="38" t="str">
        <x:v>Veraguas</x:v>
      </x:c>
      <x:c r="F456" s="55" t="n">
        <x:f>'SSRP geografia'!C157</x:f>
        <x:v>1377</x:v>
      </x:c>
      <x:c r="G456" s="60" t="n">
        <x:f>IF(SUM('SSRP geografia'!$C$149:$C$161)=0,IF('SSRP agosto'!E17=0,0,"n.a."),F456/SUM('SSRP geografia'!$C$149:$C$161))</x:f>
        <x:v>0.07308917197452229</x:v>
      </x:c>
      <x:c r="H456" s="55" t="n">
        <x:f>'SSRP agosto'!E17</x:f>
        <x:v>682</x:v>
      </x:c>
      <x:c r="I456" s="55" t="n">
        <x:f>ROUND(H456*Parametros!$B$11,0)</x:f>
        <x:v>682</x:v>
      </x:c>
      <x:c r="J456" s="55" t="n">
        <x:f>IF(ISNUMBER(G456),ROUND(SUM(G448:G456)*I456,0)-ROUND(SUM(G448:G455)*I456,0),"n.a.")</x:f>
        <x:v>49</x:v>
      </x:c>
      <x:c r="K456" s="55" t="n">
        <x:f>'SSRP agosto'!I17</x:f>
        <x:v>432854</x:v>
      </x:c>
      <x:c r="L456" s="55" t="n">
        <x:f>K456*Parametros!$B$10*Parametros!$B$11</x:f>
        <x:v>649281</x:v>
      </x:c>
      <x:c r="M456" s="60" t="n">
        <x:f>Parametros!B8</x:f>
        <x:v>0.015</x:v>
      </x:c>
      <x:c r="N456" s="55" t="n">
        <x:f>IF(I456=0,IF(L456=0,0,"n.a."),IF(M456&gt;0,L456/M456/I456,"n.a."))</x:f>
        <x:v>63468.3284457478</x:v>
      </x:c>
      <x:c r="O456" s="55" t="n">
        <x:f>IF(AND(ISNUMBER(J456),ISNUMBER(N456)),J456*N456,"n.a.")</x:f>
        <x:v>3109948.093841642</x:v>
      </x:c>
    </x:row>
    <x:row r="457">
      <x:c r="A457" s="38" t="str">
        <x:v>G0452</x:v>
      </x:c>
      <x:c r="B457" s="38" t="str">
        <x:v>C12</x:v>
      </x:c>
      <x:c r="C457" s="38" t="str">
        <x:v>Multibank Seguros, S.A.</x:v>
      </x:c>
      <x:c r="D457" s="38" t="str">
        <x:v>Comercial</x:v>
      </x:c>
      <x:c r="E457" s="38" t="str">
        <x:v>Guna Yala</x:v>
      </x:c>
      <x:c r="F457" s="55" t="n">
        <x:f>'SSRP geografia'!C158</x:f>
        <x:v>0</x:v>
      </x:c>
      <x:c r="G457" s="60" t="n">
        <x:f>IF(SUM('SSRP geografia'!$C$149:$C$161)=0,IF('SSRP agosto'!E17=0,0,"n.a."),F457/SUM('SSRP geografia'!$C$149:$C$161))</x:f>
        <x:v>0</x:v>
      </x:c>
      <x:c r="H457" s="55" t="n">
        <x:f>'SSRP agosto'!E17</x:f>
        <x:v>682</x:v>
      </x:c>
      <x:c r="I457" s="55" t="n">
        <x:f>ROUND(H457*Parametros!$B$11,0)</x:f>
        <x:v>682</x:v>
      </x:c>
      <x:c r="J457" s="55" t="n">
        <x:f>IF(ISNUMBER(G457),ROUND(SUM(G448:G457)*I457,0)-ROUND(SUM(G448:G456)*I457,0),"n.a.")</x:f>
        <x:v>0</x:v>
      </x:c>
      <x:c r="K457" s="55" t="n">
        <x:f>'SSRP agosto'!I17</x:f>
        <x:v>432854</x:v>
      </x:c>
      <x:c r="L457" s="55" t="n">
        <x:f>K457*Parametros!$B$10*Parametros!$B$11</x:f>
        <x:v>649281</x:v>
      </x:c>
      <x:c r="M457" s="60" t="n">
        <x:f>Parametros!B8</x:f>
        <x:v>0.015</x:v>
      </x:c>
      <x:c r="N457" s="55" t="n">
        <x:f>IF(I457=0,IF(L457=0,0,"n.a."),IF(M457&gt;0,L457/M457/I457,"n.a."))</x:f>
        <x:v>63468.3284457478</x:v>
      </x:c>
      <x:c r="O457" s="55" t="n">
        <x:f>IF(AND(ISNUMBER(J457),ISNUMBER(N457)),J457*N457,"n.a.")</x:f>
        <x:v>0</x:v>
      </x:c>
    </x:row>
    <x:row r="458">
      <x:c r="A458" s="38" t="str">
        <x:v>G0453</x:v>
      </x:c>
      <x:c r="B458" s="38" t="str">
        <x:v>C12</x:v>
      </x:c>
      <x:c r="C458" s="38" t="str">
        <x:v>Multibank Seguros, S.A.</x:v>
      </x:c>
      <x:c r="D458" s="38" t="str">
        <x:v>Comercial</x:v>
      </x:c>
      <x:c r="E458" s="38" t="str">
        <x:v>Emberá-Wounaan</x:v>
      </x:c>
      <x:c r="F458" s="55" t="n">
        <x:f>'SSRP geografia'!C159</x:f>
        <x:v>0</x:v>
      </x:c>
      <x:c r="G458" s="60" t="n">
        <x:f>IF(SUM('SSRP geografia'!$C$149:$C$161)=0,IF('SSRP agosto'!E17=0,0,"n.a."),F458/SUM('SSRP geografia'!$C$149:$C$161))</x:f>
        <x:v>0</x:v>
      </x:c>
      <x:c r="H458" s="55" t="n">
        <x:f>'SSRP agosto'!E17</x:f>
        <x:v>682</x:v>
      </x:c>
      <x:c r="I458" s="55" t="n">
        <x:f>ROUND(H458*Parametros!$B$11,0)</x:f>
        <x:v>682</x:v>
      </x:c>
      <x:c r="J458" s="55" t="n">
        <x:f>IF(ISNUMBER(G458),ROUND(SUM(G448:G458)*I458,0)-ROUND(SUM(G448:G457)*I458,0),"n.a.")</x:f>
        <x:v>0</x:v>
      </x:c>
      <x:c r="K458" s="55" t="n">
        <x:f>'SSRP agosto'!I17</x:f>
        <x:v>432854</x:v>
      </x:c>
      <x:c r="L458" s="55" t="n">
        <x:f>K458*Parametros!$B$10*Parametros!$B$11</x:f>
        <x:v>649281</x:v>
      </x:c>
      <x:c r="M458" s="60" t="n">
        <x:f>Parametros!B8</x:f>
        <x:v>0.015</x:v>
      </x:c>
      <x:c r="N458" s="55" t="n">
        <x:f>IF(I458=0,IF(L458=0,0,"n.a."),IF(M458&gt;0,L458/M458/I458,"n.a."))</x:f>
        <x:v>63468.3284457478</x:v>
      </x:c>
      <x:c r="O458" s="55" t="n">
        <x:f>IF(AND(ISNUMBER(J458),ISNUMBER(N458)),J458*N458,"n.a.")</x:f>
        <x:v>0</x:v>
      </x:c>
    </x:row>
    <x:row r="459">
      <x:c r="A459" s="38" t="str">
        <x:v>G0454</x:v>
      </x:c>
      <x:c r="B459" s="38" t="str">
        <x:v>C12</x:v>
      </x:c>
      <x:c r="C459" s="38" t="str">
        <x:v>Multibank Seguros, S.A.</x:v>
      </x:c>
      <x:c r="D459" s="38" t="str">
        <x:v>Comercial</x:v>
      </x:c>
      <x:c r="E459" s="38" t="str">
        <x:v>Ngäbe-Buglé</x:v>
      </x:c>
      <x:c r="F459" s="55" t="n">
        <x:f>'SSRP geografia'!C160</x:f>
        <x:v>0</x:v>
      </x:c>
      <x:c r="G459" s="60" t="n">
        <x:f>IF(SUM('SSRP geografia'!$C$149:$C$161)=0,IF('SSRP agosto'!E17=0,0,"n.a."),F459/SUM('SSRP geografia'!$C$149:$C$161))</x:f>
        <x:v>0</x:v>
      </x:c>
      <x:c r="H459" s="55" t="n">
        <x:f>'SSRP agosto'!E17</x:f>
        <x:v>682</x:v>
      </x:c>
      <x:c r="I459" s="55" t="n">
        <x:f>ROUND(H459*Parametros!$B$11,0)</x:f>
        <x:v>682</x:v>
      </x:c>
      <x:c r="J459" s="55" t="n">
        <x:f>IF(ISNUMBER(G459),ROUND(SUM(G448:G459)*I459,0)-ROUND(SUM(G448:G458)*I459,0),"n.a.")</x:f>
        <x:v>0</x:v>
      </x:c>
      <x:c r="K459" s="55" t="n">
        <x:f>'SSRP agosto'!I17</x:f>
        <x:v>432854</x:v>
      </x:c>
      <x:c r="L459" s="55" t="n">
        <x:f>K459*Parametros!$B$10*Parametros!$B$11</x:f>
        <x:v>649281</x:v>
      </x:c>
      <x:c r="M459" s="60" t="n">
        <x:f>Parametros!B8</x:f>
        <x:v>0.015</x:v>
      </x:c>
      <x:c r="N459" s="55" t="n">
        <x:f>IF(I459=0,IF(L459=0,0,"n.a."),IF(M459&gt;0,L459/M459/I459,"n.a."))</x:f>
        <x:v>63468.3284457478</x:v>
      </x:c>
      <x:c r="O459" s="55" t="n">
        <x:f>IF(AND(ISNUMBER(J459),ISNUMBER(N459)),J459*N459,"n.a.")</x:f>
        <x:v>0</x:v>
      </x:c>
    </x:row>
    <x:row r="460">
      <x:c r="A460" s="38" t="str">
        <x:v>G0455</x:v>
      </x:c>
      <x:c r="B460" s="38" t="str">
        <x:v>C12</x:v>
      </x:c>
      <x:c r="C460" s="38" t="str">
        <x:v>Multibank Seguros, S.A.</x:v>
      </x:c>
      <x:c r="D460" s="38" t="str">
        <x:v>Comercial</x:v>
      </x:c>
      <x:c r="E460" s="38" t="str">
        <x:v>Panamá Oeste</x:v>
      </x:c>
      <x:c r="F460" s="55" t="n">
        <x:f>'SSRP geografia'!C161</x:f>
        <x:v>2558</x:v>
      </x:c>
      <x:c r="G460" s="60" t="n">
        <x:f>IF(SUM('SSRP geografia'!$C$149:$C$161)=0,IF('SSRP agosto'!E17=0,0,"n.a."),F460/SUM('SSRP geografia'!$C$149:$C$161))</x:f>
        <x:v>0.13577494692144373</x:v>
      </x:c>
      <x:c r="H460" s="55" t="n">
        <x:f>'SSRP agosto'!E17</x:f>
        <x:v>682</x:v>
      </x:c>
      <x:c r="I460" s="55" t="n">
        <x:f>ROUND(H460*Parametros!$B$11,0)</x:f>
        <x:v>682</x:v>
      </x:c>
      <x:c r="J460" s="55" t="n">
        <x:f>IF(ISNUMBER(G460),ROUND(SUM(G448:G460)*I460,0)-ROUND(SUM(G448:G459)*I460,0),"n.a.")</x:f>
        <x:v>93</x:v>
      </x:c>
      <x:c r="K460" s="55" t="n">
        <x:f>'SSRP agosto'!I17</x:f>
        <x:v>432854</x:v>
      </x:c>
      <x:c r="L460" s="55" t="n">
        <x:f>K460*Parametros!$B$10*Parametros!$B$11</x:f>
        <x:v>649281</x:v>
      </x:c>
      <x:c r="M460" s="60" t="n">
        <x:f>Parametros!B8</x:f>
        <x:v>0.015</x:v>
      </x:c>
      <x:c r="N460" s="55" t="n">
        <x:f>IF(I460=0,IF(L460=0,0,"n.a."),IF(M460&gt;0,L460/M460/I460,"n.a."))</x:f>
        <x:v>63468.3284457478</x:v>
      </x:c>
      <x:c r="O460" s="55" t="n">
        <x:f>IF(AND(ISNUMBER(J460),ISNUMBER(N460)),J460*N460,"n.a.")</x:f>
        <x:v>5902554.545454546</x:v>
      </x:c>
    </x:row>
    <x:row r="461">
      <x:c r="A461" s="38" t="str">
        <x:v>G0456</x:v>
      </x:c>
      <x:c r="B461" s="38" t="str">
        <x:v>C12</x:v>
      </x:c>
      <x:c r="C461" s="38" t="str">
        <x:v>Multibank Seguros, S.A.</x:v>
      </x:c>
      <x:c r="D461" s="38" t="str">
        <x:v>Industrial</x:v>
      </x:c>
      <x:c r="E461" s="38" t="str">
        <x:v>Bocas del Toro</x:v>
      </x:c>
      <x:c r="F461" s="55" t="n">
        <x:f>'SSRP geografia'!C149</x:f>
        <x:v>570</x:v>
      </x:c>
      <x:c r="G461" s="60" t="n">
        <x:f>IF(SUM('SSRP geografia'!$C$149:$C$161)=0,IF('SSRP agosto'!F17=0,0,"n.a."),F461/SUM('SSRP geografia'!$C$149:$C$161))</x:f>
        <x:v>0.030254777070063694</x:v>
      </x:c>
      <x:c r="H461" s="55" t="n">
        <x:f>'SSRP agosto'!F17</x:f>
        <x:v>28</x:v>
      </x:c>
      <x:c r="I461" s="55" t="n">
        <x:f>ROUND(H461*Parametros!$B$11,0)</x:f>
        <x:v>28</x:v>
      </x:c>
      <x:c r="J461" s="55" t="n">
        <x:f>IF(ISNUMBER(G461),ROUND(SUM(G461:G461)*I461,0)-0,"n.a.")</x:f>
        <x:v>1</x:v>
      </x:c>
      <x:c r="K461" s="55" t="n">
        <x:f>'SSRP agosto'!J17</x:f>
        <x:v>151912</x:v>
      </x:c>
      <x:c r="L461" s="55" t="n">
        <x:f>K461*Parametros!$B$10*Parametros!$B$11</x:f>
        <x:v>227868</x:v>
      </x:c>
      <x:c r="M461" s="60" t="n">
        <x:f>Parametros!B9</x:f>
        <x:v>0.015</x:v>
      </x:c>
      <x:c r="N461" s="55" t="n">
        <x:f>IF(I461=0,IF(L461=0,0,"n.a."),IF(M461&gt;0,L461/M461/I461,"n.a."))</x:f>
        <x:v>542542.8571428572</x:v>
      </x:c>
      <x:c r="O461" s="55" t="n">
        <x:f>IF(AND(ISNUMBER(J461),ISNUMBER(N461)),J461*N461,"n.a.")</x:f>
        <x:v>542542.8571428572</x:v>
      </x:c>
    </x:row>
    <x:row r="462">
      <x:c r="A462" s="38" t="str">
        <x:v>G0457</x:v>
      </x:c>
      <x:c r="B462" s="38" t="str">
        <x:v>C12</x:v>
      </x:c>
      <x:c r="C462" s="38" t="str">
        <x:v>Multibank Seguros, S.A.</x:v>
      </x:c>
      <x:c r="D462" s="38" t="str">
        <x:v>Industrial</x:v>
      </x:c>
      <x:c r="E462" s="38" t="str">
        <x:v>Coclé</x:v>
      </x:c>
      <x:c r="F462" s="55" t="n">
        <x:f>'SSRP geografia'!C150</x:f>
        <x:v>632</x:v>
      </x:c>
      <x:c r="G462" s="60" t="n">
        <x:f>IF(SUM('SSRP geografia'!$C$149:$C$161)=0,IF('SSRP agosto'!F17=0,0,"n.a."),F462/SUM('SSRP geografia'!$C$149:$C$161))</x:f>
        <x:v>0.03354564755838641</x:v>
      </x:c>
      <x:c r="H462" s="55" t="n">
        <x:f>'SSRP agosto'!F17</x:f>
        <x:v>28</x:v>
      </x:c>
      <x:c r="I462" s="55" t="n">
        <x:f>ROUND(H462*Parametros!$B$11,0)</x:f>
        <x:v>28</x:v>
      </x:c>
      <x:c r="J462" s="55" t="n">
        <x:f>IF(ISNUMBER(G462),ROUND(SUM(G461:G462)*I462,0)-ROUND(SUM(G461:G461)*I462,0),"n.a.")</x:f>
        <x:v>1</x:v>
      </x:c>
      <x:c r="K462" s="55" t="n">
        <x:f>'SSRP agosto'!J17</x:f>
        <x:v>151912</x:v>
      </x:c>
      <x:c r="L462" s="55" t="n">
        <x:f>K462*Parametros!$B$10*Parametros!$B$11</x:f>
        <x:v>227868</x:v>
      </x:c>
      <x:c r="M462" s="60" t="n">
        <x:f>Parametros!B9</x:f>
        <x:v>0.015</x:v>
      </x:c>
      <x:c r="N462" s="55" t="n">
        <x:f>IF(I462=0,IF(L462=0,0,"n.a."),IF(M462&gt;0,L462/M462/I462,"n.a."))</x:f>
        <x:v>542542.8571428572</x:v>
      </x:c>
      <x:c r="O462" s="55" t="n">
        <x:f>IF(AND(ISNUMBER(J462),ISNUMBER(N462)),J462*N462,"n.a.")</x:f>
        <x:v>542542.8571428572</x:v>
      </x:c>
    </x:row>
    <x:row r="463">
      <x:c r="A463" s="38" t="str">
        <x:v>G0458</x:v>
      </x:c>
      <x:c r="B463" s="38" t="str">
        <x:v>C12</x:v>
      </x:c>
      <x:c r="C463" s="38" t="str">
        <x:v>Multibank Seguros, S.A.</x:v>
      </x:c>
      <x:c r="D463" s="38" t="str">
        <x:v>Industrial</x:v>
      </x:c>
      <x:c r="E463" s="38" t="str">
        <x:v>Colón</x:v>
      </x:c>
      <x:c r="F463" s="55" t="n">
        <x:f>'SSRP geografia'!C151</x:f>
        <x:v>523</x:v>
      </x:c>
      <x:c r="G463" s="60" t="n">
        <x:f>IF(SUM('SSRP geografia'!$C$149:$C$161)=0,IF('SSRP agosto'!F17=0,0,"n.a."),F463/SUM('SSRP geografia'!$C$149:$C$161))</x:f>
        <x:v>0.027760084925690022</x:v>
      </x:c>
      <x:c r="H463" s="55" t="n">
        <x:f>'SSRP agosto'!F17</x:f>
        <x:v>28</x:v>
      </x:c>
      <x:c r="I463" s="55" t="n">
        <x:f>ROUND(H463*Parametros!$B$11,0)</x:f>
        <x:v>28</x:v>
      </x:c>
      <x:c r="J463" s="55" t="n">
        <x:f>IF(ISNUMBER(G463),ROUND(SUM(G461:G463)*I463,0)-ROUND(SUM(G461:G462)*I463,0),"n.a.")</x:f>
        <x:v>1</x:v>
      </x:c>
      <x:c r="K463" s="55" t="n">
        <x:f>'SSRP agosto'!J17</x:f>
        <x:v>151912</x:v>
      </x:c>
      <x:c r="L463" s="55" t="n">
        <x:f>K463*Parametros!$B$10*Parametros!$B$11</x:f>
        <x:v>227868</x:v>
      </x:c>
      <x:c r="M463" s="60" t="n">
        <x:f>Parametros!B9</x:f>
        <x:v>0.015</x:v>
      </x:c>
      <x:c r="N463" s="55" t="n">
        <x:f>IF(I463=0,IF(L463=0,0,"n.a."),IF(M463&gt;0,L463/M463/I463,"n.a."))</x:f>
        <x:v>542542.8571428572</x:v>
      </x:c>
      <x:c r="O463" s="55" t="n">
        <x:f>IF(AND(ISNUMBER(J463),ISNUMBER(N463)),J463*N463,"n.a.")</x:f>
        <x:v>542542.8571428572</x:v>
      </x:c>
    </x:row>
    <x:row r="464">
      <x:c r="A464" s="38" t="str">
        <x:v>G0459</x:v>
      </x:c>
      <x:c r="B464" s="38" t="str">
        <x:v>C12</x:v>
      </x:c>
      <x:c r="C464" s="38" t="str">
        <x:v>Multibank Seguros, S.A.</x:v>
      </x:c>
      <x:c r="D464" s="38" t="str">
        <x:v>Industrial</x:v>
      </x:c>
      <x:c r="E464" s="38" t="str">
        <x:v>Chiriquí</x:v>
      </x:c>
      <x:c r="F464" s="55" t="n">
        <x:f>'SSRP geografia'!C152</x:f>
        <x:v>2269</x:v>
      </x:c>
      <x:c r="G464" s="60" t="n">
        <x:f>IF(SUM('SSRP geografia'!$C$149:$C$161)=0,IF('SSRP agosto'!F17=0,0,"n.a."),F464/SUM('SSRP geografia'!$C$149:$C$161))</x:f>
        <x:v>0.12043524416135881</x:v>
      </x:c>
      <x:c r="H464" s="55" t="n">
        <x:f>'SSRP agosto'!F17</x:f>
        <x:v>28</x:v>
      </x:c>
      <x:c r="I464" s="55" t="n">
        <x:f>ROUND(H464*Parametros!$B$11,0)</x:f>
        <x:v>28</x:v>
      </x:c>
      <x:c r="J464" s="55" t="n">
        <x:f>IF(ISNUMBER(G464),ROUND(SUM(G461:G464)*I464,0)-ROUND(SUM(G461:G463)*I464,0),"n.a.")</x:f>
        <x:v>3</x:v>
      </x:c>
      <x:c r="K464" s="55" t="n">
        <x:f>'SSRP agosto'!J17</x:f>
        <x:v>151912</x:v>
      </x:c>
      <x:c r="L464" s="55" t="n">
        <x:f>K464*Parametros!$B$10*Parametros!$B$11</x:f>
        <x:v>227868</x:v>
      </x:c>
      <x:c r="M464" s="60" t="n">
        <x:f>Parametros!B9</x:f>
        <x:v>0.015</x:v>
      </x:c>
      <x:c r="N464" s="55" t="n">
        <x:f>IF(I464=0,IF(L464=0,0,"n.a."),IF(M464&gt;0,L464/M464/I464,"n.a."))</x:f>
        <x:v>542542.8571428572</x:v>
      </x:c>
      <x:c r="O464" s="55" t="n">
        <x:f>IF(AND(ISNUMBER(J464),ISNUMBER(N464)),J464*N464,"n.a.")</x:f>
        <x:v>1627628.5714285714</x:v>
      </x:c>
    </x:row>
    <x:row r="465">
      <x:c r="A465" s="38" t="str">
        <x:v>G0460</x:v>
      </x:c>
      <x:c r="B465" s="38" t="str">
        <x:v>C12</x:v>
      </x:c>
      <x:c r="C465" s="38" t="str">
        <x:v>Multibank Seguros, S.A.</x:v>
      </x:c>
      <x:c r="D465" s="38" t="str">
        <x:v>Industrial</x:v>
      </x:c>
      <x:c r="E465" s="38" t="str">
        <x:v>Darién</x:v>
      </x:c>
      <x:c r="F465" s="55" t="n">
        <x:f>'SSRP geografia'!C153</x:f>
        <x:v>61</x:v>
      </x:c>
      <x:c r="G465" s="60" t="n">
        <x:f>IF(SUM('SSRP geografia'!$C$149:$C$161)=0,IF('SSRP agosto'!F17=0,0,"n.a."),F465/SUM('SSRP geografia'!$C$149:$C$161))</x:f>
        <x:v>0.003237791932059448</x:v>
      </x:c>
      <x:c r="H465" s="55" t="n">
        <x:f>'SSRP agosto'!F17</x:f>
        <x:v>28</x:v>
      </x:c>
      <x:c r="I465" s="55" t="n">
        <x:f>ROUND(H465*Parametros!$B$11,0)</x:f>
        <x:v>28</x:v>
      </x:c>
      <x:c r="J465" s="55" t="n">
        <x:f>IF(ISNUMBER(G465),ROUND(SUM(G461:G465)*I465,0)-ROUND(SUM(G461:G464)*I465,0),"n.a.")</x:f>
        <x:v>0</x:v>
      </x:c>
      <x:c r="K465" s="55" t="n">
        <x:f>'SSRP agosto'!J17</x:f>
        <x:v>151912</x:v>
      </x:c>
      <x:c r="L465" s="55" t="n">
        <x:f>K465*Parametros!$B$10*Parametros!$B$11</x:f>
        <x:v>227868</x:v>
      </x:c>
      <x:c r="M465" s="60" t="n">
        <x:f>Parametros!B9</x:f>
        <x:v>0.015</x:v>
      </x:c>
      <x:c r="N465" s="55" t="n">
        <x:f>IF(I465=0,IF(L465=0,0,"n.a."),IF(M465&gt;0,L465/M465/I465,"n.a."))</x:f>
        <x:v>542542.8571428572</x:v>
      </x:c>
      <x:c r="O465" s="55" t="n">
        <x:f>IF(AND(ISNUMBER(J465),ISNUMBER(N465)),J465*N465,"n.a.")</x:f>
        <x:v>0</x:v>
      </x:c>
    </x:row>
    <x:row r="466">
      <x:c r="A466" s="38" t="str">
        <x:v>G0461</x:v>
      </x:c>
      <x:c r="B466" s="38" t="str">
        <x:v>C12</x:v>
      </x:c>
      <x:c r="C466" s="38" t="str">
        <x:v>Multibank Seguros, S.A.</x:v>
      </x:c>
      <x:c r="D466" s="38" t="str">
        <x:v>Industrial</x:v>
      </x:c>
      <x:c r="E466" s="38" t="str">
        <x:v>Herrera</x:v>
      </x:c>
      <x:c r="F466" s="55" t="n">
        <x:f>'SSRP geografia'!C154</x:f>
        <x:v>362</x:v>
      </x:c>
      <x:c r="G466" s="60" t="n">
        <x:f>IF(SUM('SSRP geografia'!$C$149:$C$161)=0,IF('SSRP agosto'!F17=0,0,"n.a."),F466/SUM('SSRP geografia'!$C$149:$C$161))</x:f>
        <x:v>0.01921443736730361</x:v>
      </x:c>
      <x:c r="H466" s="55" t="n">
        <x:f>'SSRP agosto'!F17</x:f>
        <x:v>28</x:v>
      </x:c>
      <x:c r="I466" s="55" t="n">
        <x:f>ROUND(H466*Parametros!$B$11,0)</x:f>
        <x:v>28</x:v>
      </x:c>
      <x:c r="J466" s="55" t="n">
        <x:f>IF(ISNUMBER(G466),ROUND(SUM(G461:G466)*I466,0)-ROUND(SUM(G461:G465)*I466,0),"n.a.")</x:f>
        <x:v>1</x:v>
      </x:c>
      <x:c r="K466" s="55" t="n">
        <x:f>'SSRP agosto'!J17</x:f>
        <x:v>151912</x:v>
      </x:c>
      <x:c r="L466" s="55" t="n">
        <x:f>K466*Parametros!$B$10*Parametros!$B$11</x:f>
        <x:v>227868</x:v>
      </x:c>
      <x:c r="M466" s="60" t="n">
        <x:f>Parametros!B9</x:f>
        <x:v>0.015</x:v>
      </x:c>
      <x:c r="N466" s="55" t="n">
        <x:f>IF(I466=0,IF(L466=0,0,"n.a."),IF(M466&gt;0,L466/M466/I466,"n.a."))</x:f>
        <x:v>542542.8571428572</x:v>
      </x:c>
      <x:c r="O466" s="55" t="n">
        <x:f>IF(AND(ISNUMBER(J466),ISNUMBER(N466)),J466*N466,"n.a.")</x:f>
        <x:v>542542.8571428572</x:v>
      </x:c>
    </x:row>
    <x:row r="467">
      <x:c r="A467" s="38" t="str">
        <x:v>G0462</x:v>
      </x:c>
      <x:c r="B467" s="38" t="str">
        <x:v>C12</x:v>
      </x:c>
      <x:c r="C467" s="38" t="str">
        <x:v>Multibank Seguros, S.A.</x:v>
      </x:c>
      <x:c r="D467" s="38" t="str">
        <x:v>Industrial</x:v>
      </x:c>
      <x:c r="E467" s="38" t="str">
        <x:v>Los Santos</x:v>
      </x:c>
      <x:c r="F467" s="55" t="n">
        <x:f>'SSRP geografia'!C155</x:f>
        <x:v>292</x:v>
      </x:c>
      <x:c r="G467" s="60" t="n">
        <x:f>IF(SUM('SSRP geografia'!$C$149:$C$161)=0,IF('SSRP agosto'!F17=0,0,"n.a."),F467/SUM('SSRP geografia'!$C$149:$C$161))</x:f>
        <x:v>0.015498938428874735</x:v>
      </x:c>
      <x:c r="H467" s="55" t="n">
        <x:f>'SSRP agosto'!F17</x:f>
        <x:v>28</x:v>
      </x:c>
      <x:c r="I467" s="55" t="n">
        <x:f>ROUND(H467*Parametros!$B$11,0)</x:f>
        <x:v>28</x:v>
      </x:c>
      <x:c r="J467" s="55" t="n">
        <x:f>IF(ISNUMBER(G467),ROUND(SUM(G461:G467)*I467,0)-ROUND(SUM(G461:G466)*I467,0),"n.a.")</x:f>
        <x:v>0</x:v>
      </x:c>
      <x:c r="K467" s="55" t="n">
        <x:f>'SSRP agosto'!J17</x:f>
        <x:v>151912</x:v>
      </x:c>
      <x:c r="L467" s="55" t="n">
        <x:f>K467*Parametros!$B$10*Parametros!$B$11</x:f>
        <x:v>227868</x:v>
      </x:c>
      <x:c r="M467" s="60" t="n">
        <x:f>Parametros!B9</x:f>
        <x:v>0.015</x:v>
      </x:c>
      <x:c r="N467" s="55" t="n">
        <x:f>IF(I467=0,IF(L467=0,0,"n.a."),IF(M467&gt;0,L467/M467/I467,"n.a."))</x:f>
        <x:v>542542.8571428572</x:v>
      </x:c>
      <x:c r="O467" s="55" t="n">
        <x:f>IF(AND(ISNUMBER(J467),ISNUMBER(N467)),J467*N467,"n.a.")</x:f>
        <x:v>0</x:v>
      </x:c>
    </x:row>
    <x:row r="468">
      <x:c r="A468" s="38" t="str">
        <x:v>G0463</x:v>
      </x:c>
      <x:c r="B468" s="38" t="str">
        <x:v>C12</x:v>
      </x:c>
      <x:c r="C468" s="38" t="str">
        <x:v>Multibank Seguros, S.A.</x:v>
      </x:c>
      <x:c r="D468" s="38" t="str">
        <x:v>Industrial</x:v>
      </x:c>
      <x:c r="E468" s="38" t="str">
        <x:v>Panamá</x:v>
      </x:c>
      <x:c r="F468" s="55" t="n">
        <x:f>'SSRP geografia'!C156</x:f>
        <x:v>10196</x:v>
      </x:c>
      <x:c r="G468" s="60" t="n">
        <x:f>IF(SUM('SSRP geografia'!$C$149:$C$161)=0,IF('SSRP agosto'!F17=0,0,"n.a."),F468/SUM('SSRP geografia'!$C$149:$C$161))</x:f>
        <x:v>0.5411889596602972</x:v>
      </x:c>
      <x:c r="H468" s="55" t="n">
        <x:f>'SSRP agosto'!F17</x:f>
        <x:v>28</x:v>
      </x:c>
      <x:c r="I468" s="55" t="n">
        <x:f>ROUND(H468*Parametros!$B$11,0)</x:f>
        <x:v>28</x:v>
      </x:c>
      <x:c r="J468" s="55" t="n">
        <x:f>IF(ISNUMBER(G468),ROUND(SUM(G461:G468)*I468,0)-ROUND(SUM(G461:G467)*I468,0),"n.a.")</x:f>
        <x:v>15</x:v>
      </x:c>
      <x:c r="K468" s="55" t="n">
        <x:f>'SSRP agosto'!J17</x:f>
        <x:v>151912</x:v>
      </x:c>
      <x:c r="L468" s="55" t="n">
        <x:f>K468*Parametros!$B$10*Parametros!$B$11</x:f>
        <x:v>227868</x:v>
      </x:c>
      <x:c r="M468" s="60" t="n">
        <x:f>Parametros!B9</x:f>
        <x:v>0.015</x:v>
      </x:c>
      <x:c r="N468" s="55" t="n">
        <x:f>IF(I468=0,IF(L468=0,0,"n.a."),IF(M468&gt;0,L468/M468/I468,"n.a."))</x:f>
        <x:v>542542.8571428572</x:v>
      </x:c>
      <x:c r="O468" s="55" t="n">
        <x:f>IF(AND(ISNUMBER(J468),ISNUMBER(N468)),J468*N468,"n.a.")</x:f>
        <x:v>8138142.857142857</x:v>
      </x:c>
    </x:row>
    <x:row r="469">
      <x:c r="A469" s="38" t="str">
        <x:v>G0464</x:v>
      </x:c>
      <x:c r="B469" s="38" t="str">
        <x:v>C12</x:v>
      </x:c>
      <x:c r="C469" s="38" t="str">
        <x:v>Multibank Seguros, S.A.</x:v>
      </x:c>
      <x:c r="D469" s="38" t="str">
        <x:v>Industrial</x:v>
      </x:c>
      <x:c r="E469" s="38" t="str">
        <x:v>Veraguas</x:v>
      </x:c>
      <x:c r="F469" s="55" t="n">
        <x:f>'SSRP geografia'!C157</x:f>
        <x:v>1377</x:v>
      </x:c>
      <x:c r="G469" s="60" t="n">
        <x:f>IF(SUM('SSRP geografia'!$C$149:$C$161)=0,IF('SSRP agosto'!F17=0,0,"n.a."),F469/SUM('SSRP geografia'!$C$149:$C$161))</x:f>
        <x:v>0.07308917197452229</x:v>
      </x:c>
      <x:c r="H469" s="55" t="n">
        <x:f>'SSRP agosto'!F17</x:f>
        <x:v>28</x:v>
      </x:c>
      <x:c r="I469" s="55" t="n">
        <x:f>ROUND(H469*Parametros!$B$11,0)</x:f>
        <x:v>28</x:v>
      </x:c>
      <x:c r="J469" s="55" t="n">
        <x:f>IF(ISNUMBER(G469),ROUND(SUM(G461:G469)*I469,0)-ROUND(SUM(G461:G468)*I469,0),"n.a.")</x:f>
        <x:v>2</x:v>
      </x:c>
      <x:c r="K469" s="55" t="n">
        <x:f>'SSRP agosto'!J17</x:f>
        <x:v>151912</x:v>
      </x:c>
      <x:c r="L469" s="55" t="n">
        <x:f>K469*Parametros!$B$10*Parametros!$B$11</x:f>
        <x:v>227868</x:v>
      </x:c>
      <x:c r="M469" s="60" t="n">
        <x:f>Parametros!B9</x:f>
        <x:v>0.015</x:v>
      </x:c>
      <x:c r="N469" s="55" t="n">
        <x:f>IF(I469=0,IF(L469=0,0,"n.a."),IF(M469&gt;0,L469/M469/I469,"n.a."))</x:f>
        <x:v>542542.8571428572</x:v>
      </x:c>
      <x:c r="O469" s="55" t="n">
        <x:f>IF(AND(ISNUMBER(J469),ISNUMBER(N469)),J469*N469,"n.a.")</x:f>
        <x:v>1085085.7142857143</x:v>
      </x:c>
    </x:row>
    <x:row r="470">
      <x:c r="A470" s="38" t="str">
        <x:v>G0465</x:v>
      </x:c>
      <x:c r="B470" s="38" t="str">
        <x:v>C12</x:v>
      </x:c>
      <x:c r="C470" s="38" t="str">
        <x:v>Multibank Seguros, S.A.</x:v>
      </x:c>
      <x:c r="D470" s="38" t="str">
        <x:v>Industrial</x:v>
      </x:c>
      <x:c r="E470" s="38" t="str">
        <x:v>Guna Yala</x:v>
      </x:c>
      <x:c r="F470" s="55" t="n">
        <x:f>'SSRP geografia'!C158</x:f>
        <x:v>0</x:v>
      </x:c>
      <x:c r="G470" s="60" t="n">
        <x:f>IF(SUM('SSRP geografia'!$C$149:$C$161)=0,IF('SSRP agosto'!F17=0,0,"n.a."),F470/SUM('SSRP geografia'!$C$149:$C$161))</x:f>
        <x:v>0</x:v>
      </x:c>
      <x:c r="H470" s="55" t="n">
        <x:f>'SSRP agosto'!F17</x:f>
        <x:v>28</x:v>
      </x:c>
      <x:c r="I470" s="55" t="n">
        <x:f>ROUND(H470*Parametros!$B$11,0)</x:f>
        <x:v>28</x:v>
      </x:c>
      <x:c r="J470" s="55" t="n">
        <x:f>IF(ISNUMBER(G470),ROUND(SUM(G461:G470)*I470,0)-ROUND(SUM(G461:G469)*I470,0),"n.a.")</x:f>
        <x:v>0</x:v>
      </x:c>
      <x:c r="K470" s="55" t="n">
        <x:f>'SSRP agosto'!J17</x:f>
        <x:v>151912</x:v>
      </x:c>
      <x:c r="L470" s="55" t="n">
        <x:f>K470*Parametros!$B$10*Parametros!$B$11</x:f>
        <x:v>227868</x:v>
      </x:c>
      <x:c r="M470" s="60" t="n">
        <x:f>Parametros!B9</x:f>
        <x:v>0.015</x:v>
      </x:c>
      <x:c r="N470" s="55" t="n">
        <x:f>IF(I470=0,IF(L470=0,0,"n.a."),IF(M470&gt;0,L470/M470/I470,"n.a."))</x:f>
        <x:v>542542.8571428572</x:v>
      </x:c>
      <x:c r="O470" s="55" t="n">
        <x:f>IF(AND(ISNUMBER(J470),ISNUMBER(N470)),J470*N470,"n.a.")</x:f>
        <x:v>0</x:v>
      </x:c>
    </x:row>
    <x:row r="471">
      <x:c r="A471" s="38" t="str">
        <x:v>G0466</x:v>
      </x:c>
      <x:c r="B471" s="38" t="str">
        <x:v>C12</x:v>
      </x:c>
      <x:c r="C471" s="38" t="str">
        <x:v>Multibank Seguros, S.A.</x:v>
      </x:c>
      <x:c r="D471" s="38" t="str">
        <x:v>Industrial</x:v>
      </x:c>
      <x:c r="E471" s="38" t="str">
        <x:v>Emberá-Wounaan</x:v>
      </x:c>
      <x:c r="F471" s="55" t="n">
        <x:f>'SSRP geografia'!C159</x:f>
        <x:v>0</x:v>
      </x:c>
      <x:c r="G471" s="60" t="n">
        <x:f>IF(SUM('SSRP geografia'!$C$149:$C$161)=0,IF('SSRP agosto'!F17=0,0,"n.a."),F471/SUM('SSRP geografia'!$C$149:$C$161))</x:f>
        <x:v>0</x:v>
      </x:c>
      <x:c r="H471" s="55" t="n">
        <x:f>'SSRP agosto'!F17</x:f>
        <x:v>28</x:v>
      </x:c>
      <x:c r="I471" s="55" t="n">
        <x:f>ROUND(H471*Parametros!$B$11,0)</x:f>
        <x:v>28</x:v>
      </x:c>
      <x:c r="J471" s="55" t="n">
        <x:f>IF(ISNUMBER(G471),ROUND(SUM(G461:G471)*I471,0)-ROUND(SUM(G461:G470)*I471,0),"n.a.")</x:f>
        <x:v>0</x:v>
      </x:c>
      <x:c r="K471" s="55" t="n">
        <x:f>'SSRP agosto'!J17</x:f>
        <x:v>151912</x:v>
      </x:c>
      <x:c r="L471" s="55" t="n">
        <x:f>K471*Parametros!$B$10*Parametros!$B$11</x:f>
        <x:v>227868</x:v>
      </x:c>
      <x:c r="M471" s="60" t="n">
        <x:f>Parametros!B9</x:f>
        <x:v>0.015</x:v>
      </x:c>
      <x:c r="N471" s="55" t="n">
        <x:f>IF(I471=0,IF(L471=0,0,"n.a."),IF(M471&gt;0,L471/M471/I471,"n.a."))</x:f>
        <x:v>542542.8571428572</x:v>
      </x:c>
      <x:c r="O471" s="55" t="n">
        <x:f>IF(AND(ISNUMBER(J471),ISNUMBER(N471)),J471*N471,"n.a.")</x:f>
        <x:v>0</x:v>
      </x:c>
    </x:row>
    <x:row r="472">
      <x:c r="A472" s="38" t="str">
        <x:v>G0467</x:v>
      </x:c>
      <x:c r="B472" s="38" t="str">
        <x:v>C12</x:v>
      </x:c>
      <x:c r="C472" s="38" t="str">
        <x:v>Multibank Seguros, S.A.</x:v>
      </x:c>
      <x:c r="D472" s="38" t="str">
        <x:v>Industrial</x:v>
      </x:c>
      <x:c r="E472" s="38" t="str">
        <x:v>Ngäbe-Buglé</x:v>
      </x:c>
      <x:c r="F472" s="55" t="n">
        <x:f>'SSRP geografia'!C160</x:f>
        <x:v>0</x:v>
      </x:c>
      <x:c r="G472" s="60" t="n">
        <x:f>IF(SUM('SSRP geografia'!$C$149:$C$161)=0,IF('SSRP agosto'!F17=0,0,"n.a."),F472/SUM('SSRP geografia'!$C$149:$C$161))</x:f>
        <x:v>0</x:v>
      </x:c>
      <x:c r="H472" s="55" t="n">
        <x:f>'SSRP agosto'!F17</x:f>
        <x:v>28</x:v>
      </x:c>
      <x:c r="I472" s="55" t="n">
        <x:f>ROUND(H472*Parametros!$B$11,0)</x:f>
        <x:v>28</x:v>
      </x:c>
      <x:c r="J472" s="55" t="n">
        <x:f>IF(ISNUMBER(G472),ROUND(SUM(G461:G472)*I472,0)-ROUND(SUM(G461:G471)*I472,0),"n.a.")</x:f>
        <x:v>0</x:v>
      </x:c>
      <x:c r="K472" s="55" t="n">
        <x:f>'SSRP agosto'!J17</x:f>
        <x:v>151912</x:v>
      </x:c>
      <x:c r="L472" s="55" t="n">
        <x:f>K472*Parametros!$B$10*Parametros!$B$11</x:f>
        <x:v>227868</x:v>
      </x:c>
      <x:c r="M472" s="60" t="n">
        <x:f>Parametros!B9</x:f>
        <x:v>0.015</x:v>
      </x:c>
      <x:c r="N472" s="55" t="n">
        <x:f>IF(I472=0,IF(L472=0,0,"n.a."),IF(M472&gt;0,L472/M472/I472,"n.a."))</x:f>
        <x:v>542542.8571428572</x:v>
      </x:c>
      <x:c r="O472" s="55" t="n">
        <x:f>IF(AND(ISNUMBER(J472),ISNUMBER(N472)),J472*N472,"n.a.")</x:f>
        <x:v>0</x:v>
      </x:c>
    </x:row>
    <x:row r="473">
      <x:c r="A473" s="38" t="str">
        <x:v>G0468</x:v>
      </x:c>
      <x:c r="B473" s="38" t="str">
        <x:v>C12</x:v>
      </x:c>
      <x:c r="C473" s="38" t="str">
        <x:v>Multibank Seguros, S.A.</x:v>
      </x:c>
      <x:c r="D473" s="38" t="str">
        <x:v>Industrial</x:v>
      </x:c>
      <x:c r="E473" s="38" t="str">
        <x:v>Panamá Oeste</x:v>
      </x:c>
      <x:c r="F473" s="55" t="n">
        <x:f>'SSRP geografia'!C161</x:f>
        <x:v>2558</x:v>
      </x:c>
      <x:c r="G473" s="60" t="n">
        <x:f>IF(SUM('SSRP geografia'!$C$149:$C$161)=0,IF('SSRP agosto'!F17=0,0,"n.a."),F473/SUM('SSRP geografia'!$C$149:$C$161))</x:f>
        <x:v>0.13577494692144373</x:v>
      </x:c>
      <x:c r="H473" s="55" t="n">
        <x:f>'SSRP agosto'!F17</x:f>
        <x:v>28</x:v>
      </x:c>
      <x:c r="I473" s="55" t="n">
        <x:f>ROUND(H473*Parametros!$B$11,0)</x:f>
        <x:v>28</x:v>
      </x:c>
      <x:c r="J473" s="55" t="n">
        <x:f>IF(ISNUMBER(G473),ROUND(SUM(G461:G473)*I473,0)-ROUND(SUM(G461:G472)*I473,0),"n.a.")</x:f>
        <x:v>4</x:v>
      </x:c>
      <x:c r="K473" s="55" t="n">
        <x:f>'SSRP agosto'!J17</x:f>
        <x:v>151912</x:v>
      </x:c>
      <x:c r="L473" s="55" t="n">
        <x:f>K473*Parametros!$B$10*Parametros!$B$11</x:f>
        <x:v>227868</x:v>
      </x:c>
      <x:c r="M473" s="60" t="n">
        <x:f>Parametros!B9</x:f>
        <x:v>0.015</x:v>
      </x:c>
      <x:c r="N473" s="55" t="n">
        <x:f>IF(I473=0,IF(L473=0,0,"n.a."),IF(M473&gt;0,L473/M473/I473,"n.a."))</x:f>
        <x:v>542542.8571428572</x:v>
      </x:c>
      <x:c r="O473" s="55" t="n">
        <x:f>IF(AND(ISNUMBER(J473),ISNUMBER(N473)),J473*N473,"n.a.")</x:f>
        <x:v>2170171.4285714286</x:v>
      </x:c>
    </x:row>
    <x:row r="474">
      <x:c r="A474" s="38" t="str">
        <x:v>G0469</x:v>
      </x:c>
      <x:c r="B474" s="38" t="str">
        <x:v>C13</x:v>
      </x:c>
      <x:c r="C474" s="38" t="str">
        <x:v>Optima Compañía de Seguros, S.A.</x:v>
      </x:c>
      <x:c r="D474" s="38" t="str">
        <x:v>Residencial</x:v>
      </x:c>
      <x:c r="E474" s="38" t="str">
        <x:v>Bocas del Toro</x:v>
      </x:c>
      <x:c r="F474" s="55" t="n">
        <x:f>'SSRP geografia'!C162</x:f>
        <x:v>0</x:v>
      </x:c>
      <x:c r="G474" s="60" t="n">
        <x:f>IF(SUM('SSRP geografia'!$C$162:$C$174)=0,IF('SSRP agosto'!D18=0,0,"n.a."),F474/SUM('SSRP geografia'!$C$162:$C$174))</x:f>
        <x:v>0</x:v>
      </x:c>
      <x:c r="H474" s="55" t="n">
        <x:f>'SSRP agosto'!D18</x:f>
        <x:v>4186</x:v>
      </x:c>
      <x:c r="I474" s="55" t="n">
        <x:f>ROUND(H474*Parametros!$B$11,0)</x:f>
        <x:v>4186</x:v>
      </x:c>
      <x:c r="J474" s="55" t="n">
        <x:f>IF(ISNUMBER(G474),ROUND(SUM(G474:G474)*I474,0)-0,"n.a.")</x:f>
        <x:v>0</x:v>
      </x:c>
      <x:c r="K474" s="55" t="n">
        <x:f>'SSRP agosto'!H18</x:f>
        <x:v>2028170</x:v>
      </x:c>
      <x:c r="L474" s="55" t="n">
        <x:f>K474*Parametros!$B$10*Parametros!$B$11</x:f>
        <x:v>3042255</x:v>
      </x:c>
      <x:c r="M474" s="60" t="n">
        <x:f>Parametros!B7</x:f>
        <x:v>0.01</x:v>
      </x:c>
      <x:c r="N474" s="55" t="n">
        <x:f>IF(I474=0,IF(L474=0,0,"n.a."),IF(M474&gt;0,L474/M474/I474,"n.a."))</x:f>
        <x:v>72676.89918776875</x:v>
      </x:c>
      <x:c r="O474" s="55" t="n">
        <x:f>IF(AND(ISNUMBER(J474),ISNUMBER(N474)),J474*N474,"n.a.")</x:f>
        <x:v>0</x:v>
      </x:c>
    </x:row>
    <x:row r="475">
      <x:c r="A475" s="38" t="str">
        <x:v>G0470</x:v>
      </x:c>
      <x:c r="B475" s="38" t="str">
        <x:v>C13</x:v>
      </x:c>
      <x:c r="C475" s="38" t="str">
        <x:v>Optima Compañía de Seguros, S.A.</x:v>
      </x:c>
      <x:c r="D475" s="38" t="str">
        <x:v>Residencial</x:v>
      </x:c>
      <x:c r="E475" s="38" t="str">
        <x:v>Coclé</x:v>
      </x:c>
      <x:c r="F475" s="55" t="n">
        <x:f>'SSRP geografia'!C163</x:f>
        <x:v>0</x:v>
      </x:c>
      <x:c r="G475" s="60" t="n">
        <x:f>IF(SUM('SSRP geografia'!$C$162:$C$174)=0,IF('SSRP agosto'!D18=0,0,"n.a."),F475/SUM('SSRP geografia'!$C$162:$C$174))</x:f>
        <x:v>0</x:v>
      </x:c>
      <x:c r="H475" s="55" t="n">
        <x:f>'SSRP agosto'!D18</x:f>
        <x:v>4186</x:v>
      </x:c>
      <x:c r="I475" s="55" t="n">
        <x:f>ROUND(H475*Parametros!$B$11,0)</x:f>
        <x:v>4186</x:v>
      </x:c>
      <x:c r="J475" s="55" t="n">
        <x:f>IF(ISNUMBER(G475),ROUND(SUM(G474:G475)*I475,0)-ROUND(SUM(G474:G474)*I475,0),"n.a.")</x:f>
        <x:v>0</x:v>
      </x:c>
      <x:c r="K475" s="55" t="n">
        <x:f>'SSRP agosto'!H18</x:f>
        <x:v>2028170</x:v>
      </x:c>
      <x:c r="L475" s="55" t="n">
        <x:f>K475*Parametros!$B$10*Parametros!$B$11</x:f>
        <x:v>3042255</x:v>
      </x:c>
      <x:c r="M475" s="60" t="n">
        <x:f>Parametros!B7</x:f>
        <x:v>0.01</x:v>
      </x:c>
      <x:c r="N475" s="55" t="n">
        <x:f>IF(I475=0,IF(L475=0,0,"n.a."),IF(M475&gt;0,L475/M475/I475,"n.a."))</x:f>
        <x:v>72676.89918776875</x:v>
      </x:c>
      <x:c r="O475" s="55" t="n">
        <x:f>IF(AND(ISNUMBER(J475),ISNUMBER(N475)),J475*N475,"n.a.")</x:f>
        <x:v>0</x:v>
      </x:c>
    </x:row>
    <x:row r="476">
      <x:c r="A476" s="38" t="str">
        <x:v>G0471</x:v>
      </x:c>
      <x:c r="B476" s="38" t="str">
        <x:v>C13</x:v>
      </x:c>
      <x:c r="C476" s="38" t="str">
        <x:v>Optima Compañía de Seguros, S.A.</x:v>
      </x:c>
      <x:c r="D476" s="38" t="str">
        <x:v>Residencial</x:v>
      </x:c>
      <x:c r="E476" s="38" t="str">
        <x:v>Colón</x:v>
      </x:c>
      <x:c r="F476" s="55" t="n">
        <x:f>'SSRP geografia'!C164</x:f>
        <x:v>0</x:v>
      </x:c>
      <x:c r="G476" s="60" t="n">
        <x:f>IF(SUM('SSRP geografia'!$C$162:$C$174)=0,IF('SSRP agosto'!D18=0,0,"n.a."),F476/SUM('SSRP geografia'!$C$162:$C$174))</x:f>
        <x:v>0</x:v>
      </x:c>
      <x:c r="H476" s="55" t="n">
        <x:f>'SSRP agosto'!D18</x:f>
        <x:v>4186</x:v>
      </x:c>
      <x:c r="I476" s="55" t="n">
        <x:f>ROUND(H476*Parametros!$B$11,0)</x:f>
        <x:v>4186</x:v>
      </x:c>
      <x:c r="J476" s="55" t="n">
        <x:f>IF(ISNUMBER(G476),ROUND(SUM(G474:G476)*I476,0)-ROUND(SUM(G474:G475)*I476,0),"n.a.")</x:f>
        <x:v>0</x:v>
      </x:c>
      <x:c r="K476" s="55" t="n">
        <x:f>'SSRP agosto'!H18</x:f>
        <x:v>2028170</x:v>
      </x:c>
      <x:c r="L476" s="55" t="n">
        <x:f>K476*Parametros!$B$10*Parametros!$B$11</x:f>
        <x:v>3042255</x:v>
      </x:c>
      <x:c r="M476" s="60" t="n">
        <x:f>Parametros!B7</x:f>
        <x:v>0.01</x:v>
      </x:c>
      <x:c r="N476" s="55" t="n">
        <x:f>IF(I476=0,IF(L476=0,0,"n.a."),IF(M476&gt;0,L476/M476/I476,"n.a."))</x:f>
        <x:v>72676.89918776875</x:v>
      </x:c>
      <x:c r="O476" s="55" t="n">
        <x:f>IF(AND(ISNUMBER(J476),ISNUMBER(N476)),J476*N476,"n.a.")</x:f>
        <x:v>0</x:v>
      </x:c>
    </x:row>
    <x:row r="477">
      <x:c r="A477" s="38" t="str">
        <x:v>G0472</x:v>
      </x:c>
      <x:c r="B477" s="38" t="str">
        <x:v>C13</x:v>
      </x:c>
      <x:c r="C477" s="38" t="str">
        <x:v>Optima Compañía de Seguros, S.A.</x:v>
      </x:c>
      <x:c r="D477" s="38" t="str">
        <x:v>Residencial</x:v>
      </x:c>
      <x:c r="E477" s="38" t="str">
        <x:v>Chiriquí</x:v>
      </x:c>
      <x:c r="F477" s="55" t="n">
        <x:f>'SSRP geografia'!C165</x:f>
        <x:v>5188</x:v>
      </x:c>
      <x:c r="G477" s="60" t="n">
        <x:f>IF(SUM('SSRP geografia'!$C$162:$C$174)=0,IF('SSRP agosto'!D18=0,0,"n.a."),F477/SUM('SSRP geografia'!$C$162:$C$174))</x:f>
        <x:v>0.15482407711361126</x:v>
      </x:c>
      <x:c r="H477" s="55" t="n">
        <x:f>'SSRP agosto'!D18</x:f>
        <x:v>4186</x:v>
      </x:c>
      <x:c r="I477" s="55" t="n">
        <x:f>ROUND(H477*Parametros!$B$11,0)</x:f>
        <x:v>4186</x:v>
      </x:c>
      <x:c r="J477" s="55" t="n">
        <x:f>IF(ISNUMBER(G477),ROUND(SUM(G474:G477)*I477,0)-ROUND(SUM(G474:G476)*I477,0),"n.a.")</x:f>
        <x:v>648</x:v>
      </x:c>
      <x:c r="K477" s="55" t="n">
        <x:f>'SSRP agosto'!H18</x:f>
        <x:v>2028170</x:v>
      </x:c>
      <x:c r="L477" s="55" t="n">
        <x:f>K477*Parametros!$B$10*Parametros!$B$11</x:f>
        <x:v>3042255</x:v>
      </x:c>
      <x:c r="M477" s="60" t="n">
        <x:f>Parametros!B7</x:f>
        <x:v>0.01</x:v>
      </x:c>
      <x:c r="N477" s="55" t="n">
        <x:f>IF(I477=0,IF(L477=0,0,"n.a."),IF(M477&gt;0,L477/M477/I477,"n.a."))</x:f>
        <x:v>72676.89918776875</x:v>
      </x:c>
      <x:c r="O477" s="55" t="n">
        <x:f>IF(AND(ISNUMBER(J477),ISNUMBER(N477)),J477*N477,"n.a.")</x:f>
        <x:v>47094630.67367415</x:v>
      </x:c>
    </x:row>
    <x:row r="478">
      <x:c r="A478" s="38" t="str">
        <x:v>G0473</x:v>
      </x:c>
      <x:c r="B478" s="38" t="str">
        <x:v>C13</x:v>
      </x:c>
      <x:c r="C478" s="38" t="str">
        <x:v>Optima Compañía de Seguros, S.A.</x:v>
      </x:c>
      <x:c r="D478" s="38" t="str">
        <x:v>Residencial</x:v>
      </x:c>
      <x:c r="E478" s="38" t="str">
        <x:v>Darién</x:v>
      </x:c>
      <x:c r="F478" s="55" t="n">
        <x:f>'SSRP geografia'!C166</x:f>
        <x:v>0</x:v>
      </x:c>
      <x:c r="G478" s="60" t="n">
        <x:f>IF(SUM('SSRP geografia'!$C$162:$C$174)=0,IF('SSRP agosto'!D18=0,0,"n.a."),F478/SUM('SSRP geografia'!$C$162:$C$174))</x:f>
        <x:v>0</x:v>
      </x:c>
      <x:c r="H478" s="55" t="n">
        <x:f>'SSRP agosto'!D18</x:f>
        <x:v>4186</x:v>
      </x:c>
      <x:c r="I478" s="55" t="n">
        <x:f>ROUND(H478*Parametros!$B$11,0)</x:f>
        <x:v>4186</x:v>
      </x:c>
      <x:c r="J478" s="55" t="n">
        <x:f>IF(ISNUMBER(G478),ROUND(SUM(G474:G478)*I478,0)-ROUND(SUM(G474:G477)*I478,0),"n.a.")</x:f>
        <x:v>0</x:v>
      </x:c>
      <x:c r="K478" s="55" t="n">
        <x:f>'SSRP agosto'!H18</x:f>
        <x:v>2028170</x:v>
      </x:c>
      <x:c r="L478" s="55" t="n">
        <x:f>K478*Parametros!$B$10*Parametros!$B$11</x:f>
        <x:v>3042255</x:v>
      </x:c>
      <x:c r="M478" s="60" t="n">
        <x:f>Parametros!B7</x:f>
        <x:v>0.01</x:v>
      </x:c>
      <x:c r="N478" s="55" t="n">
        <x:f>IF(I478=0,IF(L478=0,0,"n.a."),IF(M478&gt;0,L478/M478/I478,"n.a."))</x:f>
        <x:v>72676.89918776875</x:v>
      </x:c>
      <x:c r="O478" s="55" t="n">
        <x:f>IF(AND(ISNUMBER(J478),ISNUMBER(N478)),J478*N478,"n.a.")</x:f>
        <x:v>0</x:v>
      </x:c>
    </x:row>
    <x:row r="479">
      <x:c r="A479" s="38" t="str">
        <x:v>G0474</x:v>
      </x:c>
      <x:c r="B479" s="38" t="str">
        <x:v>C13</x:v>
      </x:c>
      <x:c r="C479" s="38" t="str">
        <x:v>Optima Compañía de Seguros, S.A.</x:v>
      </x:c>
      <x:c r="D479" s="38" t="str">
        <x:v>Residencial</x:v>
      </x:c>
      <x:c r="E479" s="38" t="str">
        <x:v>Herrera</x:v>
      </x:c>
      <x:c r="F479" s="55" t="n">
        <x:f>'SSRP geografia'!C167</x:f>
        <x:v>0</x:v>
      </x:c>
      <x:c r="G479" s="60" t="n">
        <x:f>IF(SUM('SSRP geografia'!$C$162:$C$174)=0,IF('SSRP agosto'!D18=0,0,"n.a."),F479/SUM('SSRP geografia'!$C$162:$C$174))</x:f>
        <x:v>0</x:v>
      </x:c>
      <x:c r="H479" s="55" t="n">
        <x:f>'SSRP agosto'!D18</x:f>
        <x:v>4186</x:v>
      </x:c>
      <x:c r="I479" s="55" t="n">
        <x:f>ROUND(H479*Parametros!$B$11,0)</x:f>
        <x:v>4186</x:v>
      </x:c>
      <x:c r="J479" s="55" t="n">
        <x:f>IF(ISNUMBER(G479),ROUND(SUM(G474:G479)*I479,0)-ROUND(SUM(G474:G478)*I479,0),"n.a.")</x:f>
        <x:v>0</x:v>
      </x:c>
      <x:c r="K479" s="55" t="n">
        <x:f>'SSRP agosto'!H18</x:f>
        <x:v>2028170</x:v>
      </x:c>
      <x:c r="L479" s="55" t="n">
        <x:f>K479*Parametros!$B$10*Parametros!$B$11</x:f>
        <x:v>3042255</x:v>
      </x:c>
      <x:c r="M479" s="60" t="n">
        <x:f>Parametros!B7</x:f>
        <x:v>0.01</x:v>
      </x:c>
      <x:c r="N479" s="55" t="n">
        <x:f>IF(I479=0,IF(L479=0,0,"n.a."),IF(M479&gt;0,L479/M479/I479,"n.a."))</x:f>
        <x:v>72676.89918776875</x:v>
      </x:c>
      <x:c r="O479" s="55" t="n">
        <x:f>IF(AND(ISNUMBER(J479),ISNUMBER(N479)),J479*N479,"n.a.")</x:f>
        <x:v>0</x:v>
      </x:c>
    </x:row>
    <x:row r="480">
      <x:c r="A480" s="38" t="str">
        <x:v>G0475</x:v>
      </x:c>
      <x:c r="B480" s="38" t="str">
        <x:v>C13</x:v>
      </x:c>
      <x:c r="C480" s="38" t="str">
        <x:v>Optima Compañía de Seguros, S.A.</x:v>
      </x:c>
      <x:c r="D480" s="38" t="str">
        <x:v>Residencial</x:v>
      </x:c>
      <x:c r="E480" s="38" t="str">
        <x:v>Los Santos</x:v>
      </x:c>
      <x:c r="F480" s="55" t="n">
        <x:f>'SSRP geografia'!C168</x:f>
        <x:v>0</x:v>
      </x:c>
      <x:c r="G480" s="60" t="n">
        <x:f>IF(SUM('SSRP geografia'!$C$162:$C$174)=0,IF('SSRP agosto'!D18=0,0,"n.a."),F480/SUM('SSRP geografia'!$C$162:$C$174))</x:f>
        <x:v>0</x:v>
      </x:c>
      <x:c r="H480" s="55" t="n">
        <x:f>'SSRP agosto'!D18</x:f>
        <x:v>4186</x:v>
      </x:c>
      <x:c r="I480" s="55" t="n">
        <x:f>ROUND(H480*Parametros!$B$11,0)</x:f>
        <x:v>4186</x:v>
      </x:c>
      <x:c r="J480" s="55" t="n">
        <x:f>IF(ISNUMBER(G480),ROUND(SUM(G474:G480)*I480,0)-ROUND(SUM(G474:G479)*I480,0),"n.a.")</x:f>
        <x:v>0</x:v>
      </x:c>
      <x:c r="K480" s="55" t="n">
        <x:f>'SSRP agosto'!H18</x:f>
        <x:v>2028170</x:v>
      </x:c>
      <x:c r="L480" s="55" t="n">
        <x:f>K480*Parametros!$B$10*Parametros!$B$11</x:f>
        <x:v>3042255</x:v>
      </x:c>
      <x:c r="M480" s="60" t="n">
        <x:f>Parametros!B7</x:f>
        <x:v>0.01</x:v>
      </x:c>
      <x:c r="N480" s="55" t="n">
        <x:f>IF(I480=0,IF(L480=0,0,"n.a."),IF(M480&gt;0,L480/M480/I480,"n.a."))</x:f>
        <x:v>72676.89918776875</x:v>
      </x:c>
      <x:c r="O480" s="55" t="n">
        <x:f>IF(AND(ISNUMBER(J480),ISNUMBER(N480)),J480*N480,"n.a.")</x:f>
        <x:v>0</x:v>
      </x:c>
    </x:row>
    <x:row r="481">
      <x:c r="A481" s="38" t="str">
        <x:v>G0476</x:v>
      </x:c>
      <x:c r="B481" s="38" t="str">
        <x:v>C13</x:v>
      </x:c>
      <x:c r="C481" s="38" t="str">
        <x:v>Optima Compañía de Seguros, S.A.</x:v>
      </x:c>
      <x:c r="D481" s="38" t="str">
        <x:v>Residencial</x:v>
      </x:c>
      <x:c r="E481" s="38" t="str">
        <x:v>Panamá</x:v>
      </x:c>
      <x:c r="F481" s="55" t="n">
        <x:f>'SSRP geografia'!C169</x:f>
        <x:v>28321</x:v>
      </x:c>
      <x:c r="G481" s="60" t="n">
        <x:f>IF(SUM('SSRP geografia'!$C$162:$C$174)=0,IF('SSRP agosto'!D18=0,0,"n.a."),F481/SUM('SSRP geografia'!$C$162:$C$174))</x:f>
        <x:v>0.8451759228863888</x:v>
      </x:c>
      <x:c r="H481" s="55" t="n">
        <x:f>'SSRP agosto'!D18</x:f>
        <x:v>4186</x:v>
      </x:c>
      <x:c r="I481" s="55" t="n">
        <x:f>ROUND(H481*Parametros!$B$11,0)</x:f>
        <x:v>4186</x:v>
      </x:c>
      <x:c r="J481" s="55" t="n">
        <x:f>IF(ISNUMBER(G481),ROUND(SUM(G474:G481)*I481,0)-ROUND(SUM(G474:G480)*I481,0),"n.a.")</x:f>
        <x:v>3538</x:v>
      </x:c>
      <x:c r="K481" s="55" t="n">
        <x:f>'SSRP agosto'!H18</x:f>
        <x:v>2028170</x:v>
      </x:c>
      <x:c r="L481" s="55" t="n">
        <x:f>K481*Parametros!$B$10*Parametros!$B$11</x:f>
        <x:v>3042255</x:v>
      </x:c>
      <x:c r="M481" s="60" t="n">
        <x:f>Parametros!B7</x:f>
        <x:v>0.01</x:v>
      </x:c>
      <x:c r="N481" s="55" t="n">
        <x:f>IF(I481=0,IF(L481=0,0,"n.a."),IF(M481&gt;0,L481/M481/I481,"n.a."))</x:f>
        <x:v>72676.89918776875</x:v>
      </x:c>
      <x:c r="O481" s="55" t="n">
        <x:f>IF(AND(ISNUMBER(J481),ISNUMBER(N481)),J481*N481,"n.a.")</x:f>
        <x:v>257130869.32632583</x:v>
      </x:c>
    </x:row>
    <x:row r="482">
      <x:c r="A482" s="38" t="str">
        <x:v>G0477</x:v>
      </x:c>
      <x:c r="B482" s="38" t="str">
        <x:v>C13</x:v>
      </x:c>
      <x:c r="C482" s="38" t="str">
        <x:v>Optima Compañía de Seguros, S.A.</x:v>
      </x:c>
      <x:c r="D482" s="38" t="str">
        <x:v>Residencial</x:v>
      </x:c>
      <x:c r="E482" s="38" t="str">
        <x:v>Veraguas</x:v>
      </x:c>
      <x:c r="F482" s="55" t="n">
        <x:f>'SSRP geografia'!C170</x:f>
        <x:v>0</x:v>
      </x:c>
      <x:c r="G482" s="60" t="n">
        <x:f>IF(SUM('SSRP geografia'!$C$162:$C$174)=0,IF('SSRP agosto'!D18=0,0,"n.a."),F482/SUM('SSRP geografia'!$C$162:$C$174))</x:f>
        <x:v>0</x:v>
      </x:c>
      <x:c r="H482" s="55" t="n">
        <x:f>'SSRP agosto'!D18</x:f>
        <x:v>4186</x:v>
      </x:c>
      <x:c r="I482" s="55" t="n">
        <x:f>ROUND(H482*Parametros!$B$11,0)</x:f>
        <x:v>4186</x:v>
      </x:c>
      <x:c r="J482" s="55" t="n">
        <x:f>IF(ISNUMBER(G482),ROUND(SUM(G474:G482)*I482,0)-ROUND(SUM(G474:G481)*I482,0),"n.a.")</x:f>
        <x:v>0</x:v>
      </x:c>
      <x:c r="K482" s="55" t="n">
        <x:f>'SSRP agosto'!H18</x:f>
        <x:v>2028170</x:v>
      </x:c>
      <x:c r="L482" s="55" t="n">
        <x:f>K482*Parametros!$B$10*Parametros!$B$11</x:f>
        <x:v>3042255</x:v>
      </x:c>
      <x:c r="M482" s="60" t="n">
        <x:f>Parametros!B7</x:f>
        <x:v>0.01</x:v>
      </x:c>
      <x:c r="N482" s="55" t="n">
        <x:f>IF(I482=0,IF(L482=0,0,"n.a."),IF(M482&gt;0,L482/M482/I482,"n.a."))</x:f>
        <x:v>72676.89918776875</x:v>
      </x:c>
      <x:c r="O482" s="55" t="n">
        <x:f>IF(AND(ISNUMBER(J482),ISNUMBER(N482)),J482*N482,"n.a.")</x:f>
        <x:v>0</x:v>
      </x:c>
    </x:row>
    <x:row r="483">
      <x:c r="A483" s="38" t="str">
        <x:v>G0478</x:v>
      </x:c>
      <x:c r="B483" s="38" t="str">
        <x:v>C13</x:v>
      </x:c>
      <x:c r="C483" s="38" t="str">
        <x:v>Optima Compañía de Seguros, S.A.</x:v>
      </x:c>
      <x:c r="D483" s="38" t="str">
        <x:v>Residencial</x:v>
      </x:c>
      <x:c r="E483" s="38" t="str">
        <x:v>Guna Yala</x:v>
      </x:c>
      <x:c r="F483" s="55" t="n">
        <x:f>'SSRP geografia'!C171</x:f>
        <x:v>0</x:v>
      </x:c>
      <x:c r="G483" s="60" t="n">
        <x:f>IF(SUM('SSRP geografia'!$C$162:$C$174)=0,IF('SSRP agosto'!D18=0,0,"n.a."),F483/SUM('SSRP geografia'!$C$162:$C$174))</x:f>
        <x:v>0</x:v>
      </x:c>
      <x:c r="H483" s="55" t="n">
        <x:f>'SSRP agosto'!D18</x:f>
        <x:v>4186</x:v>
      </x:c>
      <x:c r="I483" s="55" t="n">
        <x:f>ROUND(H483*Parametros!$B$11,0)</x:f>
        <x:v>4186</x:v>
      </x:c>
      <x:c r="J483" s="55" t="n">
        <x:f>IF(ISNUMBER(G483),ROUND(SUM(G474:G483)*I483,0)-ROUND(SUM(G474:G482)*I483,0),"n.a.")</x:f>
        <x:v>0</x:v>
      </x:c>
      <x:c r="K483" s="55" t="n">
        <x:f>'SSRP agosto'!H18</x:f>
        <x:v>2028170</x:v>
      </x:c>
      <x:c r="L483" s="55" t="n">
        <x:f>K483*Parametros!$B$10*Parametros!$B$11</x:f>
        <x:v>3042255</x:v>
      </x:c>
      <x:c r="M483" s="60" t="n">
        <x:f>Parametros!B7</x:f>
        <x:v>0.01</x:v>
      </x:c>
      <x:c r="N483" s="55" t="n">
        <x:f>IF(I483=0,IF(L483=0,0,"n.a."),IF(M483&gt;0,L483/M483/I483,"n.a."))</x:f>
        <x:v>72676.89918776875</x:v>
      </x:c>
      <x:c r="O483" s="55" t="n">
        <x:f>IF(AND(ISNUMBER(J483),ISNUMBER(N483)),J483*N483,"n.a.")</x:f>
        <x:v>0</x:v>
      </x:c>
    </x:row>
    <x:row r="484">
      <x:c r="A484" s="38" t="str">
        <x:v>G0479</x:v>
      </x:c>
      <x:c r="B484" s="38" t="str">
        <x:v>C13</x:v>
      </x:c>
      <x:c r="C484" s="38" t="str">
        <x:v>Optima Compañía de Seguros, S.A.</x:v>
      </x:c>
      <x:c r="D484" s="38" t="str">
        <x:v>Residencial</x:v>
      </x:c>
      <x:c r="E484" s="38" t="str">
        <x:v>Emberá-Wounaan</x:v>
      </x:c>
      <x:c r="F484" s="55" t="n">
        <x:f>'SSRP geografia'!C172</x:f>
        <x:v>0</x:v>
      </x:c>
      <x:c r="G484" s="60" t="n">
        <x:f>IF(SUM('SSRP geografia'!$C$162:$C$174)=0,IF('SSRP agosto'!D18=0,0,"n.a."),F484/SUM('SSRP geografia'!$C$162:$C$174))</x:f>
        <x:v>0</x:v>
      </x:c>
      <x:c r="H484" s="55" t="n">
        <x:f>'SSRP agosto'!D18</x:f>
        <x:v>4186</x:v>
      </x:c>
      <x:c r="I484" s="55" t="n">
        <x:f>ROUND(H484*Parametros!$B$11,0)</x:f>
        <x:v>4186</x:v>
      </x:c>
      <x:c r="J484" s="55" t="n">
        <x:f>IF(ISNUMBER(G484),ROUND(SUM(G474:G484)*I484,0)-ROUND(SUM(G474:G483)*I484,0),"n.a.")</x:f>
        <x:v>0</x:v>
      </x:c>
      <x:c r="K484" s="55" t="n">
        <x:f>'SSRP agosto'!H18</x:f>
        <x:v>2028170</x:v>
      </x:c>
      <x:c r="L484" s="55" t="n">
        <x:f>K484*Parametros!$B$10*Parametros!$B$11</x:f>
        <x:v>3042255</x:v>
      </x:c>
      <x:c r="M484" s="60" t="n">
        <x:f>Parametros!B7</x:f>
        <x:v>0.01</x:v>
      </x:c>
      <x:c r="N484" s="55" t="n">
        <x:f>IF(I484=0,IF(L484=0,0,"n.a."),IF(M484&gt;0,L484/M484/I484,"n.a."))</x:f>
        <x:v>72676.89918776875</x:v>
      </x:c>
      <x:c r="O484" s="55" t="n">
        <x:f>IF(AND(ISNUMBER(J484),ISNUMBER(N484)),J484*N484,"n.a.")</x:f>
        <x:v>0</x:v>
      </x:c>
    </x:row>
    <x:row r="485">
      <x:c r="A485" s="38" t="str">
        <x:v>G0480</x:v>
      </x:c>
      <x:c r="B485" s="38" t="str">
        <x:v>C13</x:v>
      </x:c>
      <x:c r="C485" s="38" t="str">
        <x:v>Optima Compañía de Seguros, S.A.</x:v>
      </x:c>
      <x:c r="D485" s="38" t="str">
        <x:v>Residencial</x:v>
      </x:c>
      <x:c r="E485" s="38" t="str">
        <x:v>Ngäbe-Buglé</x:v>
      </x:c>
      <x:c r="F485" s="55" t="n">
        <x:f>'SSRP geografia'!C173</x:f>
        <x:v>0</x:v>
      </x:c>
      <x:c r="G485" s="60" t="n">
        <x:f>IF(SUM('SSRP geografia'!$C$162:$C$174)=0,IF('SSRP agosto'!D18=0,0,"n.a."),F485/SUM('SSRP geografia'!$C$162:$C$174))</x:f>
        <x:v>0</x:v>
      </x:c>
      <x:c r="H485" s="55" t="n">
        <x:f>'SSRP agosto'!D18</x:f>
        <x:v>4186</x:v>
      </x:c>
      <x:c r="I485" s="55" t="n">
        <x:f>ROUND(H485*Parametros!$B$11,0)</x:f>
        <x:v>4186</x:v>
      </x:c>
      <x:c r="J485" s="55" t="n">
        <x:f>IF(ISNUMBER(G485),ROUND(SUM(G474:G485)*I485,0)-ROUND(SUM(G474:G484)*I485,0),"n.a.")</x:f>
        <x:v>0</x:v>
      </x:c>
      <x:c r="K485" s="55" t="n">
        <x:f>'SSRP agosto'!H18</x:f>
        <x:v>2028170</x:v>
      </x:c>
      <x:c r="L485" s="55" t="n">
        <x:f>K485*Parametros!$B$10*Parametros!$B$11</x:f>
        <x:v>3042255</x:v>
      </x:c>
      <x:c r="M485" s="60" t="n">
        <x:f>Parametros!B7</x:f>
        <x:v>0.01</x:v>
      </x:c>
      <x:c r="N485" s="55" t="n">
        <x:f>IF(I485=0,IF(L485=0,0,"n.a."),IF(M485&gt;0,L485/M485/I485,"n.a."))</x:f>
        <x:v>72676.89918776875</x:v>
      </x:c>
      <x:c r="O485" s="55" t="n">
        <x:f>IF(AND(ISNUMBER(J485),ISNUMBER(N485)),J485*N485,"n.a.")</x:f>
        <x:v>0</x:v>
      </x:c>
    </x:row>
    <x:row r="486">
      <x:c r="A486" s="38" t="str">
        <x:v>G0481</x:v>
      </x:c>
      <x:c r="B486" s="38" t="str">
        <x:v>C13</x:v>
      </x:c>
      <x:c r="C486" s="38" t="str">
        <x:v>Optima Compañía de Seguros, S.A.</x:v>
      </x:c>
      <x:c r="D486" s="38" t="str">
        <x:v>Residencial</x:v>
      </x:c>
      <x:c r="E486" s="38" t="str">
        <x:v>Panamá Oeste</x:v>
      </x:c>
      <x:c r="F486" s="55" t="n">
        <x:f>'SSRP geografia'!C174</x:f>
        <x:v>0</x:v>
      </x:c>
      <x:c r="G486" s="60" t="n">
        <x:f>IF(SUM('SSRP geografia'!$C$162:$C$174)=0,IF('SSRP agosto'!D18=0,0,"n.a."),F486/SUM('SSRP geografia'!$C$162:$C$174))</x:f>
        <x:v>0</x:v>
      </x:c>
      <x:c r="H486" s="55" t="n">
        <x:f>'SSRP agosto'!D18</x:f>
        <x:v>4186</x:v>
      </x:c>
      <x:c r="I486" s="55" t="n">
        <x:f>ROUND(H486*Parametros!$B$11,0)</x:f>
        <x:v>4186</x:v>
      </x:c>
      <x:c r="J486" s="55" t="n">
        <x:f>IF(ISNUMBER(G486),ROUND(SUM(G474:G486)*I486,0)-ROUND(SUM(G474:G485)*I486,0),"n.a.")</x:f>
        <x:v>0</x:v>
      </x:c>
      <x:c r="K486" s="55" t="n">
        <x:f>'SSRP agosto'!H18</x:f>
        <x:v>2028170</x:v>
      </x:c>
      <x:c r="L486" s="55" t="n">
        <x:f>K486*Parametros!$B$10*Parametros!$B$11</x:f>
        <x:v>3042255</x:v>
      </x:c>
      <x:c r="M486" s="60" t="n">
        <x:f>Parametros!B7</x:f>
        <x:v>0.01</x:v>
      </x:c>
      <x:c r="N486" s="55" t="n">
        <x:f>IF(I486=0,IF(L486=0,0,"n.a."),IF(M486&gt;0,L486/M486/I486,"n.a."))</x:f>
        <x:v>72676.89918776875</x:v>
      </x:c>
      <x:c r="O486" s="55" t="n">
        <x:f>IF(AND(ISNUMBER(J486),ISNUMBER(N486)),J486*N486,"n.a.")</x:f>
        <x:v>0</x:v>
      </x:c>
    </x:row>
    <x:row r="487">
      <x:c r="A487" s="38" t="str">
        <x:v>G0482</x:v>
      </x:c>
      <x:c r="B487" s="38" t="str">
        <x:v>C13</x:v>
      </x:c>
      <x:c r="C487" s="38" t="str">
        <x:v>Optima Compañía de Seguros, S.A.</x:v>
      </x:c>
      <x:c r="D487" s="38" t="str">
        <x:v>Comercial</x:v>
      </x:c>
      <x:c r="E487" s="38" t="str">
        <x:v>Bocas del Toro</x:v>
      </x:c>
      <x:c r="F487" s="55" t="n">
        <x:f>'SSRP geografia'!C162</x:f>
        <x:v>0</x:v>
      </x:c>
      <x:c r="G487" s="60" t="n">
        <x:f>IF(SUM('SSRP geografia'!$C$162:$C$174)=0,IF('SSRP agosto'!E18=0,0,"n.a."),F487/SUM('SSRP geografia'!$C$162:$C$174))</x:f>
        <x:v>0</x:v>
      </x:c>
      <x:c r="H487" s="55" t="n">
        <x:f>'SSRP agosto'!E18</x:f>
        <x:v>1061</x:v>
      </x:c>
      <x:c r="I487" s="55" t="n">
        <x:f>ROUND(H487*Parametros!$B$11,0)</x:f>
        <x:v>1061</x:v>
      </x:c>
      <x:c r="J487" s="55" t="n">
        <x:f>IF(ISNUMBER(G487),ROUND(SUM(G487:G487)*I487,0)-0,"n.a.")</x:f>
        <x:v>0</x:v>
      </x:c>
      <x:c r="K487" s="55" t="n">
        <x:f>'SSRP agosto'!I18</x:f>
        <x:v>2267482</x:v>
      </x:c>
      <x:c r="L487" s="55" t="n">
        <x:f>K487*Parametros!$B$10*Parametros!$B$11</x:f>
        <x:v>3401223</x:v>
      </x:c>
      <x:c r="M487" s="60" t="n">
        <x:f>Parametros!B8</x:f>
        <x:v>0.015</x:v>
      </x:c>
      <x:c r="N487" s="55" t="n">
        <x:f>IF(I487=0,IF(L487=0,0,"n.a."),IF(M487&gt;0,L487/M487/I487,"n.a."))</x:f>
        <x:v>213711.78133836004</x:v>
      </x:c>
      <x:c r="O487" s="55" t="n">
        <x:f>IF(AND(ISNUMBER(J487),ISNUMBER(N487)),J487*N487,"n.a.")</x:f>
        <x:v>0</x:v>
      </x:c>
    </x:row>
    <x:row r="488">
      <x:c r="A488" s="38" t="str">
        <x:v>G0483</x:v>
      </x:c>
      <x:c r="B488" s="38" t="str">
        <x:v>C13</x:v>
      </x:c>
      <x:c r="C488" s="38" t="str">
        <x:v>Optima Compañía de Seguros, S.A.</x:v>
      </x:c>
      <x:c r="D488" s="38" t="str">
        <x:v>Comercial</x:v>
      </x:c>
      <x:c r="E488" s="38" t="str">
        <x:v>Coclé</x:v>
      </x:c>
      <x:c r="F488" s="55" t="n">
        <x:f>'SSRP geografia'!C163</x:f>
        <x:v>0</x:v>
      </x:c>
      <x:c r="G488" s="60" t="n">
        <x:f>IF(SUM('SSRP geografia'!$C$162:$C$174)=0,IF('SSRP agosto'!E18=0,0,"n.a."),F488/SUM('SSRP geografia'!$C$162:$C$174))</x:f>
        <x:v>0</x:v>
      </x:c>
      <x:c r="H488" s="55" t="n">
        <x:f>'SSRP agosto'!E18</x:f>
        <x:v>1061</x:v>
      </x:c>
      <x:c r="I488" s="55" t="n">
        <x:f>ROUND(H488*Parametros!$B$11,0)</x:f>
        <x:v>1061</x:v>
      </x:c>
      <x:c r="J488" s="55" t="n">
        <x:f>IF(ISNUMBER(G488),ROUND(SUM(G487:G488)*I488,0)-ROUND(SUM(G487:G487)*I488,0),"n.a.")</x:f>
        <x:v>0</x:v>
      </x:c>
      <x:c r="K488" s="55" t="n">
        <x:f>'SSRP agosto'!I18</x:f>
        <x:v>2267482</x:v>
      </x:c>
      <x:c r="L488" s="55" t="n">
        <x:f>K488*Parametros!$B$10*Parametros!$B$11</x:f>
        <x:v>3401223</x:v>
      </x:c>
      <x:c r="M488" s="60" t="n">
        <x:f>Parametros!B8</x:f>
        <x:v>0.015</x:v>
      </x:c>
      <x:c r="N488" s="55" t="n">
        <x:f>IF(I488=0,IF(L488=0,0,"n.a."),IF(M488&gt;0,L488/M488/I488,"n.a."))</x:f>
        <x:v>213711.78133836004</x:v>
      </x:c>
      <x:c r="O488" s="55" t="n">
        <x:f>IF(AND(ISNUMBER(J488),ISNUMBER(N488)),J488*N488,"n.a.")</x:f>
        <x:v>0</x:v>
      </x:c>
    </x:row>
    <x:row r="489">
      <x:c r="A489" s="38" t="str">
        <x:v>G0484</x:v>
      </x:c>
      <x:c r="B489" s="38" t="str">
        <x:v>C13</x:v>
      </x:c>
      <x:c r="C489" s="38" t="str">
        <x:v>Optima Compañía de Seguros, S.A.</x:v>
      </x:c>
      <x:c r="D489" s="38" t="str">
        <x:v>Comercial</x:v>
      </x:c>
      <x:c r="E489" s="38" t="str">
        <x:v>Colón</x:v>
      </x:c>
      <x:c r="F489" s="55" t="n">
        <x:f>'SSRP geografia'!C164</x:f>
        <x:v>0</x:v>
      </x:c>
      <x:c r="G489" s="60" t="n">
        <x:f>IF(SUM('SSRP geografia'!$C$162:$C$174)=0,IF('SSRP agosto'!E18=0,0,"n.a."),F489/SUM('SSRP geografia'!$C$162:$C$174))</x:f>
        <x:v>0</x:v>
      </x:c>
      <x:c r="H489" s="55" t="n">
        <x:f>'SSRP agosto'!E18</x:f>
        <x:v>1061</x:v>
      </x:c>
      <x:c r="I489" s="55" t="n">
        <x:f>ROUND(H489*Parametros!$B$11,0)</x:f>
        <x:v>1061</x:v>
      </x:c>
      <x:c r="J489" s="55" t="n">
        <x:f>IF(ISNUMBER(G489),ROUND(SUM(G487:G489)*I489,0)-ROUND(SUM(G487:G488)*I489,0),"n.a.")</x:f>
        <x:v>0</x:v>
      </x:c>
      <x:c r="K489" s="55" t="n">
        <x:f>'SSRP agosto'!I18</x:f>
        <x:v>2267482</x:v>
      </x:c>
      <x:c r="L489" s="55" t="n">
        <x:f>K489*Parametros!$B$10*Parametros!$B$11</x:f>
        <x:v>3401223</x:v>
      </x:c>
      <x:c r="M489" s="60" t="n">
        <x:f>Parametros!B8</x:f>
        <x:v>0.015</x:v>
      </x:c>
      <x:c r="N489" s="55" t="n">
        <x:f>IF(I489=0,IF(L489=0,0,"n.a."),IF(M489&gt;0,L489/M489/I489,"n.a."))</x:f>
        <x:v>213711.78133836004</x:v>
      </x:c>
      <x:c r="O489" s="55" t="n">
        <x:f>IF(AND(ISNUMBER(J489),ISNUMBER(N489)),J489*N489,"n.a.")</x:f>
        <x:v>0</x:v>
      </x:c>
    </x:row>
    <x:row r="490">
      <x:c r="A490" s="38" t="str">
        <x:v>G0485</x:v>
      </x:c>
      <x:c r="B490" s="38" t="str">
        <x:v>C13</x:v>
      </x:c>
      <x:c r="C490" s="38" t="str">
        <x:v>Optima Compañía de Seguros, S.A.</x:v>
      </x:c>
      <x:c r="D490" s="38" t="str">
        <x:v>Comercial</x:v>
      </x:c>
      <x:c r="E490" s="38" t="str">
        <x:v>Chiriquí</x:v>
      </x:c>
      <x:c r="F490" s="55" t="n">
        <x:f>'SSRP geografia'!C165</x:f>
        <x:v>5188</x:v>
      </x:c>
      <x:c r="G490" s="60" t="n">
        <x:f>IF(SUM('SSRP geografia'!$C$162:$C$174)=0,IF('SSRP agosto'!E18=0,0,"n.a."),F490/SUM('SSRP geografia'!$C$162:$C$174))</x:f>
        <x:v>0.15482407711361126</x:v>
      </x:c>
      <x:c r="H490" s="55" t="n">
        <x:f>'SSRP agosto'!E18</x:f>
        <x:v>1061</x:v>
      </x:c>
      <x:c r="I490" s="55" t="n">
        <x:f>ROUND(H490*Parametros!$B$11,0)</x:f>
        <x:v>1061</x:v>
      </x:c>
      <x:c r="J490" s="55" t="n">
        <x:f>IF(ISNUMBER(G490),ROUND(SUM(G487:G490)*I490,0)-ROUND(SUM(G487:G489)*I490,0),"n.a.")</x:f>
        <x:v>164</x:v>
      </x:c>
      <x:c r="K490" s="55" t="n">
        <x:f>'SSRP agosto'!I18</x:f>
        <x:v>2267482</x:v>
      </x:c>
      <x:c r="L490" s="55" t="n">
        <x:f>K490*Parametros!$B$10*Parametros!$B$11</x:f>
        <x:v>3401223</x:v>
      </x:c>
      <x:c r="M490" s="60" t="n">
        <x:f>Parametros!B8</x:f>
        <x:v>0.015</x:v>
      </x:c>
      <x:c r="N490" s="55" t="n">
        <x:f>IF(I490=0,IF(L490=0,0,"n.a."),IF(M490&gt;0,L490/M490/I490,"n.a."))</x:f>
        <x:v>213711.78133836004</x:v>
      </x:c>
      <x:c r="O490" s="55" t="n">
        <x:f>IF(AND(ISNUMBER(J490),ISNUMBER(N490)),J490*N490,"n.a.")</x:f>
        <x:v>35048732.139491044</x:v>
      </x:c>
    </x:row>
    <x:row r="491">
      <x:c r="A491" s="38" t="str">
        <x:v>G0486</x:v>
      </x:c>
      <x:c r="B491" s="38" t="str">
        <x:v>C13</x:v>
      </x:c>
      <x:c r="C491" s="38" t="str">
        <x:v>Optima Compañía de Seguros, S.A.</x:v>
      </x:c>
      <x:c r="D491" s="38" t="str">
        <x:v>Comercial</x:v>
      </x:c>
      <x:c r="E491" s="38" t="str">
        <x:v>Darién</x:v>
      </x:c>
      <x:c r="F491" s="55" t="n">
        <x:f>'SSRP geografia'!C166</x:f>
        <x:v>0</x:v>
      </x:c>
      <x:c r="G491" s="60" t="n">
        <x:f>IF(SUM('SSRP geografia'!$C$162:$C$174)=0,IF('SSRP agosto'!E18=0,0,"n.a."),F491/SUM('SSRP geografia'!$C$162:$C$174))</x:f>
        <x:v>0</x:v>
      </x:c>
      <x:c r="H491" s="55" t="n">
        <x:f>'SSRP agosto'!E18</x:f>
        <x:v>1061</x:v>
      </x:c>
      <x:c r="I491" s="55" t="n">
        <x:f>ROUND(H491*Parametros!$B$11,0)</x:f>
        <x:v>1061</x:v>
      </x:c>
      <x:c r="J491" s="55" t="n">
        <x:f>IF(ISNUMBER(G491),ROUND(SUM(G487:G491)*I491,0)-ROUND(SUM(G487:G490)*I491,0),"n.a.")</x:f>
        <x:v>0</x:v>
      </x:c>
      <x:c r="K491" s="55" t="n">
        <x:f>'SSRP agosto'!I18</x:f>
        <x:v>2267482</x:v>
      </x:c>
      <x:c r="L491" s="55" t="n">
        <x:f>K491*Parametros!$B$10*Parametros!$B$11</x:f>
        <x:v>3401223</x:v>
      </x:c>
      <x:c r="M491" s="60" t="n">
        <x:f>Parametros!B8</x:f>
        <x:v>0.015</x:v>
      </x:c>
      <x:c r="N491" s="55" t="n">
        <x:f>IF(I491=0,IF(L491=0,0,"n.a."),IF(M491&gt;0,L491/M491/I491,"n.a."))</x:f>
        <x:v>213711.78133836004</x:v>
      </x:c>
      <x:c r="O491" s="55" t="n">
        <x:f>IF(AND(ISNUMBER(J491),ISNUMBER(N491)),J491*N491,"n.a.")</x:f>
        <x:v>0</x:v>
      </x:c>
    </x:row>
    <x:row r="492">
      <x:c r="A492" s="38" t="str">
        <x:v>G0487</x:v>
      </x:c>
      <x:c r="B492" s="38" t="str">
        <x:v>C13</x:v>
      </x:c>
      <x:c r="C492" s="38" t="str">
        <x:v>Optima Compañía de Seguros, S.A.</x:v>
      </x:c>
      <x:c r="D492" s="38" t="str">
        <x:v>Comercial</x:v>
      </x:c>
      <x:c r="E492" s="38" t="str">
        <x:v>Herrera</x:v>
      </x:c>
      <x:c r="F492" s="55" t="n">
        <x:f>'SSRP geografia'!C167</x:f>
        <x:v>0</x:v>
      </x:c>
      <x:c r="G492" s="60" t="n">
        <x:f>IF(SUM('SSRP geografia'!$C$162:$C$174)=0,IF('SSRP agosto'!E18=0,0,"n.a."),F492/SUM('SSRP geografia'!$C$162:$C$174))</x:f>
        <x:v>0</x:v>
      </x:c>
      <x:c r="H492" s="55" t="n">
        <x:f>'SSRP agosto'!E18</x:f>
        <x:v>1061</x:v>
      </x:c>
      <x:c r="I492" s="55" t="n">
        <x:f>ROUND(H492*Parametros!$B$11,0)</x:f>
        <x:v>1061</x:v>
      </x:c>
      <x:c r="J492" s="55" t="n">
        <x:f>IF(ISNUMBER(G492),ROUND(SUM(G487:G492)*I492,0)-ROUND(SUM(G487:G491)*I492,0),"n.a.")</x:f>
        <x:v>0</x:v>
      </x:c>
      <x:c r="K492" s="55" t="n">
        <x:f>'SSRP agosto'!I18</x:f>
        <x:v>2267482</x:v>
      </x:c>
      <x:c r="L492" s="55" t="n">
        <x:f>K492*Parametros!$B$10*Parametros!$B$11</x:f>
        <x:v>3401223</x:v>
      </x:c>
      <x:c r="M492" s="60" t="n">
        <x:f>Parametros!B8</x:f>
        <x:v>0.015</x:v>
      </x:c>
      <x:c r="N492" s="55" t="n">
        <x:f>IF(I492=0,IF(L492=0,0,"n.a."),IF(M492&gt;0,L492/M492/I492,"n.a."))</x:f>
        <x:v>213711.78133836004</x:v>
      </x:c>
      <x:c r="O492" s="55" t="n">
        <x:f>IF(AND(ISNUMBER(J492),ISNUMBER(N492)),J492*N492,"n.a.")</x:f>
        <x:v>0</x:v>
      </x:c>
    </x:row>
    <x:row r="493">
      <x:c r="A493" s="38" t="str">
        <x:v>G0488</x:v>
      </x:c>
      <x:c r="B493" s="38" t="str">
        <x:v>C13</x:v>
      </x:c>
      <x:c r="C493" s="38" t="str">
        <x:v>Optima Compañía de Seguros, S.A.</x:v>
      </x:c>
      <x:c r="D493" s="38" t="str">
        <x:v>Comercial</x:v>
      </x:c>
      <x:c r="E493" s="38" t="str">
        <x:v>Los Santos</x:v>
      </x:c>
      <x:c r="F493" s="55" t="n">
        <x:f>'SSRP geografia'!C168</x:f>
        <x:v>0</x:v>
      </x:c>
      <x:c r="G493" s="60" t="n">
        <x:f>IF(SUM('SSRP geografia'!$C$162:$C$174)=0,IF('SSRP agosto'!E18=0,0,"n.a."),F493/SUM('SSRP geografia'!$C$162:$C$174))</x:f>
        <x:v>0</x:v>
      </x:c>
      <x:c r="H493" s="55" t="n">
        <x:f>'SSRP agosto'!E18</x:f>
        <x:v>1061</x:v>
      </x:c>
      <x:c r="I493" s="55" t="n">
        <x:f>ROUND(H493*Parametros!$B$11,0)</x:f>
        <x:v>1061</x:v>
      </x:c>
      <x:c r="J493" s="55" t="n">
        <x:f>IF(ISNUMBER(G493),ROUND(SUM(G487:G493)*I493,0)-ROUND(SUM(G487:G492)*I493,0),"n.a.")</x:f>
        <x:v>0</x:v>
      </x:c>
      <x:c r="K493" s="55" t="n">
        <x:f>'SSRP agosto'!I18</x:f>
        <x:v>2267482</x:v>
      </x:c>
      <x:c r="L493" s="55" t="n">
        <x:f>K493*Parametros!$B$10*Parametros!$B$11</x:f>
        <x:v>3401223</x:v>
      </x:c>
      <x:c r="M493" s="60" t="n">
        <x:f>Parametros!B8</x:f>
        <x:v>0.015</x:v>
      </x:c>
      <x:c r="N493" s="55" t="n">
        <x:f>IF(I493=0,IF(L493=0,0,"n.a."),IF(M493&gt;0,L493/M493/I493,"n.a."))</x:f>
        <x:v>213711.78133836004</x:v>
      </x:c>
      <x:c r="O493" s="55" t="n">
        <x:f>IF(AND(ISNUMBER(J493),ISNUMBER(N493)),J493*N493,"n.a.")</x:f>
        <x:v>0</x:v>
      </x:c>
    </x:row>
    <x:row r="494">
      <x:c r="A494" s="38" t="str">
        <x:v>G0489</x:v>
      </x:c>
      <x:c r="B494" s="38" t="str">
        <x:v>C13</x:v>
      </x:c>
      <x:c r="C494" s="38" t="str">
        <x:v>Optima Compañía de Seguros, S.A.</x:v>
      </x:c>
      <x:c r="D494" s="38" t="str">
        <x:v>Comercial</x:v>
      </x:c>
      <x:c r="E494" s="38" t="str">
        <x:v>Panamá</x:v>
      </x:c>
      <x:c r="F494" s="55" t="n">
        <x:f>'SSRP geografia'!C169</x:f>
        <x:v>28321</x:v>
      </x:c>
      <x:c r="G494" s="60" t="n">
        <x:f>IF(SUM('SSRP geografia'!$C$162:$C$174)=0,IF('SSRP agosto'!E18=0,0,"n.a."),F494/SUM('SSRP geografia'!$C$162:$C$174))</x:f>
        <x:v>0.8451759228863888</x:v>
      </x:c>
      <x:c r="H494" s="55" t="n">
        <x:f>'SSRP agosto'!E18</x:f>
        <x:v>1061</x:v>
      </x:c>
      <x:c r="I494" s="55" t="n">
        <x:f>ROUND(H494*Parametros!$B$11,0)</x:f>
        <x:v>1061</x:v>
      </x:c>
      <x:c r="J494" s="55" t="n">
        <x:f>IF(ISNUMBER(G494),ROUND(SUM(G487:G494)*I494,0)-ROUND(SUM(G487:G493)*I494,0),"n.a.")</x:f>
        <x:v>897</x:v>
      </x:c>
      <x:c r="K494" s="55" t="n">
        <x:f>'SSRP agosto'!I18</x:f>
        <x:v>2267482</x:v>
      </x:c>
      <x:c r="L494" s="55" t="n">
        <x:f>K494*Parametros!$B$10*Parametros!$B$11</x:f>
        <x:v>3401223</x:v>
      </x:c>
      <x:c r="M494" s="60" t="n">
        <x:f>Parametros!B8</x:f>
        <x:v>0.015</x:v>
      </x:c>
      <x:c r="N494" s="55" t="n">
        <x:f>IF(I494=0,IF(L494=0,0,"n.a."),IF(M494&gt;0,L494/M494/I494,"n.a."))</x:f>
        <x:v>213711.78133836004</x:v>
      </x:c>
      <x:c r="O494" s="55" t="n">
        <x:f>IF(AND(ISNUMBER(J494),ISNUMBER(N494)),J494*N494,"n.a.")</x:f>
        <x:v>191699467.86050895</x:v>
      </x:c>
    </x:row>
    <x:row r="495">
      <x:c r="A495" s="38" t="str">
        <x:v>G0490</x:v>
      </x:c>
      <x:c r="B495" s="38" t="str">
        <x:v>C13</x:v>
      </x:c>
      <x:c r="C495" s="38" t="str">
        <x:v>Optima Compañía de Seguros, S.A.</x:v>
      </x:c>
      <x:c r="D495" s="38" t="str">
        <x:v>Comercial</x:v>
      </x:c>
      <x:c r="E495" s="38" t="str">
        <x:v>Veraguas</x:v>
      </x:c>
      <x:c r="F495" s="55" t="n">
        <x:f>'SSRP geografia'!C170</x:f>
        <x:v>0</x:v>
      </x:c>
      <x:c r="G495" s="60" t="n">
        <x:f>IF(SUM('SSRP geografia'!$C$162:$C$174)=0,IF('SSRP agosto'!E18=0,0,"n.a."),F495/SUM('SSRP geografia'!$C$162:$C$174))</x:f>
        <x:v>0</x:v>
      </x:c>
      <x:c r="H495" s="55" t="n">
        <x:f>'SSRP agosto'!E18</x:f>
        <x:v>1061</x:v>
      </x:c>
      <x:c r="I495" s="55" t="n">
        <x:f>ROUND(H495*Parametros!$B$11,0)</x:f>
        <x:v>1061</x:v>
      </x:c>
      <x:c r="J495" s="55" t="n">
        <x:f>IF(ISNUMBER(G495),ROUND(SUM(G487:G495)*I495,0)-ROUND(SUM(G487:G494)*I495,0),"n.a.")</x:f>
        <x:v>0</x:v>
      </x:c>
      <x:c r="K495" s="55" t="n">
        <x:f>'SSRP agosto'!I18</x:f>
        <x:v>2267482</x:v>
      </x:c>
      <x:c r="L495" s="55" t="n">
        <x:f>K495*Parametros!$B$10*Parametros!$B$11</x:f>
        <x:v>3401223</x:v>
      </x:c>
      <x:c r="M495" s="60" t="n">
        <x:f>Parametros!B8</x:f>
        <x:v>0.015</x:v>
      </x:c>
      <x:c r="N495" s="55" t="n">
        <x:f>IF(I495=0,IF(L495=0,0,"n.a."),IF(M495&gt;0,L495/M495/I495,"n.a."))</x:f>
        <x:v>213711.78133836004</x:v>
      </x:c>
      <x:c r="O495" s="55" t="n">
        <x:f>IF(AND(ISNUMBER(J495),ISNUMBER(N495)),J495*N495,"n.a.")</x:f>
        <x:v>0</x:v>
      </x:c>
    </x:row>
    <x:row r="496">
      <x:c r="A496" s="38" t="str">
        <x:v>G0491</x:v>
      </x:c>
      <x:c r="B496" s="38" t="str">
        <x:v>C13</x:v>
      </x:c>
      <x:c r="C496" s="38" t="str">
        <x:v>Optima Compañía de Seguros, S.A.</x:v>
      </x:c>
      <x:c r="D496" s="38" t="str">
        <x:v>Comercial</x:v>
      </x:c>
      <x:c r="E496" s="38" t="str">
        <x:v>Guna Yala</x:v>
      </x:c>
      <x:c r="F496" s="55" t="n">
        <x:f>'SSRP geografia'!C171</x:f>
        <x:v>0</x:v>
      </x:c>
      <x:c r="G496" s="60" t="n">
        <x:f>IF(SUM('SSRP geografia'!$C$162:$C$174)=0,IF('SSRP agosto'!E18=0,0,"n.a."),F496/SUM('SSRP geografia'!$C$162:$C$174))</x:f>
        <x:v>0</x:v>
      </x:c>
      <x:c r="H496" s="55" t="n">
        <x:f>'SSRP agosto'!E18</x:f>
        <x:v>1061</x:v>
      </x:c>
      <x:c r="I496" s="55" t="n">
        <x:f>ROUND(H496*Parametros!$B$11,0)</x:f>
        <x:v>1061</x:v>
      </x:c>
      <x:c r="J496" s="55" t="n">
        <x:f>IF(ISNUMBER(G496),ROUND(SUM(G487:G496)*I496,0)-ROUND(SUM(G487:G495)*I496,0),"n.a.")</x:f>
        <x:v>0</x:v>
      </x:c>
      <x:c r="K496" s="55" t="n">
        <x:f>'SSRP agosto'!I18</x:f>
        <x:v>2267482</x:v>
      </x:c>
      <x:c r="L496" s="55" t="n">
        <x:f>K496*Parametros!$B$10*Parametros!$B$11</x:f>
        <x:v>3401223</x:v>
      </x:c>
      <x:c r="M496" s="60" t="n">
        <x:f>Parametros!B8</x:f>
        <x:v>0.015</x:v>
      </x:c>
      <x:c r="N496" s="55" t="n">
        <x:f>IF(I496=0,IF(L496=0,0,"n.a."),IF(M496&gt;0,L496/M496/I496,"n.a."))</x:f>
        <x:v>213711.78133836004</x:v>
      </x:c>
      <x:c r="O496" s="55" t="n">
        <x:f>IF(AND(ISNUMBER(J496),ISNUMBER(N496)),J496*N496,"n.a.")</x:f>
        <x:v>0</x:v>
      </x:c>
    </x:row>
    <x:row r="497">
      <x:c r="A497" s="38" t="str">
        <x:v>G0492</x:v>
      </x:c>
      <x:c r="B497" s="38" t="str">
        <x:v>C13</x:v>
      </x:c>
      <x:c r="C497" s="38" t="str">
        <x:v>Optima Compañía de Seguros, S.A.</x:v>
      </x:c>
      <x:c r="D497" s="38" t="str">
        <x:v>Comercial</x:v>
      </x:c>
      <x:c r="E497" s="38" t="str">
        <x:v>Emberá-Wounaan</x:v>
      </x:c>
      <x:c r="F497" s="55" t="n">
        <x:f>'SSRP geografia'!C172</x:f>
        <x:v>0</x:v>
      </x:c>
      <x:c r="G497" s="60" t="n">
        <x:f>IF(SUM('SSRP geografia'!$C$162:$C$174)=0,IF('SSRP agosto'!E18=0,0,"n.a."),F497/SUM('SSRP geografia'!$C$162:$C$174))</x:f>
        <x:v>0</x:v>
      </x:c>
      <x:c r="H497" s="55" t="n">
        <x:f>'SSRP agosto'!E18</x:f>
        <x:v>1061</x:v>
      </x:c>
      <x:c r="I497" s="55" t="n">
        <x:f>ROUND(H497*Parametros!$B$11,0)</x:f>
        <x:v>1061</x:v>
      </x:c>
      <x:c r="J497" s="55" t="n">
        <x:f>IF(ISNUMBER(G497),ROUND(SUM(G487:G497)*I497,0)-ROUND(SUM(G487:G496)*I497,0),"n.a.")</x:f>
        <x:v>0</x:v>
      </x:c>
      <x:c r="K497" s="55" t="n">
        <x:f>'SSRP agosto'!I18</x:f>
        <x:v>2267482</x:v>
      </x:c>
      <x:c r="L497" s="55" t="n">
        <x:f>K497*Parametros!$B$10*Parametros!$B$11</x:f>
        <x:v>3401223</x:v>
      </x:c>
      <x:c r="M497" s="60" t="n">
        <x:f>Parametros!B8</x:f>
        <x:v>0.015</x:v>
      </x:c>
      <x:c r="N497" s="55" t="n">
        <x:f>IF(I497=0,IF(L497=0,0,"n.a."),IF(M497&gt;0,L497/M497/I497,"n.a."))</x:f>
        <x:v>213711.78133836004</x:v>
      </x:c>
      <x:c r="O497" s="55" t="n">
        <x:f>IF(AND(ISNUMBER(J497),ISNUMBER(N497)),J497*N497,"n.a.")</x:f>
        <x:v>0</x:v>
      </x:c>
    </x:row>
    <x:row r="498">
      <x:c r="A498" s="38" t="str">
        <x:v>G0493</x:v>
      </x:c>
      <x:c r="B498" s="38" t="str">
        <x:v>C13</x:v>
      </x:c>
      <x:c r="C498" s="38" t="str">
        <x:v>Optima Compañía de Seguros, S.A.</x:v>
      </x:c>
      <x:c r="D498" s="38" t="str">
        <x:v>Comercial</x:v>
      </x:c>
      <x:c r="E498" s="38" t="str">
        <x:v>Ngäbe-Buglé</x:v>
      </x:c>
      <x:c r="F498" s="55" t="n">
        <x:f>'SSRP geografia'!C173</x:f>
        <x:v>0</x:v>
      </x:c>
      <x:c r="G498" s="60" t="n">
        <x:f>IF(SUM('SSRP geografia'!$C$162:$C$174)=0,IF('SSRP agosto'!E18=0,0,"n.a."),F498/SUM('SSRP geografia'!$C$162:$C$174))</x:f>
        <x:v>0</x:v>
      </x:c>
      <x:c r="H498" s="55" t="n">
        <x:f>'SSRP agosto'!E18</x:f>
        <x:v>1061</x:v>
      </x:c>
      <x:c r="I498" s="55" t="n">
        <x:f>ROUND(H498*Parametros!$B$11,0)</x:f>
        <x:v>1061</x:v>
      </x:c>
      <x:c r="J498" s="55" t="n">
        <x:f>IF(ISNUMBER(G498),ROUND(SUM(G487:G498)*I498,0)-ROUND(SUM(G487:G497)*I498,0),"n.a.")</x:f>
        <x:v>0</x:v>
      </x:c>
      <x:c r="K498" s="55" t="n">
        <x:f>'SSRP agosto'!I18</x:f>
        <x:v>2267482</x:v>
      </x:c>
      <x:c r="L498" s="55" t="n">
        <x:f>K498*Parametros!$B$10*Parametros!$B$11</x:f>
        <x:v>3401223</x:v>
      </x:c>
      <x:c r="M498" s="60" t="n">
        <x:f>Parametros!B8</x:f>
        <x:v>0.015</x:v>
      </x:c>
      <x:c r="N498" s="55" t="n">
        <x:f>IF(I498=0,IF(L498=0,0,"n.a."),IF(M498&gt;0,L498/M498/I498,"n.a."))</x:f>
        <x:v>213711.78133836004</x:v>
      </x:c>
      <x:c r="O498" s="55" t="n">
        <x:f>IF(AND(ISNUMBER(J498),ISNUMBER(N498)),J498*N498,"n.a.")</x:f>
        <x:v>0</x:v>
      </x:c>
    </x:row>
    <x:row r="499">
      <x:c r="A499" s="38" t="str">
        <x:v>G0494</x:v>
      </x:c>
      <x:c r="B499" s="38" t="str">
        <x:v>C13</x:v>
      </x:c>
      <x:c r="C499" s="38" t="str">
        <x:v>Optima Compañía de Seguros, S.A.</x:v>
      </x:c>
      <x:c r="D499" s="38" t="str">
        <x:v>Comercial</x:v>
      </x:c>
      <x:c r="E499" s="38" t="str">
        <x:v>Panamá Oeste</x:v>
      </x:c>
      <x:c r="F499" s="55" t="n">
        <x:f>'SSRP geografia'!C174</x:f>
        <x:v>0</x:v>
      </x:c>
      <x:c r="G499" s="60" t="n">
        <x:f>IF(SUM('SSRP geografia'!$C$162:$C$174)=0,IF('SSRP agosto'!E18=0,0,"n.a."),F499/SUM('SSRP geografia'!$C$162:$C$174))</x:f>
        <x:v>0</x:v>
      </x:c>
      <x:c r="H499" s="55" t="n">
        <x:f>'SSRP agosto'!E18</x:f>
        <x:v>1061</x:v>
      </x:c>
      <x:c r="I499" s="55" t="n">
        <x:f>ROUND(H499*Parametros!$B$11,0)</x:f>
        <x:v>1061</x:v>
      </x:c>
      <x:c r="J499" s="55" t="n">
        <x:f>IF(ISNUMBER(G499),ROUND(SUM(G487:G499)*I499,0)-ROUND(SUM(G487:G498)*I499,0),"n.a.")</x:f>
        <x:v>0</x:v>
      </x:c>
      <x:c r="K499" s="55" t="n">
        <x:f>'SSRP agosto'!I18</x:f>
        <x:v>2267482</x:v>
      </x:c>
      <x:c r="L499" s="55" t="n">
        <x:f>K499*Parametros!$B$10*Parametros!$B$11</x:f>
        <x:v>3401223</x:v>
      </x:c>
      <x:c r="M499" s="60" t="n">
        <x:f>Parametros!B8</x:f>
        <x:v>0.015</x:v>
      </x:c>
      <x:c r="N499" s="55" t="n">
        <x:f>IF(I499=0,IF(L499=0,0,"n.a."),IF(M499&gt;0,L499/M499/I499,"n.a."))</x:f>
        <x:v>213711.78133836004</x:v>
      </x:c>
      <x:c r="O499" s="55" t="n">
        <x:f>IF(AND(ISNUMBER(J499),ISNUMBER(N499)),J499*N499,"n.a.")</x:f>
        <x:v>0</x:v>
      </x:c>
    </x:row>
    <x:row r="500">
      <x:c r="A500" s="38" t="str">
        <x:v>G0495</x:v>
      </x:c>
      <x:c r="B500" s="38" t="str">
        <x:v>C13</x:v>
      </x:c>
      <x:c r="C500" s="38" t="str">
        <x:v>Optima Compañía de Seguros, S.A.</x:v>
      </x:c>
      <x:c r="D500" s="38" t="str">
        <x:v>Industrial</x:v>
      </x:c>
      <x:c r="E500" s="38" t="str">
        <x:v>Bocas del Toro</x:v>
      </x:c>
      <x:c r="F500" s="55" t="n">
        <x:f>'SSRP geografia'!C162</x:f>
        <x:v>0</x:v>
      </x:c>
      <x:c r="G500" s="60" t="n">
        <x:f>IF(SUM('SSRP geografia'!$C$162:$C$174)=0,IF('SSRP agosto'!F18=0,0,"n.a."),F500/SUM('SSRP geografia'!$C$162:$C$174))</x:f>
        <x:v>0</x:v>
      </x:c>
      <x:c r="H500" s="55" t="n">
        <x:f>'SSRP agosto'!F18</x:f>
        <x:v>157</x:v>
      </x:c>
      <x:c r="I500" s="55" t="n">
        <x:f>ROUND(H500*Parametros!$B$11,0)</x:f>
        <x:v>157</x:v>
      </x:c>
      <x:c r="J500" s="55" t="n">
        <x:f>IF(ISNUMBER(G500),ROUND(SUM(G500:G500)*I500,0)-0,"n.a.")</x:f>
        <x:v>0</x:v>
      </x:c>
      <x:c r="K500" s="55" t="n">
        <x:f>'SSRP agosto'!J18</x:f>
        <x:v>330354</x:v>
      </x:c>
      <x:c r="L500" s="55" t="n">
        <x:f>K500*Parametros!$B$10*Parametros!$B$11</x:f>
        <x:v>495531</x:v>
      </x:c>
      <x:c r="M500" s="60" t="n">
        <x:f>Parametros!B9</x:f>
        <x:v>0.015</x:v>
      </x:c>
      <x:c r="N500" s="55" t="n">
        <x:f>IF(I500=0,IF(L500=0,0,"n.a."),IF(M500&gt;0,L500/M500/I500,"n.a."))</x:f>
        <x:v>210416.56050955414</x:v>
      </x:c>
      <x:c r="O500" s="55" t="n">
        <x:f>IF(AND(ISNUMBER(J500),ISNUMBER(N500)),J500*N500,"n.a.")</x:f>
        <x:v>0</x:v>
      </x:c>
    </x:row>
    <x:row r="501">
      <x:c r="A501" s="38" t="str">
        <x:v>G0496</x:v>
      </x:c>
      <x:c r="B501" s="38" t="str">
        <x:v>C13</x:v>
      </x:c>
      <x:c r="C501" s="38" t="str">
        <x:v>Optima Compañía de Seguros, S.A.</x:v>
      </x:c>
      <x:c r="D501" s="38" t="str">
        <x:v>Industrial</x:v>
      </x:c>
      <x:c r="E501" s="38" t="str">
        <x:v>Coclé</x:v>
      </x:c>
      <x:c r="F501" s="55" t="n">
        <x:f>'SSRP geografia'!C163</x:f>
        <x:v>0</x:v>
      </x:c>
      <x:c r="G501" s="60" t="n">
        <x:f>IF(SUM('SSRP geografia'!$C$162:$C$174)=0,IF('SSRP agosto'!F18=0,0,"n.a."),F501/SUM('SSRP geografia'!$C$162:$C$174))</x:f>
        <x:v>0</x:v>
      </x:c>
      <x:c r="H501" s="55" t="n">
        <x:f>'SSRP agosto'!F18</x:f>
        <x:v>157</x:v>
      </x:c>
      <x:c r="I501" s="55" t="n">
        <x:f>ROUND(H501*Parametros!$B$11,0)</x:f>
        <x:v>157</x:v>
      </x:c>
      <x:c r="J501" s="55" t="n">
        <x:f>IF(ISNUMBER(G501),ROUND(SUM(G500:G501)*I501,0)-ROUND(SUM(G500:G500)*I501,0),"n.a.")</x:f>
        <x:v>0</x:v>
      </x:c>
      <x:c r="K501" s="55" t="n">
        <x:f>'SSRP agosto'!J18</x:f>
        <x:v>330354</x:v>
      </x:c>
      <x:c r="L501" s="55" t="n">
        <x:f>K501*Parametros!$B$10*Parametros!$B$11</x:f>
        <x:v>495531</x:v>
      </x:c>
      <x:c r="M501" s="60" t="n">
        <x:f>Parametros!B9</x:f>
        <x:v>0.015</x:v>
      </x:c>
      <x:c r="N501" s="55" t="n">
        <x:f>IF(I501=0,IF(L501=0,0,"n.a."),IF(M501&gt;0,L501/M501/I501,"n.a."))</x:f>
        <x:v>210416.56050955414</x:v>
      </x:c>
      <x:c r="O501" s="55" t="n">
        <x:f>IF(AND(ISNUMBER(J501),ISNUMBER(N501)),J501*N501,"n.a.")</x:f>
        <x:v>0</x:v>
      </x:c>
    </x:row>
    <x:row r="502">
      <x:c r="A502" s="38" t="str">
        <x:v>G0497</x:v>
      </x:c>
      <x:c r="B502" s="38" t="str">
        <x:v>C13</x:v>
      </x:c>
      <x:c r="C502" s="38" t="str">
        <x:v>Optima Compañía de Seguros, S.A.</x:v>
      </x:c>
      <x:c r="D502" s="38" t="str">
        <x:v>Industrial</x:v>
      </x:c>
      <x:c r="E502" s="38" t="str">
        <x:v>Colón</x:v>
      </x:c>
      <x:c r="F502" s="55" t="n">
        <x:f>'SSRP geografia'!C164</x:f>
        <x:v>0</x:v>
      </x:c>
      <x:c r="G502" s="60" t="n">
        <x:f>IF(SUM('SSRP geografia'!$C$162:$C$174)=0,IF('SSRP agosto'!F18=0,0,"n.a."),F502/SUM('SSRP geografia'!$C$162:$C$174))</x:f>
        <x:v>0</x:v>
      </x:c>
      <x:c r="H502" s="55" t="n">
        <x:f>'SSRP agosto'!F18</x:f>
        <x:v>157</x:v>
      </x:c>
      <x:c r="I502" s="55" t="n">
        <x:f>ROUND(H502*Parametros!$B$11,0)</x:f>
        <x:v>157</x:v>
      </x:c>
      <x:c r="J502" s="55" t="n">
        <x:f>IF(ISNUMBER(G502),ROUND(SUM(G500:G502)*I502,0)-ROUND(SUM(G500:G501)*I502,0),"n.a.")</x:f>
        <x:v>0</x:v>
      </x:c>
      <x:c r="K502" s="55" t="n">
        <x:f>'SSRP agosto'!J18</x:f>
        <x:v>330354</x:v>
      </x:c>
      <x:c r="L502" s="55" t="n">
        <x:f>K502*Parametros!$B$10*Parametros!$B$11</x:f>
        <x:v>495531</x:v>
      </x:c>
      <x:c r="M502" s="60" t="n">
        <x:f>Parametros!B9</x:f>
        <x:v>0.015</x:v>
      </x:c>
      <x:c r="N502" s="55" t="n">
        <x:f>IF(I502=0,IF(L502=0,0,"n.a."),IF(M502&gt;0,L502/M502/I502,"n.a."))</x:f>
        <x:v>210416.56050955414</x:v>
      </x:c>
      <x:c r="O502" s="55" t="n">
        <x:f>IF(AND(ISNUMBER(J502),ISNUMBER(N502)),J502*N502,"n.a.")</x:f>
        <x:v>0</x:v>
      </x:c>
    </x:row>
    <x:row r="503">
      <x:c r="A503" s="38" t="str">
        <x:v>G0498</x:v>
      </x:c>
      <x:c r="B503" s="38" t="str">
        <x:v>C13</x:v>
      </x:c>
      <x:c r="C503" s="38" t="str">
        <x:v>Optima Compañía de Seguros, S.A.</x:v>
      </x:c>
      <x:c r="D503" s="38" t="str">
        <x:v>Industrial</x:v>
      </x:c>
      <x:c r="E503" s="38" t="str">
        <x:v>Chiriquí</x:v>
      </x:c>
      <x:c r="F503" s="55" t="n">
        <x:f>'SSRP geografia'!C165</x:f>
        <x:v>5188</x:v>
      </x:c>
      <x:c r="G503" s="60" t="n">
        <x:f>IF(SUM('SSRP geografia'!$C$162:$C$174)=0,IF('SSRP agosto'!F18=0,0,"n.a."),F503/SUM('SSRP geografia'!$C$162:$C$174))</x:f>
        <x:v>0.15482407711361126</x:v>
      </x:c>
      <x:c r="H503" s="55" t="n">
        <x:f>'SSRP agosto'!F18</x:f>
        <x:v>157</x:v>
      </x:c>
      <x:c r="I503" s="55" t="n">
        <x:f>ROUND(H503*Parametros!$B$11,0)</x:f>
        <x:v>157</x:v>
      </x:c>
      <x:c r="J503" s="55" t="n">
        <x:f>IF(ISNUMBER(G503),ROUND(SUM(G500:G503)*I503,0)-ROUND(SUM(G500:G502)*I503,0),"n.a.")</x:f>
        <x:v>24</x:v>
      </x:c>
      <x:c r="K503" s="55" t="n">
        <x:f>'SSRP agosto'!J18</x:f>
        <x:v>330354</x:v>
      </x:c>
      <x:c r="L503" s="55" t="n">
        <x:f>K503*Parametros!$B$10*Parametros!$B$11</x:f>
        <x:v>495531</x:v>
      </x:c>
      <x:c r="M503" s="60" t="n">
        <x:f>Parametros!B9</x:f>
        <x:v>0.015</x:v>
      </x:c>
      <x:c r="N503" s="55" t="n">
        <x:f>IF(I503=0,IF(L503=0,0,"n.a."),IF(M503&gt;0,L503/M503/I503,"n.a."))</x:f>
        <x:v>210416.56050955414</x:v>
      </x:c>
      <x:c r="O503" s="55" t="n">
        <x:f>IF(AND(ISNUMBER(J503),ISNUMBER(N503)),J503*N503,"n.a.")</x:f>
        <x:v>5049997.4522293</x:v>
      </x:c>
    </x:row>
    <x:row r="504">
      <x:c r="A504" s="38" t="str">
        <x:v>G0499</x:v>
      </x:c>
      <x:c r="B504" s="38" t="str">
        <x:v>C13</x:v>
      </x:c>
      <x:c r="C504" s="38" t="str">
        <x:v>Optima Compañía de Seguros, S.A.</x:v>
      </x:c>
      <x:c r="D504" s="38" t="str">
        <x:v>Industrial</x:v>
      </x:c>
      <x:c r="E504" s="38" t="str">
        <x:v>Darién</x:v>
      </x:c>
      <x:c r="F504" s="55" t="n">
        <x:f>'SSRP geografia'!C166</x:f>
        <x:v>0</x:v>
      </x:c>
      <x:c r="G504" s="60" t="n">
        <x:f>IF(SUM('SSRP geografia'!$C$162:$C$174)=0,IF('SSRP agosto'!F18=0,0,"n.a."),F504/SUM('SSRP geografia'!$C$162:$C$174))</x:f>
        <x:v>0</x:v>
      </x:c>
      <x:c r="H504" s="55" t="n">
        <x:f>'SSRP agosto'!F18</x:f>
        <x:v>157</x:v>
      </x:c>
      <x:c r="I504" s="55" t="n">
        <x:f>ROUND(H504*Parametros!$B$11,0)</x:f>
        <x:v>157</x:v>
      </x:c>
      <x:c r="J504" s="55" t="n">
        <x:f>IF(ISNUMBER(G504),ROUND(SUM(G500:G504)*I504,0)-ROUND(SUM(G500:G503)*I504,0),"n.a.")</x:f>
        <x:v>0</x:v>
      </x:c>
      <x:c r="K504" s="55" t="n">
        <x:f>'SSRP agosto'!J18</x:f>
        <x:v>330354</x:v>
      </x:c>
      <x:c r="L504" s="55" t="n">
        <x:f>K504*Parametros!$B$10*Parametros!$B$11</x:f>
        <x:v>495531</x:v>
      </x:c>
      <x:c r="M504" s="60" t="n">
        <x:f>Parametros!B9</x:f>
        <x:v>0.015</x:v>
      </x:c>
      <x:c r="N504" s="55" t="n">
        <x:f>IF(I504=0,IF(L504=0,0,"n.a."),IF(M504&gt;0,L504/M504/I504,"n.a."))</x:f>
        <x:v>210416.56050955414</x:v>
      </x:c>
      <x:c r="O504" s="55" t="n">
        <x:f>IF(AND(ISNUMBER(J504),ISNUMBER(N504)),J504*N504,"n.a.")</x:f>
        <x:v>0</x:v>
      </x:c>
    </x:row>
    <x:row r="505">
      <x:c r="A505" s="38" t="str">
        <x:v>G0500</x:v>
      </x:c>
      <x:c r="B505" s="38" t="str">
        <x:v>C13</x:v>
      </x:c>
      <x:c r="C505" s="38" t="str">
        <x:v>Optima Compañía de Seguros, S.A.</x:v>
      </x:c>
      <x:c r="D505" s="38" t="str">
        <x:v>Industrial</x:v>
      </x:c>
      <x:c r="E505" s="38" t="str">
        <x:v>Herrera</x:v>
      </x:c>
      <x:c r="F505" s="55" t="n">
        <x:f>'SSRP geografia'!C167</x:f>
        <x:v>0</x:v>
      </x:c>
      <x:c r="G505" s="60" t="n">
        <x:f>IF(SUM('SSRP geografia'!$C$162:$C$174)=0,IF('SSRP agosto'!F18=0,0,"n.a."),F505/SUM('SSRP geografia'!$C$162:$C$174))</x:f>
        <x:v>0</x:v>
      </x:c>
      <x:c r="H505" s="55" t="n">
        <x:f>'SSRP agosto'!F18</x:f>
        <x:v>157</x:v>
      </x:c>
      <x:c r="I505" s="55" t="n">
        <x:f>ROUND(H505*Parametros!$B$11,0)</x:f>
        <x:v>157</x:v>
      </x:c>
      <x:c r="J505" s="55" t="n">
        <x:f>IF(ISNUMBER(G505),ROUND(SUM(G500:G505)*I505,0)-ROUND(SUM(G500:G504)*I505,0),"n.a.")</x:f>
        <x:v>0</x:v>
      </x:c>
      <x:c r="K505" s="55" t="n">
        <x:f>'SSRP agosto'!J18</x:f>
        <x:v>330354</x:v>
      </x:c>
      <x:c r="L505" s="55" t="n">
        <x:f>K505*Parametros!$B$10*Parametros!$B$11</x:f>
        <x:v>495531</x:v>
      </x:c>
      <x:c r="M505" s="60" t="n">
        <x:f>Parametros!B9</x:f>
        <x:v>0.015</x:v>
      </x:c>
      <x:c r="N505" s="55" t="n">
        <x:f>IF(I505=0,IF(L505=0,0,"n.a."),IF(M505&gt;0,L505/M505/I505,"n.a."))</x:f>
        <x:v>210416.56050955414</x:v>
      </x:c>
      <x:c r="O505" s="55" t="n">
        <x:f>IF(AND(ISNUMBER(J505),ISNUMBER(N505)),J505*N505,"n.a.")</x:f>
        <x:v>0</x:v>
      </x:c>
    </x:row>
    <x:row r="506">
      <x:c r="A506" s="38" t="str">
        <x:v>G0501</x:v>
      </x:c>
      <x:c r="B506" s="38" t="str">
        <x:v>C13</x:v>
      </x:c>
      <x:c r="C506" s="38" t="str">
        <x:v>Optima Compañía de Seguros, S.A.</x:v>
      </x:c>
      <x:c r="D506" s="38" t="str">
        <x:v>Industrial</x:v>
      </x:c>
      <x:c r="E506" s="38" t="str">
        <x:v>Los Santos</x:v>
      </x:c>
      <x:c r="F506" s="55" t="n">
        <x:f>'SSRP geografia'!C168</x:f>
        <x:v>0</x:v>
      </x:c>
      <x:c r="G506" s="60" t="n">
        <x:f>IF(SUM('SSRP geografia'!$C$162:$C$174)=0,IF('SSRP agosto'!F18=0,0,"n.a."),F506/SUM('SSRP geografia'!$C$162:$C$174))</x:f>
        <x:v>0</x:v>
      </x:c>
      <x:c r="H506" s="55" t="n">
        <x:f>'SSRP agosto'!F18</x:f>
        <x:v>157</x:v>
      </x:c>
      <x:c r="I506" s="55" t="n">
        <x:f>ROUND(H506*Parametros!$B$11,0)</x:f>
        <x:v>157</x:v>
      </x:c>
      <x:c r="J506" s="55" t="n">
        <x:f>IF(ISNUMBER(G506),ROUND(SUM(G500:G506)*I506,0)-ROUND(SUM(G500:G505)*I506,0),"n.a.")</x:f>
        <x:v>0</x:v>
      </x:c>
      <x:c r="K506" s="55" t="n">
        <x:f>'SSRP agosto'!J18</x:f>
        <x:v>330354</x:v>
      </x:c>
      <x:c r="L506" s="55" t="n">
        <x:f>K506*Parametros!$B$10*Parametros!$B$11</x:f>
        <x:v>495531</x:v>
      </x:c>
      <x:c r="M506" s="60" t="n">
        <x:f>Parametros!B9</x:f>
        <x:v>0.015</x:v>
      </x:c>
      <x:c r="N506" s="55" t="n">
        <x:f>IF(I506=0,IF(L506=0,0,"n.a."),IF(M506&gt;0,L506/M506/I506,"n.a."))</x:f>
        <x:v>210416.56050955414</x:v>
      </x:c>
      <x:c r="O506" s="55" t="n">
        <x:f>IF(AND(ISNUMBER(J506),ISNUMBER(N506)),J506*N506,"n.a.")</x:f>
        <x:v>0</x:v>
      </x:c>
    </x:row>
    <x:row r="507">
      <x:c r="A507" s="38" t="str">
        <x:v>G0502</x:v>
      </x:c>
      <x:c r="B507" s="38" t="str">
        <x:v>C13</x:v>
      </x:c>
      <x:c r="C507" s="38" t="str">
        <x:v>Optima Compañía de Seguros, S.A.</x:v>
      </x:c>
      <x:c r="D507" s="38" t="str">
        <x:v>Industrial</x:v>
      </x:c>
      <x:c r="E507" s="38" t="str">
        <x:v>Panamá</x:v>
      </x:c>
      <x:c r="F507" s="55" t="n">
        <x:f>'SSRP geografia'!C169</x:f>
        <x:v>28321</x:v>
      </x:c>
      <x:c r="G507" s="60" t="n">
        <x:f>IF(SUM('SSRP geografia'!$C$162:$C$174)=0,IF('SSRP agosto'!F18=0,0,"n.a."),F507/SUM('SSRP geografia'!$C$162:$C$174))</x:f>
        <x:v>0.8451759228863888</x:v>
      </x:c>
      <x:c r="H507" s="55" t="n">
        <x:f>'SSRP agosto'!F18</x:f>
        <x:v>157</x:v>
      </x:c>
      <x:c r="I507" s="55" t="n">
        <x:f>ROUND(H507*Parametros!$B$11,0)</x:f>
        <x:v>157</x:v>
      </x:c>
      <x:c r="J507" s="55" t="n">
        <x:f>IF(ISNUMBER(G507),ROUND(SUM(G500:G507)*I507,0)-ROUND(SUM(G500:G506)*I507,0),"n.a.")</x:f>
        <x:v>133</x:v>
      </x:c>
      <x:c r="K507" s="55" t="n">
        <x:f>'SSRP agosto'!J18</x:f>
        <x:v>330354</x:v>
      </x:c>
      <x:c r="L507" s="55" t="n">
        <x:f>K507*Parametros!$B$10*Parametros!$B$11</x:f>
        <x:v>495531</x:v>
      </x:c>
      <x:c r="M507" s="60" t="n">
        <x:f>Parametros!B9</x:f>
        <x:v>0.015</x:v>
      </x:c>
      <x:c r="N507" s="55" t="n">
        <x:f>IF(I507=0,IF(L507=0,0,"n.a."),IF(M507&gt;0,L507/M507/I507,"n.a."))</x:f>
        <x:v>210416.56050955414</x:v>
      </x:c>
      <x:c r="O507" s="55" t="n">
        <x:f>IF(AND(ISNUMBER(J507),ISNUMBER(N507)),J507*N507,"n.a.")</x:f>
        <x:v>27985402.5477707</x:v>
      </x:c>
    </x:row>
    <x:row r="508">
      <x:c r="A508" s="38" t="str">
        <x:v>G0503</x:v>
      </x:c>
      <x:c r="B508" s="38" t="str">
        <x:v>C13</x:v>
      </x:c>
      <x:c r="C508" s="38" t="str">
        <x:v>Optima Compañía de Seguros, S.A.</x:v>
      </x:c>
      <x:c r="D508" s="38" t="str">
        <x:v>Industrial</x:v>
      </x:c>
      <x:c r="E508" s="38" t="str">
        <x:v>Veraguas</x:v>
      </x:c>
      <x:c r="F508" s="55" t="n">
        <x:f>'SSRP geografia'!C170</x:f>
        <x:v>0</x:v>
      </x:c>
      <x:c r="G508" s="60" t="n">
        <x:f>IF(SUM('SSRP geografia'!$C$162:$C$174)=0,IF('SSRP agosto'!F18=0,0,"n.a."),F508/SUM('SSRP geografia'!$C$162:$C$174))</x:f>
        <x:v>0</x:v>
      </x:c>
      <x:c r="H508" s="55" t="n">
        <x:f>'SSRP agosto'!F18</x:f>
        <x:v>157</x:v>
      </x:c>
      <x:c r="I508" s="55" t="n">
        <x:f>ROUND(H508*Parametros!$B$11,0)</x:f>
        <x:v>157</x:v>
      </x:c>
      <x:c r="J508" s="55" t="n">
        <x:f>IF(ISNUMBER(G508),ROUND(SUM(G500:G508)*I508,0)-ROUND(SUM(G500:G507)*I508,0),"n.a.")</x:f>
        <x:v>0</x:v>
      </x:c>
      <x:c r="K508" s="55" t="n">
        <x:f>'SSRP agosto'!J18</x:f>
        <x:v>330354</x:v>
      </x:c>
      <x:c r="L508" s="55" t="n">
        <x:f>K508*Parametros!$B$10*Parametros!$B$11</x:f>
        <x:v>495531</x:v>
      </x:c>
      <x:c r="M508" s="60" t="n">
        <x:f>Parametros!B9</x:f>
        <x:v>0.015</x:v>
      </x:c>
      <x:c r="N508" s="55" t="n">
        <x:f>IF(I508=0,IF(L508=0,0,"n.a."),IF(M508&gt;0,L508/M508/I508,"n.a."))</x:f>
        <x:v>210416.56050955414</x:v>
      </x:c>
      <x:c r="O508" s="55" t="n">
        <x:f>IF(AND(ISNUMBER(J508),ISNUMBER(N508)),J508*N508,"n.a.")</x:f>
        <x:v>0</x:v>
      </x:c>
    </x:row>
    <x:row r="509">
      <x:c r="A509" s="38" t="str">
        <x:v>G0504</x:v>
      </x:c>
      <x:c r="B509" s="38" t="str">
        <x:v>C13</x:v>
      </x:c>
      <x:c r="C509" s="38" t="str">
        <x:v>Optima Compañía de Seguros, S.A.</x:v>
      </x:c>
      <x:c r="D509" s="38" t="str">
        <x:v>Industrial</x:v>
      </x:c>
      <x:c r="E509" s="38" t="str">
        <x:v>Guna Yala</x:v>
      </x:c>
      <x:c r="F509" s="55" t="n">
        <x:f>'SSRP geografia'!C171</x:f>
        <x:v>0</x:v>
      </x:c>
      <x:c r="G509" s="60" t="n">
        <x:f>IF(SUM('SSRP geografia'!$C$162:$C$174)=0,IF('SSRP agosto'!F18=0,0,"n.a."),F509/SUM('SSRP geografia'!$C$162:$C$174))</x:f>
        <x:v>0</x:v>
      </x:c>
      <x:c r="H509" s="55" t="n">
        <x:f>'SSRP agosto'!F18</x:f>
        <x:v>157</x:v>
      </x:c>
      <x:c r="I509" s="55" t="n">
        <x:f>ROUND(H509*Parametros!$B$11,0)</x:f>
        <x:v>157</x:v>
      </x:c>
      <x:c r="J509" s="55" t="n">
        <x:f>IF(ISNUMBER(G509),ROUND(SUM(G500:G509)*I509,0)-ROUND(SUM(G500:G508)*I509,0),"n.a.")</x:f>
        <x:v>0</x:v>
      </x:c>
      <x:c r="K509" s="55" t="n">
        <x:f>'SSRP agosto'!J18</x:f>
        <x:v>330354</x:v>
      </x:c>
      <x:c r="L509" s="55" t="n">
        <x:f>K509*Parametros!$B$10*Parametros!$B$11</x:f>
        <x:v>495531</x:v>
      </x:c>
      <x:c r="M509" s="60" t="n">
        <x:f>Parametros!B9</x:f>
        <x:v>0.015</x:v>
      </x:c>
      <x:c r="N509" s="55" t="n">
        <x:f>IF(I509=0,IF(L509=0,0,"n.a."),IF(M509&gt;0,L509/M509/I509,"n.a."))</x:f>
        <x:v>210416.56050955414</x:v>
      </x:c>
      <x:c r="O509" s="55" t="n">
        <x:f>IF(AND(ISNUMBER(J509),ISNUMBER(N509)),J509*N509,"n.a.")</x:f>
        <x:v>0</x:v>
      </x:c>
    </x:row>
    <x:row r="510">
      <x:c r="A510" s="38" t="str">
        <x:v>G0505</x:v>
      </x:c>
      <x:c r="B510" s="38" t="str">
        <x:v>C13</x:v>
      </x:c>
      <x:c r="C510" s="38" t="str">
        <x:v>Optima Compañía de Seguros, S.A.</x:v>
      </x:c>
      <x:c r="D510" s="38" t="str">
        <x:v>Industrial</x:v>
      </x:c>
      <x:c r="E510" s="38" t="str">
        <x:v>Emberá-Wounaan</x:v>
      </x:c>
      <x:c r="F510" s="55" t="n">
        <x:f>'SSRP geografia'!C172</x:f>
        <x:v>0</x:v>
      </x:c>
      <x:c r="G510" s="60" t="n">
        <x:f>IF(SUM('SSRP geografia'!$C$162:$C$174)=0,IF('SSRP agosto'!F18=0,0,"n.a."),F510/SUM('SSRP geografia'!$C$162:$C$174))</x:f>
        <x:v>0</x:v>
      </x:c>
      <x:c r="H510" s="55" t="n">
        <x:f>'SSRP agosto'!F18</x:f>
        <x:v>157</x:v>
      </x:c>
      <x:c r="I510" s="55" t="n">
        <x:f>ROUND(H510*Parametros!$B$11,0)</x:f>
        <x:v>157</x:v>
      </x:c>
      <x:c r="J510" s="55" t="n">
        <x:f>IF(ISNUMBER(G510),ROUND(SUM(G500:G510)*I510,0)-ROUND(SUM(G500:G509)*I510,0),"n.a.")</x:f>
        <x:v>0</x:v>
      </x:c>
      <x:c r="K510" s="55" t="n">
        <x:f>'SSRP agosto'!J18</x:f>
        <x:v>330354</x:v>
      </x:c>
      <x:c r="L510" s="55" t="n">
        <x:f>K510*Parametros!$B$10*Parametros!$B$11</x:f>
        <x:v>495531</x:v>
      </x:c>
      <x:c r="M510" s="60" t="n">
        <x:f>Parametros!B9</x:f>
        <x:v>0.015</x:v>
      </x:c>
      <x:c r="N510" s="55" t="n">
        <x:f>IF(I510=0,IF(L510=0,0,"n.a."),IF(M510&gt;0,L510/M510/I510,"n.a."))</x:f>
        <x:v>210416.56050955414</x:v>
      </x:c>
      <x:c r="O510" s="55" t="n">
        <x:f>IF(AND(ISNUMBER(J510),ISNUMBER(N510)),J510*N510,"n.a.")</x:f>
        <x:v>0</x:v>
      </x:c>
    </x:row>
    <x:row r="511">
      <x:c r="A511" s="38" t="str">
        <x:v>G0506</x:v>
      </x:c>
      <x:c r="B511" s="38" t="str">
        <x:v>C13</x:v>
      </x:c>
      <x:c r="C511" s="38" t="str">
        <x:v>Optima Compañía de Seguros, S.A.</x:v>
      </x:c>
      <x:c r="D511" s="38" t="str">
        <x:v>Industrial</x:v>
      </x:c>
      <x:c r="E511" s="38" t="str">
        <x:v>Ngäbe-Buglé</x:v>
      </x:c>
      <x:c r="F511" s="55" t="n">
        <x:f>'SSRP geografia'!C173</x:f>
        <x:v>0</x:v>
      </x:c>
      <x:c r="G511" s="60" t="n">
        <x:f>IF(SUM('SSRP geografia'!$C$162:$C$174)=0,IF('SSRP agosto'!F18=0,0,"n.a."),F511/SUM('SSRP geografia'!$C$162:$C$174))</x:f>
        <x:v>0</x:v>
      </x:c>
      <x:c r="H511" s="55" t="n">
        <x:f>'SSRP agosto'!F18</x:f>
        <x:v>157</x:v>
      </x:c>
      <x:c r="I511" s="55" t="n">
        <x:f>ROUND(H511*Parametros!$B$11,0)</x:f>
        <x:v>157</x:v>
      </x:c>
      <x:c r="J511" s="55" t="n">
        <x:f>IF(ISNUMBER(G511),ROUND(SUM(G500:G511)*I511,0)-ROUND(SUM(G500:G510)*I511,0),"n.a.")</x:f>
        <x:v>0</x:v>
      </x:c>
      <x:c r="K511" s="55" t="n">
        <x:f>'SSRP agosto'!J18</x:f>
        <x:v>330354</x:v>
      </x:c>
      <x:c r="L511" s="55" t="n">
        <x:f>K511*Parametros!$B$10*Parametros!$B$11</x:f>
        <x:v>495531</x:v>
      </x:c>
      <x:c r="M511" s="60" t="n">
        <x:f>Parametros!B9</x:f>
        <x:v>0.015</x:v>
      </x:c>
      <x:c r="N511" s="55" t="n">
        <x:f>IF(I511=0,IF(L511=0,0,"n.a."),IF(M511&gt;0,L511/M511/I511,"n.a."))</x:f>
        <x:v>210416.56050955414</x:v>
      </x:c>
      <x:c r="O511" s="55" t="n">
        <x:f>IF(AND(ISNUMBER(J511),ISNUMBER(N511)),J511*N511,"n.a.")</x:f>
        <x:v>0</x:v>
      </x:c>
    </x:row>
    <x:row r="512">
      <x:c r="A512" s="38" t="str">
        <x:v>G0507</x:v>
      </x:c>
      <x:c r="B512" s="38" t="str">
        <x:v>C13</x:v>
      </x:c>
      <x:c r="C512" s="38" t="str">
        <x:v>Optima Compañía de Seguros, S.A.</x:v>
      </x:c>
      <x:c r="D512" s="38" t="str">
        <x:v>Industrial</x:v>
      </x:c>
      <x:c r="E512" s="38" t="str">
        <x:v>Panamá Oeste</x:v>
      </x:c>
      <x:c r="F512" s="55" t="n">
        <x:f>'SSRP geografia'!C174</x:f>
        <x:v>0</x:v>
      </x:c>
      <x:c r="G512" s="60" t="n">
        <x:f>IF(SUM('SSRP geografia'!$C$162:$C$174)=0,IF('SSRP agosto'!F18=0,0,"n.a."),F512/SUM('SSRP geografia'!$C$162:$C$174))</x:f>
        <x:v>0</x:v>
      </x:c>
      <x:c r="H512" s="55" t="n">
        <x:f>'SSRP agosto'!F18</x:f>
        <x:v>157</x:v>
      </x:c>
      <x:c r="I512" s="55" t="n">
        <x:f>ROUND(H512*Parametros!$B$11,0)</x:f>
        <x:v>157</x:v>
      </x:c>
      <x:c r="J512" s="55" t="n">
        <x:f>IF(ISNUMBER(G512),ROUND(SUM(G500:G512)*I512,0)-ROUND(SUM(G500:G511)*I512,0),"n.a.")</x:f>
        <x:v>0</x:v>
      </x:c>
      <x:c r="K512" s="55" t="n">
        <x:f>'SSRP agosto'!J18</x:f>
        <x:v>330354</x:v>
      </x:c>
      <x:c r="L512" s="55" t="n">
        <x:f>K512*Parametros!$B$10*Parametros!$B$11</x:f>
        <x:v>495531</x:v>
      </x:c>
      <x:c r="M512" s="60" t="n">
        <x:f>Parametros!B9</x:f>
        <x:v>0.015</x:v>
      </x:c>
      <x:c r="N512" s="55" t="n">
        <x:f>IF(I512=0,IF(L512=0,0,"n.a."),IF(M512&gt;0,L512/M512/I512,"n.a."))</x:f>
        <x:v>210416.56050955414</x:v>
      </x:c>
      <x:c r="O512" s="55" t="n">
        <x:f>IF(AND(ISNUMBER(J512),ISNUMBER(N512)),J512*N512,"n.a.")</x:f>
        <x:v>0</x:v>
      </x:c>
    </x:row>
    <x:row r="513">
      <x:c r="A513" s="38" t="str">
        <x:v>G0508</x:v>
      </x:c>
      <x:c r="B513" s="38" t="str">
        <x:v>C14</x:v>
      </x:c>
      <x:c r="C513" s="38" t="str">
        <x:v>Pan American Life Insurande de Panamá, S.A.</x:v>
      </x:c>
      <x:c r="D513" s="38" t="str">
        <x:v>Residencial</x:v>
      </x:c>
      <x:c r="E513" s="38" t="str">
        <x:v>Bocas del Toro</x:v>
      </x:c>
      <x:c r="F513" s="55" t="n">
        <x:f>'SSRP geografia'!C175</x:f>
        <x:v>0</x:v>
      </x:c>
      <x:c r="G513" s="60" t="n">
        <x:f>IF(SUM('SSRP geografia'!$C$175:$C$187)=0,IF('SSRP agosto'!D19=0,0,"n.a."),F513/SUM('SSRP geografia'!$C$175:$C$187))</x:f>
        <x:v>0</x:v>
      </x:c>
      <x:c r="H513" s="55" t="n">
        <x:f>'SSRP agosto'!D19</x:f>
        <x:v>0</x:v>
      </x:c>
      <x:c r="I513" s="55" t="n">
        <x:f>ROUND(H513*Parametros!$B$11,0)</x:f>
        <x:v>0</x:v>
      </x:c>
      <x:c r="J513" s="55" t="n">
        <x:f>IF(ISNUMBER(G513),ROUND(SUM(G513:G513)*I513,0)-0,"n.a.")</x:f>
        <x:v>0</x:v>
      </x:c>
      <x:c r="K513" s="55" t="n">
        <x:f>'SSRP agosto'!H19</x:f>
        <x:v>0</x:v>
      </x:c>
      <x:c r="L513" s="55" t="n">
        <x:f>K513*Parametros!$B$10*Parametros!$B$11</x:f>
        <x:v>0</x:v>
      </x:c>
      <x:c r="M513" s="60" t="n">
        <x:f>Parametros!B7</x:f>
        <x:v>0.01</x:v>
      </x:c>
      <x:c r="N513" s="55" t="n">
        <x:f>IF(I513=0,IF(L513=0,0,"n.a."),IF(M513&gt;0,L513/M513/I513,"n.a."))</x:f>
        <x:v>0</x:v>
      </x:c>
      <x:c r="O513" s="55" t="n">
        <x:f>IF(AND(ISNUMBER(J513),ISNUMBER(N513)),J513*N513,"n.a.")</x:f>
        <x:v>0</x:v>
      </x:c>
    </x:row>
    <x:row r="514">
      <x:c r="A514" s="38" t="str">
        <x:v>G0509</x:v>
      </x:c>
      <x:c r="B514" s="38" t="str">
        <x:v>C14</x:v>
      </x:c>
      <x:c r="C514" s="38" t="str">
        <x:v>Pan American Life Insurande de Panamá, S.A.</x:v>
      </x:c>
      <x:c r="D514" s="38" t="str">
        <x:v>Residencial</x:v>
      </x:c>
      <x:c r="E514" s="38" t="str">
        <x:v>Coclé</x:v>
      </x:c>
      <x:c r="F514" s="55" t="n">
        <x:f>'SSRP geografia'!C176</x:f>
        <x:v>0</x:v>
      </x:c>
      <x:c r="G514" s="60" t="n">
        <x:f>IF(SUM('SSRP geografia'!$C$175:$C$187)=0,IF('SSRP agosto'!D19=0,0,"n.a."),F514/SUM('SSRP geografia'!$C$175:$C$187))</x:f>
        <x:v>0</x:v>
      </x:c>
      <x:c r="H514" s="55" t="n">
        <x:f>'SSRP agosto'!D19</x:f>
        <x:v>0</x:v>
      </x:c>
      <x:c r="I514" s="55" t="n">
        <x:f>ROUND(H514*Parametros!$B$11,0)</x:f>
        <x:v>0</x:v>
      </x:c>
      <x:c r="J514" s="55" t="n">
        <x:f>IF(ISNUMBER(G514),ROUND(SUM(G513:G514)*I514,0)-ROUND(SUM(G513:G513)*I514,0),"n.a.")</x:f>
        <x:v>0</x:v>
      </x:c>
      <x:c r="K514" s="55" t="n">
        <x:f>'SSRP agosto'!H19</x:f>
        <x:v>0</x:v>
      </x:c>
      <x:c r="L514" s="55" t="n">
        <x:f>K514*Parametros!$B$10*Parametros!$B$11</x:f>
        <x:v>0</x:v>
      </x:c>
      <x:c r="M514" s="60" t="n">
        <x:f>Parametros!B7</x:f>
        <x:v>0.01</x:v>
      </x:c>
      <x:c r="N514" s="55" t="n">
        <x:f>IF(I514=0,IF(L514=0,0,"n.a."),IF(M514&gt;0,L514/M514/I514,"n.a."))</x:f>
        <x:v>0</x:v>
      </x:c>
      <x:c r="O514" s="55" t="n">
        <x:f>IF(AND(ISNUMBER(J514),ISNUMBER(N514)),J514*N514,"n.a.")</x:f>
        <x:v>0</x:v>
      </x:c>
    </x:row>
    <x:row r="515">
      <x:c r="A515" s="38" t="str">
        <x:v>G0510</x:v>
      </x:c>
      <x:c r="B515" s="38" t="str">
        <x:v>C14</x:v>
      </x:c>
      <x:c r="C515" s="38" t="str">
        <x:v>Pan American Life Insurande de Panamá, S.A.</x:v>
      </x:c>
      <x:c r="D515" s="38" t="str">
        <x:v>Residencial</x:v>
      </x:c>
      <x:c r="E515" s="38" t="str">
        <x:v>Colón</x:v>
      </x:c>
      <x:c r="F515" s="55" t="n">
        <x:f>'SSRP geografia'!C177</x:f>
        <x:v>0</x:v>
      </x:c>
      <x:c r="G515" s="60" t="n">
        <x:f>IF(SUM('SSRP geografia'!$C$175:$C$187)=0,IF('SSRP agosto'!D19=0,0,"n.a."),F515/SUM('SSRP geografia'!$C$175:$C$187))</x:f>
        <x:v>0</x:v>
      </x:c>
      <x:c r="H515" s="55" t="n">
        <x:f>'SSRP agosto'!D19</x:f>
        <x:v>0</x:v>
      </x:c>
      <x:c r="I515" s="55" t="n">
        <x:f>ROUND(H515*Parametros!$B$11,0)</x:f>
        <x:v>0</x:v>
      </x:c>
      <x:c r="J515" s="55" t="n">
        <x:f>IF(ISNUMBER(G515),ROUND(SUM(G513:G515)*I515,0)-ROUND(SUM(G513:G514)*I515,0),"n.a.")</x:f>
        <x:v>0</x:v>
      </x:c>
      <x:c r="K515" s="55" t="n">
        <x:f>'SSRP agosto'!H19</x:f>
        <x:v>0</x:v>
      </x:c>
      <x:c r="L515" s="55" t="n">
        <x:f>K515*Parametros!$B$10*Parametros!$B$11</x:f>
        <x:v>0</x:v>
      </x:c>
      <x:c r="M515" s="60" t="n">
        <x:f>Parametros!B7</x:f>
        <x:v>0.01</x:v>
      </x:c>
      <x:c r="N515" s="55" t="n">
        <x:f>IF(I515=0,IF(L515=0,0,"n.a."),IF(M515&gt;0,L515/M515/I515,"n.a."))</x:f>
        <x:v>0</x:v>
      </x:c>
      <x:c r="O515" s="55" t="n">
        <x:f>IF(AND(ISNUMBER(J515),ISNUMBER(N515)),J515*N515,"n.a.")</x:f>
        <x:v>0</x:v>
      </x:c>
    </x:row>
    <x:row r="516">
      <x:c r="A516" s="38" t="str">
        <x:v>G0511</x:v>
      </x:c>
      <x:c r="B516" s="38" t="str">
        <x:v>C14</x:v>
      </x:c>
      <x:c r="C516" s="38" t="str">
        <x:v>Pan American Life Insurande de Panamá, S.A.</x:v>
      </x:c>
      <x:c r="D516" s="38" t="str">
        <x:v>Residencial</x:v>
      </x:c>
      <x:c r="E516" s="38" t="str">
        <x:v>Chiriquí</x:v>
      </x:c>
      <x:c r="F516" s="55" t="n">
        <x:f>'SSRP geografia'!C178</x:f>
        <x:v>0</x:v>
      </x:c>
      <x:c r="G516" s="60" t="n">
        <x:f>IF(SUM('SSRP geografia'!$C$175:$C$187)=0,IF('SSRP agosto'!D19=0,0,"n.a."),F516/SUM('SSRP geografia'!$C$175:$C$187))</x:f>
        <x:v>0</x:v>
      </x:c>
      <x:c r="H516" s="55" t="n">
        <x:f>'SSRP agosto'!D19</x:f>
        <x:v>0</x:v>
      </x:c>
      <x:c r="I516" s="55" t="n">
        <x:f>ROUND(H516*Parametros!$B$11,0)</x:f>
        <x:v>0</x:v>
      </x:c>
      <x:c r="J516" s="55" t="n">
        <x:f>IF(ISNUMBER(G516),ROUND(SUM(G513:G516)*I516,0)-ROUND(SUM(G513:G515)*I516,0),"n.a.")</x:f>
        <x:v>0</x:v>
      </x:c>
      <x:c r="K516" s="55" t="n">
        <x:f>'SSRP agosto'!H19</x:f>
        <x:v>0</x:v>
      </x:c>
      <x:c r="L516" s="55" t="n">
        <x:f>K516*Parametros!$B$10*Parametros!$B$11</x:f>
        <x:v>0</x:v>
      </x:c>
      <x:c r="M516" s="60" t="n">
        <x:f>Parametros!B7</x:f>
        <x:v>0.01</x:v>
      </x:c>
      <x:c r="N516" s="55" t="n">
        <x:f>IF(I516=0,IF(L516=0,0,"n.a."),IF(M516&gt;0,L516/M516/I516,"n.a."))</x:f>
        <x:v>0</x:v>
      </x:c>
      <x:c r="O516" s="55" t="n">
        <x:f>IF(AND(ISNUMBER(J516),ISNUMBER(N516)),J516*N516,"n.a.")</x:f>
        <x:v>0</x:v>
      </x:c>
    </x:row>
    <x:row r="517">
      <x:c r="A517" s="38" t="str">
        <x:v>G0512</x:v>
      </x:c>
      <x:c r="B517" s="38" t="str">
        <x:v>C14</x:v>
      </x:c>
      <x:c r="C517" s="38" t="str">
        <x:v>Pan American Life Insurande de Panamá, S.A.</x:v>
      </x:c>
      <x:c r="D517" s="38" t="str">
        <x:v>Residencial</x:v>
      </x:c>
      <x:c r="E517" s="38" t="str">
        <x:v>Darién</x:v>
      </x:c>
      <x:c r="F517" s="55" t="n">
        <x:f>'SSRP geografia'!C179</x:f>
        <x:v>0</x:v>
      </x:c>
      <x:c r="G517" s="60" t="n">
        <x:f>IF(SUM('SSRP geografia'!$C$175:$C$187)=0,IF('SSRP agosto'!D19=0,0,"n.a."),F517/SUM('SSRP geografia'!$C$175:$C$187))</x:f>
        <x:v>0</x:v>
      </x:c>
      <x:c r="H517" s="55" t="n">
        <x:f>'SSRP agosto'!D19</x:f>
        <x:v>0</x:v>
      </x:c>
      <x:c r="I517" s="55" t="n">
        <x:f>ROUND(H517*Parametros!$B$11,0)</x:f>
        <x:v>0</x:v>
      </x:c>
      <x:c r="J517" s="55" t="n">
        <x:f>IF(ISNUMBER(G517),ROUND(SUM(G513:G517)*I517,0)-ROUND(SUM(G513:G516)*I517,0),"n.a.")</x:f>
        <x:v>0</x:v>
      </x:c>
      <x:c r="K517" s="55" t="n">
        <x:f>'SSRP agosto'!H19</x:f>
        <x:v>0</x:v>
      </x:c>
      <x:c r="L517" s="55" t="n">
        <x:f>K517*Parametros!$B$10*Parametros!$B$11</x:f>
        <x:v>0</x:v>
      </x:c>
      <x:c r="M517" s="60" t="n">
        <x:f>Parametros!B7</x:f>
        <x:v>0.01</x:v>
      </x:c>
      <x:c r="N517" s="55" t="n">
        <x:f>IF(I517=0,IF(L517=0,0,"n.a."),IF(M517&gt;0,L517/M517/I517,"n.a."))</x:f>
        <x:v>0</x:v>
      </x:c>
      <x:c r="O517" s="55" t="n">
        <x:f>IF(AND(ISNUMBER(J517),ISNUMBER(N517)),J517*N517,"n.a.")</x:f>
        <x:v>0</x:v>
      </x:c>
    </x:row>
    <x:row r="518">
      <x:c r="A518" s="38" t="str">
        <x:v>G0513</x:v>
      </x:c>
      <x:c r="B518" s="38" t="str">
        <x:v>C14</x:v>
      </x:c>
      <x:c r="C518" s="38" t="str">
        <x:v>Pan American Life Insurande de Panamá, S.A.</x:v>
      </x:c>
      <x:c r="D518" s="38" t="str">
        <x:v>Residencial</x:v>
      </x:c>
      <x:c r="E518" s="38" t="str">
        <x:v>Herrera</x:v>
      </x:c>
      <x:c r="F518" s="55" t="n">
        <x:f>'SSRP geografia'!C180</x:f>
        <x:v>0</x:v>
      </x:c>
      <x:c r="G518" s="60" t="n">
        <x:f>IF(SUM('SSRP geografia'!$C$175:$C$187)=0,IF('SSRP agosto'!D19=0,0,"n.a."),F518/SUM('SSRP geografia'!$C$175:$C$187))</x:f>
        <x:v>0</x:v>
      </x:c>
      <x:c r="H518" s="55" t="n">
        <x:f>'SSRP agosto'!D19</x:f>
        <x:v>0</x:v>
      </x:c>
      <x:c r="I518" s="55" t="n">
        <x:f>ROUND(H518*Parametros!$B$11,0)</x:f>
        <x:v>0</x:v>
      </x:c>
      <x:c r="J518" s="55" t="n">
        <x:f>IF(ISNUMBER(G518),ROUND(SUM(G513:G518)*I518,0)-ROUND(SUM(G513:G517)*I518,0),"n.a.")</x:f>
        <x:v>0</x:v>
      </x:c>
      <x:c r="K518" s="55" t="n">
        <x:f>'SSRP agosto'!H19</x:f>
        <x:v>0</x:v>
      </x:c>
      <x:c r="L518" s="55" t="n">
        <x:f>K518*Parametros!$B$10*Parametros!$B$11</x:f>
        <x:v>0</x:v>
      </x:c>
      <x:c r="M518" s="60" t="n">
        <x:f>Parametros!B7</x:f>
        <x:v>0.01</x:v>
      </x:c>
      <x:c r="N518" s="55" t="n">
        <x:f>IF(I518=0,IF(L518=0,0,"n.a."),IF(M518&gt;0,L518/M518/I518,"n.a."))</x:f>
        <x:v>0</x:v>
      </x:c>
      <x:c r="O518" s="55" t="n">
        <x:f>IF(AND(ISNUMBER(J518),ISNUMBER(N518)),J518*N518,"n.a.")</x:f>
        <x:v>0</x:v>
      </x:c>
    </x:row>
    <x:row r="519">
      <x:c r="A519" s="38" t="str">
        <x:v>G0514</x:v>
      </x:c>
      <x:c r="B519" s="38" t="str">
        <x:v>C14</x:v>
      </x:c>
      <x:c r="C519" s="38" t="str">
        <x:v>Pan American Life Insurande de Panamá, S.A.</x:v>
      </x:c>
      <x:c r="D519" s="38" t="str">
        <x:v>Residencial</x:v>
      </x:c>
      <x:c r="E519" s="38" t="str">
        <x:v>Los Santos</x:v>
      </x:c>
      <x:c r="F519" s="55" t="n">
        <x:f>'SSRP geografia'!C181</x:f>
        <x:v>0</x:v>
      </x:c>
      <x:c r="G519" s="60" t="n">
        <x:f>IF(SUM('SSRP geografia'!$C$175:$C$187)=0,IF('SSRP agosto'!D19=0,0,"n.a."),F519/SUM('SSRP geografia'!$C$175:$C$187))</x:f>
        <x:v>0</x:v>
      </x:c>
      <x:c r="H519" s="55" t="n">
        <x:f>'SSRP agosto'!D19</x:f>
        <x:v>0</x:v>
      </x:c>
      <x:c r="I519" s="55" t="n">
        <x:f>ROUND(H519*Parametros!$B$11,0)</x:f>
        <x:v>0</x:v>
      </x:c>
      <x:c r="J519" s="55" t="n">
        <x:f>IF(ISNUMBER(G519),ROUND(SUM(G513:G519)*I519,0)-ROUND(SUM(G513:G518)*I519,0),"n.a.")</x:f>
        <x:v>0</x:v>
      </x:c>
      <x:c r="K519" s="55" t="n">
        <x:f>'SSRP agosto'!H19</x:f>
        <x:v>0</x:v>
      </x:c>
      <x:c r="L519" s="55" t="n">
        <x:f>K519*Parametros!$B$10*Parametros!$B$11</x:f>
        <x:v>0</x:v>
      </x:c>
      <x:c r="M519" s="60" t="n">
        <x:f>Parametros!B7</x:f>
        <x:v>0.01</x:v>
      </x:c>
      <x:c r="N519" s="55" t="n">
        <x:f>IF(I519=0,IF(L519=0,0,"n.a."),IF(M519&gt;0,L519/M519/I519,"n.a."))</x:f>
        <x:v>0</x:v>
      </x:c>
      <x:c r="O519" s="55" t="n">
        <x:f>IF(AND(ISNUMBER(J519),ISNUMBER(N519)),J519*N519,"n.a.")</x:f>
        <x:v>0</x:v>
      </x:c>
    </x:row>
    <x:row r="520">
      <x:c r="A520" s="38" t="str">
        <x:v>G0515</x:v>
      </x:c>
      <x:c r="B520" s="38" t="str">
        <x:v>C14</x:v>
      </x:c>
      <x:c r="C520" s="38" t="str">
        <x:v>Pan American Life Insurande de Panamá, S.A.</x:v>
      </x:c>
      <x:c r="D520" s="38" t="str">
        <x:v>Residencial</x:v>
      </x:c>
      <x:c r="E520" s="38" t="str">
        <x:v>Panamá</x:v>
      </x:c>
      <x:c r="F520" s="55" t="n">
        <x:f>'SSRP geografia'!C182</x:f>
        <x:v>0</x:v>
      </x:c>
      <x:c r="G520" s="60" t="n">
        <x:f>IF(SUM('SSRP geografia'!$C$175:$C$187)=0,IF('SSRP agosto'!D19=0,0,"n.a."),F520/SUM('SSRP geografia'!$C$175:$C$187))</x:f>
        <x:v>0</x:v>
      </x:c>
      <x:c r="H520" s="55" t="n">
        <x:f>'SSRP agosto'!D19</x:f>
        <x:v>0</x:v>
      </x:c>
      <x:c r="I520" s="55" t="n">
        <x:f>ROUND(H520*Parametros!$B$11,0)</x:f>
        <x:v>0</x:v>
      </x:c>
      <x:c r="J520" s="55" t="n">
        <x:f>IF(ISNUMBER(G520),ROUND(SUM(G513:G520)*I520,0)-ROUND(SUM(G513:G519)*I520,0),"n.a.")</x:f>
        <x:v>0</x:v>
      </x:c>
      <x:c r="K520" s="55" t="n">
        <x:f>'SSRP agosto'!H19</x:f>
        <x:v>0</x:v>
      </x:c>
      <x:c r="L520" s="55" t="n">
        <x:f>K520*Parametros!$B$10*Parametros!$B$11</x:f>
        <x:v>0</x:v>
      </x:c>
      <x:c r="M520" s="60" t="n">
        <x:f>Parametros!B7</x:f>
        <x:v>0.01</x:v>
      </x:c>
      <x:c r="N520" s="55" t="n">
        <x:f>IF(I520=0,IF(L520=0,0,"n.a."),IF(M520&gt;0,L520/M520/I520,"n.a."))</x:f>
        <x:v>0</x:v>
      </x:c>
      <x:c r="O520" s="55" t="n">
        <x:f>IF(AND(ISNUMBER(J520),ISNUMBER(N520)),J520*N520,"n.a.")</x:f>
        <x:v>0</x:v>
      </x:c>
    </x:row>
    <x:row r="521">
      <x:c r="A521" s="38" t="str">
        <x:v>G0516</x:v>
      </x:c>
      <x:c r="B521" s="38" t="str">
        <x:v>C14</x:v>
      </x:c>
      <x:c r="C521" s="38" t="str">
        <x:v>Pan American Life Insurande de Panamá, S.A.</x:v>
      </x:c>
      <x:c r="D521" s="38" t="str">
        <x:v>Residencial</x:v>
      </x:c>
      <x:c r="E521" s="38" t="str">
        <x:v>Veraguas</x:v>
      </x:c>
      <x:c r="F521" s="55" t="n">
        <x:f>'SSRP geografia'!C183</x:f>
        <x:v>0</x:v>
      </x:c>
      <x:c r="G521" s="60" t="n">
        <x:f>IF(SUM('SSRP geografia'!$C$175:$C$187)=0,IF('SSRP agosto'!D19=0,0,"n.a."),F521/SUM('SSRP geografia'!$C$175:$C$187))</x:f>
        <x:v>0</x:v>
      </x:c>
      <x:c r="H521" s="55" t="n">
        <x:f>'SSRP agosto'!D19</x:f>
        <x:v>0</x:v>
      </x:c>
      <x:c r="I521" s="55" t="n">
        <x:f>ROUND(H521*Parametros!$B$11,0)</x:f>
        <x:v>0</x:v>
      </x:c>
      <x:c r="J521" s="55" t="n">
        <x:f>IF(ISNUMBER(G521),ROUND(SUM(G513:G521)*I521,0)-ROUND(SUM(G513:G520)*I521,0),"n.a.")</x:f>
        <x:v>0</x:v>
      </x:c>
      <x:c r="K521" s="55" t="n">
        <x:f>'SSRP agosto'!H19</x:f>
        <x:v>0</x:v>
      </x:c>
      <x:c r="L521" s="55" t="n">
        <x:f>K521*Parametros!$B$10*Parametros!$B$11</x:f>
        <x:v>0</x:v>
      </x:c>
      <x:c r="M521" s="60" t="n">
        <x:f>Parametros!B7</x:f>
        <x:v>0.01</x:v>
      </x:c>
      <x:c r="N521" s="55" t="n">
        <x:f>IF(I521=0,IF(L521=0,0,"n.a."),IF(M521&gt;0,L521/M521/I521,"n.a."))</x:f>
        <x:v>0</x:v>
      </x:c>
      <x:c r="O521" s="55" t="n">
        <x:f>IF(AND(ISNUMBER(J521),ISNUMBER(N521)),J521*N521,"n.a.")</x:f>
        <x:v>0</x:v>
      </x:c>
    </x:row>
    <x:row r="522">
      <x:c r="A522" s="38" t="str">
        <x:v>G0517</x:v>
      </x:c>
      <x:c r="B522" s="38" t="str">
        <x:v>C14</x:v>
      </x:c>
      <x:c r="C522" s="38" t="str">
        <x:v>Pan American Life Insurande de Panamá, S.A.</x:v>
      </x:c>
      <x:c r="D522" s="38" t="str">
        <x:v>Residencial</x:v>
      </x:c>
      <x:c r="E522" s="38" t="str">
        <x:v>Guna Yala</x:v>
      </x:c>
      <x:c r="F522" s="55" t="n">
        <x:f>'SSRP geografia'!C184</x:f>
        <x:v>0</x:v>
      </x:c>
      <x:c r="G522" s="60" t="n">
        <x:f>IF(SUM('SSRP geografia'!$C$175:$C$187)=0,IF('SSRP agosto'!D19=0,0,"n.a."),F522/SUM('SSRP geografia'!$C$175:$C$187))</x:f>
        <x:v>0</x:v>
      </x:c>
      <x:c r="H522" s="55" t="n">
        <x:f>'SSRP agosto'!D19</x:f>
        <x:v>0</x:v>
      </x:c>
      <x:c r="I522" s="55" t="n">
        <x:f>ROUND(H522*Parametros!$B$11,0)</x:f>
        <x:v>0</x:v>
      </x:c>
      <x:c r="J522" s="55" t="n">
        <x:f>IF(ISNUMBER(G522),ROUND(SUM(G513:G522)*I522,0)-ROUND(SUM(G513:G521)*I522,0),"n.a.")</x:f>
        <x:v>0</x:v>
      </x:c>
      <x:c r="K522" s="55" t="n">
        <x:f>'SSRP agosto'!H19</x:f>
        <x:v>0</x:v>
      </x:c>
      <x:c r="L522" s="55" t="n">
        <x:f>K522*Parametros!$B$10*Parametros!$B$11</x:f>
        <x:v>0</x:v>
      </x:c>
      <x:c r="M522" s="60" t="n">
        <x:f>Parametros!B7</x:f>
        <x:v>0.01</x:v>
      </x:c>
      <x:c r="N522" s="55" t="n">
        <x:f>IF(I522=0,IF(L522=0,0,"n.a."),IF(M522&gt;0,L522/M522/I522,"n.a."))</x:f>
        <x:v>0</x:v>
      </x:c>
      <x:c r="O522" s="55" t="n">
        <x:f>IF(AND(ISNUMBER(J522),ISNUMBER(N522)),J522*N522,"n.a.")</x:f>
        <x:v>0</x:v>
      </x:c>
    </x:row>
    <x:row r="523">
      <x:c r="A523" s="38" t="str">
        <x:v>G0518</x:v>
      </x:c>
      <x:c r="B523" s="38" t="str">
        <x:v>C14</x:v>
      </x:c>
      <x:c r="C523" s="38" t="str">
        <x:v>Pan American Life Insurande de Panamá, S.A.</x:v>
      </x:c>
      <x:c r="D523" s="38" t="str">
        <x:v>Residencial</x:v>
      </x:c>
      <x:c r="E523" s="38" t="str">
        <x:v>Emberá-Wounaan</x:v>
      </x:c>
      <x:c r="F523" s="55" t="n">
        <x:f>'SSRP geografia'!C185</x:f>
        <x:v>0</x:v>
      </x:c>
      <x:c r="G523" s="60" t="n">
        <x:f>IF(SUM('SSRP geografia'!$C$175:$C$187)=0,IF('SSRP agosto'!D19=0,0,"n.a."),F523/SUM('SSRP geografia'!$C$175:$C$187))</x:f>
        <x:v>0</x:v>
      </x:c>
      <x:c r="H523" s="55" t="n">
        <x:f>'SSRP agosto'!D19</x:f>
        <x:v>0</x:v>
      </x:c>
      <x:c r="I523" s="55" t="n">
        <x:f>ROUND(H523*Parametros!$B$11,0)</x:f>
        <x:v>0</x:v>
      </x:c>
      <x:c r="J523" s="55" t="n">
        <x:f>IF(ISNUMBER(G523),ROUND(SUM(G513:G523)*I523,0)-ROUND(SUM(G513:G522)*I523,0),"n.a.")</x:f>
        <x:v>0</x:v>
      </x:c>
      <x:c r="K523" s="55" t="n">
        <x:f>'SSRP agosto'!H19</x:f>
        <x:v>0</x:v>
      </x:c>
      <x:c r="L523" s="55" t="n">
        <x:f>K523*Parametros!$B$10*Parametros!$B$11</x:f>
        <x:v>0</x:v>
      </x:c>
      <x:c r="M523" s="60" t="n">
        <x:f>Parametros!B7</x:f>
        <x:v>0.01</x:v>
      </x:c>
      <x:c r="N523" s="55" t="n">
        <x:f>IF(I523=0,IF(L523=0,0,"n.a."),IF(M523&gt;0,L523/M523/I523,"n.a."))</x:f>
        <x:v>0</x:v>
      </x:c>
      <x:c r="O523" s="55" t="n">
        <x:f>IF(AND(ISNUMBER(J523),ISNUMBER(N523)),J523*N523,"n.a.")</x:f>
        <x:v>0</x:v>
      </x:c>
    </x:row>
    <x:row r="524">
      <x:c r="A524" s="38" t="str">
        <x:v>G0519</x:v>
      </x:c>
      <x:c r="B524" s="38" t="str">
        <x:v>C14</x:v>
      </x:c>
      <x:c r="C524" s="38" t="str">
        <x:v>Pan American Life Insurande de Panamá, S.A.</x:v>
      </x:c>
      <x:c r="D524" s="38" t="str">
        <x:v>Residencial</x:v>
      </x:c>
      <x:c r="E524" s="38" t="str">
        <x:v>Ngäbe-Buglé</x:v>
      </x:c>
      <x:c r="F524" s="55" t="n">
        <x:f>'SSRP geografia'!C186</x:f>
        <x:v>0</x:v>
      </x:c>
      <x:c r="G524" s="60" t="n">
        <x:f>IF(SUM('SSRP geografia'!$C$175:$C$187)=0,IF('SSRP agosto'!D19=0,0,"n.a."),F524/SUM('SSRP geografia'!$C$175:$C$187))</x:f>
        <x:v>0</x:v>
      </x:c>
      <x:c r="H524" s="55" t="n">
        <x:f>'SSRP agosto'!D19</x:f>
        <x:v>0</x:v>
      </x:c>
      <x:c r="I524" s="55" t="n">
        <x:f>ROUND(H524*Parametros!$B$11,0)</x:f>
        <x:v>0</x:v>
      </x:c>
      <x:c r="J524" s="55" t="n">
        <x:f>IF(ISNUMBER(G524),ROUND(SUM(G513:G524)*I524,0)-ROUND(SUM(G513:G523)*I524,0),"n.a.")</x:f>
        <x:v>0</x:v>
      </x:c>
      <x:c r="K524" s="55" t="n">
        <x:f>'SSRP agosto'!H19</x:f>
        <x:v>0</x:v>
      </x:c>
      <x:c r="L524" s="55" t="n">
        <x:f>K524*Parametros!$B$10*Parametros!$B$11</x:f>
        <x:v>0</x:v>
      </x:c>
      <x:c r="M524" s="60" t="n">
        <x:f>Parametros!B7</x:f>
        <x:v>0.01</x:v>
      </x:c>
      <x:c r="N524" s="55" t="n">
        <x:f>IF(I524=0,IF(L524=0,0,"n.a."),IF(M524&gt;0,L524/M524/I524,"n.a."))</x:f>
        <x:v>0</x:v>
      </x:c>
      <x:c r="O524" s="55" t="n">
        <x:f>IF(AND(ISNUMBER(J524),ISNUMBER(N524)),J524*N524,"n.a.")</x:f>
        <x:v>0</x:v>
      </x:c>
    </x:row>
    <x:row r="525">
      <x:c r="A525" s="38" t="str">
        <x:v>G0520</x:v>
      </x:c>
      <x:c r="B525" s="38" t="str">
        <x:v>C14</x:v>
      </x:c>
      <x:c r="C525" s="38" t="str">
        <x:v>Pan American Life Insurande de Panamá, S.A.</x:v>
      </x:c>
      <x:c r="D525" s="38" t="str">
        <x:v>Residencial</x:v>
      </x:c>
      <x:c r="E525" s="38" t="str">
        <x:v>Panamá Oeste</x:v>
      </x:c>
      <x:c r="F525" s="55" t="n">
        <x:f>'SSRP geografia'!C187</x:f>
        <x:v>0</x:v>
      </x:c>
      <x:c r="G525" s="60" t="n">
        <x:f>IF(SUM('SSRP geografia'!$C$175:$C$187)=0,IF('SSRP agosto'!D19=0,0,"n.a."),F525/SUM('SSRP geografia'!$C$175:$C$187))</x:f>
        <x:v>0</x:v>
      </x:c>
      <x:c r="H525" s="55" t="n">
        <x:f>'SSRP agosto'!D19</x:f>
        <x:v>0</x:v>
      </x:c>
      <x:c r="I525" s="55" t="n">
        <x:f>ROUND(H525*Parametros!$B$11,0)</x:f>
        <x:v>0</x:v>
      </x:c>
      <x:c r="J525" s="55" t="n">
        <x:f>IF(ISNUMBER(G525),ROUND(SUM(G513:G525)*I525,0)-ROUND(SUM(G513:G524)*I525,0),"n.a.")</x:f>
        <x:v>0</x:v>
      </x:c>
      <x:c r="K525" s="55" t="n">
        <x:f>'SSRP agosto'!H19</x:f>
        <x:v>0</x:v>
      </x:c>
      <x:c r="L525" s="55" t="n">
        <x:f>K525*Parametros!$B$10*Parametros!$B$11</x:f>
        <x:v>0</x:v>
      </x:c>
      <x:c r="M525" s="60" t="n">
        <x:f>Parametros!B7</x:f>
        <x:v>0.01</x:v>
      </x:c>
      <x:c r="N525" s="55" t="n">
        <x:f>IF(I525=0,IF(L525=0,0,"n.a."),IF(M525&gt;0,L525/M525/I525,"n.a."))</x:f>
        <x:v>0</x:v>
      </x:c>
      <x:c r="O525" s="55" t="n">
        <x:f>IF(AND(ISNUMBER(J525),ISNUMBER(N525)),J525*N525,"n.a.")</x:f>
        <x:v>0</x:v>
      </x:c>
    </x:row>
    <x:row r="526">
      <x:c r="A526" s="38" t="str">
        <x:v>G0521</x:v>
      </x:c>
      <x:c r="B526" s="38" t="str">
        <x:v>C14</x:v>
      </x:c>
      <x:c r="C526" s="38" t="str">
        <x:v>Pan American Life Insurande de Panamá, S.A.</x:v>
      </x:c>
      <x:c r="D526" s="38" t="str">
        <x:v>Comercial</x:v>
      </x:c>
      <x:c r="E526" s="38" t="str">
        <x:v>Bocas del Toro</x:v>
      </x:c>
      <x:c r="F526" s="55" t="n">
        <x:f>'SSRP geografia'!C175</x:f>
        <x:v>0</x:v>
      </x:c>
      <x:c r="G526" s="60" t="n">
        <x:f>IF(SUM('SSRP geografia'!$C$175:$C$187)=0,IF('SSRP agosto'!E19=0,0,"n.a."),F526/SUM('SSRP geografia'!$C$175:$C$187))</x:f>
        <x:v>0</x:v>
      </x:c>
      <x:c r="H526" s="55" t="n">
        <x:f>'SSRP agosto'!E19</x:f>
        <x:v>0</x:v>
      </x:c>
      <x:c r="I526" s="55" t="n">
        <x:f>ROUND(H526*Parametros!$B$11,0)</x:f>
        <x:v>0</x:v>
      </x:c>
      <x:c r="J526" s="55" t="n">
        <x:f>IF(ISNUMBER(G526),ROUND(SUM(G526:G526)*I526,0)-0,"n.a.")</x:f>
        <x:v>0</x:v>
      </x:c>
      <x:c r="K526" s="55" t="n">
        <x:f>'SSRP agosto'!I19</x:f>
        <x:v>0</x:v>
      </x:c>
      <x:c r="L526" s="55" t="n">
        <x:f>K526*Parametros!$B$10*Parametros!$B$11</x:f>
        <x:v>0</x:v>
      </x:c>
      <x:c r="M526" s="60" t="n">
        <x:f>Parametros!B8</x:f>
        <x:v>0.015</x:v>
      </x:c>
      <x:c r="N526" s="55" t="n">
        <x:f>IF(I526=0,IF(L526=0,0,"n.a."),IF(M526&gt;0,L526/M526/I526,"n.a."))</x:f>
        <x:v>0</x:v>
      </x:c>
      <x:c r="O526" s="55" t="n">
        <x:f>IF(AND(ISNUMBER(J526),ISNUMBER(N526)),J526*N526,"n.a.")</x:f>
        <x:v>0</x:v>
      </x:c>
    </x:row>
    <x:row r="527">
      <x:c r="A527" s="38" t="str">
        <x:v>G0522</x:v>
      </x:c>
      <x:c r="B527" s="38" t="str">
        <x:v>C14</x:v>
      </x:c>
      <x:c r="C527" s="38" t="str">
        <x:v>Pan American Life Insurande de Panamá, S.A.</x:v>
      </x:c>
      <x:c r="D527" s="38" t="str">
        <x:v>Comercial</x:v>
      </x:c>
      <x:c r="E527" s="38" t="str">
        <x:v>Coclé</x:v>
      </x:c>
      <x:c r="F527" s="55" t="n">
        <x:f>'SSRP geografia'!C176</x:f>
        <x:v>0</x:v>
      </x:c>
      <x:c r="G527" s="60" t="n">
        <x:f>IF(SUM('SSRP geografia'!$C$175:$C$187)=0,IF('SSRP agosto'!E19=0,0,"n.a."),F527/SUM('SSRP geografia'!$C$175:$C$187))</x:f>
        <x:v>0</x:v>
      </x:c>
      <x:c r="H527" s="55" t="n">
        <x:f>'SSRP agosto'!E19</x:f>
        <x:v>0</x:v>
      </x:c>
      <x:c r="I527" s="55" t="n">
        <x:f>ROUND(H527*Parametros!$B$11,0)</x:f>
        <x:v>0</x:v>
      </x:c>
      <x:c r="J527" s="55" t="n">
        <x:f>IF(ISNUMBER(G527),ROUND(SUM(G526:G527)*I527,0)-ROUND(SUM(G526:G526)*I527,0),"n.a.")</x:f>
        <x:v>0</x:v>
      </x:c>
      <x:c r="K527" s="55" t="n">
        <x:f>'SSRP agosto'!I19</x:f>
        <x:v>0</x:v>
      </x:c>
      <x:c r="L527" s="55" t="n">
        <x:f>K527*Parametros!$B$10*Parametros!$B$11</x:f>
        <x:v>0</x:v>
      </x:c>
      <x:c r="M527" s="60" t="n">
        <x:f>Parametros!B8</x:f>
        <x:v>0.015</x:v>
      </x:c>
      <x:c r="N527" s="55" t="n">
        <x:f>IF(I527=0,IF(L527=0,0,"n.a."),IF(M527&gt;0,L527/M527/I527,"n.a."))</x:f>
        <x:v>0</x:v>
      </x:c>
      <x:c r="O527" s="55" t="n">
        <x:f>IF(AND(ISNUMBER(J527),ISNUMBER(N527)),J527*N527,"n.a.")</x:f>
        <x:v>0</x:v>
      </x:c>
    </x:row>
    <x:row r="528">
      <x:c r="A528" s="38" t="str">
        <x:v>G0523</x:v>
      </x:c>
      <x:c r="B528" s="38" t="str">
        <x:v>C14</x:v>
      </x:c>
      <x:c r="C528" s="38" t="str">
        <x:v>Pan American Life Insurande de Panamá, S.A.</x:v>
      </x:c>
      <x:c r="D528" s="38" t="str">
        <x:v>Comercial</x:v>
      </x:c>
      <x:c r="E528" s="38" t="str">
        <x:v>Colón</x:v>
      </x:c>
      <x:c r="F528" s="55" t="n">
        <x:f>'SSRP geografia'!C177</x:f>
        <x:v>0</x:v>
      </x:c>
      <x:c r="G528" s="60" t="n">
        <x:f>IF(SUM('SSRP geografia'!$C$175:$C$187)=0,IF('SSRP agosto'!E19=0,0,"n.a."),F528/SUM('SSRP geografia'!$C$175:$C$187))</x:f>
        <x:v>0</x:v>
      </x:c>
      <x:c r="H528" s="55" t="n">
        <x:f>'SSRP agosto'!E19</x:f>
        <x:v>0</x:v>
      </x:c>
      <x:c r="I528" s="55" t="n">
        <x:f>ROUND(H528*Parametros!$B$11,0)</x:f>
        <x:v>0</x:v>
      </x:c>
      <x:c r="J528" s="55" t="n">
        <x:f>IF(ISNUMBER(G528),ROUND(SUM(G526:G528)*I528,0)-ROUND(SUM(G526:G527)*I528,0),"n.a.")</x:f>
        <x:v>0</x:v>
      </x:c>
      <x:c r="K528" s="55" t="n">
        <x:f>'SSRP agosto'!I19</x:f>
        <x:v>0</x:v>
      </x:c>
      <x:c r="L528" s="55" t="n">
        <x:f>K528*Parametros!$B$10*Parametros!$B$11</x:f>
        <x:v>0</x:v>
      </x:c>
      <x:c r="M528" s="60" t="n">
        <x:f>Parametros!B8</x:f>
        <x:v>0.015</x:v>
      </x:c>
      <x:c r="N528" s="55" t="n">
        <x:f>IF(I528=0,IF(L528=0,0,"n.a."),IF(M528&gt;0,L528/M528/I528,"n.a."))</x:f>
        <x:v>0</x:v>
      </x:c>
      <x:c r="O528" s="55" t="n">
        <x:f>IF(AND(ISNUMBER(J528),ISNUMBER(N528)),J528*N528,"n.a.")</x:f>
        <x:v>0</x:v>
      </x:c>
    </x:row>
    <x:row r="529">
      <x:c r="A529" s="38" t="str">
        <x:v>G0524</x:v>
      </x:c>
      <x:c r="B529" s="38" t="str">
        <x:v>C14</x:v>
      </x:c>
      <x:c r="C529" s="38" t="str">
        <x:v>Pan American Life Insurande de Panamá, S.A.</x:v>
      </x:c>
      <x:c r="D529" s="38" t="str">
        <x:v>Comercial</x:v>
      </x:c>
      <x:c r="E529" s="38" t="str">
        <x:v>Chiriquí</x:v>
      </x:c>
      <x:c r="F529" s="55" t="n">
        <x:f>'SSRP geografia'!C178</x:f>
        <x:v>0</x:v>
      </x:c>
      <x:c r="G529" s="60" t="n">
        <x:f>IF(SUM('SSRP geografia'!$C$175:$C$187)=0,IF('SSRP agosto'!E19=0,0,"n.a."),F529/SUM('SSRP geografia'!$C$175:$C$187))</x:f>
        <x:v>0</x:v>
      </x:c>
      <x:c r="H529" s="55" t="n">
        <x:f>'SSRP agosto'!E19</x:f>
        <x:v>0</x:v>
      </x:c>
      <x:c r="I529" s="55" t="n">
        <x:f>ROUND(H529*Parametros!$B$11,0)</x:f>
        <x:v>0</x:v>
      </x:c>
      <x:c r="J529" s="55" t="n">
        <x:f>IF(ISNUMBER(G529),ROUND(SUM(G526:G529)*I529,0)-ROUND(SUM(G526:G528)*I529,0),"n.a.")</x:f>
        <x:v>0</x:v>
      </x:c>
      <x:c r="K529" s="55" t="n">
        <x:f>'SSRP agosto'!I19</x:f>
        <x:v>0</x:v>
      </x:c>
      <x:c r="L529" s="55" t="n">
        <x:f>K529*Parametros!$B$10*Parametros!$B$11</x:f>
        <x:v>0</x:v>
      </x:c>
      <x:c r="M529" s="60" t="n">
        <x:f>Parametros!B8</x:f>
        <x:v>0.015</x:v>
      </x:c>
      <x:c r="N529" s="55" t="n">
        <x:f>IF(I529=0,IF(L529=0,0,"n.a."),IF(M529&gt;0,L529/M529/I529,"n.a."))</x:f>
        <x:v>0</x:v>
      </x:c>
      <x:c r="O529" s="55" t="n">
        <x:f>IF(AND(ISNUMBER(J529),ISNUMBER(N529)),J529*N529,"n.a.")</x:f>
        <x:v>0</x:v>
      </x:c>
    </x:row>
    <x:row r="530">
      <x:c r="A530" s="38" t="str">
        <x:v>G0525</x:v>
      </x:c>
      <x:c r="B530" s="38" t="str">
        <x:v>C14</x:v>
      </x:c>
      <x:c r="C530" s="38" t="str">
        <x:v>Pan American Life Insurande de Panamá, S.A.</x:v>
      </x:c>
      <x:c r="D530" s="38" t="str">
        <x:v>Comercial</x:v>
      </x:c>
      <x:c r="E530" s="38" t="str">
        <x:v>Darién</x:v>
      </x:c>
      <x:c r="F530" s="55" t="n">
        <x:f>'SSRP geografia'!C179</x:f>
        <x:v>0</x:v>
      </x:c>
      <x:c r="G530" s="60" t="n">
        <x:f>IF(SUM('SSRP geografia'!$C$175:$C$187)=0,IF('SSRP agosto'!E19=0,0,"n.a."),F530/SUM('SSRP geografia'!$C$175:$C$187))</x:f>
        <x:v>0</x:v>
      </x:c>
      <x:c r="H530" s="55" t="n">
        <x:f>'SSRP agosto'!E19</x:f>
        <x:v>0</x:v>
      </x:c>
      <x:c r="I530" s="55" t="n">
        <x:f>ROUND(H530*Parametros!$B$11,0)</x:f>
        <x:v>0</x:v>
      </x:c>
      <x:c r="J530" s="55" t="n">
        <x:f>IF(ISNUMBER(G530),ROUND(SUM(G526:G530)*I530,0)-ROUND(SUM(G526:G529)*I530,0),"n.a.")</x:f>
        <x:v>0</x:v>
      </x:c>
      <x:c r="K530" s="55" t="n">
        <x:f>'SSRP agosto'!I19</x:f>
        <x:v>0</x:v>
      </x:c>
      <x:c r="L530" s="55" t="n">
        <x:f>K530*Parametros!$B$10*Parametros!$B$11</x:f>
        <x:v>0</x:v>
      </x:c>
      <x:c r="M530" s="60" t="n">
        <x:f>Parametros!B8</x:f>
        <x:v>0.015</x:v>
      </x:c>
      <x:c r="N530" s="55" t="n">
        <x:f>IF(I530=0,IF(L530=0,0,"n.a."),IF(M530&gt;0,L530/M530/I530,"n.a."))</x:f>
        <x:v>0</x:v>
      </x:c>
      <x:c r="O530" s="55" t="n">
        <x:f>IF(AND(ISNUMBER(J530),ISNUMBER(N530)),J530*N530,"n.a.")</x:f>
        <x:v>0</x:v>
      </x:c>
    </x:row>
    <x:row r="531">
      <x:c r="A531" s="38" t="str">
        <x:v>G0526</x:v>
      </x:c>
      <x:c r="B531" s="38" t="str">
        <x:v>C14</x:v>
      </x:c>
      <x:c r="C531" s="38" t="str">
        <x:v>Pan American Life Insurande de Panamá, S.A.</x:v>
      </x:c>
      <x:c r="D531" s="38" t="str">
        <x:v>Comercial</x:v>
      </x:c>
      <x:c r="E531" s="38" t="str">
        <x:v>Herrera</x:v>
      </x:c>
      <x:c r="F531" s="55" t="n">
        <x:f>'SSRP geografia'!C180</x:f>
        <x:v>0</x:v>
      </x:c>
      <x:c r="G531" s="60" t="n">
        <x:f>IF(SUM('SSRP geografia'!$C$175:$C$187)=0,IF('SSRP agosto'!E19=0,0,"n.a."),F531/SUM('SSRP geografia'!$C$175:$C$187))</x:f>
        <x:v>0</x:v>
      </x:c>
      <x:c r="H531" s="55" t="n">
        <x:f>'SSRP agosto'!E19</x:f>
        <x:v>0</x:v>
      </x:c>
      <x:c r="I531" s="55" t="n">
        <x:f>ROUND(H531*Parametros!$B$11,0)</x:f>
        <x:v>0</x:v>
      </x:c>
      <x:c r="J531" s="55" t="n">
        <x:f>IF(ISNUMBER(G531),ROUND(SUM(G526:G531)*I531,0)-ROUND(SUM(G526:G530)*I531,0),"n.a.")</x:f>
        <x:v>0</x:v>
      </x:c>
      <x:c r="K531" s="55" t="n">
        <x:f>'SSRP agosto'!I19</x:f>
        <x:v>0</x:v>
      </x:c>
      <x:c r="L531" s="55" t="n">
        <x:f>K531*Parametros!$B$10*Parametros!$B$11</x:f>
        <x:v>0</x:v>
      </x:c>
      <x:c r="M531" s="60" t="n">
        <x:f>Parametros!B8</x:f>
        <x:v>0.015</x:v>
      </x:c>
      <x:c r="N531" s="55" t="n">
        <x:f>IF(I531=0,IF(L531=0,0,"n.a."),IF(M531&gt;0,L531/M531/I531,"n.a."))</x:f>
        <x:v>0</x:v>
      </x:c>
      <x:c r="O531" s="55" t="n">
        <x:f>IF(AND(ISNUMBER(J531),ISNUMBER(N531)),J531*N531,"n.a.")</x:f>
        <x:v>0</x:v>
      </x:c>
    </x:row>
    <x:row r="532">
      <x:c r="A532" s="38" t="str">
        <x:v>G0527</x:v>
      </x:c>
      <x:c r="B532" s="38" t="str">
        <x:v>C14</x:v>
      </x:c>
      <x:c r="C532" s="38" t="str">
        <x:v>Pan American Life Insurande de Panamá, S.A.</x:v>
      </x:c>
      <x:c r="D532" s="38" t="str">
        <x:v>Comercial</x:v>
      </x:c>
      <x:c r="E532" s="38" t="str">
        <x:v>Los Santos</x:v>
      </x:c>
      <x:c r="F532" s="55" t="n">
        <x:f>'SSRP geografia'!C181</x:f>
        <x:v>0</x:v>
      </x:c>
      <x:c r="G532" s="60" t="n">
        <x:f>IF(SUM('SSRP geografia'!$C$175:$C$187)=0,IF('SSRP agosto'!E19=0,0,"n.a."),F532/SUM('SSRP geografia'!$C$175:$C$187))</x:f>
        <x:v>0</x:v>
      </x:c>
      <x:c r="H532" s="55" t="n">
        <x:f>'SSRP agosto'!E19</x:f>
        <x:v>0</x:v>
      </x:c>
      <x:c r="I532" s="55" t="n">
        <x:f>ROUND(H532*Parametros!$B$11,0)</x:f>
        <x:v>0</x:v>
      </x:c>
      <x:c r="J532" s="55" t="n">
        <x:f>IF(ISNUMBER(G532),ROUND(SUM(G526:G532)*I532,0)-ROUND(SUM(G526:G531)*I532,0),"n.a.")</x:f>
        <x:v>0</x:v>
      </x:c>
      <x:c r="K532" s="55" t="n">
        <x:f>'SSRP agosto'!I19</x:f>
        <x:v>0</x:v>
      </x:c>
      <x:c r="L532" s="55" t="n">
        <x:f>K532*Parametros!$B$10*Parametros!$B$11</x:f>
        <x:v>0</x:v>
      </x:c>
      <x:c r="M532" s="60" t="n">
        <x:f>Parametros!B8</x:f>
        <x:v>0.015</x:v>
      </x:c>
      <x:c r="N532" s="55" t="n">
        <x:f>IF(I532=0,IF(L532=0,0,"n.a."),IF(M532&gt;0,L532/M532/I532,"n.a."))</x:f>
        <x:v>0</x:v>
      </x:c>
      <x:c r="O532" s="55" t="n">
        <x:f>IF(AND(ISNUMBER(J532),ISNUMBER(N532)),J532*N532,"n.a.")</x:f>
        <x:v>0</x:v>
      </x:c>
    </x:row>
    <x:row r="533">
      <x:c r="A533" s="38" t="str">
        <x:v>G0528</x:v>
      </x:c>
      <x:c r="B533" s="38" t="str">
        <x:v>C14</x:v>
      </x:c>
      <x:c r="C533" s="38" t="str">
        <x:v>Pan American Life Insurande de Panamá, S.A.</x:v>
      </x:c>
      <x:c r="D533" s="38" t="str">
        <x:v>Comercial</x:v>
      </x:c>
      <x:c r="E533" s="38" t="str">
        <x:v>Panamá</x:v>
      </x:c>
      <x:c r="F533" s="55" t="n">
        <x:f>'SSRP geografia'!C182</x:f>
        <x:v>0</x:v>
      </x:c>
      <x:c r="G533" s="60" t="n">
        <x:f>IF(SUM('SSRP geografia'!$C$175:$C$187)=0,IF('SSRP agosto'!E19=0,0,"n.a."),F533/SUM('SSRP geografia'!$C$175:$C$187))</x:f>
        <x:v>0</x:v>
      </x:c>
      <x:c r="H533" s="55" t="n">
        <x:f>'SSRP agosto'!E19</x:f>
        <x:v>0</x:v>
      </x:c>
      <x:c r="I533" s="55" t="n">
        <x:f>ROUND(H533*Parametros!$B$11,0)</x:f>
        <x:v>0</x:v>
      </x:c>
      <x:c r="J533" s="55" t="n">
        <x:f>IF(ISNUMBER(G533),ROUND(SUM(G526:G533)*I533,0)-ROUND(SUM(G526:G532)*I533,0),"n.a.")</x:f>
        <x:v>0</x:v>
      </x:c>
      <x:c r="K533" s="55" t="n">
        <x:f>'SSRP agosto'!I19</x:f>
        <x:v>0</x:v>
      </x:c>
      <x:c r="L533" s="55" t="n">
        <x:f>K533*Parametros!$B$10*Parametros!$B$11</x:f>
        <x:v>0</x:v>
      </x:c>
      <x:c r="M533" s="60" t="n">
        <x:f>Parametros!B8</x:f>
        <x:v>0.015</x:v>
      </x:c>
      <x:c r="N533" s="55" t="n">
        <x:f>IF(I533=0,IF(L533=0,0,"n.a."),IF(M533&gt;0,L533/M533/I533,"n.a."))</x:f>
        <x:v>0</x:v>
      </x:c>
      <x:c r="O533" s="55" t="n">
        <x:f>IF(AND(ISNUMBER(J533),ISNUMBER(N533)),J533*N533,"n.a.")</x:f>
        <x:v>0</x:v>
      </x:c>
    </x:row>
    <x:row r="534">
      <x:c r="A534" s="38" t="str">
        <x:v>G0529</x:v>
      </x:c>
      <x:c r="B534" s="38" t="str">
        <x:v>C14</x:v>
      </x:c>
      <x:c r="C534" s="38" t="str">
        <x:v>Pan American Life Insurande de Panamá, S.A.</x:v>
      </x:c>
      <x:c r="D534" s="38" t="str">
        <x:v>Comercial</x:v>
      </x:c>
      <x:c r="E534" s="38" t="str">
        <x:v>Veraguas</x:v>
      </x:c>
      <x:c r="F534" s="55" t="n">
        <x:f>'SSRP geografia'!C183</x:f>
        <x:v>0</x:v>
      </x:c>
      <x:c r="G534" s="60" t="n">
        <x:f>IF(SUM('SSRP geografia'!$C$175:$C$187)=0,IF('SSRP agosto'!E19=0,0,"n.a."),F534/SUM('SSRP geografia'!$C$175:$C$187))</x:f>
        <x:v>0</x:v>
      </x:c>
      <x:c r="H534" s="55" t="n">
        <x:f>'SSRP agosto'!E19</x:f>
        <x:v>0</x:v>
      </x:c>
      <x:c r="I534" s="55" t="n">
        <x:f>ROUND(H534*Parametros!$B$11,0)</x:f>
        <x:v>0</x:v>
      </x:c>
      <x:c r="J534" s="55" t="n">
        <x:f>IF(ISNUMBER(G534),ROUND(SUM(G526:G534)*I534,0)-ROUND(SUM(G526:G533)*I534,0),"n.a.")</x:f>
        <x:v>0</x:v>
      </x:c>
      <x:c r="K534" s="55" t="n">
        <x:f>'SSRP agosto'!I19</x:f>
        <x:v>0</x:v>
      </x:c>
      <x:c r="L534" s="55" t="n">
        <x:f>K534*Parametros!$B$10*Parametros!$B$11</x:f>
        <x:v>0</x:v>
      </x:c>
      <x:c r="M534" s="60" t="n">
        <x:f>Parametros!B8</x:f>
        <x:v>0.015</x:v>
      </x:c>
      <x:c r="N534" s="55" t="n">
        <x:f>IF(I534=0,IF(L534=0,0,"n.a."),IF(M534&gt;0,L534/M534/I534,"n.a."))</x:f>
        <x:v>0</x:v>
      </x:c>
      <x:c r="O534" s="55" t="n">
        <x:f>IF(AND(ISNUMBER(J534),ISNUMBER(N534)),J534*N534,"n.a.")</x:f>
        <x:v>0</x:v>
      </x:c>
    </x:row>
    <x:row r="535">
      <x:c r="A535" s="38" t="str">
        <x:v>G0530</x:v>
      </x:c>
      <x:c r="B535" s="38" t="str">
        <x:v>C14</x:v>
      </x:c>
      <x:c r="C535" s="38" t="str">
        <x:v>Pan American Life Insurande de Panamá, S.A.</x:v>
      </x:c>
      <x:c r="D535" s="38" t="str">
        <x:v>Comercial</x:v>
      </x:c>
      <x:c r="E535" s="38" t="str">
        <x:v>Guna Yala</x:v>
      </x:c>
      <x:c r="F535" s="55" t="n">
        <x:f>'SSRP geografia'!C184</x:f>
        <x:v>0</x:v>
      </x:c>
      <x:c r="G535" s="60" t="n">
        <x:f>IF(SUM('SSRP geografia'!$C$175:$C$187)=0,IF('SSRP agosto'!E19=0,0,"n.a."),F535/SUM('SSRP geografia'!$C$175:$C$187))</x:f>
        <x:v>0</x:v>
      </x:c>
      <x:c r="H535" s="55" t="n">
        <x:f>'SSRP agosto'!E19</x:f>
        <x:v>0</x:v>
      </x:c>
      <x:c r="I535" s="55" t="n">
        <x:f>ROUND(H535*Parametros!$B$11,0)</x:f>
        <x:v>0</x:v>
      </x:c>
      <x:c r="J535" s="55" t="n">
        <x:f>IF(ISNUMBER(G535),ROUND(SUM(G526:G535)*I535,0)-ROUND(SUM(G526:G534)*I535,0),"n.a.")</x:f>
        <x:v>0</x:v>
      </x:c>
      <x:c r="K535" s="55" t="n">
        <x:f>'SSRP agosto'!I19</x:f>
        <x:v>0</x:v>
      </x:c>
      <x:c r="L535" s="55" t="n">
        <x:f>K535*Parametros!$B$10*Parametros!$B$11</x:f>
        <x:v>0</x:v>
      </x:c>
      <x:c r="M535" s="60" t="n">
        <x:f>Parametros!B8</x:f>
        <x:v>0.015</x:v>
      </x:c>
      <x:c r="N535" s="55" t="n">
        <x:f>IF(I535=0,IF(L535=0,0,"n.a."),IF(M535&gt;0,L535/M535/I535,"n.a."))</x:f>
        <x:v>0</x:v>
      </x:c>
      <x:c r="O535" s="55" t="n">
        <x:f>IF(AND(ISNUMBER(J535),ISNUMBER(N535)),J535*N535,"n.a.")</x:f>
        <x:v>0</x:v>
      </x:c>
    </x:row>
    <x:row r="536">
      <x:c r="A536" s="38" t="str">
        <x:v>G0531</x:v>
      </x:c>
      <x:c r="B536" s="38" t="str">
        <x:v>C14</x:v>
      </x:c>
      <x:c r="C536" s="38" t="str">
        <x:v>Pan American Life Insurande de Panamá, S.A.</x:v>
      </x:c>
      <x:c r="D536" s="38" t="str">
        <x:v>Comercial</x:v>
      </x:c>
      <x:c r="E536" s="38" t="str">
        <x:v>Emberá-Wounaan</x:v>
      </x:c>
      <x:c r="F536" s="55" t="n">
        <x:f>'SSRP geografia'!C185</x:f>
        <x:v>0</x:v>
      </x:c>
      <x:c r="G536" s="60" t="n">
        <x:f>IF(SUM('SSRP geografia'!$C$175:$C$187)=0,IF('SSRP agosto'!E19=0,0,"n.a."),F536/SUM('SSRP geografia'!$C$175:$C$187))</x:f>
        <x:v>0</x:v>
      </x:c>
      <x:c r="H536" s="55" t="n">
        <x:f>'SSRP agosto'!E19</x:f>
        <x:v>0</x:v>
      </x:c>
      <x:c r="I536" s="55" t="n">
        <x:f>ROUND(H536*Parametros!$B$11,0)</x:f>
        <x:v>0</x:v>
      </x:c>
      <x:c r="J536" s="55" t="n">
        <x:f>IF(ISNUMBER(G536),ROUND(SUM(G526:G536)*I536,0)-ROUND(SUM(G526:G535)*I536,0),"n.a.")</x:f>
        <x:v>0</x:v>
      </x:c>
      <x:c r="K536" s="55" t="n">
        <x:f>'SSRP agosto'!I19</x:f>
        <x:v>0</x:v>
      </x:c>
      <x:c r="L536" s="55" t="n">
        <x:f>K536*Parametros!$B$10*Parametros!$B$11</x:f>
        <x:v>0</x:v>
      </x:c>
      <x:c r="M536" s="60" t="n">
        <x:f>Parametros!B8</x:f>
        <x:v>0.015</x:v>
      </x:c>
      <x:c r="N536" s="55" t="n">
        <x:f>IF(I536=0,IF(L536=0,0,"n.a."),IF(M536&gt;0,L536/M536/I536,"n.a."))</x:f>
        <x:v>0</x:v>
      </x:c>
      <x:c r="O536" s="55" t="n">
        <x:f>IF(AND(ISNUMBER(J536),ISNUMBER(N536)),J536*N536,"n.a.")</x:f>
        <x:v>0</x:v>
      </x:c>
    </x:row>
    <x:row r="537">
      <x:c r="A537" s="38" t="str">
        <x:v>G0532</x:v>
      </x:c>
      <x:c r="B537" s="38" t="str">
        <x:v>C14</x:v>
      </x:c>
      <x:c r="C537" s="38" t="str">
        <x:v>Pan American Life Insurande de Panamá, S.A.</x:v>
      </x:c>
      <x:c r="D537" s="38" t="str">
        <x:v>Comercial</x:v>
      </x:c>
      <x:c r="E537" s="38" t="str">
        <x:v>Ngäbe-Buglé</x:v>
      </x:c>
      <x:c r="F537" s="55" t="n">
        <x:f>'SSRP geografia'!C186</x:f>
        <x:v>0</x:v>
      </x:c>
      <x:c r="G537" s="60" t="n">
        <x:f>IF(SUM('SSRP geografia'!$C$175:$C$187)=0,IF('SSRP agosto'!E19=0,0,"n.a."),F537/SUM('SSRP geografia'!$C$175:$C$187))</x:f>
        <x:v>0</x:v>
      </x:c>
      <x:c r="H537" s="55" t="n">
        <x:f>'SSRP agosto'!E19</x:f>
        <x:v>0</x:v>
      </x:c>
      <x:c r="I537" s="55" t="n">
        <x:f>ROUND(H537*Parametros!$B$11,0)</x:f>
        <x:v>0</x:v>
      </x:c>
      <x:c r="J537" s="55" t="n">
        <x:f>IF(ISNUMBER(G537),ROUND(SUM(G526:G537)*I537,0)-ROUND(SUM(G526:G536)*I537,0),"n.a.")</x:f>
        <x:v>0</x:v>
      </x:c>
      <x:c r="K537" s="55" t="n">
        <x:f>'SSRP agosto'!I19</x:f>
        <x:v>0</x:v>
      </x:c>
      <x:c r="L537" s="55" t="n">
        <x:f>K537*Parametros!$B$10*Parametros!$B$11</x:f>
        <x:v>0</x:v>
      </x:c>
      <x:c r="M537" s="60" t="n">
        <x:f>Parametros!B8</x:f>
        <x:v>0.015</x:v>
      </x:c>
      <x:c r="N537" s="55" t="n">
        <x:f>IF(I537=0,IF(L537=0,0,"n.a."),IF(M537&gt;0,L537/M537/I537,"n.a."))</x:f>
        <x:v>0</x:v>
      </x:c>
      <x:c r="O537" s="55" t="n">
        <x:f>IF(AND(ISNUMBER(J537),ISNUMBER(N537)),J537*N537,"n.a.")</x:f>
        <x:v>0</x:v>
      </x:c>
    </x:row>
    <x:row r="538">
      <x:c r="A538" s="38" t="str">
        <x:v>G0533</x:v>
      </x:c>
      <x:c r="B538" s="38" t="str">
        <x:v>C14</x:v>
      </x:c>
      <x:c r="C538" s="38" t="str">
        <x:v>Pan American Life Insurande de Panamá, S.A.</x:v>
      </x:c>
      <x:c r="D538" s="38" t="str">
        <x:v>Comercial</x:v>
      </x:c>
      <x:c r="E538" s="38" t="str">
        <x:v>Panamá Oeste</x:v>
      </x:c>
      <x:c r="F538" s="55" t="n">
        <x:f>'SSRP geografia'!C187</x:f>
        <x:v>0</x:v>
      </x:c>
      <x:c r="G538" s="60" t="n">
        <x:f>IF(SUM('SSRP geografia'!$C$175:$C$187)=0,IF('SSRP agosto'!E19=0,0,"n.a."),F538/SUM('SSRP geografia'!$C$175:$C$187))</x:f>
        <x:v>0</x:v>
      </x:c>
      <x:c r="H538" s="55" t="n">
        <x:f>'SSRP agosto'!E19</x:f>
        <x:v>0</x:v>
      </x:c>
      <x:c r="I538" s="55" t="n">
        <x:f>ROUND(H538*Parametros!$B$11,0)</x:f>
        <x:v>0</x:v>
      </x:c>
      <x:c r="J538" s="55" t="n">
        <x:f>IF(ISNUMBER(G538),ROUND(SUM(G526:G538)*I538,0)-ROUND(SUM(G526:G537)*I538,0),"n.a.")</x:f>
        <x:v>0</x:v>
      </x:c>
      <x:c r="K538" s="55" t="n">
        <x:f>'SSRP agosto'!I19</x:f>
        <x:v>0</x:v>
      </x:c>
      <x:c r="L538" s="55" t="n">
        <x:f>K538*Parametros!$B$10*Parametros!$B$11</x:f>
        <x:v>0</x:v>
      </x:c>
      <x:c r="M538" s="60" t="n">
        <x:f>Parametros!B8</x:f>
        <x:v>0.015</x:v>
      </x:c>
      <x:c r="N538" s="55" t="n">
        <x:f>IF(I538=0,IF(L538=0,0,"n.a."),IF(M538&gt;0,L538/M538/I538,"n.a."))</x:f>
        <x:v>0</x:v>
      </x:c>
      <x:c r="O538" s="55" t="n">
        <x:f>IF(AND(ISNUMBER(J538),ISNUMBER(N538)),J538*N538,"n.a.")</x:f>
        <x:v>0</x:v>
      </x:c>
    </x:row>
    <x:row r="539">
      <x:c r="A539" s="38" t="str">
        <x:v>G0534</x:v>
      </x:c>
      <x:c r="B539" s="38" t="str">
        <x:v>C14</x:v>
      </x:c>
      <x:c r="C539" s="38" t="str">
        <x:v>Pan American Life Insurande de Panamá, S.A.</x:v>
      </x:c>
      <x:c r="D539" s="38" t="str">
        <x:v>Industrial</x:v>
      </x:c>
      <x:c r="E539" s="38" t="str">
        <x:v>Bocas del Toro</x:v>
      </x:c>
      <x:c r="F539" s="55" t="n">
        <x:f>'SSRP geografia'!C175</x:f>
        <x:v>0</x:v>
      </x:c>
      <x:c r="G539" s="60" t="n">
        <x:f>IF(SUM('SSRP geografia'!$C$175:$C$187)=0,IF('SSRP agosto'!F19=0,0,"n.a."),F539/SUM('SSRP geografia'!$C$175:$C$187))</x:f>
        <x:v>0</x:v>
      </x:c>
      <x:c r="H539" s="55" t="n">
        <x:f>'SSRP agosto'!F19</x:f>
        <x:v>0</x:v>
      </x:c>
      <x:c r="I539" s="55" t="n">
        <x:f>ROUND(H539*Parametros!$B$11,0)</x:f>
        <x:v>0</x:v>
      </x:c>
      <x:c r="J539" s="55" t="n">
        <x:f>IF(ISNUMBER(G539),ROUND(SUM(G539:G539)*I539,0)-0,"n.a.")</x:f>
        <x:v>0</x:v>
      </x:c>
      <x:c r="K539" s="55" t="n">
        <x:f>'SSRP agosto'!J19</x:f>
        <x:v>0</x:v>
      </x:c>
      <x:c r="L539" s="55" t="n">
        <x:f>K539*Parametros!$B$10*Parametros!$B$11</x:f>
        <x:v>0</x:v>
      </x:c>
      <x:c r="M539" s="60" t="n">
        <x:f>Parametros!B9</x:f>
        <x:v>0.015</x:v>
      </x:c>
      <x:c r="N539" s="55" t="n">
        <x:f>IF(I539=0,IF(L539=0,0,"n.a."),IF(M539&gt;0,L539/M539/I539,"n.a."))</x:f>
        <x:v>0</x:v>
      </x:c>
      <x:c r="O539" s="55" t="n">
        <x:f>IF(AND(ISNUMBER(J539),ISNUMBER(N539)),J539*N539,"n.a.")</x:f>
        <x:v>0</x:v>
      </x:c>
    </x:row>
    <x:row r="540">
      <x:c r="A540" s="38" t="str">
        <x:v>G0535</x:v>
      </x:c>
      <x:c r="B540" s="38" t="str">
        <x:v>C14</x:v>
      </x:c>
      <x:c r="C540" s="38" t="str">
        <x:v>Pan American Life Insurande de Panamá, S.A.</x:v>
      </x:c>
      <x:c r="D540" s="38" t="str">
        <x:v>Industrial</x:v>
      </x:c>
      <x:c r="E540" s="38" t="str">
        <x:v>Coclé</x:v>
      </x:c>
      <x:c r="F540" s="55" t="n">
        <x:f>'SSRP geografia'!C176</x:f>
        <x:v>0</x:v>
      </x:c>
      <x:c r="G540" s="60" t="n">
        <x:f>IF(SUM('SSRP geografia'!$C$175:$C$187)=0,IF('SSRP agosto'!F19=0,0,"n.a."),F540/SUM('SSRP geografia'!$C$175:$C$187))</x:f>
        <x:v>0</x:v>
      </x:c>
      <x:c r="H540" s="55" t="n">
        <x:f>'SSRP agosto'!F19</x:f>
        <x:v>0</x:v>
      </x:c>
      <x:c r="I540" s="55" t="n">
        <x:f>ROUND(H540*Parametros!$B$11,0)</x:f>
        <x:v>0</x:v>
      </x:c>
      <x:c r="J540" s="55" t="n">
        <x:f>IF(ISNUMBER(G540),ROUND(SUM(G539:G540)*I540,0)-ROUND(SUM(G539:G539)*I540,0),"n.a.")</x:f>
        <x:v>0</x:v>
      </x:c>
      <x:c r="K540" s="55" t="n">
        <x:f>'SSRP agosto'!J19</x:f>
        <x:v>0</x:v>
      </x:c>
      <x:c r="L540" s="55" t="n">
        <x:f>K540*Parametros!$B$10*Parametros!$B$11</x:f>
        <x:v>0</x:v>
      </x:c>
      <x:c r="M540" s="60" t="n">
        <x:f>Parametros!B9</x:f>
        <x:v>0.015</x:v>
      </x:c>
      <x:c r="N540" s="55" t="n">
        <x:f>IF(I540=0,IF(L540=0,0,"n.a."),IF(M540&gt;0,L540/M540/I540,"n.a."))</x:f>
        <x:v>0</x:v>
      </x:c>
      <x:c r="O540" s="55" t="n">
        <x:f>IF(AND(ISNUMBER(J540),ISNUMBER(N540)),J540*N540,"n.a.")</x:f>
        <x:v>0</x:v>
      </x:c>
    </x:row>
    <x:row r="541">
      <x:c r="A541" s="38" t="str">
        <x:v>G0536</x:v>
      </x:c>
      <x:c r="B541" s="38" t="str">
        <x:v>C14</x:v>
      </x:c>
      <x:c r="C541" s="38" t="str">
        <x:v>Pan American Life Insurande de Panamá, S.A.</x:v>
      </x:c>
      <x:c r="D541" s="38" t="str">
        <x:v>Industrial</x:v>
      </x:c>
      <x:c r="E541" s="38" t="str">
        <x:v>Colón</x:v>
      </x:c>
      <x:c r="F541" s="55" t="n">
        <x:f>'SSRP geografia'!C177</x:f>
        <x:v>0</x:v>
      </x:c>
      <x:c r="G541" s="60" t="n">
        <x:f>IF(SUM('SSRP geografia'!$C$175:$C$187)=0,IF('SSRP agosto'!F19=0,0,"n.a."),F541/SUM('SSRP geografia'!$C$175:$C$187))</x:f>
        <x:v>0</x:v>
      </x:c>
      <x:c r="H541" s="55" t="n">
        <x:f>'SSRP agosto'!F19</x:f>
        <x:v>0</x:v>
      </x:c>
      <x:c r="I541" s="55" t="n">
        <x:f>ROUND(H541*Parametros!$B$11,0)</x:f>
        <x:v>0</x:v>
      </x:c>
      <x:c r="J541" s="55" t="n">
        <x:f>IF(ISNUMBER(G541),ROUND(SUM(G539:G541)*I541,0)-ROUND(SUM(G539:G540)*I541,0),"n.a.")</x:f>
        <x:v>0</x:v>
      </x:c>
      <x:c r="K541" s="55" t="n">
        <x:f>'SSRP agosto'!J19</x:f>
        <x:v>0</x:v>
      </x:c>
      <x:c r="L541" s="55" t="n">
        <x:f>K541*Parametros!$B$10*Parametros!$B$11</x:f>
        <x:v>0</x:v>
      </x:c>
      <x:c r="M541" s="60" t="n">
        <x:f>Parametros!B9</x:f>
        <x:v>0.015</x:v>
      </x:c>
      <x:c r="N541" s="55" t="n">
        <x:f>IF(I541=0,IF(L541=0,0,"n.a."),IF(M541&gt;0,L541/M541/I541,"n.a."))</x:f>
        <x:v>0</x:v>
      </x:c>
      <x:c r="O541" s="55" t="n">
        <x:f>IF(AND(ISNUMBER(J541),ISNUMBER(N541)),J541*N541,"n.a.")</x:f>
        <x:v>0</x:v>
      </x:c>
    </x:row>
    <x:row r="542">
      <x:c r="A542" s="38" t="str">
        <x:v>G0537</x:v>
      </x:c>
      <x:c r="B542" s="38" t="str">
        <x:v>C14</x:v>
      </x:c>
      <x:c r="C542" s="38" t="str">
        <x:v>Pan American Life Insurande de Panamá, S.A.</x:v>
      </x:c>
      <x:c r="D542" s="38" t="str">
        <x:v>Industrial</x:v>
      </x:c>
      <x:c r="E542" s="38" t="str">
        <x:v>Chiriquí</x:v>
      </x:c>
      <x:c r="F542" s="55" t="n">
        <x:f>'SSRP geografia'!C178</x:f>
        <x:v>0</x:v>
      </x:c>
      <x:c r="G542" s="60" t="n">
        <x:f>IF(SUM('SSRP geografia'!$C$175:$C$187)=0,IF('SSRP agosto'!F19=0,0,"n.a."),F542/SUM('SSRP geografia'!$C$175:$C$187))</x:f>
        <x:v>0</x:v>
      </x:c>
      <x:c r="H542" s="55" t="n">
        <x:f>'SSRP agosto'!F19</x:f>
        <x:v>0</x:v>
      </x:c>
      <x:c r="I542" s="55" t="n">
        <x:f>ROUND(H542*Parametros!$B$11,0)</x:f>
        <x:v>0</x:v>
      </x:c>
      <x:c r="J542" s="55" t="n">
        <x:f>IF(ISNUMBER(G542),ROUND(SUM(G539:G542)*I542,0)-ROUND(SUM(G539:G541)*I542,0),"n.a.")</x:f>
        <x:v>0</x:v>
      </x:c>
      <x:c r="K542" s="55" t="n">
        <x:f>'SSRP agosto'!J19</x:f>
        <x:v>0</x:v>
      </x:c>
      <x:c r="L542" s="55" t="n">
        <x:f>K542*Parametros!$B$10*Parametros!$B$11</x:f>
        <x:v>0</x:v>
      </x:c>
      <x:c r="M542" s="60" t="n">
        <x:f>Parametros!B9</x:f>
        <x:v>0.015</x:v>
      </x:c>
      <x:c r="N542" s="55" t="n">
        <x:f>IF(I542=0,IF(L542=0,0,"n.a."),IF(M542&gt;0,L542/M542/I542,"n.a."))</x:f>
        <x:v>0</x:v>
      </x:c>
      <x:c r="O542" s="55" t="n">
        <x:f>IF(AND(ISNUMBER(J542),ISNUMBER(N542)),J542*N542,"n.a.")</x:f>
        <x:v>0</x:v>
      </x:c>
    </x:row>
    <x:row r="543">
      <x:c r="A543" s="38" t="str">
        <x:v>G0538</x:v>
      </x:c>
      <x:c r="B543" s="38" t="str">
        <x:v>C14</x:v>
      </x:c>
      <x:c r="C543" s="38" t="str">
        <x:v>Pan American Life Insurande de Panamá, S.A.</x:v>
      </x:c>
      <x:c r="D543" s="38" t="str">
        <x:v>Industrial</x:v>
      </x:c>
      <x:c r="E543" s="38" t="str">
        <x:v>Darién</x:v>
      </x:c>
      <x:c r="F543" s="55" t="n">
        <x:f>'SSRP geografia'!C179</x:f>
        <x:v>0</x:v>
      </x:c>
      <x:c r="G543" s="60" t="n">
        <x:f>IF(SUM('SSRP geografia'!$C$175:$C$187)=0,IF('SSRP agosto'!F19=0,0,"n.a."),F543/SUM('SSRP geografia'!$C$175:$C$187))</x:f>
        <x:v>0</x:v>
      </x:c>
      <x:c r="H543" s="55" t="n">
        <x:f>'SSRP agosto'!F19</x:f>
        <x:v>0</x:v>
      </x:c>
      <x:c r="I543" s="55" t="n">
        <x:f>ROUND(H543*Parametros!$B$11,0)</x:f>
        <x:v>0</x:v>
      </x:c>
      <x:c r="J543" s="55" t="n">
        <x:f>IF(ISNUMBER(G543),ROUND(SUM(G539:G543)*I543,0)-ROUND(SUM(G539:G542)*I543,0),"n.a.")</x:f>
        <x:v>0</x:v>
      </x:c>
      <x:c r="K543" s="55" t="n">
        <x:f>'SSRP agosto'!J19</x:f>
        <x:v>0</x:v>
      </x:c>
      <x:c r="L543" s="55" t="n">
        <x:f>K543*Parametros!$B$10*Parametros!$B$11</x:f>
        <x:v>0</x:v>
      </x:c>
      <x:c r="M543" s="60" t="n">
        <x:f>Parametros!B9</x:f>
        <x:v>0.015</x:v>
      </x:c>
      <x:c r="N543" s="55" t="n">
        <x:f>IF(I543=0,IF(L543=0,0,"n.a."),IF(M543&gt;0,L543/M543/I543,"n.a."))</x:f>
        <x:v>0</x:v>
      </x:c>
      <x:c r="O543" s="55" t="n">
        <x:f>IF(AND(ISNUMBER(J543),ISNUMBER(N543)),J543*N543,"n.a.")</x:f>
        <x:v>0</x:v>
      </x:c>
    </x:row>
    <x:row r="544">
      <x:c r="A544" s="38" t="str">
        <x:v>G0539</x:v>
      </x:c>
      <x:c r="B544" s="38" t="str">
        <x:v>C14</x:v>
      </x:c>
      <x:c r="C544" s="38" t="str">
        <x:v>Pan American Life Insurande de Panamá, S.A.</x:v>
      </x:c>
      <x:c r="D544" s="38" t="str">
        <x:v>Industrial</x:v>
      </x:c>
      <x:c r="E544" s="38" t="str">
        <x:v>Herrera</x:v>
      </x:c>
      <x:c r="F544" s="55" t="n">
        <x:f>'SSRP geografia'!C180</x:f>
        <x:v>0</x:v>
      </x:c>
      <x:c r="G544" s="60" t="n">
        <x:f>IF(SUM('SSRP geografia'!$C$175:$C$187)=0,IF('SSRP agosto'!F19=0,0,"n.a."),F544/SUM('SSRP geografia'!$C$175:$C$187))</x:f>
        <x:v>0</x:v>
      </x:c>
      <x:c r="H544" s="55" t="n">
        <x:f>'SSRP agosto'!F19</x:f>
        <x:v>0</x:v>
      </x:c>
      <x:c r="I544" s="55" t="n">
        <x:f>ROUND(H544*Parametros!$B$11,0)</x:f>
        <x:v>0</x:v>
      </x:c>
      <x:c r="J544" s="55" t="n">
        <x:f>IF(ISNUMBER(G544),ROUND(SUM(G539:G544)*I544,0)-ROUND(SUM(G539:G543)*I544,0),"n.a.")</x:f>
        <x:v>0</x:v>
      </x:c>
      <x:c r="K544" s="55" t="n">
        <x:f>'SSRP agosto'!J19</x:f>
        <x:v>0</x:v>
      </x:c>
      <x:c r="L544" s="55" t="n">
        <x:f>K544*Parametros!$B$10*Parametros!$B$11</x:f>
        <x:v>0</x:v>
      </x:c>
      <x:c r="M544" s="60" t="n">
        <x:f>Parametros!B9</x:f>
        <x:v>0.015</x:v>
      </x:c>
      <x:c r="N544" s="55" t="n">
        <x:f>IF(I544=0,IF(L544=0,0,"n.a."),IF(M544&gt;0,L544/M544/I544,"n.a."))</x:f>
        <x:v>0</x:v>
      </x:c>
      <x:c r="O544" s="55" t="n">
        <x:f>IF(AND(ISNUMBER(J544),ISNUMBER(N544)),J544*N544,"n.a.")</x:f>
        <x:v>0</x:v>
      </x:c>
    </x:row>
    <x:row r="545">
      <x:c r="A545" s="38" t="str">
        <x:v>G0540</x:v>
      </x:c>
      <x:c r="B545" s="38" t="str">
        <x:v>C14</x:v>
      </x:c>
      <x:c r="C545" s="38" t="str">
        <x:v>Pan American Life Insurande de Panamá, S.A.</x:v>
      </x:c>
      <x:c r="D545" s="38" t="str">
        <x:v>Industrial</x:v>
      </x:c>
      <x:c r="E545" s="38" t="str">
        <x:v>Los Santos</x:v>
      </x:c>
      <x:c r="F545" s="55" t="n">
        <x:f>'SSRP geografia'!C181</x:f>
        <x:v>0</x:v>
      </x:c>
      <x:c r="G545" s="60" t="n">
        <x:f>IF(SUM('SSRP geografia'!$C$175:$C$187)=0,IF('SSRP agosto'!F19=0,0,"n.a."),F545/SUM('SSRP geografia'!$C$175:$C$187))</x:f>
        <x:v>0</x:v>
      </x:c>
      <x:c r="H545" s="55" t="n">
        <x:f>'SSRP agosto'!F19</x:f>
        <x:v>0</x:v>
      </x:c>
      <x:c r="I545" s="55" t="n">
        <x:f>ROUND(H545*Parametros!$B$11,0)</x:f>
        <x:v>0</x:v>
      </x:c>
      <x:c r="J545" s="55" t="n">
        <x:f>IF(ISNUMBER(G545),ROUND(SUM(G539:G545)*I545,0)-ROUND(SUM(G539:G544)*I545,0),"n.a.")</x:f>
        <x:v>0</x:v>
      </x:c>
      <x:c r="K545" s="55" t="n">
        <x:f>'SSRP agosto'!J19</x:f>
        <x:v>0</x:v>
      </x:c>
      <x:c r="L545" s="55" t="n">
        <x:f>K545*Parametros!$B$10*Parametros!$B$11</x:f>
        <x:v>0</x:v>
      </x:c>
      <x:c r="M545" s="60" t="n">
        <x:f>Parametros!B9</x:f>
        <x:v>0.015</x:v>
      </x:c>
      <x:c r="N545" s="55" t="n">
        <x:f>IF(I545=0,IF(L545=0,0,"n.a."),IF(M545&gt;0,L545/M545/I545,"n.a."))</x:f>
        <x:v>0</x:v>
      </x:c>
      <x:c r="O545" s="55" t="n">
        <x:f>IF(AND(ISNUMBER(J545),ISNUMBER(N545)),J545*N545,"n.a.")</x:f>
        <x:v>0</x:v>
      </x:c>
    </x:row>
    <x:row r="546">
      <x:c r="A546" s="38" t="str">
        <x:v>G0541</x:v>
      </x:c>
      <x:c r="B546" s="38" t="str">
        <x:v>C14</x:v>
      </x:c>
      <x:c r="C546" s="38" t="str">
        <x:v>Pan American Life Insurande de Panamá, S.A.</x:v>
      </x:c>
      <x:c r="D546" s="38" t="str">
        <x:v>Industrial</x:v>
      </x:c>
      <x:c r="E546" s="38" t="str">
        <x:v>Panamá</x:v>
      </x:c>
      <x:c r="F546" s="55" t="n">
        <x:f>'SSRP geografia'!C182</x:f>
        <x:v>0</x:v>
      </x:c>
      <x:c r="G546" s="60" t="n">
        <x:f>IF(SUM('SSRP geografia'!$C$175:$C$187)=0,IF('SSRP agosto'!F19=0,0,"n.a."),F546/SUM('SSRP geografia'!$C$175:$C$187))</x:f>
        <x:v>0</x:v>
      </x:c>
      <x:c r="H546" s="55" t="n">
        <x:f>'SSRP agosto'!F19</x:f>
        <x:v>0</x:v>
      </x:c>
      <x:c r="I546" s="55" t="n">
        <x:f>ROUND(H546*Parametros!$B$11,0)</x:f>
        <x:v>0</x:v>
      </x:c>
      <x:c r="J546" s="55" t="n">
        <x:f>IF(ISNUMBER(G546),ROUND(SUM(G539:G546)*I546,0)-ROUND(SUM(G539:G545)*I546,0),"n.a.")</x:f>
        <x:v>0</x:v>
      </x:c>
      <x:c r="K546" s="55" t="n">
        <x:f>'SSRP agosto'!J19</x:f>
        <x:v>0</x:v>
      </x:c>
      <x:c r="L546" s="55" t="n">
        <x:f>K546*Parametros!$B$10*Parametros!$B$11</x:f>
        <x:v>0</x:v>
      </x:c>
      <x:c r="M546" s="60" t="n">
        <x:f>Parametros!B9</x:f>
        <x:v>0.015</x:v>
      </x:c>
      <x:c r="N546" s="55" t="n">
        <x:f>IF(I546=0,IF(L546=0,0,"n.a."),IF(M546&gt;0,L546/M546/I546,"n.a."))</x:f>
        <x:v>0</x:v>
      </x:c>
      <x:c r="O546" s="55" t="n">
        <x:f>IF(AND(ISNUMBER(J546),ISNUMBER(N546)),J546*N546,"n.a.")</x:f>
        <x:v>0</x:v>
      </x:c>
    </x:row>
    <x:row r="547">
      <x:c r="A547" s="38" t="str">
        <x:v>G0542</x:v>
      </x:c>
      <x:c r="B547" s="38" t="str">
        <x:v>C14</x:v>
      </x:c>
      <x:c r="C547" s="38" t="str">
        <x:v>Pan American Life Insurande de Panamá, S.A.</x:v>
      </x:c>
      <x:c r="D547" s="38" t="str">
        <x:v>Industrial</x:v>
      </x:c>
      <x:c r="E547" s="38" t="str">
        <x:v>Veraguas</x:v>
      </x:c>
      <x:c r="F547" s="55" t="n">
        <x:f>'SSRP geografia'!C183</x:f>
        <x:v>0</x:v>
      </x:c>
      <x:c r="G547" s="60" t="n">
        <x:f>IF(SUM('SSRP geografia'!$C$175:$C$187)=0,IF('SSRP agosto'!F19=0,0,"n.a."),F547/SUM('SSRP geografia'!$C$175:$C$187))</x:f>
        <x:v>0</x:v>
      </x:c>
      <x:c r="H547" s="55" t="n">
        <x:f>'SSRP agosto'!F19</x:f>
        <x:v>0</x:v>
      </x:c>
      <x:c r="I547" s="55" t="n">
        <x:f>ROUND(H547*Parametros!$B$11,0)</x:f>
        <x:v>0</x:v>
      </x:c>
      <x:c r="J547" s="55" t="n">
        <x:f>IF(ISNUMBER(G547),ROUND(SUM(G539:G547)*I547,0)-ROUND(SUM(G539:G546)*I547,0),"n.a.")</x:f>
        <x:v>0</x:v>
      </x:c>
      <x:c r="K547" s="55" t="n">
        <x:f>'SSRP agosto'!J19</x:f>
        <x:v>0</x:v>
      </x:c>
      <x:c r="L547" s="55" t="n">
        <x:f>K547*Parametros!$B$10*Parametros!$B$11</x:f>
        <x:v>0</x:v>
      </x:c>
      <x:c r="M547" s="60" t="n">
        <x:f>Parametros!B9</x:f>
        <x:v>0.015</x:v>
      </x:c>
      <x:c r="N547" s="55" t="n">
        <x:f>IF(I547=0,IF(L547=0,0,"n.a."),IF(M547&gt;0,L547/M547/I547,"n.a."))</x:f>
        <x:v>0</x:v>
      </x:c>
      <x:c r="O547" s="55" t="n">
        <x:f>IF(AND(ISNUMBER(J547),ISNUMBER(N547)),J547*N547,"n.a.")</x:f>
        <x:v>0</x:v>
      </x:c>
    </x:row>
    <x:row r="548">
      <x:c r="A548" s="38" t="str">
        <x:v>G0543</x:v>
      </x:c>
      <x:c r="B548" s="38" t="str">
        <x:v>C14</x:v>
      </x:c>
      <x:c r="C548" s="38" t="str">
        <x:v>Pan American Life Insurande de Panamá, S.A.</x:v>
      </x:c>
      <x:c r="D548" s="38" t="str">
        <x:v>Industrial</x:v>
      </x:c>
      <x:c r="E548" s="38" t="str">
        <x:v>Guna Yala</x:v>
      </x:c>
      <x:c r="F548" s="55" t="n">
        <x:f>'SSRP geografia'!C184</x:f>
        <x:v>0</x:v>
      </x:c>
      <x:c r="G548" s="60" t="n">
        <x:f>IF(SUM('SSRP geografia'!$C$175:$C$187)=0,IF('SSRP agosto'!F19=0,0,"n.a."),F548/SUM('SSRP geografia'!$C$175:$C$187))</x:f>
        <x:v>0</x:v>
      </x:c>
      <x:c r="H548" s="55" t="n">
        <x:f>'SSRP agosto'!F19</x:f>
        <x:v>0</x:v>
      </x:c>
      <x:c r="I548" s="55" t="n">
        <x:f>ROUND(H548*Parametros!$B$11,0)</x:f>
        <x:v>0</x:v>
      </x:c>
      <x:c r="J548" s="55" t="n">
        <x:f>IF(ISNUMBER(G548),ROUND(SUM(G539:G548)*I548,0)-ROUND(SUM(G539:G547)*I548,0),"n.a.")</x:f>
        <x:v>0</x:v>
      </x:c>
      <x:c r="K548" s="55" t="n">
        <x:f>'SSRP agosto'!J19</x:f>
        <x:v>0</x:v>
      </x:c>
      <x:c r="L548" s="55" t="n">
        <x:f>K548*Parametros!$B$10*Parametros!$B$11</x:f>
        <x:v>0</x:v>
      </x:c>
      <x:c r="M548" s="60" t="n">
        <x:f>Parametros!B9</x:f>
        <x:v>0.015</x:v>
      </x:c>
      <x:c r="N548" s="55" t="n">
        <x:f>IF(I548=0,IF(L548=0,0,"n.a."),IF(M548&gt;0,L548/M548/I548,"n.a."))</x:f>
        <x:v>0</x:v>
      </x:c>
      <x:c r="O548" s="55" t="n">
        <x:f>IF(AND(ISNUMBER(J548),ISNUMBER(N548)),J548*N548,"n.a.")</x:f>
        <x:v>0</x:v>
      </x:c>
    </x:row>
    <x:row r="549">
      <x:c r="A549" s="38" t="str">
        <x:v>G0544</x:v>
      </x:c>
      <x:c r="B549" s="38" t="str">
        <x:v>C14</x:v>
      </x:c>
      <x:c r="C549" s="38" t="str">
        <x:v>Pan American Life Insurande de Panamá, S.A.</x:v>
      </x:c>
      <x:c r="D549" s="38" t="str">
        <x:v>Industrial</x:v>
      </x:c>
      <x:c r="E549" s="38" t="str">
        <x:v>Emberá-Wounaan</x:v>
      </x:c>
      <x:c r="F549" s="55" t="n">
        <x:f>'SSRP geografia'!C185</x:f>
        <x:v>0</x:v>
      </x:c>
      <x:c r="G549" s="60" t="n">
        <x:f>IF(SUM('SSRP geografia'!$C$175:$C$187)=0,IF('SSRP agosto'!F19=0,0,"n.a."),F549/SUM('SSRP geografia'!$C$175:$C$187))</x:f>
        <x:v>0</x:v>
      </x:c>
      <x:c r="H549" s="55" t="n">
        <x:f>'SSRP agosto'!F19</x:f>
        <x:v>0</x:v>
      </x:c>
      <x:c r="I549" s="55" t="n">
        <x:f>ROUND(H549*Parametros!$B$11,0)</x:f>
        <x:v>0</x:v>
      </x:c>
      <x:c r="J549" s="55" t="n">
        <x:f>IF(ISNUMBER(G549),ROUND(SUM(G539:G549)*I549,0)-ROUND(SUM(G539:G548)*I549,0),"n.a.")</x:f>
        <x:v>0</x:v>
      </x:c>
      <x:c r="K549" s="55" t="n">
        <x:f>'SSRP agosto'!J19</x:f>
        <x:v>0</x:v>
      </x:c>
      <x:c r="L549" s="55" t="n">
        <x:f>K549*Parametros!$B$10*Parametros!$B$11</x:f>
        <x:v>0</x:v>
      </x:c>
      <x:c r="M549" s="60" t="n">
        <x:f>Parametros!B9</x:f>
        <x:v>0.015</x:v>
      </x:c>
      <x:c r="N549" s="55" t="n">
        <x:f>IF(I549=0,IF(L549=0,0,"n.a."),IF(M549&gt;0,L549/M549/I549,"n.a."))</x:f>
        <x:v>0</x:v>
      </x:c>
      <x:c r="O549" s="55" t="n">
        <x:f>IF(AND(ISNUMBER(J549),ISNUMBER(N549)),J549*N549,"n.a.")</x:f>
        <x:v>0</x:v>
      </x:c>
    </x:row>
    <x:row r="550">
      <x:c r="A550" s="38" t="str">
        <x:v>G0545</x:v>
      </x:c>
      <x:c r="B550" s="38" t="str">
        <x:v>C14</x:v>
      </x:c>
      <x:c r="C550" s="38" t="str">
        <x:v>Pan American Life Insurande de Panamá, S.A.</x:v>
      </x:c>
      <x:c r="D550" s="38" t="str">
        <x:v>Industrial</x:v>
      </x:c>
      <x:c r="E550" s="38" t="str">
        <x:v>Ngäbe-Buglé</x:v>
      </x:c>
      <x:c r="F550" s="55" t="n">
        <x:f>'SSRP geografia'!C186</x:f>
        <x:v>0</x:v>
      </x:c>
      <x:c r="G550" s="60" t="n">
        <x:f>IF(SUM('SSRP geografia'!$C$175:$C$187)=0,IF('SSRP agosto'!F19=0,0,"n.a."),F550/SUM('SSRP geografia'!$C$175:$C$187))</x:f>
        <x:v>0</x:v>
      </x:c>
      <x:c r="H550" s="55" t="n">
        <x:f>'SSRP agosto'!F19</x:f>
        <x:v>0</x:v>
      </x:c>
      <x:c r="I550" s="55" t="n">
        <x:f>ROUND(H550*Parametros!$B$11,0)</x:f>
        <x:v>0</x:v>
      </x:c>
      <x:c r="J550" s="55" t="n">
        <x:f>IF(ISNUMBER(G550),ROUND(SUM(G539:G550)*I550,0)-ROUND(SUM(G539:G549)*I550,0),"n.a.")</x:f>
        <x:v>0</x:v>
      </x:c>
      <x:c r="K550" s="55" t="n">
        <x:f>'SSRP agosto'!J19</x:f>
        <x:v>0</x:v>
      </x:c>
      <x:c r="L550" s="55" t="n">
        <x:f>K550*Parametros!$B$10*Parametros!$B$11</x:f>
        <x:v>0</x:v>
      </x:c>
      <x:c r="M550" s="60" t="n">
        <x:f>Parametros!B9</x:f>
        <x:v>0.015</x:v>
      </x:c>
      <x:c r="N550" s="55" t="n">
        <x:f>IF(I550=0,IF(L550=0,0,"n.a."),IF(M550&gt;0,L550/M550/I550,"n.a."))</x:f>
        <x:v>0</x:v>
      </x:c>
      <x:c r="O550" s="55" t="n">
        <x:f>IF(AND(ISNUMBER(J550),ISNUMBER(N550)),J550*N550,"n.a.")</x:f>
        <x:v>0</x:v>
      </x:c>
    </x:row>
    <x:row r="551">
      <x:c r="A551" s="38" t="str">
        <x:v>G0546</x:v>
      </x:c>
      <x:c r="B551" s="38" t="str">
        <x:v>C14</x:v>
      </x:c>
      <x:c r="C551" s="38" t="str">
        <x:v>Pan American Life Insurande de Panamá, S.A.</x:v>
      </x:c>
      <x:c r="D551" s="38" t="str">
        <x:v>Industrial</x:v>
      </x:c>
      <x:c r="E551" s="38" t="str">
        <x:v>Panamá Oeste</x:v>
      </x:c>
      <x:c r="F551" s="55" t="n">
        <x:f>'SSRP geografia'!C187</x:f>
        <x:v>0</x:v>
      </x:c>
      <x:c r="G551" s="60" t="n">
        <x:f>IF(SUM('SSRP geografia'!$C$175:$C$187)=0,IF('SSRP agosto'!F19=0,0,"n.a."),F551/SUM('SSRP geografia'!$C$175:$C$187))</x:f>
        <x:v>0</x:v>
      </x:c>
      <x:c r="H551" s="55" t="n">
        <x:f>'SSRP agosto'!F19</x:f>
        <x:v>0</x:v>
      </x:c>
      <x:c r="I551" s="55" t="n">
        <x:f>ROUND(H551*Parametros!$B$11,0)</x:f>
        <x:v>0</x:v>
      </x:c>
      <x:c r="J551" s="55" t="n">
        <x:f>IF(ISNUMBER(G551),ROUND(SUM(G539:G551)*I551,0)-ROUND(SUM(G539:G550)*I551,0),"n.a.")</x:f>
        <x:v>0</x:v>
      </x:c>
      <x:c r="K551" s="55" t="n">
        <x:f>'SSRP agosto'!J19</x:f>
        <x:v>0</x:v>
      </x:c>
      <x:c r="L551" s="55" t="n">
        <x:f>K551*Parametros!$B$10*Parametros!$B$11</x:f>
        <x:v>0</x:v>
      </x:c>
      <x:c r="M551" s="60" t="n">
        <x:f>Parametros!B9</x:f>
        <x:v>0.015</x:v>
      </x:c>
      <x:c r="N551" s="55" t="n">
        <x:f>IF(I551=0,IF(L551=0,0,"n.a."),IF(M551&gt;0,L551/M551/I551,"n.a."))</x:f>
        <x:v>0</x:v>
      </x:c>
      <x:c r="O551" s="55" t="n">
        <x:f>IF(AND(ISNUMBER(J551),ISNUMBER(N551)),J551*N551,"n.a.")</x:f>
        <x:v>0</x:v>
      </x:c>
    </x:row>
    <x:row r="552">
      <x:c r="A552" s="38" t="str">
        <x:v>G0547</x:v>
      </x:c>
      <x:c r="B552" s="38" t="str">
        <x:v>C15</x:v>
      </x:c>
      <x:c r="C552" s="38" t="str">
        <x:v>SAGICOR Panamá, S. A.</x:v>
      </x:c>
      <x:c r="D552" s="38" t="str">
        <x:v>Residencial</x:v>
      </x:c>
      <x:c r="E552" s="38" t="str">
        <x:v>Bocas del Toro</x:v>
      </x:c>
      <x:c r="F552" s="55" t="n">
        <x:f>'SSRP geografia'!C188</x:f>
        <x:v>0</x:v>
      </x:c>
      <x:c r="G552" s="60" t="n">
        <x:f>IF(SUM('SSRP geografia'!$C$188:$C$200)=0,IF('SSRP agosto'!D20=0,0,"n.a."),F552/SUM('SSRP geografia'!$C$188:$C$200))</x:f>
        <x:v>0</x:v>
      </x:c>
      <x:c r="H552" s="55" t="n">
        <x:f>'SSRP agosto'!D20</x:f>
        <x:v>0</x:v>
      </x:c>
      <x:c r="I552" s="55" t="n">
        <x:f>ROUND(H552*Parametros!$B$11,0)</x:f>
        <x:v>0</x:v>
      </x:c>
      <x:c r="J552" s="55" t="n">
        <x:f>IF(ISNUMBER(G552),ROUND(SUM(G552:G552)*I552,0)-0,"n.a.")</x:f>
        <x:v>0</x:v>
      </x:c>
      <x:c r="K552" s="55" t="n">
        <x:f>'SSRP agosto'!H20</x:f>
        <x:v>0</x:v>
      </x:c>
      <x:c r="L552" s="55" t="n">
        <x:f>K552*Parametros!$B$10*Parametros!$B$11</x:f>
        <x:v>0</x:v>
      </x:c>
      <x:c r="M552" s="60" t="n">
        <x:f>Parametros!B7</x:f>
        <x:v>0.01</x:v>
      </x:c>
      <x:c r="N552" s="55" t="n">
        <x:f>IF(I552=0,IF(L552=0,0,"n.a."),IF(M552&gt;0,L552/M552/I552,"n.a."))</x:f>
        <x:v>0</x:v>
      </x:c>
      <x:c r="O552" s="55" t="n">
        <x:f>IF(AND(ISNUMBER(J552),ISNUMBER(N552)),J552*N552,"n.a.")</x:f>
        <x:v>0</x:v>
      </x:c>
    </x:row>
    <x:row r="553">
      <x:c r="A553" s="38" t="str">
        <x:v>G0548</x:v>
      </x:c>
      <x:c r="B553" s="38" t="str">
        <x:v>C15</x:v>
      </x:c>
      <x:c r="C553" s="38" t="str">
        <x:v>SAGICOR Panamá, S. A.</x:v>
      </x:c>
      <x:c r="D553" s="38" t="str">
        <x:v>Residencial</x:v>
      </x:c>
      <x:c r="E553" s="38" t="str">
        <x:v>Coclé</x:v>
      </x:c>
      <x:c r="F553" s="55" t="n">
        <x:f>'SSRP geografia'!C189</x:f>
        <x:v>0</x:v>
      </x:c>
      <x:c r="G553" s="60" t="n">
        <x:f>IF(SUM('SSRP geografia'!$C$188:$C$200)=0,IF('SSRP agosto'!D20=0,0,"n.a."),F553/SUM('SSRP geografia'!$C$188:$C$200))</x:f>
        <x:v>0</x:v>
      </x:c>
      <x:c r="H553" s="55" t="n">
        <x:f>'SSRP agosto'!D20</x:f>
        <x:v>0</x:v>
      </x:c>
      <x:c r="I553" s="55" t="n">
        <x:f>ROUND(H553*Parametros!$B$11,0)</x:f>
        <x:v>0</x:v>
      </x:c>
      <x:c r="J553" s="55" t="n">
        <x:f>IF(ISNUMBER(G553),ROUND(SUM(G552:G553)*I553,0)-ROUND(SUM(G552:G552)*I553,0),"n.a.")</x:f>
        <x:v>0</x:v>
      </x:c>
      <x:c r="K553" s="55" t="n">
        <x:f>'SSRP agosto'!H20</x:f>
        <x:v>0</x:v>
      </x:c>
      <x:c r="L553" s="55" t="n">
        <x:f>K553*Parametros!$B$10*Parametros!$B$11</x:f>
        <x:v>0</x:v>
      </x:c>
      <x:c r="M553" s="60" t="n">
        <x:f>Parametros!B7</x:f>
        <x:v>0.01</x:v>
      </x:c>
      <x:c r="N553" s="55" t="n">
        <x:f>IF(I553=0,IF(L553=0,0,"n.a."),IF(M553&gt;0,L553/M553/I553,"n.a."))</x:f>
        <x:v>0</x:v>
      </x:c>
      <x:c r="O553" s="55" t="n">
        <x:f>IF(AND(ISNUMBER(J553),ISNUMBER(N553)),J553*N553,"n.a.")</x:f>
        <x:v>0</x:v>
      </x:c>
    </x:row>
    <x:row r="554">
      <x:c r="A554" s="38" t="str">
        <x:v>G0549</x:v>
      </x:c>
      <x:c r="B554" s="38" t="str">
        <x:v>C15</x:v>
      </x:c>
      <x:c r="C554" s="38" t="str">
        <x:v>SAGICOR Panamá, S. A.</x:v>
      </x:c>
      <x:c r="D554" s="38" t="str">
        <x:v>Residencial</x:v>
      </x:c>
      <x:c r="E554" s="38" t="str">
        <x:v>Colón</x:v>
      </x:c>
      <x:c r="F554" s="55" t="n">
        <x:f>'SSRP geografia'!C190</x:f>
        <x:v>0</x:v>
      </x:c>
      <x:c r="G554" s="60" t="n">
        <x:f>IF(SUM('SSRP geografia'!$C$188:$C$200)=0,IF('SSRP agosto'!D20=0,0,"n.a."),F554/SUM('SSRP geografia'!$C$188:$C$200))</x:f>
        <x:v>0</x:v>
      </x:c>
      <x:c r="H554" s="55" t="n">
        <x:f>'SSRP agosto'!D20</x:f>
        <x:v>0</x:v>
      </x:c>
      <x:c r="I554" s="55" t="n">
        <x:f>ROUND(H554*Parametros!$B$11,0)</x:f>
        <x:v>0</x:v>
      </x:c>
      <x:c r="J554" s="55" t="n">
        <x:f>IF(ISNUMBER(G554),ROUND(SUM(G552:G554)*I554,0)-ROUND(SUM(G552:G553)*I554,0),"n.a.")</x:f>
        <x:v>0</x:v>
      </x:c>
      <x:c r="K554" s="55" t="n">
        <x:f>'SSRP agosto'!H20</x:f>
        <x:v>0</x:v>
      </x:c>
      <x:c r="L554" s="55" t="n">
        <x:f>K554*Parametros!$B$10*Parametros!$B$11</x:f>
        <x:v>0</x:v>
      </x:c>
      <x:c r="M554" s="60" t="n">
        <x:f>Parametros!B7</x:f>
        <x:v>0.01</x:v>
      </x:c>
      <x:c r="N554" s="55" t="n">
        <x:f>IF(I554=0,IF(L554=0,0,"n.a."),IF(M554&gt;0,L554/M554/I554,"n.a."))</x:f>
        <x:v>0</x:v>
      </x:c>
      <x:c r="O554" s="55" t="n">
        <x:f>IF(AND(ISNUMBER(J554),ISNUMBER(N554)),J554*N554,"n.a.")</x:f>
        <x:v>0</x:v>
      </x:c>
    </x:row>
    <x:row r="555">
      <x:c r="A555" s="38" t="str">
        <x:v>G0550</x:v>
      </x:c>
      <x:c r="B555" s="38" t="str">
        <x:v>C15</x:v>
      </x:c>
      <x:c r="C555" s="38" t="str">
        <x:v>SAGICOR Panamá, S. A.</x:v>
      </x:c>
      <x:c r="D555" s="38" t="str">
        <x:v>Residencial</x:v>
      </x:c>
      <x:c r="E555" s="38" t="str">
        <x:v>Chiriquí</x:v>
      </x:c>
      <x:c r="F555" s="55" t="n">
        <x:f>'SSRP geografia'!C191</x:f>
        <x:v>0</x:v>
      </x:c>
      <x:c r="G555" s="60" t="n">
        <x:f>IF(SUM('SSRP geografia'!$C$188:$C$200)=0,IF('SSRP agosto'!D20=0,0,"n.a."),F555/SUM('SSRP geografia'!$C$188:$C$200))</x:f>
        <x:v>0</x:v>
      </x:c>
      <x:c r="H555" s="55" t="n">
        <x:f>'SSRP agosto'!D20</x:f>
        <x:v>0</x:v>
      </x:c>
      <x:c r="I555" s="55" t="n">
        <x:f>ROUND(H555*Parametros!$B$11,0)</x:f>
        <x:v>0</x:v>
      </x:c>
      <x:c r="J555" s="55" t="n">
        <x:f>IF(ISNUMBER(G555),ROUND(SUM(G552:G555)*I555,0)-ROUND(SUM(G552:G554)*I555,0),"n.a.")</x:f>
        <x:v>0</x:v>
      </x:c>
      <x:c r="K555" s="55" t="n">
        <x:f>'SSRP agosto'!H20</x:f>
        <x:v>0</x:v>
      </x:c>
      <x:c r="L555" s="55" t="n">
        <x:f>K555*Parametros!$B$10*Parametros!$B$11</x:f>
        <x:v>0</x:v>
      </x:c>
      <x:c r="M555" s="60" t="n">
        <x:f>Parametros!B7</x:f>
        <x:v>0.01</x:v>
      </x:c>
      <x:c r="N555" s="55" t="n">
        <x:f>IF(I555=0,IF(L555=0,0,"n.a."),IF(M555&gt;0,L555/M555/I555,"n.a."))</x:f>
        <x:v>0</x:v>
      </x:c>
      <x:c r="O555" s="55" t="n">
        <x:f>IF(AND(ISNUMBER(J555),ISNUMBER(N555)),J555*N555,"n.a.")</x:f>
        <x:v>0</x:v>
      </x:c>
    </x:row>
    <x:row r="556">
      <x:c r="A556" s="38" t="str">
        <x:v>G0551</x:v>
      </x:c>
      <x:c r="B556" s="38" t="str">
        <x:v>C15</x:v>
      </x:c>
      <x:c r="C556" s="38" t="str">
        <x:v>SAGICOR Panamá, S. A.</x:v>
      </x:c>
      <x:c r="D556" s="38" t="str">
        <x:v>Residencial</x:v>
      </x:c>
      <x:c r="E556" s="38" t="str">
        <x:v>Darién</x:v>
      </x:c>
      <x:c r="F556" s="55" t="n">
        <x:f>'SSRP geografia'!C192</x:f>
        <x:v>0</x:v>
      </x:c>
      <x:c r="G556" s="60" t="n">
        <x:f>IF(SUM('SSRP geografia'!$C$188:$C$200)=0,IF('SSRP agosto'!D20=0,0,"n.a."),F556/SUM('SSRP geografia'!$C$188:$C$200))</x:f>
        <x:v>0</x:v>
      </x:c>
      <x:c r="H556" s="55" t="n">
        <x:f>'SSRP agosto'!D20</x:f>
        <x:v>0</x:v>
      </x:c>
      <x:c r="I556" s="55" t="n">
        <x:f>ROUND(H556*Parametros!$B$11,0)</x:f>
        <x:v>0</x:v>
      </x:c>
      <x:c r="J556" s="55" t="n">
        <x:f>IF(ISNUMBER(G556),ROUND(SUM(G552:G556)*I556,0)-ROUND(SUM(G552:G555)*I556,0),"n.a.")</x:f>
        <x:v>0</x:v>
      </x:c>
      <x:c r="K556" s="55" t="n">
        <x:f>'SSRP agosto'!H20</x:f>
        <x:v>0</x:v>
      </x:c>
      <x:c r="L556" s="55" t="n">
        <x:f>K556*Parametros!$B$10*Parametros!$B$11</x:f>
        <x:v>0</x:v>
      </x:c>
      <x:c r="M556" s="60" t="n">
        <x:f>Parametros!B7</x:f>
        <x:v>0.01</x:v>
      </x:c>
      <x:c r="N556" s="55" t="n">
        <x:f>IF(I556=0,IF(L556=0,0,"n.a."),IF(M556&gt;0,L556/M556/I556,"n.a."))</x:f>
        <x:v>0</x:v>
      </x:c>
      <x:c r="O556" s="55" t="n">
        <x:f>IF(AND(ISNUMBER(J556),ISNUMBER(N556)),J556*N556,"n.a.")</x:f>
        <x:v>0</x:v>
      </x:c>
    </x:row>
    <x:row r="557">
      <x:c r="A557" s="38" t="str">
        <x:v>G0552</x:v>
      </x:c>
      <x:c r="B557" s="38" t="str">
        <x:v>C15</x:v>
      </x:c>
      <x:c r="C557" s="38" t="str">
        <x:v>SAGICOR Panamá, S. A.</x:v>
      </x:c>
      <x:c r="D557" s="38" t="str">
        <x:v>Residencial</x:v>
      </x:c>
      <x:c r="E557" s="38" t="str">
        <x:v>Herrera</x:v>
      </x:c>
      <x:c r="F557" s="55" t="n">
        <x:f>'SSRP geografia'!C193</x:f>
        <x:v>0</x:v>
      </x:c>
      <x:c r="G557" s="60" t="n">
        <x:f>IF(SUM('SSRP geografia'!$C$188:$C$200)=0,IF('SSRP agosto'!D20=0,0,"n.a."),F557/SUM('SSRP geografia'!$C$188:$C$200))</x:f>
        <x:v>0</x:v>
      </x:c>
      <x:c r="H557" s="55" t="n">
        <x:f>'SSRP agosto'!D20</x:f>
        <x:v>0</x:v>
      </x:c>
      <x:c r="I557" s="55" t="n">
        <x:f>ROUND(H557*Parametros!$B$11,0)</x:f>
        <x:v>0</x:v>
      </x:c>
      <x:c r="J557" s="55" t="n">
        <x:f>IF(ISNUMBER(G557),ROUND(SUM(G552:G557)*I557,0)-ROUND(SUM(G552:G556)*I557,0),"n.a.")</x:f>
        <x:v>0</x:v>
      </x:c>
      <x:c r="K557" s="55" t="n">
        <x:f>'SSRP agosto'!H20</x:f>
        <x:v>0</x:v>
      </x:c>
      <x:c r="L557" s="55" t="n">
        <x:f>K557*Parametros!$B$10*Parametros!$B$11</x:f>
        <x:v>0</x:v>
      </x:c>
      <x:c r="M557" s="60" t="n">
        <x:f>Parametros!B7</x:f>
        <x:v>0.01</x:v>
      </x:c>
      <x:c r="N557" s="55" t="n">
        <x:f>IF(I557=0,IF(L557=0,0,"n.a."),IF(M557&gt;0,L557/M557/I557,"n.a."))</x:f>
        <x:v>0</x:v>
      </x:c>
      <x:c r="O557" s="55" t="n">
        <x:f>IF(AND(ISNUMBER(J557),ISNUMBER(N557)),J557*N557,"n.a.")</x:f>
        <x:v>0</x:v>
      </x:c>
    </x:row>
    <x:row r="558">
      <x:c r="A558" s="38" t="str">
        <x:v>G0553</x:v>
      </x:c>
      <x:c r="B558" s="38" t="str">
        <x:v>C15</x:v>
      </x:c>
      <x:c r="C558" s="38" t="str">
        <x:v>SAGICOR Panamá, S. A.</x:v>
      </x:c>
      <x:c r="D558" s="38" t="str">
        <x:v>Residencial</x:v>
      </x:c>
      <x:c r="E558" s="38" t="str">
        <x:v>Los Santos</x:v>
      </x:c>
      <x:c r="F558" s="55" t="n">
        <x:f>'SSRP geografia'!C194</x:f>
        <x:v>0</x:v>
      </x:c>
      <x:c r="G558" s="60" t="n">
        <x:f>IF(SUM('SSRP geografia'!$C$188:$C$200)=0,IF('SSRP agosto'!D20=0,0,"n.a."),F558/SUM('SSRP geografia'!$C$188:$C$200))</x:f>
        <x:v>0</x:v>
      </x:c>
      <x:c r="H558" s="55" t="n">
        <x:f>'SSRP agosto'!D20</x:f>
        <x:v>0</x:v>
      </x:c>
      <x:c r="I558" s="55" t="n">
        <x:f>ROUND(H558*Parametros!$B$11,0)</x:f>
        <x:v>0</x:v>
      </x:c>
      <x:c r="J558" s="55" t="n">
        <x:f>IF(ISNUMBER(G558),ROUND(SUM(G552:G558)*I558,0)-ROUND(SUM(G552:G557)*I558,0),"n.a.")</x:f>
        <x:v>0</x:v>
      </x:c>
      <x:c r="K558" s="55" t="n">
        <x:f>'SSRP agosto'!H20</x:f>
        <x:v>0</x:v>
      </x:c>
      <x:c r="L558" s="55" t="n">
        <x:f>K558*Parametros!$B$10*Parametros!$B$11</x:f>
        <x:v>0</x:v>
      </x:c>
      <x:c r="M558" s="60" t="n">
        <x:f>Parametros!B7</x:f>
        <x:v>0.01</x:v>
      </x:c>
      <x:c r="N558" s="55" t="n">
        <x:f>IF(I558=0,IF(L558=0,0,"n.a."),IF(M558&gt;0,L558/M558/I558,"n.a."))</x:f>
        <x:v>0</x:v>
      </x:c>
      <x:c r="O558" s="55" t="n">
        <x:f>IF(AND(ISNUMBER(J558),ISNUMBER(N558)),J558*N558,"n.a.")</x:f>
        <x:v>0</x:v>
      </x:c>
    </x:row>
    <x:row r="559">
      <x:c r="A559" s="38" t="str">
        <x:v>G0554</x:v>
      </x:c>
      <x:c r="B559" s="38" t="str">
        <x:v>C15</x:v>
      </x:c>
      <x:c r="C559" s="38" t="str">
        <x:v>SAGICOR Panamá, S. A.</x:v>
      </x:c>
      <x:c r="D559" s="38" t="str">
        <x:v>Residencial</x:v>
      </x:c>
      <x:c r="E559" s="38" t="str">
        <x:v>Panamá</x:v>
      </x:c>
      <x:c r="F559" s="55" t="n">
        <x:f>'SSRP geografia'!C195</x:f>
        <x:v>0</x:v>
      </x:c>
      <x:c r="G559" s="60" t="n">
        <x:f>IF(SUM('SSRP geografia'!$C$188:$C$200)=0,IF('SSRP agosto'!D20=0,0,"n.a."),F559/SUM('SSRP geografia'!$C$188:$C$200))</x:f>
        <x:v>0</x:v>
      </x:c>
      <x:c r="H559" s="55" t="n">
        <x:f>'SSRP agosto'!D20</x:f>
        <x:v>0</x:v>
      </x:c>
      <x:c r="I559" s="55" t="n">
        <x:f>ROUND(H559*Parametros!$B$11,0)</x:f>
        <x:v>0</x:v>
      </x:c>
      <x:c r="J559" s="55" t="n">
        <x:f>IF(ISNUMBER(G559),ROUND(SUM(G552:G559)*I559,0)-ROUND(SUM(G552:G558)*I559,0),"n.a.")</x:f>
        <x:v>0</x:v>
      </x:c>
      <x:c r="K559" s="55" t="n">
        <x:f>'SSRP agosto'!H20</x:f>
        <x:v>0</x:v>
      </x:c>
      <x:c r="L559" s="55" t="n">
        <x:f>K559*Parametros!$B$10*Parametros!$B$11</x:f>
        <x:v>0</x:v>
      </x:c>
      <x:c r="M559" s="60" t="n">
        <x:f>Parametros!B7</x:f>
        <x:v>0.01</x:v>
      </x:c>
      <x:c r="N559" s="55" t="n">
        <x:f>IF(I559=0,IF(L559=0,0,"n.a."),IF(M559&gt;0,L559/M559/I559,"n.a."))</x:f>
        <x:v>0</x:v>
      </x:c>
      <x:c r="O559" s="55" t="n">
        <x:f>IF(AND(ISNUMBER(J559),ISNUMBER(N559)),J559*N559,"n.a.")</x:f>
        <x:v>0</x:v>
      </x:c>
    </x:row>
    <x:row r="560">
      <x:c r="A560" s="38" t="str">
        <x:v>G0555</x:v>
      </x:c>
      <x:c r="B560" s="38" t="str">
        <x:v>C15</x:v>
      </x:c>
      <x:c r="C560" s="38" t="str">
        <x:v>SAGICOR Panamá, S. A.</x:v>
      </x:c>
      <x:c r="D560" s="38" t="str">
        <x:v>Residencial</x:v>
      </x:c>
      <x:c r="E560" s="38" t="str">
        <x:v>Veraguas</x:v>
      </x:c>
      <x:c r="F560" s="55" t="n">
        <x:f>'SSRP geografia'!C196</x:f>
        <x:v>0</x:v>
      </x:c>
      <x:c r="G560" s="60" t="n">
        <x:f>IF(SUM('SSRP geografia'!$C$188:$C$200)=0,IF('SSRP agosto'!D20=0,0,"n.a."),F560/SUM('SSRP geografia'!$C$188:$C$200))</x:f>
        <x:v>0</x:v>
      </x:c>
      <x:c r="H560" s="55" t="n">
        <x:f>'SSRP agosto'!D20</x:f>
        <x:v>0</x:v>
      </x:c>
      <x:c r="I560" s="55" t="n">
        <x:f>ROUND(H560*Parametros!$B$11,0)</x:f>
        <x:v>0</x:v>
      </x:c>
      <x:c r="J560" s="55" t="n">
        <x:f>IF(ISNUMBER(G560),ROUND(SUM(G552:G560)*I560,0)-ROUND(SUM(G552:G559)*I560,0),"n.a.")</x:f>
        <x:v>0</x:v>
      </x:c>
      <x:c r="K560" s="55" t="n">
        <x:f>'SSRP agosto'!H20</x:f>
        <x:v>0</x:v>
      </x:c>
      <x:c r="L560" s="55" t="n">
        <x:f>K560*Parametros!$B$10*Parametros!$B$11</x:f>
        <x:v>0</x:v>
      </x:c>
      <x:c r="M560" s="60" t="n">
        <x:f>Parametros!B7</x:f>
        <x:v>0.01</x:v>
      </x:c>
      <x:c r="N560" s="55" t="n">
        <x:f>IF(I560=0,IF(L560=0,0,"n.a."),IF(M560&gt;0,L560/M560/I560,"n.a."))</x:f>
        <x:v>0</x:v>
      </x:c>
      <x:c r="O560" s="55" t="n">
        <x:f>IF(AND(ISNUMBER(J560),ISNUMBER(N560)),J560*N560,"n.a.")</x:f>
        <x:v>0</x:v>
      </x:c>
    </x:row>
    <x:row r="561">
      <x:c r="A561" s="38" t="str">
        <x:v>G0556</x:v>
      </x:c>
      <x:c r="B561" s="38" t="str">
        <x:v>C15</x:v>
      </x:c>
      <x:c r="C561" s="38" t="str">
        <x:v>SAGICOR Panamá, S. A.</x:v>
      </x:c>
      <x:c r="D561" s="38" t="str">
        <x:v>Residencial</x:v>
      </x:c>
      <x:c r="E561" s="38" t="str">
        <x:v>Guna Yala</x:v>
      </x:c>
      <x:c r="F561" s="55" t="n">
        <x:f>'SSRP geografia'!C197</x:f>
        <x:v>0</x:v>
      </x:c>
      <x:c r="G561" s="60" t="n">
        <x:f>IF(SUM('SSRP geografia'!$C$188:$C$200)=0,IF('SSRP agosto'!D20=0,0,"n.a."),F561/SUM('SSRP geografia'!$C$188:$C$200))</x:f>
        <x:v>0</x:v>
      </x:c>
      <x:c r="H561" s="55" t="n">
        <x:f>'SSRP agosto'!D20</x:f>
        <x:v>0</x:v>
      </x:c>
      <x:c r="I561" s="55" t="n">
        <x:f>ROUND(H561*Parametros!$B$11,0)</x:f>
        <x:v>0</x:v>
      </x:c>
      <x:c r="J561" s="55" t="n">
        <x:f>IF(ISNUMBER(G561),ROUND(SUM(G552:G561)*I561,0)-ROUND(SUM(G552:G560)*I561,0),"n.a.")</x:f>
        <x:v>0</x:v>
      </x:c>
      <x:c r="K561" s="55" t="n">
        <x:f>'SSRP agosto'!H20</x:f>
        <x:v>0</x:v>
      </x:c>
      <x:c r="L561" s="55" t="n">
        <x:f>K561*Parametros!$B$10*Parametros!$B$11</x:f>
        <x:v>0</x:v>
      </x:c>
      <x:c r="M561" s="60" t="n">
        <x:f>Parametros!B7</x:f>
        <x:v>0.01</x:v>
      </x:c>
      <x:c r="N561" s="55" t="n">
        <x:f>IF(I561=0,IF(L561=0,0,"n.a."),IF(M561&gt;0,L561/M561/I561,"n.a."))</x:f>
        <x:v>0</x:v>
      </x:c>
      <x:c r="O561" s="55" t="n">
        <x:f>IF(AND(ISNUMBER(J561),ISNUMBER(N561)),J561*N561,"n.a.")</x:f>
        <x:v>0</x:v>
      </x:c>
    </x:row>
    <x:row r="562">
      <x:c r="A562" s="38" t="str">
        <x:v>G0557</x:v>
      </x:c>
      <x:c r="B562" s="38" t="str">
        <x:v>C15</x:v>
      </x:c>
      <x:c r="C562" s="38" t="str">
        <x:v>SAGICOR Panamá, S. A.</x:v>
      </x:c>
      <x:c r="D562" s="38" t="str">
        <x:v>Residencial</x:v>
      </x:c>
      <x:c r="E562" s="38" t="str">
        <x:v>Emberá-Wounaan</x:v>
      </x:c>
      <x:c r="F562" s="55" t="n">
        <x:f>'SSRP geografia'!C198</x:f>
        <x:v>0</x:v>
      </x:c>
      <x:c r="G562" s="60" t="n">
        <x:f>IF(SUM('SSRP geografia'!$C$188:$C$200)=0,IF('SSRP agosto'!D20=0,0,"n.a."),F562/SUM('SSRP geografia'!$C$188:$C$200))</x:f>
        <x:v>0</x:v>
      </x:c>
      <x:c r="H562" s="55" t="n">
        <x:f>'SSRP agosto'!D20</x:f>
        <x:v>0</x:v>
      </x:c>
      <x:c r="I562" s="55" t="n">
        <x:f>ROUND(H562*Parametros!$B$11,0)</x:f>
        <x:v>0</x:v>
      </x:c>
      <x:c r="J562" s="55" t="n">
        <x:f>IF(ISNUMBER(G562),ROUND(SUM(G552:G562)*I562,0)-ROUND(SUM(G552:G561)*I562,0),"n.a.")</x:f>
        <x:v>0</x:v>
      </x:c>
      <x:c r="K562" s="55" t="n">
        <x:f>'SSRP agosto'!H20</x:f>
        <x:v>0</x:v>
      </x:c>
      <x:c r="L562" s="55" t="n">
        <x:f>K562*Parametros!$B$10*Parametros!$B$11</x:f>
        <x:v>0</x:v>
      </x:c>
      <x:c r="M562" s="60" t="n">
        <x:f>Parametros!B7</x:f>
        <x:v>0.01</x:v>
      </x:c>
      <x:c r="N562" s="55" t="n">
        <x:f>IF(I562=0,IF(L562=0,0,"n.a."),IF(M562&gt;0,L562/M562/I562,"n.a."))</x:f>
        <x:v>0</x:v>
      </x:c>
      <x:c r="O562" s="55" t="n">
        <x:f>IF(AND(ISNUMBER(J562),ISNUMBER(N562)),J562*N562,"n.a.")</x:f>
        <x:v>0</x:v>
      </x:c>
    </x:row>
    <x:row r="563">
      <x:c r="A563" s="38" t="str">
        <x:v>G0558</x:v>
      </x:c>
      <x:c r="B563" s="38" t="str">
        <x:v>C15</x:v>
      </x:c>
      <x:c r="C563" s="38" t="str">
        <x:v>SAGICOR Panamá, S. A.</x:v>
      </x:c>
      <x:c r="D563" s="38" t="str">
        <x:v>Residencial</x:v>
      </x:c>
      <x:c r="E563" s="38" t="str">
        <x:v>Ngäbe-Buglé</x:v>
      </x:c>
      <x:c r="F563" s="55" t="n">
        <x:f>'SSRP geografia'!C199</x:f>
        <x:v>0</x:v>
      </x:c>
      <x:c r="G563" s="60" t="n">
        <x:f>IF(SUM('SSRP geografia'!$C$188:$C$200)=0,IF('SSRP agosto'!D20=0,0,"n.a."),F563/SUM('SSRP geografia'!$C$188:$C$200))</x:f>
        <x:v>0</x:v>
      </x:c>
      <x:c r="H563" s="55" t="n">
        <x:f>'SSRP agosto'!D20</x:f>
        <x:v>0</x:v>
      </x:c>
      <x:c r="I563" s="55" t="n">
        <x:f>ROUND(H563*Parametros!$B$11,0)</x:f>
        <x:v>0</x:v>
      </x:c>
      <x:c r="J563" s="55" t="n">
        <x:f>IF(ISNUMBER(G563),ROUND(SUM(G552:G563)*I563,0)-ROUND(SUM(G552:G562)*I563,0),"n.a.")</x:f>
        <x:v>0</x:v>
      </x:c>
      <x:c r="K563" s="55" t="n">
        <x:f>'SSRP agosto'!H20</x:f>
        <x:v>0</x:v>
      </x:c>
      <x:c r="L563" s="55" t="n">
        <x:f>K563*Parametros!$B$10*Parametros!$B$11</x:f>
        <x:v>0</x:v>
      </x:c>
      <x:c r="M563" s="60" t="n">
        <x:f>Parametros!B7</x:f>
        <x:v>0.01</x:v>
      </x:c>
      <x:c r="N563" s="55" t="n">
        <x:f>IF(I563=0,IF(L563=0,0,"n.a."),IF(M563&gt;0,L563/M563/I563,"n.a."))</x:f>
        <x:v>0</x:v>
      </x:c>
      <x:c r="O563" s="55" t="n">
        <x:f>IF(AND(ISNUMBER(J563),ISNUMBER(N563)),J563*N563,"n.a.")</x:f>
        <x:v>0</x:v>
      </x:c>
    </x:row>
    <x:row r="564">
      <x:c r="A564" s="38" t="str">
        <x:v>G0559</x:v>
      </x:c>
      <x:c r="B564" s="38" t="str">
        <x:v>C15</x:v>
      </x:c>
      <x:c r="C564" s="38" t="str">
        <x:v>SAGICOR Panamá, S. A.</x:v>
      </x:c>
      <x:c r="D564" s="38" t="str">
        <x:v>Residencial</x:v>
      </x:c>
      <x:c r="E564" s="38" t="str">
        <x:v>Panamá Oeste</x:v>
      </x:c>
      <x:c r="F564" s="55" t="n">
        <x:f>'SSRP geografia'!C200</x:f>
        <x:v>0</x:v>
      </x:c>
      <x:c r="G564" s="60" t="n">
        <x:f>IF(SUM('SSRP geografia'!$C$188:$C$200)=0,IF('SSRP agosto'!D20=0,0,"n.a."),F564/SUM('SSRP geografia'!$C$188:$C$200))</x:f>
        <x:v>0</x:v>
      </x:c>
      <x:c r="H564" s="55" t="n">
        <x:f>'SSRP agosto'!D20</x:f>
        <x:v>0</x:v>
      </x:c>
      <x:c r="I564" s="55" t="n">
        <x:f>ROUND(H564*Parametros!$B$11,0)</x:f>
        <x:v>0</x:v>
      </x:c>
      <x:c r="J564" s="55" t="n">
        <x:f>IF(ISNUMBER(G564),ROUND(SUM(G552:G564)*I564,0)-ROUND(SUM(G552:G563)*I564,0),"n.a.")</x:f>
        <x:v>0</x:v>
      </x:c>
      <x:c r="K564" s="55" t="n">
        <x:f>'SSRP agosto'!H20</x:f>
        <x:v>0</x:v>
      </x:c>
      <x:c r="L564" s="55" t="n">
        <x:f>K564*Parametros!$B$10*Parametros!$B$11</x:f>
        <x:v>0</x:v>
      </x:c>
      <x:c r="M564" s="60" t="n">
        <x:f>Parametros!B7</x:f>
        <x:v>0.01</x:v>
      </x:c>
      <x:c r="N564" s="55" t="n">
        <x:f>IF(I564=0,IF(L564=0,0,"n.a."),IF(M564&gt;0,L564/M564/I564,"n.a."))</x:f>
        <x:v>0</x:v>
      </x:c>
      <x:c r="O564" s="55" t="n">
        <x:f>IF(AND(ISNUMBER(J564),ISNUMBER(N564)),J564*N564,"n.a.")</x:f>
        <x:v>0</x:v>
      </x:c>
    </x:row>
    <x:row r="565">
      <x:c r="A565" s="38" t="str">
        <x:v>G0560</x:v>
      </x:c>
      <x:c r="B565" s="38" t="str">
        <x:v>C15</x:v>
      </x:c>
      <x:c r="C565" s="38" t="str">
        <x:v>SAGICOR Panamá, S. A.</x:v>
      </x:c>
      <x:c r="D565" s="38" t="str">
        <x:v>Comercial</x:v>
      </x:c>
      <x:c r="E565" s="38" t="str">
        <x:v>Bocas del Toro</x:v>
      </x:c>
      <x:c r="F565" s="55" t="n">
        <x:f>'SSRP geografia'!C188</x:f>
        <x:v>0</x:v>
      </x:c>
      <x:c r="G565" s="60" t="n">
        <x:f>IF(SUM('SSRP geografia'!$C$188:$C$200)=0,IF('SSRP agosto'!E20=0,0,"n.a."),F565/SUM('SSRP geografia'!$C$188:$C$200))</x:f>
        <x:v>0</x:v>
      </x:c>
      <x:c r="H565" s="55" t="n">
        <x:f>'SSRP agosto'!E20</x:f>
        <x:v>0</x:v>
      </x:c>
      <x:c r="I565" s="55" t="n">
        <x:f>ROUND(H565*Parametros!$B$11,0)</x:f>
        <x:v>0</x:v>
      </x:c>
      <x:c r="J565" s="55" t="n">
        <x:f>IF(ISNUMBER(G565),ROUND(SUM(G565:G565)*I565,0)-0,"n.a.")</x:f>
        <x:v>0</x:v>
      </x:c>
      <x:c r="K565" s="55" t="n">
        <x:f>'SSRP agosto'!I20</x:f>
        <x:v>0</x:v>
      </x:c>
      <x:c r="L565" s="55" t="n">
        <x:f>K565*Parametros!$B$10*Parametros!$B$11</x:f>
        <x:v>0</x:v>
      </x:c>
      <x:c r="M565" s="60" t="n">
        <x:f>Parametros!B8</x:f>
        <x:v>0.015</x:v>
      </x:c>
      <x:c r="N565" s="55" t="n">
        <x:f>IF(I565=0,IF(L565=0,0,"n.a."),IF(M565&gt;0,L565/M565/I565,"n.a."))</x:f>
        <x:v>0</x:v>
      </x:c>
      <x:c r="O565" s="55" t="n">
        <x:f>IF(AND(ISNUMBER(J565),ISNUMBER(N565)),J565*N565,"n.a.")</x:f>
        <x:v>0</x:v>
      </x:c>
    </x:row>
    <x:row r="566">
      <x:c r="A566" s="38" t="str">
        <x:v>G0561</x:v>
      </x:c>
      <x:c r="B566" s="38" t="str">
        <x:v>C15</x:v>
      </x:c>
      <x:c r="C566" s="38" t="str">
        <x:v>SAGICOR Panamá, S. A.</x:v>
      </x:c>
      <x:c r="D566" s="38" t="str">
        <x:v>Comercial</x:v>
      </x:c>
      <x:c r="E566" s="38" t="str">
        <x:v>Coclé</x:v>
      </x:c>
      <x:c r="F566" s="55" t="n">
        <x:f>'SSRP geografia'!C189</x:f>
        <x:v>0</x:v>
      </x:c>
      <x:c r="G566" s="60" t="n">
        <x:f>IF(SUM('SSRP geografia'!$C$188:$C$200)=0,IF('SSRP agosto'!E20=0,0,"n.a."),F566/SUM('SSRP geografia'!$C$188:$C$200))</x:f>
        <x:v>0</x:v>
      </x:c>
      <x:c r="H566" s="55" t="n">
        <x:f>'SSRP agosto'!E20</x:f>
        <x:v>0</x:v>
      </x:c>
      <x:c r="I566" s="55" t="n">
        <x:f>ROUND(H566*Parametros!$B$11,0)</x:f>
        <x:v>0</x:v>
      </x:c>
      <x:c r="J566" s="55" t="n">
        <x:f>IF(ISNUMBER(G566),ROUND(SUM(G565:G566)*I566,0)-ROUND(SUM(G565:G565)*I566,0),"n.a.")</x:f>
        <x:v>0</x:v>
      </x:c>
      <x:c r="K566" s="55" t="n">
        <x:f>'SSRP agosto'!I20</x:f>
        <x:v>0</x:v>
      </x:c>
      <x:c r="L566" s="55" t="n">
        <x:f>K566*Parametros!$B$10*Parametros!$B$11</x:f>
        <x:v>0</x:v>
      </x:c>
      <x:c r="M566" s="60" t="n">
        <x:f>Parametros!B8</x:f>
        <x:v>0.015</x:v>
      </x:c>
      <x:c r="N566" s="55" t="n">
        <x:f>IF(I566=0,IF(L566=0,0,"n.a."),IF(M566&gt;0,L566/M566/I566,"n.a."))</x:f>
        <x:v>0</x:v>
      </x:c>
      <x:c r="O566" s="55" t="n">
        <x:f>IF(AND(ISNUMBER(J566),ISNUMBER(N566)),J566*N566,"n.a.")</x:f>
        <x:v>0</x:v>
      </x:c>
    </x:row>
    <x:row r="567">
      <x:c r="A567" s="38" t="str">
        <x:v>G0562</x:v>
      </x:c>
      <x:c r="B567" s="38" t="str">
        <x:v>C15</x:v>
      </x:c>
      <x:c r="C567" s="38" t="str">
        <x:v>SAGICOR Panamá, S. A.</x:v>
      </x:c>
      <x:c r="D567" s="38" t="str">
        <x:v>Comercial</x:v>
      </x:c>
      <x:c r="E567" s="38" t="str">
        <x:v>Colón</x:v>
      </x:c>
      <x:c r="F567" s="55" t="n">
        <x:f>'SSRP geografia'!C190</x:f>
        <x:v>0</x:v>
      </x:c>
      <x:c r="G567" s="60" t="n">
        <x:f>IF(SUM('SSRP geografia'!$C$188:$C$200)=0,IF('SSRP agosto'!E20=0,0,"n.a."),F567/SUM('SSRP geografia'!$C$188:$C$200))</x:f>
        <x:v>0</x:v>
      </x:c>
      <x:c r="H567" s="55" t="n">
        <x:f>'SSRP agosto'!E20</x:f>
        <x:v>0</x:v>
      </x:c>
      <x:c r="I567" s="55" t="n">
        <x:f>ROUND(H567*Parametros!$B$11,0)</x:f>
        <x:v>0</x:v>
      </x:c>
      <x:c r="J567" s="55" t="n">
        <x:f>IF(ISNUMBER(G567),ROUND(SUM(G565:G567)*I567,0)-ROUND(SUM(G565:G566)*I567,0),"n.a.")</x:f>
        <x:v>0</x:v>
      </x:c>
      <x:c r="K567" s="55" t="n">
        <x:f>'SSRP agosto'!I20</x:f>
        <x:v>0</x:v>
      </x:c>
      <x:c r="L567" s="55" t="n">
        <x:f>K567*Parametros!$B$10*Parametros!$B$11</x:f>
        <x:v>0</x:v>
      </x:c>
      <x:c r="M567" s="60" t="n">
        <x:f>Parametros!B8</x:f>
        <x:v>0.015</x:v>
      </x:c>
      <x:c r="N567" s="55" t="n">
        <x:f>IF(I567=0,IF(L567=0,0,"n.a."),IF(M567&gt;0,L567/M567/I567,"n.a."))</x:f>
        <x:v>0</x:v>
      </x:c>
      <x:c r="O567" s="55" t="n">
        <x:f>IF(AND(ISNUMBER(J567),ISNUMBER(N567)),J567*N567,"n.a.")</x:f>
        <x:v>0</x:v>
      </x:c>
    </x:row>
    <x:row r="568">
      <x:c r="A568" s="38" t="str">
        <x:v>G0563</x:v>
      </x:c>
      <x:c r="B568" s="38" t="str">
        <x:v>C15</x:v>
      </x:c>
      <x:c r="C568" s="38" t="str">
        <x:v>SAGICOR Panamá, S. A.</x:v>
      </x:c>
      <x:c r="D568" s="38" t="str">
        <x:v>Comercial</x:v>
      </x:c>
      <x:c r="E568" s="38" t="str">
        <x:v>Chiriquí</x:v>
      </x:c>
      <x:c r="F568" s="55" t="n">
        <x:f>'SSRP geografia'!C191</x:f>
        <x:v>0</x:v>
      </x:c>
      <x:c r="G568" s="60" t="n">
        <x:f>IF(SUM('SSRP geografia'!$C$188:$C$200)=0,IF('SSRP agosto'!E20=0,0,"n.a."),F568/SUM('SSRP geografia'!$C$188:$C$200))</x:f>
        <x:v>0</x:v>
      </x:c>
      <x:c r="H568" s="55" t="n">
        <x:f>'SSRP agosto'!E20</x:f>
        <x:v>0</x:v>
      </x:c>
      <x:c r="I568" s="55" t="n">
        <x:f>ROUND(H568*Parametros!$B$11,0)</x:f>
        <x:v>0</x:v>
      </x:c>
      <x:c r="J568" s="55" t="n">
        <x:f>IF(ISNUMBER(G568),ROUND(SUM(G565:G568)*I568,0)-ROUND(SUM(G565:G567)*I568,0),"n.a.")</x:f>
        <x:v>0</x:v>
      </x:c>
      <x:c r="K568" s="55" t="n">
        <x:f>'SSRP agosto'!I20</x:f>
        <x:v>0</x:v>
      </x:c>
      <x:c r="L568" s="55" t="n">
        <x:f>K568*Parametros!$B$10*Parametros!$B$11</x:f>
        <x:v>0</x:v>
      </x:c>
      <x:c r="M568" s="60" t="n">
        <x:f>Parametros!B8</x:f>
        <x:v>0.015</x:v>
      </x:c>
      <x:c r="N568" s="55" t="n">
        <x:f>IF(I568=0,IF(L568=0,0,"n.a."),IF(M568&gt;0,L568/M568/I568,"n.a."))</x:f>
        <x:v>0</x:v>
      </x:c>
      <x:c r="O568" s="55" t="n">
        <x:f>IF(AND(ISNUMBER(J568),ISNUMBER(N568)),J568*N568,"n.a.")</x:f>
        <x:v>0</x:v>
      </x:c>
    </x:row>
    <x:row r="569">
      <x:c r="A569" s="38" t="str">
        <x:v>G0564</x:v>
      </x:c>
      <x:c r="B569" s="38" t="str">
        <x:v>C15</x:v>
      </x:c>
      <x:c r="C569" s="38" t="str">
        <x:v>SAGICOR Panamá, S. A.</x:v>
      </x:c>
      <x:c r="D569" s="38" t="str">
        <x:v>Comercial</x:v>
      </x:c>
      <x:c r="E569" s="38" t="str">
        <x:v>Darién</x:v>
      </x:c>
      <x:c r="F569" s="55" t="n">
        <x:f>'SSRP geografia'!C192</x:f>
        <x:v>0</x:v>
      </x:c>
      <x:c r="G569" s="60" t="n">
        <x:f>IF(SUM('SSRP geografia'!$C$188:$C$200)=0,IF('SSRP agosto'!E20=0,0,"n.a."),F569/SUM('SSRP geografia'!$C$188:$C$200))</x:f>
        <x:v>0</x:v>
      </x:c>
      <x:c r="H569" s="55" t="n">
        <x:f>'SSRP agosto'!E20</x:f>
        <x:v>0</x:v>
      </x:c>
      <x:c r="I569" s="55" t="n">
        <x:f>ROUND(H569*Parametros!$B$11,0)</x:f>
        <x:v>0</x:v>
      </x:c>
      <x:c r="J569" s="55" t="n">
        <x:f>IF(ISNUMBER(G569),ROUND(SUM(G565:G569)*I569,0)-ROUND(SUM(G565:G568)*I569,0),"n.a.")</x:f>
        <x:v>0</x:v>
      </x:c>
      <x:c r="K569" s="55" t="n">
        <x:f>'SSRP agosto'!I20</x:f>
        <x:v>0</x:v>
      </x:c>
      <x:c r="L569" s="55" t="n">
        <x:f>K569*Parametros!$B$10*Parametros!$B$11</x:f>
        <x:v>0</x:v>
      </x:c>
      <x:c r="M569" s="60" t="n">
        <x:f>Parametros!B8</x:f>
        <x:v>0.015</x:v>
      </x:c>
      <x:c r="N569" s="55" t="n">
        <x:f>IF(I569=0,IF(L569=0,0,"n.a."),IF(M569&gt;0,L569/M569/I569,"n.a."))</x:f>
        <x:v>0</x:v>
      </x:c>
      <x:c r="O569" s="55" t="n">
        <x:f>IF(AND(ISNUMBER(J569),ISNUMBER(N569)),J569*N569,"n.a.")</x:f>
        <x:v>0</x:v>
      </x:c>
    </x:row>
    <x:row r="570">
      <x:c r="A570" s="38" t="str">
        <x:v>G0565</x:v>
      </x:c>
      <x:c r="B570" s="38" t="str">
        <x:v>C15</x:v>
      </x:c>
      <x:c r="C570" s="38" t="str">
        <x:v>SAGICOR Panamá, S. A.</x:v>
      </x:c>
      <x:c r="D570" s="38" t="str">
        <x:v>Comercial</x:v>
      </x:c>
      <x:c r="E570" s="38" t="str">
        <x:v>Herrera</x:v>
      </x:c>
      <x:c r="F570" s="55" t="n">
        <x:f>'SSRP geografia'!C193</x:f>
        <x:v>0</x:v>
      </x:c>
      <x:c r="G570" s="60" t="n">
        <x:f>IF(SUM('SSRP geografia'!$C$188:$C$200)=0,IF('SSRP agosto'!E20=0,0,"n.a."),F570/SUM('SSRP geografia'!$C$188:$C$200))</x:f>
        <x:v>0</x:v>
      </x:c>
      <x:c r="H570" s="55" t="n">
        <x:f>'SSRP agosto'!E20</x:f>
        <x:v>0</x:v>
      </x:c>
      <x:c r="I570" s="55" t="n">
        <x:f>ROUND(H570*Parametros!$B$11,0)</x:f>
        <x:v>0</x:v>
      </x:c>
      <x:c r="J570" s="55" t="n">
        <x:f>IF(ISNUMBER(G570),ROUND(SUM(G565:G570)*I570,0)-ROUND(SUM(G565:G569)*I570,0),"n.a.")</x:f>
        <x:v>0</x:v>
      </x:c>
      <x:c r="K570" s="55" t="n">
        <x:f>'SSRP agosto'!I20</x:f>
        <x:v>0</x:v>
      </x:c>
      <x:c r="L570" s="55" t="n">
        <x:f>K570*Parametros!$B$10*Parametros!$B$11</x:f>
        <x:v>0</x:v>
      </x:c>
      <x:c r="M570" s="60" t="n">
        <x:f>Parametros!B8</x:f>
        <x:v>0.015</x:v>
      </x:c>
      <x:c r="N570" s="55" t="n">
        <x:f>IF(I570=0,IF(L570=0,0,"n.a."),IF(M570&gt;0,L570/M570/I570,"n.a."))</x:f>
        <x:v>0</x:v>
      </x:c>
      <x:c r="O570" s="55" t="n">
        <x:f>IF(AND(ISNUMBER(J570),ISNUMBER(N570)),J570*N570,"n.a.")</x:f>
        <x:v>0</x:v>
      </x:c>
    </x:row>
    <x:row r="571">
      <x:c r="A571" s="38" t="str">
        <x:v>G0566</x:v>
      </x:c>
      <x:c r="B571" s="38" t="str">
        <x:v>C15</x:v>
      </x:c>
      <x:c r="C571" s="38" t="str">
        <x:v>SAGICOR Panamá, S. A.</x:v>
      </x:c>
      <x:c r="D571" s="38" t="str">
        <x:v>Comercial</x:v>
      </x:c>
      <x:c r="E571" s="38" t="str">
        <x:v>Los Santos</x:v>
      </x:c>
      <x:c r="F571" s="55" t="n">
        <x:f>'SSRP geografia'!C194</x:f>
        <x:v>0</x:v>
      </x:c>
      <x:c r="G571" s="60" t="n">
        <x:f>IF(SUM('SSRP geografia'!$C$188:$C$200)=0,IF('SSRP agosto'!E20=0,0,"n.a."),F571/SUM('SSRP geografia'!$C$188:$C$200))</x:f>
        <x:v>0</x:v>
      </x:c>
      <x:c r="H571" s="55" t="n">
        <x:f>'SSRP agosto'!E20</x:f>
        <x:v>0</x:v>
      </x:c>
      <x:c r="I571" s="55" t="n">
        <x:f>ROUND(H571*Parametros!$B$11,0)</x:f>
        <x:v>0</x:v>
      </x:c>
      <x:c r="J571" s="55" t="n">
        <x:f>IF(ISNUMBER(G571),ROUND(SUM(G565:G571)*I571,0)-ROUND(SUM(G565:G570)*I571,0),"n.a.")</x:f>
        <x:v>0</x:v>
      </x:c>
      <x:c r="K571" s="55" t="n">
        <x:f>'SSRP agosto'!I20</x:f>
        <x:v>0</x:v>
      </x:c>
      <x:c r="L571" s="55" t="n">
        <x:f>K571*Parametros!$B$10*Parametros!$B$11</x:f>
        <x:v>0</x:v>
      </x:c>
      <x:c r="M571" s="60" t="n">
        <x:f>Parametros!B8</x:f>
        <x:v>0.015</x:v>
      </x:c>
      <x:c r="N571" s="55" t="n">
        <x:f>IF(I571=0,IF(L571=0,0,"n.a."),IF(M571&gt;0,L571/M571/I571,"n.a."))</x:f>
        <x:v>0</x:v>
      </x:c>
      <x:c r="O571" s="55" t="n">
        <x:f>IF(AND(ISNUMBER(J571),ISNUMBER(N571)),J571*N571,"n.a.")</x:f>
        <x:v>0</x:v>
      </x:c>
    </x:row>
    <x:row r="572">
      <x:c r="A572" s="38" t="str">
        <x:v>G0567</x:v>
      </x:c>
      <x:c r="B572" s="38" t="str">
        <x:v>C15</x:v>
      </x:c>
      <x:c r="C572" s="38" t="str">
        <x:v>SAGICOR Panamá, S. A.</x:v>
      </x:c>
      <x:c r="D572" s="38" t="str">
        <x:v>Comercial</x:v>
      </x:c>
      <x:c r="E572" s="38" t="str">
        <x:v>Panamá</x:v>
      </x:c>
      <x:c r="F572" s="55" t="n">
        <x:f>'SSRP geografia'!C195</x:f>
        <x:v>0</x:v>
      </x:c>
      <x:c r="G572" s="60" t="n">
        <x:f>IF(SUM('SSRP geografia'!$C$188:$C$200)=0,IF('SSRP agosto'!E20=0,0,"n.a."),F572/SUM('SSRP geografia'!$C$188:$C$200))</x:f>
        <x:v>0</x:v>
      </x:c>
      <x:c r="H572" s="55" t="n">
        <x:f>'SSRP agosto'!E20</x:f>
        <x:v>0</x:v>
      </x:c>
      <x:c r="I572" s="55" t="n">
        <x:f>ROUND(H572*Parametros!$B$11,0)</x:f>
        <x:v>0</x:v>
      </x:c>
      <x:c r="J572" s="55" t="n">
        <x:f>IF(ISNUMBER(G572),ROUND(SUM(G565:G572)*I572,0)-ROUND(SUM(G565:G571)*I572,0),"n.a.")</x:f>
        <x:v>0</x:v>
      </x:c>
      <x:c r="K572" s="55" t="n">
        <x:f>'SSRP agosto'!I20</x:f>
        <x:v>0</x:v>
      </x:c>
      <x:c r="L572" s="55" t="n">
        <x:f>K572*Parametros!$B$10*Parametros!$B$11</x:f>
        <x:v>0</x:v>
      </x:c>
      <x:c r="M572" s="60" t="n">
        <x:f>Parametros!B8</x:f>
        <x:v>0.015</x:v>
      </x:c>
      <x:c r="N572" s="55" t="n">
        <x:f>IF(I572=0,IF(L572=0,0,"n.a."),IF(M572&gt;0,L572/M572/I572,"n.a."))</x:f>
        <x:v>0</x:v>
      </x:c>
      <x:c r="O572" s="55" t="n">
        <x:f>IF(AND(ISNUMBER(J572),ISNUMBER(N572)),J572*N572,"n.a.")</x:f>
        <x:v>0</x:v>
      </x:c>
    </x:row>
    <x:row r="573">
      <x:c r="A573" s="38" t="str">
        <x:v>G0568</x:v>
      </x:c>
      <x:c r="B573" s="38" t="str">
        <x:v>C15</x:v>
      </x:c>
      <x:c r="C573" s="38" t="str">
        <x:v>SAGICOR Panamá, S. A.</x:v>
      </x:c>
      <x:c r="D573" s="38" t="str">
        <x:v>Comercial</x:v>
      </x:c>
      <x:c r="E573" s="38" t="str">
        <x:v>Veraguas</x:v>
      </x:c>
      <x:c r="F573" s="55" t="n">
        <x:f>'SSRP geografia'!C196</x:f>
        <x:v>0</x:v>
      </x:c>
      <x:c r="G573" s="60" t="n">
        <x:f>IF(SUM('SSRP geografia'!$C$188:$C$200)=0,IF('SSRP agosto'!E20=0,0,"n.a."),F573/SUM('SSRP geografia'!$C$188:$C$200))</x:f>
        <x:v>0</x:v>
      </x:c>
      <x:c r="H573" s="55" t="n">
        <x:f>'SSRP agosto'!E20</x:f>
        <x:v>0</x:v>
      </x:c>
      <x:c r="I573" s="55" t="n">
        <x:f>ROUND(H573*Parametros!$B$11,0)</x:f>
        <x:v>0</x:v>
      </x:c>
      <x:c r="J573" s="55" t="n">
        <x:f>IF(ISNUMBER(G573),ROUND(SUM(G565:G573)*I573,0)-ROUND(SUM(G565:G572)*I573,0),"n.a.")</x:f>
        <x:v>0</x:v>
      </x:c>
      <x:c r="K573" s="55" t="n">
        <x:f>'SSRP agosto'!I20</x:f>
        <x:v>0</x:v>
      </x:c>
      <x:c r="L573" s="55" t="n">
        <x:f>K573*Parametros!$B$10*Parametros!$B$11</x:f>
        <x:v>0</x:v>
      </x:c>
      <x:c r="M573" s="60" t="n">
        <x:f>Parametros!B8</x:f>
        <x:v>0.015</x:v>
      </x:c>
      <x:c r="N573" s="55" t="n">
        <x:f>IF(I573=0,IF(L573=0,0,"n.a."),IF(M573&gt;0,L573/M573/I573,"n.a."))</x:f>
        <x:v>0</x:v>
      </x:c>
      <x:c r="O573" s="55" t="n">
        <x:f>IF(AND(ISNUMBER(J573),ISNUMBER(N573)),J573*N573,"n.a.")</x:f>
        <x:v>0</x:v>
      </x:c>
    </x:row>
    <x:row r="574">
      <x:c r="A574" s="38" t="str">
        <x:v>G0569</x:v>
      </x:c>
      <x:c r="B574" s="38" t="str">
        <x:v>C15</x:v>
      </x:c>
      <x:c r="C574" s="38" t="str">
        <x:v>SAGICOR Panamá, S. A.</x:v>
      </x:c>
      <x:c r="D574" s="38" t="str">
        <x:v>Comercial</x:v>
      </x:c>
      <x:c r="E574" s="38" t="str">
        <x:v>Guna Yala</x:v>
      </x:c>
      <x:c r="F574" s="55" t="n">
        <x:f>'SSRP geografia'!C197</x:f>
        <x:v>0</x:v>
      </x:c>
      <x:c r="G574" s="60" t="n">
        <x:f>IF(SUM('SSRP geografia'!$C$188:$C$200)=0,IF('SSRP agosto'!E20=0,0,"n.a."),F574/SUM('SSRP geografia'!$C$188:$C$200))</x:f>
        <x:v>0</x:v>
      </x:c>
      <x:c r="H574" s="55" t="n">
        <x:f>'SSRP agosto'!E20</x:f>
        <x:v>0</x:v>
      </x:c>
      <x:c r="I574" s="55" t="n">
        <x:f>ROUND(H574*Parametros!$B$11,0)</x:f>
        <x:v>0</x:v>
      </x:c>
      <x:c r="J574" s="55" t="n">
        <x:f>IF(ISNUMBER(G574),ROUND(SUM(G565:G574)*I574,0)-ROUND(SUM(G565:G573)*I574,0),"n.a.")</x:f>
        <x:v>0</x:v>
      </x:c>
      <x:c r="K574" s="55" t="n">
        <x:f>'SSRP agosto'!I20</x:f>
        <x:v>0</x:v>
      </x:c>
      <x:c r="L574" s="55" t="n">
        <x:f>K574*Parametros!$B$10*Parametros!$B$11</x:f>
        <x:v>0</x:v>
      </x:c>
      <x:c r="M574" s="60" t="n">
        <x:f>Parametros!B8</x:f>
        <x:v>0.015</x:v>
      </x:c>
      <x:c r="N574" s="55" t="n">
        <x:f>IF(I574=0,IF(L574=0,0,"n.a."),IF(M574&gt;0,L574/M574/I574,"n.a."))</x:f>
        <x:v>0</x:v>
      </x:c>
      <x:c r="O574" s="55" t="n">
        <x:f>IF(AND(ISNUMBER(J574),ISNUMBER(N574)),J574*N574,"n.a.")</x:f>
        <x:v>0</x:v>
      </x:c>
    </x:row>
    <x:row r="575">
      <x:c r="A575" s="38" t="str">
        <x:v>G0570</x:v>
      </x:c>
      <x:c r="B575" s="38" t="str">
        <x:v>C15</x:v>
      </x:c>
      <x:c r="C575" s="38" t="str">
        <x:v>SAGICOR Panamá, S. A.</x:v>
      </x:c>
      <x:c r="D575" s="38" t="str">
        <x:v>Comercial</x:v>
      </x:c>
      <x:c r="E575" s="38" t="str">
        <x:v>Emberá-Wounaan</x:v>
      </x:c>
      <x:c r="F575" s="55" t="n">
        <x:f>'SSRP geografia'!C198</x:f>
        <x:v>0</x:v>
      </x:c>
      <x:c r="G575" s="60" t="n">
        <x:f>IF(SUM('SSRP geografia'!$C$188:$C$200)=0,IF('SSRP agosto'!E20=0,0,"n.a."),F575/SUM('SSRP geografia'!$C$188:$C$200))</x:f>
        <x:v>0</x:v>
      </x:c>
      <x:c r="H575" s="55" t="n">
        <x:f>'SSRP agosto'!E20</x:f>
        <x:v>0</x:v>
      </x:c>
      <x:c r="I575" s="55" t="n">
        <x:f>ROUND(H575*Parametros!$B$11,0)</x:f>
        <x:v>0</x:v>
      </x:c>
      <x:c r="J575" s="55" t="n">
        <x:f>IF(ISNUMBER(G575),ROUND(SUM(G565:G575)*I575,0)-ROUND(SUM(G565:G574)*I575,0),"n.a.")</x:f>
        <x:v>0</x:v>
      </x:c>
      <x:c r="K575" s="55" t="n">
        <x:f>'SSRP agosto'!I20</x:f>
        <x:v>0</x:v>
      </x:c>
      <x:c r="L575" s="55" t="n">
        <x:f>K575*Parametros!$B$10*Parametros!$B$11</x:f>
        <x:v>0</x:v>
      </x:c>
      <x:c r="M575" s="60" t="n">
        <x:f>Parametros!B8</x:f>
        <x:v>0.015</x:v>
      </x:c>
      <x:c r="N575" s="55" t="n">
        <x:f>IF(I575=0,IF(L575=0,0,"n.a."),IF(M575&gt;0,L575/M575/I575,"n.a."))</x:f>
        <x:v>0</x:v>
      </x:c>
      <x:c r="O575" s="55" t="n">
        <x:f>IF(AND(ISNUMBER(J575),ISNUMBER(N575)),J575*N575,"n.a.")</x:f>
        <x:v>0</x:v>
      </x:c>
    </x:row>
    <x:row r="576">
      <x:c r="A576" s="38" t="str">
        <x:v>G0571</x:v>
      </x:c>
      <x:c r="B576" s="38" t="str">
        <x:v>C15</x:v>
      </x:c>
      <x:c r="C576" s="38" t="str">
        <x:v>SAGICOR Panamá, S. A.</x:v>
      </x:c>
      <x:c r="D576" s="38" t="str">
        <x:v>Comercial</x:v>
      </x:c>
      <x:c r="E576" s="38" t="str">
        <x:v>Ngäbe-Buglé</x:v>
      </x:c>
      <x:c r="F576" s="55" t="n">
        <x:f>'SSRP geografia'!C199</x:f>
        <x:v>0</x:v>
      </x:c>
      <x:c r="G576" s="60" t="n">
        <x:f>IF(SUM('SSRP geografia'!$C$188:$C$200)=0,IF('SSRP agosto'!E20=0,0,"n.a."),F576/SUM('SSRP geografia'!$C$188:$C$200))</x:f>
        <x:v>0</x:v>
      </x:c>
      <x:c r="H576" s="55" t="n">
        <x:f>'SSRP agosto'!E20</x:f>
        <x:v>0</x:v>
      </x:c>
      <x:c r="I576" s="55" t="n">
        <x:f>ROUND(H576*Parametros!$B$11,0)</x:f>
        <x:v>0</x:v>
      </x:c>
      <x:c r="J576" s="55" t="n">
        <x:f>IF(ISNUMBER(G576),ROUND(SUM(G565:G576)*I576,0)-ROUND(SUM(G565:G575)*I576,0),"n.a.")</x:f>
        <x:v>0</x:v>
      </x:c>
      <x:c r="K576" s="55" t="n">
        <x:f>'SSRP agosto'!I20</x:f>
        <x:v>0</x:v>
      </x:c>
      <x:c r="L576" s="55" t="n">
        <x:f>K576*Parametros!$B$10*Parametros!$B$11</x:f>
        <x:v>0</x:v>
      </x:c>
      <x:c r="M576" s="60" t="n">
        <x:f>Parametros!B8</x:f>
        <x:v>0.015</x:v>
      </x:c>
      <x:c r="N576" s="55" t="n">
        <x:f>IF(I576=0,IF(L576=0,0,"n.a."),IF(M576&gt;0,L576/M576/I576,"n.a."))</x:f>
        <x:v>0</x:v>
      </x:c>
      <x:c r="O576" s="55" t="n">
        <x:f>IF(AND(ISNUMBER(J576),ISNUMBER(N576)),J576*N576,"n.a.")</x:f>
        <x:v>0</x:v>
      </x:c>
    </x:row>
    <x:row r="577">
      <x:c r="A577" s="38" t="str">
        <x:v>G0572</x:v>
      </x:c>
      <x:c r="B577" s="38" t="str">
        <x:v>C15</x:v>
      </x:c>
      <x:c r="C577" s="38" t="str">
        <x:v>SAGICOR Panamá, S. A.</x:v>
      </x:c>
      <x:c r="D577" s="38" t="str">
        <x:v>Comercial</x:v>
      </x:c>
      <x:c r="E577" s="38" t="str">
        <x:v>Panamá Oeste</x:v>
      </x:c>
      <x:c r="F577" s="55" t="n">
        <x:f>'SSRP geografia'!C200</x:f>
        <x:v>0</x:v>
      </x:c>
      <x:c r="G577" s="60" t="n">
        <x:f>IF(SUM('SSRP geografia'!$C$188:$C$200)=0,IF('SSRP agosto'!E20=0,0,"n.a."),F577/SUM('SSRP geografia'!$C$188:$C$200))</x:f>
        <x:v>0</x:v>
      </x:c>
      <x:c r="H577" s="55" t="n">
        <x:f>'SSRP agosto'!E20</x:f>
        <x:v>0</x:v>
      </x:c>
      <x:c r="I577" s="55" t="n">
        <x:f>ROUND(H577*Parametros!$B$11,0)</x:f>
        <x:v>0</x:v>
      </x:c>
      <x:c r="J577" s="55" t="n">
        <x:f>IF(ISNUMBER(G577),ROUND(SUM(G565:G577)*I577,0)-ROUND(SUM(G565:G576)*I577,0),"n.a.")</x:f>
        <x:v>0</x:v>
      </x:c>
      <x:c r="K577" s="55" t="n">
        <x:f>'SSRP agosto'!I20</x:f>
        <x:v>0</x:v>
      </x:c>
      <x:c r="L577" s="55" t="n">
        <x:f>K577*Parametros!$B$10*Parametros!$B$11</x:f>
        <x:v>0</x:v>
      </x:c>
      <x:c r="M577" s="60" t="n">
        <x:f>Parametros!B8</x:f>
        <x:v>0.015</x:v>
      </x:c>
      <x:c r="N577" s="55" t="n">
        <x:f>IF(I577=0,IF(L577=0,0,"n.a."),IF(M577&gt;0,L577/M577/I577,"n.a."))</x:f>
        <x:v>0</x:v>
      </x:c>
      <x:c r="O577" s="55" t="n">
        <x:f>IF(AND(ISNUMBER(J577),ISNUMBER(N577)),J577*N577,"n.a.")</x:f>
        <x:v>0</x:v>
      </x:c>
    </x:row>
    <x:row r="578">
      <x:c r="A578" s="38" t="str">
        <x:v>G0573</x:v>
      </x:c>
      <x:c r="B578" s="38" t="str">
        <x:v>C15</x:v>
      </x:c>
      <x:c r="C578" s="38" t="str">
        <x:v>SAGICOR Panamá, S. A.</x:v>
      </x:c>
      <x:c r="D578" s="38" t="str">
        <x:v>Industrial</x:v>
      </x:c>
      <x:c r="E578" s="38" t="str">
        <x:v>Bocas del Toro</x:v>
      </x:c>
      <x:c r="F578" s="55" t="n">
        <x:f>'SSRP geografia'!C188</x:f>
        <x:v>0</x:v>
      </x:c>
      <x:c r="G578" s="60" t="n">
        <x:f>IF(SUM('SSRP geografia'!$C$188:$C$200)=0,IF('SSRP agosto'!F20=0,0,"n.a."),F578/SUM('SSRP geografia'!$C$188:$C$200))</x:f>
        <x:v>0</x:v>
      </x:c>
      <x:c r="H578" s="55" t="n">
        <x:f>'SSRP agosto'!F20</x:f>
        <x:v>0</x:v>
      </x:c>
      <x:c r="I578" s="55" t="n">
        <x:f>ROUND(H578*Parametros!$B$11,0)</x:f>
        <x:v>0</x:v>
      </x:c>
      <x:c r="J578" s="55" t="n">
        <x:f>IF(ISNUMBER(G578),ROUND(SUM(G578:G578)*I578,0)-0,"n.a.")</x:f>
        <x:v>0</x:v>
      </x:c>
      <x:c r="K578" s="55" t="n">
        <x:f>'SSRP agosto'!J20</x:f>
        <x:v>0</x:v>
      </x:c>
      <x:c r="L578" s="55" t="n">
        <x:f>K578*Parametros!$B$10*Parametros!$B$11</x:f>
        <x:v>0</x:v>
      </x:c>
      <x:c r="M578" s="60" t="n">
        <x:f>Parametros!B9</x:f>
        <x:v>0.015</x:v>
      </x:c>
      <x:c r="N578" s="55" t="n">
        <x:f>IF(I578=0,IF(L578=0,0,"n.a."),IF(M578&gt;0,L578/M578/I578,"n.a."))</x:f>
        <x:v>0</x:v>
      </x:c>
      <x:c r="O578" s="55" t="n">
        <x:f>IF(AND(ISNUMBER(J578),ISNUMBER(N578)),J578*N578,"n.a.")</x:f>
        <x:v>0</x:v>
      </x:c>
    </x:row>
    <x:row r="579">
      <x:c r="A579" s="38" t="str">
        <x:v>G0574</x:v>
      </x:c>
      <x:c r="B579" s="38" t="str">
        <x:v>C15</x:v>
      </x:c>
      <x:c r="C579" s="38" t="str">
        <x:v>SAGICOR Panamá, S. A.</x:v>
      </x:c>
      <x:c r="D579" s="38" t="str">
        <x:v>Industrial</x:v>
      </x:c>
      <x:c r="E579" s="38" t="str">
        <x:v>Coclé</x:v>
      </x:c>
      <x:c r="F579" s="55" t="n">
        <x:f>'SSRP geografia'!C189</x:f>
        <x:v>0</x:v>
      </x:c>
      <x:c r="G579" s="60" t="n">
        <x:f>IF(SUM('SSRP geografia'!$C$188:$C$200)=0,IF('SSRP agosto'!F20=0,0,"n.a."),F579/SUM('SSRP geografia'!$C$188:$C$200))</x:f>
        <x:v>0</x:v>
      </x:c>
      <x:c r="H579" s="55" t="n">
        <x:f>'SSRP agosto'!F20</x:f>
        <x:v>0</x:v>
      </x:c>
      <x:c r="I579" s="55" t="n">
        <x:f>ROUND(H579*Parametros!$B$11,0)</x:f>
        <x:v>0</x:v>
      </x:c>
      <x:c r="J579" s="55" t="n">
        <x:f>IF(ISNUMBER(G579),ROUND(SUM(G578:G579)*I579,0)-ROUND(SUM(G578:G578)*I579,0),"n.a.")</x:f>
        <x:v>0</x:v>
      </x:c>
      <x:c r="K579" s="55" t="n">
        <x:f>'SSRP agosto'!J20</x:f>
        <x:v>0</x:v>
      </x:c>
      <x:c r="L579" s="55" t="n">
        <x:f>K579*Parametros!$B$10*Parametros!$B$11</x:f>
        <x:v>0</x:v>
      </x:c>
      <x:c r="M579" s="60" t="n">
        <x:f>Parametros!B9</x:f>
        <x:v>0.015</x:v>
      </x:c>
      <x:c r="N579" s="55" t="n">
        <x:f>IF(I579=0,IF(L579=0,0,"n.a."),IF(M579&gt;0,L579/M579/I579,"n.a."))</x:f>
        <x:v>0</x:v>
      </x:c>
      <x:c r="O579" s="55" t="n">
        <x:f>IF(AND(ISNUMBER(J579),ISNUMBER(N579)),J579*N579,"n.a.")</x:f>
        <x:v>0</x:v>
      </x:c>
    </x:row>
    <x:row r="580">
      <x:c r="A580" s="38" t="str">
        <x:v>G0575</x:v>
      </x:c>
      <x:c r="B580" s="38" t="str">
        <x:v>C15</x:v>
      </x:c>
      <x:c r="C580" s="38" t="str">
        <x:v>SAGICOR Panamá, S. A.</x:v>
      </x:c>
      <x:c r="D580" s="38" t="str">
        <x:v>Industrial</x:v>
      </x:c>
      <x:c r="E580" s="38" t="str">
        <x:v>Colón</x:v>
      </x:c>
      <x:c r="F580" s="55" t="n">
        <x:f>'SSRP geografia'!C190</x:f>
        <x:v>0</x:v>
      </x:c>
      <x:c r="G580" s="60" t="n">
        <x:f>IF(SUM('SSRP geografia'!$C$188:$C$200)=0,IF('SSRP agosto'!F20=0,0,"n.a."),F580/SUM('SSRP geografia'!$C$188:$C$200))</x:f>
        <x:v>0</x:v>
      </x:c>
      <x:c r="H580" s="55" t="n">
        <x:f>'SSRP agosto'!F20</x:f>
        <x:v>0</x:v>
      </x:c>
      <x:c r="I580" s="55" t="n">
        <x:f>ROUND(H580*Parametros!$B$11,0)</x:f>
        <x:v>0</x:v>
      </x:c>
      <x:c r="J580" s="55" t="n">
        <x:f>IF(ISNUMBER(G580),ROUND(SUM(G578:G580)*I580,0)-ROUND(SUM(G578:G579)*I580,0),"n.a.")</x:f>
        <x:v>0</x:v>
      </x:c>
      <x:c r="K580" s="55" t="n">
        <x:f>'SSRP agosto'!J20</x:f>
        <x:v>0</x:v>
      </x:c>
      <x:c r="L580" s="55" t="n">
        <x:f>K580*Parametros!$B$10*Parametros!$B$11</x:f>
        <x:v>0</x:v>
      </x:c>
      <x:c r="M580" s="60" t="n">
        <x:f>Parametros!B9</x:f>
        <x:v>0.015</x:v>
      </x:c>
      <x:c r="N580" s="55" t="n">
        <x:f>IF(I580=0,IF(L580=0,0,"n.a."),IF(M580&gt;0,L580/M580/I580,"n.a."))</x:f>
        <x:v>0</x:v>
      </x:c>
      <x:c r="O580" s="55" t="n">
        <x:f>IF(AND(ISNUMBER(J580),ISNUMBER(N580)),J580*N580,"n.a.")</x:f>
        <x:v>0</x:v>
      </x:c>
    </x:row>
    <x:row r="581">
      <x:c r="A581" s="38" t="str">
        <x:v>G0576</x:v>
      </x:c>
      <x:c r="B581" s="38" t="str">
        <x:v>C15</x:v>
      </x:c>
      <x:c r="C581" s="38" t="str">
        <x:v>SAGICOR Panamá, S. A.</x:v>
      </x:c>
      <x:c r="D581" s="38" t="str">
        <x:v>Industrial</x:v>
      </x:c>
      <x:c r="E581" s="38" t="str">
        <x:v>Chiriquí</x:v>
      </x:c>
      <x:c r="F581" s="55" t="n">
        <x:f>'SSRP geografia'!C191</x:f>
        <x:v>0</x:v>
      </x:c>
      <x:c r="G581" s="60" t="n">
        <x:f>IF(SUM('SSRP geografia'!$C$188:$C$200)=0,IF('SSRP agosto'!F20=0,0,"n.a."),F581/SUM('SSRP geografia'!$C$188:$C$200))</x:f>
        <x:v>0</x:v>
      </x:c>
      <x:c r="H581" s="55" t="n">
        <x:f>'SSRP agosto'!F20</x:f>
        <x:v>0</x:v>
      </x:c>
      <x:c r="I581" s="55" t="n">
        <x:f>ROUND(H581*Parametros!$B$11,0)</x:f>
        <x:v>0</x:v>
      </x:c>
      <x:c r="J581" s="55" t="n">
        <x:f>IF(ISNUMBER(G581),ROUND(SUM(G578:G581)*I581,0)-ROUND(SUM(G578:G580)*I581,0),"n.a.")</x:f>
        <x:v>0</x:v>
      </x:c>
      <x:c r="K581" s="55" t="n">
        <x:f>'SSRP agosto'!J20</x:f>
        <x:v>0</x:v>
      </x:c>
      <x:c r="L581" s="55" t="n">
        <x:f>K581*Parametros!$B$10*Parametros!$B$11</x:f>
        <x:v>0</x:v>
      </x:c>
      <x:c r="M581" s="60" t="n">
        <x:f>Parametros!B9</x:f>
        <x:v>0.015</x:v>
      </x:c>
      <x:c r="N581" s="55" t="n">
        <x:f>IF(I581=0,IF(L581=0,0,"n.a."),IF(M581&gt;0,L581/M581/I581,"n.a."))</x:f>
        <x:v>0</x:v>
      </x:c>
      <x:c r="O581" s="55" t="n">
        <x:f>IF(AND(ISNUMBER(J581),ISNUMBER(N581)),J581*N581,"n.a.")</x:f>
        <x:v>0</x:v>
      </x:c>
    </x:row>
    <x:row r="582">
      <x:c r="A582" s="38" t="str">
        <x:v>G0577</x:v>
      </x:c>
      <x:c r="B582" s="38" t="str">
        <x:v>C15</x:v>
      </x:c>
      <x:c r="C582" s="38" t="str">
        <x:v>SAGICOR Panamá, S. A.</x:v>
      </x:c>
      <x:c r="D582" s="38" t="str">
        <x:v>Industrial</x:v>
      </x:c>
      <x:c r="E582" s="38" t="str">
        <x:v>Darién</x:v>
      </x:c>
      <x:c r="F582" s="55" t="n">
        <x:f>'SSRP geografia'!C192</x:f>
        <x:v>0</x:v>
      </x:c>
      <x:c r="G582" s="60" t="n">
        <x:f>IF(SUM('SSRP geografia'!$C$188:$C$200)=0,IF('SSRP agosto'!F20=0,0,"n.a."),F582/SUM('SSRP geografia'!$C$188:$C$200))</x:f>
        <x:v>0</x:v>
      </x:c>
      <x:c r="H582" s="55" t="n">
        <x:f>'SSRP agosto'!F20</x:f>
        <x:v>0</x:v>
      </x:c>
      <x:c r="I582" s="55" t="n">
        <x:f>ROUND(H582*Parametros!$B$11,0)</x:f>
        <x:v>0</x:v>
      </x:c>
      <x:c r="J582" s="55" t="n">
        <x:f>IF(ISNUMBER(G582),ROUND(SUM(G578:G582)*I582,0)-ROUND(SUM(G578:G581)*I582,0),"n.a.")</x:f>
        <x:v>0</x:v>
      </x:c>
      <x:c r="K582" s="55" t="n">
        <x:f>'SSRP agosto'!J20</x:f>
        <x:v>0</x:v>
      </x:c>
      <x:c r="L582" s="55" t="n">
        <x:f>K582*Parametros!$B$10*Parametros!$B$11</x:f>
        <x:v>0</x:v>
      </x:c>
      <x:c r="M582" s="60" t="n">
        <x:f>Parametros!B9</x:f>
        <x:v>0.015</x:v>
      </x:c>
      <x:c r="N582" s="55" t="n">
        <x:f>IF(I582=0,IF(L582=0,0,"n.a."),IF(M582&gt;0,L582/M582/I582,"n.a."))</x:f>
        <x:v>0</x:v>
      </x:c>
      <x:c r="O582" s="55" t="n">
        <x:f>IF(AND(ISNUMBER(J582),ISNUMBER(N582)),J582*N582,"n.a.")</x:f>
        <x:v>0</x:v>
      </x:c>
    </x:row>
    <x:row r="583">
      <x:c r="A583" s="38" t="str">
        <x:v>G0578</x:v>
      </x:c>
      <x:c r="B583" s="38" t="str">
        <x:v>C15</x:v>
      </x:c>
      <x:c r="C583" s="38" t="str">
        <x:v>SAGICOR Panamá, S. A.</x:v>
      </x:c>
      <x:c r="D583" s="38" t="str">
        <x:v>Industrial</x:v>
      </x:c>
      <x:c r="E583" s="38" t="str">
        <x:v>Herrera</x:v>
      </x:c>
      <x:c r="F583" s="55" t="n">
        <x:f>'SSRP geografia'!C193</x:f>
        <x:v>0</x:v>
      </x:c>
      <x:c r="G583" s="60" t="n">
        <x:f>IF(SUM('SSRP geografia'!$C$188:$C$200)=0,IF('SSRP agosto'!F20=0,0,"n.a."),F583/SUM('SSRP geografia'!$C$188:$C$200))</x:f>
        <x:v>0</x:v>
      </x:c>
      <x:c r="H583" s="55" t="n">
        <x:f>'SSRP agosto'!F20</x:f>
        <x:v>0</x:v>
      </x:c>
      <x:c r="I583" s="55" t="n">
        <x:f>ROUND(H583*Parametros!$B$11,0)</x:f>
        <x:v>0</x:v>
      </x:c>
      <x:c r="J583" s="55" t="n">
        <x:f>IF(ISNUMBER(G583),ROUND(SUM(G578:G583)*I583,0)-ROUND(SUM(G578:G582)*I583,0),"n.a.")</x:f>
        <x:v>0</x:v>
      </x:c>
      <x:c r="K583" s="55" t="n">
        <x:f>'SSRP agosto'!J20</x:f>
        <x:v>0</x:v>
      </x:c>
      <x:c r="L583" s="55" t="n">
        <x:f>K583*Parametros!$B$10*Parametros!$B$11</x:f>
        <x:v>0</x:v>
      </x:c>
      <x:c r="M583" s="60" t="n">
        <x:f>Parametros!B9</x:f>
        <x:v>0.015</x:v>
      </x:c>
      <x:c r="N583" s="55" t="n">
        <x:f>IF(I583=0,IF(L583=0,0,"n.a."),IF(M583&gt;0,L583/M583/I583,"n.a."))</x:f>
        <x:v>0</x:v>
      </x:c>
      <x:c r="O583" s="55" t="n">
        <x:f>IF(AND(ISNUMBER(J583),ISNUMBER(N583)),J583*N583,"n.a.")</x:f>
        <x:v>0</x:v>
      </x:c>
    </x:row>
    <x:row r="584">
      <x:c r="A584" s="38" t="str">
        <x:v>G0579</x:v>
      </x:c>
      <x:c r="B584" s="38" t="str">
        <x:v>C15</x:v>
      </x:c>
      <x:c r="C584" s="38" t="str">
        <x:v>SAGICOR Panamá, S. A.</x:v>
      </x:c>
      <x:c r="D584" s="38" t="str">
        <x:v>Industrial</x:v>
      </x:c>
      <x:c r="E584" s="38" t="str">
        <x:v>Los Santos</x:v>
      </x:c>
      <x:c r="F584" s="55" t="n">
        <x:f>'SSRP geografia'!C194</x:f>
        <x:v>0</x:v>
      </x:c>
      <x:c r="G584" s="60" t="n">
        <x:f>IF(SUM('SSRP geografia'!$C$188:$C$200)=0,IF('SSRP agosto'!F20=0,0,"n.a."),F584/SUM('SSRP geografia'!$C$188:$C$200))</x:f>
        <x:v>0</x:v>
      </x:c>
      <x:c r="H584" s="55" t="n">
        <x:f>'SSRP agosto'!F20</x:f>
        <x:v>0</x:v>
      </x:c>
      <x:c r="I584" s="55" t="n">
        <x:f>ROUND(H584*Parametros!$B$11,0)</x:f>
        <x:v>0</x:v>
      </x:c>
      <x:c r="J584" s="55" t="n">
        <x:f>IF(ISNUMBER(G584),ROUND(SUM(G578:G584)*I584,0)-ROUND(SUM(G578:G583)*I584,0),"n.a.")</x:f>
        <x:v>0</x:v>
      </x:c>
      <x:c r="K584" s="55" t="n">
        <x:f>'SSRP agosto'!J20</x:f>
        <x:v>0</x:v>
      </x:c>
      <x:c r="L584" s="55" t="n">
        <x:f>K584*Parametros!$B$10*Parametros!$B$11</x:f>
        <x:v>0</x:v>
      </x:c>
      <x:c r="M584" s="60" t="n">
        <x:f>Parametros!B9</x:f>
        <x:v>0.015</x:v>
      </x:c>
      <x:c r="N584" s="55" t="n">
        <x:f>IF(I584=0,IF(L584=0,0,"n.a."),IF(M584&gt;0,L584/M584/I584,"n.a."))</x:f>
        <x:v>0</x:v>
      </x:c>
      <x:c r="O584" s="55" t="n">
        <x:f>IF(AND(ISNUMBER(J584),ISNUMBER(N584)),J584*N584,"n.a.")</x:f>
        <x:v>0</x:v>
      </x:c>
    </x:row>
    <x:row r="585">
      <x:c r="A585" s="38" t="str">
        <x:v>G0580</x:v>
      </x:c>
      <x:c r="B585" s="38" t="str">
        <x:v>C15</x:v>
      </x:c>
      <x:c r="C585" s="38" t="str">
        <x:v>SAGICOR Panamá, S. A.</x:v>
      </x:c>
      <x:c r="D585" s="38" t="str">
        <x:v>Industrial</x:v>
      </x:c>
      <x:c r="E585" s="38" t="str">
        <x:v>Panamá</x:v>
      </x:c>
      <x:c r="F585" s="55" t="n">
        <x:f>'SSRP geografia'!C195</x:f>
        <x:v>0</x:v>
      </x:c>
      <x:c r="G585" s="60" t="n">
        <x:f>IF(SUM('SSRP geografia'!$C$188:$C$200)=0,IF('SSRP agosto'!F20=0,0,"n.a."),F585/SUM('SSRP geografia'!$C$188:$C$200))</x:f>
        <x:v>0</x:v>
      </x:c>
      <x:c r="H585" s="55" t="n">
        <x:f>'SSRP agosto'!F20</x:f>
        <x:v>0</x:v>
      </x:c>
      <x:c r="I585" s="55" t="n">
        <x:f>ROUND(H585*Parametros!$B$11,0)</x:f>
        <x:v>0</x:v>
      </x:c>
      <x:c r="J585" s="55" t="n">
        <x:f>IF(ISNUMBER(G585),ROUND(SUM(G578:G585)*I585,0)-ROUND(SUM(G578:G584)*I585,0),"n.a.")</x:f>
        <x:v>0</x:v>
      </x:c>
      <x:c r="K585" s="55" t="n">
        <x:f>'SSRP agosto'!J20</x:f>
        <x:v>0</x:v>
      </x:c>
      <x:c r="L585" s="55" t="n">
        <x:f>K585*Parametros!$B$10*Parametros!$B$11</x:f>
        <x:v>0</x:v>
      </x:c>
      <x:c r="M585" s="60" t="n">
        <x:f>Parametros!B9</x:f>
        <x:v>0.015</x:v>
      </x:c>
      <x:c r="N585" s="55" t="n">
        <x:f>IF(I585=0,IF(L585=0,0,"n.a."),IF(M585&gt;0,L585/M585/I585,"n.a."))</x:f>
        <x:v>0</x:v>
      </x:c>
      <x:c r="O585" s="55" t="n">
        <x:f>IF(AND(ISNUMBER(J585),ISNUMBER(N585)),J585*N585,"n.a.")</x:f>
        <x:v>0</x:v>
      </x:c>
    </x:row>
    <x:row r="586">
      <x:c r="A586" s="38" t="str">
        <x:v>G0581</x:v>
      </x:c>
      <x:c r="B586" s="38" t="str">
        <x:v>C15</x:v>
      </x:c>
      <x:c r="C586" s="38" t="str">
        <x:v>SAGICOR Panamá, S. A.</x:v>
      </x:c>
      <x:c r="D586" s="38" t="str">
        <x:v>Industrial</x:v>
      </x:c>
      <x:c r="E586" s="38" t="str">
        <x:v>Veraguas</x:v>
      </x:c>
      <x:c r="F586" s="55" t="n">
        <x:f>'SSRP geografia'!C196</x:f>
        <x:v>0</x:v>
      </x:c>
      <x:c r="G586" s="60" t="n">
        <x:f>IF(SUM('SSRP geografia'!$C$188:$C$200)=0,IF('SSRP agosto'!F20=0,0,"n.a."),F586/SUM('SSRP geografia'!$C$188:$C$200))</x:f>
        <x:v>0</x:v>
      </x:c>
      <x:c r="H586" s="55" t="n">
        <x:f>'SSRP agosto'!F20</x:f>
        <x:v>0</x:v>
      </x:c>
      <x:c r="I586" s="55" t="n">
        <x:f>ROUND(H586*Parametros!$B$11,0)</x:f>
        <x:v>0</x:v>
      </x:c>
      <x:c r="J586" s="55" t="n">
        <x:f>IF(ISNUMBER(G586),ROUND(SUM(G578:G586)*I586,0)-ROUND(SUM(G578:G585)*I586,0),"n.a.")</x:f>
        <x:v>0</x:v>
      </x:c>
      <x:c r="K586" s="55" t="n">
        <x:f>'SSRP agosto'!J20</x:f>
        <x:v>0</x:v>
      </x:c>
      <x:c r="L586" s="55" t="n">
        <x:f>K586*Parametros!$B$10*Parametros!$B$11</x:f>
        <x:v>0</x:v>
      </x:c>
      <x:c r="M586" s="60" t="n">
        <x:f>Parametros!B9</x:f>
        <x:v>0.015</x:v>
      </x:c>
      <x:c r="N586" s="55" t="n">
        <x:f>IF(I586=0,IF(L586=0,0,"n.a."),IF(M586&gt;0,L586/M586/I586,"n.a."))</x:f>
        <x:v>0</x:v>
      </x:c>
      <x:c r="O586" s="55" t="n">
        <x:f>IF(AND(ISNUMBER(J586),ISNUMBER(N586)),J586*N586,"n.a.")</x:f>
        <x:v>0</x:v>
      </x:c>
    </x:row>
    <x:row r="587">
      <x:c r="A587" s="38" t="str">
        <x:v>G0582</x:v>
      </x:c>
      <x:c r="B587" s="38" t="str">
        <x:v>C15</x:v>
      </x:c>
      <x:c r="C587" s="38" t="str">
        <x:v>SAGICOR Panamá, S. A.</x:v>
      </x:c>
      <x:c r="D587" s="38" t="str">
        <x:v>Industrial</x:v>
      </x:c>
      <x:c r="E587" s="38" t="str">
        <x:v>Guna Yala</x:v>
      </x:c>
      <x:c r="F587" s="55" t="n">
        <x:f>'SSRP geografia'!C197</x:f>
        <x:v>0</x:v>
      </x:c>
      <x:c r="G587" s="60" t="n">
        <x:f>IF(SUM('SSRP geografia'!$C$188:$C$200)=0,IF('SSRP agosto'!F20=0,0,"n.a."),F587/SUM('SSRP geografia'!$C$188:$C$200))</x:f>
        <x:v>0</x:v>
      </x:c>
      <x:c r="H587" s="55" t="n">
        <x:f>'SSRP agosto'!F20</x:f>
        <x:v>0</x:v>
      </x:c>
      <x:c r="I587" s="55" t="n">
        <x:f>ROUND(H587*Parametros!$B$11,0)</x:f>
        <x:v>0</x:v>
      </x:c>
      <x:c r="J587" s="55" t="n">
        <x:f>IF(ISNUMBER(G587),ROUND(SUM(G578:G587)*I587,0)-ROUND(SUM(G578:G586)*I587,0),"n.a.")</x:f>
        <x:v>0</x:v>
      </x:c>
      <x:c r="K587" s="55" t="n">
        <x:f>'SSRP agosto'!J20</x:f>
        <x:v>0</x:v>
      </x:c>
      <x:c r="L587" s="55" t="n">
        <x:f>K587*Parametros!$B$10*Parametros!$B$11</x:f>
        <x:v>0</x:v>
      </x:c>
      <x:c r="M587" s="60" t="n">
        <x:f>Parametros!B9</x:f>
        <x:v>0.015</x:v>
      </x:c>
      <x:c r="N587" s="55" t="n">
        <x:f>IF(I587=0,IF(L587=0,0,"n.a."),IF(M587&gt;0,L587/M587/I587,"n.a."))</x:f>
        <x:v>0</x:v>
      </x:c>
      <x:c r="O587" s="55" t="n">
        <x:f>IF(AND(ISNUMBER(J587),ISNUMBER(N587)),J587*N587,"n.a.")</x:f>
        <x:v>0</x:v>
      </x:c>
    </x:row>
    <x:row r="588">
      <x:c r="A588" s="38" t="str">
        <x:v>G0583</x:v>
      </x:c>
      <x:c r="B588" s="38" t="str">
        <x:v>C15</x:v>
      </x:c>
      <x:c r="C588" s="38" t="str">
        <x:v>SAGICOR Panamá, S. A.</x:v>
      </x:c>
      <x:c r="D588" s="38" t="str">
        <x:v>Industrial</x:v>
      </x:c>
      <x:c r="E588" s="38" t="str">
        <x:v>Emberá-Wounaan</x:v>
      </x:c>
      <x:c r="F588" s="55" t="n">
        <x:f>'SSRP geografia'!C198</x:f>
        <x:v>0</x:v>
      </x:c>
      <x:c r="G588" s="60" t="n">
        <x:f>IF(SUM('SSRP geografia'!$C$188:$C$200)=0,IF('SSRP agosto'!F20=0,0,"n.a."),F588/SUM('SSRP geografia'!$C$188:$C$200))</x:f>
        <x:v>0</x:v>
      </x:c>
      <x:c r="H588" s="55" t="n">
        <x:f>'SSRP agosto'!F20</x:f>
        <x:v>0</x:v>
      </x:c>
      <x:c r="I588" s="55" t="n">
        <x:f>ROUND(H588*Parametros!$B$11,0)</x:f>
        <x:v>0</x:v>
      </x:c>
      <x:c r="J588" s="55" t="n">
        <x:f>IF(ISNUMBER(G588),ROUND(SUM(G578:G588)*I588,0)-ROUND(SUM(G578:G587)*I588,0),"n.a.")</x:f>
        <x:v>0</x:v>
      </x:c>
      <x:c r="K588" s="55" t="n">
        <x:f>'SSRP agosto'!J20</x:f>
        <x:v>0</x:v>
      </x:c>
      <x:c r="L588" s="55" t="n">
        <x:f>K588*Parametros!$B$10*Parametros!$B$11</x:f>
        <x:v>0</x:v>
      </x:c>
      <x:c r="M588" s="60" t="n">
        <x:f>Parametros!B9</x:f>
        <x:v>0.015</x:v>
      </x:c>
      <x:c r="N588" s="55" t="n">
        <x:f>IF(I588=0,IF(L588=0,0,"n.a."),IF(M588&gt;0,L588/M588/I588,"n.a."))</x:f>
        <x:v>0</x:v>
      </x:c>
      <x:c r="O588" s="55" t="n">
        <x:f>IF(AND(ISNUMBER(J588),ISNUMBER(N588)),J588*N588,"n.a.")</x:f>
        <x:v>0</x:v>
      </x:c>
    </x:row>
    <x:row r="589">
      <x:c r="A589" s="38" t="str">
        <x:v>G0584</x:v>
      </x:c>
      <x:c r="B589" s="38" t="str">
        <x:v>C15</x:v>
      </x:c>
      <x:c r="C589" s="38" t="str">
        <x:v>SAGICOR Panamá, S. A.</x:v>
      </x:c>
      <x:c r="D589" s="38" t="str">
        <x:v>Industrial</x:v>
      </x:c>
      <x:c r="E589" s="38" t="str">
        <x:v>Ngäbe-Buglé</x:v>
      </x:c>
      <x:c r="F589" s="55" t="n">
        <x:f>'SSRP geografia'!C199</x:f>
        <x:v>0</x:v>
      </x:c>
      <x:c r="G589" s="60" t="n">
        <x:f>IF(SUM('SSRP geografia'!$C$188:$C$200)=0,IF('SSRP agosto'!F20=0,0,"n.a."),F589/SUM('SSRP geografia'!$C$188:$C$200))</x:f>
        <x:v>0</x:v>
      </x:c>
      <x:c r="H589" s="55" t="n">
        <x:f>'SSRP agosto'!F20</x:f>
        <x:v>0</x:v>
      </x:c>
      <x:c r="I589" s="55" t="n">
        <x:f>ROUND(H589*Parametros!$B$11,0)</x:f>
        <x:v>0</x:v>
      </x:c>
      <x:c r="J589" s="55" t="n">
        <x:f>IF(ISNUMBER(G589),ROUND(SUM(G578:G589)*I589,0)-ROUND(SUM(G578:G588)*I589,0),"n.a.")</x:f>
        <x:v>0</x:v>
      </x:c>
      <x:c r="K589" s="55" t="n">
        <x:f>'SSRP agosto'!J20</x:f>
        <x:v>0</x:v>
      </x:c>
      <x:c r="L589" s="55" t="n">
        <x:f>K589*Parametros!$B$10*Parametros!$B$11</x:f>
        <x:v>0</x:v>
      </x:c>
      <x:c r="M589" s="60" t="n">
        <x:f>Parametros!B9</x:f>
        <x:v>0.015</x:v>
      </x:c>
      <x:c r="N589" s="55" t="n">
        <x:f>IF(I589=0,IF(L589=0,0,"n.a."),IF(M589&gt;0,L589/M589/I589,"n.a."))</x:f>
        <x:v>0</x:v>
      </x:c>
      <x:c r="O589" s="55" t="n">
        <x:f>IF(AND(ISNUMBER(J589),ISNUMBER(N589)),J589*N589,"n.a.")</x:f>
        <x:v>0</x:v>
      </x:c>
    </x:row>
    <x:row r="590">
      <x:c r="A590" s="38" t="str">
        <x:v>G0585</x:v>
      </x:c>
      <x:c r="B590" s="38" t="str">
        <x:v>C15</x:v>
      </x:c>
      <x:c r="C590" s="38" t="str">
        <x:v>SAGICOR Panamá, S. A.</x:v>
      </x:c>
      <x:c r="D590" s="38" t="str">
        <x:v>Industrial</x:v>
      </x:c>
      <x:c r="E590" s="38" t="str">
        <x:v>Panamá Oeste</x:v>
      </x:c>
      <x:c r="F590" s="55" t="n">
        <x:f>'SSRP geografia'!C200</x:f>
        <x:v>0</x:v>
      </x:c>
      <x:c r="G590" s="60" t="n">
        <x:f>IF(SUM('SSRP geografia'!$C$188:$C$200)=0,IF('SSRP agosto'!F20=0,0,"n.a."),F590/SUM('SSRP geografia'!$C$188:$C$200))</x:f>
        <x:v>0</x:v>
      </x:c>
      <x:c r="H590" s="55" t="n">
        <x:f>'SSRP agosto'!F20</x:f>
        <x:v>0</x:v>
      </x:c>
      <x:c r="I590" s="55" t="n">
        <x:f>ROUND(H590*Parametros!$B$11,0)</x:f>
        <x:v>0</x:v>
      </x:c>
      <x:c r="J590" s="55" t="n">
        <x:f>IF(ISNUMBER(G590),ROUND(SUM(G578:G590)*I590,0)-ROUND(SUM(G578:G589)*I590,0),"n.a.")</x:f>
        <x:v>0</x:v>
      </x:c>
      <x:c r="K590" s="55" t="n">
        <x:f>'SSRP agosto'!J20</x:f>
        <x:v>0</x:v>
      </x:c>
      <x:c r="L590" s="55" t="n">
        <x:f>K590*Parametros!$B$10*Parametros!$B$11</x:f>
        <x:v>0</x:v>
      </x:c>
      <x:c r="M590" s="60" t="n">
        <x:f>Parametros!B9</x:f>
        <x:v>0.015</x:v>
      </x:c>
      <x:c r="N590" s="55" t="n">
        <x:f>IF(I590=0,IF(L590=0,0,"n.a."),IF(M590&gt;0,L590/M590/I590,"n.a."))</x:f>
        <x:v>0</x:v>
      </x:c>
      <x:c r="O590" s="55" t="n">
        <x:f>IF(AND(ISNUMBER(J590),ISNUMBER(N590)),J590*N590,"n.a.")</x:f>
        <x:v>0</x:v>
      </x:c>
    </x:row>
    <x:row r="591">
      <x:c r="A591" s="38" t="str">
        <x:v>G0586</x:v>
      </x:c>
      <x:c r="B591" s="38" t="str">
        <x:v>C16</x:v>
      </x:c>
      <x:c r="C591" s="38" t="str">
        <x:v>Seguros FEDPA, S .A.</x:v>
      </x:c>
      <x:c r="D591" s="38" t="str">
        <x:v>Residencial</x:v>
      </x:c>
      <x:c r="E591" s="38" t="str">
        <x:v>Bocas del Toro</x:v>
      </x:c>
      <x:c r="F591" s="55" t="n">
        <x:f>'SSRP geografia'!C201</x:f>
        <x:v>4563</x:v>
      </x:c>
      <x:c r="G591" s="60" t="n">
        <x:f>IF(SUM('SSRP geografia'!$C$201:$C$213)=0,IF('SSRP agosto'!D21=0,0,"n.a."),F591/SUM('SSRP geografia'!$C$201:$C$213))</x:f>
        <x:v>0.011782446917016767</x:v>
      </x:c>
      <x:c r="H591" s="55" t="n">
        <x:f>'SSRP agosto'!D21</x:f>
        <x:v>2492</x:v>
      </x:c>
      <x:c r="I591" s="55" t="n">
        <x:f>ROUND(H591*Parametros!$B$11,0)</x:f>
        <x:v>2492</x:v>
      </x:c>
      <x:c r="J591" s="55" t="n">
        <x:f>IF(ISNUMBER(G591),ROUND(SUM(G591:G591)*I591,0)-0,"n.a.")</x:f>
        <x:v>29</x:v>
      </x:c>
      <x:c r="K591" s="55" t="n">
        <x:f>'SSRP agosto'!H21</x:f>
        <x:v>562912</x:v>
      </x:c>
      <x:c r="L591" s="55" t="n">
        <x:f>K591*Parametros!$B$10*Parametros!$B$11</x:f>
        <x:v>844368</x:v>
      </x:c>
      <x:c r="M591" s="60" t="n">
        <x:f>Parametros!B7</x:f>
        <x:v>0.01</x:v>
      </x:c>
      <x:c r="N591" s="55" t="n">
        <x:f>IF(I591=0,IF(L591=0,0,"n.a."),IF(M591&gt;0,L591/M591/I591,"n.a."))</x:f>
        <x:v>33883.14606741573</x:v>
      </x:c>
      <x:c r="O591" s="55" t="n">
        <x:f>IF(AND(ISNUMBER(J591),ISNUMBER(N591)),J591*N591,"n.a.")</x:f>
        <x:v>982611.2359550562</x:v>
      </x:c>
    </x:row>
    <x:row r="592">
      <x:c r="A592" s="38" t="str">
        <x:v>G0587</x:v>
      </x:c>
      <x:c r="B592" s="38" t="str">
        <x:v>C16</x:v>
      </x:c>
      <x:c r="C592" s="38" t="str">
        <x:v>Seguros FEDPA, S .A.</x:v>
      </x:c>
      <x:c r="D592" s="38" t="str">
        <x:v>Residencial</x:v>
      </x:c>
      <x:c r="E592" s="38" t="str">
        <x:v>Coclé</x:v>
      </x:c>
      <x:c r="F592" s="55" t="n">
        <x:f>'SSRP geografia'!C202</x:f>
        <x:v>18136</x:v>
      </x:c>
      <x:c r="G592" s="60" t="n">
        <x:f>IF(SUM('SSRP geografia'!$C$201:$C$213)=0,IF('SSRP agosto'!D21=0,0,"n.a."),F592/SUM('SSRP geografia'!$C$201:$C$213))</x:f>
        <x:v>0.04683025581569495</x:v>
      </x:c>
      <x:c r="H592" s="55" t="n">
        <x:f>'SSRP agosto'!D21</x:f>
        <x:v>2492</x:v>
      </x:c>
      <x:c r="I592" s="55" t="n">
        <x:f>ROUND(H592*Parametros!$B$11,0)</x:f>
        <x:v>2492</x:v>
      </x:c>
      <x:c r="J592" s="55" t="n">
        <x:f>IF(ISNUMBER(G592),ROUND(SUM(G591:G592)*I592,0)-ROUND(SUM(G591:G591)*I592,0),"n.a.")</x:f>
        <x:v>117</x:v>
      </x:c>
      <x:c r="K592" s="55" t="n">
        <x:f>'SSRP agosto'!H21</x:f>
        <x:v>562912</x:v>
      </x:c>
      <x:c r="L592" s="55" t="n">
        <x:f>K592*Parametros!$B$10*Parametros!$B$11</x:f>
        <x:v>844368</x:v>
      </x:c>
      <x:c r="M592" s="60" t="n">
        <x:f>Parametros!B7</x:f>
        <x:v>0.01</x:v>
      </x:c>
      <x:c r="N592" s="55" t="n">
        <x:f>IF(I592=0,IF(L592=0,0,"n.a."),IF(M592&gt;0,L592/M592/I592,"n.a."))</x:f>
        <x:v>33883.14606741573</x:v>
      </x:c>
      <x:c r="O592" s="55" t="n">
        <x:f>IF(AND(ISNUMBER(J592),ISNUMBER(N592)),J592*N592,"n.a.")</x:f>
        <x:v>3964328.08988764</x:v>
      </x:c>
    </x:row>
    <x:row r="593">
      <x:c r="A593" s="38" t="str">
        <x:v>G0588</x:v>
      </x:c>
      <x:c r="B593" s="38" t="str">
        <x:v>C16</x:v>
      </x:c>
      <x:c r="C593" s="38" t="str">
        <x:v>Seguros FEDPA, S .A.</x:v>
      </x:c>
      <x:c r="D593" s="38" t="str">
        <x:v>Residencial</x:v>
      </x:c>
      <x:c r="E593" s="38" t="str">
        <x:v>Colón</x:v>
      </x:c>
      <x:c r="F593" s="55" t="n">
        <x:f>'SSRP geografia'!C203</x:f>
        <x:v>19179</x:v>
      </x:c>
      <x:c r="G593" s="60" t="n">
        <x:f>IF(SUM('SSRP geografia'!$C$201:$C$213)=0,IF('SSRP agosto'!D21=0,0,"n.a."),F593/SUM('SSRP geografia'!$C$201:$C$213))</x:f>
        <x:v>0.049523460315902816</x:v>
      </x:c>
      <x:c r="H593" s="55" t="n">
        <x:f>'SSRP agosto'!D21</x:f>
        <x:v>2492</x:v>
      </x:c>
      <x:c r="I593" s="55" t="n">
        <x:f>ROUND(H593*Parametros!$B$11,0)</x:f>
        <x:v>2492</x:v>
      </x:c>
      <x:c r="J593" s="55" t="n">
        <x:f>IF(ISNUMBER(G593),ROUND(SUM(G591:G593)*I593,0)-ROUND(SUM(G591:G592)*I593,0),"n.a.")</x:f>
        <x:v>123</x:v>
      </x:c>
      <x:c r="K593" s="55" t="n">
        <x:f>'SSRP agosto'!H21</x:f>
        <x:v>562912</x:v>
      </x:c>
      <x:c r="L593" s="55" t="n">
        <x:f>K593*Parametros!$B$10*Parametros!$B$11</x:f>
        <x:v>844368</x:v>
      </x:c>
      <x:c r="M593" s="60" t="n">
        <x:f>Parametros!B7</x:f>
        <x:v>0.01</x:v>
      </x:c>
      <x:c r="N593" s="55" t="n">
        <x:f>IF(I593=0,IF(L593=0,0,"n.a."),IF(M593&gt;0,L593/M593/I593,"n.a."))</x:f>
        <x:v>33883.14606741573</x:v>
      </x:c>
      <x:c r="O593" s="55" t="n">
        <x:f>IF(AND(ISNUMBER(J593),ISNUMBER(N593)),J593*N593,"n.a.")</x:f>
        <x:v>4167626.9662921345</x:v>
      </x:c>
    </x:row>
    <x:row r="594">
      <x:c r="A594" s="38" t="str">
        <x:v>G0589</x:v>
      </x:c>
      <x:c r="B594" s="38" t="str">
        <x:v>C16</x:v>
      </x:c>
      <x:c r="C594" s="38" t="str">
        <x:v>Seguros FEDPA, S .A.</x:v>
      </x:c>
      <x:c r="D594" s="38" t="str">
        <x:v>Residencial</x:v>
      </x:c>
      <x:c r="E594" s="38" t="str">
        <x:v>Chiriquí</x:v>
      </x:c>
      <x:c r="F594" s="55" t="n">
        <x:f>'SSRP geografia'!C204</x:f>
        <x:v>49450</x:v>
      </x:c>
      <x:c r="G594" s="60" t="n">
        <x:f>IF(SUM('SSRP geografia'!$C$201:$C$213)=0,IF('SSRP agosto'!D21=0,0,"n.a."),F594/SUM('SSRP geografia'!$C$201:$C$213))</x:f>
        <x:v>0.12768836292931823</x:v>
      </x:c>
      <x:c r="H594" s="55" t="n">
        <x:f>'SSRP agosto'!D21</x:f>
        <x:v>2492</x:v>
      </x:c>
      <x:c r="I594" s="55" t="n">
        <x:f>ROUND(H594*Parametros!$B$11,0)</x:f>
        <x:v>2492</x:v>
      </x:c>
      <x:c r="J594" s="55" t="n">
        <x:f>IF(ISNUMBER(G594),ROUND(SUM(G591:G594)*I594,0)-ROUND(SUM(G591:G593)*I594,0),"n.a.")</x:f>
        <x:v>319</x:v>
      </x:c>
      <x:c r="K594" s="55" t="n">
        <x:f>'SSRP agosto'!H21</x:f>
        <x:v>562912</x:v>
      </x:c>
      <x:c r="L594" s="55" t="n">
        <x:f>K594*Parametros!$B$10*Parametros!$B$11</x:f>
        <x:v>844368</x:v>
      </x:c>
      <x:c r="M594" s="60" t="n">
        <x:f>Parametros!B7</x:f>
        <x:v>0.01</x:v>
      </x:c>
      <x:c r="N594" s="55" t="n">
        <x:f>IF(I594=0,IF(L594=0,0,"n.a."),IF(M594&gt;0,L594/M594/I594,"n.a."))</x:f>
        <x:v>33883.14606741573</x:v>
      </x:c>
      <x:c r="O594" s="55" t="n">
        <x:f>IF(AND(ISNUMBER(J594),ISNUMBER(N594)),J594*N594,"n.a.")</x:f>
        <x:v>10808723.595505618</x:v>
      </x:c>
    </x:row>
    <x:row r="595">
      <x:c r="A595" s="38" t="str">
        <x:v>G0590</x:v>
      </x:c>
      <x:c r="B595" s="38" t="str">
        <x:v>C16</x:v>
      </x:c>
      <x:c r="C595" s="38" t="str">
        <x:v>Seguros FEDPA, S .A.</x:v>
      </x:c>
      <x:c r="D595" s="38" t="str">
        <x:v>Residencial</x:v>
      </x:c>
      <x:c r="E595" s="38" t="str">
        <x:v>Darién</x:v>
      </x:c>
      <x:c r="F595" s="55" t="n">
        <x:f>'SSRP geografia'!C205</x:f>
        <x:v>0</x:v>
      </x:c>
      <x:c r="G595" s="60" t="n">
        <x:f>IF(SUM('SSRP geografia'!$C$201:$C$213)=0,IF('SSRP agosto'!D21=0,0,"n.a."),F595/SUM('SSRP geografia'!$C$201:$C$213))</x:f>
        <x:v>0</x:v>
      </x:c>
      <x:c r="H595" s="55" t="n">
        <x:f>'SSRP agosto'!D21</x:f>
        <x:v>2492</x:v>
      </x:c>
      <x:c r="I595" s="55" t="n">
        <x:f>ROUND(H595*Parametros!$B$11,0)</x:f>
        <x:v>2492</x:v>
      </x:c>
      <x:c r="J595" s="55" t="n">
        <x:f>IF(ISNUMBER(G595),ROUND(SUM(G591:G595)*I595,0)-ROUND(SUM(G591:G594)*I595,0),"n.a.")</x:f>
        <x:v>0</x:v>
      </x:c>
      <x:c r="K595" s="55" t="n">
        <x:f>'SSRP agosto'!H21</x:f>
        <x:v>562912</x:v>
      </x:c>
      <x:c r="L595" s="55" t="n">
        <x:f>K595*Parametros!$B$10*Parametros!$B$11</x:f>
        <x:v>844368</x:v>
      </x:c>
      <x:c r="M595" s="60" t="n">
        <x:f>Parametros!B7</x:f>
        <x:v>0.01</x:v>
      </x:c>
      <x:c r="N595" s="55" t="n">
        <x:f>IF(I595=0,IF(L595=0,0,"n.a."),IF(M595&gt;0,L595/M595/I595,"n.a."))</x:f>
        <x:v>33883.14606741573</x:v>
      </x:c>
      <x:c r="O595" s="55" t="n">
        <x:f>IF(AND(ISNUMBER(J595),ISNUMBER(N595)),J595*N595,"n.a.")</x:f>
        <x:v>0</x:v>
      </x:c>
    </x:row>
    <x:row r="596">
      <x:c r="A596" s="38" t="str">
        <x:v>G0591</x:v>
      </x:c>
      <x:c r="B596" s="38" t="str">
        <x:v>C16</x:v>
      </x:c>
      <x:c r="C596" s="38" t="str">
        <x:v>Seguros FEDPA, S .A.</x:v>
      </x:c>
      <x:c r="D596" s="38" t="str">
        <x:v>Residencial</x:v>
      </x:c>
      <x:c r="E596" s="38" t="str">
        <x:v>Herrera</x:v>
      </x:c>
      <x:c r="F596" s="55" t="n">
        <x:f>'SSRP geografia'!C206</x:f>
        <x:v>27226</x:v>
      </x:c>
      <x:c r="G596" s="60" t="n">
        <x:f>IF(SUM('SSRP geografia'!$C$201:$C$213)=0,IF('SSRP agosto'!D21=0,0,"n.a."),F596/SUM('SSRP geografia'!$C$201:$C$213))</x:f>
        <x:v>0.07030219148864748</x:v>
      </x:c>
      <x:c r="H596" s="55" t="n">
        <x:f>'SSRP agosto'!D21</x:f>
        <x:v>2492</x:v>
      </x:c>
      <x:c r="I596" s="55" t="n">
        <x:f>ROUND(H596*Parametros!$B$11,0)</x:f>
        <x:v>2492</x:v>
      </x:c>
      <x:c r="J596" s="55" t="n">
        <x:f>IF(ISNUMBER(G596),ROUND(SUM(G591:G596)*I596,0)-ROUND(SUM(G591:G595)*I596,0),"n.a.")</x:f>
        <x:v>175</x:v>
      </x:c>
      <x:c r="K596" s="55" t="n">
        <x:f>'SSRP agosto'!H21</x:f>
        <x:v>562912</x:v>
      </x:c>
      <x:c r="L596" s="55" t="n">
        <x:f>K596*Parametros!$B$10*Parametros!$B$11</x:f>
        <x:v>844368</x:v>
      </x:c>
      <x:c r="M596" s="60" t="n">
        <x:f>Parametros!B7</x:f>
        <x:v>0.01</x:v>
      </x:c>
      <x:c r="N596" s="55" t="n">
        <x:f>IF(I596=0,IF(L596=0,0,"n.a."),IF(M596&gt;0,L596/M596/I596,"n.a."))</x:f>
        <x:v>33883.14606741573</x:v>
      </x:c>
      <x:c r="O596" s="55" t="n">
        <x:f>IF(AND(ISNUMBER(J596),ISNUMBER(N596)),J596*N596,"n.a.")</x:f>
        <x:v>5929550.561797752</x:v>
      </x:c>
    </x:row>
    <x:row r="597">
      <x:c r="A597" s="38" t="str">
        <x:v>G0592</x:v>
      </x:c>
      <x:c r="B597" s="38" t="str">
        <x:v>C16</x:v>
      </x:c>
      <x:c r="C597" s="38" t="str">
        <x:v>Seguros FEDPA, S .A.</x:v>
      </x:c>
      <x:c r="D597" s="38" t="str">
        <x:v>Residencial</x:v>
      </x:c>
      <x:c r="E597" s="38" t="str">
        <x:v>Los Santos</x:v>
      </x:c>
      <x:c r="F597" s="55" t="n">
        <x:f>'SSRP geografia'!C207</x:f>
        <x:v>10682</x:v>
      </x:c>
      <x:c r="G597" s="60" t="n">
        <x:f>IF(SUM('SSRP geografia'!$C$201:$C$213)=0,IF('SSRP agosto'!D21=0,0,"n.a."),F597/SUM('SSRP geografia'!$C$201:$C$213))</x:f>
        <x:v>0.027582752129645647</x:v>
      </x:c>
      <x:c r="H597" s="55" t="n">
        <x:f>'SSRP agosto'!D21</x:f>
        <x:v>2492</x:v>
      </x:c>
      <x:c r="I597" s="55" t="n">
        <x:f>ROUND(H597*Parametros!$B$11,0)</x:f>
        <x:v>2492</x:v>
      </x:c>
      <x:c r="J597" s="55" t="n">
        <x:f>IF(ISNUMBER(G597),ROUND(SUM(G591:G597)*I597,0)-ROUND(SUM(G591:G596)*I597,0),"n.a.")</x:f>
        <x:v>69</x:v>
      </x:c>
      <x:c r="K597" s="55" t="n">
        <x:f>'SSRP agosto'!H21</x:f>
        <x:v>562912</x:v>
      </x:c>
      <x:c r="L597" s="55" t="n">
        <x:f>K597*Parametros!$B$10*Parametros!$B$11</x:f>
        <x:v>844368</x:v>
      </x:c>
      <x:c r="M597" s="60" t="n">
        <x:f>Parametros!B7</x:f>
        <x:v>0.01</x:v>
      </x:c>
      <x:c r="N597" s="55" t="n">
        <x:f>IF(I597=0,IF(L597=0,0,"n.a."),IF(M597&gt;0,L597/M597/I597,"n.a."))</x:f>
        <x:v>33883.14606741573</x:v>
      </x:c>
      <x:c r="O597" s="55" t="n">
        <x:f>IF(AND(ISNUMBER(J597),ISNUMBER(N597)),J597*N597,"n.a.")</x:f>
        <x:v>2337937.0786516853</x:v>
      </x:c>
    </x:row>
    <x:row r="598">
      <x:c r="A598" s="38" t="str">
        <x:v>G0593</x:v>
      </x:c>
      <x:c r="B598" s="38" t="str">
        <x:v>C16</x:v>
      </x:c>
      <x:c r="C598" s="38" t="str">
        <x:v>Seguros FEDPA, S .A.</x:v>
      </x:c>
      <x:c r="D598" s="38" t="str">
        <x:v>Residencial</x:v>
      </x:c>
      <x:c r="E598" s="38" t="str">
        <x:v>Panamá</x:v>
      </x:c>
      <x:c r="F598" s="55" t="n">
        <x:f>'SSRP geografia'!C208</x:f>
        <x:v>172543</x:v>
      </x:c>
      <x:c r="G598" s="60" t="n">
        <x:f>IF(SUM('SSRP geografia'!$C$201:$C$213)=0,IF('SSRP agosto'!D21=0,0,"n.a."),F598/SUM('SSRP geografia'!$C$201:$C$213))</x:f>
        <x:v>0.4455355552055279</x:v>
      </x:c>
      <x:c r="H598" s="55" t="n">
        <x:f>'SSRP agosto'!D21</x:f>
        <x:v>2492</x:v>
      </x:c>
      <x:c r="I598" s="55" t="n">
        <x:f>ROUND(H598*Parametros!$B$11,0)</x:f>
        <x:v>2492</x:v>
      </x:c>
      <x:c r="J598" s="55" t="n">
        <x:f>IF(ISNUMBER(G598),ROUND(SUM(G591:G598)*I598,0)-ROUND(SUM(G591:G597)*I598,0),"n.a.")</x:f>
        <x:v>1110</x:v>
      </x:c>
      <x:c r="K598" s="55" t="n">
        <x:f>'SSRP agosto'!H21</x:f>
        <x:v>562912</x:v>
      </x:c>
      <x:c r="L598" s="55" t="n">
        <x:f>K598*Parametros!$B$10*Parametros!$B$11</x:f>
        <x:v>844368</x:v>
      </x:c>
      <x:c r="M598" s="60" t="n">
        <x:f>Parametros!B7</x:f>
        <x:v>0.01</x:v>
      </x:c>
      <x:c r="N598" s="55" t="n">
        <x:f>IF(I598=0,IF(L598=0,0,"n.a."),IF(M598&gt;0,L598/M598/I598,"n.a."))</x:f>
        <x:v>33883.14606741573</x:v>
      </x:c>
      <x:c r="O598" s="55" t="n">
        <x:f>IF(AND(ISNUMBER(J598),ISNUMBER(N598)),J598*N598,"n.a.")</x:f>
        <x:v>37610292.13483146</x:v>
      </x:c>
    </x:row>
    <x:row r="599">
      <x:c r="A599" s="38" t="str">
        <x:v>G0594</x:v>
      </x:c>
      <x:c r="B599" s="38" t="str">
        <x:v>C16</x:v>
      </x:c>
      <x:c r="C599" s="38" t="str">
        <x:v>Seguros FEDPA, S .A.</x:v>
      </x:c>
      <x:c r="D599" s="38" t="str">
        <x:v>Residencial</x:v>
      </x:c>
      <x:c r="E599" s="38" t="str">
        <x:v>Veraguas</x:v>
      </x:c>
      <x:c r="F599" s="55" t="n">
        <x:f>'SSRP geografia'!C209</x:f>
        <x:v>25876</x:v>
      </x:c>
      <x:c r="G599" s="60" t="n">
        <x:f>IF(SUM('SSRP geografia'!$C$201:$C$213)=0,IF('SSRP agosto'!D21=0,0,"n.a."),F599/SUM('SSRP geografia'!$C$201:$C$213))</x:f>
        <x:v>0.06681626044810998</x:v>
      </x:c>
      <x:c r="H599" s="55" t="n">
        <x:f>'SSRP agosto'!D21</x:f>
        <x:v>2492</x:v>
      </x:c>
      <x:c r="I599" s="55" t="n">
        <x:f>ROUND(H599*Parametros!$B$11,0)</x:f>
        <x:v>2492</x:v>
      </x:c>
      <x:c r="J599" s="55" t="n">
        <x:f>IF(ISNUMBER(G599),ROUND(SUM(G591:G599)*I599,0)-ROUND(SUM(G591:G598)*I599,0),"n.a.")</x:f>
        <x:v>166</x:v>
      </x:c>
      <x:c r="K599" s="55" t="n">
        <x:f>'SSRP agosto'!H21</x:f>
        <x:v>562912</x:v>
      </x:c>
      <x:c r="L599" s="55" t="n">
        <x:f>K599*Parametros!$B$10*Parametros!$B$11</x:f>
        <x:v>844368</x:v>
      </x:c>
      <x:c r="M599" s="60" t="n">
        <x:f>Parametros!B7</x:f>
        <x:v>0.01</x:v>
      </x:c>
      <x:c r="N599" s="55" t="n">
        <x:f>IF(I599=0,IF(L599=0,0,"n.a."),IF(M599&gt;0,L599/M599/I599,"n.a."))</x:f>
        <x:v>33883.14606741573</x:v>
      </x:c>
      <x:c r="O599" s="55" t="n">
        <x:f>IF(AND(ISNUMBER(J599),ISNUMBER(N599)),J599*N599,"n.a.")</x:f>
        <x:v>5624602.247191011</x:v>
      </x:c>
    </x:row>
    <x:row r="600">
      <x:c r="A600" s="38" t="str">
        <x:v>G0595</x:v>
      </x:c>
      <x:c r="B600" s="38" t="str">
        <x:v>C16</x:v>
      </x:c>
      <x:c r="C600" s="38" t="str">
        <x:v>Seguros FEDPA, S .A.</x:v>
      </x:c>
      <x:c r="D600" s="38" t="str">
        <x:v>Residencial</x:v>
      </x:c>
      <x:c r="E600" s="38" t="str">
        <x:v>Guna Yala</x:v>
      </x:c>
      <x:c r="F600" s="55" t="n">
        <x:f>'SSRP geografia'!C210</x:f>
        <x:v>0</x:v>
      </x:c>
      <x:c r="G600" s="60" t="n">
        <x:f>IF(SUM('SSRP geografia'!$C$201:$C$213)=0,IF('SSRP agosto'!D21=0,0,"n.a."),F600/SUM('SSRP geografia'!$C$201:$C$213))</x:f>
        <x:v>0</x:v>
      </x:c>
      <x:c r="H600" s="55" t="n">
        <x:f>'SSRP agosto'!D21</x:f>
        <x:v>2492</x:v>
      </x:c>
      <x:c r="I600" s="55" t="n">
        <x:f>ROUND(H600*Parametros!$B$11,0)</x:f>
        <x:v>2492</x:v>
      </x:c>
      <x:c r="J600" s="55" t="n">
        <x:f>IF(ISNUMBER(G600),ROUND(SUM(G591:G600)*I600,0)-ROUND(SUM(G591:G599)*I600,0),"n.a.")</x:f>
        <x:v>0</x:v>
      </x:c>
      <x:c r="K600" s="55" t="n">
        <x:f>'SSRP agosto'!H21</x:f>
        <x:v>562912</x:v>
      </x:c>
      <x:c r="L600" s="55" t="n">
        <x:f>K600*Parametros!$B$10*Parametros!$B$11</x:f>
        <x:v>844368</x:v>
      </x:c>
      <x:c r="M600" s="60" t="n">
        <x:f>Parametros!B7</x:f>
        <x:v>0.01</x:v>
      </x:c>
      <x:c r="N600" s="55" t="n">
        <x:f>IF(I600=0,IF(L600=0,0,"n.a."),IF(M600&gt;0,L600/M600/I600,"n.a."))</x:f>
        <x:v>33883.14606741573</x:v>
      </x:c>
      <x:c r="O600" s="55" t="n">
        <x:f>IF(AND(ISNUMBER(J600),ISNUMBER(N600)),J600*N600,"n.a.")</x:f>
        <x:v>0</x:v>
      </x:c>
    </x:row>
    <x:row r="601">
      <x:c r="A601" s="38" t="str">
        <x:v>G0596</x:v>
      </x:c>
      <x:c r="B601" s="38" t="str">
        <x:v>C16</x:v>
      </x:c>
      <x:c r="C601" s="38" t="str">
        <x:v>Seguros FEDPA, S .A.</x:v>
      </x:c>
      <x:c r="D601" s="38" t="str">
        <x:v>Residencial</x:v>
      </x:c>
      <x:c r="E601" s="38" t="str">
        <x:v>Emberá-Wounaan</x:v>
      </x:c>
      <x:c r="F601" s="55" t="n">
        <x:f>'SSRP geografia'!C211</x:f>
        <x:v>0</x:v>
      </x:c>
      <x:c r="G601" s="60" t="n">
        <x:f>IF(SUM('SSRP geografia'!$C$201:$C$213)=0,IF('SSRP agosto'!D21=0,0,"n.a."),F601/SUM('SSRP geografia'!$C$201:$C$213))</x:f>
        <x:v>0</x:v>
      </x:c>
      <x:c r="H601" s="55" t="n">
        <x:f>'SSRP agosto'!D21</x:f>
        <x:v>2492</x:v>
      </x:c>
      <x:c r="I601" s="55" t="n">
        <x:f>ROUND(H601*Parametros!$B$11,0)</x:f>
        <x:v>2492</x:v>
      </x:c>
      <x:c r="J601" s="55" t="n">
        <x:f>IF(ISNUMBER(G601),ROUND(SUM(G591:G601)*I601,0)-ROUND(SUM(G591:G600)*I601,0),"n.a.")</x:f>
        <x:v>0</x:v>
      </x:c>
      <x:c r="K601" s="55" t="n">
        <x:f>'SSRP agosto'!H21</x:f>
        <x:v>562912</x:v>
      </x:c>
      <x:c r="L601" s="55" t="n">
        <x:f>K601*Parametros!$B$10*Parametros!$B$11</x:f>
        <x:v>844368</x:v>
      </x:c>
      <x:c r="M601" s="60" t="n">
        <x:f>Parametros!B7</x:f>
        <x:v>0.01</x:v>
      </x:c>
      <x:c r="N601" s="55" t="n">
        <x:f>IF(I601=0,IF(L601=0,0,"n.a."),IF(M601&gt;0,L601/M601/I601,"n.a."))</x:f>
        <x:v>33883.14606741573</x:v>
      </x:c>
      <x:c r="O601" s="55" t="n">
        <x:f>IF(AND(ISNUMBER(J601),ISNUMBER(N601)),J601*N601,"n.a.")</x:f>
        <x:v>0</x:v>
      </x:c>
    </x:row>
    <x:row r="602">
      <x:c r="A602" s="38" t="str">
        <x:v>G0597</x:v>
      </x:c>
      <x:c r="B602" s="38" t="str">
        <x:v>C16</x:v>
      </x:c>
      <x:c r="C602" s="38" t="str">
        <x:v>Seguros FEDPA, S .A.</x:v>
      </x:c>
      <x:c r="D602" s="38" t="str">
        <x:v>Residencial</x:v>
      </x:c>
      <x:c r="E602" s="38" t="str">
        <x:v>Ngäbe-Buglé</x:v>
      </x:c>
      <x:c r="F602" s="55" t="n">
        <x:f>'SSRP geografia'!C212</x:f>
        <x:v>0</x:v>
      </x:c>
      <x:c r="G602" s="60" t="n">
        <x:f>IF(SUM('SSRP geografia'!$C$201:$C$213)=0,IF('SSRP agosto'!D21=0,0,"n.a."),F602/SUM('SSRP geografia'!$C$201:$C$213))</x:f>
        <x:v>0</x:v>
      </x:c>
      <x:c r="H602" s="55" t="n">
        <x:f>'SSRP agosto'!D21</x:f>
        <x:v>2492</x:v>
      </x:c>
      <x:c r="I602" s="55" t="n">
        <x:f>ROUND(H602*Parametros!$B$11,0)</x:f>
        <x:v>2492</x:v>
      </x:c>
      <x:c r="J602" s="55" t="n">
        <x:f>IF(ISNUMBER(G602),ROUND(SUM(G591:G602)*I602,0)-ROUND(SUM(G591:G601)*I602,0),"n.a.")</x:f>
        <x:v>0</x:v>
      </x:c>
      <x:c r="K602" s="55" t="n">
        <x:f>'SSRP agosto'!H21</x:f>
        <x:v>562912</x:v>
      </x:c>
      <x:c r="L602" s="55" t="n">
        <x:f>K602*Parametros!$B$10*Parametros!$B$11</x:f>
        <x:v>844368</x:v>
      </x:c>
      <x:c r="M602" s="60" t="n">
        <x:f>Parametros!B7</x:f>
        <x:v>0.01</x:v>
      </x:c>
      <x:c r="N602" s="55" t="n">
        <x:f>IF(I602=0,IF(L602=0,0,"n.a."),IF(M602&gt;0,L602/M602/I602,"n.a."))</x:f>
        <x:v>33883.14606741573</x:v>
      </x:c>
      <x:c r="O602" s="55" t="n">
        <x:f>IF(AND(ISNUMBER(J602),ISNUMBER(N602)),J602*N602,"n.a.")</x:f>
        <x:v>0</x:v>
      </x:c>
    </x:row>
    <x:row r="603">
      <x:c r="A603" s="38" t="str">
        <x:v>G0598</x:v>
      </x:c>
      <x:c r="B603" s="38" t="str">
        <x:v>C16</x:v>
      </x:c>
      <x:c r="C603" s="38" t="str">
        <x:v>Seguros FEDPA, S .A.</x:v>
      </x:c>
      <x:c r="D603" s="38" t="str">
        <x:v>Residencial</x:v>
      </x:c>
      <x:c r="E603" s="38" t="str">
        <x:v>Panamá Oeste</x:v>
      </x:c>
      <x:c r="F603" s="55" t="n">
        <x:f>'SSRP geografia'!C213</x:f>
        <x:v>59616</x:v>
      </x:c>
      <x:c r="G603" s="60" t="n">
        <x:f>IF(SUM('SSRP geografia'!$C$201:$C$213)=0,IF('SSRP agosto'!D21=0,0,"n.a."),F603/SUM('SSRP geografia'!$C$201:$C$213))</x:f>
        <x:v>0.1539387147501362</x:v>
      </x:c>
      <x:c r="H603" s="55" t="n">
        <x:f>'SSRP agosto'!D21</x:f>
        <x:v>2492</x:v>
      </x:c>
      <x:c r="I603" s="55" t="n">
        <x:f>ROUND(H603*Parametros!$B$11,0)</x:f>
        <x:v>2492</x:v>
      </x:c>
      <x:c r="J603" s="55" t="n">
        <x:f>IF(ISNUMBER(G603),ROUND(SUM(G591:G603)*I603,0)-ROUND(SUM(G591:G602)*I603,0),"n.a.")</x:f>
        <x:v>384</x:v>
      </x:c>
      <x:c r="K603" s="55" t="n">
        <x:f>'SSRP agosto'!H21</x:f>
        <x:v>562912</x:v>
      </x:c>
      <x:c r="L603" s="55" t="n">
        <x:f>K603*Parametros!$B$10*Parametros!$B$11</x:f>
        <x:v>844368</x:v>
      </x:c>
      <x:c r="M603" s="60" t="n">
        <x:f>Parametros!B7</x:f>
        <x:v>0.01</x:v>
      </x:c>
      <x:c r="N603" s="55" t="n">
        <x:f>IF(I603=0,IF(L603=0,0,"n.a."),IF(M603&gt;0,L603/M603/I603,"n.a."))</x:f>
        <x:v>33883.14606741573</x:v>
      </x:c>
      <x:c r="O603" s="55" t="n">
        <x:f>IF(AND(ISNUMBER(J603),ISNUMBER(N603)),J603*N603,"n.a.")</x:f>
        <x:v>13011128.08988764</x:v>
      </x:c>
    </x:row>
    <x:row r="604">
      <x:c r="A604" s="38" t="str">
        <x:v>G0599</x:v>
      </x:c>
      <x:c r="B604" s="38" t="str">
        <x:v>C16</x:v>
      </x:c>
      <x:c r="C604" s="38" t="str">
        <x:v>Seguros FEDPA, S .A.</x:v>
      </x:c>
      <x:c r="D604" s="38" t="str">
        <x:v>Comercial</x:v>
      </x:c>
      <x:c r="E604" s="38" t="str">
        <x:v>Bocas del Toro</x:v>
      </x:c>
      <x:c r="F604" s="55" t="n">
        <x:f>'SSRP geografia'!C201</x:f>
        <x:v>4563</x:v>
      </x:c>
      <x:c r="G604" s="60" t="n">
        <x:f>IF(SUM('SSRP geografia'!$C$201:$C$213)=0,IF('SSRP agosto'!E21=0,0,"n.a."),F604/SUM('SSRP geografia'!$C$201:$C$213))</x:f>
        <x:v>0.011782446917016767</x:v>
      </x:c>
      <x:c r="H604" s="55" t="n">
        <x:f>'SSRP agosto'!E21</x:f>
        <x:v>0</x:v>
      </x:c>
      <x:c r="I604" s="55" t="n">
        <x:f>ROUND(H604*Parametros!$B$11,0)</x:f>
        <x:v>0</x:v>
      </x:c>
      <x:c r="J604" s="55" t="n">
        <x:f>IF(ISNUMBER(G604),ROUND(SUM(G604:G604)*I604,0)-0,"n.a.")</x:f>
        <x:v>0</x:v>
      </x:c>
      <x:c r="K604" s="55" t="n">
        <x:f>'SSRP agosto'!I21</x:f>
        <x:v>0</x:v>
      </x:c>
      <x:c r="L604" s="55" t="n">
        <x:f>K604*Parametros!$B$10*Parametros!$B$11</x:f>
        <x:v>0</x:v>
      </x:c>
      <x:c r="M604" s="60" t="n">
        <x:f>Parametros!B8</x:f>
        <x:v>0.015</x:v>
      </x:c>
      <x:c r="N604" s="55" t="n">
        <x:f>IF(I604=0,IF(L604=0,0,"n.a."),IF(M604&gt;0,L604/M604/I604,"n.a."))</x:f>
        <x:v>0</x:v>
      </x:c>
      <x:c r="O604" s="55" t="n">
        <x:f>IF(AND(ISNUMBER(J604),ISNUMBER(N604)),J604*N604,"n.a.")</x:f>
        <x:v>0</x:v>
      </x:c>
    </x:row>
    <x:row r="605">
      <x:c r="A605" s="38" t="str">
        <x:v>G0600</x:v>
      </x:c>
      <x:c r="B605" s="38" t="str">
        <x:v>C16</x:v>
      </x:c>
      <x:c r="C605" s="38" t="str">
        <x:v>Seguros FEDPA, S .A.</x:v>
      </x:c>
      <x:c r="D605" s="38" t="str">
        <x:v>Comercial</x:v>
      </x:c>
      <x:c r="E605" s="38" t="str">
        <x:v>Coclé</x:v>
      </x:c>
      <x:c r="F605" s="55" t="n">
        <x:f>'SSRP geografia'!C202</x:f>
        <x:v>18136</x:v>
      </x:c>
      <x:c r="G605" s="60" t="n">
        <x:f>IF(SUM('SSRP geografia'!$C$201:$C$213)=0,IF('SSRP agosto'!E21=0,0,"n.a."),F605/SUM('SSRP geografia'!$C$201:$C$213))</x:f>
        <x:v>0.04683025581569495</x:v>
      </x:c>
      <x:c r="H605" s="55" t="n">
        <x:f>'SSRP agosto'!E21</x:f>
        <x:v>0</x:v>
      </x:c>
      <x:c r="I605" s="55" t="n">
        <x:f>ROUND(H605*Parametros!$B$11,0)</x:f>
        <x:v>0</x:v>
      </x:c>
      <x:c r="J605" s="55" t="n">
        <x:f>IF(ISNUMBER(G605),ROUND(SUM(G604:G605)*I605,0)-ROUND(SUM(G604:G604)*I605,0),"n.a.")</x:f>
        <x:v>0</x:v>
      </x:c>
      <x:c r="K605" s="55" t="n">
        <x:f>'SSRP agosto'!I21</x:f>
        <x:v>0</x:v>
      </x:c>
      <x:c r="L605" s="55" t="n">
        <x:f>K605*Parametros!$B$10*Parametros!$B$11</x:f>
        <x:v>0</x:v>
      </x:c>
      <x:c r="M605" s="60" t="n">
        <x:f>Parametros!B8</x:f>
        <x:v>0.015</x:v>
      </x:c>
      <x:c r="N605" s="55" t="n">
        <x:f>IF(I605=0,IF(L605=0,0,"n.a."),IF(M605&gt;0,L605/M605/I605,"n.a."))</x:f>
        <x:v>0</x:v>
      </x:c>
      <x:c r="O605" s="55" t="n">
        <x:f>IF(AND(ISNUMBER(J605),ISNUMBER(N605)),J605*N605,"n.a.")</x:f>
        <x:v>0</x:v>
      </x:c>
    </x:row>
    <x:row r="606">
      <x:c r="A606" s="38" t="str">
        <x:v>G0601</x:v>
      </x:c>
      <x:c r="B606" s="38" t="str">
        <x:v>C16</x:v>
      </x:c>
      <x:c r="C606" s="38" t="str">
        <x:v>Seguros FEDPA, S .A.</x:v>
      </x:c>
      <x:c r="D606" s="38" t="str">
        <x:v>Comercial</x:v>
      </x:c>
      <x:c r="E606" s="38" t="str">
        <x:v>Colón</x:v>
      </x:c>
      <x:c r="F606" s="55" t="n">
        <x:f>'SSRP geografia'!C203</x:f>
        <x:v>19179</x:v>
      </x:c>
      <x:c r="G606" s="60" t="n">
        <x:f>IF(SUM('SSRP geografia'!$C$201:$C$213)=0,IF('SSRP agosto'!E21=0,0,"n.a."),F606/SUM('SSRP geografia'!$C$201:$C$213))</x:f>
        <x:v>0.049523460315902816</x:v>
      </x:c>
      <x:c r="H606" s="55" t="n">
        <x:f>'SSRP agosto'!E21</x:f>
        <x:v>0</x:v>
      </x:c>
      <x:c r="I606" s="55" t="n">
        <x:f>ROUND(H606*Parametros!$B$11,0)</x:f>
        <x:v>0</x:v>
      </x:c>
      <x:c r="J606" s="55" t="n">
        <x:f>IF(ISNUMBER(G606),ROUND(SUM(G604:G606)*I606,0)-ROUND(SUM(G604:G605)*I606,0),"n.a.")</x:f>
        <x:v>0</x:v>
      </x:c>
      <x:c r="K606" s="55" t="n">
        <x:f>'SSRP agosto'!I21</x:f>
        <x:v>0</x:v>
      </x:c>
      <x:c r="L606" s="55" t="n">
        <x:f>K606*Parametros!$B$10*Parametros!$B$11</x:f>
        <x:v>0</x:v>
      </x:c>
      <x:c r="M606" s="60" t="n">
        <x:f>Parametros!B8</x:f>
        <x:v>0.015</x:v>
      </x:c>
      <x:c r="N606" s="55" t="n">
        <x:f>IF(I606=0,IF(L606=0,0,"n.a."),IF(M606&gt;0,L606/M606/I606,"n.a."))</x:f>
        <x:v>0</x:v>
      </x:c>
      <x:c r="O606" s="55" t="n">
        <x:f>IF(AND(ISNUMBER(J606),ISNUMBER(N606)),J606*N606,"n.a.")</x:f>
        <x:v>0</x:v>
      </x:c>
    </x:row>
    <x:row r="607">
      <x:c r="A607" s="38" t="str">
        <x:v>G0602</x:v>
      </x:c>
      <x:c r="B607" s="38" t="str">
        <x:v>C16</x:v>
      </x:c>
      <x:c r="C607" s="38" t="str">
        <x:v>Seguros FEDPA, S .A.</x:v>
      </x:c>
      <x:c r="D607" s="38" t="str">
        <x:v>Comercial</x:v>
      </x:c>
      <x:c r="E607" s="38" t="str">
        <x:v>Chiriquí</x:v>
      </x:c>
      <x:c r="F607" s="55" t="n">
        <x:f>'SSRP geografia'!C204</x:f>
        <x:v>49450</x:v>
      </x:c>
      <x:c r="G607" s="60" t="n">
        <x:f>IF(SUM('SSRP geografia'!$C$201:$C$213)=0,IF('SSRP agosto'!E21=0,0,"n.a."),F607/SUM('SSRP geografia'!$C$201:$C$213))</x:f>
        <x:v>0.12768836292931823</x:v>
      </x:c>
      <x:c r="H607" s="55" t="n">
        <x:f>'SSRP agosto'!E21</x:f>
        <x:v>0</x:v>
      </x:c>
      <x:c r="I607" s="55" t="n">
        <x:f>ROUND(H607*Parametros!$B$11,0)</x:f>
        <x:v>0</x:v>
      </x:c>
      <x:c r="J607" s="55" t="n">
        <x:f>IF(ISNUMBER(G607),ROUND(SUM(G604:G607)*I607,0)-ROUND(SUM(G604:G606)*I607,0),"n.a.")</x:f>
        <x:v>0</x:v>
      </x:c>
      <x:c r="K607" s="55" t="n">
        <x:f>'SSRP agosto'!I21</x:f>
        <x:v>0</x:v>
      </x:c>
      <x:c r="L607" s="55" t="n">
        <x:f>K607*Parametros!$B$10*Parametros!$B$11</x:f>
        <x:v>0</x:v>
      </x:c>
      <x:c r="M607" s="60" t="n">
        <x:f>Parametros!B8</x:f>
        <x:v>0.015</x:v>
      </x:c>
      <x:c r="N607" s="55" t="n">
        <x:f>IF(I607=0,IF(L607=0,0,"n.a."),IF(M607&gt;0,L607/M607/I607,"n.a."))</x:f>
        <x:v>0</x:v>
      </x:c>
      <x:c r="O607" s="55" t="n">
        <x:f>IF(AND(ISNUMBER(J607),ISNUMBER(N607)),J607*N607,"n.a.")</x:f>
        <x:v>0</x:v>
      </x:c>
    </x:row>
    <x:row r="608">
      <x:c r="A608" s="38" t="str">
        <x:v>G0603</x:v>
      </x:c>
      <x:c r="B608" s="38" t="str">
        <x:v>C16</x:v>
      </x:c>
      <x:c r="C608" s="38" t="str">
        <x:v>Seguros FEDPA, S .A.</x:v>
      </x:c>
      <x:c r="D608" s="38" t="str">
        <x:v>Comercial</x:v>
      </x:c>
      <x:c r="E608" s="38" t="str">
        <x:v>Darién</x:v>
      </x:c>
      <x:c r="F608" s="55" t="n">
        <x:f>'SSRP geografia'!C205</x:f>
        <x:v>0</x:v>
      </x:c>
      <x:c r="G608" s="60" t="n">
        <x:f>IF(SUM('SSRP geografia'!$C$201:$C$213)=0,IF('SSRP agosto'!E21=0,0,"n.a."),F608/SUM('SSRP geografia'!$C$201:$C$213))</x:f>
        <x:v>0</x:v>
      </x:c>
      <x:c r="H608" s="55" t="n">
        <x:f>'SSRP agosto'!E21</x:f>
        <x:v>0</x:v>
      </x:c>
      <x:c r="I608" s="55" t="n">
        <x:f>ROUND(H608*Parametros!$B$11,0)</x:f>
        <x:v>0</x:v>
      </x:c>
      <x:c r="J608" s="55" t="n">
        <x:f>IF(ISNUMBER(G608),ROUND(SUM(G604:G608)*I608,0)-ROUND(SUM(G604:G607)*I608,0),"n.a.")</x:f>
        <x:v>0</x:v>
      </x:c>
      <x:c r="K608" s="55" t="n">
        <x:f>'SSRP agosto'!I21</x:f>
        <x:v>0</x:v>
      </x:c>
      <x:c r="L608" s="55" t="n">
        <x:f>K608*Parametros!$B$10*Parametros!$B$11</x:f>
        <x:v>0</x:v>
      </x:c>
      <x:c r="M608" s="60" t="n">
        <x:f>Parametros!B8</x:f>
        <x:v>0.015</x:v>
      </x:c>
      <x:c r="N608" s="55" t="n">
        <x:f>IF(I608=0,IF(L608=0,0,"n.a."),IF(M608&gt;0,L608/M608/I608,"n.a."))</x:f>
        <x:v>0</x:v>
      </x:c>
      <x:c r="O608" s="55" t="n">
        <x:f>IF(AND(ISNUMBER(J608),ISNUMBER(N608)),J608*N608,"n.a.")</x:f>
        <x:v>0</x:v>
      </x:c>
    </x:row>
    <x:row r="609">
      <x:c r="A609" s="38" t="str">
        <x:v>G0604</x:v>
      </x:c>
      <x:c r="B609" s="38" t="str">
        <x:v>C16</x:v>
      </x:c>
      <x:c r="C609" s="38" t="str">
        <x:v>Seguros FEDPA, S .A.</x:v>
      </x:c>
      <x:c r="D609" s="38" t="str">
        <x:v>Comercial</x:v>
      </x:c>
      <x:c r="E609" s="38" t="str">
        <x:v>Herrera</x:v>
      </x:c>
      <x:c r="F609" s="55" t="n">
        <x:f>'SSRP geografia'!C206</x:f>
        <x:v>27226</x:v>
      </x:c>
      <x:c r="G609" s="60" t="n">
        <x:f>IF(SUM('SSRP geografia'!$C$201:$C$213)=0,IF('SSRP agosto'!E21=0,0,"n.a."),F609/SUM('SSRP geografia'!$C$201:$C$213))</x:f>
        <x:v>0.07030219148864748</x:v>
      </x:c>
      <x:c r="H609" s="55" t="n">
        <x:f>'SSRP agosto'!E21</x:f>
        <x:v>0</x:v>
      </x:c>
      <x:c r="I609" s="55" t="n">
        <x:f>ROUND(H609*Parametros!$B$11,0)</x:f>
        <x:v>0</x:v>
      </x:c>
      <x:c r="J609" s="55" t="n">
        <x:f>IF(ISNUMBER(G609),ROUND(SUM(G604:G609)*I609,0)-ROUND(SUM(G604:G608)*I609,0),"n.a.")</x:f>
        <x:v>0</x:v>
      </x:c>
      <x:c r="K609" s="55" t="n">
        <x:f>'SSRP agosto'!I21</x:f>
        <x:v>0</x:v>
      </x:c>
      <x:c r="L609" s="55" t="n">
        <x:f>K609*Parametros!$B$10*Parametros!$B$11</x:f>
        <x:v>0</x:v>
      </x:c>
      <x:c r="M609" s="60" t="n">
        <x:f>Parametros!B8</x:f>
        <x:v>0.015</x:v>
      </x:c>
      <x:c r="N609" s="55" t="n">
        <x:f>IF(I609=0,IF(L609=0,0,"n.a."),IF(M609&gt;0,L609/M609/I609,"n.a."))</x:f>
        <x:v>0</x:v>
      </x:c>
      <x:c r="O609" s="55" t="n">
        <x:f>IF(AND(ISNUMBER(J609),ISNUMBER(N609)),J609*N609,"n.a.")</x:f>
        <x:v>0</x:v>
      </x:c>
    </x:row>
    <x:row r="610">
      <x:c r="A610" s="38" t="str">
        <x:v>G0605</x:v>
      </x:c>
      <x:c r="B610" s="38" t="str">
        <x:v>C16</x:v>
      </x:c>
      <x:c r="C610" s="38" t="str">
        <x:v>Seguros FEDPA, S .A.</x:v>
      </x:c>
      <x:c r="D610" s="38" t="str">
        <x:v>Comercial</x:v>
      </x:c>
      <x:c r="E610" s="38" t="str">
        <x:v>Los Santos</x:v>
      </x:c>
      <x:c r="F610" s="55" t="n">
        <x:f>'SSRP geografia'!C207</x:f>
        <x:v>10682</x:v>
      </x:c>
      <x:c r="G610" s="60" t="n">
        <x:f>IF(SUM('SSRP geografia'!$C$201:$C$213)=0,IF('SSRP agosto'!E21=0,0,"n.a."),F610/SUM('SSRP geografia'!$C$201:$C$213))</x:f>
        <x:v>0.027582752129645647</x:v>
      </x:c>
      <x:c r="H610" s="55" t="n">
        <x:f>'SSRP agosto'!E21</x:f>
        <x:v>0</x:v>
      </x:c>
      <x:c r="I610" s="55" t="n">
        <x:f>ROUND(H610*Parametros!$B$11,0)</x:f>
        <x:v>0</x:v>
      </x:c>
      <x:c r="J610" s="55" t="n">
        <x:f>IF(ISNUMBER(G610),ROUND(SUM(G604:G610)*I610,0)-ROUND(SUM(G604:G609)*I610,0),"n.a.")</x:f>
        <x:v>0</x:v>
      </x:c>
      <x:c r="K610" s="55" t="n">
        <x:f>'SSRP agosto'!I21</x:f>
        <x:v>0</x:v>
      </x:c>
      <x:c r="L610" s="55" t="n">
        <x:f>K610*Parametros!$B$10*Parametros!$B$11</x:f>
        <x:v>0</x:v>
      </x:c>
      <x:c r="M610" s="60" t="n">
        <x:f>Parametros!B8</x:f>
        <x:v>0.015</x:v>
      </x:c>
      <x:c r="N610" s="55" t="n">
        <x:f>IF(I610=0,IF(L610=0,0,"n.a."),IF(M610&gt;0,L610/M610/I610,"n.a."))</x:f>
        <x:v>0</x:v>
      </x:c>
      <x:c r="O610" s="55" t="n">
        <x:f>IF(AND(ISNUMBER(J610),ISNUMBER(N610)),J610*N610,"n.a.")</x:f>
        <x:v>0</x:v>
      </x:c>
    </x:row>
    <x:row r="611">
      <x:c r="A611" s="38" t="str">
        <x:v>G0606</x:v>
      </x:c>
      <x:c r="B611" s="38" t="str">
        <x:v>C16</x:v>
      </x:c>
      <x:c r="C611" s="38" t="str">
        <x:v>Seguros FEDPA, S .A.</x:v>
      </x:c>
      <x:c r="D611" s="38" t="str">
        <x:v>Comercial</x:v>
      </x:c>
      <x:c r="E611" s="38" t="str">
        <x:v>Panamá</x:v>
      </x:c>
      <x:c r="F611" s="55" t="n">
        <x:f>'SSRP geografia'!C208</x:f>
        <x:v>172543</x:v>
      </x:c>
      <x:c r="G611" s="60" t="n">
        <x:f>IF(SUM('SSRP geografia'!$C$201:$C$213)=0,IF('SSRP agosto'!E21=0,0,"n.a."),F611/SUM('SSRP geografia'!$C$201:$C$213))</x:f>
        <x:v>0.4455355552055279</x:v>
      </x:c>
      <x:c r="H611" s="55" t="n">
        <x:f>'SSRP agosto'!E21</x:f>
        <x:v>0</x:v>
      </x:c>
      <x:c r="I611" s="55" t="n">
        <x:f>ROUND(H611*Parametros!$B$11,0)</x:f>
        <x:v>0</x:v>
      </x:c>
      <x:c r="J611" s="55" t="n">
        <x:f>IF(ISNUMBER(G611),ROUND(SUM(G604:G611)*I611,0)-ROUND(SUM(G604:G610)*I611,0),"n.a.")</x:f>
        <x:v>0</x:v>
      </x:c>
      <x:c r="K611" s="55" t="n">
        <x:f>'SSRP agosto'!I21</x:f>
        <x:v>0</x:v>
      </x:c>
      <x:c r="L611" s="55" t="n">
        <x:f>K611*Parametros!$B$10*Parametros!$B$11</x:f>
        <x:v>0</x:v>
      </x:c>
      <x:c r="M611" s="60" t="n">
        <x:f>Parametros!B8</x:f>
        <x:v>0.015</x:v>
      </x:c>
      <x:c r="N611" s="55" t="n">
        <x:f>IF(I611=0,IF(L611=0,0,"n.a."),IF(M611&gt;0,L611/M611/I611,"n.a."))</x:f>
        <x:v>0</x:v>
      </x:c>
      <x:c r="O611" s="55" t="n">
        <x:f>IF(AND(ISNUMBER(J611),ISNUMBER(N611)),J611*N611,"n.a.")</x:f>
        <x:v>0</x:v>
      </x:c>
    </x:row>
    <x:row r="612">
      <x:c r="A612" s="38" t="str">
        <x:v>G0607</x:v>
      </x:c>
      <x:c r="B612" s="38" t="str">
        <x:v>C16</x:v>
      </x:c>
      <x:c r="C612" s="38" t="str">
        <x:v>Seguros FEDPA, S .A.</x:v>
      </x:c>
      <x:c r="D612" s="38" t="str">
        <x:v>Comercial</x:v>
      </x:c>
      <x:c r="E612" s="38" t="str">
        <x:v>Veraguas</x:v>
      </x:c>
      <x:c r="F612" s="55" t="n">
        <x:f>'SSRP geografia'!C209</x:f>
        <x:v>25876</x:v>
      </x:c>
      <x:c r="G612" s="60" t="n">
        <x:f>IF(SUM('SSRP geografia'!$C$201:$C$213)=0,IF('SSRP agosto'!E21=0,0,"n.a."),F612/SUM('SSRP geografia'!$C$201:$C$213))</x:f>
        <x:v>0.06681626044810998</x:v>
      </x:c>
      <x:c r="H612" s="55" t="n">
        <x:f>'SSRP agosto'!E21</x:f>
        <x:v>0</x:v>
      </x:c>
      <x:c r="I612" s="55" t="n">
        <x:f>ROUND(H612*Parametros!$B$11,0)</x:f>
        <x:v>0</x:v>
      </x:c>
      <x:c r="J612" s="55" t="n">
        <x:f>IF(ISNUMBER(G612),ROUND(SUM(G604:G612)*I612,0)-ROUND(SUM(G604:G611)*I612,0),"n.a.")</x:f>
        <x:v>0</x:v>
      </x:c>
      <x:c r="K612" s="55" t="n">
        <x:f>'SSRP agosto'!I21</x:f>
        <x:v>0</x:v>
      </x:c>
      <x:c r="L612" s="55" t="n">
        <x:f>K612*Parametros!$B$10*Parametros!$B$11</x:f>
        <x:v>0</x:v>
      </x:c>
      <x:c r="M612" s="60" t="n">
        <x:f>Parametros!B8</x:f>
        <x:v>0.015</x:v>
      </x:c>
      <x:c r="N612" s="55" t="n">
        <x:f>IF(I612=0,IF(L612=0,0,"n.a."),IF(M612&gt;0,L612/M612/I612,"n.a."))</x:f>
        <x:v>0</x:v>
      </x:c>
      <x:c r="O612" s="55" t="n">
        <x:f>IF(AND(ISNUMBER(J612),ISNUMBER(N612)),J612*N612,"n.a.")</x:f>
        <x:v>0</x:v>
      </x:c>
    </x:row>
    <x:row r="613">
      <x:c r="A613" s="38" t="str">
        <x:v>G0608</x:v>
      </x:c>
      <x:c r="B613" s="38" t="str">
        <x:v>C16</x:v>
      </x:c>
      <x:c r="C613" s="38" t="str">
        <x:v>Seguros FEDPA, S .A.</x:v>
      </x:c>
      <x:c r="D613" s="38" t="str">
        <x:v>Comercial</x:v>
      </x:c>
      <x:c r="E613" s="38" t="str">
        <x:v>Guna Yala</x:v>
      </x:c>
      <x:c r="F613" s="55" t="n">
        <x:f>'SSRP geografia'!C210</x:f>
        <x:v>0</x:v>
      </x:c>
      <x:c r="G613" s="60" t="n">
        <x:f>IF(SUM('SSRP geografia'!$C$201:$C$213)=0,IF('SSRP agosto'!E21=0,0,"n.a."),F613/SUM('SSRP geografia'!$C$201:$C$213))</x:f>
        <x:v>0</x:v>
      </x:c>
      <x:c r="H613" s="55" t="n">
        <x:f>'SSRP agosto'!E21</x:f>
        <x:v>0</x:v>
      </x:c>
      <x:c r="I613" s="55" t="n">
        <x:f>ROUND(H613*Parametros!$B$11,0)</x:f>
        <x:v>0</x:v>
      </x:c>
      <x:c r="J613" s="55" t="n">
        <x:f>IF(ISNUMBER(G613),ROUND(SUM(G604:G613)*I613,0)-ROUND(SUM(G604:G612)*I613,0),"n.a.")</x:f>
        <x:v>0</x:v>
      </x:c>
      <x:c r="K613" s="55" t="n">
        <x:f>'SSRP agosto'!I21</x:f>
        <x:v>0</x:v>
      </x:c>
      <x:c r="L613" s="55" t="n">
        <x:f>K613*Parametros!$B$10*Parametros!$B$11</x:f>
        <x:v>0</x:v>
      </x:c>
      <x:c r="M613" s="60" t="n">
        <x:f>Parametros!B8</x:f>
        <x:v>0.015</x:v>
      </x:c>
      <x:c r="N613" s="55" t="n">
        <x:f>IF(I613=0,IF(L613=0,0,"n.a."),IF(M613&gt;0,L613/M613/I613,"n.a."))</x:f>
        <x:v>0</x:v>
      </x:c>
      <x:c r="O613" s="55" t="n">
        <x:f>IF(AND(ISNUMBER(J613),ISNUMBER(N613)),J613*N613,"n.a.")</x:f>
        <x:v>0</x:v>
      </x:c>
    </x:row>
    <x:row r="614">
      <x:c r="A614" s="38" t="str">
        <x:v>G0609</x:v>
      </x:c>
      <x:c r="B614" s="38" t="str">
        <x:v>C16</x:v>
      </x:c>
      <x:c r="C614" s="38" t="str">
        <x:v>Seguros FEDPA, S .A.</x:v>
      </x:c>
      <x:c r="D614" s="38" t="str">
        <x:v>Comercial</x:v>
      </x:c>
      <x:c r="E614" s="38" t="str">
        <x:v>Emberá-Wounaan</x:v>
      </x:c>
      <x:c r="F614" s="55" t="n">
        <x:f>'SSRP geografia'!C211</x:f>
        <x:v>0</x:v>
      </x:c>
      <x:c r="G614" s="60" t="n">
        <x:f>IF(SUM('SSRP geografia'!$C$201:$C$213)=0,IF('SSRP agosto'!E21=0,0,"n.a."),F614/SUM('SSRP geografia'!$C$201:$C$213))</x:f>
        <x:v>0</x:v>
      </x:c>
      <x:c r="H614" s="55" t="n">
        <x:f>'SSRP agosto'!E21</x:f>
        <x:v>0</x:v>
      </x:c>
      <x:c r="I614" s="55" t="n">
        <x:f>ROUND(H614*Parametros!$B$11,0)</x:f>
        <x:v>0</x:v>
      </x:c>
      <x:c r="J614" s="55" t="n">
        <x:f>IF(ISNUMBER(G614),ROUND(SUM(G604:G614)*I614,0)-ROUND(SUM(G604:G613)*I614,0),"n.a.")</x:f>
        <x:v>0</x:v>
      </x:c>
      <x:c r="K614" s="55" t="n">
        <x:f>'SSRP agosto'!I21</x:f>
        <x:v>0</x:v>
      </x:c>
      <x:c r="L614" s="55" t="n">
        <x:f>K614*Parametros!$B$10*Parametros!$B$11</x:f>
        <x:v>0</x:v>
      </x:c>
      <x:c r="M614" s="60" t="n">
        <x:f>Parametros!B8</x:f>
        <x:v>0.015</x:v>
      </x:c>
      <x:c r="N614" s="55" t="n">
        <x:f>IF(I614=0,IF(L614=0,0,"n.a."),IF(M614&gt;0,L614/M614/I614,"n.a."))</x:f>
        <x:v>0</x:v>
      </x:c>
      <x:c r="O614" s="55" t="n">
        <x:f>IF(AND(ISNUMBER(J614),ISNUMBER(N614)),J614*N614,"n.a.")</x:f>
        <x:v>0</x:v>
      </x:c>
    </x:row>
    <x:row r="615">
      <x:c r="A615" s="38" t="str">
        <x:v>G0610</x:v>
      </x:c>
      <x:c r="B615" s="38" t="str">
        <x:v>C16</x:v>
      </x:c>
      <x:c r="C615" s="38" t="str">
        <x:v>Seguros FEDPA, S .A.</x:v>
      </x:c>
      <x:c r="D615" s="38" t="str">
        <x:v>Comercial</x:v>
      </x:c>
      <x:c r="E615" s="38" t="str">
        <x:v>Ngäbe-Buglé</x:v>
      </x:c>
      <x:c r="F615" s="55" t="n">
        <x:f>'SSRP geografia'!C212</x:f>
        <x:v>0</x:v>
      </x:c>
      <x:c r="G615" s="60" t="n">
        <x:f>IF(SUM('SSRP geografia'!$C$201:$C$213)=0,IF('SSRP agosto'!E21=0,0,"n.a."),F615/SUM('SSRP geografia'!$C$201:$C$213))</x:f>
        <x:v>0</x:v>
      </x:c>
      <x:c r="H615" s="55" t="n">
        <x:f>'SSRP agosto'!E21</x:f>
        <x:v>0</x:v>
      </x:c>
      <x:c r="I615" s="55" t="n">
        <x:f>ROUND(H615*Parametros!$B$11,0)</x:f>
        <x:v>0</x:v>
      </x:c>
      <x:c r="J615" s="55" t="n">
        <x:f>IF(ISNUMBER(G615),ROUND(SUM(G604:G615)*I615,0)-ROUND(SUM(G604:G614)*I615,0),"n.a.")</x:f>
        <x:v>0</x:v>
      </x:c>
      <x:c r="K615" s="55" t="n">
        <x:f>'SSRP agosto'!I21</x:f>
        <x:v>0</x:v>
      </x:c>
      <x:c r="L615" s="55" t="n">
        <x:f>K615*Parametros!$B$10*Parametros!$B$11</x:f>
        <x:v>0</x:v>
      </x:c>
      <x:c r="M615" s="60" t="n">
        <x:f>Parametros!B8</x:f>
        <x:v>0.015</x:v>
      </x:c>
      <x:c r="N615" s="55" t="n">
        <x:f>IF(I615=0,IF(L615=0,0,"n.a."),IF(M615&gt;0,L615/M615/I615,"n.a."))</x:f>
        <x:v>0</x:v>
      </x:c>
      <x:c r="O615" s="55" t="n">
        <x:f>IF(AND(ISNUMBER(J615),ISNUMBER(N615)),J615*N615,"n.a.")</x:f>
        <x:v>0</x:v>
      </x:c>
    </x:row>
    <x:row r="616">
      <x:c r="A616" s="38" t="str">
        <x:v>G0611</x:v>
      </x:c>
      <x:c r="B616" s="38" t="str">
        <x:v>C16</x:v>
      </x:c>
      <x:c r="C616" s="38" t="str">
        <x:v>Seguros FEDPA, S .A.</x:v>
      </x:c>
      <x:c r="D616" s="38" t="str">
        <x:v>Comercial</x:v>
      </x:c>
      <x:c r="E616" s="38" t="str">
        <x:v>Panamá Oeste</x:v>
      </x:c>
      <x:c r="F616" s="55" t="n">
        <x:f>'SSRP geografia'!C213</x:f>
        <x:v>59616</x:v>
      </x:c>
      <x:c r="G616" s="60" t="n">
        <x:f>IF(SUM('SSRP geografia'!$C$201:$C$213)=0,IF('SSRP agosto'!E21=0,0,"n.a."),F616/SUM('SSRP geografia'!$C$201:$C$213))</x:f>
        <x:v>0.1539387147501362</x:v>
      </x:c>
      <x:c r="H616" s="55" t="n">
        <x:f>'SSRP agosto'!E21</x:f>
        <x:v>0</x:v>
      </x:c>
      <x:c r="I616" s="55" t="n">
        <x:f>ROUND(H616*Parametros!$B$11,0)</x:f>
        <x:v>0</x:v>
      </x:c>
      <x:c r="J616" s="55" t="n">
        <x:f>IF(ISNUMBER(G616),ROUND(SUM(G604:G616)*I616,0)-ROUND(SUM(G604:G615)*I616,0),"n.a.")</x:f>
        <x:v>0</x:v>
      </x:c>
      <x:c r="K616" s="55" t="n">
        <x:f>'SSRP agosto'!I21</x:f>
        <x:v>0</x:v>
      </x:c>
      <x:c r="L616" s="55" t="n">
        <x:f>K616*Parametros!$B$10*Parametros!$B$11</x:f>
        <x:v>0</x:v>
      </x:c>
      <x:c r="M616" s="60" t="n">
        <x:f>Parametros!B8</x:f>
        <x:v>0.015</x:v>
      </x:c>
      <x:c r="N616" s="55" t="n">
        <x:f>IF(I616=0,IF(L616=0,0,"n.a."),IF(M616&gt;0,L616/M616/I616,"n.a."))</x:f>
        <x:v>0</x:v>
      </x:c>
      <x:c r="O616" s="55" t="n">
        <x:f>IF(AND(ISNUMBER(J616),ISNUMBER(N616)),J616*N616,"n.a.")</x:f>
        <x:v>0</x:v>
      </x:c>
    </x:row>
    <x:row r="617">
      <x:c r="A617" s="38" t="str">
        <x:v>G0612</x:v>
      </x:c>
      <x:c r="B617" s="38" t="str">
        <x:v>C16</x:v>
      </x:c>
      <x:c r="C617" s="38" t="str">
        <x:v>Seguros FEDPA, S .A.</x:v>
      </x:c>
      <x:c r="D617" s="38" t="str">
        <x:v>Industrial</x:v>
      </x:c>
      <x:c r="E617" s="38" t="str">
        <x:v>Bocas del Toro</x:v>
      </x:c>
      <x:c r="F617" s="55" t="n">
        <x:f>'SSRP geografia'!C201</x:f>
        <x:v>4563</x:v>
      </x:c>
      <x:c r="G617" s="60" t="n">
        <x:f>IF(SUM('SSRP geografia'!$C$201:$C$213)=0,IF('SSRP agosto'!F21=0,0,"n.a."),F617/SUM('SSRP geografia'!$C$201:$C$213))</x:f>
        <x:v>0.011782446917016767</x:v>
      </x:c>
      <x:c r="H617" s="55" t="n">
        <x:f>'SSRP agosto'!F21</x:f>
        <x:v>0</x:v>
      </x:c>
      <x:c r="I617" s="55" t="n">
        <x:f>ROUND(H617*Parametros!$B$11,0)</x:f>
        <x:v>0</x:v>
      </x:c>
      <x:c r="J617" s="55" t="n">
        <x:f>IF(ISNUMBER(G617),ROUND(SUM(G617:G617)*I617,0)-0,"n.a.")</x:f>
        <x:v>0</x:v>
      </x:c>
      <x:c r="K617" s="55" t="n">
        <x:f>'SSRP agosto'!J21</x:f>
        <x:v>0</x:v>
      </x:c>
      <x:c r="L617" s="55" t="n">
        <x:f>K617*Parametros!$B$10*Parametros!$B$11</x:f>
        <x:v>0</x:v>
      </x:c>
      <x:c r="M617" s="60" t="n">
        <x:f>Parametros!B9</x:f>
        <x:v>0.015</x:v>
      </x:c>
      <x:c r="N617" s="55" t="n">
        <x:f>IF(I617=0,IF(L617=0,0,"n.a."),IF(M617&gt;0,L617/M617/I617,"n.a."))</x:f>
        <x:v>0</x:v>
      </x:c>
      <x:c r="O617" s="55" t="n">
        <x:f>IF(AND(ISNUMBER(J617),ISNUMBER(N617)),J617*N617,"n.a.")</x:f>
        <x:v>0</x:v>
      </x:c>
    </x:row>
    <x:row r="618">
      <x:c r="A618" s="38" t="str">
        <x:v>G0613</x:v>
      </x:c>
      <x:c r="B618" s="38" t="str">
        <x:v>C16</x:v>
      </x:c>
      <x:c r="C618" s="38" t="str">
        <x:v>Seguros FEDPA, S .A.</x:v>
      </x:c>
      <x:c r="D618" s="38" t="str">
        <x:v>Industrial</x:v>
      </x:c>
      <x:c r="E618" s="38" t="str">
        <x:v>Coclé</x:v>
      </x:c>
      <x:c r="F618" s="55" t="n">
        <x:f>'SSRP geografia'!C202</x:f>
        <x:v>18136</x:v>
      </x:c>
      <x:c r="G618" s="60" t="n">
        <x:f>IF(SUM('SSRP geografia'!$C$201:$C$213)=0,IF('SSRP agosto'!F21=0,0,"n.a."),F618/SUM('SSRP geografia'!$C$201:$C$213))</x:f>
        <x:v>0.04683025581569495</x:v>
      </x:c>
      <x:c r="H618" s="55" t="n">
        <x:f>'SSRP agosto'!F21</x:f>
        <x:v>0</x:v>
      </x:c>
      <x:c r="I618" s="55" t="n">
        <x:f>ROUND(H618*Parametros!$B$11,0)</x:f>
        <x:v>0</x:v>
      </x:c>
      <x:c r="J618" s="55" t="n">
        <x:f>IF(ISNUMBER(G618),ROUND(SUM(G617:G618)*I618,0)-ROUND(SUM(G617:G617)*I618,0),"n.a.")</x:f>
        <x:v>0</x:v>
      </x:c>
      <x:c r="K618" s="55" t="n">
        <x:f>'SSRP agosto'!J21</x:f>
        <x:v>0</x:v>
      </x:c>
      <x:c r="L618" s="55" t="n">
        <x:f>K618*Parametros!$B$10*Parametros!$B$11</x:f>
        <x:v>0</x:v>
      </x:c>
      <x:c r="M618" s="60" t="n">
        <x:f>Parametros!B9</x:f>
        <x:v>0.015</x:v>
      </x:c>
      <x:c r="N618" s="55" t="n">
        <x:f>IF(I618=0,IF(L618=0,0,"n.a."),IF(M618&gt;0,L618/M618/I618,"n.a."))</x:f>
        <x:v>0</x:v>
      </x:c>
      <x:c r="O618" s="55" t="n">
        <x:f>IF(AND(ISNUMBER(J618),ISNUMBER(N618)),J618*N618,"n.a.")</x:f>
        <x:v>0</x:v>
      </x:c>
    </x:row>
    <x:row r="619">
      <x:c r="A619" s="38" t="str">
        <x:v>G0614</x:v>
      </x:c>
      <x:c r="B619" s="38" t="str">
        <x:v>C16</x:v>
      </x:c>
      <x:c r="C619" s="38" t="str">
        <x:v>Seguros FEDPA, S .A.</x:v>
      </x:c>
      <x:c r="D619" s="38" t="str">
        <x:v>Industrial</x:v>
      </x:c>
      <x:c r="E619" s="38" t="str">
        <x:v>Colón</x:v>
      </x:c>
      <x:c r="F619" s="55" t="n">
        <x:f>'SSRP geografia'!C203</x:f>
        <x:v>19179</x:v>
      </x:c>
      <x:c r="G619" s="60" t="n">
        <x:f>IF(SUM('SSRP geografia'!$C$201:$C$213)=0,IF('SSRP agosto'!F21=0,0,"n.a."),F619/SUM('SSRP geografia'!$C$201:$C$213))</x:f>
        <x:v>0.049523460315902816</x:v>
      </x:c>
      <x:c r="H619" s="55" t="n">
        <x:f>'SSRP agosto'!F21</x:f>
        <x:v>0</x:v>
      </x:c>
      <x:c r="I619" s="55" t="n">
        <x:f>ROUND(H619*Parametros!$B$11,0)</x:f>
        <x:v>0</x:v>
      </x:c>
      <x:c r="J619" s="55" t="n">
        <x:f>IF(ISNUMBER(G619),ROUND(SUM(G617:G619)*I619,0)-ROUND(SUM(G617:G618)*I619,0),"n.a.")</x:f>
        <x:v>0</x:v>
      </x:c>
      <x:c r="K619" s="55" t="n">
        <x:f>'SSRP agosto'!J21</x:f>
        <x:v>0</x:v>
      </x:c>
      <x:c r="L619" s="55" t="n">
        <x:f>K619*Parametros!$B$10*Parametros!$B$11</x:f>
        <x:v>0</x:v>
      </x:c>
      <x:c r="M619" s="60" t="n">
        <x:f>Parametros!B9</x:f>
        <x:v>0.015</x:v>
      </x:c>
      <x:c r="N619" s="55" t="n">
        <x:f>IF(I619=0,IF(L619=0,0,"n.a."),IF(M619&gt;0,L619/M619/I619,"n.a."))</x:f>
        <x:v>0</x:v>
      </x:c>
      <x:c r="O619" s="55" t="n">
        <x:f>IF(AND(ISNUMBER(J619),ISNUMBER(N619)),J619*N619,"n.a.")</x:f>
        <x:v>0</x:v>
      </x:c>
    </x:row>
    <x:row r="620">
      <x:c r="A620" s="38" t="str">
        <x:v>G0615</x:v>
      </x:c>
      <x:c r="B620" s="38" t="str">
        <x:v>C16</x:v>
      </x:c>
      <x:c r="C620" s="38" t="str">
        <x:v>Seguros FEDPA, S .A.</x:v>
      </x:c>
      <x:c r="D620" s="38" t="str">
        <x:v>Industrial</x:v>
      </x:c>
      <x:c r="E620" s="38" t="str">
        <x:v>Chiriquí</x:v>
      </x:c>
      <x:c r="F620" s="55" t="n">
        <x:f>'SSRP geografia'!C204</x:f>
        <x:v>49450</x:v>
      </x:c>
      <x:c r="G620" s="60" t="n">
        <x:f>IF(SUM('SSRP geografia'!$C$201:$C$213)=0,IF('SSRP agosto'!F21=0,0,"n.a."),F620/SUM('SSRP geografia'!$C$201:$C$213))</x:f>
        <x:v>0.12768836292931823</x:v>
      </x:c>
      <x:c r="H620" s="55" t="n">
        <x:f>'SSRP agosto'!F21</x:f>
        <x:v>0</x:v>
      </x:c>
      <x:c r="I620" s="55" t="n">
        <x:f>ROUND(H620*Parametros!$B$11,0)</x:f>
        <x:v>0</x:v>
      </x:c>
      <x:c r="J620" s="55" t="n">
        <x:f>IF(ISNUMBER(G620),ROUND(SUM(G617:G620)*I620,0)-ROUND(SUM(G617:G619)*I620,0),"n.a.")</x:f>
        <x:v>0</x:v>
      </x:c>
      <x:c r="K620" s="55" t="n">
        <x:f>'SSRP agosto'!J21</x:f>
        <x:v>0</x:v>
      </x:c>
      <x:c r="L620" s="55" t="n">
        <x:f>K620*Parametros!$B$10*Parametros!$B$11</x:f>
        <x:v>0</x:v>
      </x:c>
      <x:c r="M620" s="60" t="n">
        <x:f>Parametros!B9</x:f>
        <x:v>0.015</x:v>
      </x:c>
      <x:c r="N620" s="55" t="n">
        <x:f>IF(I620=0,IF(L620=0,0,"n.a."),IF(M620&gt;0,L620/M620/I620,"n.a."))</x:f>
        <x:v>0</x:v>
      </x:c>
      <x:c r="O620" s="55" t="n">
        <x:f>IF(AND(ISNUMBER(J620),ISNUMBER(N620)),J620*N620,"n.a.")</x:f>
        <x:v>0</x:v>
      </x:c>
    </x:row>
    <x:row r="621">
      <x:c r="A621" s="38" t="str">
        <x:v>G0616</x:v>
      </x:c>
      <x:c r="B621" s="38" t="str">
        <x:v>C16</x:v>
      </x:c>
      <x:c r="C621" s="38" t="str">
        <x:v>Seguros FEDPA, S .A.</x:v>
      </x:c>
      <x:c r="D621" s="38" t="str">
        <x:v>Industrial</x:v>
      </x:c>
      <x:c r="E621" s="38" t="str">
        <x:v>Darién</x:v>
      </x:c>
      <x:c r="F621" s="55" t="n">
        <x:f>'SSRP geografia'!C205</x:f>
        <x:v>0</x:v>
      </x:c>
      <x:c r="G621" s="60" t="n">
        <x:f>IF(SUM('SSRP geografia'!$C$201:$C$213)=0,IF('SSRP agosto'!F21=0,0,"n.a."),F621/SUM('SSRP geografia'!$C$201:$C$213))</x:f>
        <x:v>0</x:v>
      </x:c>
      <x:c r="H621" s="55" t="n">
        <x:f>'SSRP agosto'!F21</x:f>
        <x:v>0</x:v>
      </x:c>
      <x:c r="I621" s="55" t="n">
        <x:f>ROUND(H621*Parametros!$B$11,0)</x:f>
        <x:v>0</x:v>
      </x:c>
      <x:c r="J621" s="55" t="n">
        <x:f>IF(ISNUMBER(G621),ROUND(SUM(G617:G621)*I621,0)-ROUND(SUM(G617:G620)*I621,0),"n.a.")</x:f>
        <x:v>0</x:v>
      </x:c>
      <x:c r="K621" s="55" t="n">
        <x:f>'SSRP agosto'!J21</x:f>
        <x:v>0</x:v>
      </x:c>
      <x:c r="L621" s="55" t="n">
        <x:f>K621*Parametros!$B$10*Parametros!$B$11</x:f>
        <x:v>0</x:v>
      </x:c>
      <x:c r="M621" s="60" t="n">
        <x:f>Parametros!B9</x:f>
        <x:v>0.015</x:v>
      </x:c>
      <x:c r="N621" s="55" t="n">
        <x:f>IF(I621=0,IF(L621=0,0,"n.a."),IF(M621&gt;0,L621/M621/I621,"n.a."))</x:f>
        <x:v>0</x:v>
      </x:c>
      <x:c r="O621" s="55" t="n">
        <x:f>IF(AND(ISNUMBER(J621),ISNUMBER(N621)),J621*N621,"n.a.")</x:f>
        <x:v>0</x:v>
      </x:c>
    </x:row>
    <x:row r="622">
      <x:c r="A622" s="38" t="str">
        <x:v>G0617</x:v>
      </x:c>
      <x:c r="B622" s="38" t="str">
        <x:v>C16</x:v>
      </x:c>
      <x:c r="C622" s="38" t="str">
        <x:v>Seguros FEDPA, S .A.</x:v>
      </x:c>
      <x:c r="D622" s="38" t="str">
        <x:v>Industrial</x:v>
      </x:c>
      <x:c r="E622" s="38" t="str">
        <x:v>Herrera</x:v>
      </x:c>
      <x:c r="F622" s="55" t="n">
        <x:f>'SSRP geografia'!C206</x:f>
        <x:v>27226</x:v>
      </x:c>
      <x:c r="G622" s="60" t="n">
        <x:f>IF(SUM('SSRP geografia'!$C$201:$C$213)=0,IF('SSRP agosto'!F21=0,0,"n.a."),F622/SUM('SSRP geografia'!$C$201:$C$213))</x:f>
        <x:v>0.07030219148864748</x:v>
      </x:c>
      <x:c r="H622" s="55" t="n">
        <x:f>'SSRP agosto'!F21</x:f>
        <x:v>0</x:v>
      </x:c>
      <x:c r="I622" s="55" t="n">
        <x:f>ROUND(H622*Parametros!$B$11,0)</x:f>
        <x:v>0</x:v>
      </x:c>
      <x:c r="J622" s="55" t="n">
        <x:f>IF(ISNUMBER(G622),ROUND(SUM(G617:G622)*I622,0)-ROUND(SUM(G617:G621)*I622,0),"n.a.")</x:f>
        <x:v>0</x:v>
      </x:c>
      <x:c r="K622" s="55" t="n">
        <x:f>'SSRP agosto'!J21</x:f>
        <x:v>0</x:v>
      </x:c>
      <x:c r="L622" s="55" t="n">
        <x:f>K622*Parametros!$B$10*Parametros!$B$11</x:f>
        <x:v>0</x:v>
      </x:c>
      <x:c r="M622" s="60" t="n">
        <x:f>Parametros!B9</x:f>
        <x:v>0.015</x:v>
      </x:c>
      <x:c r="N622" s="55" t="n">
        <x:f>IF(I622=0,IF(L622=0,0,"n.a."),IF(M622&gt;0,L622/M622/I622,"n.a."))</x:f>
        <x:v>0</x:v>
      </x:c>
      <x:c r="O622" s="55" t="n">
        <x:f>IF(AND(ISNUMBER(J622),ISNUMBER(N622)),J622*N622,"n.a.")</x:f>
        <x:v>0</x:v>
      </x:c>
    </x:row>
    <x:row r="623">
      <x:c r="A623" s="38" t="str">
        <x:v>G0618</x:v>
      </x:c>
      <x:c r="B623" s="38" t="str">
        <x:v>C16</x:v>
      </x:c>
      <x:c r="C623" s="38" t="str">
        <x:v>Seguros FEDPA, S .A.</x:v>
      </x:c>
      <x:c r="D623" s="38" t="str">
        <x:v>Industrial</x:v>
      </x:c>
      <x:c r="E623" s="38" t="str">
        <x:v>Los Santos</x:v>
      </x:c>
      <x:c r="F623" s="55" t="n">
        <x:f>'SSRP geografia'!C207</x:f>
        <x:v>10682</x:v>
      </x:c>
      <x:c r="G623" s="60" t="n">
        <x:f>IF(SUM('SSRP geografia'!$C$201:$C$213)=0,IF('SSRP agosto'!F21=0,0,"n.a."),F623/SUM('SSRP geografia'!$C$201:$C$213))</x:f>
        <x:v>0.027582752129645647</x:v>
      </x:c>
      <x:c r="H623" s="55" t="n">
        <x:f>'SSRP agosto'!F21</x:f>
        <x:v>0</x:v>
      </x:c>
      <x:c r="I623" s="55" t="n">
        <x:f>ROUND(H623*Parametros!$B$11,0)</x:f>
        <x:v>0</x:v>
      </x:c>
      <x:c r="J623" s="55" t="n">
        <x:f>IF(ISNUMBER(G623),ROUND(SUM(G617:G623)*I623,0)-ROUND(SUM(G617:G622)*I623,0),"n.a.")</x:f>
        <x:v>0</x:v>
      </x:c>
      <x:c r="K623" s="55" t="n">
        <x:f>'SSRP agosto'!J21</x:f>
        <x:v>0</x:v>
      </x:c>
      <x:c r="L623" s="55" t="n">
        <x:f>K623*Parametros!$B$10*Parametros!$B$11</x:f>
        <x:v>0</x:v>
      </x:c>
      <x:c r="M623" s="60" t="n">
        <x:f>Parametros!B9</x:f>
        <x:v>0.015</x:v>
      </x:c>
      <x:c r="N623" s="55" t="n">
        <x:f>IF(I623=0,IF(L623=0,0,"n.a."),IF(M623&gt;0,L623/M623/I623,"n.a."))</x:f>
        <x:v>0</x:v>
      </x:c>
      <x:c r="O623" s="55" t="n">
        <x:f>IF(AND(ISNUMBER(J623),ISNUMBER(N623)),J623*N623,"n.a.")</x:f>
        <x:v>0</x:v>
      </x:c>
    </x:row>
    <x:row r="624">
      <x:c r="A624" s="38" t="str">
        <x:v>G0619</x:v>
      </x:c>
      <x:c r="B624" s="38" t="str">
        <x:v>C16</x:v>
      </x:c>
      <x:c r="C624" s="38" t="str">
        <x:v>Seguros FEDPA, S .A.</x:v>
      </x:c>
      <x:c r="D624" s="38" t="str">
        <x:v>Industrial</x:v>
      </x:c>
      <x:c r="E624" s="38" t="str">
        <x:v>Panamá</x:v>
      </x:c>
      <x:c r="F624" s="55" t="n">
        <x:f>'SSRP geografia'!C208</x:f>
        <x:v>172543</x:v>
      </x:c>
      <x:c r="G624" s="60" t="n">
        <x:f>IF(SUM('SSRP geografia'!$C$201:$C$213)=0,IF('SSRP agosto'!F21=0,0,"n.a."),F624/SUM('SSRP geografia'!$C$201:$C$213))</x:f>
        <x:v>0.4455355552055279</x:v>
      </x:c>
      <x:c r="H624" s="55" t="n">
        <x:f>'SSRP agosto'!F21</x:f>
        <x:v>0</x:v>
      </x:c>
      <x:c r="I624" s="55" t="n">
        <x:f>ROUND(H624*Parametros!$B$11,0)</x:f>
        <x:v>0</x:v>
      </x:c>
      <x:c r="J624" s="55" t="n">
        <x:f>IF(ISNUMBER(G624),ROUND(SUM(G617:G624)*I624,0)-ROUND(SUM(G617:G623)*I624,0),"n.a.")</x:f>
        <x:v>0</x:v>
      </x:c>
      <x:c r="K624" s="55" t="n">
        <x:f>'SSRP agosto'!J21</x:f>
        <x:v>0</x:v>
      </x:c>
      <x:c r="L624" s="55" t="n">
        <x:f>K624*Parametros!$B$10*Parametros!$B$11</x:f>
        <x:v>0</x:v>
      </x:c>
      <x:c r="M624" s="60" t="n">
        <x:f>Parametros!B9</x:f>
        <x:v>0.015</x:v>
      </x:c>
      <x:c r="N624" s="55" t="n">
        <x:f>IF(I624=0,IF(L624=0,0,"n.a."),IF(M624&gt;0,L624/M624/I624,"n.a."))</x:f>
        <x:v>0</x:v>
      </x:c>
      <x:c r="O624" s="55" t="n">
        <x:f>IF(AND(ISNUMBER(J624),ISNUMBER(N624)),J624*N624,"n.a.")</x:f>
        <x:v>0</x:v>
      </x:c>
    </x:row>
    <x:row r="625">
      <x:c r="A625" s="38" t="str">
        <x:v>G0620</x:v>
      </x:c>
      <x:c r="B625" s="38" t="str">
        <x:v>C16</x:v>
      </x:c>
      <x:c r="C625" s="38" t="str">
        <x:v>Seguros FEDPA, S .A.</x:v>
      </x:c>
      <x:c r="D625" s="38" t="str">
        <x:v>Industrial</x:v>
      </x:c>
      <x:c r="E625" s="38" t="str">
        <x:v>Veraguas</x:v>
      </x:c>
      <x:c r="F625" s="55" t="n">
        <x:f>'SSRP geografia'!C209</x:f>
        <x:v>25876</x:v>
      </x:c>
      <x:c r="G625" s="60" t="n">
        <x:f>IF(SUM('SSRP geografia'!$C$201:$C$213)=0,IF('SSRP agosto'!F21=0,0,"n.a."),F625/SUM('SSRP geografia'!$C$201:$C$213))</x:f>
        <x:v>0.06681626044810998</x:v>
      </x:c>
      <x:c r="H625" s="55" t="n">
        <x:f>'SSRP agosto'!F21</x:f>
        <x:v>0</x:v>
      </x:c>
      <x:c r="I625" s="55" t="n">
        <x:f>ROUND(H625*Parametros!$B$11,0)</x:f>
        <x:v>0</x:v>
      </x:c>
      <x:c r="J625" s="55" t="n">
        <x:f>IF(ISNUMBER(G625),ROUND(SUM(G617:G625)*I625,0)-ROUND(SUM(G617:G624)*I625,0),"n.a.")</x:f>
        <x:v>0</x:v>
      </x:c>
      <x:c r="K625" s="55" t="n">
        <x:f>'SSRP agosto'!J21</x:f>
        <x:v>0</x:v>
      </x:c>
      <x:c r="L625" s="55" t="n">
        <x:f>K625*Parametros!$B$10*Parametros!$B$11</x:f>
        <x:v>0</x:v>
      </x:c>
      <x:c r="M625" s="60" t="n">
        <x:f>Parametros!B9</x:f>
        <x:v>0.015</x:v>
      </x:c>
      <x:c r="N625" s="55" t="n">
        <x:f>IF(I625=0,IF(L625=0,0,"n.a."),IF(M625&gt;0,L625/M625/I625,"n.a."))</x:f>
        <x:v>0</x:v>
      </x:c>
      <x:c r="O625" s="55" t="n">
        <x:f>IF(AND(ISNUMBER(J625),ISNUMBER(N625)),J625*N625,"n.a.")</x:f>
        <x:v>0</x:v>
      </x:c>
    </x:row>
    <x:row r="626">
      <x:c r="A626" s="38" t="str">
        <x:v>G0621</x:v>
      </x:c>
      <x:c r="B626" s="38" t="str">
        <x:v>C16</x:v>
      </x:c>
      <x:c r="C626" s="38" t="str">
        <x:v>Seguros FEDPA, S .A.</x:v>
      </x:c>
      <x:c r="D626" s="38" t="str">
        <x:v>Industrial</x:v>
      </x:c>
      <x:c r="E626" s="38" t="str">
        <x:v>Guna Yala</x:v>
      </x:c>
      <x:c r="F626" s="55" t="n">
        <x:f>'SSRP geografia'!C210</x:f>
        <x:v>0</x:v>
      </x:c>
      <x:c r="G626" s="60" t="n">
        <x:f>IF(SUM('SSRP geografia'!$C$201:$C$213)=0,IF('SSRP agosto'!F21=0,0,"n.a."),F626/SUM('SSRP geografia'!$C$201:$C$213))</x:f>
        <x:v>0</x:v>
      </x:c>
      <x:c r="H626" s="55" t="n">
        <x:f>'SSRP agosto'!F21</x:f>
        <x:v>0</x:v>
      </x:c>
      <x:c r="I626" s="55" t="n">
        <x:f>ROUND(H626*Parametros!$B$11,0)</x:f>
        <x:v>0</x:v>
      </x:c>
      <x:c r="J626" s="55" t="n">
        <x:f>IF(ISNUMBER(G626),ROUND(SUM(G617:G626)*I626,0)-ROUND(SUM(G617:G625)*I626,0),"n.a.")</x:f>
        <x:v>0</x:v>
      </x:c>
      <x:c r="K626" s="55" t="n">
        <x:f>'SSRP agosto'!J21</x:f>
        <x:v>0</x:v>
      </x:c>
      <x:c r="L626" s="55" t="n">
        <x:f>K626*Parametros!$B$10*Parametros!$B$11</x:f>
        <x:v>0</x:v>
      </x:c>
      <x:c r="M626" s="60" t="n">
        <x:f>Parametros!B9</x:f>
        <x:v>0.015</x:v>
      </x:c>
      <x:c r="N626" s="55" t="n">
        <x:f>IF(I626=0,IF(L626=0,0,"n.a."),IF(M626&gt;0,L626/M626/I626,"n.a."))</x:f>
        <x:v>0</x:v>
      </x:c>
      <x:c r="O626" s="55" t="n">
        <x:f>IF(AND(ISNUMBER(J626),ISNUMBER(N626)),J626*N626,"n.a.")</x:f>
        <x:v>0</x:v>
      </x:c>
    </x:row>
    <x:row r="627">
      <x:c r="A627" s="38" t="str">
        <x:v>G0622</x:v>
      </x:c>
      <x:c r="B627" s="38" t="str">
        <x:v>C16</x:v>
      </x:c>
      <x:c r="C627" s="38" t="str">
        <x:v>Seguros FEDPA, S .A.</x:v>
      </x:c>
      <x:c r="D627" s="38" t="str">
        <x:v>Industrial</x:v>
      </x:c>
      <x:c r="E627" s="38" t="str">
        <x:v>Emberá-Wounaan</x:v>
      </x:c>
      <x:c r="F627" s="55" t="n">
        <x:f>'SSRP geografia'!C211</x:f>
        <x:v>0</x:v>
      </x:c>
      <x:c r="G627" s="60" t="n">
        <x:f>IF(SUM('SSRP geografia'!$C$201:$C$213)=0,IF('SSRP agosto'!F21=0,0,"n.a."),F627/SUM('SSRP geografia'!$C$201:$C$213))</x:f>
        <x:v>0</x:v>
      </x:c>
      <x:c r="H627" s="55" t="n">
        <x:f>'SSRP agosto'!F21</x:f>
        <x:v>0</x:v>
      </x:c>
      <x:c r="I627" s="55" t="n">
        <x:f>ROUND(H627*Parametros!$B$11,0)</x:f>
        <x:v>0</x:v>
      </x:c>
      <x:c r="J627" s="55" t="n">
        <x:f>IF(ISNUMBER(G627),ROUND(SUM(G617:G627)*I627,0)-ROUND(SUM(G617:G626)*I627,0),"n.a.")</x:f>
        <x:v>0</x:v>
      </x:c>
      <x:c r="K627" s="55" t="n">
        <x:f>'SSRP agosto'!J21</x:f>
        <x:v>0</x:v>
      </x:c>
      <x:c r="L627" s="55" t="n">
        <x:f>K627*Parametros!$B$10*Parametros!$B$11</x:f>
        <x:v>0</x:v>
      </x:c>
      <x:c r="M627" s="60" t="n">
        <x:f>Parametros!B9</x:f>
        <x:v>0.015</x:v>
      </x:c>
      <x:c r="N627" s="55" t="n">
        <x:f>IF(I627=0,IF(L627=0,0,"n.a."),IF(M627&gt;0,L627/M627/I627,"n.a."))</x:f>
        <x:v>0</x:v>
      </x:c>
      <x:c r="O627" s="55" t="n">
        <x:f>IF(AND(ISNUMBER(J627),ISNUMBER(N627)),J627*N627,"n.a.")</x:f>
        <x:v>0</x:v>
      </x:c>
    </x:row>
    <x:row r="628">
      <x:c r="A628" s="38" t="str">
        <x:v>G0623</x:v>
      </x:c>
      <x:c r="B628" s="38" t="str">
        <x:v>C16</x:v>
      </x:c>
      <x:c r="C628" s="38" t="str">
        <x:v>Seguros FEDPA, S .A.</x:v>
      </x:c>
      <x:c r="D628" s="38" t="str">
        <x:v>Industrial</x:v>
      </x:c>
      <x:c r="E628" s="38" t="str">
        <x:v>Ngäbe-Buglé</x:v>
      </x:c>
      <x:c r="F628" s="55" t="n">
        <x:f>'SSRP geografia'!C212</x:f>
        <x:v>0</x:v>
      </x:c>
      <x:c r="G628" s="60" t="n">
        <x:f>IF(SUM('SSRP geografia'!$C$201:$C$213)=0,IF('SSRP agosto'!F21=0,0,"n.a."),F628/SUM('SSRP geografia'!$C$201:$C$213))</x:f>
        <x:v>0</x:v>
      </x:c>
      <x:c r="H628" s="55" t="n">
        <x:f>'SSRP agosto'!F21</x:f>
        <x:v>0</x:v>
      </x:c>
      <x:c r="I628" s="55" t="n">
        <x:f>ROUND(H628*Parametros!$B$11,0)</x:f>
        <x:v>0</x:v>
      </x:c>
      <x:c r="J628" s="55" t="n">
        <x:f>IF(ISNUMBER(G628),ROUND(SUM(G617:G628)*I628,0)-ROUND(SUM(G617:G627)*I628,0),"n.a.")</x:f>
        <x:v>0</x:v>
      </x:c>
      <x:c r="K628" s="55" t="n">
        <x:f>'SSRP agosto'!J21</x:f>
        <x:v>0</x:v>
      </x:c>
      <x:c r="L628" s="55" t="n">
        <x:f>K628*Parametros!$B$10*Parametros!$B$11</x:f>
        <x:v>0</x:v>
      </x:c>
      <x:c r="M628" s="60" t="n">
        <x:f>Parametros!B9</x:f>
        <x:v>0.015</x:v>
      </x:c>
      <x:c r="N628" s="55" t="n">
        <x:f>IF(I628=0,IF(L628=0,0,"n.a."),IF(M628&gt;0,L628/M628/I628,"n.a."))</x:f>
        <x:v>0</x:v>
      </x:c>
      <x:c r="O628" s="55" t="n">
        <x:f>IF(AND(ISNUMBER(J628),ISNUMBER(N628)),J628*N628,"n.a.")</x:f>
        <x:v>0</x:v>
      </x:c>
    </x:row>
    <x:row r="629">
      <x:c r="A629" s="38" t="str">
        <x:v>G0624</x:v>
      </x:c>
      <x:c r="B629" s="38" t="str">
        <x:v>C16</x:v>
      </x:c>
      <x:c r="C629" s="38" t="str">
        <x:v>Seguros FEDPA, S .A.</x:v>
      </x:c>
      <x:c r="D629" s="38" t="str">
        <x:v>Industrial</x:v>
      </x:c>
      <x:c r="E629" s="38" t="str">
        <x:v>Panamá Oeste</x:v>
      </x:c>
      <x:c r="F629" s="55" t="n">
        <x:f>'SSRP geografia'!C213</x:f>
        <x:v>59616</x:v>
      </x:c>
      <x:c r="G629" s="60" t="n">
        <x:f>IF(SUM('SSRP geografia'!$C$201:$C$213)=0,IF('SSRP agosto'!F21=0,0,"n.a."),F629/SUM('SSRP geografia'!$C$201:$C$213))</x:f>
        <x:v>0.1539387147501362</x:v>
      </x:c>
      <x:c r="H629" s="55" t="n">
        <x:f>'SSRP agosto'!F21</x:f>
        <x:v>0</x:v>
      </x:c>
      <x:c r="I629" s="55" t="n">
        <x:f>ROUND(H629*Parametros!$B$11,0)</x:f>
        <x:v>0</x:v>
      </x:c>
      <x:c r="J629" s="55" t="n">
        <x:f>IF(ISNUMBER(G629),ROUND(SUM(G617:G629)*I629,0)-ROUND(SUM(G617:G628)*I629,0),"n.a.")</x:f>
        <x:v>0</x:v>
      </x:c>
      <x:c r="K629" s="55" t="n">
        <x:f>'SSRP agosto'!J21</x:f>
        <x:v>0</x:v>
      </x:c>
      <x:c r="L629" s="55" t="n">
        <x:f>K629*Parametros!$B$10*Parametros!$B$11</x:f>
        <x:v>0</x:v>
      </x:c>
      <x:c r="M629" s="60" t="n">
        <x:f>Parametros!B9</x:f>
        <x:v>0.015</x:v>
      </x:c>
      <x:c r="N629" s="55" t="n">
        <x:f>IF(I629=0,IF(L629=0,0,"n.a."),IF(M629&gt;0,L629/M629/I629,"n.a."))</x:f>
        <x:v>0</x:v>
      </x:c>
      <x:c r="O629" s="55" t="n">
        <x:f>IF(AND(ISNUMBER(J629),ISNUMBER(N629)),J629*N629,"n.a.")</x:f>
        <x:v>0</x:v>
      </x:c>
    </x:row>
    <x:row r="630">
      <x:c r="A630" s="38" t="str">
        <x:v>G0625</x:v>
      </x:c>
      <x:c r="B630" s="38" t="str">
        <x:v>C17</x:v>
      </x:c>
      <x:c r="C630" s="38" t="str">
        <x:v>Seguros Suramericana, S.A.</x:v>
      </x:c>
      <x:c r="D630" s="38" t="str">
        <x:v>Residencial</x:v>
      </x:c>
      <x:c r="E630" s="38" t="str">
        <x:v>Bocas del Toro</x:v>
      </x:c>
      <x:c r="F630" s="55" t="n">
        <x:f>'SSRP geografia'!C214</x:f>
        <x:v>2779</x:v>
      </x:c>
      <x:c r="G630" s="60" t="n">
        <x:f>IF(SUM('SSRP geografia'!$C$214:$C$226)=0,IF('SSRP agosto'!D22=0,0,"n.a."),F630/SUM('SSRP geografia'!$C$214:$C$226))</x:f>
        <x:v>0.012209802991160085</x:v>
      </x:c>
      <x:c r="H630" s="55" t="n">
        <x:f>'SSRP agosto'!D22</x:f>
        <x:v>75271</x:v>
      </x:c>
      <x:c r="I630" s="55" t="n">
        <x:f>ROUND(H630*Parametros!$B$11,0)</x:f>
        <x:v>75271</x:v>
      </x:c>
      <x:c r="J630" s="55" t="n">
        <x:f>IF(ISNUMBER(G630),ROUND(SUM(G630:G630)*I630,0)-0,"n.a.")</x:f>
        <x:v>919</x:v>
      </x:c>
      <x:c r="K630" s="55" t="n">
        <x:f>'SSRP agosto'!H22</x:f>
        <x:v>12600786</x:v>
      </x:c>
      <x:c r="L630" s="55" t="n">
        <x:f>K630*Parametros!$B$10*Parametros!$B$11</x:f>
        <x:v>18901179</x:v>
      </x:c>
      <x:c r="M630" s="60" t="n">
        <x:f>Parametros!B7</x:f>
        <x:v>0.01</x:v>
      </x:c>
      <x:c r="N630" s="55" t="n">
        <x:f>IF(I630=0,IF(L630=0,0,"n.a."),IF(M630&gt;0,L630/M630/I630,"n.a."))</x:f>
        <x:v>25110.838171407315</x:v>
      </x:c>
      <x:c r="O630" s="55" t="n">
        <x:f>IF(AND(ISNUMBER(J630),ISNUMBER(N630)),J630*N630,"n.a.")</x:f>
        <x:v>23076860.27952332</x:v>
      </x:c>
    </x:row>
    <x:row r="631">
      <x:c r="A631" s="38" t="str">
        <x:v>G0626</x:v>
      </x:c>
      <x:c r="B631" s="38" t="str">
        <x:v>C17</x:v>
      </x:c>
      <x:c r="C631" s="38" t="str">
        <x:v>Seguros Suramericana, S.A.</x:v>
      </x:c>
      <x:c r="D631" s="38" t="str">
        <x:v>Residencial</x:v>
      </x:c>
      <x:c r="E631" s="38" t="str">
        <x:v>Coclé</x:v>
      </x:c>
      <x:c r="F631" s="55" t="n">
        <x:f>'SSRP geografia'!C215</x:f>
        <x:v>8210</x:v>
      </x:c>
      <x:c r="G631" s="60" t="n">
        <x:f>IF(SUM('SSRP geografia'!$C$214:$C$226)=0,IF('SSRP agosto'!D22=0,0,"n.a."),F631/SUM('SSRP geografia'!$C$214:$C$226))</x:f>
        <x:v>0.03607142229486301</x:v>
      </x:c>
      <x:c r="H631" s="55" t="n">
        <x:f>'SSRP agosto'!D22</x:f>
        <x:v>75271</x:v>
      </x:c>
      <x:c r="I631" s="55" t="n">
        <x:f>ROUND(H631*Parametros!$B$11,0)</x:f>
        <x:v>75271</x:v>
      </x:c>
      <x:c r="J631" s="55" t="n">
        <x:f>IF(ISNUMBER(G631),ROUND(SUM(G630:G631)*I631,0)-ROUND(SUM(G630:G630)*I631,0),"n.a.")</x:f>
        <x:v>2715</x:v>
      </x:c>
      <x:c r="K631" s="55" t="n">
        <x:f>'SSRP agosto'!H22</x:f>
        <x:v>12600786</x:v>
      </x:c>
      <x:c r="L631" s="55" t="n">
        <x:f>K631*Parametros!$B$10*Parametros!$B$11</x:f>
        <x:v>18901179</x:v>
      </x:c>
      <x:c r="M631" s="60" t="n">
        <x:f>Parametros!B7</x:f>
        <x:v>0.01</x:v>
      </x:c>
      <x:c r="N631" s="55" t="n">
        <x:f>IF(I631=0,IF(L631=0,0,"n.a."),IF(M631&gt;0,L631/M631/I631,"n.a."))</x:f>
        <x:v>25110.838171407315</x:v>
      </x:c>
      <x:c r="O631" s="55" t="n">
        <x:f>IF(AND(ISNUMBER(J631),ISNUMBER(N631)),J631*N631,"n.a.")</x:f>
        <x:v>68175925.63537087</x:v>
      </x:c>
    </x:row>
    <x:row r="632">
      <x:c r="A632" s="38" t="str">
        <x:v>G0627</x:v>
      </x:c>
      <x:c r="B632" s="38" t="str">
        <x:v>C17</x:v>
      </x:c>
      <x:c r="C632" s="38" t="str">
        <x:v>Seguros Suramericana, S.A.</x:v>
      </x:c>
      <x:c r="D632" s="38" t="str">
        <x:v>Residencial</x:v>
      </x:c>
      <x:c r="E632" s="38" t="str">
        <x:v>Colón</x:v>
      </x:c>
      <x:c r="F632" s="55" t="n">
        <x:f>'SSRP geografia'!C216</x:f>
        <x:v>10409</x:v>
      </x:c>
      <x:c r="G632" s="60" t="n">
        <x:f>IF(SUM('SSRP geografia'!$C$214:$C$226)=0,IF('SSRP agosto'!D22=0,0,"n.a."),F632/SUM('SSRP geografia'!$C$214:$C$226))</x:f>
        <x:v>0.045732939667141176</x:v>
      </x:c>
      <x:c r="H632" s="55" t="n">
        <x:f>'SSRP agosto'!D22</x:f>
        <x:v>75271</x:v>
      </x:c>
      <x:c r="I632" s="55" t="n">
        <x:f>ROUND(H632*Parametros!$B$11,0)</x:f>
        <x:v>75271</x:v>
      </x:c>
      <x:c r="J632" s="55" t="n">
        <x:f>IF(ISNUMBER(G632),ROUND(SUM(G630:G632)*I632,0)-ROUND(SUM(G630:G631)*I632,0),"n.a.")</x:f>
        <x:v>3443</x:v>
      </x:c>
      <x:c r="K632" s="55" t="n">
        <x:f>'SSRP agosto'!H22</x:f>
        <x:v>12600786</x:v>
      </x:c>
      <x:c r="L632" s="55" t="n">
        <x:f>K632*Parametros!$B$10*Parametros!$B$11</x:f>
        <x:v>18901179</x:v>
      </x:c>
      <x:c r="M632" s="60" t="n">
        <x:f>Parametros!B7</x:f>
        <x:v>0.01</x:v>
      </x:c>
      <x:c r="N632" s="55" t="n">
        <x:f>IF(I632=0,IF(L632=0,0,"n.a."),IF(M632&gt;0,L632/M632/I632,"n.a."))</x:f>
        <x:v>25110.838171407315</x:v>
      </x:c>
      <x:c r="O632" s="55" t="n">
        <x:f>IF(AND(ISNUMBER(J632),ISNUMBER(N632)),J632*N632,"n.a.")</x:f>
        <x:v>86456615.82415539</x:v>
      </x:c>
    </x:row>
    <x:row r="633">
      <x:c r="A633" s="38" t="str">
        <x:v>G0628</x:v>
      </x:c>
      <x:c r="B633" s="38" t="str">
        <x:v>C17</x:v>
      </x:c>
      <x:c r="C633" s="38" t="str">
        <x:v>Seguros Suramericana, S.A.</x:v>
      </x:c>
      <x:c r="D633" s="38" t="str">
        <x:v>Residencial</x:v>
      </x:c>
      <x:c r="E633" s="38" t="str">
        <x:v>Chiriquí</x:v>
      </x:c>
      <x:c r="F633" s="55" t="n">
        <x:f>'SSRP geografia'!C217</x:f>
        <x:v>39074</x:v>
      </x:c>
      <x:c r="G633" s="60" t="n">
        <x:f>IF(SUM('SSRP geografia'!$C$214:$C$226)=0,IF('SSRP agosto'!D22=0,0,"n.a."),F633/SUM('SSRP geografia'!$C$214:$C$226))</x:f>
        <x:v>0.17167536598653801</x:v>
      </x:c>
      <x:c r="H633" s="55" t="n">
        <x:f>'SSRP agosto'!D22</x:f>
        <x:v>75271</x:v>
      </x:c>
      <x:c r="I633" s="55" t="n">
        <x:f>ROUND(H633*Parametros!$B$11,0)</x:f>
        <x:v>75271</x:v>
      </x:c>
      <x:c r="J633" s="55" t="n">
        <x:f>IF(ISNUMBER(G633),ROUND(SUM(G630:G633)*I633,0)-ROUND(SUM(G630:G632)*I633,0),"n.a.")</x:f>
        <x:v>12922</x:v>
      </x:c>
      <x:c r="K633" s="55" t="n">
        <x:f>'SSRP agosto'!H22</x:f>
        <x:v>12600786</x:v>
      </x:c>
      <x:c r="L633" s="55" t="n">
        <x:f>K633*Parametros!$B$10*Parametros!$B$11</x:f>
        <x:v>18901179</x:v>
      </x:c>
      <x:c r="M633" s="60" t="n">
        <x:f>Parametros!B7</x:f>
        <x:v>0.01</x:v>
      </x:c>
      <x:c r="N633" s="55" t="n">
        <x:f>IF(I633=0,IF(L633=0,0,"n.a."),IF(M633&gt;0,L633/M633/I633,"n.a."))</x:f>
        <x:v>25110.838171407315</x:v>
      </x:c>
      <x:c r="O633" s="55" t="n">
        <x:f>IF(AND(ISNUMBER(J633),ISNUMBER(N633)),J633*N633,"n.a.")</x:f>
        <x:v>324482250.8509253</x:v>
      </x:c>
    </x:row>
    <x:row r="634">
      <x:c r="A634" s="38" t="str">
        <x:v>G0629</x:v>
      </x:c>
      <x:c r="B634" s="38" t="str">
        <x:v>C17</x:v>
      </x:c>
      <x:c r="C634" s="38" t="str">
        <x:v>Seguros Suramericana, S.A.</x:v>
      </x:c>
      <x:c r="D634" s="38" t="str">
        <x:v>Residencial</x:v>
      </x:c>
      <x:c r="E634" s="38" t="str">
        <x:v>Darién</x:v>
      </x:c>
      <x:c r="F634" s="55" t="n">
        <x:f>'SSRP geografia'!C218</x:f>
        <x:v>531</x:v>
      </x:c>
      <x:c r="G634" s="60" t="n">
        <x:f>IF(SUM('SSRP geografia'!$C$214:$C$226)=0,IF('SSRP agosto'!D22=0,0,"n.a."),F634/SUM('SSRP geografia'!$C$214:$C$226))</x:f>
        <x:v>0.002332999420045342</x:v>
      </x:c>
      <x:c r="H634" s="55" t="n">
        <x:f>'SSRP agosto'!D22</x:f>
        <x:v>75271</x:v>
      </x:c>
      <x:c r="I634" s="55" t="n">
        <x:f>ROUND(H634*Parametros!$B$11,0)</x:f>
        <x:v>75271</x:v>
      </x:c>
      <x:c r="J634" s="55" t="n">
        <x:f>IF(ISNUMBER(G634),ROUND(SUM(G630:G634)*I634,0)-ROUND(SUM(G630:G633)*I634,0),"n.a.")</x:f>
        <x:v>175</x:v>
      </x:c>
      <x:c r="K634" s="55" t="n">
        <x:f>'SSRP agosto'!H22</x:f>
        <x:v>12600786</x:v>
      </x:c>
      <x:c r="L634" s="55" t="n">
        <x:f>K634*Parametros!$B$10*Parametros!$B$11</x:f>
        <x:v>18901179</x:v>
      </x:c>
      <x:c r="M634" s="60" t="n">
        <x:f>Parametros!B7</x:f>
        <x:v>0.01</x:v>
      </x:c>
      <x:c r="N634" s="55" t="n">
        <x:f>IF(I634=0,IF(L634=0,0,"n.a."),IF(M634&gt;0,L634/M634/I634,"n.a."))</x:f>
        <x:v>25110.838171407315</x:v>
      </x:c>
      <x:c r="O634" s="55" t="n">
        <x:f>IF(AND(ISNUMBER(J634),ISNUMBER(N634)),J634*N634,"n.a.")</x:f>
        <x:v>4394396.67999628</x:v>
      </x:c>
    </x:row>
    <x:row r="635">
      <x:c r="A635" s="38" t="str">
        <x:v>G0630</x:v>
      </x:c>
      <x:c r="B635" s="38" t="str">
        <x:v>C17</x:v>
      </x:c>
      <x:c r="C635" s="38" t="str">
        <x:v>Seguros Suramericana, S.A.</x:v>
      </x:c>
      <x:c r="D635" s="38" t="str">
        <x:v>Residencial</x:v>
      </x:c>
      <x:c r="E635" s="38" t="str">
        <x:v>Herrera</x:v>
      </x:c>
      <x:c r="F635" s="55" t="n">
        <x:f>'SSRP geografia'!C219</x:f>
        <x:v>11064</x:v>
      </x:c>
      <x:c r="G635" s="60" t="n">
        <x:f>IF(SUM('SSRP geografia'!$C$214:$C$226)=0,IF('SSRP agosto'!D22=0,0,"n.a."),F635/SUM('SSRP geografia'!$C$214:$C$226))</x:f>
        <x:v>0.048610744978119895</x:v>
      </x:c>
      <x:c r="H635" s="55" t="n">
        <x:f>'SSRP agosto'!D22</x:f>
        <x:v>75271</x:v>
      </x:c>
      <x:c r="I635" s="55" t="n">
        <x:f>ROUND(H635*Parametros!$B$11,0)</x:f>
        <x:v>75271</x:v>
      </x:c>
      <x:c r="J635" s="55" t="n">
        <x:f>IF(ISNUMBER(G635),ROUND(SUM(G630:G635)*I635,0)-ROUND(SUM(G630:G634)*I635,0),"n.a.")</x:f>
        <x:v>3659</x:v>
      </x:c>
      <x:c r="K635" s="55" t="n">
        <x:f>'SSRP agosto'!H22</x:f>
        <x:v>12600786</x:v>
      </x:c>
      <x:c r="L635" s="55" t="n">
        <x:f>K635*Parametros!$B$10*Parametros!$B$11</x:f>
        <x:v>18901179</x:v>
      </x:c>
      <x:c r="M635" s="60" t="n">
        <x:f>Parametros!B7</x:f>
        <x:v>0.01</x:v>
      </x:c>
      <x:c r="N635" s="55" t="n">
        <x:f>IF(I635=0,IF(L635=0,0,"n.a."),IF(M635&gt;0,L635/M635/I635,"n.a."))</x:f>
        <x:v>25110.838171407315</x:v>
      </x:c>
      <x:c r="O635" s="55" t="n">
        <x:f>IF(AND(ISNUMBER(J635),ISNUMBER(N635)),J635*N635,"n.a.")</x:f>
        <x:v>91880556.86917937</x:v>
      </x:c>
    </x:row>
    <x:row r="636">
      <x:c r="A636" s="38" t="str">
        <x:v>G0631</x:v>
      </x:c>
      <x:c r="B636" s="38" t="str">
        <x:v>C17</x:v>
      </x:c>
      <x:c r="C636" s="38" t="str">
        <x:v>Seguros Suramericana, S.A.</x:v>
      </x:c>
      <x:c r="D636" s="38" t="str">
        <x:v>Residencial</x:v>
      </x:c>
      <x:c r="E636" s="38" t="str">
        <x:v>Los Santos</x:v>
      </x:c>
      <x:c r="F636" s="55" t="n">
        <x:f>'SSRP geografia'!C220</x:f>
        <x:v>6917</x:v>
      </x:c>
      <x:c r="G636" s="60" t="n">
        <x:f>IF(SUM('SSRP geografia'!$C$214:$C$226)=0,IF('SSRP agosto'!D22=0,0,"n.a."),F636/SUM('SSRP geografia'!$C$214:$C$226))</x:f>
        <x:v>0.03039050280311418</x:v>
      </x:c>
      <x:c r="H636" s="55" t="n">
        <x:f>'SSRP agosto'!D22</x:f>
        <x:v>75271</x:v>
      </x:c>
      <x:c r="I636" s="55" t="n">
        <x:f>ROUND(H636*Parametros!$B$11,0)</x:f>
        <x:v>75271</x:v>
      </x:c>
      <x:c r="J636" s="55" t="n">
        <x:f>IF(ISNUMBER(G636),ROUND(SUM(G630:G636)*I636,0)-ROUND(SUM(G630:G635)*I636,0),"n.a.")</x:f>
        <x:v>2288</x:v>
      </x:c>
      <x:c r="K636" s="55" t="n">
        <x:f>'SSRP agosto'!H22</x:f>
        <x:v>12600786</x:v>
      </x:c>
      <x:c r="L636" s="55" t="n">
        <x:f>K636*Parametros!$B$10*Parametros!$B$11</x:f>
        <x:v>18901179</x:v>
      </x:c>
      <x:c r="M636" s="60" t="n">
        <x:f>Parametros!B7</x:f>
        <x:v>0.01</x:v>
      </x:c>
      <x:c r="N636" s="55" t="n">
        <x:f>IF(I636=0,IF(L636=0,0,"n.a."),IF(M636&gt;0,L636/M636/I636,"n.a."))</x:f>
        <x:v>25110.838171407315</x:v>
      </x:c>
      <x:c r="O636" s="55" t="n">
        <x:f>IF(AND(ISNUMBER(J636),ISNUMBER(N636)),J636*N636,"n.a.")</x:f>
        <x:v>57453597.73617993</x:v>
      </x:c>
    </x:row>
    <x:row r="637">
      <x:c r="A637" s="38" t="str">
        <x:v>G0632</x:v>
      </x:c>
      <x:c r="B637" s="38" t="str">
        <x:v>C17</x:v>
      </x:c>
      <x:c r="C637" s="38" t="str">
        <x:v>Seguros Suramericana, S.A.</x:v>
      </x:c>
      <x:c r="D637" s="38" t="str">
        <x:v>Residencial</x:v>
      </x:c>
      <x:c r="E637" s="38" t="str">
        <x:v>Panamá</x:v>
      </x:c>
      <x:c r="F637" s="55" t="n">
        <x:f>'SSRP geografia'!C221</x:f>
        <x:v>111651</x:v>
      </x:c>
      <x:c r="G637" s="60" t="n">
        <x:f>IF(SUM('SSRP geografia'!$C$214:$C$226)=0,IF('SSRP agosto'!D22=0,0,"n.a."),F637/SUM('SSRP geografia'!$C$214:$C$226))</x:f>
        <x:v>0.4905493752306638</x:v>
      </x:c>
      <x:c r="H637" s="55" t="n">
        <x:f>'SSRP agosto'!D22</x:f>
        <x:v>75271</x:v>
      </x:c>
      <x:c r="I637" s="55" t="n">
        <x:f>ROUND(H637*Parametros!$B$11,0)</x:f>
        <x:v>75271</x:v>
      </x:c>
      <x:c r="J637" s="55" t="n">
        <x:f>IF(ISNUMBER(G637),ROUND(SUM(G630:G637)*I637,0)-ROUND(SUM(G630:G636)*I637,0),"n.a.")</x:f>
        <x:v>36924</x:v>
      </x:c>
      <x:c r="K637" s="55" t="n">
        <x:f>'SSRP agosto'!H22</x:f>
        <x:v>12600786</x:v>
      </x:c>
      <x:c r="L637" s="55" t="n">
        <x:f>K637*Parametros!$B$10*Parametros!$B$11</x:f>
        <x:v>18901179</x:v>
      </x:c>
      <x:c r="M637" s="60" t="n">
        <x:f>Parametros!B7</x:f>
        <x:v>0.01</x:v>
      </x:c>
      <x:c r="N637" s="55" t="n">
        <x:f>IF(I637=0,IF(L637=0,0,"n.a."),IF(M637&gt;0,L637/M637/I637,"n.a."))</x:f>
        <x:v>25110.838171407315</x:v>
      </x:c>
      <x:c r="O637" s="55" t="n">
        <x:f>IF(AND(ISNUMBER(J637),ISNUMBER(N637)),J637*N637,"n.a.")</x:f>
        <x:v>927192588.6410437</x:v>
      </x:c>
    </x:row>
    <x:row r="638">
      <x:c r="A638" s="38" t="str">
        <x:v>G0633</x:v>
      </x:c>
      <x:c r="B638" s="38" t="str">
        <x:v>C17</x:v>
      </x:c>
      <x:c r="C638" s="38" t="str">
        <x:v>Seguros Suramericana, S.A.</x:v>
      </x:c>
      <x:c r="D638" s="38" t="str">
        <x:v>Residencial</x:v>
      </x:c>
      <x:c r="E638" s="38" t="str">
        <x:v>Veraguas</x:v>
      </x:c>
      <x:c r="F638" s="55" t="n">
        <x:f>'SSRP geografia'!C222</x:f>
        <x:v>16044</x:v>
      </x:c>
      <x:c r="G638" s="60" t="n">
        <x:f>IF(SUM('SSRP geografia'!$C$214:$C$226)=0,IF('SSRP agosto'!D22=0,0,"n.a."),F638/SUM('SSRP geografia'!$C$214:$C$226))</x:f>
        <x:v>0.07049085253334739</x:v>
      </x:c>
      <x:c r="H638" s="55" t="n">
        <x:f>'SSRP agosto'!D22</x:f>
        <x:v>75271</x:v>
      </x:c>
      <x:c r="I638" s="55" t="n">
        <x:f>ROUND(H638*Parametros!$B$11,0)</x:f>
        <x:v>75271</x:v>
      </x:c>
      <x:c r="J638" s="55" t="n">
        <x:f>IF(ISNUMBER(G638),ROUND(SUM(G630:G638)*I638,0)-ROUND(SUM(G630:G637)*I638,0),"n.a.")</x:f>
        <x:v>5306</x:v>
      </x:c>
      <x:c r="K638" s="55" t="n">
        <x:f>'SSRP agosto'!H22</x:f>
        <x:v>12600786</x:v>
      </x:c>
      <x:c r="L638" s="55" t="n">
        <x:f>K638*Parametros!$B$10*Parametros!$B$11</x:f>
        <x:v>18901179</x:v>
      </x:c>
      <x:c r="M638" s="60" t="n">
        <x:f>Parametros!B7</x:f>
        <x:v>0.01</x:v>
      </x:c>
      <x:c r="N638" s="55" t="n">
        <x:f>IF(I638=0,IF(L638=0,0,"n.a."),IF(M638&gt;0,L638/M638/I638,"n.a."))</x:f>
        <x:v>25110.838171407315</x:v>
      </x:c>
      <x:c r="O638" s="55" t="n">
        <x:f>IF(AND(ISNUMBER(J638),ISNUMBER(N638)),J638*N638,"n.a.")</x:f>
        <x:v>133238107.3374872</x:v>
      </x:c>
    </x:row>
    <x:row r="639">
      <x:c r="A639" s="38" t="str">
        <x:v>G0634</x:v>
      </x:c>
      <x:c r="B639" s="38" t="str">
        <x:v>C17</x:v>
      </x:c>
      <x:c r="C639" s="38" t="str">
        <x:v>Seguros Suramericana, S.A.</x:v>
      </x:c>
      <x:c r="D639" s="38" t="str">
        <x:v>Residencial</x:v>
      </x:c>
      <x:c r="E639" s="38" t="str">
        <x:v>Guna Yala</x:v>
      </x:c>
      <x:c r="F639" s="55" t="n">
        <x:f>'SSRP geografia'!C223</x:f>
        <x:v>20</x:v>
      </x:c>
      <x:c r="G639" s="60" t="n">
        <x:f>IF(SUM('SSRP geografia'!$C$214:$C$226)=0,IF('SSRP agosto'!D22=0,0,"n.a."),F639/SUM('SSRP geografia'!$C$214:$C$226))</x:f>
        <x:v>0.00008787191789247992</x:v>
      </x:c>
      <x:c r="H639" s="55" t="n">
        <x:f>'SSRP agosto'!D22</x:f>
        <x:v>75271</x:v>
      </x:c>
      <x:c r="I639" s="55" t="n">
        <x:f>ROUND(H639*Parametros!$B$11,0)</x:f>
        <x:v>75271</x:v>
      </x:c>
      <x:c r="J639" s="55" t="n">
        <x:f>IF(ISNUMBER(G639),ROUND(SUM(G630:G639)*I639,0)-ROUND(SUM(G630:G638)*I639,0),"n.a.")</x:f>
        <x:v>6</x:v>
      </x:c>
      <x:c r="K639" s="55" t="n">
        <x:f>'SSRP agosto'!H22</x:f>
        <x:v>12600786</x:v>
      </x:c>
      <x:c r="L639" s="55" t="n">
        <x:f>K639*Parametros!$B$10*Parametros!$B$11</x:f>
        <x:v>18901179</x:v>
      </x:c>
      <x:c r="M639" s="60" t="n">
        <x:f>Parametros!B7</x:f>
        <x:v>0.01</x:v>
      </x:c>
      <x:c r="N639" s="55" t="n">
        <x:f>IF(I639=0,IF(L639=0,0,"n.a."),IF(M639&gt;0,L639/M639/I639,"n.a."))</x:f>
        <x:v>25110.838171407315</x:v>
      </x:c>
      <x:c r="O639" s="55" t="n">
        <x:f>IF(AND(ISNUMBER(J639),ISNUMBER(N639)),J639*N639,"n.a.")</x:f>
        <x:v>150665.02902844388</x:v>
      </x:c>
    </x:row>
    <x:row r="640">
      <x:c r="A640" s="38" t="str">
        <x:v>G0635</x:v>
      </x:c>
      <x:c r="B640" s="38" t="str">
        <x:v>C17</x:v>
      </x:c>
      <x:c r="C640" s="38" t="str">
        <x:v>Seguros Suramericana, S.A.</x:v>
      </x:c>
      <x:c r="D640" s="38" t="str">
        <x:v>Residencial</x:v>
      </x:c>
      <x:c r="E640" s="38" t="str">
        <x:v>Emberá-Wounaan</x:v>
      </x:c>
      <x:c r="F640" s="55" t="n">
        <x:f>'SSRP geografia'!C224</x:f>
        <x:v>0</x:v>
      </x:c>
      <x:c r="G640" s="60" t="n">
        <x:f>IF(SUM('SSRP geografia'!$C$214:$C$226)=0,IF('SSRP agosto'!D22=0,0,"n.a."),F640/SUM('SSRP geografia'!$C$214:$C$226))</x:f>
        <x:v>0</x:v>
      </x:c>
      <x:c r="H640" s="55" t="n">
        <x:f>'SSRP agosto'!D22</x:f>
        <x:v>75271</x:v>
      </x:c>
      <x:c r="I640" s="55" t="n">
        <x:f>ROUND(H640*Parametros!$B$11,0)</x:f>
        <x:v>75271</x:v>
      </x:c>
      <x:c r="J640" s="55" t="n">
        <x:f>IF(ISNUMBER(G640),ROUND(SUM(G630:G640)*I640,0)-ROUND(SUM(G630:G639)*I640,0),"n.a.")</x:f>
        <x:v>0</x:v>
      </x:c>
      <x:c r="K640" s="55" t="n">
        <x:f>'SSRP agosto'!H22</x:f>
        <x:v>12600786</x:v>
      </x:c>
      <x:c r="L640" s="55" t="n">
        <x:f>K640*Parametros!$B$10*Parametros!$B$11</x:f>
        <x:v>18901179</x:v>
      </x:c>
      <x:c r="M640" s="60" t="n">
        <x:f>Parametros!B7</x:f>
        <x:v>0.01</x:v>
      </x:c>
      <x:c r="N640" s="55" t="n">
        <x:f>IF(I640=0,IF(L640=0,0,"n.a."),IF(M640&gt;0,L640/M640/I640,"n.a."))</x:f>
        <x:v>25110.838171407315</x:v>
      </x:c>
      <x:c r="O640" s="55" t="n">
        <x:f>IF(AND(ISNUMBER(J640),ISNUMBER(N640)),J640*N640,"n.a.")</x:f>
        <x:v>0</x:v>
      </x:c>
    </x:row>
    <x:row r="641">
      <x:c r="A641" s="38" t="str">
        <x:v>G0636</x:v>
      </x:c>
      <x:c r="B641" s="38" t="str">
        <x:v>C17</x:v>
      </x:c>
      <x:c r="C641" s="38" t="str">
        <x:v>Seguros Suramericana, S.A.</x:v>
      </x:c>
      <x:c r="D641" s="38" t="str">
        <x:v>Residencial</x:v>
      </x:c>
      <x:c r="E641" s="38" t="str">
        <x:v>Ngäbe-Buglé</x:v>
      </x:c>
      <x:c r="F641" s="55" t="n">
        <x:f>'SSRP geografia'!C225</x:f>
        <x:v>0</x:v>
      </x:c>
      <x:c r="G641" s="60" t="n">
        <x:f>IF(SUM('SSRP geografia'!$C$214:$C$226)=0,IF('SSRP agosto'!D22=0,0,"n.a."),F641/SUM('SSRP geografia'!$C$214:$C$226))</x:f>
        <x:v>0</x:v>
      </x:c>
      <x:c r="H641" s="55" t="n">
        <x:f>'SSRP agosto'!D22</x:f>
        <x:v>75271</x:v>
      </x:c>
      <x:c r="I641" s="55" t="n">
        <x:f>ROUND(H641*Parametros!$B$11,0)</x:f>
        <x:v>75271</x:v>
      </x:c>
      <x:c r="J641" s="55" t="n">
        <x:f>IF(ISNUMBER(G641),ROUND(SUM(G630:G641)*I641,0)-ROUND(SUM(G630:G640)*I641,0),"n.a.")</x:f>
        <x:v>0</x:v>
      </x:c>
      <x:c r="K641" s="55" t="n">
        <x:f>'SSRP agosto'!H22</x:f>
        <x:v>12600786</x:v>
      </x:c>
      <x:c r="L641" s="55" t="n">
        <x:f>K641*Parametros!$B$10*Parametros!$B$11</x:f>
        <x:v>18901179</x:v>
      </x:c>
      <x:c r="M641" s="60" t="n">
        <x:f>Parametros!B7</x:f>
        <x:v>0.01</x:v>
      </x:c>
      <x:c r="N641" s="55" t="n">
        <x:f>IF(I641=0,IF(L641=0,0,"n.a."),IF(M641&gt;0,L641/M641/I641,"n.a."))</x:f>
        <x:v>25110.838171407315</x:v>
      </x:c>
      <x:c r="O641" s="55" t="n">
        <x:f>IF(AND(ISNUMBER(J641),ISNUMBER(N641)),J641*N641,"n.a.")</x:f>
        <x:v>0</x:v>
      </x:c>
    </x:row>
    <x:row r="642">
      <x:c r="A642" s="38" t="str">
        <x:v>G0637</x:v>
      </x:c>
      <x:c r="B642" s="38" t="str">
        <x:v>C17</x:v>
      </x:c>
      <x:c r="C642" s="38" t="str">
        <x:v>Seguros Suramericana, S.A.</x:v>
      </x:c>
      <x:c r="D642" s="38" t="str">
        <x:v>Residencial</x:v>
      </x:c>
      <x:c r="E642" s="38" t="str">
        <x:v>Panamá Oeste</x:v>
      </x:c>
      <x:c r="F642" s="55" t="n">
        <x:f>'SSRP geografia'!C226</x:f>
        <x:v>20905</x:v>
      </x:c>
      <x:c r="G642" s="60" t="n">
        <x:f>IF(SUM('SSRP geografia'!$C$214:$C$226)=0,IF('SSRP agosto'!D22=0,0,"n.a."),F642/SUM('SSRP geografia'!$C$214:$C$226))</x:f>
        <x:v>0.09184812217711463</x:v>
      </x:c>
      <x:c r="H642" s="55" t="n">
        <x:f>'SSRP agosto'!D22</x:f>
        <x:v>75271</x:v>
      </x:c>
      <x:c r="I642" s="55" t="n">
        <x:f>ROUND(H642*Parametros!$B$11,0)</x:f>
        <x:v>75271</x:v>
      </x:c>
      <x:c r="J642" s="55" t="n">
        <x:f>IF(ISNUMBER(G642),ROUND(SUM(G630:G642)*I642,0)-ROUND(SUM(G630:G641)*I642,0),"n.a.")</x:f>
        <x:v>6914</x:v>
      </x:c>
      <x:c r="K642" s="55" t="n">
        <x:f>'SSRP agosto'!H22</x:f>
        <x:v>12600786</x:v>
      </x:c>
      <x:c r="L642" s="55" t="n">
        <x:f>K642*Parametros!$B$10*Parametros!$B$11</x:f>
        <x:v>18901179</x:v>
      </x:c>
      <x:c r="M642" s="60" t="n">
        <x:f>Parametros!B7</x:f>
        <x:v>0.01</x:v>
      </x:c>
      <x:c r="N642" s="55" t="n">
        <x:f>IF(I642=0,IF(L642=0,0,"n.a."),IF(M642&gt;0,L642/M642/I642,"n.a."))</x:f>
        <x:v>25110.838171407315</x:v>
      </x:c>
      <x:c r="O642" s="55" t="n">
        <x:f>IF(AND(ISNUMBER(J642),ISNUMBER(N642)),J642*N642,"n.a.")</x:f>
        <x:v>173616335.11711016</x:v>
      </x:c>
    </x:row>
    <x:row r="643">
      <x:c r="A643" s="38" t="str">
        <x:v>G0638</x:v>
      </x:c>
      <x:c r="B643" s="38" t="str">
        <x:v>C17</x:v>
      </x:c>
      <x:c r="C643" s="38" t="str">
        <x:v>Seguros Suramericana, S.A.</x:v>
      </x:c>
      <x:c r="D643" s="38" t="str">
        <x:v>Comercial</x:v>
      </x:c>
      <x:c r="E643" s="38" t="str">
        <x:v>Bocas del Toro</x:v>
      </x:c>
      <x:c r="F643" s="55" t="n">
        <x:f>'SSRP geografia'!C214</x:f>
        <x:v>2779</x:v>
      </x:c>
      <x:c r="G643" s="60" t="n">
        <x:f>IF(SUM('SSRP geografia'!$C$214:$C$226)=0,IF('SSRP agosto'!E22=0,0,"n.a."),F643/SUM('SSRP geografia'!$C$214:$C$226))</x:f>
        <x:v>0.012209802991160085</x:v>
      </x:c>
      <x:c r="H643" s="55" t="n">
        <x:f>'SSRP agosto'!E22</x:f>
        <x:v>6857</x:v>
      </x:c>
      <x:c r="I643" s="55" t="n">
        <x:f>ROUND(H643*Parametros!$B$11,0)</x:f>
        <x:v>6857</x:v>
      </x:c>
      <x:c r="J643" s="55" t="n">
        <x:f>IF(ISNUMBER(G643),ROUND(SUM(G643:G643)*I643,0)-0,"n.a.")</x:f>
        <x:v>84</x:v>
      </x:c>
      <x:c r="K643" s="55" t="n">
        <x:f>'SSRP agosto'!I22</x:f>
        <x:v>3415987</x:v>
      </x:c>
      <x:c r="L643" s="55" t="n">
        <x:f>K643*Parametros!$B$10*Parametros!$B$11</x:f>
        <x:v>5123980.5</x:v>
      </x:c>
      <x:c r="M643" s="60" t="n">
        <x:f>Parametros!B8</x:f>
        <x:v>0.015</x:v>
      </x:c>
      <x:c r="N643" s="55" t="n">
        <x:f>IF(I643=0,IF(L643=0,0,"n.a."),IF(M643&gt;0,L643/M643/I643,"n.a."))</x:f>
        <x:v>49817.51494822809</x:v>
      </x:c>
      <x:c r="O643" s="55" t="n">
        <x:f>IF(AND(ISNUMBER(J643),ISNUMBER(N643)),J643*N643,"n.a.")</x:f>
        <x:v>4184671.2556511597</x:v>
      </x:c>
    </x:row>
    <x:row r="644">
      <x:c r="A644" s="38" t="str">
        <x:v>G0639</x:v>
      </x:c>
      <x:c r="B644" s="38" t="str">
        <x:v>C17</x:v>
      </x:c>
      <x:c r="C644" s="38" t="str">
        <x:v>Seguros Suramericana, S.A.</x:v>
      </x:c>
      <x:c r="D644" s="38" t="str">
        <x:v>Comercial</x:v>
      </x:c>
      <x:c r="E644" s="38" t="str">
        <x:v>Coclé</x:v>
      </x:c>
      <x:c r="F644" s="55" t="n">
        <x:f>'SSRP geografia'!C215</x:f>
        <x:v>8210</x:v>
      </x:c>
      <x:c r="G644" s="60" t="n">
        <x:f>IF(SUM('SSRP geografia'!$C$214:$C$226)=0,IF('SSRP agosto'!E22=0,0,"n.a."),F644/SUM('SSRP geografia'!$C$214:$C$226))</x:f>
        <x:v>0.03607142229486301</x:v>
      </x:c>
      <x:c r="H644" s="55" t="n">
        <x:f>'SSRP agosto'!E22</x:f>
        <x:v>6857</x:v>
      </x:c>
      <x:c r="I644" s="55" t="n">
        <x:f>ROUND(H644*Parametros!$B$11,0)</x:f>
        <x:v>6857</x:v>
      </x:c>
      <x:c r="J644" s="55" t="n">
        <x:f>IF(ISNUMBER(G644),ROUND(SUM(G643:G644)*I644,0)-ROUND(SUM(G643:G643)*I644,0),"n.a.")</x:f>
        <x:v>247</x:v>
      </x:c>
      <x:c r="K644" s="55" t="n">
        <x:f>'SSRP agosto'!I22</x:f>
        <x:v>3415987</x:v>
      </x:c>
      <x:c r="L644" s="55" t="n">
        <x:f>K644*Parametros!$B$10*Parametros!$B$11</x:f>
        <x:v>5123980.5</x:v>
      </x:c>
      <x:c r="M644" s="60" t="n">
        <x:f>Parametros!B8</x:f>
        <x:v>0.015</x:v>
      </x:c>
      <x:c r="N644" s="55" t="n">
        <x:f>IF(I644=0,IF(L644=0,0,"n.a."),IF(M644&gt;0,L644/M644/I644,"n.a."))</x:f>
        <x:v>49817.51494822809</x:v>
      </x:c>
      <x:c r="O644" s="55" t="n">
        <x:f>IF(AND(ISNUMBER(J644),ISNUMBER(N644)),J644*N644,"n.a.")</x:f>
        <x:v>12304926.192212338</x:v>
      </x:c>
    </x:row>
    <x:row r="645">
      <x:c r="A645" s="38" t="str">
        <x:v>G0640</x:v>
      </x:c>
      <x:c r="B645" s="38" t="str">
        <x:v>C17</x:v>
      </x:c>
      <x:c r="C645" s="38" t="str">
        <x:v>Seguros Suramericana, S.A.</x:v>
      </x:c>
      <x:c r="D645" s="38" t="str">
        <x:v>Comercial</x:v>
      </x:c>
      <x:c r="E645" s="38" t="str">
        <x:v>Colón</x:v>
      </x:c>
      <x:c r="F645" s="55" t="n">
        <x:f>'SSRP geografia'!C216</x:f>
        <x:v>10409</x:v>
      </x:c>
      <x:c r="G645" s="60" t="n">
        <x:f>IF(SUM('SSRP geografia'!$C$214:$C$226)=0,IF('SSRP agosto'!E22=0,0,"n.a."),F645/SUM('SSRP geografia'!$C$214:$C$226))</x:f>
        <x:v>0.045732939667141176</x:v>
      </x:c>
      <x:c r="H645" s="55" t="n">
        <x:f>'SSRP agosto'!E22</x:f>
        <x:v>6857</x:v>
      </x:c>
      <x:c r="I645" s="55" t="n">
        <x:f>ROUND(H645*Parametros!$B$11,0)</x:f>
        <x:v>6857</x:v>
      </x:c>
      <x:c r="J645" s="55" t="n">
        <x:f>IF(ISNUMBER(G645),ROUND(SUM(G643:G645)*I645,0)-ROUND(SUM(G643:G644)*I645,0),"n.a.")</x:f>
        <x:v>314</x:v>
      </x:c>
      <x:c r="K645" s="55" t="n">
        <x:f>'SSRP agosto'!I22</x:f>
        <x:v>3415987</x:v>
      </x:c>
      <x:c r="L645" s="55" t="n">
        <x:f>K645*Parametros!$B$10*Parametros!$B$11</x:f>
        <x:v>5123980.5</x:v>
      </x:c>
      <x:c r="M645" s="60" t="n">
        <x:f>Parametros!B8</x:f>
        <x:v>0.015</x:v>
      </x:c>
      <x:c r="N645" s="55" t="n">
        <x:f>IF(I645=0,IF(L645=0,0,"n.a."),IF(M645&gt;0,L645/M645/I645,"n.a."))</x:f>
        <x:v>49817.51494822809</x:v>
      </x:c>
      <x:c r="O645" s="55" t="n">
        <x:f>IF(AND(ISNUMBER(J645),ISNUMBER(N645)),J645*N645,"n.a.")</x:f>
        <x:v>15642699.69374362</x:v>
      </x:c>
    </x:row>
    <x:row r="646">
      <x:c r="A646" s="38" t="str">
        <x:v>G0641</x:v>
      </x:c>
      <x:c r="B646" s="38" t="str">
        <x:v>C17</x:v>
      </x:c>
      <x:c r="C646" s="38" t="str">
        <x:v>Seguros Suramericana, S.A.</x:v>
      </x:c>
      <x:c r="D646" s="38" t="str">
        <x:v>Comercial</x:v>
      </x:c>
      <x:c r="E646" s="38" t="str">
        <x:v>Chiriquí</x:v>
      </x:c>
      <x:c r="F646" s="55" t="n">
        <x:f>'SSRP geografia'!C217</x:f>
        <x:v>39074</x:v>
      </x:c>
      <x:c r="G646" s="60" t="n">
        <x:f>IF(SUM('SSRP geografia'!$C$214:$C$226)=0,IF('SSRP agosto'!E22=0,0,"n.a."),F646/SUM('SSRP geografia'!$C$214:$C$226))</x:f>
        <x:v>0.17167536598653801</x:v>
      </x:c>
      <x:c r="H646" s="55" t="n">
        <x:f>'SSRP agosto'!E22</x:f>
        <x:v>6857</x:v>
      </x:c>
      <x:c r="I646" s="55" t="n">
        <x:f>ROUND(H646*Parametros!$B$11,0)</x:f>
        <x:v>6857</x:v>
      </x:c>
      <x:c r="J646" s="55" t="n">
        <x:f>IF(ISNUMBER(G646),ROUND(SUM(G643:G646)*I646,0)-ROUND(SUM(G643:G645)*I646,0),"n.a.")</x:f>
        <x:v>1177</x:v>
      </x:c>
      <x:c r="K646" s="55" t="n">
        <x:f>'SSRP agosto'!I22</x:f>
        <x:v>3415987</x:v>
      </x:c>
      <x:c r="L646" s="55" t="n">
        <x:f>K646*Parametros!$B$10*Parametros!$B$11</x:f>
        <x:v>5123980.5</x:v>
      </x:c>
      <x:c r="M646" s="60" t="n">
        <x:f>Parametros!B8</x:f>
        <x:v>0.015</x:v>
      </x:c>
      <x:c r="N646" s="55" t="n">
        <x:f>IF(I646=0,IF(L646=0,0,"n.a."),IF(M646&gt;0,L646/M646/I646,"n.a."))</x:f>
        <x:v>49817.51494822809</x:v>
      </x:c>
      <x:c r="O646" s="55" t="n">
        <x:f>IF(AND(ISNUMBER(J646),ISNUMBER(N646)),J646*N646,"n.a.")</x:f>
        <x:v>58635215.09406446</x:v>
      </x:c>
    </x:row>
    <x:row r="647">
      <x:c r="A647" s="38" t="str">
        <x:v>G0642</x:v>
      </x:c>
      <x:c r="B647" s="38" t="str">
        <x:v>C17</x:v>
      </x:c>
      <x:c r="C647" s="38" t="str">
        <x:v>Seguros Suramericana, S.A.</x:v>
      </x:c>
      <x:c r="D647" s="38" t="str">
        <x:v>Comercial</x:v>
      </x:c>
      <x:c r="E647" s="38" t="str">
        <x:v>Darién</x:v>
      </x:c>
      <x:c r="F647" s="55" t="n">
        <x:f>'SSRP geografia'!C218</x:f>
        <x:v>531</x:v>
      </x:c>
      <x:c r="G647" s="60" t="n">
        <x:f>IF(SUM('SSRP geografia'!$C$214:$C$226)=0,IF('SSRP agosto'!E22=0,0,"n.a."),F647/SUM('SSRP geografia'!$C$214:$C$226))</x:f>
        <x:v>0.002332999420045342</x:v>
      </x:c>
      <x:c r="H647" s="55" t="n">
        <x:f>'SSRP agosto'!E22</x:f>
        <x:v>6857</x:v>
      </x:c>
      <x:c r="I647" s="55" t="n">
        <x:f>ROUND(H647*Parametros!$B$11,0)</x:f>
        <x:v>6857</x:v>
      </x:c>
      <x:c r="J647" s="55" t="n">
        <x:f>IF(ISNUMBER(G647),ROUND(SUM(G643:G647)*I647,0)-ROUND(SUM(G643:G646)*I647,0),"n.a.")</x:f>
        <x:v>16</x:v>
      </x:c>
      <x:c r="K647" s="55" t="n">
        <x:f>'SSRP agosto'!I22</x:f>
        <x:v>3415987</x:v>
      </x:c>
      <x:c r="L647" s="55" t="n">
        <x:f>K647*Parametros!$B$10*Parametros!$B$11</x:f>
        <x:v>5123980.5</x:v>
      </x:c>
      <x:c r="M647" s="60" t="n">
        <x:f>Parametros!B8</x:f>
        <x:v>0.015</x:v>
      </x:c>
      <x:c r="N647" s="55" t="n">
        <x:f>IF(I647=0,IF(L647=0,0,"n.a."),IF(M647&gt;0,L647/M647/I647,"n.a."))</x:f>
        <x:v>49817.51494822809</x:v>
      </x:c>
      <x:c r="O647" s="55" t="n">
        <x:f>IF(AND(ISNUMBER(J647),ISNUMBER(N647)),J647*N647,"n.a.")</x:f>
        <x:v>797080.2391716494</x:v>
      </x:c>
    </x:row>
    <x:row r="648">
      <x:c r="A648" s="38" t="str">
        <x:v>G0643</x:v>
      </x:c>
      <x:c r="B648" s="38" t="str">
        <x:v>C17</x:v>
      </x:c>
      <x:c r="C648" s="38" t="str">
        <x:v>Seguros Suramericana, S.A.</x:v>
      </x:c>
      <x:c r="D648" s="38" t="str">
        <x:v>Comercial</x:v>
      </x:c>
      <x:c r="E648" s="38" t="str">
        <x:v>Herrera</x:v>
      </x:c>
      <x:c r="F648" s="55" t="n">
        <x:f>'SSRP geografia'!C219</x:f>
        <x:v>11064</x:v>
      </x:c>
      <x:c r="G648" s="60" t="n">
        <x:f>IF(SUM('SSRP geografia'!$C$214:$C$226)=0,IF('SSRP agosto'!E22=0,0,"n.a."),F648/SUM('SSRP geografia'!$C$214:$C$226))</x:f>
        <x:v>0.048610744978119895</x:v>
      </x:c>
      <x:c r="H648" s="55" t="n">
        <x:f>'SSRP agosto'!E22</x:f>
        <x:v>6857</x:v>
      </x:c>
      <x:c r="I648" s="55" t="n">
        <x:f>ROUND(H648*Parametros!$B$11,0)</x:f>
        <x:v>6857</x:v>
      </x:c>
      <x:c r="J648" s="55" t="n">
        <x:f>IF(ISNUMBER(G648),ROUND(SUM(G643:G648)*I648,0)-ROUND(SUM(G643:G647)*I648,0),"n.a.")</x:f>
        <x:v>333</x:v>
      </x:c>
      <x:c r="K648" s="55" t="n">
        <x:f>'SSRP agosto'!I22</x:f>
        <x:v>3415987</x:v>
      </x:c>
      <x:c r="L648" s="55" t="n">
        <x:f>K648*Parametros!$B$10*Parametros!$B$11</x:f>
        <x:v>5123980.5</x:v>
      </x:c>
      <x:c r="M648" s="60" t="n">
        <x:f>Parametros!B8</x:f>
        <x:v>0.015</x:v>
      </x:c>
      <x:c r="N648" s="55" t="n">
        <x:f>IF(I648=0,IF(L648=0,0,"n.a."),IF(M648&gt;0,L648/M648/I648,"n.a."))</x:f>
        <x:v>49817.51494822809</x:v>
      </x:c>
      <x:c r="O648" s="55" t="n">
        <x:f>IF(AND(ISNUMBER(J648),ISNUMBER(N648)),J648*N648,"n.a.")</x:f>
        <x:v>16589232.477759954</x:v>
      </x:c>
    </x:row>
    <x:row r="649">
      <x:c r="A649" s="38" t="str">
        <x:v>G0644</x:v>
      </x:c>
      <x:c r="B649" s="38" t="str">
        <x:v>C17</x:v>
      </x:c>
      <x:c r="C649" s="38" t="str">
        <x:v>Seguros Suramericana, S.A.</x:v>
      </x:c>
      <x:c r="D649" s="38" t="str">
        <x:v>Comercial</x:v>
      </x:c>
      <x:c r="E649" s="38" t="str">
        <x:v>Los Santos</x:v>
      </x:c>
      <x:c r="F649" s="55" t="n">
        <x:f>'SSRP geografia'!C220</x:f>
        <x:v>6917</x:v>
      </x:c>
      <x:c r="G649" s="60" t="n">
        <x:f>IF(SUM('SSRP geografia'!$C$214:$C$226)=0,IF('SSRP agosto'!E22=0,0,"n.a."),F649/SUM('SSRP geografia'!$C$214:$C$226))</x:f>
        <x:v>0.03039050280311418</x:v>
      </x:c>
      <x:c r="H649" s="55" t="n">
        <x:f>'SSRP agosto'!E22</x:f>
        <x:v>6857</x:v>
      </x:c>
      <x:c r="I649" s="55" t="n">
        <x:f>ROUND(H649*Parametros!$B$11,0)</x:f>
        <x:v>6857</x:v>
      </x:c>
      <x:c r="J649" s="55" t="n">
        <x:f>IF(ISNUMBER(G649),ROUND(SUM(G643:G649)*I649,0)-ROUND(SUM(G643:G648)*I649,0),"n.a.")</x:f>
        <x:v>209</x:v>
      </x:c>
      <x:c r="K649" s="55" t="n">
        <x:f>'SSRP agosto'!I22</x:f>
        <x:v>3415987</x:v>
      </x:c>
      <x:c r="L649" s="55" t="n">
        <x:f>K649*Parametros!$B$10*Parametros!$B$11</x:f>
        <x:v>5123980.5</x:v>
      </x:c>
      <x:c r="M649" s="60" t="n">
        <x:f>Parametros!B8</x:f>
        <x:v>0.015</x:v>
      </x:c>
      <x:c r="N649" s="55" t="n">
        <x:f>IF(I649=0,IF(L649=0,0,"n.a."),IF(M649&gt;0,L649/M649/I649,"n.a."))</x:f>
        <x:v>49817.51494822809</x:v>
      </x:c>
      <x:c r="O649" s="55" t="n">
        <x:f>IF(AND(ISNUMBER(J649),ISNUMBER(N649)),J649*N649,"n.a.")</x:f>
        <x:v>10411860.62417967</x:v>
      </x:c>
    </x:row>
    <x:row r="650">
      <x:c r="A650" s="38" t="str">
        <x:v>G0645</x:v>
      </x:c>
      <x:c r="B650" s="38" t="str">
        <x:v>C17</x:v>
      </x:c>
      <x:c r="C650" s="38" t="str">
        <x:v>Seguros Suramericana, S.A.</x:v>
      </x:c>
      <x:c r="D650" s="38" t="str">
        <x:v>Comercial</x:v>
      </x:c>
      <x:c r="E650" s="38" t="str">
        <x:v>Panamá</x:v>
      </x:c>
      <x:c r="F650" s="55" t="n">
        <x:f>'SSRP geografia'!C221</x:f>
        <x:v>111651</x:v>
      </x:c>
      <x:c r="G650" s="60" t="n">
        <x:f>IF(SUM('SSRP geografia'!$C$214:$C$226)=0,IF('SSRP agosto'!E22=0,0,"n.a."),F650/SUM('SSRP geografia'!$C$214:$C$226))</x:f>
        <x:v>0.4905493752306638</x:v>
      </x:c>
      <x:c r="H650" s="55" t="n">
        <x:f>'SSRP agosto'!E22</x:f>
        <x:v>6857</x:v>
      </x:c>
      <x:c r="I650" s="55" t="n">
        <x:f>ROUND(H650*Parametros!$B$11,0)</x:f>
        <x:v>6857</x:v>
      </x:c>
      <x:c r="J650" s="55" t="n">
        <x:f>IF(ISNUMBER(G650),ROUND(SUM(G643:G650)*I650,0)-ROUND(SUM(G643:G649)*I650,0),"n.a.")</x:f>
        <x:v>3363</x:v>
      </x:c>
      <x:c r="K650" s="55" t="n">
        <x:f>'SSRP agosto'!I22</x:f>
        <x:v>3415987</x:v>
      </x:c>
      <x:c r="L650" s="55" t="n">
        <x:f>K650*Parametros!$B$10*Parametros!$B$11</x:f>
        <x:v>5123980.5</x:v>
      </x:c>
      <x:c r="M650" s="60" t="n">
        <x:f>Parametros!B8</x:f>
        <x:v>0.015</x:v>
      </x:c>
      <x:c r="N650" s="55" t="n">
        <x:f>IF(I650=0,IF(L650=0,0,"n.a."),IF(M650&gt;0,L650/M650/I650,"n.a."))</x:f>
        <x:v>49817.51494822809</x:v>
      </x:c>
      <x:c r="O650" s="55" t="n">
        <x:f>IF(AND(ISNUMBER(J650),ISNUMBER(N650)),J650*N650,"n.a.")</x:f>
        <x:v>167536302.77089107</x:v>
      </x:c>
    </x:row>
    <x:row r="651">
      <x:c r="A651" s="38" t="str">
        <x:v>G0646</x:v>
      </x:c>
      <x:c r="B651" s="38" t="str">
        <x:v>C17</x:v>
      </x:c>
      <x:c r="C651" s="38" t="str">
        <x:v>Seguros Suramericana, S.A.</x:v>
      </x:c>
      <x:c r="D651" s="38" t="str">
        <x:v>Comercial</x:v>
      </x:c>
      <x:c r="E651" s="38" t="str">
        <x:v>Veraguas</x:v>
      </x:c>
      <x:c r="F651" s="55" t="n">
        <x:f>'SSRP geografia'!C222</x:f>
        <x:v>16044</x:v>
      </x:c>
      <x:c r="G651" s="60" t="n">
        <x:f>IF(SUM('SSRP geografia'!$C$214:$C$226)=0,IF('SSRP agosto'!E22=0,0,"n.a."),F651/SUM('SSRP geografia'!$C$214:$C$226))</x:f>
        <x:v>0.07049085253334739</x:v>
      </x:c>
      <x:c r="H651" s="55" t="n">
        <x:f>'SSRP agosto'!E22</x:f>
        <x:v>6857</x:v>
      </x:c>
      <x:c r="I651" s="55" t="n">
        <x:f>ROUND(H651*Parametros!$B$11,0)</x:f>
        <x:v>6857</x:v>
      </x:c>
      <x:c r="J651" s="55" t="n">
        <x:f>IF(ISNUMBER(G651),ROUND(SUM(G643:G651)*I651,0)-ROUND(SUM(G643:G650)*I651,0),"n.a.")</x:f>
        <x:v>484</x:v>
      </x:c>
      <x:c r="K651" s="55" t="n">
        <x:f>'SSRP agosto'!I22</x:f>
        <x:v>3415987</x:v>
      </x:c>
      <x:c r="L651" s="55" t="n">
        <x:f>K651*Parametros!$B$10*Parametros!$B$11</x:f>
        <x:v>5123980.5</x:v>
      </x:c>
      <x:c r="M651" s="60" t="n">
        <x:f>Parametros!B8</x:f>
        <x:v>0.015</x:v>
      </x:c>
      <x:c r="N651" s="55" t="n">
        <x:f>IF(I651=0,IF(L651=0,0,"n.a."),IF(M651&gt;0,L651/M651/I651,"n.a."))</x:f>
        <x:v>49817.51494822809</x:v>
      </x:c>
      <x:c r="O651" s="55" t="n">
        <x:f>IF(AND(ISNUMBER(J651),ISNUMBER(N651)),J651*N651,"n.a.")</x:f>
        <x:v>24111677.234942395</x:v>
      </x:c>
    </x:row>
    <x:row r="652">
      <x:c r="A652" s="38" t="str">
        <x:v>G0647</x:v>
      </x:c>
      <x:c r="B652" s="38" t="str">
        <x:v>C17</x:v>
      </x:c>
      <x:c r="C652" s="38" t="str">
        <x:v>Seguros Suramericana, S.A.</x:v>
      </x:c>
      <x:c r="D652" s="38" t="str">
        <x:v>Comercial</x:v>
      </x:c>
      <x:c r="E652" s="38" t="str">
        <x:v>Guna Yala</x:v>
      </x:c>
      <x:c r="F652" s="55" t="n">
        <x:f>'SSRP geografia'!C223</x:f>
        <x:v>20</x:v>
      </x:c>
      <x:c r="G652" s="60" t="n">
        <x:f>IF(SUM('SSRP geografia'!$C$214:$C$226)=0,IF('SSRP agosto'!E22=0,0,"n.a."),F652/SUM('SSRP geografia'!$C$214:$C$226))</x:f>
        <x:v>0.00008787191789247992</x:v>
      </x:c>
      <x:c r="H652" s="55" t="n">
        <x:f>'SSRP agosto'!E22</x:f>
        <x:v>6857</x:v>
      </x:c>
      <x:c r="I652" s="55" t="n">
        <x:f>ROUND(H652*Parametros!$B$11,0)</x:f>
        <x:v>6857</x:v>
      </x:c>
      <x:c r="J652" s="55" t="n">
        <x:f>IF(ISNUMBER(G652),ROUND(SUM(G643:G652)*I652,0)-ROUND(SUM(G643:G651)*I652,0),"n.a.")</x:f>
        <x:v>0</x:v>
      </x:c>
      <x:c r="K652" s="55" t="n">
        <x:f>'SSRP agosto'!I22</x:f>
        <x:v>3415987</x:v>
      </x:c>
      <x:c r="L652" s="55" t="n">
        <x:f>K652*Parametros!$B$10*Parametros!$B$11</x:f>
        <x:v>5123980.5</x:v>
      </x:c>
      <x:c r="M652" s="60" t="n">
        <x:f>Parametros!B8</x:f>
        <x:v>0.015</x:v>
      </x:c>
      <x:c r="N652" s="55" t="n">
        <x:f>IF(I652=0,IF(L652=0,0,"n.a."),IF(M652&gt;0,L652/M652/I652,"n.a."))</x:f>
        <x:v>49817.51494822809</x:v>
      </x:c>
      <x:c r="O652" s="55" t="n">
        <x:f>IF(AND(ISNUMBER(J652),ISNUMBER(N652)),J652*N652,"n.a.")</x:f>
        <x:v>0</x:v>
      </x:c>
    </x:row>
    <x:row r="653">
      <x:c r="A653" s="38" t="str">
        <x:v>G0648</x:v>
      </x:c>
      <x:c r="B653" s="38" t="str">
        <x:v>C17</x:v>
      </x:c>
      <x:c r="C653" s="38" t="str">
        <x:v>Seguros Suramericana, S.A.</x:v>
      </x:c>
      <x:c r="D653" s="38" t="str">
        <x:v>Comercial</x:v>
      </x:c>
      <x:c r="E653" s="38" t="str">
        <x:v>Emberá-Wounaan</x:v>
      </x:c>
      <x:c r="F653" s="55" t="n">
        <x:f>'SSRP geografia'!C224</x:f>
        <x:v>0</x:v>
      </x:c>
      <x:c r="G653" s="60" t="n">
        <x:f>IF(SUM('SSRP geografia'!$C$214:$C$226)=0,IF('SSRP agosto'!E22=0,0,"n.a."),F653/SUM('SSRP geografia'!$C$214:$C$226))</x:f>
        <x:v>0</x:v>
      </x:c>
      <x:c r="H653" s="55" t="n">
        <x:f>'SSRP agosto'!E22</x:f>
        <x:v>6857</x:v>
      </x:c>
      <x:c r="I653" s="55" t="n">
        <x:f>ROUND(H653*Parametros!$B$11,0)</x:f>
        <x:v>6857</x:v>
      </x:c>
      <x:c r="J653" s="55" t="n">
        <x:f>IF(ISNUMBER(G653),ROUND(SUM(G643:G653)*I653,0)-ROUND(SUM(G643:G652)*I653,0),"n.a.")</x:f>
        <x:v>0</x:v>
      </x:c>
      <x:c r="K653" s="55" t="n">
        <x:f>'SSRP agosto'!I22</x:f>
        <x:v>3415987</x:v>
      </x:c>
      <x:c r="L653" s="55" t="n">
        <x:f>K653*Parametros!$B$10*Parametros!$B$11</x:f>
        <x:v>5123980.5</x:v>
      </x:c>
      <x:c r="M653" s="60" t="n">
        <x:f>Parametros!B8</x:f>
        <x:v>0.015</x:v>
      </x:c>
      <x:c r="N653" s="55" t="n">
        <x:f>IF(I653=0,IF(L653=0,0,"n.a."),IF(M653&gt;0,L653/M653/I653,"n.a."))</x:f>
        <x:v>49817.51494822809</x:v>
      </x:c>
      <x:c r="O653" s="55" t="n">
        <x:f>IF(AND(ISNUMBER(J653),ISNUMBER(N653)),J653*N653,"n.a.")</x:f>
        <x:v>0</x:v>
      </x:c>
    </x:row>
    <x:row r="654">
      <x:c r="A654" s="38" t="str">
        <x:v>G0649</x:v>
      </x:c>
      <x:c r="B654" s="38" t="str">
        <x:v>C17</x:v>
      </x:c>
      <x:c r="C654" s="38" t="str">
        <x:v>Seguros Suramericana, S.A.</x:v>
      </x:c>
      <x:c r="D654" s="38" t="str">
        <x:v>Comercial</x:v>
      </x:c>
      <x:c r="E654" s="38" t="str">
        <x:v>Ngäbe-Buglé</x:v>
      </x:c>
      <x:c r="F654" s="55" t="n">
        <x:f>'SSRP geografia'!C225</x:f>
        <x:v>0</x:v>
      </x:c>
      <x:c r="G654" s="60" t="n">
        <x:f>IF(SUM('SSRP geografia'!$C$214:$C$226)=0,IF('SSRP agosto'!E22=0,0,"n.a."),F654/SUM('SSRP geografia'!$C$214:$C$226))</x:f>
        <x:v>0</x:v>
      </x:c>
      <x:c r="H654" s="55" t="n">
        <x:f>'SSRP agosto'!E22</x:f>
        <x:v>6857</x:v>
      </x:c>
      <x:c r="I654" s="55" t="n">
        <x:f>ROUND(H654*Parametros!$B$11,0)</x:f>
        <x:v>6857</x:v>
      </x:c>
      <x:c r="J654" s="55" t="n">
        <x:f>IF(ISNUMBER(G654),ROUND(SUM(G643:G654)*I654,0)-ROUND(SUM(G643:G653)*I654,0),"n.a.")</x:f>
        <x:v>0</x:v>
      </x:c>
      <x:c r="K654" s="55" t="n">
        <x:f>'SSRP agosto'!I22</x:f>
        <x:v>3415987</x:v>
      </x:c>
      <x:c r="L654" s="55" t="n">
        <x:f>K654*Parametros!$B$10*Parametros!$B$11</x:f>
        <x:v>5123980.5</x:v>
      </x:c>
      <x:c r="M654" s="60" t="n">
        <x:f>Parametros!B8</x:f>
        <x:v>0.015</x:v>
      </x:c>
      <x:c r="N654" s="55" t="n">
        <x:f>IF(I654=0,IF(L654=0,0,"n.a."),IF(M654&gt;0,L654/M654/I654,"n.a."))</x:f>
        <x:v>49817.51494822809</x:v>
      </x:c>
      <x:c r="O654" s="55" t="n">
        <x:f>IF(AND(ISNUMBER(J654),ISNUMBER(N654)),J654*N654,"n.a.")</x:f>
        <x:v>0</x:v>
      </x:c>
    </x:row>
    <x:row r="655">
      <x:c r="A655" s="38" t="str">
        <x:v>G0650</x:v>
      </x:c>
      <x:c r="B655" s="38" t="str">
        <x:v>C17</x:v>
      </x:c>
      <x:c r="C655" s="38" t="str">
        <x:v>Seguros Suramericana, S.A.</x:v>
      </x:c>
      <x:c r="D655" s="38" t="str">
        <x:v>Comercial</x:v>
      </x:c>
      <x:c r="E655" s="38" t="str">
        <x:v>Panamá Oeste</x:v>
      </x:c>
      <x:c r="F655" s="55" t="n">
        <x:f>'SSRP geografia'!C226</x:f>
        <x:v>20905</x:v>
      </x:c>
      <x:c r="G655" s="60" t="n">
        <x:f>IF(SUM('SSRP geografia'!$C$214:$C$226)=0,IF('SSRP agosto'!E22=0,0,"n.a."),F655/SUM('SSRP geografia'!$C$214:$C$226))</x:f>
        <x:v>0.09184812217711463</x:v>
      </x:c>
      <x:c r="H655" s="55" t="n">
        <x:f>'SSRP agosto'!E22</x:f>
        <x:v>6857</x:v>
      </x:c>
      <x:c r="I655" s="55" t="n">
        <x:f>ROUND(H655*Parametros!$B$11,0)</x:f>
        <x:v>6857</x:v>
      </x:c>
      <x:c r="J655" s="55" t="n">
        <x:f>IF(ISNUMBER(G655),ROUND(SUM(G643:G655)*I655,0)-ROUND(SUM(G643:G654)*I655,0),"n.a.")</x:f>
        <x:v>630</x:v>
      </x:c>
      <x:c r="K655" s="55" t="n">
        <x:f>'SSRP agosto'!I22</x:f>
        <x:v>3415987</x:v>
      </x:c>
      <x:c r="L655" s="55" t="n">
        <x:f>K655*Parametros!$B$10*Parametros!$B$11</x:f>
        <x:v>5123980.5</x:v>
      </x:c>
      <x:c r="M655" s="60" t="n">
        <x:f>Parametros!B8</x:f>
        <x:v>0.015</x:v>
      </x:c>
      <x:c r="N655" s="55" t="n">
        <x:f>IF(I655=0,IF(L655=0,0,"n.a."),IF(M655&gt;0,L655/M655/I655,"n.a."))</x:f>
        <x:v>49817.51494822809</x:v>
      </x:c>
      <x:c r="O655" s="55" t="n">
        <x:f>IF(AND(ISNUMBER(J655),ISNUMBER(N655)),J655*N655,"n.a.")</x:f>
        <x:v>31385034.417383697</x:v>
      </x:c>
    </x:row>
    <x:row r="656">
      <x:c r="A656" s="38" t="str">
        <x:v>G0651</x:v>
      </x:c>
      <x:c r="B656" s="38" t="str">
        <x:v>C17</x:v>
      </x:c>
      <x:c r="C656" s="38" t="str">
        <x:v>Seguros Suramericana, S.A.</x:v>
      </x:c>
      <x:c r="D656" s="38" t="str">
        <x:v>Industrial</x:v>
      </x:c>
      <x:c r="E656" s="38" t="str">
        <x:v>Bocas del Toro</x:v>
      </x:c>
      <x:c r="F656" s="55" t="n">
        <x:f>'SSRP geografia'!C214</x:f>
        <x:v>2779</x:v>
      </x:c>
      <x:c r="G656" s="60" t="n">
        <x:f>IF(SUM('SSRP geografia'!$C$214:$C$226)=0,IF('SSRP agosto'!F22=0,0,"n.a."),F656/SUM('SSRP geografia'!$C$214:$C$226))</x:f>
        <x:v>0.012209802991160085</x:v>
      </x:c>
      <x:c r="H656" s="55" t="n">
        <x:f>'SSRP agosto'!F22</x:f>
        <x:v>0</x:v>
      </x:c>
      <x:c r="I656" s="55" t="n">
        <x:f>ROUND(H656*Parametros!$B$11,0)</x:f>
        <x:v>0</x:v>
      </x:c>
      <x:c r="J656" s="55" t="n">
        <x:f>IF(ISNUMBER(G656),ROUND(SUM(G656:G656)*I656,0)-0,"n.a.")</x:f>
        <x:v>0</x:v>
      </x:c>
      <x:c r="K656" s="55" t="n">
        <x:f>'SSRP agosto'!J22</x:f>
        <x:v>0</x:v>
      </x:c>
      <x:c r="L656" s="55" t="n">
        <x:f>K656*Parametros!$B$10*Parametros!$B$11</x:f>
        <x:v>0</x:v>
      </x:c>
      <x:c r="M656" s="60" t="n">
        <x:f>Parametros!B9</x:f>
        <x:v>0.015</x:v>
      </x:c>
      <x:c r="N656" s="55" t="n">
        <x:f>IF(I656=0,IF(L656=0,0,"n.a."),IF(M656&gt;0,L656/M656/I656,"n.a."))</x:f>
        <x:v>0</x:v>
      </x:c>
      <x:c r="O656" s="55" t="n">
        <x:f>IF(AND(ISNUMBER(J656),ISNUMBER(N656)),J656*N656,"n.a.")</x:f>
        <x:v>0</x:v>
      </x:c>
    </x:row>
    <x:row r="657">
      <x:c r="A657" s="38" t="str">
        <x:v>G0652</x:v>
      </x:c>
      <x:c r="B657" s="38" t="str">
        <x:v>C17</x:v>
      </x:c>
      <x:c r="C657" s="38" t="str">
        <x:v>Seguros Suramericana, S.A.</x:v>
      </x:c>
      <x:c r="D657" s="38" t="str">
        <x:v>Industrial</x:v>
      </x:c>
      <x:c r="E657" s="38" t="str">
        <x:v>Coclé</x:v>
      </x:c>
      <x:c r="F657" s="55" t="n">
        <x:f>'SSRP geografia'!C215</x:f>
        <x:v>8210</x:v>
      </x:c>
      <x:c r="G657" s="60" t="n">
        <x:f>IF(SUM('SSRP geografia'!$C$214:$C$226)=0,IF('SSRP agosto'!F22=0,0,"n.a."),F657/SUM('SSRP geografia'!$C$214:$C$226))</x:f>
        <x:v>0.03607142229486301</x:v>
      </x:c>
      <x:c r="H657" s="55" t="n">
        <x:f>'SSRP agosto'!F22</x:f>
        <x:v>0</x:v>
      </x:c>
      <x:c r="I657" s="55" t="n">
        <x:f>ROUND(H657*Parametros!$B$11,0)</x:f>
        <x:v>0</x:v>
      </x:c>
      <x:c r="J657" s="55" t="n">
        <x:f>IF(ISNUMBER(G657),ROUND(SUM(G656:G657)*I657,0)-ROUND(SUM(G656:G656)*I657,0),"n.a.")</x:f>
        <x:v>0</x:v>
      </x:c>
      <x:c r="K657" s="55" t="n">
        <x:f>'SSRP agosto'!J22</x:f>
        <x:v>0</x:v>
      </x:c>
      <x:c r="L657" s="55" t="n">
        <x:f>K657*Parametros!$B$10*Parametros!$B$11</x:f>
        <x:v>0</x:v>
      </x:c>
      <x:c r="M657" s="60" t="n">
        <x:f>Parametros!B9</x:f>
        <x:v>0.015</x:v>
      </x:c>
      <x:c r="N657" s="55" t="n">
        <x:f>IF(I657=0,IF(L657=0,0,"n.a."),IF(M657&gt;0,L657/M657/I657,"n.a."))</x:f>
        <x:v>0</x:v>
      </x:c>
      <x:c r="O657" s="55" t="n">
        <x:f>IF(AND(ISNUMBER(J657),ISNUMBER(N657)),J657*N657,"n.a.")</x:f>
        <x:v>0</x:v>
      </x:c>
    </x:row>
    <x:row r="658">
      <x:c r="A658" s="38" t="str">
        <x:v>G0653</x:v>
      </x:c>
      <x:c r="B658" s="38" t="str">
        <x:v>C17</x:v>
      </x:c>
      <x:c r="C658" s="38" t="str">
        <x:v>Seguros Suramericana, S.A.</x:v>
      </x:c>
      <x:c r="D658" s="38" t="str">
        <x:v>Industrial</x:v>
      </x:c>
      <x:c r="E658" s="38" t="str">
        <x:v>Colón</x:v>
      </x:c>
      <x:c r="F658" s="55" t="n">
        <x:f>'SSRP geografia'!C216</x:f>
        <x:v>10409</x:v>
      </x:c>
      <x:c r="G658" s="60" t="n">
        <x:f>IF(SUM('SSRP geografia'!$C$214:$C$226)=0,IF('SSRP agosto'!F22=0,0,"n.a."),F658/SUM('SSRP geografia'!$C$214:$C$226))</x:f>
        <x:v>0.045732939667141176</x:v>
      </x:c>
      <x:c r="H658" s="55" t="n">
        <x:f>'SSRP agosto'!F22</x:f>
        <x:v>0</x:v>
      </x:c>
      <x:c r="I658" s="55" t="n">
        <x:f>ROUND(H658*Parametros!$B$11,0)</x:f>
        <x:v>0</x:v>
      </x:c>
      <x:c r="J658" s="55" t="n">
        <x:f>IF(ISNUMBER(G658),ROUND(SUM(G656:G658)*I658,0)-ROUND(SUM(G656:G657)*I658,0),"n.a.")</x:f>
        <x:v>0</x:v>
      </x:c>
      <x:c r="K658" s="55" t="n">
        <x:f>'SSRP agosto'!J22</x:f>
        <x:v>0</x:v>
      </x:c>
      <x:c r="L658" s="55" t="n">
        <x:f>K658*Parametros!$B$10*Parametros!$B$11</x:f>
        <x:v>0</x:v>
      </x:c>
      <x:c r="M658" s="60" t="n">
        <x:f>Parametros!B9</x:f>
        <x:v>0.015</x:v>
      </x:c>
      <x:c r="N658" s="55" t="n">
        <x:f>IF(I658=0,IF(L658=0,0,"n.a."),IF(M658&gt;0,L658/M658/I658,"n.a."))</x:f>
        <x:v>0</x:v>
      </x:c>
      <x:c r="O658" s="55" t="n">
        <x:f>IF(AND(ISNUMBER(J658),ISNUMBER(N658)),J658*N658,"n.a.")</x:f>
        <x:v>0</x:v>
      </x:c>
    </x:row>
    <x:row r="659">
      <x:c r="A659" s="38" t="str">
        <x:v>G0654</x:v>
      </x:c>
      <x:c r="B659" s="38" t="str">
        <x:v>C17</x:v>
      </x:c>
      <x:c r="C659" s="38" t="str">
        <x:v>Seguros Suramericana, S.A.</x:v>
      </x:c>
      <x:c r="D659" s="38" t="str">
        <x:v>Industrial</x:v>
      </x:c>
      <x:c r="E659" s="38" t="str">
        <x:v>Chiriquí</x:v>
      </x:c>
      <x:c r="F659" s="55" t="n">
        <x:f>'SSRP geografia'!C217</x:f>
        <x:v>39074</x:v>
      </x:c>
      <x:c r="G659" s="60" t="n">
        <x:f>IF(SUM('SSRP geografia'!$C$214:$C$226)=0,IF('SSRP agosto'!F22=0,0,"n.a."),F659/SUM('SSRP geografia'!$C$214:$C$226))</x:f>
        <x:v>0.17167536598653801</x:v>
      </x:c>
      <x:c r="H659" s="55" t="n">
        <x:f>'SSRP agosto'!F22</x:f>
        <x:v>0</x:v>
      </x:c>
      <x:c r="I659" s="55" t="n">
        <x:f>ROUND(H659*Parametros!$B$11,0)</x:f>
        <x:v>0</x:v>
      </x:c>
      <x:c r="J659" s="55" t="n">
        <x:f>IF(ISNUMBER(G659),ROUND(SUM(G656:G659)*I659,0)-ROUND(SUM(G656:G658)*I659,0),"n.a.")</x:f>
        <x:v>0</x:v>
      </x:c>
      <x:c r="K659" s="55" t="n">
        <x:f>'SSRP agosto'!J22</x:f>
        <x:v>0</x:v>
      </x:c>
      <x:c r="L659" s="55" t="n">
        <x:f>K659*Parametros!$B$10*Parametros!$B$11</x:f>
        <x:v>0</x:v>
      </x:c>
      <x:c r="M659" s="60" t="n">
        <x:f>Parametros!B9</x:f>
        <x:v>0.015</x:v>
      </x:c>
      <x:c r="N659" s="55" t="n">
        <x:f>IF(I659=0,IF(L659=0,0,"n.a."),IF(M659&gt;0,L659/M659/I659,"n.a."))</x:f>
        <x:v>0</x:v>
      </x:c>
      <x:c r="O659" s="55" t="n">
        <x:f>IF(AND(ISNUMBER(J659),ISNUMBER(N659)),J659*N659,"n.a.")</x:f>
        <x:v>0</x:v>
      </x:c>
    </x:row>
    <x:row r="660">
      <x:c r="A660" s="38" t="str">
        <x:v>G0655</x:v>
      </x:c>
      <x:c r="B660" s="38" t="str">
        <x:v>C17</x:v>
      </x:c>
      <x:c r="C660" s="38" t="str">
        <x:v>Seguros Suramericana, S.A.</x:v>
      </x:c>
      <x:c r="D660" s="38" t="str">
        <x:v>Industrial</x:v>
      </x:c>
      <x:c r="E660" s="38" t="str">
        <x:v>Darién</x:v>
      </x:c>
      <x:c r="F660" s="55" t="n">
        <x:f>'SSRP geografia'!C218</x:f>
        <x:v>531</x:v>
      </x:c>
      <x:c r="G660" s="60" t="n">
        <x:f>IF(SUM('SSRP geografia'!$C$214:$C$226)=0,IF('SSRP agosto'!F22=0,0,"n.a."),F660/SUM('SSRP geografia'!$C$214:$C$226))</x:f>
        <x:v>0.002332999420045342</x:v>
      </x:c>
      <x:c r="H660" s="55" t="n">
        <x:f>'SSRP agosto'!F22</x:f>
        <x:v>0</x:v>
      </x:c>
      <x:c r="I660" s="55" t="n">
        <x:f>ROUND(H660*Parametros!$B$11,0)</x:f>
        <x:v>0</x:v>
      </x:c>
      <x:c r="J660" s="55" t="n">
        <x:f>IF(ISNUMBER(G660),ROUND(SUM(G656:G660)*I660,0)-ROUND(SUM(G656:G659)*I660,0),"n.a.")</x:f>
        <x:v>0</x:v>
      </x:c>
      <x:c r="K660" s="55" t="n">
        <x:f>'SSRP agosto'!J22</x:f>
        <x:v>0</x:v>
      </x:c>
      <x:c r="L660" s="55" t="n">
        <x:f>K660*Parametros!$B$10*Parametros!$B$11</x:f>
        <x:v>0</x:v>
      </x:c>
      <x:c r="M660" s="60" t="n">
        <x:f>Parametros!B9</x:f>
        <x:v>0.015</x:v>
      </x:c>
      <x:c r="N660" s="55" t="n">
        <x:f>IF(I660=0,IF(L660=0,0,"n.a."),IF(M660&gt;0,L660/M660/I660,"n.a."))</x:f>
        <x:v>0</x:v>
      </x:c>
      <x:c r="O660" s="55" t="n">
        <x:f>IF(AND(ISNUMBER(J660),ISNUMBER(N660)),J660*N660,"n.a.")</x:f>
        <x:v>0</x:v>
      </x:c>
    </x:row>
    <x:row r="661">
      <x:c r="A661" s="38" t="str">
        <x:v>G0656</x:v>
      </x:c>
      <x:c r="B661" s="38" t="str">
        <x:v>C17</x:v>
      </x:c>
      <x:c r="C661" s="38" t="str">
        <x:v>Seguros Suramericana, S.A.</x:v>
      </x:c>
      <x:c r="D661" s="38" t="str">
        <x:v>Industrial</x:v>
      </x:c>
      <x:c r="E661" s="38" t="str">
        <x:v>Herrera</x:v>
      </x:c>
      <x:c r="F661" s="55" t="n">
        <x:f>'SSRP geografia'!C219</x:f>
        <x:v>11064</x:v>
      </x:c>
      <x:c r="G661" s="60" t="n">
        <x:f>IF(SUM('SSRP geografia'!$C$214:$C$226)=0,IF('SSRP agosto'!F22=0,0,"n.a."),F661/SUM('SSRP geografia'!$C$214:$C$226))</x:f>
        <x:v>0.048610744978119895</x:v>
      </x:c>
      <x:c r="H661" s="55" t="n">
        <x:f>'SSRP agosto'!F22</x:f>
        <x:v>0</x:v>
      </x:c>
      <x:c r="I661" s="55" t="n">
        <x:f>ROUND(H661*Parametros!$B$11,0)</x:f>
        <x:v>0</x:v>
      </x:c>
      <x:c r="J661" s="55" t="n">
        <x:f>IF(ISNUMBER(G661),ROUND(SUM(G656:G661)*I661,0)-ROUND(SUM(G656:G660)*I661,0),"n.a.")</x:f>
        <x:v>0</x:v>
      </x:c>
      <x:c r="K661" s="55" t="n">
        <x:f>'SSRP agosto'!J22</x:f>
        <x:v>0</x:v>
      </x:c>
      <x:c r="L661" s="55" t="n">
        <x:f>K661*Parametros!$B$10*Parametros!$B$11</x:f>
        <x:v>0</x:v>
      </x:c>
      <x:c r="M661" s="60" t="n">
        <x:f>Parametros!B9</x:f>
        <x:v>0.015</x:v>
      </x:c>
      <x:c r="N661" s="55" t="n">
        <x:f>IF(I661=0,IF(L661=0,0,"n.a."),IF(M661&gt;0,L661/M661/I661,"n.a."))</x:f>
        <x:v>0</x:v>
      </x:c>
      <x:c r="O661" s="55" t="n">
        <x:f>IF(AND(ISNUMBER(J661),ISNUMBER(N661)),J661*N661,"n.a.")</x:f>
        <x:v>0</x:v>
      </x:c>
    </x:row>
    <x:row r="662">
      <x:c r="A662" s="38" t="str">
        <x:v>G0657</x:v>
      </x:c>
      <x:c r="B662" s="38" t="str">
        <x:v>C17</x:v>
      </x:c>
      <x:c r="C662" s="38" t="str">
        <x:v>Seguros Suramericana, S.A.</x:v>
      </x:c>
      <x:c r="D662" s="38" t="str">
        <x:v>Industrial</x:v>
      </x:c>
      <x:c r="E662" s="38" t="str">
        <x:v>Los Santos</x:v>
      </x:c>
      <x:c r="F662" s="55" t="n">
        <x:f>'SSRP geografia'!C220</x:f>
        <x:v>6917</x:v>
      </x:c>
      <x:c r="G662" s="60" t="n">
        <x:f>IF(SUM('SSRP geografia'!$C$214:$C$226)=0,IF('SSRP agosto'!F22=0,0,"n.a."),F662/SUM('SSRP geografia'!$C$214:$C$226))</x:f>
        <x:v>0.03039050280311418</x:v>
      </x:c>
      <x:c r="H662" s="55" t="n">
        <x:f>'SSRP agosto'!F22</x:f>
        <x:v>0</x:v>
      </x:c>
      <x:c r="I662" s="55" t="n">
        <x:f>ROUND(H662*Parametros!$B$11,0)</x:f>
        <x:v>0</x:v>
      </x:c>
      <x:c r="J662" s="55" t="n">
        <x:f>IF(ISNUMBER(G662),ROUND(SUM(G656:G662)*I662,0)-ROUND(SUM(G656:G661)*I662,0),"n.a.")</x:f>
        <x:v>0</x:v>
      </x:c>
      <x:c r="K662" s="55" t="n">
        <x:f>'SSRP agosto'!J22</x:f>
        <x:v>0</x:v>
      </x:c>
      <x:c r="L662" s="55" t="n">
        <x:f>K662*Parametros!$B$10*Parametros!$B$11</x:f>
        <x:v>0</x:v>
      </x:c>
      <x:c r="M662" s="60" t="n">
        <x:f>Parametros!B9</x:f>
        <x:v>0.015</x:v>
      </x:c>
      <x:c r="N662" s="55" t="n">
        <x:f>IF(I662=0,IF(L662=0,0,"n.a."),IF(M662&gt;0,L662/M662/I662,"n.a."))</x:f>
        <x:v>0</x:v>
      </x:c>
      <x:c r="O662" s="55" t="n">
        <x:f>IF(AND(ISNUMBER(J662),ISNUMBER(N662)),J662*N662,"n.a.")</x:f>
        <x:v>0</x:v>
      </x:c>
    </x:row>
    <x:row r="663">
      <x:c r="A663" s="38" t="str">
        <x:v>G0658</x:v>
      </x:c>
      <x:c r="B663" s="38" t="str">
        <x:v>C17</x:v>
      </x:c>
      <x:c r="C663" s="38" t="str">
        <x:v>Seguros Suramericana, S.A.</x:v>
      </x:c>
      <x:c r="D663" s="38" t="str">
        <x:v>Industrial</x:v>
      </x:c>
      <x:c r="E663" s="38" t="str">
        <x:v>Panamá</x:v>
      </x:c>
      <x:c r="F663" s="55" t="n">
        <x:f>'SSRP geografia'!C221</x:f>
        <x:v>111651</x:v>
      </x:c>
      <x:c r="G663" s="60" t="n">
        <x:f>IF(SUM('SSRP geografia'!$C$214:$C$226)=0,IF('SSRP agosto'!F22=0,0,"n.a."),F663/SUM('SSRP geografia'!$C$214:$C$226))</x:f>
        <x:v>0.4905493752306638</x:v>
      </x:c>
      <x:c r="H663" s="55" t="n">
        <x:f>'SSRP agosto'!F22</x:f>
        <x:v>0</x:v>
      </x:c>
      <x:c r="I663" s="55" t="n">
        <x:f>ROUND(H663*Parametros!$B$11,0)</x:f>
        <x:v>0</x:v>
      </x:c>
      <x:c r="J663" s="55" t="n">
        <x:f>IF(ISNUMBER(G663),ROUND(SUM(G656:G663)*I663,0)-ROUND(SUM(G656:G662)*I663,0),"n.a.")</x:f>
        <x:v>0</x:v>
      </x:c>
      <x:c r="K663" s="55" t="n">
        <x:f>'SSRP agosto'!J22</x:f>
        <x:v>0</x:v>
      </x:c>
      <x:c r="L663" s="55" t="n">
        <x:f>K663*Parametros!$B$10*Parametros!$B$11</x:f>
        <x:v>0</x:v>
      </x:c>
      <x:c r="M663" s="60" t="n">
        <x:f>Parametros!B9</x:f>
        <x:v>0.015</x:v>
      </x:c>
      <x:c r="N663" s="55" t="n">
        <x:f>IF(I663=0,IF(L663=0,0,"n.a."),IF(M663&gt;0,L663/M663/I663,"n.a."))</x:f>
        <x:v>0</x:v>
      </x:c>
      <x:c r="O663" s="55" t="n">
        <x:f>IF(AND(ISNUMBER(J663),ISNUMBER(N663)),J663*N663,"n.a.")</x:f>
        <x:v>0</x:v>
      </x:c>
    </x:row>
    <x:row r="664">
      <x:c r="A664" s="38" t="str">
        <x:v>G0659</x:v>
      </x:c>
      <x:c r="B664" s="38" t="str">
        <x:v>C17</x:v>
      </x:c>
      <x:c r="C664" s="38" t="str">
        <x:v>Seguros Suramericana, S.A.</x:v>
      </x:c>
      <x:c r="D664" s="38" t="str">
        <x:v>Industrial</x:v>
      </x:c>
      <x:c r="E664" s="38" t="str">
        <x:v>Veraguas</x:v>
      </x:c>
      <x:c r="F664" s="55" t="n">
        <x:f>'SSRP geografia'!C222</x:f>
        <x:v>16044</x:v>
      </x:c>
      <x:c r="G664" s="60" t="n">
        <x:f>IF(SUM('SSRP geografia'!$C$214:$C$226)=0,IF('SSRP agosto'!F22=0,0,"n.a."),F664/SUM('SSRP geografia'!$C$214:$C$226))</x:f>
        <x:v>0.07049085253334739</x:v>
      </x:c>
      <x:c r="H664" s="55" t="n">
        <x:f>'SSRP agosto'!F22</x:f>
        <x:v>0</x:v>
      </x:c>
      <x:c r="I664" s="55" t="n">
        <x:f>ROUND(H664*Parametros!$B$11,0)</x:f>
        <x:v>0</x:v>
      </x:c>
      <x:c r="J664" s="55" t="n">
        <x:f>IF(ISNUMBER(G664),ROUND(SUM(G656:G664)*I664,0)-ROUND(SUM(G656:G663)*I664,0),"n.a.")</x:f>
        <x:v>0</x:v>
      </x:c>
      <x:c r="K664" s="55" t="n">
        <x:f>'SSRP agosto'!J22</x:f>
        <x:v>0</x:v>
      </x:c>
      <x:c r="L664" s="55" t="n">
        <x:f>K664*Parametros!$B$10*Parametros!$B$11</x:f>
        <x:v>0</x:v>
      </x:c>
      <x:c r="M664" s="60" t="n">
        <x:f>Parametros!B9</x:f>
        <x:v>0.015</x:v>
      </x:c>
      <x:c r="N664" s="55" t="n">
        <x:f>IF(I664=0,IF(L664=0,0,"n.a."),IF(M664&gt;0,L664/M664/I664,"n.a."))</x:f>
        <x:v>0</x:v>
      </x:c>
      <x:c r="O664" s="55" t="n">
        <x:f>IF(AND(ISNUMBER(J664),ISNUMBER(N664)),J664*N664,"n.a.")</x:f>
        <x:v>0</x:v>
      </x:c>
    </x:row>
    <x:row r="665">
      <x:c r="A665" s="38" t="str">
        <x:v>G0660</x:v>
      </x:c>
      <x:c r="B665" s="38" t="str">
        <x:v>C17</x:v>
      </x:c>
      <x:c r="C665" s="38" t="str">
        <x:v>Seguros Suramericana, S.A.</x:v>
      </x:c>
      <x:c r="D665" s="38" t="str">
        <x:v>Industrial</x:v>
      </x:c>
      <x:c r="E665" s="38" t="str">
        <x:v>Guna Yala</x:v>
      </x:c>
      <x:c r="F665" s="55" t="n">
        <x:f>'SSRP geografia'!C223</x:f>
        <x:v>20</x:v>
      </x:c>
      <x:c r="G665" s="60" t="n">
        <x:f>IF(SUM('SSRP geografia'!$C$214:$C$226)=0,IF('SSRP agosto'!F22=0,0,"n.a."),F665/SUM('SSRP geografia'!$C$214:$C$226))</x:f>
        <x:v>0.00008787191789247992</x:v>
      </x:c>
      <x:c r="H665" s="55" t="n">
        <x:f>'SSRP agosto'!F22</x:f>
        <x:v>0</x:v>
      </x:c>
      <x:c r="I665" s="55" t="n">
        <x:f>ROUND(H665*Parametros!$B$11,0)</x:f>
        <x:v>0</x:v>
      </x:c>
      <x:c r="J665" s="55" t="n">
        <x:f>IF(ISNUMBER(G665),ROUND(SUM(G656:G665)*I665,0)-ROUND(SUM(G656:G664)*I665,0),"n.a.")</x:f>
        <x:v>0</x:v>
      </x:c>
      <x:c r="K665" s="55" t="n">
        <x:f>'SSRP agosto'!J22</x:f>
        <x:v>0</x:v>
      </x:c>
      <x:c r="L665" s="55" t="n">
        <x:f>K665*Parametros!$B$10*Parametros!$B$11</x:f>
        <x:v>0</x:v>
      </x:c>
      <x:c r="M665" s="60" t="n">
        <x:f>Parametros!B9</x:f>
        <x:v>0.015</x:v>
      </x:c>
      <x:c r="N665" s="55" t="n">
        <x:f>IF(I665=0,IF(L665=0,0,"n.a."),IF(M665&gt;0,L665/M665/I665,"n.a."))</x:f>
        <x:v>0</x:v>
      </x:c>
      <x:c r="O665" s="55" t="n">
        <x:f>IF(AND(ISNUMBER(J665),ISNUMBER(N665)),J665*N665,"n.a.")</x:f>
        <x:v>0</x:v>
      </x:c>
    </x:row>
    <x:row r="666">
      <x:c r="A666" s="38" t="str">
        <x:v>G0661</x:v>
      </x:c>
      <x:c r="B666" s="38" t="str">
        <x:v>C17</x:v>
      </x:c>
      <x:c r="C666" s="38" t="str">
        <x:v>Seguros Suramericana, S.A.</x:v>
      </x:c>
      <x:c r="D666" s="38" t="str">
        <x:v>Industrial</x:v>
      </x:c>
      <x:c r="E666" s="38" t="str">
        <x:v>Emberá-Wounaan</x:v>
      </x:c>
      <x:c r="F666" s="55" t="n">
        <x:f>'SSRP geografia'!C224</x:f>
        <x:v>0</x:v>
      </x:c>
      <x:c r="G666" s="60" t="n">
        <x:f>IF(SUM('SSRP geografia'!$C$214:$C$226)=0,IF('SSRP agosto'!F22=0,0,"n.a."),F666/SUM('SSRP geografia'!$C$214:$C$226))</x:f>
        <x:v>0</x:v>
      </x:c>
      <x:c r="H666" s="55" t="n">
        <x:f>'SSRP agosto'!F22</x:f>
        <x:v>0</x:v>
      </x:c>
      <x:c r="I666" s="55" t="n">
        <x:f>ROUND(H666*Parametros!$B$11,0)</x:f>
        <x:v>0</x:v>
      </x:c>
      <x:c r="J666" s="55" t="n">
        <x:f>IF(ISNUMBER(G666),ROUND(SUM(G656:G666)*I666,0)-ROUND(SUM(G656:G665)*I666,0),"n.a.")</x:f>
        <x:v>0</x:v>
      </x:c>
      <x:c r="K666" s="55" t="n">
        <x:f>'SSRP agosto'!J22</x:f>
        <x:v>0</x:v>
      </x:c>
      <x:c r="L666" s="55" t="n">
        <x:f>K666*Parametros!$B$10*Parametros!$B$11</x:f>
        <x:v>0</x:v>
      </x:c>
      <x:c r="M666" s="60" t="n">
        <x:f>Parametros!B9</x:f>
        <x:v>0.015</x:v>
      </x:c>
      <x:c r="N666" s="55" t="n">
        <x:f>IF(I666=0,IF(L666=0,0,"n.a."),IF(M666&gt;0,L666/M666/I666,"n.a."))</x:f>
        <x:v>0</x:v>
      </x:c>
      <x:c r="O666" s="55" t="n">
        <x:f>IF(AND(ISNUMBER(J666),ISNUMBER(N666)),J666*N666,"n.a.")</x:f>
        <x:v>0</x:v>
      </x:c>
    </x:row>
    <x:row r="667">
      <x:c r="A667" s="38" t="str">
        <x:v>G0662</x:v>
      </x:c>
      <x:c r="B667" s="38" t="str">
        <x:v>C17</x:v>
      </x:c>
      <x:c r="C667" s="38" t="str">
        <x:v>Seguros Suramericana, S.A.</x:v>
      </x:c>
      <x:c r="D667" s="38" t="str">
        <x:v>Industrial</x:v>
      </x:c>
      <x:c r="E667" s="38" t="str">
        <x:v>Ngäbe-Buglé</x:v>
      </x:c>
      <x:c r="F667" s="55" t="n">
        <x:f>'SSRP geografia'!C225</x:f>
        <x:v>0</x:v>
      </x:c>
      <x:c r="G667" s="60" t="n">
        <x:f>IF(SUM('SSRP geografia'!$C$214:$C$226)=0,IF('SSRP agosto'!F22=0,0,"n.a."),F667/SUM('SSRP geografia'!$C$214:$C$226))</x:f>
        <x:v>0</x:v>
      </x:c>
      <x:c r="H667" s="55" t="n">
        <x:f>'SSRP agosto'!F22</x:f>
        <x:v>0</x:v>
      </x:c>
      <x:c r="I667" s="55" t="n">
        <x:f>ROUND(H667*Parametros!$B$11,0)</x:f>
        <x:v>0</x:v>
      </x:c>
      <x:c r="J667" s="55" t="n">
        <x:f>IF(ISNUMBER(G667),ROUND(SUM(G656:G667)*I667,0)-ROUND(SUM(G656:G666)*I667,0),"n.a.")</x:f>
        <x:v>0</x:v>
      </x:c>
      <x:c r="K667" s="55" t="n">
        <x:f>'SSRP agosto'!J22</x:f>
        <x:v>0</x:v>
      </x:c>
      <x:c r="L667" s="55" t="n">
        <x:f>K667*Parametros!$B$10*Parametros!$B$11</x:f>
        <x:v>0</x:v>
      </x:c>
      <x:c r="M667" s="60" t="n">
        <x:f>Parametros!B9</x:f>
        <x:v>0.015</x:v>
      </x:c>
      <x:c r="N667" s="55" t="n">
        <x:f>IF(I667=0,IF(L667=0,0,"n.a."),IF(M667&gt;0,L667/M667/I667,"n.a."))</x:f>
        <x:v>0</x:v>
      </x:c>
      <x:c r="O667" s="55" t="n">
        <x:f>IF(AND(ISNUMBER(J667),ISNUMBER(N667)),J667*N667,"n.a.")</x:f>
        <x:v>0</x:v>
      </x:c>
    </x:row>
    <x:row r="668">
      <x:c r="A668" s="38" t="str">
        <x:v>G0663</x:v>
      </x:c>
      <x:c r="B668" s="38" t="str">
        <x:v>C17</x:v>
      </x:c>
      <x:c r="C668" s="38" t="str">
        <x:v>Seguros Suramericana, S.A.</x:v>
      </x:c>
      <x:c r="D668" s="38" t="str">
        <x:v>Industrial</x:v>
      </x:c>
      <x:c r="E668" s="38" t="str">
        <x:v>Panamá Oeste</x:v>
      </x:c>
      <x:c r="F668" s="55" t="n">
        <x:f>'SSRP geografia'!C226</x:f>
        <x:v>20905</x:v>
      </x:c>
      <x:c r="G668" s="60" t="n">
        <x:f>IF(SUM('SSRP geografia'!$C$214:$C$226)=0,IF('SSRP agosto'!F22=0,0,"n.a."),F668/SUM('SSRP geografia'!$C$214:$C$226))</x:f>
        <x:v>0.09184812217711463</x:v>
      </x:c>
      <x:c r="H668" s="55" t="n">
        <x:f>'SSRP agosto'!F22</x:f>
        <x:v>0</x:v>
      </x:c>
      <x:c r="I668" s="55" t="n">
        <x:f>ROUND(H668*Parametros!$B$11,0)</x:f>
        <x:v>0</x:v>
      </x:c>
      <x:c r="J668" s="55" t="n">
        <x:f>IF(ISNUMBER(G668),ROUND(SUM(G656:G668)*I668,0)-ROUND(SUM(G656:G667)*I668,0),"n.a.")</x:f>
        <x:v>0</x:v>
      </x:c>
      <x:c r="K668" s="55" t="n">
        <x:f>'SSRP agosto'!J22</x:f>
        <x:v>0</x:v>
      </x:c>
      <x:c r="L668" s="55" t="n">
        <x:f>K668*Parametros!$B$10*Parametros!$B$11</x:f>
        <x:v>0</x:v>
      </x:c>
      <x:c r="M668" s="60" t="n">
        <x:f>Parametros!B9</x:f>
        <x:v>0.015</x:v>
      </x:c>
      <x:c r="N668" s="55" t="n">
        <x:f>IF(I668=0,IF(L668=0,0,"n.a."),IF(M668&gt;0,L668/M668/I668,"n.a."))</x:f>
        <x:v>0</x:v>
      </x:c>
      <x:c r="O668" s="55" t="n">
        <x:f>IF(AND(ISNUMBER(J668),ISNUMBER(N668)),J668*N668,"n.a.")</x:f>
        <x:v>0</x:v>
      </x:c>
    </x:row>
    <x:row r="669">
      <x:c r="A669" s="38" t="str">
        <x:v>G0664</x:v>
      </x:c>
      <x:c r="B669" s="38" t="str">
        <x:v>C18</x:v>
      </x:c>
      <x:c r="C669" s="38" t="str">
        <x:v>UniVivir, S. A.</x:v>
      </x:c>
      <x:c r="D669" s="38" t="str">
        <x:v>Residencial</x:v>
      </x:c>
      <x:c r="E669" s="38" t="str">
        <x:v>Bocas del Toro</x:v>
      </x:c>
      <x:c r="F669" s="55" t="n">
        <x:f>'SSRP geografia'!C227</x:f>
        <x:v>0</x:v>
      </x:c>
      <x:c r="G669" s="60" t="n">
        <x:f>IF(SUM('SSRP geografia'!$C$227:$C$239)=0,IF('SSRP agosto'!D23=0,0,"n.a."),F669/SUM('SSRP geografia'!$C$227:$C$239))</x:f>
        <x:v>0</x:v>
      </x:c>
      <x:c r="H669" s="55" t="n">
        <x:f>'SSRP agosto'!D23</x:f>
        <x:v>0</x:v>
      </x:c>
      <x:c r="I669" s="55" t="n">
        <x:f>ROUND(H669*Parametros!$B$11,0)</x:f>
        <x:v>0</x:v>
      </x:c>
      <x:c r="J669" s="55" t="n">
        <x:f>IF(ISNUMBER(G669),ROUND(SUM(G669:G669)*I669,0)-0,"n.a.")</x:f>
        <x:v>0</x:v>
      </x:c>
      <x:c r="K669" s="55" t="n">
        <x:f>'SSRP agosto'!H23</x:f>
        <x:v>0</x:v>
      </x:c>
      <x:c r="L669" s="55" t="n">
        <x:f>K669*Parametros!$B$10*Parametros!$B$11</x:f>
        <x:v>0</x:v>
      </x:c>
      <x:c r="M669" s="60" t="n">
        <x:f>Parametros!B7</x:f>
        <x:v>0.01</x:v>
      </x:c>
      <x:c r="N669" s="55" t="n">
        <x:f>IF(I669=0,IF(L669=0,0,"n.a."),IF(M669&gt;0,L669/M669/I669,"n.a."))</x:f>
        <x:v>0</x:v>
      </x:c>
      <x:c r="O669" s="55" t="n">
        <x:f>IF(AND(ISNUMBER(J669),ISNUMBER(N669)),J669*N669,"n.a.")</x:f>
        <x:v>0</x:v>
      </x:c>
    </x:row>
    <x:row r="670">
      <x:c r="A670" s="38" t="str">
        <x:v>G0665</x:v>
      </x:c>
      <x:c r="B670" s="38" t="str">
        <x:v>C18</x:v>
      </x:c>
      <x:c r="C670" s="38" t="str">
        <x:v>UniVivir, S. A.</x:v>
      </x:c>
      <x:c r="D670" s="38" t="str">
        <x:v>Residencial</x:v>
      </x:c>
      <x:c r="E670" s="38" t="str">
        <x:v>Coclé</x:v>
      </x:c>
      <x:c r="F670" s="55" t="n">
        <x:f>'SSRP geografia'!C228</x:f>
        <x:v>0</x:v>
      </x:c>
      <x:c r="G670" s="60" t="n">
        <x:f>IF(SUM('SSRP geografia'!$C$227:$C$239)=0,IF('SSRP agosto'!D23=0,0,"n.a."),F670/SUM('SSRP geografia'!$C$227:$C$239))</x:f>
        <x:v>0</x:v>
      </x:c>
      <x:c r="H670" s="55" t="n">
        <x:f>'SSRP agosto'!D23</x:f>
        <x:v>0</x:v>
      </x:c>
      <x:c r="I670" s="55" t="n">
        <x:f>ROUND(H670*Parametros!$B$11,0)</x:f>
        <x:v>0</x:v>
      </x:c>
      <x:c r="J670" s="55" t="n">
        <x:f>IF(ISNUMBER(G670),ROUND(SUM(G669:G670)*I670,0)-ROUND(SUM(G669:G669)*I670,0),"n.a.")</x:f>
        <x:v>0</x:v>
      </x:c>
      <x:c r="K670" s="55" t="n">
        <x:f>'SSRP agosto'!H23</x:f>
        <x:v>0</x:v>
      </x:c>
      <x:c r="L670" s="55" t="n">
        <x:f>K670*Parametros!$B$10*Parametros!$B$11</x:f>
        <x:v>0</x:v>
      </x:c>
      <x:c r="M670" s="60" t="n">
        <x:f>Parametros!B7</x:f>
        <x:v>0.01</x:v>
      </x:c>
      <x:c r="N670" s="55" t="n">
        <x:f>IF(I670=0,IF(L670=0,0,"n.a."),IF(M670&gt;0,L670/M670/I670,"n.a."))</x:f>
        <x:v>0</x:v>
      </x:c>
      <x:c r="O670" s="55" t="n">
        <x:f>IF(AND(ISNUMBER(J670),ISNUMBER(N670)),J670*N670,"n.a.")</x:f>
        <x:v>0</x:v>
      </x:c>
    </x:row>
    <x:row r="671">
      <x:c r="A671" s="38" t="str">
        <x:v>G0666</x:v>
      </x:c>
      <x:c r="B671" s="38" t="str">
        <x:v>C18</x:v>
      </x:c>
      <x:c r="C671" s="38" t="str">
        <x:v>UniVivir, S. A.</x:v>
      </x:c>
      <x:c r="D671" s="38" t="str">
        <x:v>Residencial</x:v>
      </x:c>
      <x:c r="E671" s="38" t="str">
        <x:v>Colón</x:v>
      </x:c>
      <x:c r="F671" s="55" t="n">
        <x:f>'SSRP geografia'!C229</x:f>
        <x:v>0</x:v>
      </x:c>
      <x:c r="G671" s="60" t="n">
        <x:f>IF(SUM('SSRP geografia'!$C$227:$C$239)=0,IF('SSRP agosto'!D23=0,0,"n.a."),F671/SUM('SSRP geografia'!$C$227:$C$239))</x:f>
        <x:v>0</x:v>
      </x:c>
      <x:c r="H671" s="55" t="n">
        <x:f>'SSRP agosto'!D23</x:f>
        <x:v>0</x:v>
      </x:c>
      <x:c r="I671" s="55" t="n">
        <x:f>ROUND(H671*Parametros!$B$11,0)</x:f>
        <x:v>0</x:v>
      </x:c>
      <x:c r="J671" s="55" t="n">
        <x:f>IF(ISNUMBER(G671),ROUND(SUM(G669:G671)*I671,0)-ROUND(SUM(G669:G670)*I671,0),"n.a.")</x:f>
        <x:v>0</x:v>
      </x:c>
      <x:c r="K671" s="55" t="n">
        <x:f>'SSRP agosto'!H23</x:f>
        <x:v>0</x:v>
      </x:c>
      <x:c r="L671" s="55" t="n">
        <x:f>K671*Parametros!$B$10*Parametros!$B$11</x:f>
        <x:v>0</x:v>
      </x:c>
      <x:c r="M671" s="60" t="n">
        <x:f>Parametros!B7</x:f>
        <x:v>0.01</x:v>
      </x:c>
      <x:c r="N671" s="55" t="n">
        <x:f>IF(I671=0,IF(L671=0,0,"n.a."),IF(M671&gt;0,L671/M671/I671,"n.a."))</x:f>
        <x:v>0</x:v>
      </x:c>
      <x:c r="O671" s="55" t="n">
        <x:f>IF(AND(ISNUMBER(J671),ISNUMBER(N671)),J671*N671,"n.a.")</x:f>
        <x:v>0</x:v>
      </x:c>
    </x:row>
    <x:row r="672">
      <x:c r="A672" s="38" t="str">
        <x:v>G0667</x:v>
      </x:c>
      <x:c r="B672" s="38" t="str">
        <x:v>C18</x:v>
      </x:c>
      <x:c r="C672" s="38" t="str">
        <x:v>UniVivir, S. A.</x:v>
      </x:c>
      <x:c r="D672" s="38" t="str">
        <x:v>Residencial</x:v>
      </x:c>
      <x:c r="E672" s="38" t="str">
        <x:v>Chiriquí</x:v>
      </x:c>
      <x:c r="F672" s="55" t="n">
        <x:f>'SSRP geografia'!C230</x:f>
        <x:v>0</x:v>
      </x:c>
      <x:c r="G672" s="60" t="n">
        <x:f>IF(SUM('SSRP geografia'!$C$227:$C$239)=0,IF('SSRP agosto'!D23=0,0,"n.a."),F672/SUM('SSRP geografia'!$C$227:$C$239))</x:f>
        <x:v>0</x:v>
      </x:c>
      <x:c r="H672" s="55" t="n">
        <x:f>'SSRP agosto'!D23</x:f>
        <x:v>0</x:v>
      </x:c>
      <x:c r="I672" s="55" t="n">
        <x:f>ROUND(H672*Parametros!$B$11,0)</x:f>
        <x:v>0</x:v>
      </x:c>
      <x:c r="J672" s="55" t="n">
        <x:f>IF(ISNUMBER(G672),ROUND(SUM(G669:G672)*I672,0)-ROUND(SUM(G669:G671)*I672,0),"n.a.")</x:f>
        <x:v>0</x:v>
      </x:c>
      <x:c r="K672" s="55" t="n">
        <x:f>'SSRP agosto'!H23</x:f>
        <x:v>0</x:v>
      </x:c>
      <x:c r="L672" s="55" t="n">
        <x:f>K672*Parametros!$B$10*Parametros!$B$11</x:f>
        <x:v>0</x:v>
      </x:c>
      <x:c r="M672" s="60" t="n">
        <x:f>Parametros!B7</x:f>
        <x:v>0.01</x:v>
      </x:c>
      <x:c r="N672" s="55" t="n">
        <x:f>IF(I672=0,IF(L672=0,0,"n.a."),IF(M672&gt;0,L672/M672/I672,"n.a."))</x:f>
        <x:v>0</x:v>
      </x:c>
      <x:c r="O672" s="55" t="n">
        <x:f>IF(AND(ISNUMBER(J672),ISNUMBER(N672)),J672*N672,"n.a.")</x:f>
        <x:v>0</x:v>
      </x:c>
    </x:row>
    <x:row r="673">
      <x:c r="A673" s="38" t="str">
        <x:v>G0668</x:v>
      </x:c>
      <x:c r="B673" s="38" t="str">
        <x:v>C18</x:v>
      </x:c>
      <x:c r="C673" s="38" t="str">
        <x:v>UniVivir, S. A.</x:v>
      </x:c>
      <x:c r="D673" s="38" t="str">
        <x:v>Residencial</x:v>
      </x:c>
      <x:c r="E673" s="38" t="str">
        <x:v>Darién</x:v>
      </x:c>
      <x:c r="F673" s="55" t="n">
        <x:f>'SSRP geografia'!C231</x:f>
        <x:v>0</x:v>
      </x:c>
      <x:c r="G673" s="60" t="n">
        <x:f>IF(SUM('SSRP geografia'!$C$227:$C$239)=0,IF('SSRP agosto'!D23=0,0,"n.a."),F673/SUM('SSRP geografia'!$C$227:$C$239))</x:f>
        <x:v>0</x:v>
      </x:c>
      <x:c r="H673" s="55" t="n">
        <x:f>'SSRP agosto'!D23</x:f>
        <x:v>0</x:v>
      </x:c>
      <x:c r="I673" s="55" t="n">
        <x:f>ROUND(H673*Parametros!$B$11,0)</x:f>
        <x:v>0</x:v>
      </x:c>
      <x:c r="J673" s="55" t="n">
        <x:f>IF(ISNUMBER(G673),ROUND(SUM(G669:G673)*I673,0)-ROUND(SUM(G669:G672)*I673,0),"n.a.")</x:f>
        <x:v>0</x:v>
      </x:c>
      <x:c r="K673" s="55" t="n">
        <x:f>'SSRP agosto'!H23</x:f>
        <x:v>0</x:v>
      </x:c>
      <x:c r="L673" s="55" t="n">
        <x:f>K673*Parametros!$B$10*Parametros!$B$11</x:f>
        <x:v>0</x:v>
      </x:c>
      <x:c r="M673" s="60" t="n">
        <x:f>Parametros!B7</x:f>
        <x:v>0.01</x:v>
      </x:c>
      <x:c r="N673" s="55" t="n">
        <x:f>IF(I673=0,IF(L673=0,0,"n.a."),IF(M673&gt;0,L673/M673/I673,"n.a."))</x:f>
        <x:v>0</x:v>
      </x:c>
      <x:c r="O673" s="55" t="n">
        <x:f>IF(AND(ISNUMBER(J673),ISNUMBER(N673)),J673*N673,"n.a.")</x:f>
        <x:v>0</x:v>
      </x:c>
    </x:row>
    <x:row r="674">
      <x:c r="A674" s="38" t="str">
        <x:v>G0669</x:v>
      </x:c>
      <x:c r="B674" s="38" t="str">
        <x:v>C18</x:v>
      </x:c>
      <x:c r="C674" s="38" t="str">
        <x:v>UniVivir, S. A.</x:v>
      </x:c>
      <x:c r="D674" s="38" t="str">
        <x:v>Residencial</x:v>
      </x:c>
      <x:c r="E674" s="38" t="str">
        <x:v>Herrera</x:v>
      </x:c>
      <x:c r="F674" s="55" t="n">
        <x:f>'SSRP geografia'!C232</x:f>
        <x:v>0</x:v>
      </x:c>
      <x:c r="G674" s="60" t="n">
        <x:f>IF(SUM('SSRP geografia'!$C$227:$C$239)=0,IF('SSRP agosto'!D23=0,0,"n.a."),F674/SUM('SSRP geografia'!$C$227:$C$239))</x:f>
        <x:v>0</x:v>
      </x:c>
      <x:c r="H674" s="55" t="n">
        <x:f>'SSRP agosto'!D23</x:f>
        <x:v>0</x:v>
      </x:c>
      <x:c r="I674" s="55" t="n">
        <x:f>ROUND(H674*Parametros!$B$11,0)</x:f>
        <x:v>0</x:v>
      </x:c>
      <x:c r="J674" s="55" t="n">
        <x:f>IF(ISNUMBER(G674),ROUND(SUM(G669:G674)*I674,0)-ROUND(SUM(G669:G673)*I674,0),"n.a.")</x:f>
        <x:v>0</x:v>
      </x:c>
      <x:c r="K674" s="55" t="n">
        <x:f>'SSRP agosto'!H23</x:f>
        <x:v>0</x:v>
      </x:c>
      <x:c r="L674" s="55" t="n">
        <x:f>K674*Parametros!$B$10*Parametros!$B$11</x:f>
        <x:v>0</x:v>
      </x:c>
      <x:c r="M674" s="60" t="n">
        <x:f>Parametros!B7</x:f>
        <x:v>0.01</x:v>
      </x:c>
      <x:c r="N674" s="55" t="n">
        <x:f>IF(I674=0,IF(L674=0,0,"n.a."),IF(M674&gt;0,L674/M674/I674,"n.a."))</x:f>
        <x:v>0</x:v>
      </x:c>
      <x:c r="O674" s="55" t="n">
        <x:f>IF(AND(ISNUMBER(J674),ISNUMBER(N674)),J674*N674,"n.a.")</x:f>
        <x:v>0</x:v>
      </x:c>
    </x:row>
    <x:row r="675">
      <x:c r="A675" s="38" t="str">
        <x:v>G0670</x:v>
      </x:c>
      <x:c r="B675" s="38" t="str">
        <x:v>C18</x:v>
      </x:c>
      <x:c r="C675" s="38" t="str">
        <x:v>UniVivir, S. A.</x:v>
      </x:c>
      <x:c r="D675" s="38" t="str">
        <x:v>Residencial</x:v>
      </x:c>
      <x:c r="E675" s="38" t="str">
        <x:v>Los Santos</x:v>
      </x:c>
      <x:c r="F675" s="55" t="n">
        <x:f>'SSRP geografia'!C233</x:f>
        <x:v>0</x:v>
      </x:c>
      <x:c r="G675" s="60" t="n">
        <x:f>IF(SUM('SSRP geografia'!$C$227:$C$239)=0,IF('SSRP agosto'!D23=0,0,"n.a."),F675/SUM('SSRP geografia'!$C$227:$C$239))</x:f>
        <x:v>0</x:v>
      </x:c>
      <x:c r="H675" s="55" t="n">
        <x:f>'SSRP agosto'!D23</x:f>
        <x:v>0</x:v>
      </x:c>
      <x:c r="I675" s="55" t="n">
        <x:f>ROUND(H675*Parametros!$B$11,0)</x:f>
        <x:v>0</x:v>
      </x:c>
      <x:c r="J675" s="55" t="n">
        <x:f>IF(ISNUMBER(G675),ROUND(SUM(G669:G675)*I675,0)-ROUND(SUM(G669:G674)*I675,0),"n.a.")</x:f>
        <x:v>0</x:v>
      </x:c>
      <x:c r="K675" s="55" t="n">
        <x:f>'SSRP agosto'!H23</x:f>
        <x:v>0</x:v>
      </x:c>
      <x:c r="L675" s="55" t="n">
        <x:f>K675*Parametros!$B$10*Parametros!$B$11</x:f>
        <x:v>0</x:v>
      </x:c>
      <x:c r="M675" s="60" t="n">
        <x:f>Parametros!B7</x:f>
        <x:v>0.01</x:v>
      </x:c>
      <x:c r="N675" s="55" t="n">
        <x:f>IF(I675=0,IF(L675=0,0,"n.a."),IF(M675&gt;0,L675/M675/I675,"n.a."))</x:f>
        <x:v>0</x:v>
      </x:c>
      <x:c r="O675" s="55" t="n">
        <x:f>IF(AND(ISNUMBER(J675),ISNUMBER(N675)),J675*N675,"n.a.")</x:f>
        <x:v>0</x:v>
      </x:c>
    </x:row>
    <x:row r="676">
      <x:c r="A676" s="38" t="str">
        <x:v>G0671</x:v>
      </x:c>
      <x:c r="B676" s="38" t="str">
        <x:v>C18</x:v>
      </x:c>
      <x:c r="C676" s="38" t="str">
        <x:v>UniVivir, S. A.</x:v>
      </x:c>
      <x:c r="D676" s="38" t="str">
        <x:v>Residencial</x:v>
      </x:c>
      <x:c r="E676" s="38" t="str">
        <x:v>Panamá</x:v>
      </x:c>
      <x:c r="F676" s="55" t="n">
        <x:f>'SSRP geografia'!C234</x:f>
        <x:v>0</x:v>
      </x:c>
      <x:c r="G676" s="60" t="n">
        <x:f>IF(SUM('SSRP geografia'!$C$227:$C$239)=0,IF('SSRP agosto'!D23=0,0,"n.a."),F676/SUM('SSRP geografia'!$C$227:$C$239))</x:f>
        <x:v>0</x:v>
      </x:c>
      <x:c r="H676" s="55" t="n">
        <x:f>'SSRP agosto'!D23</x:f>
        <x:v>0</x:v>
      </x:c>
      <x:c r="I676" s="55" t="n">
        <x:f>ROUND(H676*Parametros!$B$11,0)</x:f>
        <x:v>0</x:v>
      </x:c>
      <x:c r="J676" s="55" t="n">
        <x:f>IF(ISNUMBER(G676),ROUND(SUM(G669:G676)*I676,0)-ROUND(SUM(G669:G675)*I676,0),"n.a.")</x:f>
        <x:v>0</x:v>
      </x:c>
      <x:c r="K676" s="55" t="n">
        <x:f>'SSRP agosto'!H23</x:f>
        <x:v>0</x:v>
      </x:c>
      <x:c r="L676" s="55" t="n">
        <x:f>K676*Parametros!$B$10*Parametros!$B$11</x:f>
        <x:v>0</x:v>
      </x:c>
      <x:c r="M676" s="60" t="n">
        <x:f>Parametros!B7</x:f>
        <x:v>0.01</x:v>
      </x:c>
      <x:c r="N676" s="55" t="n">
        <x:f>IF(I676=0,IF(L676=0,0,"n.a."),IF(M676&gt;0,L676/M676/I676,"n.a."))</x:f>
        <x:v>0</x:v>
      </x:c>
      <x:c r="O676" s="55" t="n">
        <x:f>IF(AND(ISNUMBER(J676),ISNUMBER(N676)),J676*N676,"n.a.")</x:f>
        <x:v>0</x:v>
      </x:c>
    </x:row>
    <x:row r="677">
      <x:c r="A677" s="38" t="str">
        <x:v>G0672</x:v>
      </x:c>
      <x:c r="B677" s="38" t="str">
        <x:v>C18</x:v>
      </x:c>
      <x:c r="C677" s="38" t="str">
        <x:v>UniVivir, S. A.</x:v>
      </x:c>
      <x:c r="D677" s="38" t="str">
        <x:v>Residencial</x:v>
      </x:c>
      <x:c r="E677" s="38" t="str">
        <x:v>Veraguas</x:v>
      </x:c>
      <x:c r="F677" s="55" t="n">
        <x:f>'SSRP geografia'!C235</x:f>
        <x:v>0</x:v>
      </x:c>
      <x:c r="G677" s="60" t="n">
        <x:f>IF(SUM('SSRP geografia'!$C$227:$C$239)=0,IF('SSRP agosto'!D23=0,0,"n.a."),F677/SUM('SSRP geografia'!$C$227:$C$239))</x:f>
        <x:v>0</x:v>
      </x:c>
      <x:c r="H677" s="55" t="n">
        <x:f>'SSRP agosto'!D23</x:f>
        <x:v>0</x:v>
      </x:c>
      <x:c r="I677" s="55" t="n">
        <x:f>ROUND(H677*Parametros!$B$11,0)</x:f>
        <x:v>0</x:v>
      </x:c>
      <x:c r="J677" s="55" t="n">
        <x:f>IF(ISNUMBER(G677),ROUND(SUM(G669:G677)*I677,0)-ROUND(SUM(G669:G676)*I677,0),"n.a.")</x:f>
        <x:v>0</x:v>
      </x:c>
      <x:c r="K677" s="55" t="n">
        <x:f>'SSRP agosto'!H23</x:f>
        <x:v>0</x:v>
      </x:c>
      <x:c r="L677" s="55" t="n">
        <x:f>K677*Parametros!$B$10*Parametros!$B$11</x:f>
        <x:v>0</x:v>
      </x:c>
      <x:c r="M677" s="60" t="n">
        <x:f>Parametros!B7</x:f>
        <x:v>0.01</x:v>
      </x:c>
      <x:c r="N677" s="55" t="n">
        <x:f>IF(I677=0,IF(L677=0,0,"n.a."),IF(M677&gt;0,L677/M677/I677,"n.a."))</x:f>
        <x:v>0</x:v>
      </x:c>
      <x:c r="O677" s="55" t="n">
        <x:f>IF(AND(ISNUMBER(J677),ISNUMBER(N677)),J677*N677,"n.a.")</x:f>
        <x:v>0</x:v>
      </x:c>
    </x:row>
    <x:row r="678">
      <x:c r="A678" s="38" t="str">
        <x:v>G0673</x:v>
      </x:c>
      <x:c r="B678" s="38" t="str">
        <x:v>C18</x:v>
      </x:c>
      <x:c r="C678" s="38" t="str">
        <x:v>UniVivir, S. A.</x:v>
      </x:c>
      <x:c r="D678" s="38" t="str">
        <x:v>Residencial</x:v>
      </x:c>
      <x:c r="E678" s="38" t="str">
        <x:v>Guna Yala</x:v>
      </x:c>
      <x:c r="F678" s="55" t="n">
        <x:f>'SSRP geografia'!C236</x:f>
        <x:v>0</x:v>
      </x:c>
      <x:c r="G678" s="60" t="n">
        <x:f>IF(SUM('SSRP geografia'!$C$227:$C$239)=0,IF('SSRP agosto'!D23=0,0,"n.a."),F678/SUM('SSRP geografia'!$C$227:$C$239))</x:f>
        <x:v>0</x:v>
      </x:c>
      <x:c r="H678" s="55" t="n">
        <x:f>'SSRP agosto'!D23</x:f>
        <x:v>0</x:v>
      </x:c>
      <x:c r="I678" s="55" t="n">
        <x:f>ROUND(H678*Parametros!$B$11,0)</x:f>
        <x:v>0</x:v>
      </x:c>
      <x:c r="J678" s="55" t="n">
        <x:f>IF(ISNUMBER(G678),ROUND(SUM(G669:G678)*I678,0)-ROUND(SUM(G669:G677)*I678,0),"n.a.")</x:f>
        <x:v>0</x:v>
      </x:c>
      <x:c r="K678" s="55" t="n">
        <x:f>'SSRP agosto'!H23</x:f>
        <x:v>0</x:v>
      </x:c>
      <x:c r="L678" s="55" t="n">
        <x:f>K678*Parametros!$B$10*Parametros!$B$11</x:f>
        <x:v>0</x:v>
      </x:c>
      <x:c r="M678" s="60" t="n">
        <x:f>Parametros!B7</x:f>
        <x:v>0.01</x:v>
      </x:c>
      <x:c r="N678" s="55" t="n">
        <x:f>IF(I678=0,IF(L678=0,0,"n.a."),IF(M678&gt;0,L678/M678/I678,"n.a."))</x:f>
        <x:v>0</x:v>
      </x:c>
      <x:c r="O678" s="55" t="n">
        <x:f>IF(AND(ISNUMBER(J678),ISNUMBER(N678)),J678*N678,"n.a.")</x:f>
        <x:v>0</x:v>
      </x:c>
    </x:row>
    <x:row r="679">
      <x:c r="A679" s="38" t="str">
        <x:v>G0674</x:v>
      </x:c>
      <x:c r="B679" s="38" t="str">
        <x:v>C18</x:v>
      </x:c>
      <x:c r="C679" s="38" t="str">
        <x:v>UniVivir, S. A.</x:v>
      </x:c>
      <x:c r="D679" s="38" t="str">
        <x:v>Residencial</x:v>
      </x:c>
      <x:c r="E679" s="38" t="str">
        <x:v>Emberá-Wounaan</x:v>
      </x:c>
      <x:c r="F679" s="55" t="n">
        <x:f>'SSRP geografia'!C237</x:f>
        <x:v>0</x:v>
      </x:c>
      <x:c r="G679" s="60" t="n">
        <x:f>IF(SUM('SSRP geografia'!$C$227:$C$239)=0,IF('SSRP agosto'!D23=0,0,"n.a."),F679/SUM('SSRP geografia'!$C$227:$C$239))</x:f>
        <x:v>0</x:v>
      </x:c>
      <x:c r="H679" s="55" t="n">
        <x:f>'SSRP agosto'!D23</x:f>
        <x:v>0</x:v>
      </x:c>
      <x:c r="I679" s="55" t="n">
        <x:f>ROUND(H679*Parametros!$B$11,0)</x:f>
        <x:v>0</x:v>
      </x:c>
      <x:c r="J679" s="55" t="n">
        <x:f>IF(ISNUMBER(G679),ROUND(SUM(G669:G679)*I679,0)-ROUND(SUM(G669:G678)*I679,0),"n.a.")</x:f>
        <x:v>0</x:v>
      </x:c>
      <x:c r="K679" s="55" t="n">
        <x:f>'SSRP agosto'!H23</x:f>
        <x:v>0</x:v>
      </x:c>
      <x:c r="L679" s="55" t="n">
        <x:f>K679*Parametros!$B$10*Parametros!$B$11</x:f>
        <x:v>0</x:v>
      </x:c>
      <x:c r="M679" s="60" t="n">
        <x:f>Parametros!B7</x:f>
        <x:v>0.01</x:v>
      </x:c>
      <x:c r="N679" s="55" t="n">
        <x:f>IF(I679=0,IF(L679=0,0,"n.a."),IF(M679&gt;0,L679/M679/I679,"n.a."))</x:f>
        <x:v>0</x:v>
      </x:c>
      <x:c r="O679" s="55" t="n">
        <x:f>IF(AND(ISNUMBER(J679),ISNUMBER(N679)),J679*N679,"n.a.")</x:f>
        <x:v>0</x:v>
      </x:c>
    </x:row>
    <x:row r="680">
      <x:c r="A680" s="38" t="str">
        <x:v>G0675</x:v>
      </x:c>
      <x:c r="B680" s="38" t="str">
        <x:v>C18</x:v>
      </x:c>
      <x:c r="C680" s="38" t="str">
        <x:v>UniVivir, S. A.</x:v>
      </x:c>
      <x:c r="D680" s="38" t="str">
        <x:v>Residencial</x:v>
      </x:c>
      <x:c r="E680" s="38" t="str">
        <x:v>Ngäbe-Buglé</x:v>
      </x:c>
      <x:c r="F680" s="55" t="n">
        <x:f>'SSRP geografia'!C238</x:f>
        <x:v>0</x:v>
      </x:c>
      <x:c r="G680" s="60" t="n">
        <x:f>IF(SUM('SSRP geografia'!$C$227:$C$239)=0,IF('SSRP agosto'!D23=0,0,"n.a."),F680/SUM('SSRP geografia'!$C$227:$C$239))</x:f>
        <x:v>0</x:v>
      </x:c>
      <x:c r="H680" s="55" t="n">
        <x:f>'SSRP agosto'!D23</x:f>
        <x:v>0</x:v>
      </x:c>
      <x:c r="I680" s="55" t="n">
        <x:f>ROUND(H680*Parametros!$B$11,0)</x:f>
        <x:v>0</x:v>
      </x:c>
      <x:c r="J680" s="55" t="n">
        <x:f>IF(ISNUMBER(G680),ROUND(SUM(G669:G680)*I680,0)-ROUND(SUM(G669:G679)*I680,0),"n.a.")</x:f>
        <x:v>0</x:v>
      </x:c>
      <x:c r="K680" s="55" t="n">
        <x:f>'SSRP agosto'!H23</x:f>
        <x:v>0</x:v>
      </x:c>
      <x:c r="L680" s="55" t="n">
        <x:f>K680*Parametros!$B$10*Parametros!$B$11</x:f>
        <x:v>0</x:v>
      </x:c>
      <x:c r="M680" s="60" t="n">
        <x:f>Parametros!B7</x:f>
        <x:v>0.01</x:v>
      </x:c>
      <x:c r="N680" s="55" t="n">
        <x:f>IF(I680=0,IF(L680=0,0,"n.a."),IF(M680&gt;0,L680/M680/I680,"n.a."))</x:f>
        <x:v>0</x:v>
      </x:c>
      <x:c r="O680" s="55" t="n">
        <x:f>IF(AND(ISNUMBER(J680),ISNUMBER(N680)),J680*N680,"n.a.")</x:f>
        <x:v>0</x:v>
      </x:c>
    </x:row>
    <x:row r="681">
      <x:c r="A681" s="38" t="str">
        <x:v>G0676</x:v>
      </x:c>
      <x:c r="B681" s="38" t="str">
        <x:v>C18</x:v>
      </x:c>
      <x:c r="C681" s="38" t="str">
        <x:v>UniVivir, S. A.</x:v>
      </x:c>
      <x:c r="D681" s="38" t="str">
        <x:v>Residencial</x:v>
      </x:c>
      <x:c r="E681" s="38" t="str">
        <x:v>Panamá Oeste</x:v>
      </x:c>
      <x:c r="F681" s="55" t="n">
        <x:f>'SSRP geografia'!C239</x:f>
        <x:v>0</x:v>
      </x:c>
      <x:c r="G681" s="60" t="n">
        <x:f>IF(SUM('SSRP geografia'!$C$227:$C$239)=0,IF('SSRP agosto'!D23=0,0,"n.a."),F681/SUM('SSRP geografia'!$C$227:$C$239))</x:f>
        <x:v>0</x:v>
      </x:c>
      <x:c r="H681" s="55" t="n">
        <x:f>'SSRP agosto'!D23</x:f>
        <x:v>0</x:v>
      </x:c>
      <x:c r="I681" s="55" t="n">
        <x:f>ROUND(H681*Parametros!$B$11,0)</x:f>
        <x:v>0</x:v>
      </x:c>
      <x:c r="J681" s="55" t="n">
        <x:f>IF(ISNUMBER(G681),ROUND(SUM(G669:G681)*I681,0)-ROUND(SUM(G669:G680)*I681,0),"n.a.")</x:f>
        <x:v>0</x:v>
      </x:c>
      <x:c r="K681" s="55" t="n">
        <x:f>'SSRP agosto'!H23</x:f>
        <x:v>0</x:v>
      </x:c>
      <x:c r="L681" s="55" t="n">
        <x:f>K681*Parametros!$B$10*Parametros!$B$11</x:f>
        <x:v>0</x:v>
      </x:c>
      <x:c r="M681" s="60" t="n">
        <x:f>Parametros!B7</x:f>
        <x:v>0.01</x:v>
      </x:c>
      <x:c r="N681" s="55" t="n">
        <x:f>IF(I681=0,IF(L681=0,0,"n.a."),IF(M681&gt;0,L681/M681/I681,"n.a."))</x:f>
        <x:v>0</x:v>
      </x:c>
      <x:c r="O681" s="55" t="n">
        <x:f>IF(AND(ISNUMBER(J681),ISNUMBER(N681)),J681*N681,"n.a.")</x:f>
        <x:v>0</x:v>
      </x:c>
    </x:row>
    <x:row r="682">
      <x:c r="A682" s="38" t="str">
        <x:v>G0677</x:v>
      </x:c>
      <x:c r="B682" s="38" t="str">
        <x:v>C18</x:v>
      </x:c>
      <x:c r="C682" s="38" t="str">
        <x:v>UniVivir, S. A.</x:v>
      </x:c>
      <x:c r="D682" s="38" t="str">
        <x:v>Comercial</x:v>
      </x:c>
      <x:c r="E682" s="38" t="str">
        <x:v>Bocas del Toro</x:v>
      </x:c>
      <x:c r="F682" s="55" t="n">
        <x:f>'SSRP geografia'!C227</x:f>
        <x:v>0</x:v>
      </x:c>
      <x:c r="G682" s="60" t="n">
        <x:f>IF(SUM('SSRP geografia'!$C$227:$C$239)=0,IF('SSRP agosto'!E23=0,0,"n.a."),F682/SUM('SSRP geografia'!$C$227:$C$239))</x:f>
        <x:v>0</x:v>
      </x:c>
      <x:c r="H682" s="55" t="n">
        <x:f>'SSRP agosto'!E23</x:f>
        <x:v>0</x:v>
      </x:c>
      <x:c r="I682" s="55" t="n">
        <x:f>ROUND(H682*Parametros!$B$11,0)</x:f>
        <x:v>0</x:v>
      </x:c>
      <x:c r="J682" s="55" t="n">
        <x:f>IF(ISNUMBER(G682),ROUND(SUM(G682:G682)*I682,0)-0,"n.a.")</x:f>
        <x:v>0</x:v>
      </x:c>
      <x:c r="K682" s="55" t="n">
        <x:f>'SSRP agosto'!I23</x:f>
        <x:v>0</x:v>
      </x:c>
      <x:c r="L682" s="55" t="n">
        <x:f>K682*Parametros!$B$10*Parametros!$B$11</x:f>
        <x:v>0</x:v>
      </x:c>
      <x:c r="M682" s="60" t="n">
        <x:f>Parametros!B8</x:f>
        <x:v>0.015</x:v>
      </x:c>
      <x:c r="N682" s="55" t="n">
        <x:f>IF(I682=0,IF(L682=0,0,"n.a."),IF(M682&gt;0,L682/M682/I682,"n.a."))</x:f>
        <x:v>0</x:v>
      </x:c>
      <x:c r="O682" s="55" t="n">
        <x:f>IF(AND(ISNUMBER(J682),ISNUMBER(N682)),J682*N682,"n.a.")</x:f>
        <x:v>0</x:v>
      </x:c>
    </x:row>
    <x:row r="683">
      <x:c r="A683" s="38" t="str">
        <x:v>G0678</x:v>
      </x:c>
      <x:c r="B683" s="38" t="str">
        <x:v>C18</x:v>
      </x:c>
      <x:c r="C683" s="38" t="str">
        <x:v>UniVivir, S. A.</x:v>
      </x:c>
      <x:c r="D683" s="38" t="str">
        <x:v>Comercial</x:v>
      </x:c>
      <x:c r="E683" s="38" t="str">
        <x:v>Coclé</x:v>
      </x:c>
      <x:c r="F683" s="55" t="n">
        <x:f>'SSRP geografia'!C228</x:f>
        <x:v>0</x:v>
      </x:c>
      <x:c r="G683" s="60" t="n">
        <x:f>IF(SUM('SSRP geografia'!$C$227:$C$239)=0,IF('SSRP agosto'!E23=0,0,"n.a."),F683/SUM('SSRP geografia'!$C$227:$C$239))</x:f>
        <x:v>0</x:v>
      </x:c>
      <x:c r="H683" s="55" t="n">
        <x:f>'SSRP agosto'!E23</x:f>
        <x:v>0</x:v>
      </x:c>
      <x:c r="I683" s="55" t="n">
        <x:f>ROUND(H683*Parametros!$B$11,0)</x:f>
        <x:v>0</x:v>
      </x:c>
      <x:c r="J683" s="55" t="n">
        <x:f>IF(ISNUMBER(G683),ROUND(SUM(G682:G683)*I683,0)-ROUND(SUM(G682:G682)*I683,0),"n.a.")</x:f>
        <x:v>0</x:v>
      </x:c>
      <x:c r="K683" s="55" t="n">
        <x:f>'SSRP agosto'!I23</x:f>
        <x:v>0</x:v>
      </x:c>
      <x:c r="L683" s="55" t="n">
        <x:f>K683*Parametros!$B$10*Parametros!$B$11</x:f>
        <x:v>0</x:v>
      </x:c>
      <x:c r="M683" s="60" t="n">
        <x:f>Parametros!B8</x:f>
        <x:v>0.015</x:v>
      </x:c>
      <x:c r="N683" s="55" t="n">
        <x:f>IF(I683=0,IF(L683=0,0,"n.a."),IF(M683&gt;0,L683/M683/I683,"n.a."))</x:f>
        <x:v>0</x:v>
      </x:c>
      <x:c r="O683" s="55" t="n">
        <x:f>IF(AND(ISNUMBER(J683),ISNUMBER(N683)),J683*N683,"n.a.")</x:f>
        <x:v>0</x:v>
      </x:c>
    </x:row>
    <x:row r="684">
      <x:c r="A684" s="38" t="str">
        <x:v>G0679</x:v>
      </x:c>
      <x:c r="B684" s="38" t="str">
        <x:v>C18</x:v>
      </x:c>
      <x:c r="C684" s="38" t="str">
        <x:v>UniVivir, S. A.</x:v>
      </x:c>
      <x:c r="D684" s="38" t="str">
        <x:v>Comercial</x:v>
      </x:c>
      <x:c r="E684" s="38" t="str">
        <x:v>Colón</x:v>
      </x:c>
      <x:c r="F684" s="55" t="n">
        <x:f>'SSRP geografia'!C229</x:f>
        <x:v>0</x:v>
      </x:c>
      <x:c r="G684" s="60" t="n">
        <x:f>IF(SUM('SSRP geografia'!$C$227:$C$239)=0,IF('SSRP agosto'!E23=0,0,"n.a."),F684/SUM('SSRP geografia'!$C$227:$C$239))</x:f>
        <x:v>0</x:v>
      </x:c>
      <x:c r="H684" s="55" t="n">
        <x:f>'SSRP agosto'!E23</x:f>
        <x:v>0</x:v>
      </x:c>
      <x:c r="I684" s="55" t="n">
        <x:f>ROUND(H684*Parametros!$B$11,0)</x:f>
        <x:v>0</x:v>
      </x:c>
      <x:c r="J684" s="55" t="n">
        <x:f>IF(ISNUMBER(G684),ROUND(SUM(G682:G684)*I684,0)-ROUND(SUM(G682:G683)*I684,0),"n.a.")</x:f>
        <x:v>0</x:v>
      </x:c>
      <x:c r="K684" s="55" t="n">
        <x:f>'SSRP agosto'!I23</x:f>
        <x:v>0</x:v>
      </x:c>
      <x:c r="L684" s="55" t="n">
        <x:f>K684*Parametros!$B$10*Parametros!$B$11</x:f>
        <x:v>0</x:v>
      </x:c>
      <x:c r="M684" s="60" t="n">
        <x:f>Parametros!B8</x:f>
        <x:v>0.015</x:v>
      </x:c>
      <x:c r="N684" s="55" t="n">
        <x:f>IF(I684=0,IF(L684=0,0,"n.a."),IF(M684&gt;0,L684/M684/I684,"n.a."))</x:f>
        <x:v>0</x:v>
      </x:c>
      <x:c r="O684" s="55" t="n">
        <x:f>IF(AND(ISNUMBER(J684),ISNUMBER(N684)),J684*N684,"n.a.")</x:f>
        <x:v>0</x:v>
      </x:c>
    </x:row>
    <x:row r="685">
      <x:c r="A685" s="38" t="str">
        <x:v>G0680</x:v>
      </x:c>
      <x:c r="B685" s="38" t="str">
        <x:v>C18</x:v>
      </x:c>
      <x:c r="C685" s="38" t="str">
        <x:v>UniVivir, S. A.</x:v>
      </x:c>
      <x:c r="D685" s="38" t="str">
        <x:v>Comercial</x:v>
      </x:c>
      <x:c r="E685" s="38" t="str">
        <x:v>Chiriquí</x:v>
      </x:c>
      <x:c r="F685" s="55" t="n">
        <x:f>'SSRP geografia'!C230</x:f>
        <x:v>0</x:v>
      </x:c>
      <x:c r="G685" s="60" t="n">
        <x:f>IF(SUM('SSRP geografia'!$C$227:$C$239)=0,IF('SSRP agosto'!E23=0,0,"n.a."),F685/SUM('SSRP geografia'!$C$227:$C$239))</x:f>
        <x:v>0</x:v>
      </x:c>
      <x:c r="H685" s="55" t="n">
        <x:f>'SSRP agosto'!E23</x:f>
        <x:v>0</x:v>
      </x:c>
      <x:c r="I685" s="55" t="n">
        <x:f>ROUND(H685*Parametros!$B$11,0)</x:f>
        <x:v>0</x:v>
      </x:c>
      <x:c r="J685" s="55" t="n">
        <x:f>IF(ISNUMBER(G685),ROUND(SUM(G682:G685)*I685,0)-ROUND(SUM(G682:G684)*I685,0),"n.a.")</x:f>
        <x:v>0</x:v>
      </x:c>
      <x:c r="K685" s="55" t="n">
        <x:f>'SSRP agosto'!I23</x:f>
        <x:v>0</x:v>
      </x:c>
      <x:c r="L685" s="55" t="n">
        <x:f>K685*Parametros!$B$10*Parametros!$B$11</x:f>
        <x:v>0</x:v>
      </x:c>
      <x:c r="M685" s="60" t="n">
        <x:f>Parametros!B8</x:f>
        <x:v>0.015</x:v>
      </x:c>
      <x:c r="N685" s="55" t="n">
        <x:f>IF(I685=0,IF(L685=0,0,"n.a."),IF(M685&gt;0,L685/M685/I685,"n.a."))</x:f>
        <x:v>0</x:v>
      </x:c>
      <x:c r="O685" s="55" t="n">
        <x:f>IF(AND(ISNUMBER(J685),ISNUMBER(N685)),J685*N685,"n.a.")</x:f>
        <x:v>0</x:v>
      </x:c>
    </x:row>
    <x:row r="686">
      <x:c r="A686" s="38" t="str">
        <x:v>G0681</x:v>
      </x:c>
      <x:c r="B686" s="38" t="str">
        <x:v>C18</x:v>
      </x:c>
      <x:c r="C686" s="38" t="str">
        <x:v>UniVivir, S. A.</x:v>
      </x:c>
      <x:c r="D686" s="38" t="str">
        <x:v>Comercial</x:v>
      </x:c>
      <x:c r="E686" s="38" t="str">
        <x:v>Darién</x:v>
      </x:c>
      <x:c r="F686" s="55" t="n">
        <x:f>'SSRP geografia'!C231</x:f>
        <x:v>0</x:v>
      </x:c>
      <x:c r="G686" s="60" t="n">
        <x:f>IF(SUM('SSRP geografia'!$C$227:$C$239)=0,IF('SSRP agosto'!E23=0,0,"n.a."),F686/SUM('SSRP geografia'!$C$227:$C$239))</x:f>
        <x:v>0</x:v>
      </x:c>
      <x:c r="H686" s="55" t="n">
        <x:f>'SSRP agosto'!E23</x:f>
        <x:v>0</x:v>
      </x:c>
      <x:c r="I686" s="55" t="n">
        <x:f>ROUND(H686*Parametros!$B$11,0)</x:f>
        <x:v>0</x:v>
      </x:c>
      <x:c r="J686" s="55" t="n">
        <x:f>IF(ISNUMBER(G686),ROUND(SUM(G682:G686)*I686,0)-ROUND(SUM(G682:G685)*I686,0),"n.a.")</x:f>
        <x:v>0</x:v>
      </x:c>
      <x:c r="K686" s="55" t="n">
        <x:f>'SSRP agosto'!I23</x:f>
        <x:v>0</x:v>
      </x:c>
      <x:c r="L686" s="55" t="n">
        <x:f>K686*Parametros!$B$10*Parametros!$B$11</x:f>
        <x:v>0</x:v>
      </x:c>
      <x:c r="M686" s="60" t="n">
        <x:f>Parametros!B8</x:f>
        <x:v>0.015</x:v>
      </x:c>
      <x:c r="N686" s="55" t="n">
        <x:f>IF(I686=0,IF(L686=0,0,"n.a."),IF(M686&gt;0,L686/M686/I686,"n.a."))</x:f>
        <x:v>0</x:v>
      </x:c>
      <x:c r="O686" s="55" t="n">
        <x:f>IF(AND(ISNUMBER(J686),ISNUMBER(N686)),J686*N686,"n.a.")</x:f>
        <x:v>0</x:v>
      </x:c>
    </x:row>
    <x:row r="687">
      <x:c r="A687" s="38" t="str">
        <x:v>G0682</x:v>
      </x:c>
      <x:c r="B687" s="38" t="str">
        <x:v>C18</x:v>
      </x:c>
      <x:c r="C687" s="38" t="str">
        <x:v>UniVivir, S. A.</x:v>
      </x:c>
      <x:c r="D687" s="38" t="str">
        <x:v>Comercial</x:v>
      </x:c>
      <x:c r="E687" s="38" t="str">
        <x:v>Herrera</x:v>
      </x:c>
      <x:c r="F687" s="55" t="n">
        <x:f>'SSRP geografia'!C232</x:f>
        <x:v>0</x:v>
      </x:c>
      <x:c r="G687" s="60" t="n">
        <x:f>IF(SUM('SSRP geografia'!$C$227:$C$239)=0,IF('SSRP agosto'!E23=0,0,"n.a."),F687/SUM('SSRP geografia'!$C$227:$C$239))</x:f>
        <x:v>0</x:v>
      </x:c>
      <x:c r="H687" s="55" t="n">
        <x:f>'SSRP agosto'!E23</x:f>
        <x:v>0</x:v>
      </x:c>
      <x:c r="I687" s="55" t="n">
        <x:f>ROUND(H687*Parametros!$B$11,0)</x:f>
        <x:v>0</x:v>
      </x:c>
      <x:c r="J687" s="55" t="n">
        <x:f>IF(ISNUMBER(G687),ROUND(SUM(G682:G687)*I687,0)-ROUND(SUM(G682:G686)*I687,0),"n.a.")</x:f>
        <x:v>0</x:v>
      </x:c>
      <x:c r="K687" s="55" t="n">
        <x:f>'SSRP agosto'!I23</x:f>
        <x:v>0</x:v>
      </x:c>
      <x:c r="L687" s="55" t="n">
        <x:f>K687*Parametros!$B$10*Parametros!$B$11</x:f>
        <x:v>0</x:v>
      </x:c>
      <x:c r="M687" s="60" t="n">
        <x:f>Parametros!B8</x:f>
        <x:v>0.015</x:v>
      </x:c>
      <x:c r="N687" s="55" t="n">
        <x:f>IF(I687=0,IF(L687=0,0,"n.a."),IF(M687&gt;0,L687/M687/I687,"n.a."))</x:f>
        <x:v>0</x:v>
      </x:c>
      <x:c r="O687" s="55" t="n">
        <x:f>IF(AND(ISNUMBER(J687),ISNUMBER(N687)),J687*N687,"n.a.")</x:f>
        <x:v>0</x:v>
      </x:c>
    </x:row>
    <x:row r="688">
      <x:c r="A688" s="38" t="str">
        <x:v>G0683</x:v>
      </x:c>
      <x:c r="B688" s="38" t="str">
        <x:v>C18</x:v>
      </x:c>
      <x:c r="C688" s="38" t="str">
        <x:v>UniVivir, S. A.</x:v>
      </x:c>
      <x:c r="D688" s="38" t="str">
        <x:v>Comercial</x:v>
      </x:c>
      <x:c r="E688" s="38" t="str">
        <x:v>Los Santos</x:v>
      </x:c>
      <x:c r="F688" s="55" t="n">
        <x:f>'SSRP geografia'!C233</x:f>
        <x:v>0</x:v>
      </x:c>
      <x:c r="G688" s="60" t="n">
        <x:f>IF(SUM('SSRP geografia'!$C$227:$C$239)=0,IF('SSRP agosto'!E23=0,0,"n.a."),F688/SUM('SSRP geografia'!$C$227:$C$239))</x:f>
        <x:v>0</x:v>
      </x:c>
      <x:c r="H688" s="55" t="n">
        <x:f>'SSRP agosto'!E23</x:f>
        <x:v>0</x:v>
      </x:c>
      <x:c r="I688" s="55" t="n">
        <x:f>ROUND(H688*Parametros!$B$11,0)</x:f>
        <x:v>0</x:v>
      </x:c>
      <x:c r="J688" s="55" t="n">
        <x:f>IF(ISNUMBER(G688),ROUND(SUM(G682:G688)*I688,0)-ROUND(SUM(G682:G687)*I688,0),"n.a.")</x:f>
        <x:v>0</x:v>
      </x:c>
      <x:c r="K688" s="55" t="n">
        <x:f>'SSRP agosto'!I23</x:f>
        <x:v>0</x:v>
      </x:c>
      <x:c r="L688" s="55" t="n">
        <x:f>K688*Parametros!$B$10*Parametros!$B$11</x:f>
        <x:v>0</x:v>
      </x:c>
      <x:c r="M688" s="60" t="n">
        <x:f>Parametros!B8</x:f>
        <x:v>0.015</x:v>
      </x:c>
      <x:c r="N688" s="55" t="n">
        <x:f>IF(I688=0,IF(L688=0,0,"n.a."),IF(M688&gt;0,L688/M688/I688,"n.a."))</x:f>
        <x:v>0</x:v>
      </x:c>
      <x:c r="O688" s="55" t="n">
        <x:f>IF(AND(ISNUMBER(J688),ISNUMBER(N688)),J688*N688,"n.a.")</x:f>
        <x:v>0</x:v>
      </x:c>
    </x:row>
    <x:row r="689">
      <x:c r="A689" s="38" t="str">
        <x:v>G0684</x:v>
      </x:c>
      <x:c r="B689" s="38" t="str">
        <x:v>C18</x:v>
      </x:c>
      <x:c r="C689" s="38" t="str">
        <x:v>UniVivir, S. A.</x:v>
      </x:c>
      <x:c r="D689" s="38" t="str">
        <x:v>Comercial</x:v>
      </x:c>
      <x:c r="E689" s="38" t="str">
        <x:v>Panamá</x:v>
      </x:c>
      <x:c r="F689" s="55" t="n">
        <x:f>'SSRP geografia'!C234</x:f>
        <x:v>0</x:v>
      </x:c>
      <x:c r="G689" s="60" t="n">
        <x:f>IF(SUM('SSRP geografia'!$C$227:$C$239)=0,IF('SSRP agosto'!E23=0,0,"n.a."),F689/SUM('SSRP geografia'!$C$227:$C$239))</x:f>
        <x:v>0</x:v>
      </x:c>
      <x:c r="H689" s="55" t="n">
        <x:f>'SSRP agosto'!E23</x:f>
        <x:v>0</x:v>
      </x:c>
      <x:c r="I689" s="55" t="n">
        <x:f>ROUND(H689*Parametros!$B$11,0)</x:f>
        <x:v>0</x:v>
      </x:c>
      <x:c r="J689" s="55" t="n">
        <x:f>IF(ISNUMBER(G689),ROUND(SUM(G682:G689)*I689,0)-ROUND(SUM(G682:G688)*I689,0),"n.a.")</x:f>
        <x:v>0</x:v>
      </x:c>
      <x:c r="K689" s="55" t="n">
        <x:f>'SSRP agosto'!I23</x:f>
        <x:v>0</x:v>
      </x:c>
      <x:c r="L689" s="55" t="n">
        <x:f>K689*Parametros!$B$10*Parametros!$B$11</x:f>
        <x:v>0</x:v>
      </x:c>
      <x:c r="M689" s="60" t="n">
        <x:f>Parametros!B8</x:f>
        <x:v>0.015</x:v>
      </x:c>
      <x:c r="N689" s="55" t="n">
        <x:f>IF(I689=0,IF(L689=0,0,"n.a."),IF(M689&gt;0,L689/M689/I689,"n.a."))</x:f>
        <x:v>0</x:v>
      </x:c>
      <x:c r="O689" s="55" t="n">
        <x:f>IF(AND(ISNUMBER(J689),ISNUMBER(N689)),J689*N689,"n.a.")</x:f>
        <x:v>0</x:v>
      </x:c>
    </x:row>
    <x:row r="690">
      <x:c r="A690" s="38" t="str">
        <x:v>G0685</x:v>
      </x:c>
      <x:c r="B690" s="38" t="str">
        <x:v>C18</x:v>
      </x:c>
      <x:c r="C690" s="38" t="str">
        <x:v>UniVivir, S. A.</x:v>
      </x:c>
      <x:c r="D690" s="38" t="str">
        <x:v>Comercial</x:v>
      </x:c>
      <x:c r="E690" s="38" t="str">
        <x:v>Veraguas</x:v>
      </x:c>
      <x:c r="F690" s="55" t="n">
        <x:f>'SSRP geografia'!C235</x:f>
        <x:v>0</x:v>
      </x:c>
      <x:c r="G690" s="60" t="n">
        <x:f>IF(SUM('SSRP geografia'!$C$227:$C$239)=0,IF('SSRP agosto'!E23=0,0,"n.a."),F690/SUM('SSRP geografia'!$C$227:$C$239))</x:f>
        <x:v>0</x:v>
      </x:c>
      <x:c r="H690" s="55" t="n">
        <x:f>'SSRP agosto'!E23</x:f>
        <x:v>0</x:v>
      </x:c>
      <x:c r="I690" s="55" t="n">
        <x:f>ROUND(H690*Parametros!$B$11,0)</x:f>
        <x:v>0</x:v>
      </x:c>
      <x:c r="J690" s="55" t="n">
        <x:f>IF(ISNUMBER(G690),ROUND(SUM(G682:G690)*I690,0)-ROUND(SUM(G682:G689)*I690,0),"n.a.")</x:f>
        <x:v>0</x:v>
      </x:c>
      <x:c r="K690" s="55" t="n">
        <x:f>'SSRP agosto'!I23</x:f>
        <x:v>0</x:v>
      </x:c>
      <x:c r="L690" s="55" t="n">
        <x:f>K690*Parametros!$B$10*Parametros!$B$11</x:f>
        <x:v>0</x:v>
      </x:c>
      <x:c r="M690" s="60" t="n">
        <x:f>Parametros!B8</x:f>
        <x:v>0.015</x:v>
      </x:c>
      <x:c r="N690" s="55" t="n">
        <x:f>IF(I690=0,IF(L690=0,0,"n.a."),IF(M690&gt;0,L690/M690/I690,"n.a."))</x:f>
        <x:v>0</x:v>
      </x:c>
      <x:c r="O690" s="55" t="n">
        <x:f>IF(AND(ISNUMBER(J690),ISNUMBER(N690)),J690*N690,"n.a.")</x:f>
        <x:v>0</x:v>
      </x:c>
    </x:row>
    <x:row r="691">
      <x:c r="A691" s="38" t="str">
        <x:v>G0686</x:v>
      </x:c>
      <x:c r="B691" s="38" t="str">
        <x:v>C18</x:v>
      </x:c>
      <x:c r="C691" s="38" t="str">
        <x:v>UniVivir, S. A.</x:v>
      </x:c>
      <x:c r="D691" s="38" t="str">
        <x:v>Comercial</x:v>
      </x:c>
      <x:c r="E691" s="38" t="str">
        <x:v>Guna Yala</x:v>
      </x:c>
      <x:c r="F691" s="55" t="n">
        <x:f>'SSRP geografia'!C236</x:f>
        <x:v>0</x:v>
      </x:c>
      <x:c r="G691" s="60" t="n">
        <x:f>IF(SUM('SSRP geografia'!$C$227:$C$239)=0,IF('SSRP agosto'!E23=0,0,"n.a."),F691/SUM('SSRP geografia'!$C$227:$C$239))</x:f>
        <x:v>0</x:v>
      </x:c>
      <x:c r="H691" s="55" t="n">
        <x:f>'SSRP agosto'!E23</x:f>
        <x:v>0</x:v>
      </x:c>
      <x:c r="I691" s="55" t="n">
        <x:f>ROUND(H691*Parametros!$B$11,0)</x:f>
        <x:v>0</x:v>
      </x:c>
      <x:c r="J691" s="55" t="n">
        <x:f>IF(ISNUMBER(G691),ROUND(SUM(G682:G691)*I691,0)-ROUND(SUM(G682:G690)*I691,0),"n.a.")</x:f>
        <x:v>0</x:v>
      </x:c>
      <x:c r="K691" s="55" t="n">
        <x:f>'SSRP agosto'!I23</x:f>
        <x:v>0</x:v>
      </x:c>
      <x:c r="L691" s="55" t="n">
        <x:f>K691*Parametros!$B$10*Parametros!$B$11</x:f>
        <x:v>0</x:v>
      </x:c>
      <x:c r="M691" s="60" t="n">
        <x:f>Parametros!B8</x:f>
        <x:v>0.015</x:v>
      </x:c>
      <x:c r="N691" s="55" t="n">
        <x:f>IF(I691=0,IF(L691=0,0,"n.a."),IF(M691&gt;0,L691/M691/I691,"n.a."))</x:f>
        <x:v>0</x:v>
      </x:c>
      <x:c r="O691" s="55" t="n">
        <x:f>IF(AND(ISNUMBER(J691),ISNUMBER(N691)),J691*N691,"n.a.")</x:f>
        <x:v>0</x:v>
      </x:c>
    </x:row>
    <x:row r="692">
      <x:c r="A692" s="38" t="str">
        <x:v>G0687</x:v>
      </x:c>
      <x:c r="B692" s="38" t="str">
        <x:v>C18</x:v>
      </x:c>
      <x:c r="C692" s="38" t="str">
        <x:v>UniVivir, S. A.</x:v>
      </x:c>
      <x:c r="D692" s="38" t="str">
        <x:v>Comercial</x:v>
      </x:c>
      <x:c r="E692" s="38" t="str">
        <x:v>Emberá-Wounaan</x:v>
      </x:c>
      <x:c r="F692" s="55" t="n">
        <x:f>'SSRP geografia'!C237</x:f>
        <x:v>0</x:v>
      </x:c>
      <x:c r="G692" s="60" t="n">
        <x:f>IF(SUM('SSRP geografia'!$C$227:$C$239)=0,IF('SSRP agosto'!E23=0,0,"n.a."),F692/SUM('SSRP geografia'!$C$227:$C$239))</x:f>
        <x:v>0</x:v>
      </x:c>
      <x:c r="H692" s="55" t="n">
        <x:f>'SSRP agosto'!E23</x:f>
        <x:v>0</x:v>
      </x:c>
      <x:c r="I692" s="55" t="n">
        <x:f>ROUND(H692*Parametros!$B$11,0)</x:f>
        <x:v>0</x:v>
      </x:c>
      <x:c r="J692" s="55" t="n">
        <x:f>IF(ISNUMBER(G692),ROUND(SUM(G682:G692)*I692,0)-ROUND(SUM(G682:G691)*I692,0),"n.a.")</x:f>
        <x:v>0</x:v>
      </x:c>
      <x:c r="K692" s="55" t="n">
        <x:f>'SSRP agosto'!I23</x:f>
        <x:v>0</x:v>
      </x:c>
      <x:c r="L692" s="55" t="n">
        <x:f>K692*Parametros!$B$10*Parametros!$B$11</x:f>
        <x:v>0</x:v>
      </x:c>
      <x:c r="M692" s="60" t="n">
        <x:f>Parametros!B8</x:f>
        <x:v>0.015</x:v>
      </x:c>
      <x:c r="N692" s="55" t="n">
        <x:f>IF(I692=0,IF(L692=0,0,"n.a."),IF(M692&gt;0,L692/M692/I692,"n.a."))</x:f>
        <x:v>0</x:v>
      </x:c>
      <x:c r="O692" s="55" t="n">
        <x:f>IF(AND(ISNUMBER(J692),ISNUMBER(N692)),J692*N692,"n.a.")</x:f>
        <x:v>0</x:v>
      </x:c>
    </x:row>
    <x:row r="693">
      <x:c r="A693" s="38" t="str">
        <x:v>G0688</x:v>
      </x:c>
      <x:c r="B693" s="38" t="str">
        <x:v>C18</x:v>
      </x:c>
      <x:c r="C693" s="38" t="str">
        <x:v>UniVivir, S. A.</x:v>
      </x:c>
      <x:c r="D693" s="38" t="str">
        <x:v>Comercial</x:v>
      </x:c>
      <x:c r="E693" s="38" t="str">
        <x:v>Ngäbe-Buglé</x:v>
      </x:c>
      <x:c r="F693" s="55" t="n">
        <x:f>'SSRP geografia'!C238</x:f>
        <x:v>0</x:v>
      </x:c>
      <x:c r="G693" s="60" t="n">
        <x:f>IF(SUM('SSRP geografia'!$C$227:$C$239)=0,IF('SSRP agosto'!E23=0,0,"n.a."),F693/SUM('SSRP geografia'!$C$227:$C$239))</x:f>
        <x:v>0</x:v>
      </x:c>
      <x:c r="H693" s="55" t="n">
        <x:f>'SSRP agosto'!E23</x:f>
        <x:v>0</x:v>
      </x:c>
      <x:c r="I693" s="55" t="n">
        <x:f>ROUND(H693*Parametros!$B$11,0)</x:f>
        <x:v>0</x:v>
      </x:c>
      <x:c r="J693" s="55" t="n">
        <x:f>IF(ISNUMBER(G693),ROUND(SUM(G682:G693)*I693,0)-ROUND(SUM(G682:G692)*I693,0),"n.a.")</x:f>
        <x:v>0</x:v>
      </x:c>
      <x:c r="K693" s="55" t="n">
        <x:f>'SSRP agosto'!I23</x:f>
        <x:v>0</x:v>
      </x:c>
      <x:c r="L693" s="55" t="n">
        <x:f>K693*Parametros!$B$10*Parametros!$B$11</x:f>
        <x:v>0</x:v>
      </x:c>
      <x:c r="M693" s="60" t="n">
        <x:f>Parametros!B8</x:f>
        <x:v>0.015</x:v>
      </x:c>
      <x:c r="N693" s="55" t="n">
        <x:f>IF(I693=0,IF(L693=0,0,"n.a."),IF(M693&gt;0,L693/M693/I693,"n.a."))</x:f>
        <x:v>0</x:v>
      </x:c>
      <x:c r="O693" s="55" t="n">
        <x:f>IF(AND(ISNUMBER(J693),ISNUMBER(N693)),J693*N693,"n.a.")</x:f>
        <x:v>0</x:v>
      </x:c>
    </x:row>
    <x:row r="694">
      <x:c r="A694" s="38" t="str">
        <x:v>G0689</x:v>
      </x:c>
      <x:c r="B694" s="38" t="str">
        <x:v>C18</x:v>
      </x:c>
      <x:c r="C694" s="38" t="str">
        <x:v>UniVivir, S. A.</x:v>
      </x:c>
      <x:c r="D694" s="38" t="str">
        <x:v>Comercial</x:v>
      </x:c>
      <x:c r="E694" s="38" t="str">
        <x:v>Panamá Oeste</x:v>
      </x:c>
      <x:c r="F694" s="55" t="n">
        <x:f>'SSRP geografia'!C239</x:f>
        <x:v>0</x:v>
      </x:c>
      <x:c r="G694" s="60" t="n">
        <x:f>IF(SUM('SSRP geografia'!$C$227:$C$239)=0,IF('SSRP agosto'!E23=0,0,"n.a."),F694/SUM('SSRP geografia'!$C$227:$C$239))</x:f>
        <x:v>0</x:v>
      </x:c>
      <x:c r="H694" s="55" t="n">
        <x:f>'SSRP agosto'!E23</x:f>
        <x:v>0</x:v>
      </x:c>
      <x:c r="I694" s="55" t="n">
        <x:f>ROUND(H694*Parametros!$B$11,0)</x:f>
        <x:v>0</x:v>
      </x:c>
      <x:c r="J694" s="55" t="n">
        <x:f>IF(ISNUMBER(G694),ROUND(SUM(G682:G694)*I694,0)-ROUND(SUM(G682:G693)*I694,0),"n.a.")</x:f>
        <x:v>0</x:v>
      </x:c>
      <x:c r="K694" s="55" t="n">
        <x:f>'SSRP agosto'!I23</x:f>
        <x:v>0</x:v>
      </x:c>
      <x:c r="L694" s="55" t="n">
        <x:f>K694*Parametros!$B$10*Parametros!$B$11</x:f>
        <x:v>0</x:v>
      </x:c>
      <x:c r="M694" s="60" t="n">
        <x:f>Parametros!B8</x:f>
        <x:v>0.015</x:v>
      </x:c>
      <x:c r="N694" s="55" t="n">
        <x:f>IF(I694=0,IF(L694=0,0,"n.a."),IF(M694&gt;0,L694/M694/I694,"n.a."))</x:f>
        <x:v>0</x:v>
      </x:c>
      <x:c r="O694" s="55" t="n">
        <x:f>IF(AND(ISNUMBER(J694),ISNUMBER(N694)),J694*N694,"n.a.")</x:f>
        <x:v>0</x:v>
      </x:c>
    </x:row>
    <x:row r="695">
      <x:c r="A695" s="38" t="str">
        <x:v>G0690</x:v>
      </x:c>
      <x:c r="B695" s="38" t="str">
        <x:v>C18</x:v>
      </x:c>
      <x:c r="C695" s="38" t="str">
        <x:v>UniVivir, S. A.</x:v>
      </x:c>
      <x:c r="D695" s="38" t="str">
        <x:v>Industrial</x:v>
      </x:c>
      <x:c r="E695" s="38" t="str">
        <x:v>Bocas del Toro</x:v>
      </x:c>
      <x:c r="F695" s="55" t="n">
        <x:f>'SSRP geografia'!C227</x:f>
        <x:v>0</x:v>
      </x:c>
      <x:c r="G695" s="60" t="n">
        <x:f>IF(SUM('SSRP geografia'!$C$227:$C$239)=0,IF('SSRP agosto'!F23=0,0,"n.a."),F695/SUM('SSRP geografia'!$C$227:$C$239))</x:f>
        <x:v>0</x:v>
      </x:c>
      <x:c r="H695" s="55" t="n">
        <x:f>'SSRP agosto'!F23</x:f>
        <x:v>0</x:v>
      </x:c>
      <x:c r="I695" s="55" t="n">
        <x:f>ROUND(H695*Parametros!$B$11,0)</x:f>
        <x:v>0</x:v>
      </x:c>
      <x:c r="J695" s="55" t="n">
        <x:f>IF(ISNUMBER(G695),ROUND(SUM(G695:G695)*I695,0)-0,"n.a.")</x:f>
        <x:v>0</x:v>
      </x:c>
      <x:c r="K695" s="55" t="n">
        <x:f>'SSRP agosto'!J23</x:f>
        <x:v>0</x:v>
      </x:c>
      <x:c r="L695" s="55" t="n">
        <x:f>K695*Parametros!$B$10*Parametros!$B$11</x:f>
        <x:v>0</x:v>
      </x:c>
      <x:c r="M695" s="60" t="n">
        <x:f>Parametros!B9</x:f>
        <x:v>0.015</x:v>
      </x:c>
      <x:c r="N695" s="55" t="n">
        <x:f>IF(I695=0,IF(L695=0,0,"n.a."),IF(M695&gt;0,L695/M695/I695,"n.a."))</x:f>
        <x:v>0</x:v>
      </x:c>
      <x:c r="O695" s="55" t="n">
        <x:f>IF(AND(ISNUMBER(J695),ISNUMBER(N695)),J695*N695,"n.a.")</x:f>
        <x:v>0</x:v>
      </x:c>
    </x:row>
    <x:row r="696">
      <x:c r="A696" s="38" t="str">
        <x:v>G0691</x:v>
      </x:c>
      <x:c r="B696" s="38" t="str">
        <x:v>C18</x:v>
      </x:c>
      <x:c r="C696" s="38" t="str">
        <x:v>UniVivir, S. A.</x:v>
      </x:c>
      <x:c r="D696" s="38" t="str">
        <x:v>Industrial</x:v>
      </x:c>
      <x:c r="E696" s="38" t="str">
        <x:v>Coclé</x:v>
      </x:c>
      <x:c r="F696" s="55" t="n">
        <x:f>'SSRP geografia'!C228</x:f>
        <x:v>0</x:v>
      </x:c>
      <x:c r="G696" s="60" t="n">
        <x:f>IF(SUM('SSRP geografia'!$C$227:$C$239)=0,IF('SSRP agosto'!F23=0,0,"n.a."),F696/SUM('SSRP geografia'!$C$227:$C$239))</x:f>
        <x:v>0</x:v>
      </x:c>
      <x:c r="H696" s="55" t="n">
        <x:f>'SSRP agosto'!F23</x:f>
        <x:v>0</x:v>
      </x:c>
      <x:c r="I696" s="55" t="n">
        <x:f>ROUND(H696*Parametros!$B$11,0)</x:f>
        <x:v>0</x:v>
      </x:c>
      <x:c r="J696" s="55" t="n">
        <x:f>IF(ISNUMBER(G696),ROUND(SUM(G695:G696)*I696,0)-ROUND(SUM(G695:G695)*I696,0),"n.a.")</x:f>
        <x:v>0</x:v>
      </x:c>
      <x:c r="K696" s="55" t="n">
        <x:f>'SSRP agosto'!J23</x:f>
        <x:v>0</x:v>
      </x:c>
      <x:c r="L696" s="55" t="n">
        <x:f>K696*Parametros!$B$10*Parametros!$B$11</x:f>
        <x:v>0</x:v>
      </x:c>
      <x:c r="M696" s="60" t="n">
        <x:f>Parametros!B9</x:f>
        <x:v>0.015</x:v>
      </x:c>
      <x:c r="N696" s="55" t="n">
        <x:f>IF(I696=0,IF(L696=0,0,"n.a."),IF(M696&gt;0,L696/M696/I696,"n.a."))</x:f>
        <x:v>0</x:v>
      </x:c>
      <x:c r="O696" s="55" t="n">
        <x:f>IF(AND(ISNUMBER(J696),ISNUMBER(N696)),J696*N696,"n.a.")</x:f>
        <x:v>0</x:v>
      </x:c>
    </x:row>
    <x:row r="697">
      <x:c r="A697" s="38" t="str">
        <x:v>G0692</x:v>
      </x:c>
      <x:c r="B697" s="38" t="str">
        <x:v>C18</x:v>
      </x:c>
      <x:c r="C697" s="38" t="str">
        <x:v>UniVivir, S. A.</x:v>
      </x:c>
      <x:c r="D697" s="38" t="str">
        <x:v>Industrial</x:v>
      </x:c>
      <x:c r="E697" s="38" t="str">
        <x:v>Colón</x:v>
      </x:c>
      <x:c r="F697" s="55" t="n">
        <x:f>'SSRP geografia'!C229</x:f>
        <x:v>0</x:v>
      </x:c>
      <x:c r="G697" s="60" t="n">
        <x:f>IF(SUM('SSRP geografia'!$C$227:$C$239)=0,IF('SSRP agosto'!F23=0,0,"n.a."),F697/SUM('SSRP geografia'!$C$227:$C$239))</x:f>
        <x:v>0</x:v>
      </x:c>
      <x:c r="H697" s="55" t="n">
        <x:f>'SSRP agosto'!F23</x:f>
        <x:v>0</x:v>
      </x:c>
      <x:c r="I697" s="55" t="n">
        <x:f>ROUND(H697*Parametros!$B$11,0)</x:f>
        <x:v>0</x:v>
      </x:c>
      <x:c r="J697" s="55" t="n">
        <x:f>IF(ISNUMBER(G697),ROUND(SUM(G695:G697)*I697,0)-ROUND(SUM(G695:G696)*I697,0),"n.a.")</x:f>
        <x:v>0</x:v>
      </x:c>
      <x:c r="K697" s="55" t="n">
        <x:f>'SSRP agosto'!J23</x:f>
        <x:v>0</x:v>
      </x:c>
      <x:c r="L697" s="55" t="n">
        <x:f>K697*Parametros!$B$10*Parametros!$B$11</x:f>
        <x:v>0</x:v>
      </x:c>
      <x:c r="M697" s="60" t="n">
        <x:f>Parametros!B9</x:f>
        <x:v>0.015</x:v>
      </x:c>
      <x:c r="N697" s="55" t="n">
        <x:f>IF(I697=0,IF(L697=0,0,"n.a."),IF(M697&gt;0,L697/M697/I697,"n.a."))</x:f>
        <x:v>0</x:v>
      </x:c>
      <x:c r="O697" s="55" t="n">
        <x:f>IF(AND(ISNUMBER(J697),ISNUMBER(N697)),J697*N697,"n.a.")</x:f>
        <x:v>0</x:v>
      </x:c>
    </x:row>
    <x:row r="698">
      <x:c r="A698" s="38" t="str">
        <x:v>G0693</x:v>
      </x:c>
      <x:c r="B698" s="38" t="str">
        <x:v>C18</x:v>
      </x:c>
      <x:c r="C698" s="38" t="str">
        <x:v>UniVivir, S. A.</x:v>
      </x:c>
      <x:c r="D698" s="38" t="str">
        <x:v>Industrial</x:v>
      </x:c>
      <x:c r="E698" s="38" t="str">
        <x:v>Chiriquí</x:v>
      </x:c>
      <x:c r="F698" s="55" t="n">
        <x:f>'SSRP geografia'!C230</x:f>
        <x:v>0</x:v>
      </x:c>
      <x:c r="G698" s="60" t="n">
        <x:f>IF(SUM('SSRP geografia'!$C$227:$C$239)=0,IF('SSRP agosto'!F23=0,0,"n.a."),F698/SUM('SSRP geografia'!$C$227:$C$239))</x:f>
        <x:v>0</x:v>
      </x:c>
      <x:c r="H698" s="55" t="n">
        <x:f>'SSRP agosto'!F23</x:f>
        <x:v>0</x:v>
      </x:c>
      <x:c r="I698" s="55" t="n">
        <x:f>ROUND(H698*Parametros!$B$11,0)</x:f>
        <x:v>0</x:v>
      </x:c>
      <x:c r="J698" s="55" t="n">
        <x:f>IF(ISNUMBER(G698),ROUND(SUM(G695:G698)*I698,0)-ROUND(SUM(G695:G697)*I698,0),"n.a.")</x:f>
        <x:v>0</x:v>
      </x:c>
      <x:c r="K698" s="55" t="n">
        <x:f>'SSRP agosto'!J23</x:f>
        <x:v>0</x:v>
      </x:c>
      <x:c r="L698" s="55" t="n">
        <x:f>K698*Parametros!$B$10*Parametros!$B$11</x:f>
        <x:v>0</x:v>
      </x:c>
      <x:c r="M698" s="60" t="n">
        <x:f>Parametros!B9</x:f>
        <x:v>0.015</x:v>
      </x:c>
      <x:c r="N698" s="55" t="n">
        <x:f>IF(I698=0,IF(L698=0,0,"n.a."),IF(M698&gt;0,L698/M698/I698,"n.a."))</x:f>
        <x:v>0</x:v>
      </x:c>
      <x:c r="O698" s="55" t="n">
        <x:f>IF(AND(ISNUMBER(J698),ISNUMBER(N698)),J698*N698,"n.a.")</x:f>
        <x:v>0</x:v>
      </x:c>
    </x:row>
    <x:row r="699">
      <x:c r="A699" s="38" t="str">
        <x:v>G0694</x:v>
      </x:c>
      <x:c r="B699" s="38" t="str">
        <x:v>C18</x:v>
      </x:c>
      <x:c r="C699" s="38" t="str">
        <x:v>UniVivir, S. A.</x:v>
      </x:c>
      <x:c r="D699" s="38" t="str">
        <x:v>Industrial</x:v>
      </x:c>
      <x:c r="E699" s="38" t="str">
        <x:v>Darién</x:v>
      </x:c>
      <x:c r="F699" s="55" t="n">
        <x:f>'SSRP geografia'!C231</x:f>
        <x:v>0</x:v>
      </x:c>
      <x:c r="G699" s="60" t="n">
        <x:f>IF(SUM('SSRP geografia'!$C$227:$C$239)=0,IF('SSRP agosto'!F23=0,0,"n.a."),F699/SUM('SSRP geografia'!$C$227:$C$239))</x:f>
        <x:v>0</x:v>
      </x:c>
      <x:c r="H699" s="55" t="n">
        <x:f>'SSRP agosto'!F23</x:f>
        <x:v>0</x:v>
      </x:c>
      <x:c r="I699" s="55" t="n">
        <x:f>ROUND(H699*Parametros!$B$11,0)</x:f>
        <x:v>0</x:v>
      </x:c>
      <x:c r="J699" s="55" t="n">
        <x:f>IF(ISNUMBER(G699),ROUND(SUM(G695:G699)*I699,0)-ROUND(SUM(G695:G698)*I699,0),"n.a.")</x:f>
        <x:v>0</x:v>
      </x:c>
      <x:c r="K699" s="55" t="n">
        <x:f>'SSRP agosto'!J23</x:f>
        <x:v>0</x:v>
      </x:c>
      <x:c r="L699" s="55" t="n">
        <x:f>K699*Parametros!$B$10*Parametros!$B$11</x:f>
        <x:v>0</x:v>
      </x:c>
      <x:c r="M699" s="60" t="n">
        <x:f>Parametros!B9</x:f>
        <x:v>0.015</x:v>
      </x:c>
      <x:c r="N699" s="55" t="n">
        <x:f>IF(I699=0,IF(L699=0,0,"n.a."),IF(M699&gt;0,L699/M699/I699,"n.a."))</x:f>
        <x:v>0</x:v>
      </x:c>
      <x:c r="O699" s="55" t="n">
        <x:f>IF(AND(ISNUMBER(J699),ISNUMBER(N699)),J699*N699,"n.a.")</x:f>
        <x:v>0</x:v>
      </x:c>
    </x:row>
    <x:row r="700">
      <x:c r="A700" s="38" t="str">
        <x:v>G0695</x:v>
      </x:c>
      <x:c r="B700" s="38" t="str">
        <x:v>C18</x:v>
      </x:c>
      <x:c r="C700" s="38" t="str">
        <x:v>UniVivir, S. A.</x:v>
      </x:c>
      <x:c r="D700" s="38" t="str">
        <x:v>Industrial</x:v>
      </x:c>
      <x:c r="E700" s="38" t="str">
        <x:v>Herrera</x:v>
      </x:c>
      <x:c r="F700" s="55" t="n">
        <x:f>'SSRP geografia'!C232</x:f>
        <x:v>0</x:v>
      </x:c>
      <x:c r="G700" s="60" t="n">
        <x:f>IF(SUM('SSRP geografia'!$C$227:$C$239)=0,IF('SSRP agosto'!F23=0,0,"n.a."),F700/SUM('SSRP geografia'!$C$227:$C$239))</x:f>
        <x:v>0</x:v>
      </x:c>
      <x:c r="H700" s="55" t="n">
        <x:f>'SSRP agosto'!F23</x:f>
        <x:v>0</x:v>
      </x:c>
      <x:c r="I700" s="55" t="n">
        <x:f>ROUND(H700*Parametros!$B$11,0)</x:f>
        <x:v>0</x:v>
      </x:c>
      <x:c r="J700" s="55" t="n">
        <x:f>IF(ISNUMBER(G700),ROUND(SUM(G695:G700)*I700,0)-ROUND(SUM(G695:G699)*I700,0),"n.a.")</x:f>
        <x:v>0</x:v>
      </x:c>
      <x:c r="K700" s="55" t="n">
        <x:f>'SSRP agosto'!J23</x:f>
        <x:v>0</x:v>
      </x:c>
      <x:c r="L700" s="55" t="n">
        <x:f>K700*Parametros!$B$10*Parametros!$B$11</x:f>
        <x:v>0</x:v>
      </x:c>
      <x:c r="M700" s="60" t="n">
        <x:f>Parametros!B9</x:f>
        <x:v>0.015</x:v>
      </x:c>
      <x:c r="N700" s="55" t="n">
        <x:f>IF(I700=0,IF(L700=0,0,"n.a."),IF(M700&gt;0,L700/M700/I700,"n.a."))</x:f>
        <x:v>0</x:v>
      </x:c>
      <x:c r="O700" s="55" t="n">
        <x:f>IF(AND(ISNUMBER(J700),ISNUMBER(N700)),J700*N700,"n.a.")</x:f>
        <x:v>0</x:v>
      </x:c>
    </x:row>
    <x:row r="701">
      <x:c r="A701" s="38" t="str">
        <x:v>G0696</x:v>
      </x:c>
      <x:c r="B701" s="38" t="str">
        <x:v>C18</x:v>
      </x:c>
      <x:c r="C701" s="38" t="str">
        <x:v>UniVivir, S. A.</x:v>
      </x:c>
      <x:c r="D701" s="38" t="str">
        <x:v>Industrial</x:v>
      </x:c>
      <x:c r="E701" s="38" t="str">
        <x:v>Los Santos</x:v>
      </x:c>
      <x:c r="F701" s="55" t="n">
        <x:f>'SSRP geografia'!C233</x:f>
        <x:v>0</x:v>
      </x:c>
      <x:c r="G701" s="60" t="n">
        <x:f>IF(SUM('SSRP geografia'!$C$227:$C$239)=0,IF('SSRP agosto'!F23=0,0,"n.a."),F701/SUM('SSRP geografia'!$C$227:$C$239))</x:f>
        <x:v>0</x:v>
      </x:c>
      <x:c r="H701" s="55" t="n">
        <x:f>'SSRP agosto'!F23</x:f>
        <x:v>0</x:v>
      </x:c>
      <x:c r="I701" s="55" t="n">
        <x:f>ROUND(H701*Parametros!$B$11,0)</x:f>
        <x:v>0</x:v>
      </x:c>
      <x:c r="J701" s="55" t="n">
        <x:f>IF(ISNUMBER(G701),ROUND(SUM(G695:G701)*I701,0)-ROUND(SUM(G695:G700)*I701,0),"n.a.")</x:f>
        <x:v>0</x:v>
      </x:c>
      <x:c r="K701" s="55" t="n">
        <x:f>'SSRP agosto'!J23</x:f>
        <x:v>0</x:v>
      </x:c>
      <x:c r="L701" s="55" t="n">
        <x:f>K701*Parametros!$B$10*Parametros!$B$11</x:f>
        <x:v>0</x:v>
      </x:c>
      <x:c r="M701" s="60" t="n">
        <x:f>Parametros!B9</x:f>
        <x:v>0.015</x:v>
      </x:c>
      <x:c r="N701" s="55" t="n">
        <x:f>IF(I701=0,IF(L701=0,0,"n.a."),IF(M701&gt;0,L701/M701/I701,"n.a."))</x:f>
        <x:v>0</x:v>
      </x:c>
      <x:c r="O701" s="55" t="n">
        <x:f>IF(AND(ISNUMBER(J701),ISNUMBER(N701)),J701*N701,"n.a.")</x:f>
        <x:v>0</x:v>
      </x:c>
    </x:row>
    <x:row r="702">
      <x:c r="A702" s="38" t="str">
        <x:v>G0697</x:v>
      </x:c>
      <x:c r="B702" s="38" t="str">
        <x:v>C18</x:v>
      </x:c>
      <x:c r="C702" s="38" t="str">
        <x:v>UniVivir, S. A.</x:v>
      </x:c>
      <x:c r="D702" s="38" t="str">
        <x:v>Industrial</x:v>
      </x:c>
      <x:c r="E702" s="38" t="str">
        <x:v>Panamá</x:v>
      </x:c>
      <x:c r="F702" s="55" t="n">
        <x:f>'SSRP geografia'!C234</x:f>
        <x:v>0</x:v>
      </x:c>
      <x:c r="G702" s="60" t="n">
        <x:f>IF(SUM('SSRP geografia'!$C$227:$C$239)=0,IF('SSRP agosto'!F23=0,0,"n.a."),F702/SUM('SSRP geografia'!$C$227:$C$239))</x:f>
        <x:v>0</x:v>
      </x:c>
      <x:c r="H702" s="55" t="n">
        <x:f>'SSRP agosto'!F23</x:f>
        <x:v>0</x:v>
      </x:c>
      <x:c r="I702" s="55" t="n">
        <x:f>ROUND(H702*Parametros!$B$11,0)</x:f>
        <x:v>0</x:v>
      </x:c>
      <x:c r="J702" s="55" t="n">
        <x:f>IF(ISNUMBER(G702),ROUND(SUM(G695:G702)*I702,0)-ROUND(SUM(G695:G701)*I702,0),"n.a.")</x:f>
        <x:v>0</x:v>
      </x:c>
      <x:c r="K702" s="55" t="n">
        <x:f>'SSRP agosto'!J23</x:f>
        <x:v>0</x:v>
      </x:c>
      <x:c r="L702" s="55" t="n">
        <x:f>K702*Parametros!$B$10*Parametros!$B$11</x:f>
        <x:v>0</x:v>
      </x:c>
      <x:c r="M702" s="60" t="n">
        <x:f>Parametros!B9</x:f>
        <x:v>0.015</x:v>
      </x:c>
      <x:c r="N702" s="55" t="n">
        <x:f>IF(I702=0,IF(L702=0,0,"n.a."),IF(M702&gt;0,L702/M702/I702,"n.a."))</x:f>
        <x:v>0</x:v>
      </x:c>
      <x:c r="O702" s="55" t="n">
        <x:f>IF(AND(ISNUMBER(J702),ISNUMBER(N702)),J702*N702,"n.a.")</x:f>
        <x:v>0</x:v>
      </x:c>
    </x:row>
    <x:row r="703">
      <x:c r="A703" s="38" t="str">
        <x:v>G0698</x:v>
      </x:c>
      <x:c r="B703" s="38" t="str">
        <x:v>C18</x:v>
      </x:c>
      <x:c r="C703" s="38" t="str">
        <x:v>UniVivir, S. A.</x:v>
      </x:c>
      <x:c r="D703" s="38" t="str">
        <x:v>Industrial</x:v>
      </x:c>
      <x:c r="E703" s="38" t="str">
        <x:v>Veraguas</x:v>
      </x:c>
      <x:c r="F703" s="55" t="n">
        <x:f>'SSRP geografia'!C235</x:f>
        <x:v>0</x:v>
      </x:c>
      <x:c r="G703" s="60" t="n">
        <x:f>IF(SUM('SSRP geografia'!$C$227:$C$239)=0,IF('SSRP agosto'!F23=0,0,"n.a."),F703/SUM('SSRP geografia'!$C$227:$C$239))</x:f>
        <x:v>0</x:v>
      </x:c>
      <x:c r="H703" s="55" t="n">
        <x:f>'SSRP agosto'!F23</x:f>
        <x:v>0</x:v>
      </x:c>
      <x:c r="I703" s="55" t="n">
        <x:f>ROUND(H703*Parametros!$B$11,0)</x:f>
        <x:v>0</x:v>
      </x:c>
      <x:c r="J703" s="55" t="n">
        <x:f>IF(ISNUMBER(G703),ROUND(SUM(G695:G703)*I703,0)-ROUND(SUM(G695:G702)*I703,0),"n.a.")</x:f>
        <x:v>0</x:v>
      </x:c>
      <x:c r="K703" s="55" t="n">
        <x:f>'SSRP agosto'!J23</x:f>
        <x:v>0</x:v>
      </x:c>
      <x:c r="L703" s="55" t="n">
        <x:f>K703*Parametros!$B$10*Parametros!$B$11</x:f>
        <x:v>0</x:v>
      </x:c>
      <x:c r="M703" s="60" t="n">
        <x:f>Parametros!B9</x:f>
        <x:v>0.015</x:v>
      </x:c>
      <x:c r="N703" s="55" t="n">
        <x:f>IF(I703=0,IF(L703=0,0,"n.a."),IF(M703&gt;0,L703/M703/I703,"n.a."))</x:f>
        <x:v>0</x:v>
      </x:c>
      <x:c r="O703" s="55" t="n">
        <x:f>IF(AND(ISNUMBER(J703),ISNUMBER(N703)),J703*N703,"n.a.")</x:f>
        <x:v>0</x:v>
      </x:c>
    </x:row>
    <x:row r="704">
      <x:c r="A704" s="38" t="str">
        <x:v>G0699</x:v>
      </x:c>
      <x:c r="B704" s="38" t="str">
        <x:v>C18</x:v>
      </x:c>
      <x:c r="C704" s="38" t="str">
        <x:v>UniVivir, S. A.</x:v>
      </x:c>
      <x:c r="D704" s="38" t="str">
        <x:v>Industrial</x:v>
      </x:c>
      <x:c r="E704" s="38" t="str">
        <x:v>Guna Yala</x:v>
      </x:c>
      <x:c r="F704" s="55" t="n">
        <x:f>'SSRP geografia'!C236</x:f>
        <x:v>0</x:v>
      </x:c>
      <x:c r="G704" s="60" t="n">
        <x:f>IF(SUM('SSRP geografia'!$C$227:$C$239)=0,IF('SSRP agosto'!F23=0,0,"n.a."),F704/SUM('SSRP geografia'!$C$227:$C$239))</x:f>
        <x:v>0</x:v>
      </x:c>
      <x:c r="H704" s="55" t="n">
        <x:f>'SSRP agosto'!F23</x:f>
        <x:v>0</x:v>
      </x:c>
      <x:c r="I704" s="55" t="n">
        <x:f>ROUND(H704*Parametros!$B$11,0)</x:f>
        <x:v>0</x:v>
      </x:c>
      <x:c r="J704" s="55" t="n">
        <x:f>IF(ISNUMBER(G704),ROUND(SUM(G695:G704)*I704,0)-ROUND(SUM(G695:G703)*I704,0),"n.a.")</x:f>
        <x:v>0</x:v>
      </x:c>
      <x:c r="K704" s="55" t="n">
        <x:f>'SSRP agosto'!J23</x:f>
        <x:v>0</x:v>
      </x:c>
      <x:c r="L704" s="55" t="n">
        <x:f>K704*Parametros!$B$10*Parametros!$B$11</x:f>
        <x:v>0</x:v>
      </x:c>
      <x:c r="M704" s="60" t="n">
        <x:f>Parametros!B9</x:f>
        <x:v>0.015</x:v>
      </x:c>
      <x:c r="N704" s="55" t="n">
        <x:f>IF(I704=0,IF(L704=0,0,"n.a."),IF(M704&gt;0,L704/M704/I704,"n.a."))</x:f>
        <x:v>0</x:v>
      </x:c>
      <x:c r="O704" s="55" t="n">
        <x:f>IF(AND(ISNUMBER(J704),ISNUMBER(N704)),J704*N704,"n.a.")</x:f>
        <x:v>0</x:v>
      </x:c>
    </x:row>
    <x:row r="705">
      <x:c r="A705" s="38" t="str">
        <x:v>G0700</x:v>
      </x:c>
      <x:c r="B705" s="38" t="str">
        <x:v>C18</x:v>
      </x:c>
      <x:c r="C705" s="38" t="str">
        <x:v>UniVivir, S. A.</x:v>
      </x:c>
      <x:c r="D705" s="38" t="str">
        <x:v>Industrial</x:v>
      </x:c>
      <x:c r="E705" s="38" t="str">
        <x:v>Emberá-Wounaan</x:v>
      </x:c>
      <x:c r="F705" s="55" t="n">
        <x:f>'SSRP geografia'!C237</x:f>
        <x:v>0</x:v>
      </x:c>
      <x:c r="G705" s="60" t="n">
        <x:f>IF(SUM('SSRP geografia'!$C$227:$C$239)=0,IF('SSRP agosto'!F23=0,0,"n.a."),F705/SUM('SSRP geografia'!$C$227:$C$239))</x:f>
        <x:v>0</x:v>
      </x:c>
      <x:c r="H705" s="55" t="n">
        <x:f>'SSRP agosto'!F23</x:f>
        <x:v>0</x:v>
      </x:c>
      <x:c r="I705" s="55" t="n">
        <x:f>ROUND(H705*Parametros!$B$11,0)</x:f>
        <x:v>0</x:v>
      </x:c>
      <x:c r="J705" s="55" t="n">
        <x:f>IF(ISNUMBER(G705),ROUND(SUM(G695:G705)*I705,0)-ROUND(SUM(G695:G704)*I705,0),"n.a.")</x:f>
        <x:v>0</x:v>
      </x:c>
      <x:c r="K705" s="55" t="n">
        <x:f>'SSRP agosto'!J23</x:f>
        <x:v>0</x:v>
      </x:c>
      <x:c r="L705" s="55" t="n">
        <x:f>K705*Parametros!$B$10*Parametros!$B$11</x:f>
        <x:v>0</x:v>
      </x:c>
      <x:c r="M705" s="60" t="n">
        <x:f>Parametros!B9</x:f>
        <x:v>0.015</x:v>
      </x:c>
      <x:c r="N705" s="55" t="n">
        <x:f>IF(I705=0,IF(L705=0,0,"n.a."),IF(M705&gt;0,L705/M705/I705,"n.a."))</x:f>
        <x:v>0</x:v>
      </x:c>
      <x:c r="O705" s="55" t="n">
        <x:f>IF(AND(ISNUMBER(J705),ISNUMBER(N705)),J705*N705,"n.a.")</x:f>
        <x:v>0</x:v>
      </x:c>
    </x:row>
    <x:row r="706">
      <x:c r="A706" s="38" t="str">
        <x:v>G0701</x:v>
      </x:c>
      <x:c r="B706" s="38" t="str">
        <x:v>C18</x:v>
      </x:c>
      <x:c r="C706" s="38" t="str">
        <x:v>UniVivir, S. A.</x:v>
      </x:c>
      <x:c r="D706" s="38" t="str">
        <x:v>Industrial</x:v>
      </x:c>
      <x:c r="E706" s="38" t="str">
        <x:v>Ngäbe-Buglé</x:v>
      </x:c>
      <x:c r="F706" s="55" t="n">
        <x:f>'SSRP geografia'!C238</x:f>
        <x:v>0</x:v>
      </x:c>
      <x:c r="G706" s="60" t="n">
        <x:f>IF(SUM('SSRP geografia'!$C$227:$C$239)=0,IF('SSRP agosto'!F23=0,0,"n.a."),F706/SUM('SSRP geografia'!$C$227:$C$239))</x:f>
        <x:v>0</x:v>
      </x:c>
      <x:c r="H706" s="55" t="n">
        <x:f>'SSRP agosto'!F23</x:f>
        <x:v>0</x:v>
      </x:c>
      <x:c r="I706" s="55" t="n">
        <x:f>ROUND(H706*Parametros!$B$11,0)</x:f>
        <x:v>0</x:v>
      </x:c>
      <x:c r="J706" s="55" t="n">
        <x:f>IF(ISNUMBER(G706),ROUND(SUM(G695:G706)*I706,0)-ROUND(SUM(G695:G705)*I706,0),"n.a.")</x:f>
        <x:v>0</x:v>
      </x:c>
      <x:c r="K706" s="55" t="n">
        <x:f>'SSRP agosto'!J23</x:f>
        <x:v>0</x:v>
      </x:c>
      <x:c r="L706" s="55" t="n">
        <x:f>K706*Parametros!$B$10*Parametros!$B$11</x:f>
        <x:v>0</x:v>
      </x:c>
      <x:c r="M706" s="60" t="n">
        <x:f>Parametros!B9</x:f>
        <x:v>0.015</x:v>
      </x:c>
      <x:c r="N706" s="55" t="n">
        <x:f>IF(I706=0,IF(L706=0,0,"n.a."),IF(M706&gt;0,L706/M706/I706,"n.a."))</x:f>
        <x:v>0</x:v>
      </x:c>
      <x:c r="O706" s="55" t="n">
        <x:f>IF(AND(ISNUMBER(J706),ISNUMBER(N706)),J706*N706,"n.a.")</x:f>
        <x:v>0</x:v>
      </x:c>
    </x:row>
    <x:row r="707">
      <x:c r="A707" s="38" t="str">
        <x:v>G0702</x:v>
      </x:c>
      <x:c r="B707" s="38" t="str">
        <x:v>C18</x:v>
      </x:c>
      <x:c r="C707" s="38" t="str">
        <x:v>UniVivir, S. A.</x:v>
      </x:c>
      <x:c r="D707" s="38" t="str">
        <x:v>Industrial</x:v>
      </x:c>
      <x:c r="E707" s="38" t="str">
        <x:v>Panamá Oeste</x:v>
      </x:c>
      <x:c r="F707" s="55" t="n">
        <x:f>'SSRP geografia'!C239</x:f>
        <x:v>0</x:v>
      </x:c>
      <x:c r="G707" s="60" t="n">
        <x:f>IF(SUM('SSRP geografia'!$C$227:$C$239)=0,IF('SSRP agosto'!F23=0,0,"n.a."),F707/SUM('SSRP geografia'!$C$227:$C$239))</x:f>
        <x:v>0</x:v>
      </x:c>
      <x:c r="H707" s="55" t="n">
        <x:f>'SSRP agosto'!F23</x:f>
        <x:v>0</x:v>
      </x:c>
      <x:c r="I707" s="55" t="n">
        <x:f>ROUND(H707*Parametros!$B$11,0)</x:f>
        <x:v>0</x:v>
      </x:c>
      <x:c r="J707" s="55" t="n">
        <x:f>IF(ISNUMBER(G707),ROUND(SUM(G695:G707)*I707,0)-ROUND(SUM(G695:G706)*I707,0),"n.a.")</x:f>
        <x:v>0</x:v>
      </x:c>
      <x:c r="K707" s="55" t="n">
        <x:f>'SSRP agosto'!J23</x:f>
        <x:v>0</x:v>
      </x:c>
      <x:c r="L707" s="55" t="n">
        <x:f>K707*Parametros!$B$10*Parametros!$B$11</x:f>
        <x:v>0</x:v>
      </x:c>
      <x:c r="M707" s="60" t="n">
        <x:f>Parametros!B9</x:f>
        <x:v>0.015</x:v>
      </x:c>
      <x:c r="N707" s="55" t="n">
        <x:f>IF(I707=0,IF(L707=0,0,"n.a."),IF(M707&gt;0,L707/M707/I707,"n.a."))</x:f>
        <x:v>0</x:v>
      </x:c>
      <x:c r="O707" s="55" t="n">
        <x:f>IF(AND(ISNUMBER(J707),ISNUMBER(N707)),J707*N707,"n.a.")</x:f>
        <x:v>0</x:v>
      </x:c>
    </x:row>
    <x:row r="708">
      <x:c r="A708" s="38" t="str">
        <x:v>G0703</x:v>
      </x:c>
      <x:c r="B708" s="38" t="str">
        <x:v>C19</x:v>
      </x:c>
      <x:c r="C708" s="38" t="str">
        <x:v>Worldwide Medical Assurance</x:v>
      </x:c>
      <x:c r="D708" s="38" t="str">
        <x:v>Residencial</x:v>
      </x:c>
      <x:c r="E708" s="38" t="str">
        <x:v>Bocas del Toro</x:v>
      </x:c>
      <x:c r="F708" s="55" t="n">
        <x:f>'SSRP geografia'!C240</x:f>
        <x:v>0</x:v>
      </x:c>
      <x:c r="G708" s="60" t="n">
        <x:f>IF(SUM('SSRP geografia'!$C$240:$C$252)=0,IF('SSRP agosto'!D24=0,0,"n.a."),F708/SUM('SSRP geografia'!$C$240:$C$252))</x:f>
        <x:v>0</x:v>
      </x:c>
      <x:c r="H708" s="55" t="n">
        <x:f>'SSRP agosto'!D24</x:f>
        <x:v>0</x:v>
      </x:c>
      <x:c r="I708" s="55" t="n">
        <x:f>ROUND(H708*Parametros!$B$11,0)</x:f>
        <x:v>0</x:v>
      </x:c>
      <x:c r="J708" s="55" t="n">
        <x:f>IF(ISNUMBER(G708),ROUND(SUM(G708:G708)*I708,0)-0,"n.a.")</x:f>
        <x:v>0</x:v>
      </x:c>
      <x:c r="K708" s="55" t="n">
        <x:f>'SSRP agosto'!H24</x:f>
        <x:v>0</x:v>
      </x:c>
      <x:c r="L708" s="55" t="n">
        <x:f>K708*Parametros!$B$10*Parametros!$B$11</x:f>
        <x:v>0</x:v>
      </x:c>
      <x:c r="M708" s="60" t="n">
        <x:f>Parametros!B7</x:f>
        <x:v>0.01</x:v>
      </x:c>
      <x:c r="N708" s="55" t="n">
        <x:f>IF(I708=0,IF(L708=0,0,"n.a."),IF(M708&gt;0,L708/M708/I708,"n.a."))</x:f>
        <x:v>0</x:v>
      </x:c>
      <x:c r="O708" s="55" t="n">
        <x:f>IF(AND(ISNUMBER(J708),ISNUMBER(N708)),J708*N708,"n.a.")</x:f>
        <x:v>0</x:v>
      </x:c>
    </x:row>
    <x:row r="709">
      <x:c r="A709" s="38" t="str">
        <x:v>G0704</x:v>
      </x:c>
      <x:c r="B709" s="38" t="str">
        <x:v>C19</x:v>
      </x:c>
      <x:c r="C709" s="38" t="str">
        <x:v>Worldwide Medical Assurance</x:v>
      </x:c>
      <x:c r="D709" s="38" t="str">
        <x:v>Residencial</x:v>
      </x:c>
      <x:c r="E709" s="38" t="str">
        <x:v>Coclé</x:v>
      </x:c>
      <x:c r="F709" s="55" t="n">
        <x:f>'SSRP geografia'!C241</x:f>
        <x:v>0</x:v>
      </x:c>
      <x:c r="G709" s="60" t="n">
        <x:f>IF(SUM('SSRP geografia'!$C$240:$C$252)=0,IF('SSRP agosto'!D24=0,0,"n.a."),F709/SUM('SSRP geografia'!$C$240:$C$252))</x:f>
        <x:v>0</x:v>
      </x:c>
      <x:c r="H709" s="55" t="n">
        <x:f>'SSRP agosto'!D24</x:f>
        <x:v>0</x:v>
      </x:c>
      <x:c r="I709" s="55" t="n">
        <x:f>ROUND(H709*Parametros!$B$11,0)</x:f>
        <x:v>0</x:v>
      </x:c>
      <x:c r="J709" s="55" t="n">
        <x:f>IF(ISNUMBER(G709),ROUND(SUM(G708:G709)*I709,0)-ROUND(SUM(G708:G708)*I709,0),"n.a.")</x:f>
        <x:v>0</x:v>
      </x:c>
      <x:c r="K709" s="55" t="n">
        <x:f>'SSRP agosto'!H24</x:f>
        <x:v>0</x:v>
      </x:c>
      <x:c r="L709" s="55" t="n">
        <x:f>K709*Parametros!$B$10*Parametros!$B$11</x:f>
        <x:v>0</x:v>
      </x:c>
      <x:c r="M709" s="60" t="n">
        <x:f>Parametros!B7</x:f>
        <x:v>0.01</x:v>
      </x:c>
      <x:c r="N709" s="55" t="n">
        <x:f>IF(I709=0,IF(L709=0,0,"n.a."),IF(M709&gt;0,L709/M709/I709,"n.a."))</x:f>
        <x:v>0</x:v>
      </x:c>
      <x:c r="O709" s="55" t="n">
        <x:f>IF(AND(ISNUMBER(J709),ISNUMBER(N709)),J709*N709,"n.a.")</x:f>
        <x:v>0</x:v>
      </x:c>
    </x:row>
    <x:row r="710">
      <x:c r="A710" s="38" t="str">
        <x:v>G0705</x:v>
      </x:c>
      <x:c r="B710" s="38" t="str">
        <x:v>C19</x:v>
      </x:c>
      <x:c r="C710" s="38" t="str">
        <x:v>Worldwide Medical Assurance</x:v>
      </x:c>
      <x:c r="D710" s="38" t="str">
        <x:v>Residencial</x:v>
      </x:c>
      <x:c r="E710" s="38" t="str">
        <x:v>Colón</x:v>
      </x:c>
      <x:c r="F710" s="55" t="n">
        <x:f>'SSRP geografia'!C242</x:f>
        <x:v>0</x:v>
      </x:c>
      <x:c r="G710" s="60" t="n">
        <x:f>IF(SUM('SSRP geografia'!$C$240:$C$252)=0,IF('SSRP agosto'!D24=0,0,"n.a."),F710/SUM('SSRP geografia'!$C$240:$C$252))</x:f>
        <x:v>0</x:v>
      </x:c>
      <x:c r="H710" s="55" t="n">
        <x:f>'SSRP agosto'!D24</x:f>
        <x:v>0</x:v>
      </x:c>
      <x:c r="I710" s="55" t="n">
        <x:f>ROUND(H710*Parametros!$B$11,0)</x:f>
        <x:v>0</x:v>
      </x:c>
      <x:c r="J710" s="55" t="n">
        <x:f>IF(ISNUMBER(G710),ROUND(SUM(G708:G710)*I710,0)-ROUND(SUM(G708:G709)*I710,0),"n.a.")</x:f>
        <x:v>0</x:v>
      </x:c>
      <x:c r="K710" s="55" t="n">
        <x:f>'SSRP agosto'!H24</x:f>
        <x:v>0</x:v>
      </x:c>
      <x:c r="L710" s="55" t="n">
        <x:f>K710*Parametros!$B$10*Parametros!$B$11</x:f>
        <x:v>0</x:v>
      </x:c>
      <x:c r="M710" s="60" t="n">
        <x:f>Parametros!B7</x:f>
        <x:v>0.01</x:v>
      </x:c>
      <x:c r="N710" s="55" t="n">
        <x:f>IF(I710=0,IF(L710=0,0,"n.a."),IF(M710&gt;0,L710/M710/I710,"n.a."))</x:f>
        <x:v>0</x:v>
      </x:c>
      <x:c r="O710" s="55" t="n">
        <x:f>IF(AND(ISNUMBER(J710),ISNUMBER(N710)),J710*N710,"n.a.")</x:f>
        <x:v>0</x:v>
      </x:c>
    </x:row>
    <x:row r="711">
      <x:c r="A711" s="38" t="str">
        <x:v>G0706</x:v>
      </x:c>
      <x:c r="B711" s="38" t="str">
        <x:v>C19</x:v>
      </x:c>
      <x:c r="C711" s="38" t="str">
        <x:v>Worldwide Medical Assurance</x:v>
      </x:c>
      <x:c r="D711" s="38" t="str">
        <x:v>Residencial</x:v>
      </x:c>
      <x:c r="E711" s="38" t="str">
        <x:v>Chiriquí</x:v>
      </x:c>
      <x:c r="F711" s="55" t="n">
        <x:f>'SSRP geografia'!C243</x:f>
        <x:v>0</x:v>
      </x:c>
      <x:c r="G711" s="60" t="n">
        <x:f>IF(SUM('SSRP geografia'!$C$240:$C$252)=0,IF('SSRP agosto'!D24=0,0,"n.a."),F711/SUM('SSRP geografia'!$C$240:$C$252))</x:f>
        <x:v>0</x:v>
      </x:c>
      <x:c r="H711" s="55" t="n">
        <x:f>'SSRP agosto'!D24</x:f>
        <x:v>0</x:v>
      </x:c>
      <x:c r="I711" s="55" t="n">
        <x:f>ROUND(H711*Parametros!$B$11,0)</x:f>
        <x:v>0</x:v>
      </x:c>
      <x:c r="J711" s="55" t="n">
        <x:f>IF(ISNUMBER(G711),ROUND(SUM(G708:G711)*I711,0)-ROUND(SUM(G708:G710)*I711,0),"n.a.")</x:f>
        <x:v>0</x:v>
      </x:c>
      <x:c r="K711" s="55" t="n">
        <x:f>'SSRP agosto'!H24</x:f>
        <x:v>0</x:v>
      </x:c>
      <x:c r="L711" s="55" t="n">
        <x:f>K711*Parametros!$B$10*Parametros!$B$11</x:f>
        <x:v>0</x:v>
      </x:c>
      <x:c r="M711" s="60" t="n">
        <x:f>Parametros!B7</x:f>
        <x:v>0.01</x:v>
      </x:c>
      <x:c r="N711" s="55" t="n">
        <x:f>IF(I711=0,IF(L711=0,0,"n.a."),IF(M711&gt;0,L711/M711/I711,"n.a."))</x:f>
        <x:v>0</x:v>
      </x:c>
      <x:c r="O711" s="55" t="n">
        <x:f>IF(AND(ISNUMBER(J711),ISNUMBER(N711)),J711*N711,"n.a.")</x:f>
        <x:v>0</x:v>
      </x:c>
    </x:row>
    <x:row r="712">
      <x:c r="A712" s="38" t="str">
        <x:v>G0707</x:v>
      </x:c>
      <x:c r="B712" s="38" t="str">
        <x:v>C19</x:v>
      </x:c>
      <x:c r="C712" s="38" t="str">
        <x:v>Worldwide Medical Assurance</x:v>
      </x:c>
      <x:c r="D712" s="38" t="str">
        <x:v>Residencial</x:v>
      </x:c>
      <x:c r="E712" s="38" t="str">
        <x:v>Darién</x:v>
      </x:c>
      <x:c r="F712" s="55" t="n">
        <x:f>'SSRP geografia'!C244</x:f>
        <x:v>0</x:v>
      </x:c>
      <x:c r="G712" s="60" t="n">
        <x:f>IF(SUM('SSRP geografia'!$C$240:$C$252)=0,IF('SSRP agosto'!D24=0,0,"n.a."),F712/SUM('SSRP geografia'!$C$240:$C$252))</x:f>
        <x:v>0</x:v>
      </x:c>
      <x:c r="H712" s="55" t="n">
        <x:f>'SSRP agosto'!D24</x:f>
        <x:v>0</x:v>
      </x:c>
      <x:c r="I712" s="55" t="n">
        <x:f>ROUND(H712*Parametros!$B$11,0)</x:f>
        <x:v>0</x:v>
      </x:c>
      <x:c r="J712" s="55" t="n">
        <x:f>IF(ISNUMBER(G712),ROUND(SUM(G708:G712)*I712,0)-ROUND(SUM(G708:G711)*I712,0),"n.a.")</x:f>
        <x:v>0</x:v>
      </x:c>
      <x:c r="K712" s="55" t="n">
        <x:f>'SSRP agosto'!H24</x:f>
        <x:v>0</x:v>
      </x:c>
      <x:c r="L712" s="55" t="n">
        <x:f>K712*Parametros!$B$10*Parametros!$B$11</x:f>
        <x:v>0</x:v>
      </x:c>
      <x:c r="M712" s="60" t="n">
        <x:f>Parametros!B7</x:f>
        <x:v>0.01</x:v>
      </x:c>
      <x:c r="N712" s="55" t="n">
        <x:f>IF(I712=0,IF(L712=0,0,"n.a."),IF(M712&gt;0,L712/M712/I712,"n.a."))</x:f>
        <x:v>0</x:v>
      </x:c>
      <x:c r="O712" s="55" t="n">
        <x:f>IF(AND(ISNUMBER(J712),ISNUMBER(N712)),J712*N712,"n.a.")</x:f>
        <x:v>0</x:v>
      </x:c>
    </x:row>
    <x:row r="713">
      <x:c r="A713" s="38" t="str">
        <x:v>G0708</x:v>
      </x:c>
      <x:c r="B713" s="38" t="str">
        <x:v>C19</x:v>
      </x:c>
      <x:c r="C713" s="38" t="str">
        <x:v>Worldwide Medical Assurance</x:v>
      </x:c>
      <x:c r="D713" s="38" t="str">
        <x:v>Residencial</x:v>
      </x:c>
      <x:c r="E713" s="38" t="str">
        <x:v>Herrera</x:v>
      </x:c>
      <x:c r="F713" s="55" t="n">
        <x:f>'SSRP geografia'!C245</x:f>
        <x:v>0</x:v>
      </x:c>
      <x:c r="G713" s="60" t="n">
        <x:f>IF(SUM('SSRP geografia'!$C$240:$C$252)=0,IF('SSRP agosto'!D24=0,0,"n.a."),F713/SUM('SSRP geografia'!$C$240:$C$252))</x:f>
        <x:v>0</x:v>
      </x:c>
      <x:c r="H713" s="55" t="n">
        <x:f>'SSRP agosto'!D24</x:f>
        <x:v>0</x:v>
      </x:c>
      <x:c r="I713" s="55" t="n">
        <x:f>ROUND(H713*Parametros!$B$11,0)</x:f>
        <x:v>0</x:v>
      </x:c>
      <x:c r="J713" s="55" t="n">
        <x:f>IF(ISNUMBER(G713),ROUND(SUM(G708:G713)*I713,0)-ROUND(SUM(G708:G712)*I713,0),"n.a.")</x:f>
        <x:v>0</x:v>
      </x:c>
      <x:c r="K713" s="55" t="n">
        <x:f>'SSRP agosto'!H24</x:f>
        <x:v>0</x:v>
      </x:c>
      <x:c r="L713" s="55" t="n">
        <x:f>K713*Parametros!$B$10*Parametros!$B$11</x:f>
        <x:v>0</x:v>
      </x:c>
      <x:c r="M713" s="60" t="n">
        <x:f>Parametros!B7</x:f>
        <x:v>0.01</x:v>
      </x:c>
      <x:c r="N713" s="55" t="n">
        <x:f>IF(I713=0,IF(L713=0,0,"n.a."),IF(M713&gt;0,L713/M713/I713,"n.a."))</x:f>
        <x:v>0</x:v>
      </x:c>
      <x:c r="O713" s="55" t="n">
        <x:f>IF(AND(ISNUMBER(J713),ISNUMBER(N713)),J713*N713,"n.a.")</x:f>
        <x:v>0</x:v>
      </x:c>
    </x:row>
    <x:row r="714">
      <x:c r="A714" s="38" t="str">
        <x:v>G0709</x:v>
      </x:c>
      <x:c r="B714" s="38" t="str">
        <x:v>C19</x:v>
      </x:c>
      <x:c r="C714" s="38" t="str">
        <x:v>Worldwide Medical Assurance</x:v>
      </x:c>
      <x:c r="D714" s="38" t="str">
        <x:v>Residencial</x:v>
      </x:c>
      <x:c r="E714" s="38" t="str">
        <x:v>Los Santos</x:v>
      </x:c>
      <x:c r="F714" s="55" t="n">
        <x:f>'SSRP geografia'!C246</x:f>
        <x:v>0</x:v>
      </x:c>
      <x:c r="G714" s="60" t="n">
        <x:f>IF(SUM('SSRP geografia'!$C$240:$C$252)=0,IF('SSRP agosto'!D24=0,0,"n.a."),F714/SUM('SSRP geografia'!$C$240:$C$252))</x:f>
        <x:v>0</x:v>
      </x:c>
      <x:c r="H714" s="55" t="n">
        <x:f>'SSRP agosto'!D24</x:f>
        <x:v>0</x:v>
      </x:c>
      <x:c r="I714" s="55" t="n">
        <x:f>ROUND(H714*Parametros!$B$11,0)</x:f>
        <x:v>0</x:v>
      </x:c>
      <x:c r="J714" s="55" t="n">
        <x:f>IF(ISNUMBER(G714),ROUND(SUM(G708:G714)*I714,0)-ROUND(SUM(G708:G713)*I714,0),"n.a.")</x:f>
        <x:v>0</x:v>
      </x:c>
      <x:c r="K714" s="55" t="n">
        <x:f>'SSRP agosto'!H24</x:f>
        <x:v>0</x:v>
      </x:c>
      <x:c r="L714" s="55" t="n">
        <x:f>K714*Parametros!$B$10*Parametros!$B$11</x:f>
        <x:v>0</x:v>
      </x:c>
      <x:c r="M714" s="60" t="n">
        <x:f>Parametros!B7</x:f>
        <x:v>0.01</x:v>
      </x:c>
      <x:c r="N714" s="55" t="n">
        <x:f>IF(I714=0,IF(L714=0,0,"n.a."),IF(M714&gt;0,L714/M714/I714,"n.a."))</x:f>
        <x:v>0</x:v>
      </x:c>
      <x:c r="O714" s="55" t="n">
        <x:f>IF(AND(ISNUMBER(J714),ISNUMBER(N714)),J714*N714,"n.a.")</x:f>
        <x:v>0</x:v>
      </x:c>
    </x:row>
    <x:row r="715">
      <x:c r="A715" s="38" t="str">
        <x:v>G0710</x:v>
      </x:c>
      <x:c r="B715" s="38" t="str">
        <x:v>C19</x:v>
      </x:c>
      <x:c r="C715" s="38" t="str">
        <x:v>Worldwide Medical Assurance</x:v>
      </x:c>
      <x:c r="D715" s="38" t="str">
        <x:v>Residencial</x:v>
      </x:c>
      <x:c r="E715" s="38" t="str">
        <x:v>Panamá</x:v>
      </x:c>
      <x:c r="F715" s="55" t="n">
        <x:f>'SSRP geografia'!C247</x:f>
        <x:v>0</x:v>
      </x:c>
      <x:c r="G715" s="60" t="n">
        <x:f>IF(SUM('SSRP geografia'!$C$240:$C$252)=0,IF('SSRP agosto'!D24=0,0,"n.a."),F715/SUM('SSRP geografia'!$C$240:$C$252))</x:f>
        <x:v>0</x:v>
      </x:c>
      <x:c r="H715" s="55" t="n">
        <x:f>'SSRP agosto'!D24</x:f>
        <x:v>0</x:v>
      </x:c>
      <x:c r="I715" s="55" t="n">
        <x:f>ROUND(H715*Parametros!$B$11,0)</x:f>
        <x:v>0</x:v>
      </x:c>
      <x:c r="J715" s="55" t="n">
        <x:f>IF(ISNUMBER(G715),ROUND(SUM(G708:G715)*I715,0)-ROUND(SUM(G708:G714)*I715,0),"n.a.")</x:f>
        <x:v>0</x:v>
      </x:c>
      <x:c r="K715" s="55" t="n">
        <x:f>'SSRP agosto'!H24</x:f>
        <x:v>0</x:v>
      </x:c>
      <x:c r="L715" s="55" t="n">
        <x:f>K715*Parametros!$B$10*Parametros!$B$11</x:f>
        <x:v>0</x:v>
      </x:c>
      <x:c r="M715" s="60" t="n">
        <x:f>Parametros!B7</x:f>
        <x:v>0.01</x:v>
      </x:c>
      <x:c r="N715" s="55" t="n">
        <x:f>IF(I715=0,IF(L715=0,0,"n.a."),IF(M715&gt;0,L715/M715/I715,"n.a."))</x:f>
        <x:v>0</x:v>
      </x:c>
      <x:c r="O715" s="55" t="n">
        <x:f>IF(AND(ISNUMBER(J715),ISNUMBER(N715)),J715*N715,"n.a.")</x:f>
        <x:v>0</x:v>
      </x:c>
    </x:row>
    <x:row r="716">
      <x:c r="A716" s="38" t="str">
        <x:v>G0711</x:v>
      </x:c>
      <x:c r="B716" s="38" t="str">
        <x:v>C19</x:v>
      </x:c>
      <x:c r="C716" s="38" t="str">
        <x:v>Worldwide Medical Assurance</x:v>
      </x:c>
      <x:c r="D716" s="38" t="str">
        <x:v>Residencial</x:v>
      </x:c>
      <x:c r="E716" s="38" t="str">
        <x:v>Veraguas</x:v>
      </x:c>
      <x:c r="F716" s="55" t="n">
        <x:f>'SSRP geografia'!C248</x:f>
        <x:v>0</x:v>
      </x:c>
      <x:c r="G716" s="60" t="n">
        <x:f>IF(SUM('SSRP geografia'!$C$240:$C$252)=0,IF('SSRP agosto'!D24=0,0,"n.a."),F716/SUM('SSRP geografia'!$C$240:$C$252))</x:f>
        <x:v>0</x:v>
      </x:c>
      <x:c r="H716" s="55" t="n">
        <x:f>'SSRP agosto'!D24</x:f>
        <x:v>0</x:v>
      </x:c>
      <x:c r="I716" s="55" t="n">
        <x:f>ROUND(H716*Parametros!$B$11,0)</x:f>
        <x:v>0</x:v>
      </x:c>
      <x:c r="J716" s="55" t="n">
        <x:f>IF(ISNUMBER(G716),ROUND(SUM(G708:G716)*I716,0)-ROUND(SUM(G708:G715)*I716,0),"n.a.")</x:f>
        <x:v>0</x:v>
      </x:c>
      <x:c r="K716" s="55" t="n">
        <x:f>'SSRP agosto'!H24</x:f>
        <x:v>0</x:v>
      </x:c>
      <x:c r="L716" s="55" t="n">
        <x:f>K716*Parametros!$B$10*Parametros!$B$11</x:f>
        <x:v>0</x:v>
      </x:c>
      <x:c r="M716" s="60" t="n">
        <x:f>Parametros!B7</x:f>
        <x:v>0.01</x:v>
      </x:c>
      <x:c r="N716" s="55" t="n">
        <x:f>IF(I716=0,IF(L716=0,0,"n.a."),IF(M716&gt;0,L716/M716/I716,"n.a."))</x:f>
        <x:v>0</x:v>
      </x:c>
      <x:c r="O716" s="55" t="n">
        <x:f>IF(AND(ISNUMBER(J716),ISNUMBER(N716)),J716*N716,"n.a.")</x:f>
        <x:v>0</x:v>
      </x:c>
    </x:row>
    <x:row r="717">
      <x:c r="A717" s="38" t="str">
        <x:v>G0712</x:v>
      </x:c>
      <x:c r="B717" s="38" t="str">
        <x:v>C19</x:v>
      </x:c>
      <x:c r="C717" s="38" t="str">
        <x:v>Worldwide Medical Assurance</x:v>
      </x:c>
      <x:c r="D717" s="38" t="str">
        <x:v>Residencial</x:v>
      </x:c>
      <x:c r="E717" s="38" t="str">
        <x:v>Guna Yala</x:v>
      </x:c>
      <x:c r="F717" s="55" t="n">
        <x:f>'SSRP geografia'!C249</x:f>
        <x:v>0</x:v>
      </x:c>
      <x:c r="G717" s="60" t="n">
        <x:f>IF(SUM('SSRP geografia'!$C$240:$C$252)=0,IF('SSRP agosto'!D24=0,0,"n.a."),F717/SUM('SSRP geografia'!$C$240:$C$252))</x:f>
        <x:v>0</x:v>
      </x:c>
      <x:c r="H717" s="55" t="n">
        <x:f>'SSRP agosto'!D24</x:f>
        <x:v>0</x:v>
      </x:c>
      <x:c r="I717" s="55" t="n">
        <x:f>ROUND(H717*Parametros!$B$11,0)</x:f>
        <x:v>0</x:v>
      </x:c>
      <x:c r="J717" s="55" t="n">
        <x:f>IF(ISNUMBER(G717),ROUND(SUM(G708:G717)*I717,0)-ROUND(SUM(G708:G716)*I717,0),"n.a.")</x:f>
        <x:v>0</x:v>
      </x:c>
      <x:c r="K717" s="55" t="n">
        <x:f>'SSRP agosto'!H24</x:f>
        <x:v>0</x:v>
      </x:c>
      <x:c r="L717" s="55" t="n">
        <x:f>K717*Parametros!$B$10*Parametros!$B$11</x:f>
        <x:v>0</x:v>
      </x:c>
      <x:c r="M717" s="60" t="n">
        <x:f>Parametros!B7</x:f>
        <x:v>0.01</x:v>
      </x:c>
      <x:c r="N717" s="55" t="n">
        <x:f>IF(I717=0,IF(L717=0,0,"n.a."),IF(M717&gt;0,L717/M717/I717,"n.a."))</x:f>
        <x:v>0</x:v>
      </x:c>
      <x:c r="O717" s="55" t="n">
        <x:f>IF(AND(ISNUMBER(J717),ISNUMBER(N717)),J717*N717,"n.a.")</x:f>
        <x:v>0</x:v>
      </x:c>
    </x:row>
    <x:row r="718">
      <x:c r="A718" s="38" t="str">
        <x:v>G0713</x:v>
      </x:c>
      <x:c r="B718" s="38" t="str">
        <x:v>C19</x:v>
      </x:c>
      <x:c r="C718" s="38" t="str">
        <x:v>Worldwide Medical Assurance</x:v>
      </x:c>
      <x:c r="D718" s="38" t="str">
        <x:v>Residencial</x:v>
      </x:c>
      <x:c r="E718" s="38" t="str">
        <x:v>Emberá-Wounaan</x:v>
      </x:c>
      <x:c r="F718" s="55" t="n">
        <x:f>'SSRP geografia'!C250</x:f>
        <x:v>0</x:v>
      </x:c>
      <x:c r="G718" s="60" t="n">
        <x:f>IF(SUM('SSRP geografia'!$C$240:$C$252)=0,IF('SSRP agosto'!D24=0,0,"n.a."),F718/SUM('SSRP geografia'!$C$240:$C$252))</x:f>
        <x:v>0</x:v>
      </x:c>
      <x:c r="H718" s="55" t="n">
        <x:f>'SSRP agosto'!D24</x:f>
        <x:v>0</x:v>
      </x:c>
      <x:c r="I718" s="55" t="n">
        <x:f>ROUND(H718*Parametros!$B$11,0)</x:f>
        <x:v>0</x:v>
      </x:c>
      <x:c r="J718" s="55" t="n">
        <x:f>IF(ISNUMBER(G718),ROUND(SUM(G708:G718)*I718,0)-ROUND(SUM(G708:G717)*I718,0),"n.a.")</x:f>
        <x:v>0</x:v>
      </x:c>
      <x:c r="K718" s="55" t="n">
        <x:f>'SSRP agosto'!H24</x:f>
        <x:v>0</x:v>
      </x:c>
      <x:c r="L718" s="55" t="n">
        <x:f>K718*Parametros!$B$10*Parametros!$B$11</x:f>
        <x:v>0</x:v>
      </x:c>
      <x:c r="M718" s="60" t="n">
        <x:f>Parametros!B7</x:f>
        <x:v>0.01</x:v>
      </x:c>
      <x:c r="N718" s="55" t="n">
        <x:f>IF(I718=0,IF(L718=0,0,"n.a."),IF(M718&gt;0,L718/M718/I718,"n.a."))</x:f>
        <x:v>0</x:v>
      </x:c>
      <x:c r="O718" s="55" t="n">
        <x:f>IF(AND(ISNUMBER(J718),ISNUMBER(N718)),J718*N718,"n.a.")</x:f>
        <x:v>0</x:v>
      </x:c>
    </x:row>
    <x:row r="719">
      <x:c r="A719" s="38" t="str">
        <x:v>G0714</x:v>
      </x:c>
      <x:c r="B719" s="38" t="str">
        <x:v>C19</x:v>
      </x:c>
      <x:c r="C719" s="38" t="str">
        <x:v>Worldwide Medical Assurance</x:v>
      </x:c>
      <x:c r="D719" s="38" t="str">
        <x:v>Residencial</x:v>
      </x:c>
      <x:c r="E719" s="38" t="str">
        <x:v>Ngäbe-Buglé</x:v>
      </x:c>
      <x:c r="F719" s="55" t="n">
        <x:f>'SSRP geografia'!C251</x:f>
        <x:v>0</x:v>
      </x:c>
      <x:c r="G719" s="60" t="n">
        <x:f>IF(SUM('SSRP geografia'!$C$240:$C$252)=0,IF('SSRP agosto'!D24=0,0,"n.a."),F719/SUM('SSRP geografia'!$C$240:$C$252))</x:f>
        <x:v>0</x:v>
      </x:c>
      <x:c r="H719" s="55" t="n">
        <x:f>'SSRP agosto'!D24</x:f>
        <x:v>0</x:v>
      </x:c>
      <x:c r="I719" s="55" t="n">
        <x:f>ROUND(H719*Parametros!$B$11,0)</x:f>
        <x:v>0</x:v>
      </x:c>
      <x:c r="J719" s="55" t="n">
        <x:f>IF(ISNUMBER(G719),ROUND(SUM(G708:G719)*I719,0)-ROUND(SUM(G708:G718)*I719,0),"n.a.")</x:f>
        <x:v>0</x:v>
      </x:c>
      <x:c r="K719" s="55" t="n">
        <x:f>'SSRP agosto'!H24</x:f>
        <x:v>0</x:v>
      </x:c>
      <x:c r="L719" s="55" t="n">
        <x:f>K719*Parametros!$B$10*Parametros!$B$11</x:f>
        <x:v>0</x:v>
      </x:c>
      <x:c r="M719" s="60" t="n">
        <x:f>Parametros!B7</x:f>
        <x:v>0.01</x:v>
      </x:c>
      <x:c r="N719" s="55" t="n">
        <x:f>IF(I719=0,IF(L719=0,0,"n.a."),IF(M719&gt;0,L719/M719/I719,"n.a."))</x:f>
        <x:v>0</x:v>
      </x:c>
      <x:c r="O719" s="55" t="n">
        <x:f>IF(AND(ISNUMBER(J719),ISNUMBER(N719)),J719*N719,"n.a.")</x:f>
        <x:v>0</x:v>
      </x:c>
    </x:row>
    <x:row r="720">
      <x:c r="A720" s="38" t="str">
        <x:v>G0715</x:v>
      </x:c>
      <x:c r="B720" s="38" t="str">
        <x:v>C19</x:v>
      </x:c>
      <x:c r="C720" s="38" t="str">
        <x:v>Worldwide Medical Assurance</x:v>
      </x:c>
      <x:c r="D720" s="38" t="str">
        <x:v>Residencial</x:v>
      </x:c>
      <x:c r="E720" s="38" t="str">
        <x:v>Panamá Oeste</x:v>
      </x:c>
      <x:c r="F720" s="55" t="n">
        <x:f>'SSRP geografia'!C252</x:f>
        <x:v>0</x:v>
      </x:c>
      <x:c r="G720" s="60" t="n">
        <x:f>IF(SUM('SSRP geografia'!$C$240:$C$252)=0,IF('SSRP agosto'!D24=0,0,"n.a."),F720/SUM('SSRP geografia'!$C$240:$C$252))</x:f>
        <x:v>0</x:v>
      </x:c>
      <x:c r="H720" s="55" t="n">
        <x:f>'SSRP agosto'!D24</x:f>
        <x:v>0</x:v>
      </x:c>
      <x:c r="I720" s="55" t="n">
        <x:f>ROUND(H720*Parametros!$B$11,0)</x:f>
        <x:v>0</x:v>
      </x:c>
      <x:c r="J720" s="55" t="n">
        <x:f>IF(ISNUMBER(G720),ROUND(SUM(G708:G720)*I720,0)-ROUND(SUM(G708:G719)*I720,0),"n.a.")</x:f>
        <x:v>0</x:v>
      </x:c>
      <x:c r="K720" s="55" t="n">
        <x:f>'SSRP agosto'!H24</x:f>
        <x:v>0</x:v>
      </x:c>
      <x:c r="L720" s="55" t="n">
        <x:f>K720*Parametros!$B$10*Parametros!$B$11</x:f>
        <x:v>0</x:v>
      </x:c>
      <x:c r="M720" s="60" t="n">
        <x:f>Parametros!B7</x:f>
        <x:v>0.01</x:v>
      </x:c>
      <x:c r="N720" s="55" t="n">
        <x:f>IF(I720=0,IF(L720=0,0,"n.a."),IF(M720&gt;0,L720/M720/I720,"n.a."))</x:f>
        <x:v>0</x:v>
      </x:c>
      <x:c r="O720" s="55" t="n">
        <x:f>IF(AND(ISNUMBER(J720),ISNUMBER(N720)),J720*N720,"n.a.")</x:f>
        <x:v>0</x:v>
      </x:c>
    </x:row>
    <x:row r="721">
      <x:c r="A721" s="38" t="str">
        <x:v>G0716</x:v>
      </x:c>
      <x:c r="B721" s="38" t="str">
        <x:v>C19</x:v>
      </x:c>
      <x:c r="C721" s="38" t="str">
        <x:v>Worldwide Medical Assurance</x:v>
      </x:c>
      <x:c r="D721" s="38" t="str">
        <x:v>Comercial</x:v>
      </x:c>
      <x:c r="E721" s="38" t="str">
        <x:v>Bocas del Toro</x:v>
      </x:c>
      <x:c r="F721" s="55" t="n">
        <x:f>'SSRP geografia'!C240</x:f>
        <x:v>0</x:v>
      </x:c>
      <x:c r="G721" s="60" t="n">
        <x:f>IF(SUM('SSRP geografia'!$C$240:$C$252)=0,IF('SSRP agosto'!E24=0,0,"n.a."),F721/SUM('SSRP geografia'!$C$240:$C$252))</x:f>
        <x:v>0</x:v>
      </x:c>
      <x:c r="H721" s="55" t="n">
        <x:f>'SSRP agosto'!E24</x:f>
        <x:v>0</x:v>
      </x:c>
      <x:c r="I721" s="55" t="n">
        <x:f>ROUND(H721*Parametros!$B$11,0)</x:f>
        <x:v>0</x:v>
      </x:c>
      <x:c r="J721" s="55" t="n">
        <x:f>IF(ISNUMBER(G721),ROUND(SUM(G721:G721)*I721,0)-0,"n.a.")</x:f>
        <x:v>0</x:v>
      </x:c>
      <x:c r="K721" s="55" t="n">
        <x:f>'SSRP agosto'!I24</x:f>
        <x:v>0</x:v>
      </x:c>
      <x:c r="L721" s="55" t="n">
        <x:f>K721*Parametros!$B$10*Parametros!$B$11</x:f>
        <x:v>0</x:v>
      </x:c>
      <x:c r="M721" s="60" t="n">
        <x:f>Parametros!B8</x:f>
        <x:v>0.015</x:v>
      </x:c>
      <x:c r="N721" s="55" t="n">
        <x:f>IF(I721=0,IF(L721=0,0,"n.a."),IF(M721&gt;0,L721/M721/I721,"n.a."))</x:f>
        <x:v>0</x:v>
      </x:c>
      <x:c r="O721" s="55" t="n">
        <x:f>IF(AND(ISNUMBER(J721),ISNUMBER(N721)),J721*N721,"n.a.")</x:f>
        <x:v>0</x:v>
      </x:c>
    </x:row>
    <x:row r="722">
      <x:c r="A722" s="38" t="str">
        <x:v>G0717</x:v>
      </x:c>
      <x:c r="B722" s="38" t="str">
        <x:v>C19</x:v>
      </x:c>
      <x:c r="C722" s="38" t="str">
        <x:v>Worldwide Medical Assurance</x:v>
      </x:c>
      <x:c r="D722" s="38" t="str">
        <x:v>Comercial</x:v>
      </x:c>
      <x:c r="E722" s="38" t="str">
        <x:v>Coclé</x:v>
      </x:c>
      <x:c r="F722" s="55" t="n">
        <x:f>'SSRP geografia'!C241</x:f>
        <x:v>0</x:v>
      </x:c>
      <x:c r="G722" s="60" t="n">
        <x:f>IF(SUM('SSRP geografia'!$C$240:$C$252)=0,IF('SSRP agosto'!E24=0,0,"n.a."),F722/SUM('SSRP geografia'!$C$240:$C$252))</x:f>
        <x:v>0</x:v>
      </x:c>
      <x:c r="H722" s="55" t="n">
        <x:f>'SSRP agosto'!E24</x:f>
        <x:v>0</x:v>
      </x:c>
      <x:c r="I722" s="55" t="n">
        <x:f>ROUND(H722*Parametros!$B$11,0)</x:f>
        <x:v>0</x:v>
      </x:c>
      <x:c r="J722" s="55" t="n">
        <x:f>IF(ISNUMBER(G722),ROUND(SUM(G721:G722)*I722,0)-ROUND(SUM(G721:G721)*I722,0),"n.a.")</x:f>
        <x:v>0</x:v>
      </x:c>
      <x:c r="K722" s="55" t="n">
        <x:f>'SSRP agosto'!I24</x:f>
        <x:v>0</x:v>
      </x:c>
      <x:c r="L722" s="55" t="n">
        <x:f>K722*Parametros!$B$10*Parametros!$B$11</x:f>
        <x:v>0</x:v>
      </x:c>
      <x:c r="M722" s="60" t="n">
        <x:f>Parametros!B8</x:f>
        <x:v>0.015</x:v>
      </x:c>
      <x:c r="N722" s="55" t="n">
        <x:f>IF(I722=0,IF(L722=0,0,"n.a."),IF(M722&gt;0,L722/M722/I722,"n.a."))</x:f>
        <x:v>0</x:v>
      </x:c>
      <x:c r="O722" s="55" t="n">
        <x:f>IF(AND(ISNUMBER(J722),ISNUMBER(N722)),J722*N722,"n.a.")</x:f>
        <x:v>0</x:v>
      </x:c>
    </x:row>
    <x:row r="723">
      <x:c r="A723" s="38" t="str">
        <x:v>G0718</x:v>
      </x:c>
      <x:c r="B723" s="38" t="str">
        <x:v>C19</x:v>
      </x:c>
      <x:c r="C723" s="38" t="str">
        <x:v>Worldwide Medical Assurance</x:v>
      </x:c>
      <x:c r="D723" s="38" t="str">
        <x:v>Comercial</x:v>
      </x:c>
      <x:c r="E723" s="38" t="str">
        <x:v>Colón</x:v>
      </x:c>
      <x:c r="F723" s="55" t="n">
        <x:f>'SSRP geografia'!C242</x:f>
        <x:v>0</x:v>
      </x:c>
      <x:c r="G723" s="60" t="n">
        <x:f>IF(SUM('SSRP geografia'!$C$240:$C$252)=0,IF('SSRP agosto'!E24=0,0,"n.a."),F723/SUM('SSRP geografia'!$C$240:$C$252))</x:f>
        <x:v>0</x:v>
      </x:c>
      <x:c r="H723" s="55" t="n">
        <x:f>'SSRP agosto'!E24</x:f>
        <x:v>0</x:v>
      </x:c>
      <x:c r="I723" s="55" t="n">
        <x:f>ROUND(H723*Parametros!$B$11,0)</x:f>
        <x:v>0</x:v>
      </x:c>
      <x:c r="J723" s="55" t="n">
        <x:f>IF(ISNUMBER(G723),ROUND(SUM(G721:G723)*I723,0)-ROUND(SUM(G721:G722)*I723,0),"n.a.")</x:f>
        <x:v>0</x:v>
      </x:c>
      <x:c r="K723" s="55" t="n">
        <x:f>'SSRP agosto'!I24</x:f>
        <x:v>0</x:v>
      </x:c>
      <x:c r="L723" s="55" t="n">
        <x:f>K723*Parametros!$B$10*Parametros!$B$11</x:f>
        <x:v>0</x:v>
      </x:c>
      <x:c r="M723" s="60" t="n">
        <x:f>Parametros!B8</x:f>
        <x:v>0.015</x:v>
      </x:c>
      <x:c r="N723" s="55" t="n">
        <x:f>IF(I723=0,IF(L723=0,0,"n.a."),IF(M723&gt;0,L723/M723/I723,"n.a."))</x:f>
        <x:v>0</x:v>
      </x:c>
      <x:c r="O723" s="55" t="n">
        <x:f>IF(AND(ISNUMBER(J723),ISNUMBER(N723)),J723*N723,"n.a.")</x:f>
        <x:v>0</x:v>
      </x:c>
    </x:row>
    <x:row r="724">
      <x:c r="A724" s="38" t="str">
        <x:v>G0719</x:v>
      </x:c>
      <x:c r="B724" s="38" t="str">
        <x:v>C19</x:v>
      </x:c>
      <x:c r="C724" s="38" t="str">
        <x:v>Worldwide Medical Assurance</x:v>
      </x:c>
      <x:c r="D724" s="38" t="str">
        <x:v>Comercial</x:v>
      </x:c>
      <x:c r="E724" s="38" t="str">
        <x:v>Chiriquí</x:v>
      </x:c>
      <x:c r="F724" s="55" t="n">
        <x:f>'SSRP geografia'!C243</x:f>
        <x:v>0</x:v>
      </x:c>
      <x:c r="G724" s="60" t="n">
        <x:f>IF(SUM('SSRP geografia'!$C$240:$C$252)=0,IF('SSRP agosto'!E24=0,0,"n.a."),F724/SUM('SSRP geografia'!$C$240:$C$252))</x:f>
        <x:v>0</x:v>
      </x:c>
      <x:c r="H724" s="55" t="n">
        <x:f>'SSRP agosto'!E24</x:f>
        <x:v>0</x:v>
      </x:c>
      <x:c r="I724" s="55" t="n">
        <x:f>ROUND(H724*Parametros!$B$11,0)</x:f>
        <x:v>0</x:v>
      </x:c>
      <x:c r="J724" s="55" t="n">
        <x:f>IF(ISNUMBER(G724),ROUND(SUM(G721:G724)*I724,0)-ROUND(SUM(G721:G723)*I724,0),"n.a.")</x:f>
        <x:v>0</x:v>
      </x:c>
      <x:c r="K724" s="55" t="n">
        <x:f>'SSRP agosto'!I24</x:f>
        <x:v>0</x:v>
      </x:c>
      <x:c r="L724" s="55" t="n">
        <x:f>K724*Parametros!$B$10*Parametros!$B$11</x:f>
        <x:v>0</x:v>
      </x:c>
      <x:c r="M724" s="60" t="n">
        <x:f>Parametros!B8</x:f>
        <x:v>0.015</x:v>
      </x:c>
      <x:c r="N724" s="55" t="n">
        <x:f>IF(I724=0,IF(L724=0,0,"n.a."),IF(M724&gt;0,L724/M724/I724,"n.a."))</x:f>
        <x:v>0</x:v>
      </x:c>
      <x:c r="O724" s="55" t="n">
        <x:f>IF(AND(ISNUMBER(J724),ISNUMBER(N724)),J724*N724,"n.a.")</x:f>
        <x:v>0</x:v>
      </x:c>
    </x:row>
    <x:row r="725">
      <x:c r="A725" s="38" t="str">
        <x:v>G0720</x:v>
      </x:c>
      <x:c r="B725" s="38" t="str">
        <x:v>C19</x:v>
      </x:c>
      <x:c r="C725" s="38" t="str">
        <x:v>Worldwide Medical Assurance</x:v>
      </x:c>
      <x:c r="D725" s="38" t="str">
        <x:v>Comercial</x:v>
      </x:c>
      <x:c r="E725" s="38" t="str">
        <x:v>Darién</x:v>
      </x:c>
      <x:c r="F725" s="55" t="n">
        <x:f>'SSRP geografia'!C244</x:f>
        <x:v>0</x:v>
      </x:c>
      <x:c r="G725" s="60" t="n">
        <x:f>IF(SUM('SSRP geografia'!$C$240:$C$252)=0,IF('SSRP agosto'!E24=0,0,"n.a."),F725/SUM('SSRP geografia'!$C$240:$C$252))</x:f>
        <x:v>0</x:v>
      </x:c>
      <x:c r="H725" s="55" t="n">
        <x:f>'SSRP agosto'!E24</x:f>
        <x:v>0</x:v>
      </x:c>
      <x:c r="I725" s="55" t="n">
        <x:f>ROUND(H725*Parametros!$B$11,0)</x:f>
        <x:v>0</x:v>
      </x:c>
      <x:c r="J725" s="55" t="n">
        <x:f>IF(ISNUMBER(G725),ROUND(SUM(G721:G725)*I725,0)-ROUND(SUM(G721:G724)*I725,0),"n.a.")</x:f>
        <x:v>0</x:v>
      </x:c>
      <x:c r="K725" s="55" t="n">
        <x:f>'SSRP agosto'!I24</x:f>
        <x:v>0</x:v>
      </x:c>
      <x:c r="L725" s="55" t="n">
        <x:f>K725*Parametros!$B$10*Parametros!$B$11</x:f>
        <x:v>0</x:v>
      </x:c>
      <x:c r="M725" s="60" t="n">
        <x:f>Parametros!B8</x:f>
        <x:v>0.015</x:v>
      </x:c>
      <x:c r="N725" s="55" t="n">
        <x:f>IF(I725=0,IF(L725=0,0,"n.a."),IF(M725&gt;0,L725/M725/I725,"n.a."))</x:f>
        <x:v>0</x:v>
      </x:c>
      <x:c r="O725" s="55" t="n">
        <x:f>IF(AND(ISNUMBER(J725),ISNUMBER(N725)),J725*N725,"n.a.")</x:f>
        <x:v>0</x:v>
      </x:c>
    </x:row>
    <x:row r="726">
      <x:c r="A726" s="38" t="str">
        <x:v>G0721</x:v>
      </x:c>
      <x:c r="B726" s="38" t="str">
        <x:v>C19</x:v>
      </x:c>
      <x:c r="C726" s="38" t="str">
        <x:v>Worldwide Medical Assurance</x:v>
      </x:c>
      <x:c r="D726" s="38" t="str">
        <x:v>Comercial</x:v>
      </x:c>
      <x:c r="E726" s="38" t="str">
        <x:v>Herrera</x:v>
      </x:c>
      <x:c r="F726" s="55" t="n">
        <x:f>'SSRP geografia'!C245</x:f>
        <x:v>0</x:v>
      </x:c>
      <x:c r="G726" s="60" t="n">
        <x:f>IF(SUM('SSRP geografia'!$C$240:$C$252)=0,IF('SSRP agosto'!E24=0,0,"n.a."),F726/SUM('SSRP geografia'!$C$240:$C$252))</x:f>
        <x:v>0</x:v>
      </x:c>
      <x:c r="H726" s="55" t="n">
        <x:f>'SSRP agosto'!E24</x:f>
        <x:v>0</x:v>
      </x:c>
      <x:c r="I726" s="55" t="n">
        <x:f>ROUND(H726*Parametros!$B$11,0)</x:f>
        <x:v>0</x:v>
      </x:c>
      <x:c r="J726" s="55" t="n">
        <x:f>IF(ISNUMBER(G726),ROUND(SUM(G721:G726)*I726,0)-ROUND(SUM(G721:G725)*I726,0),"n.a.")</x:f>
        <x:v>0</x:v>
      </x:c>
      <x:c r="K726" s="55" t="n">
        <x:f>'SSRP agosto'!I24</x:f>
        <x:v>0</x:v>
      </x:c>
      <x:c r="L726" s="55" t="n">
        <x:f>K726*Parametros!$B$10*Parametros!$B$11</x:f>
        <x:v>0</x:v>
      </x:c>
      <x:c r="M726" s="60" t="n">
        <x:f>Parametros!B8</x:f>
        <x:v>0.015</x:v>
      </x:c>
      <x:c r="N726" s="55" t="n">
        <x:f>IF(I726=0,IF(L726=0,0,"n.a."),IF(M726&gt;0,L726/M726/I726,"n.a."))</x:f>
        <x:v>0</x:v>
      </x:c>
      <x:c r="O726" s="55" t="n">
        <x:f>IF(AND(ISNUMBER(J726),ISNUMBER(N726)),J726*N726,"n.a.")</x:f>
        <x:v>0</x:v>
      </x:c>
    </x:row>
    <x:row r="727">
      <x:c r="A727" s="38" t="str">
        <x:v>G0722</x:v>
      </x:c>
      <x:c r="B727" s="38" t="str">
        <x:v>C19</x:v>
      </x:c>
      <x:c r="C727" s="38" t="str">
        <x:v>Worldwide Medical Assurance</x:v>
      </x:c>
      <x:c r="D727" s="38" t="str">
        <x:v>Comercial</x:v>
      </x:c>
      <x:c r="E727" s="38" t="str">
        <x:v>Los Santos</x:v>
      </x:c>
      <x:c r="F727" s="55" t="n">
        <x:f>'SSRP geografia'!C246</x:f>
        <x:v>0</x:v>
      </x:c>
      <x:c r="G727" s="60" t="n">
        <x:f>IF(SUM('SSRP geografia'!$C$240:$C$252)=0,IF('SSRP agosto'!E24=0,0,"n.a."),F727/SUM('SSRP geografia'!$C$240:$C$252))</x:f>
        <x:v>0</x:v>
      </x:c>
      <x:c r="H727" s="55" t="n">
        <x:f>'SSRP agosto'!E24</x:f>
        <x:v>0</x:v>
      </x:c>
      <x:c r="I727" s="55" t="n">
        <x:f>ROUND(H727*Parametros!$B$11,0)</x:f>
        <x:v>0</x:v>
      </x:c>
      <x:c r="J727" s="55" t="n">
        <x:f>IF(ISNUMBER(G727),ROUND(SUM(G721:G727)*I727,0)-ROUND(SUM(G721:G726)*I727,0),"n.a.")</x:f>
        <x:v>0</x:v>
      </x:c>
      <x:c r="K727" s="55" t="n">
        <x:f>'SSRP agosto'!I24</x:f>
        <x:v>0</x:v>
      </x:c>
      <x:c r="L727" s="55" t="n">
        <x:f>K727*Parametros!$B$10*Parametros!$B$11</x:f>
        <x:v>0</x:v>
      </x:c>
      <x:c r="M727" s="60" t="n">
        <x:f>Parametros!B8</x:f>
        <x:v>0.015</x:v>
      </x:c>
      <x:c r="N727" s="55" t="n">
        <x:f>IF(I727=0,IF(L727=0,0,"n.a."),IF(M727&gt;0,L727/M727/I727,"n.a."))</x:f>
        <x:v>0</x:v>
      </x:c>
      <x:c r="O727" s="55" t="n">
        <x:f>IF(AND(ISNUMBER(J727),ISNUMBER(N727)),J727*N727,"n.a.")</x:f>
        <x:v>0</x:v>
      </x:c>
    </x:row>
    <x:row r="728">
      <x:c r="A728" s="38" t="str">
        <x:v>G0723</x:v>
      </x:c>
      <x:c r="B728" s="38" t="str">
        <x:v>C19</x:v>
      </x:c>
      <x:c r="C728" s="38" t="str">
        <x:v>Worldwide Medical Assurance</x:v>
      </x:c>
      <x:c r="D728" s="38" t="str">
        <x:v>Comercial</x:v>
      </x:c>
      <x:c r="E728" s="38" t="str">
        <x:v>Panamá</x:v>
      </x:c>
      <x:c r="F728" s="55" t="n">
        <x:f>'SSRP geografia'!C247</x:f>
        <x:v>0</x:v>
      </x:c>
      <x:c r="G728" s="60" t="n">
        <x:f>IF(SUM('SSRP geografia'!$C$240:$C$252)=0,IF('SSRP agosto'!E24=0,0,"n.a."),F728/SUM('SSRP geografia'!$C$240:$C$252))</x:f>
        <x:v>0</x:v>
      </x:c>
      <x:c r="H728" s="55" t="n">
        <x:f>'SSRP agosto'!E24</x:f>
        <x:v>0</x:v>
      </x:c>
      <x:c r="I728" s="55" t="n">
        <x:f>ROUND(H728*Parametros!$B$11,0)</x:f>
        <x:v>0</x:v>
      </x:c>
      <x:c r="J728" s="55" t="n">
        <x:f>IF(ISNUMBER(G728),ROUND(SUM(G721:G728)*I728,0)-ROUND(SUM(G721:G727)*I728,0),"n.a.")</x:f>
        <x:v>0</x:v>
      </x:c>
      <x:c r="K728" s="55" t="n">
        <x:f>'SSRP agosto'!I24</x:f>
        <x:v>0</x:v>
      </x:c>
      <x:c r="L728" s="55" t="n">
        <x:f>K728*Parametros!$B$10*Parametros!$B$11</x:f>
        <x:v>0</x:v>
      </x:c>
      <x:c r="M728" s="60" t="n">
        <x:f>Parametros!B8</x:f>
        <x:v>0.015</x:v>
      </x:c>
      <x:c r="N728" s="55" t="n">
        <x:f>IF(I728=0,IF(L728=0,0,"n.a."),IF(M728&gt;0,L728/M728/I728,"n.a."))</x:f>
        <x:v>0</x:v>
      </x:c>
      <x:c r="O728" s="55" t="n">
        <x:f>IF(AND(ISNUMBER(J728),ISNUMBER(N728)),J728*N728,"n.a.")</x:f>
        <x:v>0</x:v>
      </x:c>
    </x:row>
    <x:row r="729">
      <x:c r="A729" s="38" t="str">
        <x:v>G0724</x:v>
      </x:c>
      <x:c r="B729" s="38" t="str">
        <x:v>C19</x:v>
      </x:c>
      <x:c r="C729" s="38" t="str">
        <x:v>Worldwide Medical Assurance</x:v>
      </x:c>
      <x:c r="D729" s="38" t="str">
        <x:v>Comercial</x:v>
      </x:c>
      <x:c r="E729" s="38" t="str">
        <x:v>Veraguas</x:v>
      </x:c>
      <x:c r="F729" s="55" t="n">
        <x:f>'SSRP geografia'!C248</x:f>
        <x:v>0</x:v>
      </x:c>
      <x:c r="G729" s="60" t="n">
        <x:f>IF(SUM('SSRP geografia'!$C$240:$C$252)=0,IF('SSRP agosto'!E24=0,0,"n.a."),F729/SUM('SSRP geografia'!$C$240:$C$252))</x:f>
        <x:v>0</x:v>
      </x:c>
      <x:c r="H729" s="55" t="n">
        <x:f>'SSRP agosto'!E24</x:f>
        <x:v>0</x:v>
      </x:c>
      <x:c r="I729" s="55" t="n">
        <x:f>ROUND(H729*Parametros!$B$11,0)</x:f>
        <x:v>0</x:v>
      </x:c>
      <x:c r="J729" s="55" t="n">
        <x:f>IF(ISNUMBER(G729),ROUND(SUM(G721:G729)*I729,0)-ROUND(SUM(G721:G728)*I729,0),"n.a.")</x:f>
        <x:v>0</x:v>
      </x:c>
      <x:c r="K729" s="55" t="n">
        <x:f>'SSRP agosto'!I24</x:f>
        <x:v>0</x:v>
      </x:c>
      <x:c r="L729" s="55" t="n">
        <x:f>K729*Parametros!$B$10*Parametros!$B$11</x:f>
        <x:v>0</x:v>
      </x:c>
      <x:c r="M729" s="60" t="n">
        <x:f>Parametros!B8</x:f>
        <x:v>0.015</x:v>
      </x:c>
      <x:c r="N729" s="55" t="n">
        <x:f>IF(I729=0,IF(L729=0,0,"n.a."),IF(M729&gt;0,L729/M729/I729,"n.a."))</x:f>
        <x:v>0</x:v>
      </x:c>
      <x:c r="O729" s="55" t="n">
        <x:f>IF(AND(ISNUMBER(J729),ISNUMBER(N729)),J729*N729,"n.a.")</x:f>
        <x:v>0</x:v>
      </x:c>
    </x:row>
    <x:row r="730">
      <x:c r="A730" s="38" t="str">
        <x:v>G0725</x:v>
      </x:c>
      <x:c r="B730" s="38" t="str">
        <x:v>C19</x:v>
      </x:c>
      <x:c r="C730" s="38" t="str">
        <x:v>Worldwide Medical Assurance</x:v>
      </x:c>
      <x:c r="D730" s="38" t="str">
        <x:v>Comercial</x:v>
      </x:c>
      <x:c r="E730" s="38" t="str">
        <x:v>Guna Yala</x:v>
      </x:c>
      <x:c r="F730" s="55" t="n">
        <x:f>'SSRP geografia'!C249</x:f>
        <x:v>0</x:v>
      </x:c>
      <x:c r="G730" s="60" t="n">
        <x:f>IF(SUM('SSRP geografia'!$C$240:$C$252)=0,IF('SSRP agosto'!E24=0,0,"n.a."),F730/SUM('SSRP geografia'!$C$240:$C$252))</x:f>
        <x:v>0</x:v>
      </x:c>
      <x:c r="H730" s="55" t="n">
        <x:f>'SSRP agosto'!E24</x:f>
        <x:v>0</x:v>
      </x:c>
      <x:c r="I730" s="55" t="n">
        <x:f>ROUND(H730*Parametros!$B$11,0)</x:f>
        <x:v>0</x:v>
      </x:c>
      <x:c r="J730" s="55" t="n">
        <x:f>IF(ISNUMBER(G730),ROUND(SUM(G721:G730)*I730,0)-ROUND(SUM(G721:G729)*I730,0),"n.a.")</x:f>
        <x:v>0</x:v>
      </x:c>
      <x:c r="K730" s="55" t="n">
        <x:f>'SSRP agosto'!I24</x:f>
        <x:v>0</x:v>
      </x:c>
      <x:c r="L730" s="55" t="n">
        <x:f>K730*Parametros!$B$10*Parametros!$B$11</x:f>
        <x:v>0</x:v>
      </x:c>
      <x:c r="M730" s="60" t="n">
        <x:f>Parametros!B8</x:f>
        <x:v>0.015</x:v>
      </x:c>
      <x:c r="N730" s="55" t="n">
        <x:f>IF(I730=0,IF(L730=0,0,"n.a."),IF(M730&gt;0,L730/M730/I730,"n.a."))</x:f>
        <x:v>0</x:v>
      </x:c>
      <x:c r="O730" s="55" t="n">
        <x:f>IF(AND(ISNUMBER(J730),ISNUMBER(N730)),J730*N730,"n.a.")</x:f>
        <x:v>0</x:v>
      </x:c>
    </x:row>
    <x:row r="731">
      <x:c r="A731" s="38" t="str">
        <x:v>G0726</x:v>
      </x:c>
      <x:c r="B731" s="38" t="str">
        <x:v>C19</x:v>
      </x:c>
      <x:c r="C731" s="38" t="str">
        <x:v>Worldwide Medical Assurance</x:v>
      </x:c>
      <x:c r="D731" s="38" t="str">
        <x:v>Comercial</x:v>
      </x:c>
      <x:c r="E731" s="38" t="str">
        <x:v>Emberá-Wounaan</x:v>
      </x:c>
      <x:c r="F731" s="55" t="n">
        <x:f>'SSRP geografia'!C250</x:f>
        <x:v>0</x:v>
      </x:c>
      <x:c r="G731" s="60" t="n">
        <x:f>IF(SUM('SSRP geografia'!$C$240:$C$252)=0,IF('SSRP agosto'!E24=0,0,"n.a."),F731/SUM('SSRP geografia'!$C$240:$C$252))</x:f>
        <x:v>0</x:v>
      </x:c>
      <x:c r="H731" s="55" t="n">
        <x:f>'SSRP agosto'!E24</x:f>
        <x:v>0</x:v>
      </x:c>
      <x:c r="I731" s="55" t="n">
        <x:f>ROUND(H731*Parametros!$B$11,0)</x:f>
        <x:v>0</x:v>
      </x:c>
      <x:c r="J731" s="55" t="n">
        <x:f>IF(ISNUMBER(G731),ROUND(SUM(G721:G731)*I731,0)-ROUND(SUM(G721:G730)*I731,0),"n.a.")</x:f>
        <x:v>0</x:v>
      </x:c>
      <x:c r="K731" s="55" t="n">
        <x:f>'SSRP agosto'!I24</x:f>
        <x:v>0</x:v>
      </x:c>
      <x:c r="L731" s="55" t="n">
        <x:f>K731*Parametros!$B$10*Parametros!$B$11</x:f>
        <x:v>0</x:v>
      </x:c>
      <x:c r="M731" s="60" t="n">
        <x:f>Parametros!B8</x:f>
        <x:v>0.015</x:v>
      </x:c>
      <x:c r="N731" s="55" t="n">
        <x:f>IF(I731=0,IF(L731=0,0,"n.a."),IF(M731&gt;0,L731/M731/I731,"n.a."))</x:f>
        <x:v>0</x:v>
      </x:c>
      <x:c r="O731" s="55" t="n">
        <x:f>IF(AND(ISNUMBER(J731),ISNUMBER(N731)),J731*N731,"n.a.")</x:f>
        <x:v>0</x:v>
      </x:c>
    </x:row>
    <x:row r="732">
      <x:c r="A732" s="38" t="str">
        <x:v>G0727</x:v>
      </x:c>
      <x:c r="B732" s="38" t="str">
        <x:v>C19</x:v>
      </x:c>
      <x:c r="C732" s="38" t="str">
        <x:v>Worldwide Medical Assurance</x:v>
      </x:c>
      <x:c r="D732" s="38" t="str">
        <x:v>Comercial</x:v>
      </x:c>
      <x:c r="E732" s="38" t="str">
        <x:v>Ngäbe-Buglé</x:v>
      </x:c>
      <x:c r="F732" s="55" t="n">
        <x:f>'SSRP geografia'!C251</x:f>
        <x:v>0</x:v>
      </x:c>
      <x:c r="G732" s="60" t="n">
        <x:f>IF(SUM('SSRP geografia'!$C$240:$C$252)=0,IF('SSRP agosto'!E24=0,0,"n.a."),F732/SUM('SSRP geografia'!$C$240:$C$252))</x:f>
        <x:v>0</x:v>
      </x:c>
      <x:c r="H732" s="55" t="n">
        <x:f>'SSRP agosto'!E24</x:f>
        <x:v>0</x:v>
      </x:c>
      <x:c r="I732" s="55" t="n">
        <x:f>ROUND(H732*Parametros!$B$11,0)</x:f>
        <x:v>0</x:v>
      </x:c>
      <x:c r="J732" s="55" t="n">
        <x:f>IF(ISNUMBER(G732),ROUND(SUM(G721:G732)*I732,0)-ROUND(SUM(G721:G731)*I732,0),"n.a.")</x:f>
        <x:v>0</x:v>
      </x:c>
      <x:c r="K732" s="55" t="n">
        <x:f>'SSRP agosto'!I24</x:f>
        <x:v>0</x:v>
      </x:c>
      <x:c r="L732" s="55" t="n">
        <x:f>K732*Parametros!$B$10*Parametros!$B$11</x:f>
        <x:v>0</x:v>
      </x:c>
      <x:c r="M732" s="60" t="n">
        <x:f>Parametros!B8</x:f>
        <x:v>0.015</x:v>
      </x:c>
      <x:c r="N732" s="55" t="n">
        <x:f>IF(I732=0,IF(L732=0,0,"n.a."),IF(M732&gt;0,L732/M732/I732,"n.a."))</x:f>
        <x:v>0</x:v>
      </x:c>
      <x:c r="O732" s="55" t="n">
        <x:f>IF(AND(ISNUMBER(J732),ISNUMBER(N732)),J732*N732,"n.a.")</x:f>
        <x:v>0</x:v>
      </x:c>
    </x:row>
    <x:row r="733">
      <x:c r="A733" s="38" t="str">
        <x:v>G0728</x:v>
      </x:c>
      <x:c r="B733" s="38" t="str">
        <x:v>C19</x:v>
      </x:c>
      <x:c r="C733" s="38" t="str">
        <x:v>Worldwide Medical Assurance</x:v>
      </x:c>
      <x:c r="D733" s="38" t="str">
        <x:v>Comercial</x:v>
      </x:c>
      <x:c r="E733" s="38" t="str">
        <x:v>Panamá Oeste</x:v>
      </x:c>
      <x:c r="F733" s="55" t="n">
        <x:f>'SSRP geografia'!C252</x:f>
        <x:v>0</x:v>
      </x:c>
      <x:c r="G733" s="60" t="n">
        <x:f>IF(SUM('SSRP geografia'!$C$240:$C$252)=0,IF('SSRP agosto'!E24=0,0,"n.a."),F733/SUM('SSRP geografia'!$C$240:$C$252))</x:f>
        <x:v>0</x:v>
      </x:c>
      <x:c r="H733" s="55" t="n">
        <x:f>'SSRP agosto'!E24</x:f>
        <x:v>0</x:v>
      </x:c>
      <x:c r="I733" s="55" t="n">
        <x:f>ROUND(H733*Parametros!$B$11,0)</x:f>
        <x:v>0</x:v>
      </x:c>
      <x:c r="J733" s="55" t="n">
        <x:f>IF(ISNUMBER(G733),ROUND(SUM(G721:G733)*I733,0)-ROUND(SUM(G721:G732)*I733,0),"n.a.")</x:f>
        <x:v>0</x:v>
      </x:c>
      <x:c r="K733" s="55" t="n">
        <x:f>'SSRP agosto'!I24</x:f>
        <x:v>0</x:v>
      </x:c>
      <x:c r="L733" s="55" t="n">
        <x:f>K733*Parametros!$B$10*Parametros!$B$11</x:f>
        <x:v>0</x:v>
      </x:c>
      <x:c r="M733" s="60" t="n">
        <x:f>Parametros!B8</x:f>
        <x:v>0.015</x:v>
      </x:c>
      <x:c r="N733" s="55" t="n">
        <x:f>IF(I733=0,IF(L733=0,0,"n.a."),IF(M733&gt;0,L733/M733/I733,"n.a."))</x:f>
        <x:v>0</x:v>
      </x:c>
      <x:c r="O733" s="55" t="n">
        <x:f>IF(AND(ISNUMBER(J733),ISNUMBER(N733)),J733*N733,"n.a.")</x:f>
        <x:v>0</x:v>
      </x:c>
    </x:row>
    <x:row r="734">
      <x:c r="A734" s="38" t="str">
        <x:v>G0729</x:v>
      </x:c>
      <x:c r="B734" s="38" t="str">
        <x:v>C19</x:v>
      </x:c>
      <x:c r="C734" s="38" t="str">
        <x:v>Worldwide Medical Assurance</x:v>
      </x:c>
      <x:c r="D734" s="38" t="str">
        <x:v>Industrial</x:v>
      </x:c>
      <x:c r="E734" s="38" t="str">
        <x:v>Bocas del Toro</x:v>
      </x:c>
      <x:c r="F734" s="55" t="n">
        <x:f>'SSRP geografia'!C240</x:f>
        <x:v>0</x:v>
      </x:c>
      <x:c r="G734" s="60" t="n">
        <x:f>IF(SUM('SSRP geografia'!$C$240:$C$252)=0,IF('SSRP agosto'!F24=0,0,"n.a."),F734/SUM('SSRP geografia'!$C$240:$C$252))</x:f>
        <x:v>0</x:v>
      </x:c>
      <x:c r="H734" s="55" t="n">
        <x:f>'SSRP agosto'!F24</x:f>
        <x:v>0</x:v>
      </x:c>
      <x:c r="I734" s="55" t="n">
        <x:f>ROUND(H734*Parametros!$B$11,0)</x:f>
        <x:v>0</x:v>
      </x:c>
      <x:c r="J734" s="55" t="n">
        <x:f>IF(ISNUMBER(G734),ROUND(SUM(G734:G734)*I734,0)-0,"n.a.")</x:f>
        <x:v>0</x:v>
      </x:c>
      <x:c r="K734" s="55" t="n">
        <x:f>'SSRP agosto'!J24</x:f>
        <x:v>0</x:v>
      </x:c>
      <x:c r="L734" s="55" t="n">
        <x:f>K734*Parametros!$B$10*Parametros!$B$11</x:f>
        <x:v>0</x:v>
      </x:c>
      <x:c r="M734" s="60" t="n">
        <x:f>Parametros!B9</x:f>
        <x:v>0.015</x:v>
      </x:c>
      <x:c r="N734" s="55" t="n">
        <x:f>IF(I734=0,IF(L734=0,0,"n.a."),IF(M734&gt;0,L734/M734/I734,"n.a."))</x:f>
        <x:v>0</x:v>
      </x:c>
      <x:c r="O734" s="55" t="n">
        <x:f>IF(AND(ISNUMBER(J734),ISNUMBER(N734)),J734*N734,"n.a.")</x:f>
        <x:v>0</x:v>
      </x:c>
    </x:row>
    <x:row r="735">
      <x:c r="A735" s="38" t="str">
        <x:v>G0730</x:v>
      </x:c>
      <x:c r="B735" s="38" t="str">
        <x:v>C19</x:v>
      </x:c>
      <x:c r="C735" s="38" t="str">
        <x:v>Worldwide Medical Assurance</x:v>
      </x:c>
      <x:c r="D735" s="38" t="str">
        <x:v>Industrial</x:v>
      </x:c>
      <x:c r="E735" s="38" t="str">
        <x:v>Coclé</x:v>
      </x:c>
      <x:c r="F735" s="55" t="n">
        <x:f>'SSRP geografia'!C241</x:f>
        <x:v>0</x:v>
      </x:c>
      <x:c r="G735" s="60" t="n">
        <x:f>IF(SUM('SSRP geografia'!$C$240:$C$252)=0,IF('SSRP agosto'!F24=0,0,"n.a."),F735/SUM('SSRP geografia'!$C$240:$C$252))</x:f>
        <x:v>0</x:v>
      </x:c>
      <x:c r="H735" s="55" t="n">
        <x:f>'SSRP agosto'!F24</x:f>
        <x:v>0</x:v>
      </x:c>
      <x:c r="I735" s="55" t="n">
        <x:f>ROUND(H735*Parametros!$B$11,0)</x:f>
        <x:v>0</x:v>
      </x:c>
      <x:c r="J735" s="55" t="n">
        <x:f>IF(ISNUMBER(G735),ROUND(SUM(G734:G735)*I735,0)-ROUND(SUM(G734:G734)*I735,0),"n.a.")</x:f>
        <x:v>0</x:v>
      </x:c>
      <x:c r="K735" s="55" t="n">
        <x:f>'SSRP agosto'!J24</x:f>
        <x:v>0</x:v>
      </x:c>
      <x:c r="L735" s="55" t="n">
        <x:f>K735*Parametros!$B$10*Parametros!$B$11</x:f>
        <x:v>0</x:v>
      </x:c>
      <x:c r="M735" s="60" t="n">
        <x:f>Parametros!B9</x:f>
        <x:v>0.015</x:v>
      </x:c>
      <x:c r="N735" s="55" t="n">
        <x:f>IF(I735=0,IF(L735=0,0,"n.a."),IF(M735&gt;0,L735/M735/I735,"n.a."))</x:f>
        <x:v>0</x:v>
      </x:c>
      <x:c r="O735" s="55" t="n">
        <x:f>IF(AND(ISNUMBER(J735),ISNUMBER(N735)),J735*N735,"n.a.")</x:f>
        <x:v>0</x:v>
      </x:c>
    </x:row>
    <x:row r="736">
      <x:c r="A736" s="38" t="str">
        <x:v>G0731</x:v>
      </x:c>
      <x:c r="B736" s="38" t="str">
        <x:v>C19</x:v>
      </x:c>
      <x:c r="C736" s="38" t="str">
        <x:v>Worldwide Medical Assurance</x:v>
      </x:c>
      <x:c r="D736" s="38" t="str">
        <x:v>Industrial</x:v>
      </x:c>
      <x:c r="E736" s="38" t="str">
        <x:v>Colón</x:v>
      </x:c>
      <x:c r="F736" s="55" t="n">
        <x:f>'SSRP geografia'!C242</x:f>
        <x:v>0</x:v>
      </x:c>
      <x:c r="G736" s="60" t="n">
        <x:f>IF(SUM('SSRP geografia'!$C$240:$C$252)=0,IF('SSRP agosto'!F24=0,0,"n.a."),F736/SUM('SSRP geografia'!$C$240:$C$252))</x:f>
        <x:v>0</x:v>
      </x:c>
      <x:c r="H736" s="55" t="n">
        <x:f>'SSRP agosto'!F24</x:f>
        <x:v>0</x:v>
      </x:c>
      <x:c r="I736" s="55" t="n">
        <x:f>ROUND(H736*Parametros!$B$11,0)</x:f>
        <x:v>0</x:v>
      </x:c>
      <x:c r="J736" s="55" t="n">
        <x:f>IF(ISNUMBER(G736),ROUND(SUM(G734:G736)*I736,0)-ROUND(SUM(G734:G735)*I736,0),"n.a.")</x:f>
        <x:v>0</x:v>
      </x:c>
      <x:c r="K736" s="55" t="n">
        <x:f>'SSRP agosto'!J24</x:f>
        <x:v>0</x:v>
      </x:c>
      <x:c r="L736" s="55" t="n">
        <x:f>K736*Parametros!$B$10*Parametros!$B$11</x:f>
        <x:v>0</x:v>
      </x:c>
      <x:c r="M736" s="60" t="n">
        <x:f>Parametros!B9</x:f>
        <x:v>0.015</x:v>
      </x:c>
      <x:c r="N736" s="55" t="n">
        <x:f>IF(I736=0,IF(L736=0,0,"n.a."),IF(M736&gt;0,L736/M736/I736,"n.a."))</x:f>
        <x:v>0</x:v>
      </x:c>
      <x:c r="O736" s="55" t="n">
        <x:f>IF(AND(ISNUMBER(J736),ISNUMBER(N736)),J736*N736,"n.a.")</x:f>
        <x:v>0</x:v>
      </x:c>
    </x:row>
    <x:row r="737">
      <x:c r="A737" s="38" t="str">
        <x:v>G0732</x:v>
      </x:c>
      <x:c r="B737" s="38" t="str">
        <x:v>C19</x:v>
      </x:c>
      <x:c r="C737" s="38" t="str">
        <x:v>Worldwide Medical Assurance</x:v>
      </x:c>
      <x:c r="D737" s="38" t="str">
        <x:v>Industrial</x:v>
      </x:c>
      <x:c r="E737" s="38" t="str">
        <x:v>Chiriquí</x:v>
      </x:c>
      <x:c r="F737" s="55" t="n">
        <x:f>'SSRP geografia'!C243</x:f>
        <x:v>0</x:v>
      </x:c>
      <x:c r="G737" s="60" t="n">
        <x:f>IF(SUM('SSRP geografia'!$C$240:$C$252)=0,IF('SSRP agosto'!F24=0,0,"n.a."),F737/SUM('SSRP geografia'!$C$240:$C$252))</x:f>
        <x:v>0</x:v>
      </x:c>
      <x:c r="H737" s="55" t="n">
        <x:f>'SSRP agosto'!F24</x:f>
        <x:v>0</x:v>
      </x:c>
      <x:c r="I737" s="55" t="n">
        <x:f>ROUND(H737*Parametros!$B$11,0)</x:f>
        <x:v>0</x:v>
      </x:c>
      <x:c r="J737" s="55" t="n">
        <x:f>IF(ISNUMBER(G737),ROUND(SUM(G734:G737)*I737,0)-ROUND(SUM(G734:G736)*I737,0),"n.a.")</x:f>
        <x:v>0</x:v>
      </x:c>
      <x:c r="K737" s="55" t="n">
        <x:f>'SSRP agosto'!J24</x:f>
        <x:v>0</x:v>
      </x:c>
      <x:c r="L737" s="55" t="n">
        <x:f>K737*Parametros!$B$10*Parametros!$B$11</x:f>
        <x:v>0</x:v>
      </x:c>
      <x:c r="M737" s="60" t="n">
        <x:f>Parametros!B9</x:f>
        <x:v>0.015</x:v>
      </x:c>
      <x:c r="N737" s="55" t="n">
        <x:f>IF(I737=0,IF(L737=0,0,"n.a."),IF(M737&gt;0,L737/M737/I737,"n.a."))</x:f>
        <x:v>0</x:v>
      </x:c>
      <x:c r="O737" s="55" t="n">
        <x:f>IF(AND(ISNUMBER(J737),ISNUMBER(N737)),J737*N737,"n.a.")</x:f>
        <x:v>0</x:v>
      </x:c>
    </x:row>
    <x:row r="738">
      <x:c r="A738" s="38" t="str">
        <x:v>G0733</x:v>
      </x:c>
      <x:c r="B738" s="38" t="str">
        <x:v>C19</x:v>
      </x:c>
      <x:c r="C738" s="38" t="str">
        <x:v>Worldwide Medical Assurance</x:v>
      </x:c>
      <x:c r="D738" s="38" t="str">
        <x:v>Industrial</x:v>
      </x:c>
      <x:c r="E738" s="38" t="str">
        <x:v>Darién</x:v>
      </x:c>
      <x:c r="F738" s="55" t="n">
        <x:f>'SSRP geografia'!C244</x:f>
        <x:v>0</x:v>
      </x:c>
      <x:c r="G738" s="60" t="n">
        <x:f>IF(SUM('SSRP geografia'!$C$240:$C$252)=0,IF('SSRP agosto'!F24=0,0,"n.a."),F738/SUM('SSRP geografia'!$C$240:$C$252))</x:f>
        <x:v>0</x:v>
      </x:c>
      <x:c r="H738" s="55" t="n">
        <x:f>'SSRP agosto'!F24</x:f>
        <x:v>0</x:v>
      </x:c>
      <x:c r="I738" s="55" t="n">
        <x:f>ROUND(H738*Parametros!$B$11,0)</x:f>
        <x:v>0</x:v>
      </x:c>
      <x:c r="J738" s="55" t="n">
        <x:f>IF(ISNUMBER(G738),ROUND(SUM(G734:G738)*I738,0)-ROUND(SUM(G734:G737)*I738,0),"n.a.")</x:f>
        <x:v>0</x:v>
      </x:c>
      <x:c r="K738" s="55" t="n">
        <x:f>'SSRP agosto'!J24</x:f>
        <x:v>0</x:v>
      </x:c>
      <x:c r="L738" s="55" t="n">
        <x:f>K738*Parametros!$B$10*Parametros!$B$11</x:f>
        <x:v>0</x:v>
      </x:c>
      <x:c r="M738" s="60" t="n">
        <x:f>Parametros!B9</x:f>
        <x:v>0.015</x:v>
      </x:c>
      <x:c r="N738" s="55" t="n">
        <x:f>IF(I738=0,IF(L738=0,0,"n.a."),IF(M738&gt;0,L738/M738/I738,"n.a."))</x:f>
        <x:v>0</x:v>
      </x:c>
      <x:c r="O738" s="55" t="n">
        <x:f>IF(AND(ISNUMBER(J738),ISNUMBER(N738)),J738*N738,"n.a.")</x:f>
        <x:v>0</x:v>
      </x:c>
    </x:row>
    <x:row r="739">
      <x:c r="A739" s="38" t="str">
        <x:v>G0734</x:v>
      </x:c>
      <x:c r="B739" s="38" t="str">
        <x:v>C19</x:v>
      </x:c>
      <x:c r="C739" s="38" t="str">
        <x:v>Worldwide Medical Assurance</x:v>
      </x:c>
      <x:c r="D739" s="38" t="str">
        <x:v>Industrial</x:v>
      </x:c>
      <x:c r="E739" s="38" t="str">
        <x:v>Herrera</x:v>
      </x:c>
      <x:c r="F739" s="55" t="n">
        <x:f>'SSRP geografia'!C245</x:f>
        <x:v>0</x:v>
      </x:c>
      <x:c r="G739" s="60" t="n">
        <x:f>IF(SUM('SSRP geografia'!$C$240:$C$252)=0,IF('SSRP agosto'!F24=0,0,"n.a."),F739/SUM('SSRP geografia'!$C$240:$C$252))</x:f>
        <x:v>0</x:v>
      </x:c>
      <x:c r="H739" s="55" t="n">
        <x:f>'SSRP agosto'!F24</x:f>
        <x:v>0</x:v>
      </x:c>
      <x:c r="I739" s="55" t="n">
        <x:f>ROUND(H739*Parametros!$B$11,0)</x:f>
        <x:v>0</x:v>
      </x:c>
      <x:c r="J739" s="55" t="n">
        <x:f>IF(ISNUMBER(G739),ROUND(SUM(G734:G739)*I739,0)-ROUND(SUM(G734:G738)*I739,0),"n.a.")</x:f>
        <x:v>0</x:v>
      </x:c>
      <x:c r="K739" s="55" t="n">
        <x:f>'SSRP agosto'!J24</x:f>
        <x:v>0</x:v>
      </x:c>
      <x:c r="L739" s="55" t="n">
        <x:f>K739*Parametros!$B$10*Parametros!$B$11</x:f>
        <x:v>0</x:v>
      </x:c>
      <x:c r="M739" s="60" t="n">
        <x:f>Parametros!B9</x:f>
        <x:v>0.015</x:v>
      </x:c>
      <x:c r="N739" s="55" t="n">
        <x:f>IF(I739=0,IF(L739=0,0,"n.a."),IF(M739&gt;0,L739/M739/I739,"n.a."))</x:f>
        <x:v>0</x:v>
      </x:c>
      <x:c r="O739" s="55" t="n">
        <x:f>IF(AND(ISNUMBER(J739),ISNUMBER(N739)),J739*N739,"n.a.")</x:f>
        <x:v>0</x:v>
      </x:c>
    </x:row>
    <x:row r="740">
      <x:c r="A740" s="38" t="str">
        <x:v>G0735</x:v>
      </x:c>
      <x:c r="B740" s="38" t="str">
        <x:v>C19</x:v>
      </x:c>
      <x:c r="C740" s="38" t="str">
        <x:v>Worldwide Medical Assurance</x:v>
      </x:c>
      <x:c r="D740" s="38" t="str">
        <x:v>Industrial</x:v>
      </x:c>
      <x:c r="E740" s="38" t="str">
        <x:v>Los Santos</x:v>
      </x:c>
      <x:c r="F740" s="55" t="n">
        <x:f>'SSRP geografia'!C246</x:f>
        <x:v>0</x:v>
      </x:c>
      <x:c r="G740" s="60" t="n">
        <x:f>IF(SUM('SSRP geografia'!$C$240:$C$252)=0,IF('SSRP agosto'!F24=0,0,"n.a."),F740/SUM('SSRP geografia'!$C$240:$C$252))</x:f>
        <x:v>0</x:v>
      </x:c>
      <x:c r="H740" s="55" t="n">
        <x:f>'SSRP agosto'!F24</x:f>
        <x:v>0</x:v>
      </x:c>
      <x:c r="I740" s="55" t="n">
        <x:f>ROUND(H740*Parametros!$B$11,0)</x:f>
        <x:v>0</x:v>
      </x:c>
      <x:c r="J740" s="55" t="n">
        <x:f>IF(ISNUMBER(G740),ROUND(SUM(G734:G740)*I740,0)-ROUND(SUM(G734:G739)*I740,0),"n.a.")</x:f>
        <x:v>0</x:v>
      </x:c>
      <x:c r="K740" s="55" t="n">
        <x:f>'SSRP agosto'!J24</x:f>
        <x:v>0</x:v>
      </x:c>
      <x:c r="L740" s="55" t="n">
        <x:f>K740*Parametros!$B$10*Parametros!$B$11</x:f>
        <x:v>0</x:v>
      </x:c>
      <x:c r="M740" s="60" t="n">
        <x:f>Parametros!B9</x:f>
        <x:v>0.015</x:v>
      </x:c>
      <x:c r="N740" s="55" t="n">
        <x:f>IF(I740=0,IF(L740=0,0,"n.a."),IF(M740&gt;0,L740/M740/I740,"n.a."))</x:f>
        <x:v>0</x:v>
      </x:c>
      <x:c r="O740" s="55" t="n">
        <x:f>IF(AND(ISNUMBER(J740),ISNUMBER(N740)),J740*N740,"n.a.")</x:f>
        <x:v>0</x:v>
      </x:c>
    </x:row>
    <x:row r="741">
      <x:c r="A741" s="38" t="str">
        <x:v>G0736</x:v>
      </x:c>
      <x:c r="B741" s="38" t="str">
        <x:v>C19</x:v>
      </x:c>
      <x:c r="C741" s="38" t="str">
        <x:v>Worldwide Medical Assurance</x:v>
      </x:c>
      <x:c r="D741" s="38" t="str">
        <x:v>Industrial</x:v>
      </x:c>
      <x:c r="E741" s="38" t="str">
        <x:v>Panamá</x:v>
      </x:c>
      <x:c r="F741" s="55" t="n">
        <x:f>'SSRP geografia'!C247</x:f>
        <x:v>0</x:v>
      </x:c>
      <x:c r="G741" s="60" t="n">
        <x:f>IF(SUM('SSRP geografia'!$C$240:$C$252)=0,IF('SSRP agosto'!F24=0,0,"n.a."),F741/SUM('SSRP geografia'!$C$240:$C$252))</x:f>
        <x:v>0</x:v>
      </x:c>
      <x:c r="H741" s="55" t="n">
        <x:f>'SSRP agosto'!F24</x:f>
        <x:v>0</x:v>
      </x:c>
      <x:c r="I741" s="55" t="n">
        <x:f>ROUND(H741*Parametros!$B$11,0)</x:f>
        <x:v>0</x:v>
      </x:c>
      <x:c r="J741" s="55" t="n">
        <x:f>IF(ISNUMBER(G741),ROUND(SUM(G734:G741)*I741,0)-ROUND(SUM(G734:G740)*I741,0),"n.a.")</x:f>
        <x:v>0</x:v>
      </x:c>
      <x:c r="K741" s="55" t="n">
        <x:f>'SSRP agosto'!J24</x:f>
        <x:v>0</x:v>
      </x:c>
      <x:c r="L741" s="55" t="n">
        <x:f>K741*Parametros!$B$10*Parametros!$B$11</x:f>
        <x:v>0</x:v>
      </x:c>
      <x:c r="M741" s="60" t="n">
        <x:f>Parametros!B9</x:f>
        <x:v>0.015</x:v>
      </x:c>
      <x:c r="N741" s="55" t="n">
        <x:f>IF(I741=0,IF(L741=0,0,"n.a."),IF(M741&gt;0,L741/M741/I741,"n.a."))</x:f>
        <x:v>0</x:v>
      </x:c>
      <x:c r="O741" s="55" t="n">
        <x:f>IF(AND(ISNUMBER(J741),ISNUMBER(N741)),J741*N741,"n.a.")</x:f>
        <x:v>0</x:v>
      </x:c>
    </x:row>
    <x:row r="742">
      <x:c r="A742" s="38" t="str">
        <x:v>G0737</x:v>
      </x:c>
      <x:c r="B742" s="38" t="str">
        <x:v>C19</x:v>
      </x:c>
      <x:c r="C742" s="38" t="str">
        <x:v>Worldwide Medical Assurance</x:v>
      </x:c>
      <x:c r="D742" s="38" t="str">
        <x:v>Industrial</x:v>
      </x:c>
      <x:c r="E742" s="38" t="str">
        <x:v>Veraguas</x:v>
      </x:c>
      <x:c r="F742" s="55" t="n">
        <x:f>'SSRP geografia'!C248</x:f>
        <x:v>0</x:v>
      </x:c>
      <x:c r="G742" s="60" t="n">
        <x:f>IF(SUM('SSRP geografia'!$C$240:$C$252)=0,IF('SSRP agosto'!F24=0,0,"n.a."),F742/SUM('SSRP geografia'!$C$240:$C$252))</x:f>
        <x:v>0</x:v>
      </x:c>
      <x:c r="H742" s="55" t="n">
        <x:f>'SSRP agosto'!F24</x:f>
        <x:v>0</x:v>
      </x:c>
      <x:c r="I742" s="55" t="n">
        <x:f>ROUND(H742*Parametros!$B$11,0)</x:f>
        <x:v>0</x:v>
      </x:c>
      <x:c r="J742" s="55" t="n">
        <x:f>IF(ISNUMBER(G742),ROUND(SUM(G734:G742)*I742,0)-ROUND(SUM(G734:G741)*I742,0),"n.a.")</x:f>
        <x:v>0</x:v>
      </x:c>
      <x:c r="K742" s="55" t="n">
        <x:f>'SSRP agosto'!J24</x:f>
        <x:v>0</x:v>
      </x:c>
      <x:c r="L742" s="55" t="n">
        <x:f>K742*Parametros!$B$10*Parametros!$B$11</x:f>
        <x:v>0</x:v>
      </x:c>
      <x:c r="M742" s="60" t="n">
        <x:f>Parametros!B9</x:f>
        <x:v>0.015</x:v>
      </x:c>
      <x:c r="N742" s="55" t="n">
        <x:f>IF(I742=0,IF(L742=0,0,"n.a."),IF(M742&gt;0,L742/M742/I742,"n.a."))</x:f>
        <x:v>0</x:v>
      </x:c>
      <x:c r="O742" s="55" t="n">
        <x:f>IF(AND(ISNUMBER(J742),ISNUMBER(N742)),J742*N742,"n.a.")</x:f>
        <x:v>0</x:v>
      </x:c>
    </x:row>
    <x:row r="743">
      <x:c r="A743" s="38" t="str">
        <x:v>G0738</x:v>
      </x:c>
      <x:c r="B743" s="38" t="str">
        <x:v>C19</x:v>
      </x:c>
      <x:c r="C743" s="38" t="str">
        <x:v>Worldwide Medical Assurance</x:v>
      </x:c>
      <x:c r="D743" s="38" t="str">
        <x:v>Industrial</x:v>
      </x:c>
      <x:c r="E743" s="38" t="str">
        <x:v>Guna Yala</x:v>
      </x:c>
      <x:c r="F743" s="55" t="n">
        <x:f>'SSRP geografia'!C249</x:f>
        <x:v>0</x:v>
      </x:c>
      <x:c r="G743" s="60" t="n">
        <x:f>IF(SUM('SSRP geografia'!$C$240:$C$252)=0,IF('SSRP agosto'!F24=0,0,"n.a."),F743/SUM('SSRP geografia'!$C$240:$C$252))</x:f>
        <x:v>0</x:v>
      </x:c>
      <x:c r="H743" s="55" t="n">
        <x:f>'SSRP agosto'!F24</x:f>
        <x:v>0</x:v>
      </x:c>
      <x:c r="I743" s="55" t="n">
        <x:f>ROUND(H743*Parametros!$B$11,0)</x:f>
        <x:v>0</x:v>
      </x:c>
      <x:c r="J743" s="55" t="n">
        <x:f>IF(ISNUMBER(G743),ROUND(SUM(G734:G743)*I743,0)-ROUND(SUM(G734:G742)*I743,0),"n.a.")</x:f>
        <x:v>0</x:v>
      </x:c>
      <x:c r="K743" s="55" t="n">
        <x:f>'SSRP agosto'!J24</x:f>
        <x:v>0</x:v>
      </x:c>
      <x:c r="L743" s="55" t="n">
        <x:f>K743*Parametros!$B$10*Parametros!$B$11</x:f>
        <x:v>0</x:v>
      </x:c>
      <x:c r="M743" s="60" t="n">
        <x:f>Parametros!B9</x:f>
        <x:v>0.015</x:v>
      </x:c>
      <x:c r="N743" s="55" t="n">
        <x:f>IF(I743=0,IF(L743=0,0,"n.a."),IF(M743&gt;0,L743/M743/I743,"n.a."))</x:f>
        <x:v>0</x:v>
      </x:c>
      <x:c r="O743" s="55" t="n">
        <x:f>IF(AND(ISNUMBER(J743),ISNUMBER(N743)),J743*N743,"n.a.")</x:f>
        <x:v>0</x:v>
      </x:c>
    </x:row>
    <x:row r="744">
      <x:c r="A744" s="38" t="str">
        <x:v>G0739</x:v>
      </x:c>
      <x:c r="B744" s="38" t="str">
        <x:v>C19</x:v>
      </x:c>
      <x:c r="C744" s="38" t="str">
        <x:v>Worldwide Medical Assurance</x:v>
      </x:c>
      <x:c r="D744" s="38" t="str">
        <x:v>Industrial</x:v>
      </x:c>
      <x:c r="E744" s="38" t="str">
        <x:v>Emberá-Wounaan</x:v>
      </x:c>
      <x:c r="F744" s="55" t="n">
        <x:f>'SSRP geografia'!C250</x:f>
        <x:v>0</x:v>
      </x:c>
      <x:c r="G744" s="60" t="n">
        <x:f>IF(SUM('SSRP geografia'!$C$240:$C$252)=0,IF('SSRP agosto'!F24=0,0,"n.a."),F744/SUM('SSRP geografia'!$C$240:$C$252))</x:f>
        <x:v>0</x:v>
      </x:c>
      <x:c r="H744" s="55" t="n">
        <x:f>'SSRP agosto'!F24</x:f>
        <x:v>0</x:v>
      </x:c>
      <x:c r="I744" s="55" t="n">
        <x:f>ROUND(H744*Parametros!$B$11,0)</x:f>
        <x:v>0</x:v>
      </x:c>
      <x:c r="J744" s="55" t="n">
        <x:f>IF(ISNUMBER(G744),ROUND(SUM(G734:G744)*I744,0)-ROUND(SUM(G734:G743)*I744,0),"n.a.")</x:f>
        <x:v>0</x:v>
      </x:c>
      <x:c r="K744" s="55" t="n">
        <x:f>'SSRP agosto'!J24</x:f>
        <x:v>0</x:v>
      </x:c>
      <x:c r="L744" s="55" t="n">
        <x:f>K744*Parametros!$B$10*Parametros!$B$11</x:f>
        <x:v>0</x:v>
      </x:c>
      <x:c r="M744" s="60" t="n">
        <x:f>Parametros!B9</x:f>
        <x:v>0.015</x:v>
      </x:c>
      <x:c r="N744" s="55" t="n">
        <x:f>IF(I744=0,IF(L744=0,0,"n.a."),IF(M744&gt;0,L744/M744/I744,"n.a."))</x:f>
        <x:v>0</x:v>
      </x:c>
      <x:c r="O744" s="55" t="n">
        <x:f>IF(AND(ISNUMBER(J744),ISNUMBER(N744)),J744*N744,"n.a.")</x:f>
        <x:v>0</x:v>
      </x:c>
    </x:row>
    <x:row r="745">
      <x:c r="A745" s="38" t="str">
        <x:v>G0740</x:v>
      </x:c>
      <x:c r="B745" s="38" t="str">
        <x:v>C19</x:v>
      </x:c>
      <x:c r="C745" s="38" t="str">
        <x:v>Worldwide Medical Assurance</x:v>
      </x:c>
      <x:c r="D745" s="38" t="str">
        <x:v>Industrial</x:v>
      </x:c>
      <x:c r="E745" s="38" t="str">
        <x:v>Ngäbe-Buglé</x:v>
      </x:c>
      <x:c r="F745" s="55" t="n">
        <x:f>'SSRP geografia'!C251</x:f>
        <x:v>0</x:v>
      </x:c>
      <x:c r="G745" s="60" t="n">
        <x:f>IF(SUM('SSRP geografia'!$C$240:$C$252)=0,IF('SSRP agosto'!F24=0,0,"n.a."),F745/SUM('SSRP geografia'!$C$240:$C$252))</x:f>
        <x:v>0</x:v>
      </x:c>
      <x:c r="H745" s="55" t="n">
        <x:f>'SSRP agosto'!F24</x:f>
        <x:v>0</x:v>
      </x:c>
      <x:c r="I745" s="55" t="n">
        <x:f>ROUND(H745*Parametros!$B$11,0)</x:f>
        <x:v>0</x:v>
      </x:c>
      <x:c r="J745" s="55" t="n">
        <x:f>IF(ISNUMBER(G745),ROUND(SUM(G734:G745)*I745,0)-ROUND(SUM(G734:G744)*I745,0),"n.a.")</x:f>
        <x:v>0</x:v>
      </x:c>
      <x:c r="K745" s="55" t="n">
        <x:f>'SSRP agosto'!J24</x:f>
        <x:v>0</x:v>
      </x:c>
      <x:c r="L745" s="55" t="n">
        <x:f>K745*Parametros!$B$10*Parametros!$B$11</x:f>
        <x:v>0</x:v>
      </x:c>
      <x:c r="M745" s="60" t="n">
        <x:f>Parametros!B9</x:f>
        <x:v>0.015</x:v>
      </x:c>
      <x:c r="N745" s="55" t="n">
        <x:f>IF(I745=0,IF(L745=0,0,"n.a."),IF(M745&gt;0,L745/M745/I745,"n.a."))</x:f>
        <x:v>0</x:v>
      </x:c>
      <x:c r="O745" s="55" t="n">
        <x:f>IF(AND(ISNUMBER(J745),ISNUMBER(N745)),J745*N745,"n.a.")</x:f>
        <x:v>0</x:v>
      </x:c>
    </x:row>
    <x:row r="746">
      <x:c r="A746" s="38" t="str">
        <x:v>G0741</x:v>
      </x:c>
      <x:c r="B746" s="38" t="str">
        <x:v>C19</x:v>
      </x:c>
      <x:c r="C746" s="38" t="str">
        <x:v>Worldwide Medical Assurance</x:v>
      </x:c>
      <x:c r="D746" s="38" t="str">
        <x:v>Industrial</x:v>
      </x:c>
      <x:c r="E746" s="38" t="str">
        <x:v>Panamá Oeste</x:v>
      </x:c>
      <x:c r="F746" s="55" t="n">
        <x:f>'SSRP geografia'!C252</x:f>
        <x:v>0</x:v>
      </x:c>
      <x:c r="G746" s="60" t="n">
        <x:f>IF(SUM('SSRP geografia'!$C$240:$C$252)=0,IF('SSRP agosto'!F24=0,0,"n.a."),F746/SUM('SSRP geografia'!$C$240:$C$252))</x:f>
        <x:v>0</x:v>
      </x:c>
      <x:c r="H746" s="55" t="n">
        <x:f>'SSRP agosto'!F24</x:f>
        <x:v>0</x:v>
      </x:c>
      <x:c r="I746" s="55" t="n">
        <x:f>ROUND(H746*Parametros!$B$11,0)</x:f>
        <x:v>0</x:v>
      </x:c>
      <x:c r="J746" s="55" t="n">
        <x:f>IF(ISNUMBER(G746),ROUND(SUM(G734:G746)*I746,0)-ROUND(SUM(G734:G745)*I746,0),"n.a.")</x:f>
        <x:v>0</x:v>
      </x:c>
      <x:c r="K746" s="55" t="n">
        <x:f>'SSRP agosto'!J24</x:f>
        <x:v>0</x:v>
      </x:c>
      <x:c r="L746" s="55" t="n">
        <x:f>K746*Parametros!$B$10*Parametros!$B$11</x:f>
        <x:v>0</x:v>
      </x:c>
      <x:c r="M746" s="60" t="n">
        <x:f>Parametros!B9</x:f>
        <x:v>0.015</x:v>
      </x:c>
      <x:c r="N746" s="55" t="n">
        <x:f>IF(I746=0,IF(L746=0,0,"n.a."),IF(M746&gt;0,L746/M746/I746,"n.a."))</x:f>
        <x:v>0</x:v>
      </x:c>
      <x:c r="O746" s="55" t="n">
        <x:f>IF(AND(ISNUMBER(J746),ISNUMBER(N746)),J746*N746,"n.a.")</x:f>
        <x:v>0</x:v>
      </x:c>
    </x:row>
    <x:row r="747">
      <x:c r="A747" s="38" t="str">
        <x:v>G0742</x:v>
      </x:c>
      <x:c r="B747" s="38" t="str">
        <x:v>C20</x:v>
      </x:c>
      <x:c r="C747" s="38" t="str">
        <x:v>BUPA Panamá S.A.</x:v>
      </x:c>
      <x:c r="D747" s="38" t="str">
        <x:v>Residencial</x:v>
      </x:c>
      <x:c r="E747" s="38" t="str">
        <x:v>Bocas del Toro</x:v>
      </x:c>
      <x:c r="F747" s="55" t="n">
        <x:f>'SSRP geografia'!C253</x:f>
        <x:v>0</x:v>
      </x:c>
      <x:c r="G747" s="60" t="n">
        <x:f>IF(SUM('SSRP geografia'!$C$253:$C$265)=0,IF('SSRP agosto'!D25=0,0,"n.a."),F747/SUM('SSRP geografia'!$C$253:$C$265))</x:f>
        <x:v>0</x:v>
      </x:c>
      <x:c r="H747" s="55" t="n">
        <x:f>'SSRP agosto'!D25</x:f>
        <x:v>0</x:v>
      </x:c>
      <x:c r="I747" s="55" t="n">
        <x:f>ROUND(H747*Parametros!$B$11,0)</x:f>
        <x:v>0</x:v>
      </x:c>
      <x:c r="J747" s="55" t="n">
        <x:f>IF(ISNUMBER(G747),ROUND(SUM(G747:G747)*I747,0)-0,"n.a.")</x:f>
        <x:v>0</x:v>
      </x:c>
      <x:c r="K747" s="55" t="n">
        <x:f>'SSRP agosto'!H25</x:f>
        <x:v>0</x:v>
      </x:c>
      <x:c r="L747" s="55" t="n">
        <x:f>K747*Parametros!$B$10*Parametros!$B$11</x:f>
        <x:v>0</x:v>
      </x:c>
      <x:c r="M747" s="60" t="n">
        <x:f>Parametros!B7</x:f>
        <x:v>0.01</x:v>
      </x:c>
      <x:c r="N747" s="55" t="n">
        <x:f>IF(I747=0,IF(L747=0,0,"n.a."),IF(M747&gt;0,L747/M747/I747,"n.a."))</x:f>
        <x:v>0</x:v>
      </x:c>
      <x:c r="O747" s="55" t="n">
        <x:f>IF(AND(ISNUMBER(J747),ISNUMBER(N747)),J747*N747,"n.a.")</x:f>
        <x:v>0</x:v>
      </x:c>
    </x:row>
    <x:row r="748">
      <x:c r="A748" s="38" t="str">
        <x:v>G0743</x:v>
      </x:c>
      <x:c r="B748" s="38" t="str">
        <x:v>C20</x:v>
      </x:c>
      <x:c r="C748" s="38" t="str">
        <x:v>BUPA Panamá S.A.</x:v>
      </x:c>
      <x:c r="D748" s="38" t="str">
        <x:v>Residencial</x:v>
      </x:c>
      <x:c r="E748" s="38" t="str">
        <x:v>Coclé</x:v>
      </x:c>
      <x:c r="F748" s="55" t="n">
        <x:f>'SSRP geografia'!C254</x:f>
        <x:v>0</x:v>
      </x:c>
      <x:c r="G748" s="60" t="n">
        <x:f>IF(SUM('SSRP geografia'!$C$253:$C$265)=0,IF('SSRP agosto'!D25=0,0,"n.a."),F748/SUM('SSRP geografia'!$C$253:$C$265))</x:f>
        <x:v>0</x:v>
      </x:c>
      <x:c r="H748" s="55" t="n">
        <x:f>'SSRP agosto'!D25</x:f>
        <x:v>0</x:v>
      </x:c>
      <x:c r="I748" s="55" t="n">
        <x:f>ROUND(H748*Parametros!$B$11,0)</x:f>
        <x:v>0</x:v>
      </x:c>
      <x:c r="J748" s="55" t="n">
        <x:f>IF(ISNUMBER(G748),ROUND(SUM(G747:G748)*I748,0)-ROUND(SUM(G747:G747)*I748,0),"n.a.")</x:f>
        <x:v>0</x:v>
      </x:c>
      <x:c r="K748" s="55" t="n">
        <x:f>'SSRP agosto'!H25</x:f>
        <x:v>0</x:v>
      </x:c>
      <x:c r="L748" s="55" t="n">
        <x:f>K748*Parametros!$B$10*Parametros!$B$11</x:f>
        <x:v>0</x:v>
      </x:c>
      <x:c r="M748" s="60" t="n">
        <x:f>Parametros!B7</x:f>
        <x:v>0.01</x:v>
      </x:c>
      <x:c r="N748" s="55" t="n">
        <x:f>IF(I748=0,IF(L748=0,0,"n.a."),IF(M748&gt;0,L748/M748/I748,"n.a."))</x:f>
        <x:v>0</x:v>
      </x:c>
      <x:c r="O748" s="55" t="n">
        <x:f>IF(AND(ISNUMBER(J748),ISNUMBER(N748)),J748*N748,"n.a.")</x:f>
        <x:v>0</x:v>
      </x:c>
    </x:row>
    <x:row r="749">
      <x:c r="A749" s="38" t="str">
        <x:v>G0744</x:v>
      </x:c>
      <x:c r="B749" s="38" t="str">
        <x:v>C20</x:v>
      </x:c>
      <x:c r="C749" s="38" t="str">
        <x:v>BUPA Panamá S.A.</x:v>
      </x:c>
      <x:c r="D749" s="38" t="str">
        <x:v>Residencial</x:v>
      </x:c>
      <x:c r="E749" s="38" t="str">
        <x:v>Colón</x:v>
      </x:c>
      <x:c r="F749" s="55" t="n">
        <x:f>'SSRP geografia'!C255</x:f>
        <x:v>0</x:v>
      </x:c>
      <x:c r="G749" s="60" t="n">
        <x:f>IF(SUM('SSRP geografia'!$C$253:$C$265)=0,IF('SSRP agosto'!D25=0,0,"n.a."),F749/SUM('SSRP geografia'!$C$253:$C$265))</x:f>
        <x:v>0</x:v>
      </x:c>
      <x:c r="H749" s="55" t="n">
        <x:f>'SSRP agosto'!D25</x:f>
        <x:v>0</x:v>
      </x:c>
      <x:c r="I749" s="55" t="n">
        <x:f>ROUND(H749*Parametros!$B$11,0)</x:f>
        <x:v>0</x:v>
      </x:c>
      <x:c r="J749" s="55" t="n">
        <x:f>IF(ISNUMBER(G749),ROUND(SUM(G747:G749)*I749,0)-ROUND(SUM(G747:G748)*I749,0),"n.a.")</x:f>
        <x:v>0</x:v>
      </x:c>
      <x:c r="K749" s="55" t="n">
        <x:f>'SSRP agosto'!H25</x:f>
        <x:v>0</x:v>
      </x:c>
      <x:c r="L749" s="55" t="n">
        <x:f>K749*Parametros!$B$10*Parametros!$B$11</x:f>
        <x:v>0</x:v>
      </x:c>
      <x:c r="M749" s="60" t="n">
        <x:f>Parametros!B7</x:f>
        <x:v>0.01</x:v>
      </x:c>
      <x:c r="N749" s="55" t="n">
        <x:f>IF(I749=0,IF(L749=0,0,"n.a."),IF(M749&gt;0,L749/M749/I749,"n.a."))</x:f>
        <x:v>0</x:v>
      </x:c>
      <x:c r="O749" s="55" t="n">
        <x:f>IF(AND(ISNUMBER(J749),ISNUMBER(N749)),J749*N749,"n.a.")</x:f>
        <x:v>0</x:v>
      </x:c>
    </x:row>
    <x:row r="750">
      <x:c r="A750" s="38" t="str">
        <x:v>G0745</x:v>
      </x:c>
      <x:c r="B750" s="38" t="str">
        <x:v>C20</x:v>
      </x:c>
      <x:c r="C750" s="38" t="str">
        <x:v>BUPA Panamá S.A.</x:v>
      </x:c>
      <x:c r="D750" s="38" t="str">
        <x:v>Residencial</x:v>
      </x:c>
      <x:c r="E750" s="38" t="str">
        <x:v>Chiriquí</x:v>
      </x:c>
      <x:c r="F750" s="55" t="n">
        <x:f>'SSRP geografia'!C256</x:f>
        <x:v>0</x:v>
      </x:c>
      <x:c r="G750" s="60" t="n">
        <x:f>IF(SUM('SSRP geografia'!$C$253:$C$265)=0,IF('SSRP agosto'!D25=0,0,"n.a."),F750/SUM('SSRP geografia'!$C$253:$C$265))</x:f>
        <x:v>0</x:v>
      </x:c>
      <x:c r="H750" s="55" t="n">
        <x:f>'SSRP agosto'!D25</x:f>
        <x:v>0</x:v>
      </x:c>
      <x:c r="I750" s="55" t="n">
        <x:f>ROUND(H750*Parametros!$B$11,0)</x:f>
        <x:v>0</x:v>
      </x:c>
      <x:c r="J750" s="55" t="n">
        <x:f>IF(ISNUMBER(G750),ROUND(SUM(G747:G750)*I750,0)-ROUND(SUM(G747:G749)*I750,0),"n.a.")</x:f>
        <x:v>0</x:v>
      </x:c>
      <x:c r="K750" s="55" t="n">
        <x:f>'SSRP agosto'!H25</x:f>
        <x:v>0</x:v>
      </x:c>
      <x:c r="L750" s="55" t="n">
        <x:f>K750*Parametros!$B$10*Parametros!$B$11</x:f>
        <x:v>0</x:v>
      </x:c>
      <x:c r="M750" s="60" t="n">
        <x:f>Parametros!B7</x:f>
        <x:v>0.01</x:v>
      </x:c>
      <x:c r="N750" s="55" t="n">
        <x:f>IF(I750=0,IF(L750=0,0,"n.a."),IF(M750&gt;0,L750/M750/I750,"n.a."))</x:f>
        <x:v>0</x:v>
      </x:c>
      <x:c r="O750" s="55" t="n">
        <x:f>IF(AND(ISNUMBER(J750),ISNUMBER(N750)),J750*N750,"n.a.")</x:f>
        <x:v>0</x:v>
      </x:c>
    </x:row>
    <x:row r="751">
      <x:c r="A751" s="38" t="str">
        <x:v>G0746</x:v>
      </x:c>
      <x:c r="B751" s="38" t="str">
        <x:v>C20</x:v>
      </x:c>
      <x:c r="C751" s="38" t="str">
        <x:v>BUPA Panamá S.A.</x:v>
      </x:c>
      <x:c r="D751" s="38" t="str">
        <x:v>Residencial</x:v>
      </x:c>
      <x:c r="E751" s="38" t="str">
        <x:v>Darién</x:v>
      </x:c>
      <x:c r="F751" s="55" t="n">
        <x:f>'SSRP geografia'!C257</x:f>
        <x:v>0</x:v>
      </x:c>
      <x:c r="G751" s="60" t="n">
        <x:f>IF(SUM('SSRP geografia'!$C$253:$C$265)=0,IF('SSRP agosto'!D25=0,0,"n.a."),F751/SUM('SSRP geografia'!$C$253:$C$265))</x:f>
        <x:v>0</x:v>
      </x:c>
      <x:c r="H751" s="55" t="n">
        <x:f>'SSRP agosto'!D25</x:f>
        <x:v>0</x:v>
      </x:c>
      <x:c r="I751" s="55" t="n">
        <x:f>ROUND(H751*Parametros!$B$11,0)</x:f>
        <x:v>0</x:v>
      </x:c>
      <x:c r="J751" s="55" t="n">
        <x:f>IF(ISNUMBER(G751),ROUND(SUM(G747:G751)*I751,0)-ROUND(SUM(G747:G750)*I751,0),"n.a.")</x:f>
        <x:v>0</x:v>
      </x:c>
      <x:c r="K751" s="55" t="n">
        <x:f>'SSRP agosto'!H25</x:f>
        <x:v>0</x:v>
      </x:c>
      <x:c r="L751" s="55" t="n">
        <x:f>K751*Parametros!$B$10*Parametros!$B$11</x:f>
        <x:v>0</x:v>
      </x:c>
      <x:c r="M751" s="60" t="n">
        <x:f>Parametros!B7</x:f>
        <x:v>0.01</x:v>
      </x:c>
      <x:c r="N751" s="55" t="n">
        <x:f>IF(I751=0,IF(L751=0,0,"n.a."),IF(M751&gt;0,L751/M751/I751,"n.a."))</x:f>
        <x:v>0</x:v>
      </x:c>
      <x:c r="O751" s="55" t="n">
        <x:f>IF(AND(ISNUMBER(J751),ISNUMBER(N751)),J751*N751,"n.a.")</x:f>
        <x:v>0</x:v>
      </x:c>
    </x:row>
    <x:row r="752">
      <x:c r="A752" s="38" t="str">
        <x:v>G0747</x:v>
      </x:c>
      <x:c r="B752" s="38" t="str">
        <x:v>C20</x:v>
      </x:c>
      <x:c r="C752" s="38" t="str">
        <x:v>BUPA Panamá S.A.</x:v>
      </x:c>
      <x:c r="D752" s="38" t="str">
        <x:v>Residencial</x:v>
      </x:c>
      <x:c r="E752" s="38" t="str">
        <x:v>Herrera</x:v>
      </x:c>
      <x:c r="F752" s="55" t="n">
        <x:f>'SSRP geografia'!C258</x:f>
        <x:v>0</x:v>
      </x:c>
      <x:c r="G752" s="60" t="n">
        <x:f>IF(SUM('SSRP geografia'!$C$253:$C$265)=0,IF('SSRP agosto'!D25=0,0,"n.a."),F752/SUM('SSRP geografia'!$C$253:$C$265))</x:f>
        <x:v>0</x:v>
      </x:c>
      <x:c r="H752" s="55" t="n">
        <x:f>'SSRP agosto'!D25</x:f>
        <x:v>0</x:v>
      </x:c>
      <x:c r="I752" s="55" t="n">
        <x:f>ROUND(H752*Parametros!$B$11,0)</x:f>
        <x:v>0</x:v>
      </x:c>
      <x:c r="J752" s="55" t="n">
        <x:f>IF(ISNUMBER(G752),ROUND(SUM(G747:G752)*I752,0)-ROUND(SUM(G747:G751)*I752,0),"n.a.")</x:f>
        <x:v>0</x:v>
      </x:c>
      <x:c r="K752" s="55" t="n">
        <x:f>'SSRP agosto'!H25</x:f>
        <x:v>0</x:v>
      </x:c>
      <x:c r="L752" s="55" t="n">
        <x:f>K752*Parametros!$B$10*Parametros!$B$11</x:f>
        <x:v>0</x:v>
      </x:c>
      <x:c r="M752" s="60" t="n">
        <x:f>Parametros!B7</x:f>
        <x:v>0.01</x:v>
      </x:c>
      <x:c r="N752" s="55" t="n">
        <x:f>IF(I752=0,IF(L752=0,0,"n.a."),IF(M752&gt;0,L752/M752/I752,"n.a."))</x:f>
        <x:v>0</x:v>
      </x:c>
      <x:c r="O752" s="55" t="n">
        <x:f>IF(AND(ISNUMBER(J752),ISNUMBER(N752)),J752*N752,"n.a.")</x:f>
        <x:v>0</x:v>
      </x:c>
    </x:row>
    <x:row r="753">
      <x:c r="A753" s="38" t="str">
        <x:v>G0748</x:v>
      </x:c>
      <x:c r="B753" s="38" t="str">
        <x:v>C20</x:v>
      </x:c>
      <x:c r="C753" s="38" t="str">
        <x:v>BUPA Panamá S.A.</x:v>
      </x:c>
      <x:c r="D753" s="38" t="str">
        <x:v>Residencial</x:v>
      </x:c>
      <x:c r="E753" s="38" t="str">
        <x:v>Los Santos</x:v>
      </x:c>
      <x:c r="F753" s="55" t="n">
        <x:f>'SSRP geografia'!C259</x:f>
        <x:v>0</x:v>
      </x:c>
      <x:c r="G753" s="60" t="n">
        <x:f>IF(SUM('SSRP geografia'!$C$253:$C$265)=0,IF('SSRP agosto'!D25=0,0,"n.a."),F753/SUM('SSRP geografia'!$C$253:$C$265))</x:f>
        <x:v>0</x:v>
      </x:c>
      <x:c r="H753" s="55" t="n">
        <x:f>'SSRP agosto'!D25</x:f>
        <x:v>0</x:v>
      </x:c>
      <x:c r="I753" s="55" t="n">
        <x:f>ROUND(H753*Parametros!$B$11,0)</x:f>
        <x:v>0</x:v>
      </x:c>
      <x:c r="J753" s="55" t="n">
        <x:f>IF(ISNUMBER(G753),ROUND(SUM(G747:G753)*I753,0)-ROUND(SUM(G747:G752)*I753,0),"n.a.")</x:f>
        <x:v>0</x:v>
      </x:c>
      <x:c r="K753" s="55" t="n">
        <x:f>'SSRP agosto'!H25</x:f>
        <x:v>0</x:v>
      </x:c>
      <x:c r="L753" s="55" t="n">
        <x:f>K753*Parametros!$B$10*Parametros!$B$11</x:f>
        <x:v>0</x:v>
      </x:c>
      <x:c r="M753" s="60" t="n">
        <x:f>Parametros!B7</x:f>
        <x:v>0.01</x:v>
      </x:c>
      <x:c r="N753" s="55" t="n">
        <x:f>IF(I753=0,IF(L753=0,0,"n.a."),IF(M753&gt;0,L753/M753/I753,"n.a."))</x:f>
        <x:v>0</x:v>
      </x:c>
      <x:c r="O753" s="55" t="n">
        <x:f>IF(AND(ISNUMBER(J753),ISNUMBER(N753)),J753*N753,"n.a.")</x:f>
        <x:v>0</x:v>
      </x:c>
    </x:row>
    <x:row r="754">
      <x:c r="A754" s="38" t="str">
        <x:v>G0749</x:v>
      </x:c>
      <x:c r="B754" s="38" t="str">
        <x:v>C20</x:v>
      </x:c>
      <x:c r="C754" s="38" t="str">
        <x:v>BUPA Panamá S.A.</x:v>
      </x:c>
      <x:c r="D754" s="38" t="str">
        <x:v>Residencial</x:v>
      </x:c>
      <x:c r="E754" s="38" t="str">
        <x:v>Panamá</x:v>
      </x:c>
      <x:c r="F754" s="55" t="n">
        <x:f>'SSRP geografia'!C260</x:f>
        <x:v>0</x:v>
      </x:c>
      <x:c r="G754" s="60" t="n">
        <x:f>IF(SUM('SSRP geografia'!$C$253:$C$265)=0,IF('SSRP agosto'!D25=0,0,"n.a."),F754/SUM('SSRP geografia'!$C$253:$C$265))</x:f>
        <x:v>0</x:v>
      </x:c>
      <x:c r="H754" s="55" t="n">
        <x:f>'SSRP agosto'!D25</x:f>
        <x:v>0</x:v>
      </x:c>
      <x:c r="I754" s="55" t="n">
        <x:f>ROUND(H754*Parametros!$B$11,0)</x:f>
        <x:v>0</x:v>
      </x:c>
      <x:c r="J754" s="55" t="n">
        <x:f>IF(ISNUMBER(G754),ROUND(SUM(G747:G754)*I754,0)-ROUND(SUM(G747:G753)*I754,0),"n.a.")</x:f>
        <x:v>0</x:v>
      </x:c>
      <x:c r="K754" s="55" t="n">
        <x:f>'SSRP agosto'!H25</x:f>
        <x:v>0</x:v>
      </x:c>
      <x:c r="L754" s="55" t="n">
        <x:f>K754*Parametros!$B$10*Parametros!$B$11</x:f>
        <x:v>0</x:v>
      </x:c>
      <x:c r="M754" s="60" t="n">
        <x:f>Parametros!B7</x:f>
        <x:v>0.01</x:v>
      </x:c>
      <x:c r="N754" s="55" t="n">
        <x:f>IF(I754=0,IF(L754=0,0,"n.a."),IF(M754&gt;0,L754/M754/I754,"n.a."))</x:f>
        <x:v>0</x:v>
      </x:c>
      <x:c r="O754" s="55" t="n">
        <x:f>IF(AND(ISNUMBER(J754),ISNUMBER(N754)),J754*N754,"n.a.")</x:f>
        <x:v>0</x:v>
      </x:c>
    </x:row>
    <x:row r="755">
      <x:c r="A755" s="38" t="str">
        <x:v>G0750</x:v>
      </x:c>
      <x:c r="B755" s="38" t="str">
        <x:v>C20</x:v>
      </x:c>
      <x:c r="C755" s="38" t="str">
        <x:v>BUPA Panamá S.A.</x:v>
      </x:c>
      <x:c r="D755" s="38" t="str">
        <x:v>Residencial</x:v>
      </x:c>
      <x:c r="E755" s="38" t="str">
        <x:v>Veraguas</x:v>
      </x:c>
      <x:c r="F755" s="55" t="n">
        <x:f>'SSRP geografia'!C261</x:f>
        <x:v>0</x:v>
      </x:c>
      <x:c r="G755" s="60" t="n">
        <x:f>IF(SUM('SSRP geografia'!$C$253:$C$265)=0,IF('SSRP agosto'!D25=0,0,"n.a."),F755/SUM('SSRP geografia'!$C$253:$C$265))</x:f>
        <x:v>0</x:v>
      </x:c>
      <x:c r="H755" s="55" t="n">
        <x:f>'SSRP agosto'!D25</x:f>
        <x:v>0</x:v>
      </x:c>
      <x:c r="I755" s="55" t="n">
        <x:f>ROUND(H755*Parametros!$B$11,0)</x:f>
        <x:v>0</x:v>
      </x:c>
      <x:c r="J755" s="55" t="n">
        <x:f>IF(ISNUMBER(G755),ROUND(SUM(G747:G755)*I755,0)-ROUND(SUM(G747:G754)*I755,0),"n.a.")</x:f>
        <x:v>0</x:v>
      </x:c>
      <x:c r="K755" s="55" t="n">
        <x:f>'SSRP agosto'!H25</x:f>
        <x:v>0</x:v>
      </x:c>
      <x:c r="L755" s="55" t="n">
        <x:f>K755*Parametros!$B$10*Parametros!$B$11</x:f>
        <x:v>0</x:v>
      </x:c>
      <x:c r="M755" s="60" t="n">
        <x:f>Parametros!B7</x:f>
        <x:v>0.01</x:v>
      </x:c>
      <x:c r="N755" s="55" t="n">
        <x:f>IF(I755=0,IF(L755=0,0,"n.a."),IF(M755&gt;0,L755/M755/I755,"n.a."))</x:f>
        <x:v>0</x:v>
      </x:c>
      <x:c r="O755" s="55" t="n">
        <x:f>IF(AND(ISNUMBER(J755),ISNUMBER(N755)),J755*N755,"n.a.")</x:f>
        <x:v>0</x:v>
      </x:c>
    </x:row>
    <x:row r="756">
      <x:c r="A756" s="38" t="str">
        <x:v>G0751</x:v>
      </x:c>
      <x:c r="B756" s="38" t="str">
        <x:v>C20</x:v>
      </x:c>
      <x:c r="C756" s="38" t="str">
        <x:v>BUPA Panamá S.A.</x:v>
      </x:c>
      <x:c r="D756" s="38" t="str">
        <x:v>Residencial</x:v>
      </x:c>
      <x:c r="E756" s="38" t="str">
        <x:v>Guna Yala</x:v>
      </x:c>
      <x:c r="F756" s="55" t="n">
        <x:f>'SSRP geografia'!C262</x:f>
        <x:v>0</x:v>
      </x:c>
      <x:c r="G756" s="60" t="n">
        <x:f>IF(SUM('SSRP geografia'!$C$253:$C$265)=0,IF('SSRP agosto'!D25=0,0,"n.a."),F756/SUM('SSRP geografia'!$C$253:$C$265))</x:f>
        <x:v>0</x:v>
      </x:c>
      <x:c r="H756" s="55" t="n">
        <x:f>'SSRP agosto'!D25</x:f>
        <x:v>0</x:v>
      </x:c>
      <x:c r="I756" s="55" t="n">
        <x:f>ROUND(H756*Parametros!$B$11,0)</x:f>
        <x:v>0</x:v>
      </x:c>
      <x:c r="J756" s="55" t="n">
        <x:f>IF(ISNUMBER(G756),ROUND(SUM(G747:G756)*I756,0)-ROUND(SUM(G747:G755)*I756,0),"n.a.")</x:f>
        <x:v>0</x:v>
      </x:c>
      <x:c r="K756" s="55" t="n">
        <x:f>'SSRP agosto'!H25</x:f>
        <x:v>0</x:v>
      </x:c>
      <x:c r="L756" s="55" t="n">
        <x:f>K756*Parametros!$B$10*Parametros!$B$11</x:f>
        <x:v>0</x:v>
      </x:c>
      <x:c r="M756" s="60" t="n">
        <x:f>Parametros!B7</x:f>
        <x:v>0.01</x:v>
      </x:c>
      <x:c r="N756" s="55" t="n">
        <x:f>IF(I756=0,IF(L756=0,0,"n.a."),IF(M756&gt;0,L756/M756/I756,"n.a."))</x:f>
        <x:v>0</x:v>
      </x:c>
      <x:c r="O756" s="55" t="n">
        <x:f>IF(AND(ISNUMBER(J756),ISNUMBER(N756)),J756*N756,"n.a.")</x:f>
        <x:v>0</x:v>
      </x:c>
    </x:row>
    <x:row r="757">
      <x:c r="A757" s="38" t="str">
        <x:v>G0752</x:v>
      </x:c>
      <x:c r="B757" s="38" t="str">
        <x:v>C20</x:v>
      </x:c>
      <x:c r="C757" s="38" t="str">
        <x:v>BUPA Panamá S.A.</x:v>
      </x:c>
      <x:c r="D757" s="38" t="str">
        <x:v>Residencial</x:v>
      </x:c>
      <x:c r="E757" s="38" t="str">
        <x:v>Emberá-Wounaan</x:v>
      </x:c>
      <x:c r="F757" s="55" t="n">
        <x:f>'SSRP geografia'!C263</x:f>
        <x:v>0</x:v>
      </x:c>
      <x:c r="G757" s="60" t="n">
        <x:f>IF(SUM('SSRP geografia'!$C$253:$C$265)=0,IF('SSRP agosto'!D25=0,0,"n.a."),F757/SUM('SSRP geografia'!$C$253:$C$265))</x:f>
        <x:v>0</x:v>
      </x:c>
      <x:c r="H757" s="55" t="n">
        <x:f>'SSRP agosto'!D25</x:f>
        <x:v>0</x:v>
      </x:c>
      <x:c r="I757" s="55" t="n">
        <x:f>ROUND(H757*Parametros!$B$11,0)</x:f>
        <x:v>0</x:v>
      </x:c>
      <x:c r="J757" s="55" t="n">
        <x:f>IF(ISNUMBER(G757),ROUND(SUM(G747:G757)*I757,0)-ROUND(SUM(G747:G756)*I757,0),"n.a.")</x:f>
        <x:v>0</x:v>
      </x:c>
      <x:c r="K757" s="55" t="n">
        <x:f>'SSRP agosto'!H25</x:f>
        <x:v>0</x:v>
      </x:c>
      <x:c r="L757" s="55" t="n">
        <x:f>K757*Parametros!$B$10*Parametros!$B$11</x:f>
        <x:v>0</x:v>
      </x:c>
      <x:c r="M757" s="60" t="n">
        <x:f>Parametros!B7</x:f>
        <x:v>0.01</x:v>
      </x:c>
      <x:c r="N757" s="55" t="n">
        <x:f>IF(I757=0,IF(L757=0,0,"n.a."),IF(M757&gt;0,L757/M757/I757,"n.a."))</x:f>
        <x:v>0</x:v>
      </x:c>
      <x:c r="O757" s="55" t="n">
        <x:f>IF(AND(ISNUMBER(J757),ISNUMBER(N757)),J757*N757,"n.a.")</x:f>
        <x:v>0</x:v>
      </x:c>
    </x:row>
    <x:row r="758">
      <x:c r="A758" s="38" t="str">
        <x:v>G0753</x:v>
      </x:c>
      <x:c r="B758" s="38" t="str">
        <x:v>C20</x:v>
      </x:c>
      <x:c r="C758" s="38" t="str">
        <x:v>BUPA Panamá S.A.</x:v>
      </x:c>
      <x:c r="D758" s="38" t="str">
        <x:v>Residencial</x:v>
      </x:c>
      <x:c r="E758" s="38" t="str">
        <x:v>Ngäbe-Buglé</x:v>
      </x:c>
      <x:c r="F758" s="55" t="n">
        <x:f>'SSRP geografia'!C264</x:f>
        <x:v>0</x:v>
      </x:c>
      <x:c r="G758" s="60" t="n">
        <x:f>IF(SUM('SSRP geografia'!$C$253:$C$265)=0,IF('SSRP agosto'!D25=0,0,"n.a."),F758/SUM('SSRP geografia'!$C$253:$C$265))</x:f>
        <x:v>0</x:v>
      </x:c>
      <x:c r="H758" s="55" t="n">
        <x:f>'SSRP agosto'!D25</x:f>
        <x:v>0</x:v>
      </x:c>
      <x:c r="I758" s="55" t="n">
        <x:f>ROUND(H758*Parametros!$B$11,0)</x:f>
        <x:v>0</x:v>
      </x:c>
      <x:c r="J758" s="55" t="n">
        <x:f>IF(ISNUMBER(G758),ROUND(SUM(G747:G758)*I758,0)-ROUND(SUM(G747:G757)*I758,0),"n.a.")</x:f>
        <x:v>0</x:v>
      </x:c>
      <x:c r="K758" s="55" t="n">
        <x:f>'SSRP agosto'!H25</x:f>
        <x:v>0</x:v>
      </x:c>
      <x:c r="L758" s="55" t="n">
        <x:f>K758*Parametros!$B$10*Parametros!$B$11</x:f>
        <x:v>0</x:v>
      </x:c>
      <x:c r="M758" s="60" t="n">
        <x:f>Parametros!B7</x:f>
        <x:v>0.01</x:v>
      </x:c>
      <x:c r="N758" s="55" t="n">
        <x:f>IF(I758=0,IF(L758=0,0,"n.a."),IF(M758&gt;0,L758/M758/I758,"n.a."))</x:f>
        <x:v>0</x:v>
      </x:c>
      <x:c r="O758" s="55" t="n">
        <x:f>IF(AND(ISNUMBER(J758),ISNUMBER(N758)),J758*N758,"n.a.")</x:f>
        <x:v>0</x:v>
      </x:c>
    </x:row>
    <x:row r="759">
      <x:c r="A759" s="38" t="str">
        <x:v>G0754</x:v>
      </x:c>
      <x:c r="B759" s="38" t="str">
        <x:v>C20</x:v>
      </x:c>
      <x:c r="C759" s="38" t="str">
        <x:v>BUPA Panamá S.A.</x:v>
      </x:c>
      <x:c r="D759" s="38" t="str">
        <x:v>Residencial</x:v>
      </x:c>
      <x:c r="E759" s="38" t="str">
        <x:v>Panamá Oeste</x:v>
      </x:c>
      <x:c r="F759" s="55" t="n">
        <x:f>'SSRP geografia'!C265</x:f>
        <x:v>0</x:v>
      </x:c>
      <x:c r="G759" s="60" t="n">
        <x:f>IF(SUM('SSRP geografia'!$C$253:$C$265)=0,IF('SSRP agosto'!D25=0,0,"n.a."),F759/SUM('SSRP geografia'!$C$253:$C$265))</x:f>
        <x:v>0</x:v>
      </x:c>
      <x:c r="H759" s="55" t="n">
        <x:f>'SSRP agosto'!D25</x:f>
        <x:v>0</x:v>
      </x:c>
      <x:c r="I759" s="55" t="n">
        <x:f>ROUND(H759*Parametros!$B$11,0)</x:f>
        <x:v>0</x:v>
      </x:c>
      <x:c r="J759" s="55" t="n">
        <x:f>IF(ISNUMBER(G759),ROUND(SUM(G747:G759)*I759,0)-ROUND(SUM(G747:G758)*I759,0),"n.a.")</x:f>
        <x:v>0</x:v>
      </x:c>
      <x:c r="K759" s="55" t="n">
        <x:f>'SSRP agosto'!H25</x:f>
        <x:v>0</x:v>
      </x:c>
      <x:c r="L759" s="55" t="n">
        <x:f>K759*Parametros!$B$10*Parametros!$B$11</x:f>
        <x:v>0</x:v>
      </x:c>
      <x:c r="M759" s="60" t="n">
        <x:f>Parametros!B7</x:f>
        <x:v>0.01</x:v>
      </x:c>
      <x:c r="N759" s="55" t="n">
        <x:f>IF(I759=0,IF(L759=0,0,"n.a."),IF(M759&gt;0,L759/M759/I759,"n.a."))</x:f>
        <x:v>0</x:v>
      </x:c>
      <x:c r="O759" s="55" t="n">
        <x:f>IF(AND(ISNUMBER(J759),ISNUMBER(N759)),J759*N759,"n.a.")</x:f>
        <x:v>0</x:v>
      </x:c>
    </x:row>
    <x:row r="760">
      <x:c r="A760" s="38" t="str">
        <x:v>G0755</x:v>
      </x:c>
      <x:c r="B760" s="38" t="str">
        <x:v>C20</x:v>
      </x:c>
      <x:c r="C760" s="38" t="str">
        <x:v>BUPA Panamá S.A.</x:v>
      </x:c>
      <x:c r="D760" s="38" t="str">
        <x:v>Comercial</x:v>
      </x:c>
      <x:c r="E760" s="38" t="str">
        <x:v>Bocas del Toro</x:v>
      </x:c>
      <x:c r="F760" s="55" t="n">
        <x:f>'SSRP geografia'!C253</x:f>
        <x:v>0</x:v>
      </x:c>
      <x:c r="G760" s="60" t="n">
        <x:f>IF(SUM('SSRP geografia'!$C$253:$C$265)=0,IF('SSRP agosto'!E25=0,0,"n.a."),F760/SUM('SSRP geografia'!$C$253:$C$265))</x:f>
        <x:v>0</x:v>
      </x:c>
      <x:c r="H760" s="55" t="n">
        <x:f>'SSRP agosto'!E25</x:f>
        <x:v>0</x:v>
      </x:c>
      <x:c r="I760" s="55" t="n">
        <x:f>ROUND(H760*Parametros!$B$11,0)</x:f>
        <x:v>0</x:v>
      </x:c>
      <x:c r="J760" s="55" t="n">
        <x:f>IF(ISNUMBER(G760),ROUND(SUM(G760:G760)*I760,0)-0,"n.a.")</x:f>
        <x:v>0</x:v>
      </x:c>
      <x:c r="K760" s="55" t="n">
        <x:f>'SSRP agosto'!I25</x:f>
        <x:v>0</x:v>
      </x:c>
      <x:c r="L760" s="55" t="n">
        <x:f>K760*Parametros!$B$10*Parametros!$B$11</x:f>
        <x:v>0</x:v>
      </x:c>
      <x:c r="M760" s="60" t="n">
        <x:f>Parametros!B8</x:f>
        <x:v>0.015</x:v>
      </x:c>
      <x:c r="N760" s="55" t="n">
        <x:f>IF(I760=0,IF(L760=0,0,"n.a."),IF(M760&gt;0,L760/M760/I760,"n.a."))</x:f>
        <x:v>0</x:v>
      </x:c>
      <x:c r="O760" s="55" t="n">
        <x:f>IF(AND(ISNUMBER(J760),ISNUMBER(N760)),J760*N760,"n.a.")</x:f>
        <x:v>0</x:v>
      </x:c>
    </x:row>
    <x:row r="761">
      <x:c r="A761" s="38" t="str">
        <x:v>G0756</x:v>
      </x:c>
      <x:c r="B761" s="38" t="str">
        <x:v>C20</x:v>
      </x:c>
      <x:c r="C761" s="38" t="str">
        <x:v>BUPA Panamá S.A.</x:v>
      </x:c>
      <x:c r="D761" s="38" t="str">
        <x:v>Comercial</x:v>
      </x:c>
      <x:c r="E761" s="38" t="str">
        <x:v>Coclé</x:v>
      </x:c>
      <x:c r="F761" s="55" t="n">
        <x:f>'SSRP geografia'!C254</x:f>
        <x:v>0</x:v>
      </x:c>
      <x:c r="G761" s="60" t="n">
        <x:f>IF(SUM('SSRP geografia'!$C$253:$C$265)=0,IF('SSRP agosto'!E25=0,0,"n.a."),F761/SUM('SSRP geografia'!$C$253:$C$265))</x:f>
        <x:v>0</x:v>
      </x:c>
      <x:c r="H761" s="55" t="n">
        <x:f>'SSRP agosto'!E25</x:f>
        <x:v>0</x:v>
      </x:c>
      <x:c r="I761" s="55" t="n">
        <x:f>ROUND(H761*Parametros!$B$11,0)</x:f>
        <x:v>0</x:v>
      </x:c>
      <x:c r="J761" s="55" t="n">
        <x:f>IF(ISNUMBER(G761),ROUND(SUM(G760:G761)*I761,0)-ROUND(SUM(G760:G760)*I761,0),"n.a.")</x:f>
        <x:v>0</x:v>
      </x:c>
      <x:c r="K761" s="55" t="n">
        <x:f>'SSRP agosto'!I25</x:f>
        <x:v>0</x:v>
      </x:c>
      <x:c r="L761" s="55" t="n">
        <x:f>K761*Parametros!$B$10*Parametros!$B$11</x:f>
        <x:v>0</x:v>
      </x:c>
      <x:c r="M761" s="60" t="n">
        <x:f>Parametros!B8</x:f>
        <x:v>0.015</x:v>
      </x:c>
      <x:c r="N761" s="55" t="n">
        <x:f>IF(I761=0,IF(L761=0,0,"n.a."),IF(M761&gt;0,L761/M761/I761,"n.a."))</x:f>
        <x:v>0</x:v>
      </x:c>
      <x:c r="O761" s="55" t="n">
        <x:f>IF(AND(ISNUMBER(J761),ISNUMBER(N761)),J761*N761,"n.a.")</x:f>
        <x:v>0</x:v>
      </x:c>
    </x:row>
    <x:row r="762">
      <x:c r="A762" s="38" t="str">
        <x:v>G0757</x:v>
      </x:c>
      <x:c r="B762" s="38" t="str">
        <x:v>C20</x:v>
      </x:c>
      <x:c r="C762" s="38" t="str">
        <x:v>BUPA Panamá S.A.</x:v>
      </x:c>
      <x:c r="D762" s="38" t="str">
        <x:v>Comercial</x:v>
      </x:c>
      <x:c r="E762" s="38" t="str">
        <x:v>Colón</x:v>
      </x:c>
      <x:c r="F762" s="55" t="n">
        <x:f>'SSRP geografia'!C255</x:f>
        <x:v>0</x:v>
      </x:c>
      <x:c r="G762" s="60" t="n">
        <x:f>IF(SUM('SSRP geografia'!$C$253:$C$265)=0,IF('SSRP agosto'!E25=0,0,"n.a."),F762/SUM('SSRP geografia'!$C$253:$C$265))</x:f>
        <x:v>0</x:v>
      </x:c>
      <x:c r="H762" s="55" t="n">
        <x:f>'SSRP agosto'!E25</x:f>
        <x:v>0</x:v>
      </x:c>
      <x:c r="I762" s="55" t="n">
        <x:f>ROUND(H762*Parametros!$B$11,0)</x:f>
        <x:v>0</x:v>
      </x:c>
      <x:c r="J762" s="55" t="n">
        <x:f>IF(ISNUMBER(G762),ROUND(SUM(G760:G762)*I762,0)-ROUND(SUM(G760:G761)*I762,0),"n.a.")</x:f>
        <x:v>0</x:v>
      </x:c>
      <x:c r="K762" s="55" t="n">
        <x:f>'SSRP agosto'!I25</x:f>
        <x:v>0</x:v>
      </x:c>
      <x:c r="L762" s="55" t="n">
        <x:f>K762*Parametros!$B$10*Parametros!$B$11</x:f>
        <x:v>0</x:v>
      </x:c>
      <x:c r="M762" s="60" t="n">
        <x:f>Parametros!B8</x:f>
        <x:v>0.015</x:v>
      </x:c>
      <x:c r="N762" s="55" t="n">
        <x:f>IF(I762=0,IF(L762=0,0,"n.a."),IF(M762&gt;0,L762/M762/I762,"n.a."))</x:f>
        <x:v>0</x:v>
      </x:c>
      <x:c r="O762" s="55" t="n">
        <x:f>IF(AND(ISNUMBER(J762),ISNUMBER(N762)),J762*N762,"n.a.")</x:f>
        <x:v>0</x:v>
      </x:c>
    </x:row>
    <x:row r="763">
      <x:c r="A763" s="38" t="str">
        <x:v>G0758</x:v>
      </x:c>
      <x:c r="B763" s="38" t="str">
        <x:v>C20</x:v>
      </x:c>
      <x:c r="C763" s="38" t="str">
        <x:v>BUPA Panamá S.A.</x:v>
      </x:c>
      <x:c r="D763" s="38" t="str">
        <x:v>Comercial</x:v>
      </x:c>
      <x:c r="E763" s="38" t="str">
        <x:v>Chiriquí</x:v>
      </x:c>
      <x:c r="F763" s="55" t="n">
        <x:f>'SSRP geografia'!C256</x:f>
        <x:v>0</x:v>
      </x:c>
      <x:c r="G763" s="60" t="n">
        <x:f>IF(SUM('SSRP geografia'!$C$253:$C$265)=0,IF('SSRP agosto'!E25=0,0,"n.a."),F763/SUM('SSRP geografia'!$C$253:$C$265))</x:f>
        <x:v>0</x:v>
      </x:c>
      <x:c r="H763" s="55" t="n">
        <x:f>'SSRP agosto'!E25</x:f>
        <x:v>0</x:v>
      </x:c>
      <x:c r="I763" s="55" t="n">
        <x:f>ROUND(H763*Parametros!$B$11,0)</x:f>
        <x:v>0</x:v>
      </x:c>
      <x:c r="J763" s="55" t="n">
        <x:f>IF(ISNUMBER(G763),ROUND(SUM(G760:G763)*I763,0)-ROUND(SUM(G760:G762)*I763,0),"n.a.")</x:f>
        <x:v>0</x:v>
      </x:c>
      <x:c r="K763" s="55" t="n">
        <x:f>'SSRP agosto'!I25</x:f>
        <x:v>0</x:v>
      </x:c>
      <x:c r="L763" s="55" t="n">
        <x:f>K763*Parametros!$B$10*Parametros!$B$11</x:f>
        <x:v>0</x:v>
      </x:c>
      <x:c r="M763" s="60" t="n">
        <x:f>Parametros!B8</x:f>
        <x:v>0.015</x:v>
      </x:c>
      <x:c r="N763" s="55" t="n">
        <x:f>IF(I763=0,IF(L763=0,0,"n.a."),IF(M763&gt;0,L763/M763/I763,"n.a."))</x:f>
        <x:v>0</x:v>
      </x:c>
      <x:c r="O763" s="55" t="n">
        <x:f>IF(AND(ISNUMBER(J763),ISNUMBER(N763)),J763*N763,"n.a.")</x:f>
        <x:v>0</x:v>
      </x:c>
    </x:row>
    <x:row r="764">
      <x:c r="A764" s="38" t="str">
        <x:v>G0759</x:v>
      </x:c>
      <x:c r="B764" s="38" t="str">
        <x:v>C20</x:v>
      </x:c>
      <x:c r="C764" s="38" t="str">
        <x:v>BUPA Panamá S.A.</x:v>
      </x:c>
      <x:c r="D764" s="38" t="str">
        <x:v>Comercial</x:v>
      </x:c>
      <x:c r="E764" s="38" t="str">
        <x:v>Darién</x:v>
      </x:c>
      <x:c r="F764" s="55" t="n">
        <x:f>'SSRP geografia'!C257</x:f>
        <x:v>0</x:v>
      </x:c>
      <x:c r="G764" s="60" t="n">
        <x:f>IF(SUM('SSRP geografia'!$C$253:$C$265)=0,IF('SSRP agosto'!E25=0,0,"n.a."),F764/SUM('SSRP geografia'!$C$253:$C$265))</x:f>
        <x:v>0</x:v>
      </x:c>
      <x:c r="H764" s="55" t="n">
        <x:f>'SSRP agosto'!E25</x:f>
        <x:v>0</x:v>
      </x:c>
      <x:c r="I764" s="55" t="n">
        <x:f>ROUND(H764*Parametros!$B$11,0)</x:f>
        <x:v>0</x:v>
      </x:c>
      <x:c r="J764" s="55" t="n">
        <x:f>IF(ISNUMBER(G764),ROUND(SUM(G760:G764)*I764,0)-ROUND(SUM(G760:G763)*I764,0),"n.a.")</x:f>
        <x:v>0</x:v>
      </x:c>
      <x:c r="K764" s="55" t="n">
        <x:f>'SSRP agosto'!I25</x:f>
        <x:v>0</x:v>
      </x:c>
      <x:c r="L764" s="55" t="n">
        <x:f>K764*Parametros!$B$10*Parametros!$B$11</x:f>
        <x:v>0</x:v>
      </x:c>
      <x:c r="M764" s="60" t="n">
        <x:f>Parametros!B8</x:f>
        <x:v>0.015</x:v>
      </x:c>
      <x:c r="N764" s="55" t="n">
        <x:f>IF(I764=0,IF(L764=0,0,"n.a."),IF(M764&gt;0,L764/M764/I764,"n.a."))</x:f>
        <x:v>0</x:v>
      </x:c>
      <x:c r="O764" s="55" t="n">
        <x:f>IF(AND(ISNUMBER(J764),ISNUMBER(N764)),J764*N764,"n.a.")</x:f>
        <x:v>0</x:v>
      </x:c>
    </x:row>
    <x:row r="765">
      <x:c r="A765" s="38" t="str">
        <x:v>G0760</x:v>
      </x:c>
      <x:c r="B765" s="38" t="str">
        <x:v>C20</x:v>
      </x:c>
      <x:c r="C765" s="38" t="str">
        <x:v>BUPA Panamá S.A.</x:v>
      </x:c>
      <x:c r="D765" s="38" t="str">
        <x:v>Comercial</x:v>
      </x:c>
      <x:c r="E765" s="38" t="str">
        <x:v>Herrera</x:v>
      </x:c>
      <x:c r="F765" s="55" t="n">
        <x:f>'SSRP geografia'!C258</x:f>
        <x:v>0</x:v>
      </x:c>
      <x:c r="G765" s="60" t="n">
        <x:f>IF(SUM('SSRP geografia'!$C$253:$C$265)=0,IF('SSRP agosto'!E25=0,0,"n.a."),F765/SUM('SSRP geografia'!$C$253:$C$265))</x:f>
        <x:v>0</x:v>
      </x:c>
      <x:c r="H765" s="55" t="n">
        <x:f>'SSRP agosto'!E25</x:f>
        <x:v>0</x:v>
      </x:c>
      <x:c r="I765" s="55" t="n">
        <x:f>ROUND(H765*Parametros!$B$11,0)</x:f>
        <x:v>0</x:v>
      </x:c>
      <x:c r="J765" s="55" t="n">
        <x:f>IF(ISNUMBER(G765),ROUND(SUM(G760:G765)*I765,0)-ROUND(SUM(G760:G764)*I765,0),"n.a.")</x:f>
        <x:v>0</x:v>
      </x:c>
      <x:c r="K765" s="55" t="n">
        <x:f>'SSRP agosto'!I25</x:f>
        <x:v>0</x:v>
      </x:c>
      <x:c r="L765" s="55" t="n">
        <x:f>K765*Parametros!$B$10*Parametros!$B$11</x:f>
        <x:v>0</x:v>
      </x:c>
      <x:c r="M765" s="60" t="n">
        <x:f>Parametros!B8</x:f>
        <x:v>0.015</x:v>
      </x:c>
      <x:c r="N765" s="55" t="n">
        <x:f>IF(I765=0,IF(L765=0,0,"n.a."),IF(M765&gt;0,L765/M765/I765,"n.a."))</x:f>
        <x:v>0</x:v>
      </x:c>
      <x:c r="O765" s="55" t="n">
        <x:f>IF(AND(ISNUMBER(J765),ISNUMBER(N765)),J765*N765,"n.a.")</x:f>
        <x:v>0</x:v>
      </x:c>
    </x:row>
    <x:row r="766">
      <x:c r="A766" s="38" t="str">
        <x:v>G0761</x:v>
      </x:c>
      <x:c r="B766" s="38" t="str">
        <x:v>C20</x:v>
      </x:c>
      <x:c r="C766" s="38" t="str">
        <x:v>BUPA Panamá S.A.</x:v>
      </x:c>
      <x:c r="D766" s="38" t="str">
        <x:v>Comercial</x:v>
      </x:c>
      <x:c r="E766" s="38" t="str">
        <x:v>Los Santos</x:v>
      </x:c>
      <x:c r="F766" s="55" t="n">
        <x:f>'SSRP geografia'!C259</x:f>
        <x:v>0</x:v>
      </x:c>
      <x:c r="G766" s="60" t="n">
        <x:f>IF(SUM('SSRP geografia'!$C$253:$C$265)=0,IF('SSRP agosto'!E25=0,0,"n.a."),F766/SUM('SSRP geografia'!$C$253:$C$265))</x:f>
        <x:v>0</x:v>
      </x:c>
      <x:c r="H766" s="55" t="n">
        <x:f>'SSRP agosto'!E25</x:f>
        <x:v>0</x:v>
      </x:c>
      <x:c r="I766" s="55" t="n">
        <x:f>ROUND(H766*Parametros!$B$11,0)</x:f>
        <x:v>0</x:v>
      </x:c>
      <x:c r="J766" s="55" t="n">
        <x:f>IF(ISNUMBER(G766),ROUND(SUM(G760:G766)*I766,0)-ROUND(SUM(G760:G765)*I766,0),"n.a.")</x:f>
        <x:v>0</x:v>
      </x:c>
      <x:c r="K766" s="55" t="n">
        <x:f>'SSRP agosto'!I25</x:f>
        <x:v>0</x:v>
      </x:c>
      <x:c r="L766" s="55" t="n">
        <x:f>K766*Parametros!$B$10*Parametros!$B$11</x:f>
        <x:v>0</x:v>
      </x:c>
      <x:c r="M766" s="60" t="n">
        <x:f>Parametros!B8</x:f>
        <x:v>0.015</x:v>
      </x:c>
      <x:c r="N766" s="55" t="n">
        <x:f>IF(I766=0,IF(L766=0,0,"n.a."),IF(M766&gt;0,L766/M766/I766,"n.a."))</x:f>
        <x:v>0</x:v>
      </x:c>
      <x:c r="O766" s="55" t="n">
        <x:f>IF(AND(ISNUMBER(J766),ISNUMBER(N766)),J766*N766,"n.a.")</x:f>
        <x:v>0</x:v>
      </x:c>
    </x:row>
    <x:row r="767">
      <x:c r="A767" s="38" t="str">
        <x:v>G0762</x:v>
      </x:c>
      <x:c r="B767" s="38" t="str">
        <x:v>C20</x:v>
      </x:c>
      <x:c r="C767" s="38" t="str">
        <x:v>BUPA Panamá S.A.</x:v>
      </x:c>
      <x:c r="D767" s="38" t="str">
        <x:v>Comercial</x:v>
      </x:c>
      <x:c r="E767" s="38" t="str">
        <x:v>Panamá</x:v>
      </x:c>
      <x:c r="F767" s="55" t="n">
        <x:f>'SSRP geografia'!C260</x:f>
        <x:v>0</x:v>
      </x:c>
      <x:c r="G767" s="60" t="n">
        <x:f>IF(SUM('SSRP geografia'!$C$253:$C$265)=0,IF('SSRP agosto'!E25=0,0,"n.a."),F767/SUM('SSRP geografia'!$C$253:$C$265))</x:f>
        <x:v>0</x:v>
      </x:c>
      <x:c r="H767" s="55" t="n">
        <x:f>'SSRP agosto'!E25</x:f>
        <x:v>0</x:v>
      </x:c>
      <x:c r="I767" s="55" t="n">
        <x:f>ROUND(H767*Parametros!$B$11,0)</x:f>
        <x:v>0</x:v>
      </x:c>
      <x:c r="J767" s="55" t="n">
        <x:f>IF(ISNUMBER(G767),ROUND(SUM(G760:G767)*I767,0)-ROUND(SUM(G760:G766)*I767,0),"n.a.")</x:f>
        <x:v>0</x:v>
      </x:c>
      <x:c r="K767" s="55" t="n">
        <x:f>'SSRP agosto'!I25</x:f>
        <x:v>0</x:v>
      </x:c>
      <x:c r="L767" s="55" t="n">
        <x:f>K767*Parametros!$B$10*Parametros!$B$11</x:f>
        <x:v>0</x:v>
      </x:c>
      <x:c r="M767" s="60" t="n">
        <x:f>Parametros!B8</x:f>
        <x:v>0.015</x:v>
      </x:c>
      <x:c r="N767" s="55" t="n">
        <x:f>IF(I767=0,IF(L767=0,0,"n.a."),IF(M767&gt;0,L767/M767/I767,"n.a."))</x:f>
        <x:v>0</x:v>
      </x:c>
      <x:c r="O767" s="55" t="n">
        <x:f>IF(AND(ISNUMBER(J767),ISNUMBER(N767)),J767*N767,"n.a.")</x:f>
        <x:v>0</x:v>
      </x:c>
    </x:row>
    <x:row r="768">
      <x:c r="A768" s="38" t="str">
        <x:v>G0763</x:v>
      </x:c>
      <x:c r="B768" s="38" t="str">
        <x:v>C20</x:v>
      </x:c>
      <x:c r="C768" s="38" t="str">
        <x:v>BUPA Panamá S.A.</x:v>
      </x:c>
      <x:c r="D768" s="38" t="str">
        <x:v>Comercial</x:v>
      </x:c>
      <x:c r="E768" s="38" t="str">
        <x:v>Veraguas</x:v>
      </x:c>
      <x:c r="F768" s="55" t="n">
        <x:f>'SSRP geografia'!C261</x:f>
        <x:v>0</x:v>
      </x:c>
      <x:c r="G768" s="60" t="n">
        <x:f>IF(SUM('SSRP geografia'!$C$253:$C$265)=0,IF('SSRP agosto'!E25=0,0,"n.a."),F768/SUM('SSRP geografia'!$C$253:$C$265))</x:f>
        <x:v>0</x:v>
      </x:c>
      <x:c r="H768" s="55" t="n">
        <x:f>'SSRP agosto'!E25</x:f>
        <x:v>0</x:v>
      </x:c>
      <x:c r="I768" s="55" t="n">
        <x:f>ROUND(H768*Parametros!$B$11,0)</x:f>
        <x:v>0</x:v>
      </x:c>
      <x:c r="J768" s="55" t="n">
        <x:f>IF(ISNUMBER(G768),ROUND(SUM(G760:G768)*I768,0)-ROUND(SUM(G760:G767)*I768,0),"n.a.")</x:f>
        <x:v>0</x:v>
      </x:c>
      <x:c r="K768" s="55" t="n">
        <x:f>'SSRP agosto'!I25</x:f>
        <x:v>0</x:v>
      </x:c>
      <x:c r="L768" s="55" t="n">
        <x:f>K768*Parametros!$B$10*Parametros!$B$11</x:f>
        <x:v>0</x:v>
      </x:c>
      <x:c r="M768" s="60" t="n">
        <x:f>Parametros!B8</x:f>
        <x:v>0.015</x:v>
      </x:c>
      <x:c r="N768" s="55" t="n">
        <x:f>IF(I768=0,IF(L768=0,0,"n.a."),IF(M768&gt;0,L768/M768/I768,"n.a."))</x:f>
        <x:v>0</x:v>
      </x:c>
      <x:c r="O768" s="55" t="n">
        <x:f>IF(AND(ISNUMBER(J768),ISNUMBER(N768)),J768*N768,"n.a.")</x:f>
        <x:v>0</x:v>
      </x:c>
    </x:row>
    <x:row r="769">
      <x:c r="A769" s="38" t="str">
        <x:v>G0764</x:v>
      </x:c>
      <x:c r="B769" s="38" t="str">
        <x:v>C20</x:v>
      </x:c>
      <x:c r="C769" s="38" t="str">
        <x:v>BUPA Panamá S.A.</x:v>
      </x:c>
      <x:c r="D769" s="38" t="str">
        <x:v>Comercial</x:v>
      </x:c>
      <x:c r="E769" s="38" t="str">
        <x:v>Guna Yala</x:v>
      </x:c>
      <x:c r="F769" s="55" t="n">
        <x:f>'SSRP geografia'!C262</x:f>
        <x:v>0</x:v>
      </x:c>
      <x:c r="G769" s="60" t="n">
        <x:f>IF(SUM('SSRP geografia'!$C$253:$C$265)=0,IF('SSRP agosto'!E25=0,0,"n.a."),F769/SUM('SSRP geografia'!$C$253:$C$265))</x:f>
        <x:v>0</x:v>
      </x:c>
      <x:c r="H769" s="55" t="n">
        <x:f>'SSRP agosto'!E25</x:f>
        <x:v>0</x:v>
      </x:c>
      <x:c r="I769" s="55" t="n">
        <x:f>ROUND(H769*Parametros!$B$11,0)</x:f>
        <x:v>0</x:v>
      </x:c>
      <x:c r="J769" s="55" t="n">
        <x:f>IF(ISNUMBER(G769),ROUND(SUM(G760:G769)*I769,0)-ROUND(SUM(G760:G768)*I769,0),"n.a.")</x:f>
        <x:v>0</x:v>
      </x:c>
      <x:c r="K769" s="55" t="n">
        <x:f>'SSRP agosto'!I25</x:f>
        <x:v>0</x:v>
      </x:c>
      <x:c r="L769" s="55" t="n">
        <x:f>K769*Parametros!$B$10*Parametros!$B$11</x:f>
        <x:v>0</x:v>
      </x:c>
      <x:c r="M769" s="60" t="n">
        <x:f>Parametros!B8</x:f>
        <x:v>0.015</x:v>
      </x:c>
      <x:c r="N769" s="55" t="n">
        <x:f>IF(I769=0,IF(L769=0,0,"n.a."),IF(M769&gt;0,L769/M769/I769,"n.a."))</x:f>
        <x:v>0</x:v>
      </x:c>
      <x:c r="O769" s="55" t="n">
        <x:f>IF(AND(ISNUMBER(J769),ISNUMBER(N769)),J769*N769,"n.a.")</x:f>
        <x:v>0</x:v>
      </x:c>
    </x:row>
    <x:row r="770">
      <x:c r="A770" s="38" t="str">
        <x:v>G0765</x:v>
      </x:c>
      <x:c r="B770" s="38" t="str">
        <x:v>C20</x:v>
      </x:c>
      <x:c r="C770" s="38" t="str">
        <x:v>BUPA Panamá S.A.</x:v>
      </x:c>
      <x:c r="D770" s="38" t="str">
        <x:v>Comercial</x:v>
      </x:c>
      <x:c r="E770" s="38" t="str">
        <x:v>Emberá-Wounaan</x:v>
      </x:c>
      <x:c r="F770" s="55" t="n">
        <x:f>'SSRP geografia'!C263</x:f>
        <x:v>0</x:v>
      </x:c>
      <x:c r="G770" s="60" t="n">
        <x:f>IF(SUM('SSRP geografia'!$C$253:$C$265)=0,IF('SSRP agosto'!E25=0,0,"n.a."),F770/SUM('SSRP geografia'!$C$253:$C$265))</x:f>
        <x:v>0</x:v>
      </x:c>
      <x:c r="H770" s="55" t="n">
        <x:f>'SSRP agosto'!E25</x:f>
        <x:v>0</x:v>
      </x:c>
      <x:c r="I770" s="55" t="n">
        <x:f>ROUND(H770*Parametros!$B$11,0)</x:f>
        <x:v>0</x:v>
      </x:c>
      <x:c r="J770" s="55" t="n">
        <x:f>IF(ISNUMBER(G770),ROUND(SUM(G760:G770)*I770,0)-ROUND(SUM(G760:G769)*I770,0),"n.a.")</x:f>
        <x:v>0</x:v>
      </x:c>
      <x:c r="K770" s="55" t="n">
        <x:f>'SSRP agosto'!I25</x:f>
        <x:v>0</x:v>
      </x:c>
      <x:c r="L770" s="55" t="n">
        <x:f>K770*Parametros!$B$10*Parametros!$B$11</x:f>
        <x:v>0</x:v>
      </x:c>
      <x:c r="M770" s="60" t="n">
        <x:f>Parametros!B8</x:f>
        <x:v>0.015</x:v>
      </x:c>
      <x:c r="N770" s="55" t="n">
        <x:f>IF(I770=0,IF(L770=0,0,"n.a."),IF(M770&gt;0,L770/M770/I770,"n.a."))</x:f>
        <x:v>0</x:v>
      </x:c>
      <x:c r="O770" s="55" t="n">
        <x:f>IF(AND(ISNUMBER(J770),ISNUMBER(N770)),J770*N770,"n.a.")</x:f>
        <x:v>0</x:v>
      </x:c>
    </x:row>
    <x:row r="771">
      <x:c r="A771" s="38" t="str">
        <x:v>G0766</x:v>
      </x:c>
      <x:c r="B771" s="38" t="str">
        <x:v>C20</x:v>
      </x:c>
      <x:c r="C771" s="38" t="str">
        <x:v>BUPA Panamá S.A.</x:v>
      </x:c>
      <x:c r="D771" s="38" t="str">
        <x:v>Comercial</x:v>
      </x:c>
      <x:c r="E771" s="38" t="str">
        <x:v>Ngäbe-Buglé</x:v>
      </x:c>
      <x:c r="F771" s="55" t="n">
        <x:f>'SSRP geografia'!C264</x:f>
        <x:v>0</x:v>
      </x:c>
      <x:c r="G771" s="60" t="n">
        <x:f>IF(SUM('SSRP geografia'!$C$253:$C$265)=0,IF('SSRP agosto'!E25=0,0,"n.a."),F771/SUM('SSRP geografia'!$C$253:$C$265))</x:f>
        <x:v>0</x:v>
      </x:c>
      <x:c r="H771" s="55" t="n">
        <x:f>'SSRP agosto'!E25</x:f>
        <x:v>0</x:v>
      </x:c>
      <x:c r="I771" s="55" t="n">
        <x:f>ROUND(H771*Parametros!$B$11,0)</x:f>
        <x:v>0</x:v>
      </x:c>
      <x:c r="J771" s="55" t="n">
        <x:f>IF(ISNUMBER(G771),ROUND(SUM(G760:G771)*I771,0)-ROUND(SUM(G760:G770)*I771,0),"n.a.")</x:f>
        <x:v>0</x:v>
      </x:c>
      <x:c r="K771" s="55" t="n">
        <x:f>'SSRP agosto'!I25</x:f>
        <x:v>0</x:v>
      </x:c>
      <x:c r="L771" s="55" t="n">
        <x:f>K771*Parametros!$B$10*Parametros!$B$11</x:f>
        <x:v>0</x:v>
      </x:c>
      <x:c r="M771" s="60" t="n">
        <x:f>Parametros!B8</x:f>
        <x:v>0.015</x:v>
      </x:c>
      <x:c r="N771" s="55" t="n">
        <x:f>IF(I771=0,IF(L771=0,0,"n.a."),IF(M771&gt;0,L771/M771/I771,"n.a."))</x:f>
        <x:v>0</x:v>
      </x:c>
      <x:c r="O771" s="55" t="n">
        <x:f>IF(AND(ISNUMBER(J771),ISNUMBER(N771)),J771*N771,"n.a.")</x:f>
        <x:v>0</x:v>
      </x:c>
    </x:row>
    <x:row r="772">
      <x:c r="A772" s="38" t="str">
        <x:v>G0767</x:v>
      </x:c>
      <x:c r="B772" s="38" t="str">
        <x:v>C20</x:v>
      </x:c>
      <x:c r="C772" s="38" t="str">
        <x:v>BUPA Panamá S.A.</x:v>
      </x:c>
      <x:c r="D772" s="38" t="str">
        <x:v>Comercial</x:v>
      </x:c>
      <x:c r="E772" s="38" t="str">
        <x:v>Panamá Oeste</x:v>
      </x:c>
      <x:c r="F772" s="55" t="n">
        <x:f>'SSRP geografia'!C265</x:f>
        <x:v>0</x:v>
      </x:c>
      <x:c r="G772" s="60" t="n">
        <x:f>IF(SUM('SSRP geografia'!$C$253:$C$265)=0,IF('SSRP agosto'!E25=0,0,"n.a."),F772/SUM('SSRP geografia'!$C$253:$C$265))</x:f>
        <x:v>0</x:v>
      </x:c>
      <x:c r="H772" s="55" t="n">
        <x:f>'SSRP agosto'!E25</x:f>
        <x:v>0</x:v>
      </x:c>
      <x:c r="I772" s="55" t="n">
        <x:f>ROUND(H772*Parametros!$B$11,0)</x:f>
        <x:v>0</x:v>
      </x:c>
      <x:c r="J772" s="55" t="n">
        <x:f>IF(ISNUMBER(G772),ROUND(SUM(G760:G772)*I772,0)-ROUND(SUM(G760:G771)*I772,0),"n.a.")</x:f>
        <x:v>0</x:v>
      </x:c>
      <x:c r="K772" s="55" t="n">
        <x:f>'SSRP agosto'!I25</x:f>
        <x:v>0</x:v>
      </x:c>
      <x:c r="L772" s="55" t="n">
        <x:f>K772*Parametros!$B$10*Parametros!$B$11</x:f>
        <x:v>0</x:v>
      </x:c>
      <x:c r="M772" s="60" t="n">
        <x:f>Parametros!B8</x:f>
        <x:v>0.015</x:v>
      </x:c>
      <x:c r="N772" s="55" t="n">
        <x:f>IF(I772=0,IF(L772=0,0,"n.a."),IF(M772&gt;0,L772/M772/I772,"n.a."))</x:f>
        <x:v>0</x:v>
      </x:c>
      <x:c r="O772" s="55" t="n">
        <x:f>IF(AND(ISNUMBER(J772),ISNUMBER(N772)),J772*N772,"n.a.")</x:f>
        <x:v>0</x:v>
      </x:c>
    </x:row>
    <x:row r="773">
      <x:c r="A773" s="38" t="str">
        <x:v>G0768</x:v>
      </x:c>
      <x:c r="B773" s="38" t="str">
        <x:v>C20</x:v>
      </x:c>
      <x:c r="C773" s="38" t="str">
        <x:v>BUPA Panamá S.A.</x:v>
      </x:c>
      <x:c r="D773" s="38" t="str">
        <x:v>Industrial</x:v>
      </x:c>
      <x:c r="E773" s="38" t="str">
        <x:v>Bocas del Toro</x:v>
      </x:c>
      <x:c r="F773" s="55" t="n">
        <x:f>'SSRP geografia'!C253</x:f>
        <x:v>0</x:v>
      </x:c>
      <x:c r="G773" s="60" t="n">
        <x:f>IF(SUM('SSRP geografia'!$C$253:$C$265)=0,IF('SSRP agosto'!F25=0,0,"n.a."),F773/SUM('SSRP geografia'!$C$253:$C$265))</x:f>
        <x:v>0</x:v>
      </x:c>
      <x:c r="H773" s="55" t="n">
        <x:f>'SSRP agosto'!F25</x:f>
        <x:v>0</x:v>
      </x:c>
      <x:c r="I773" s="55" t="n">
        <x:f>ROUND(H773*Parametros!$B$11,0)</x:f>
        <x:v>0</x:v>
      </x:c>
      <x:c r="J773" s="55" t="n">
        <x:f>IF(ISNUMBER(G773),ROUND(SUM(G773:G773)*I773,0)-0,"n.a.")</x:f>
        <x:v>0</x:v>
      </x:c>
      <x:c r="K773" s="55" t="n">
        <x:f>'SSRP agosto'!J25</x:f>
        <x:v>0</x:v>
      </x:c>
      <x:c r="L773" s="55" t="n">
        <x:f>K773*Parametros!$B$10*Parametros!$B$11</x:f>
        <x:v>0</x:v>
      </x:c>
      <x:c r="M773" s="60" t="n">
        <x:f>Parametros!B9</x:f>
        <x:v>0.015</x:v>
      </x:c>
      <x:c r="N773" s="55" t="n">
        <x:f>IF(I773=0,IF(L773=0,0,"n.a."),IF(M773&gt;0,L773/M773/I773,"n.a."))</x:f>
        <x:v>0</x:v>
      </x:c>
      <x:c r="O773" s="55" t="n">
        <x:f>IF(AND(ISNUMBER(J773),ISNUMBER(N773)),J773*N773,"n.a.")</x:f>
        <x:v>0</x:v>
      </x:c>
    </x:row>
    <x:row r="774">
      <x:c r="A774" s="38" t="str">
        <x:v>G0769</x:v>
      </x:c>
      <x:c r="B774" s="38" t="str">
        <x:v>C20</x:v>
      </x:c>
      <x:c r="C774" s="38" t="str">
        <x:v>BUPA Panamá S.A.</x:v>
      </x:c>
      <x:c r="D774" s="38" t="str">
        <x:v>Industrial</x:v>
      </x:c>
      <x:c r="E774" s="38" t="str">
        <x:v>Coclé</x:v>
      </x:c>
      <x:c r="F774" s="55" t="n">
        <x:f>'SSRP geografia'!C254</x:f>
        <x:v>0</x:v>
      </x:c>
      <x:c r="G774" s="60" t="n">
        <x:f>IF(SUM('SSRP geografia'!$C$253:$C$265)=0,IF('SSRP agosto'!F25=0,0,"n.a."),F774/SUM('SSRP geografia'!$C$253:$C$265))</x:f>
        <x:v>0</x:v>
      </x:c>
      <x:c r="H774" s="55" t="n">
        <x:f>'SSRP agosto'!F25</x:f>
        <x:v>0</x:v>
      </x:c>
      <x:c r="I774" s="55" t="n">
        <x:f>ROUND(H774*Parametros!$B$11,0)</x:f>
        <x:v>0</x:v>
      </x:c>
      <x:c r="J774" s="55" t="n">
        <x:f>IF(ISNUMBER(G774),ROUND(SUM(G773:G774)*I774,0)-ROUND(SUM(G773:G773)*I774,0),"n.a.")</x:f>
        <x:v>0</x:v>
      </x:c>
      <x:c r="K774" s="55" t="n">
        <x:f>'SSRP agosto'!J25</x:f>
        <x:v>0</x:v>
      </x:c>
      <x:c r="L774" s="55" t="n">
        <x:f>K774*Parametros!$B$10*Parametros!$B$11</x:f>
        <x:v>0</x:v>
      </x:c>
      <x:c r="M774" s="60" t="n">
        <x:f>Parametros!B9</x:f>
        <x:v>0.015</x:v>
      </x:c>
      <x:c r="N774" s="55" t="n">
        <x:f>IF(I774=0,IF(L774=0,0,"n.a."),IF(M774&gt;0,L774/M774/I774,"n.a."))</x:f>
        <x:v>0</x:v>
      </x:c>
      <x:c r="O774" s="55" t="n">
        <x:f>IF(AND(ISNUMBER(J774),ISNUMBER(N774)),J774*N774,"n.a.")</x:f>
        <x:v>0</x:v>
      </x:c>
    </x:row>
    <x:row r="775">
      <x:c r="A775" s="38" t="str">
        <x:v>G0770</x:v>
      </x:c>
      <x:c r="B775" s="38" t="str">
        <x:v>C20</x:v>
      </x:c>
      <x:c r="C775" s="38" t="str">
        <x:v>BUPA Panamá S.A.</x:v>
      </x:c>
      <x:c r="D775" s="38" t="str">
        <x:v>Industrial</x:v>
      </x:c>
      <x:c r="E775" s="38" t="str">
        <x:v>Colón</x:v>
      </x:c>
      <x:c r="F775" s="55" t="n">
        <x:f>'SSRP geografia'!C255</x:f>
        <x:v>0</x:v>
      </x:c>
      <x:c r="G775" s="60" t="n">
        <x:f>IF(SUM('SSRP geografia'!$C$253:$C$265)=0,IF('SSRP agosto'!F25=0,0,"n.a."),F775/SUM('SSRP geografia'!$C$253:$C$265))</x:f>
        <x:v>0</x:v>
      </x:c>
      <x:c r="H775" s="55" t="n">
        <x:f>'SSRP agosto'!F25</x:f>
        <x:v>0</x:v>
      </x:c>
      <x:c r="I775" s="55" t="n">
        <x:f>ROUND(H775*Parametros!$B$11,0)</x:f>
        <x:v>0</x:v>
      </x:c>
      <x:c r="J775" s="55" t="n">
        <x:f>IF(ISNUMBER(G775),ROUND(SUM(G773:G775)*I775,0)-ROUND(SUM(G773:G774)*I775,0),"n.a.")</x:f>
        <x:v>0</x:v>
      </x:c>
      <x:c r="K775" s="55" t="n">
        <x:f>'SSRP agosto'!J25</x:f>
        <x:v>0</x:v>
      </x:c>
      <x:c r="L775" s="55" t="n">
        <x:f>K775*Parametros!$B$10*Parametros!$B$11</x:f>
        <x:v>0</x:v>
      </x:c>
      <x:c r="M775" s="60" t="n">
        <x:f>Parametros!B9</x:f>
        <x:v>0.015</x:v>
      </x:c>
      <x:c r="N775" s="55" t="n">
        <x:f>IF(I775=0,IF(L775=0,0,"n.a."),IF(M775&gt;0,L775/M775/I775,"n.a."))</x:f>
        <x:v>0</x:v>
      </x:c>
      <x:c r="O775" s="55" t="n">
        <x:f>IF(AND(ISNUMBER(J775),ISNUMBER(N775)),J775*N775,"n.a.")</x:f>
        <x:v>0</x:v>
      </x:c>
    </x:row>
    <x:row r="776">
      <x:c r="A776" s="38" t="str">
        <x:v>G0771</x:v>
      </x:c>
      <x:c r="B776" s="38" t="str">
        <x:v>C20</x:v>
      </x:c>
      <x:c r="C776" s="38" t="str">
        <x:v>BUPA Panamá S.A.</x:v>
      </x:c>
      <x:c r="D776" s="38" t="str">
        <x:v>Industrial</x:v>
      </x:c>
      <x:c r="E776" s="38" t="str">
        <x:v>Chiriquí</x:v>
      </x:c>
      <x:c r="F776" s="55" t="n">
        <x:f>'SSRP geografia'!C256</x:f>
        <x:v>0</x:v>
      </x:c>
      <x:c r="G776" s="60" t="n">
        <x:f>IF(SUM('SSRP geografia'!$C$253:$C$265)=0,IF('SSRP agosto'!F25=0,0,"n.a."),F776/SUM('SSRP geografia'!$C$253:$C$265))</x:f>
        <x:v>0</x:v>
      </x:c>
      <x:c r="H776" s="55" t="n">
        <x:f>'SSRP agosto'!F25</x:f>
        <x:v>0</x:v>
      </x:c>
      <x:c r="I776" s="55" t="n">
        <x:f>ROUND(H776*Parametros!$B$11,0)</x:f>
        <x:v>0</x:v>
      </x:c>
      <x:c r="J776" s="55" t="n">
        <x:f>IF(ISNUMBER(G776),ROUND(SUM(G773:G776)*I776,0)-ROUND(SUM(G773:G775)*I776,0),"n.a.")</x:f>
        <x:v>0</x:v>
      </x:c>
      <x:c r="K776" s="55" t="n">
        <x:f>'SSRP agosto'!J25</x:f>
        <x:v>0</x:v>
      </x:c>
      <x:c r="L776" s="55" t="n">
        <x:f>K776*Parametros!$B$10*Parametros!$B$11</x:f>
        <x:v>0</x:v>
      </x:c>
      <x:c r="M776" s="60" t="n">
        <x:f>Parametros!B9</x:f>
        <x:v>0.015</x:v>
      </x:c>
      <x:c r="N776" s="55" t="n">
        <x:f>IF(I776=0,IF(L776=0,0,"n.a."),IF(M776&gt;0,L776/M776/I776,"n.a."))</x:f>
        <x:v>0</x:v>
      </x:c>
      <x:c r="O776" s="55" t="n">
        <x:f>IF(AND(ISNUMBER(J776),ISNUMBER(N776)),J776*N776,"n.a.")</x:f>
        <x:v>0</x:v>
      </x:c>
    </x:row>
    <x:row r="777">
      <x:c r="A777" s="38" t="str">
        <x:v>G0772</x:v>
      </x:c>
      <x:c r="B777" s="38" t="str">
        <x:v>C20</x:v>
      </x:c>
      <x:c r="C777" s="38" t="str">
        <x:v>BUPA Panamá S.A.</x:v>
      </x:c>
      <x:c r="D777" s="38" t="str">
        <x:v>Industrial</x:v>
      </x:c>
      <x:c r="E777" s="38" t="str">
        <x:v>Darién</x:v>
      </x:c>
      <x:c r="F777" s="55" t="n">
        <x:f>'SSRP geografia'!C257</x:f>
        <x:v>0</x:v>
      </x:c>
      <x:c r="G777" s="60" t="n">
        <x:f>IF(SUM('SSRP geografia'!$C$253:$C$265)=0,IF('SSRP agosto'!F25=0,0,"n.a."),F777/SUM('SSRP geografia'!$C$253:$C$265))</x:f>
        <x:v>0</x:v>
      </x:c>
      <x:c r="H777" s="55" t="n">
        <x:f>'SSRP agosto'!F25</x:f>
        <x:v>0</x:v>
      </x:c>
      <x:c r="I777" s="55" t="n">
        <x:f>ROUND(H777*Parametros!$B$11,0)</x:f>
        <x:v>0</x:v>
      </x:c>
      <x:c r="J777" s="55" t="n">
        <x:f>IF(ISNUMBER(G777),ROUND(SUM(G773:G777)*I777,0)-ROUND(SUM(G773:G776)*I777,0),"n.a.")</x:f>
        <x:v>0</x:v>
      </x:c>
      <x:c r="K777" s="55" t="n">
        <x:f>'SSRP agosto'!J25</x:f>
        <x:v>0</x:v>
      </x:c>
      <x:c r="L777" s="55" t="n">
        <x:f>K777*Parametros!$B$10*Parametros!$B$11</x:f>
        <x:v>0</x:v>
      </x:c>
      <x:c r="M777" s="60" t="n">
        <x:f>Parametros!B9</x:f>
        <x:v>0.015</x:v>
      </x:c>
      <x:c r="N777" s="55" t="n">
        <x:f>IF(I777=0,IF(L777=0,0,"n.a."),IF(M777&gt;0,L777/M777/I777,"n.a."))</x:f>
        <x:v>0</x:v>
      </x:c>
      <x:c r="O777" s="55" t="n">
        <x:f>IF(AND(ISNUMBER(J777),ISNUMBER(N777)),J777*N777,"n.a.")</x:f>
        <x:v>0</x:v>
      </x:c>
    </x:row>
    <x:row r="778">
      <x:c r="A778" s="38" t="str">
        <x:v>G0773</x:v>
      </x:c>
      <x:c r="B778" s="38" t="str">
        <x:v>C20</x:v>
      </x:c>
      <x:c r="C778" s="38" t="str">
        <x:v>BUPA Panamá S.A.</x:v>
      </x:c>
      <x:c r="D778" s="38" t="str">
        <x:v>Industrial</x:v>
      </x:c>
      <x:c r="E778" s="38" t="str">
        <x:v>Herrera</x:v>
      </x:c>
      <x:c r="F778" s="55" t="n">
        <x:f>'SSRP geografia'!C258</x:f>
        <x:v>0</x:v>
      </x:c>
      <x:c r="G778" s="60" t="n">
        <x:f>IF(SUM('SSRP geografia'!$C$253:$C$265)=0,IF('SSRP agosto'!F25=0,0,"n.a."),F778/SUM('SSRP geografia'!$C$253:$C$265))</x:f>
        <x:v>0</x:v>
      </x:c>
      <x:c r="H778" s="55" t="n">
        <x:f>'SSRP agosto'!F25</x:f>
        <x:v>0</x:v>
      </x:c>
      <x:c r="I778" s="55" t="n">
        <x:f>ROUND(H778*Parametros!$B$11,0)</x:f>
        <x:v>0</x:v>
      </x:c>
      <x:c r="J778" s="55" t="n">
        <x:f>IF(ISNUMBER(G778),ROUND(SUM(G773:G778)*I778,0)-ROUND(SUM(G773:G777)*I778,0),"n.a.")</x:f>
        <x:v>0</x:v>
      </x:c>
      <x:c r="K778" s="55" t="n">
        <x:f>'SSRP agosto'!J25</x:f>
        <x:v>0</x:v>
      </x:c>
      <x:c r="L778" s="55" t="n">
        <x:f>K778*Parametros!$B$10*Parametros!$B$11</x:f>
        <x:v>0</x:v>
      </x:c>
      <x:c r="M778" s="60" t="n">
        <x:f>Parametros!B9</x:f>
        <x:v>0.015</x:v>
      </x:c>
      <x:c r="N778" s="55" t="n">
        <x:f>IF(I778=0,IF(L778=0,0,"n.a."),IF(M778&gt;0,L778/M778/I778,"n.a."))</x:f>
        <x:v>0</x:v>
      </x:c>
      <x:c r="O778" s="55" t="n">
        <x:f>IF(AND(ISNUMBER(J778),ISNUMBER(N778)),J778*N778,"n.a.")</x:f>
        <x:v>0</x:v>
      </x:c>
    </x:row>
    <x:row r="779">
      <x:c r="A779" s="38" t="str">
        <x:v>G0774</x:v>
      </x:c>
      <x:c r="B779" s="38" t="str">
        <x:v>C20</x:v>
      </x:c>
      <x:c r="C779" s="38" t="str">
        <x:v>BUPA Panamá S.A.</x:v>
      </x:c>
      <x:c r="D779" s="38" t="str">
        <x:v>Industrial</x:v>
      </x:c>
      <x:c r="E779" s="38" t="str">
        <x:v>Los Santos</x:v>
      </x:c>
      <x:c r="F779" s="55" t="n">
        <x:f>'SSRP geografia'!C259</x:f>
        <x:v>0</x:v>
      </x:c>
      <x:c r="G779" s="60" t="n">
        <x:f>IF(SUM('SSRP geografia'!$C$253:$C$265)=0,IF('SSRP agosto'!F25=0,0,"n.a."),F779/SUM('SSRP geografia'!$C$253:$C$265))</x:f>
        <x:v>0</x:v>
      </x:c>
      <x:c r="H779" s="55" t="n">
        <x:f>'SSRP agosto'!F25</x:f>
        <x:v>0</x:v>
      </x:c>
      <x:c r="I779" s="55" t="n">
        <x:f>ROUND(H779*Parametros!$B$11,0)</x:f>
        <x:v>0</x:v>
      </x:c>
      <x:c r="J779" s="55" t="n">
        <x:f>IF(ISNUMBER(G779),ROUND(SUM(G773:G779)*I779,0)-ROUND(SUM(G773:G778)*I779,0),"n.a.")</x:f>
        <x:v>0</x:v>
      </x:c>
      <x:c r="K779" s="55" t="n">
        <x:f>'SSRP agosto'!J25</x:f>
        <x:v>0</x:v>
      </x:c>
      <x:c r="L779" s="55" t="n">
        <x:f>K779*Parametros!$B$10*Parametros!$B$11</x:f>
        <x:v>0</x:v>
      </x:c>
      <x:c r="M779" s="60" t="n">
        <x:f>Parametros!B9</x:f>
        <x:v>0.015</x:v>
      </x:c>
      <x:c r="N779" s="55" t="n">
        <x:f>IF(I779=0,IF(L779=0,0,"n.a."),IF(M779&gt;0,L779/M779/I779,"n.a."))</x:f>
        <x:v>0</x:v>
      </x:c>
      <x:c r="O779" s="55" t="n">
        <x:f>IF(AND(ISNUMBER(J779),ISNUMBER(N779)),J779*N779,"n.a.")</x:f>
        <x:v>0</x:v>
      </x:c>
    </x:row>
    <x:row r="780">
      <x:c r="A780" s="38" t="str">
        <x:v>G0775</x:v>
      </x:c>
      <x:c r="B780" s="38" t="str">
        <x:v>C20</x:v>
      </x:c>
      <x:c r="C780" s="38" t="str">
        <x:v>BUPA Panamá S.A.</x:v>
      </x:c>
      <x:c r="D780" s="38" t="str">
        <x:v>Industrial</x:v>
      </x:c>
      <x:c r="E780" s="38" t="str">
        <x:v>Panamá</x:v>
      </x:c>
      <x:c r="F780" s="55" t="n">
        <x:f>'SSRP geografia'!C260</x:f>
        <x:v>0</x:v>
      </x:c>
      <x:c r="G780" s="60" t="n">
        <x:f>IF(SUM('SSRP geografia'!$C$253:$C$265)=0,IF('SSRP agosto'!F25=0,0,"n.a."),F780/SUM('SSRP geografia'!$C$253:$C$265))</x:f>
        <x:v>0</x:v>
      </x:c>
      <x:c r="H780" s="55" t="n">
        <x:f>'SSRP agosto'!F25</x:f>
        <x:v>0</x:v>
      </x:c>
      <x:c r="I780" s="55" t="n">
        <x:f>ROUND(H780*Parametros!$B$11,0)</x:f>
        <x:v>0</x:v>
      </x:c>
      <x:c r="J780" s="55" t="n">
        <x:f>IF(ISNUMBER(G780),ROUND(SUM(G773:G780)*I780,0)-ROUND(SUM(G773:G779)*I780,0),"n.a.")</x:f>
        <x:v>0</x:v>
      </x:c>
      <x:c r="K780" s="55" t="n">
        <x:f>'SSRP agosto'!J25</x:f>
        <x:v>0</x:v>
      </x:c>
      <x:c r="L780" s="55" t="n">
        <x:f>K780*Parametros!$B$10*Parametros!$B$11</x:f>
        <x:v>0</x:v>
      </x:c>
      <x:c r="M780" s="60" t="n">
        <x:f>Parametros!B9</x:f>
        <x:v>0.015</x:v>
      </x:c>
      <x:c r="N780" s="55" t="n">
        <x:f>IF(I780=0,IF(L780=0,0,"n.a."),IF(M780&gt;0,L780/M780/I780,"n.a."))</x:f>
        <x:v>0</x:v>
      </x:c>
      <x:c r="O780" s="55" t="n">
        <x:f>IF(AND(ISNUMBER(J780),ISNUMBER(N780)),J780*N780,"n.a.")</x:f>
        <x:v>0</x:v>
      </x:c>
    </x:row>
    <x:row r="781">
      <x:c r="A781" s="38" t="str">
        <x:v>G0776</x:v>
      </x:c>
      <x:c r="B781" s="38" t="str">
        <x:v>C20</x:v>
      </x:c>
      <x:c r="C781" s="38" t="str">
        <x:v>BUPA Panamá S.A.</x:v>
      </x:c>
      <x:c r="D781" s="38" t="str">
        <x:v>Industrial</x:v>
      </x:c>
      <x:c r="E781" s="38" t="str">
        <x:v>Veraguas</x:v>
      </x:c>
      <x:c r="F781" s="55" t="n">
        <x:f>'SSRP geografia'!C261</x:f>
        <x:v>0</x:v>
      </x:c>
      <x:c r="G781" s="60" t="n">
        <x:f>IF(SUM('SSRP geografia'!$C$253:$C$265)=0,IF('SSRP agosto'!F25=0,0,"n.a."),F781/SUM('SSRP geografia'!$C$253:$C$265))</x:f>
        <x:v>0</x:v>
      </x:c>
      <x:c r="H781" s="55" t="n">
        <x:f>'SSRP agosto'!F25</x:f>
        <x:v>0</x:v>
      </x:c>
      <x:c r="I781" s="55" t="n">
        <x:f>ROUND(H781*Parametros!$B$11,0)</x:f>
        <x:v>0</x:v>
      </x:c>
      <x:c r="J781" s="55" t="n">
        <x:f>IF(ISNUMBER(G781),ROUND(SUM(G773:G781)*I781,0)-ROUND(SUM(G773:G780)*I781,0),"n.a.")</x:f>
        <x:v>0</x:v>
      </x:c>
      <x:c r="K781" s="55" t="n">
        <x:f>'SSRP agosto'!J25</x:f>
        <x:v>0</x:v>
      </x:c>
      <x:c r="L781" s="55" t="n">
        <x:f>K781*Parametros!$B$10*Parametros!$B$11</x:f>
        <x:v>0</x:v>
      </x:c>
      <x:c r="M781" s="60" t="n">
        <x:f>Parametros!B9</x:f>
        <x:v>0.015</x:v>
      </x:c>
      <x:c r="N781" s="55" t="n">
        <x:f>IF(I781=0,IF(L781=0,0,"n.a."),IF(M781&gt;0,L781/M781/I781,"n.a."))</x:f>
        <x:v>0</x:v>
      </x:c>
      <x:c r="O781" s="55" t="n">
        <x:f>IF(AND(ISNUMBER(J781),ISNUMBER(N781)),J781*N781,"n.a.")</x:f>
        <x:v>0</x:v>
      </x:c>
    </x:row>
    <x:row r="782">
      <x:c r="A782" s="38" t="str">
        <x:v>G0777</x:v>
      </x:c>
      <x:c r="B782" s="38" t="str">
        <x:v>C20</x:v>
      </x:c>
      <x:c r="C782" s="38" t="str">
        <x:v>BUPA Panamá S.A.</x:v>
      </x:c>
      <x:c r="D782" s="38" t="str">
        <x:v>Industrial</x:v>
      </x:c>
      <x:c r="E782" s="38" t="str">
        <x:v>Guna Yala</x:v>
      </x:c>
      <x:c r="F782" s="55" t="n">
        <x:f>'SSRP geografia'!C262</x:f>
        <x:v>0</x:v>
      </x:c>
      <x:c r="G782" s="60" t="n">
        <x:f>IF(SUM('SSRP geografia'!$C$253:$C$265)=0,IF('SSRP agosto'!F25=0,0,"n.a."),F782/SUM('SSRP geografia'!$C$253:$C$265))</x:f>
        <x:v>0</x:v>
      </x:c>
      <x:c r="H782" s="55" t="n">
        <x:f>'SSRP agosto'!F25</x:f>
        <x:v>0</x:v>
      </x:c>
      <x:c r="I782" s="55" t="n">
        <x:f>ROUND(H782*Parametros!$B$11,0)</x:f>
        <x:v>0</x:v>
      </x:c>
      <x:c r="J782" s="55" t="n">
        <x:f>IF(ISNUMBER(G782),ROUND(SUM(G773:G782)*I782,0)-ROUND(SUM(G773:G781)*I782,0),"n.a.")</x:f>
        <x:v>0</x:v>
      </x:c>
      <x:c r="K782" s="55" t="n">
        <x:f>'SSRP agosto'!J25</x:f>
        <x:v>0</x:v>
      </x:c>
      <x:c r="L782" s="55" t="n">
        <x:f>K782*Parametros!$B$10*Parametros!$B$11</x:f>
        <x:v>0</x:v>
      </x:c>
      <x:c r="M782" s="60" t="n">
        <x:f>Parametros!B9</x:f>
        <x:v>0.015</x:v>
      </x:c>
      <x:c r="N782" s="55" t="n">
        <x:f>IF(I782=0,IF(L782=0,0,"n.a."),IF(M782&gt;0,L782/M782/I782,"n.a."))</x:f>
        <x:v>0</x:v>
      </x:c>
      <x:c r="O782" s="55" t="n">
        <x:f>IF(AND(ISNUMBER(J782),ISNUMBER(N782)),J782*N782,"n.a.")</x:f>
        <x:v>0</x:v>
      </x:c>
    </x:row>
    <x:row r="783">
      <x:c r="A783" s="38" t="str">
        <x:v>G0778</x:v>
      </x:c>
      <x:c r="B783" s="38" t="str">
        <x:v>C20</x:v>
      </x:c>
      <x:c r="C783" s="38" t="str">
        <x:v>BUPA Panamá S.A.</x:v>
      </x:c>
      <x:c r="D783" s="38" t="str">
        <x:v>Industrial</x:v>
      </x:c>
      <x:c r="E783" s="38" t="str">
        <x:v>Emberá-Wounaan</x:v>
      </x:c>
      <x:c r="F783" s="55" t="n">
        <x:f>'SSRP geografia'!C263</x:f>
        <x:v>0</x:v>
      </x:c>
      <x:c r="G783" s="60" t="n">
        <x:f>IF(SUM('SSRP geografia'!$C$253:$C$265)=0,IF('SSRP agosto'!F25=0,0,"n.a."),F783/SUM('SSRP geografia'!$C$253:$C$265))</x:f>
        <x:v>0</x:v>
      </x:c>
      <x:c r="H783" s="55" t="n">
        <x:f>'SSRP agosto'!F25</x:f>
        <x:v>0</x:v>
      </x:c>
      <x:c r="I783" s="55" t="n">
        <x:f>ROUND(H783*Parametros!$B$11,0)</x:f>
        <x:v>0</x:v>
      </x:c>
      <x:c r="J783" s="55" t="n">
        <x:f>IF(ISNUMBER(G783),ROUND(SUM(G773:G783)*I783,0)-ROUND(SUM(G773:G782)*I783,0),"n.a.")</x:f>
        <x:v>0</x:v>
      </x:c>
      <x:c r="K783" s="55" t="n">
        <x:f>'SSRP agosto'!J25</x:f>
        <x:v>0</x:v>
      </x:c>
      <x:c r="L783" s="55" t="n">
        <x:f>K783*Parametros!$B$10*Parametros!$B$11</x:f>
        <x:v>0</x:v>
      </x:c>
      <x:c r="M783" s="60" t="n">
        <x:f>Parametros!B9</x:f>
        <x:v>0.015</x:v>
      </x:c>
      <x:c r="N783" s="55" t="n">
        <x:f>IF(I783=0,IF(L783=0,0,"n.a."),IF(M783&gt;0,L783/M783/I783,"n.a."))</x:f>
        <x:v>0</x:v>
      </x:c>
      <x:c r="O783" s="55" t="n">
        <x:f>IF(AND(ISNUMBER(J783),ISNUMBER(N783)),J783*N783,"n.a.")</x:f>
        <x:v>0</x:v>
      </x:c>
    </x:row>
    <x:row r="784">
      <x:c r="A784" s="38" t="str">
        <x:v>G0779</x:v>
      </x:c>
      <x:c r="B784" s="38" t="str">
        <x:v>C20</x:v>
      </x:c>
      <x:c r="C784" s="38" t="str">
        <x:v>BUPA Panamá S.A.</x:v>
      </x:c>
      <x:c r="D784" s="38" t="str">
        <x:v>Industrial</x:v>
      </x:c>
      <x:c r="E784" s="38" t="str">
        <x:v>Ngäbe-Buglé</x:v>
      </x:c>
      <x:c r="F784" s="55" t="n">
        <x:f>'SSRP geografia'!C264</x:f>
        <x:v>0</x:v>
      </x:c>
      <x:c r="G784" s="60" t="n">
        <x:f>IF(SUM('SSRP geografia'!$C$253:$C$265)=0,IF('SSRP agosto'!F25=0,0,"n.a."),F784/SUM('SSRP geografia'!$C$253:$C$265))</x:f>
        <x:v>0</x:v>
      </x:c>
      <x:c r="H784" s="55" t="n">
        <x:f>'SSRP agosto'!F25</x:f>
        <x:v>0</x:v>
      </x:c>
      <x:c r="I784" s="55" t="n">
        <x:f>ROUND(H784*Parametros!$B$11,0)</x:f>
        <x:v>0</x:v>
      </x:c>
      <x:c r="J784" s="55" t="n">
        <x:f>IF(ISNUMBER(G784),ROUND(SUM(G773:G784)*I784,0)-ROUND(SUM(G773:G783)*I784,0),"n.a.")</x:f>
        <x:v>0</x:v>
      </x:c>
      <x:c r="K784" s="55" t="n">
        <x:f>'SSRP agosto'!J25</x:f>
        <x:v>0</x:v>
      </x:c>
      <x:c r="L784" s="55" t="n">
        <x:f>K784*Parametros!$B$10*Parametros!$B$11</x:f>
        <x:v>0</x:v>
      </x:c>
      <x:c r="M784" s="60" t="n">
        <x:f>Parametros!B9</x:f>
        <x:v>0.015</x:v>
      </x:c>
      <x:c r="N784" s="55" t="n">
        <x:f>IF(I784=0,IF(L784=0,0,"n.a."),IF(M784&gt;0,L784/M784/I784,"n.a."))</x:f>
        <x:v>0</x:v>
      </x:c>
      <x:c r="O784" s="55" t="n">
        <x:f>IF(AND(ISNUMBER(J784),ISNUMBER(N784)),J784*N784,"n.a.")</x:f>
        <x:v>0</x:v>
      </x:c>
    </x:row>
    <x:row r="785">
      <x:c r="A785" s="38" t="str">
        <x:v>G0780</x:v>
      </x:c>
      <x:c r="B785" s="38" t="str">
        <x:v>C20</x:v>
      </x:c>
      <x:c r="C785" s="38" t="str">
        <x:v>BUPA Panamá S.A.</x:v>
      </x:c>
      <x:c r="D785" s="38" t="str">
        <x:v>Industrial</x:v>
      </x:c>
      <x:c r="E785" s="38" t="str">
        <x:v>Panamá Oeste</x:v>
      </x:c>
      <x:c r="F785" s="55" t="n">
        <x:f>'SSRP geografia'!C265</x:f>
        <x:v>0</x:v>
      </x:c>
      <x:c r="G785" s="60" t="n">
        <x:f>IF(SUM('SSRP geografia'!$C$253:$C$265)=0,IF('SSRP agosto'!F25=0,0,"n.a."),F785/SUM('SSRP geografia'!$C$253:$C$265))</x:f>
        <x:v>0</x:v>
      </x:c>
      <x:c r="H785" s="55" t="n">
        <x:f>'SSRP agosto'!F25</x:f>
        <x:v>0</x:v>
      </x:c>
      <x:c r="I785" s="55" t="n">
        <x:f>ROUND(H785*Parametros!$B$11,0)</x:f>
        <x:v>0</x:v>
      </x:c>
      <x:c r="J785" s="55" t="n">
        <x:f>IF(ISNUMBER(G785),ROUND(SUM(G773:G785)*I785,0)-ROUND(SUM(G773:G784)*I785,0),"n.a.")</x:f>
        <x:v>0</x:v>
      </x:c>
      <x:c r="K785" s="55" t="n">
        <x:f>'SSRP agosto'!J25</x:f>
        <x:v>0</x:v>
      </x:c>
      <x:c r="L785" s="55" t="n">
        <x:f>K785*Parametros!$B$10*Parametros!$B$11</x:f>
        <x:v>0</x:v>
      </x:c>
      <x:c r="M785" s="60" t="n">
        <x:f>Parametros!B9</x:f>
        <x:v>0.015</x:v>
      </x:c>
      <x:c r="N785" s="55" t="n">
        <x:f>IF(I785=0,IF(L785=0,0,"n.a."),IF(M785&gt;0,L785/M785/I785,"n.a."))</x:f>
        <x:v>0</x:v>
      </x:c>
      <x:c r="O785" s="55" t="n">
        <x:f>IF(AND(ISNUMBER(J785),ISNUMBER(N785)),J785*N785,"n.a.")</x:f>
        <x:v>0</x:v>
      </x:c>
    </x:row>
    <x:row r="786">
      <x:c r="A786" s="38" t="str">
        <x:v>G0781</x:v>
      </x:c>
      <x:c r="B786" s="38" t="str">
        <x:v>C21</x:v>
      </x:c>
      <x:c r="C786" s="38" t="str">
        <x:v>Interamericana de Fianzas y Seguros, S.A.</x:v>
      </x:c>
      <x:c r="D786" s="38" t="str">
        <x:v>Residencial</x:v>
      </x:c>
      <x:c r="E786" s="38" t="str">
        <x:v>Bocas del Toro</x:v>
      </x:c>
      <x:c r="F786" s="55" t="n">
        <x:f>'SSRP geografia'!C266</x:f>
        <x:v>8</x:v>
      </x:c>
      <x:c r="G786" s="60" t="n">
        <x:f>IF(SUM('SSRP geografia'!$C$266:$C$278)=0,IF('SSRP agosto'!D26=0,0,"n.a."),F786/SUM('SSRP geografia'!$C$266:$C$278))</x:f>
        <x:v>0.0030828516377649326</x:v>
      </x:c>
      <x:c r="H786" s="55" t="n">
        <x:f>'SSRP agosto'!D26</x:f>
        <x:v>563</x:v>
      </x:c>
      <x:c r="I786" s="55" t="n">
        <x:f>ROUND(H786*Parametros!$B$11,0)</x:f>
        <x:v>563</x:v>
      </x:c>
      <x:c r="J786" s="55" t="n">
        <x:f>IF(ISNUMBER(G786),ROUND(SUM(G786:G786)*I786,0)-0,"n.a.")</x:f>
        <x:v>2</x:v>
      </x:c>
      <x:c r="K786" s="55" t="n">
        <x:f>'SSRP agosto'!H26</x:f>
        <x:v>73448</x:v>
      </x:c>
      <x:c r="L786" s="55" t="n">
        <x:f>K786*Parametros!$B$10*Parametros!$B$11</x:f>
        <x:v>110172</x:v>
      </x:c>
      <x:c r="M786" s="60" t="n">
        <x:f>Parametros!B7</x:f>
        <x:v>0.01</x:v>
      </x:c>
      <x:c r="N786" s="55" t="n">
        <x:f>IF(I786=0,IF(L786=0,0,"n.a."),IF(M786&gt;0,L786/M786/I786,"n.a."))</x:f>
        <x:v>19568.73889875666</x:v>
      </x:c>
      <x:c r="O786" s="55" t="n">
        <x:f>IF(AND(ISNUMBER(J786),ISNUMBER(N786)),J786*N786,"n.a.")</x:f>
        <x:v>39137.47779751332</x:v>
      </x:c>
    </x:row>
    <x:row r="787">
      <x:c r="A787" s="38" t="str">
        <x:v>G0782</x:v>
      </x:c>
      <x:c r="B787" s="38" t="str">
        <x:v>C21</x:v>
      </x:c>
      <x:c r="C787" s="38" t="str">
        <x:v>Interamericana de Fianzas y Seguros, S.A.</x:v>
      </x:c>
      <x:c r="D787" s="38" t="str">
        <x:v>Residencial</x:v>
      </x:c>
      <x:c r="E787" s="38" t="str">
        <x:v>Coclé</x:v>
      </x:c>
      <x:c r="F787" s="55" t="n">
        <x:f>'SSRP geografia'!C267</x:f>
        <x:v>46</x:v>
      </x:c>
      <x:c r="G787" s="60" t="n">
        <x:f>IF(SUM('SSRP geografia'!$C$266:$C$278)=0,IF('SSRP agosto'!D26=0,0,"n.a."),F787/SUM('SSRP geografia'!$C$266:$C$278))</x:f>
        <x:v>0.017726396917148363</x:v>
      </x:c>
      <x:c r="H787" s="55" t="n">
        <x:f>'SSRP agosto'!D26</x:f>
        <x:v>563</x:v>
      </x:c>
      <x:c r="I787" s="55" t="n">
        <x:f>ROUND(H787*Parametros!$B$11,0)</x:f>
        <x:v>563</x:v>
      </x:c>
      <x:c r="J787" s="55" t="n">
        <x:f>IF(ISNUMBER(G787),ROUND(SUM(G786:G787)*I787,0)-ROUND(SUM(G786:G786)*I787,0),"n.a.")</x:f>
        <x:v>10</x:v>
      </x:c>
      <x:c r="K787" s="55" t="n">
        <x:f>'SSRP agosto'!H26</x:f>
        <x:v>73448</x:v>
      </x:c>
      <x:c r="L787" s="55" t="n">
        <x:f>K787*Parametros!$B$10*Parametros!$B$11</x:f>
        <x:v>110172</x:v>
      </x:c>
      <x:c r="M787" s="60" t="n">
        <x:f>Parametros!B7</x:f>
        <x:v>0.01</x:v>
      </x:c>
      <x:c r="N787" s="55" t="n">
        <x:f>IF(I787=0,IF(L787=0,0,"n.a."),IF(M787&gt;0,L787/M787/I787,"n.a."))</x:f>
        <x:v>19568.73889875666</x:v>
      </x:c>
      <x:c r="O787" s="55" t="n">
        <x:f>IF(AND(ISNUMBER(J787),ISNUMBER(N787)),J787*N787,"n.a.")</x:f>
        <x:v>195687.38898756658</x:v>
      </x:c>
    </x:row>
    <x:row r="788">
      <x:c r="A788" s="38" t="str">
        <x:v>G0783</x:v>
      </x:c>
      <x:c r="B788" s="38" t="str">
        <x:v>C21</x:v>
      </x:c>
      <x:c r="C788" s="38" t="str">
        <x:v>Interamericana de Fianzas y Seguros, S.A.</x:v>
      </x:c>
      <x:c r="D788" s="38" t="str">
        <x:v>Residencial</x:v>
      </x:c>
      <x:c r="E788" s="38" t="str">
        <x:v>Colón</x:v>
      </x:c>
      <x:c r="F788" s="55" t="n">
        <x:f>'SSRP geografia'!C268</x:f>
        <x:v>34</x:v>
      </x:c>
      <x:c r="G788" s="60" t="n">
        <x:f>IF(SUM('SSRP geografia'!$C$266:$C$278)=0,IF('SSRP agosto'!D26=0,0,"n.a."),F788/SUM('SSRP geografia'!$C$266:$C$278))</x:f>
        <x:v>0.013102119460500963</x:v>
      </x:c>
      <x:c r="H788" s="55" t="n">
        <x:f>'SSRP agosto'!D26</x:f>
        <x:v>563</x:v>
      </x:c>
      <x:c r="I788" s="55" t="n">
        <x:f>ROUND(H788*Parametros!$B$11,0)</x:f>
        <x:v>563</x:v>
      </x:c>
      <x:c r="J788" s="55" t="n">
        <x:f>IF(ISNUMBER(G788),ROUND(SUM(G786:G788)*I788,0)-ROUND(SUM(G786:G787)*I788,0),"n.a.")</x:f>
        <x:v>7</x:v>
      </x:c>
      <x:c r="K788" s="55" t="n">
        <x:f>'SSRP agosto'!H26</x:f>
        <x:v>73448</x:v>
      </x:c>
      <x:c r="L788" s="55" t="n">
        <x:f>K788*Parametros!$B$10*Parametros!$B$11</x:f>
        <x:v>110172</x:v>
      </x:c>
      <x:c r="M788" s="60" t="n">
        <x:f>Parametros!B7</x:f>
        <x:v>0.01</x:v>
      </x:c>
      <x:c r="N788" s="55" t="n">
        <x:f>IF(I788=0,IF(L788=0,0,"n.a."),IF(M788&gt;0,L788/M788/I788,"n.a."))</x:f>
        <x:v>19568.73889875666</x:v>
      </x:c>
      <x:c r="O788" s="55" t="n">
        <x:f>IF(AND(ISNUMBER(J788),ISNUMBER(N788)),J788*N788,"n.a.")</x:f>
        <x:v>136981.17229129662</x:v>
      </x:c>
    </x:row>
    <x:row r="789">
      <x:c r="A789" s="38" t="str">
        <x:v>G0784</x:v>
      </x:c>
      <x:c r="B789" s="38" t="str">
        <x:v>C21</x:v>
      </x:c>
      <x:c r="C789" s="38" t="str">
        <x:v>Interamericana de Fianzas y Seguros, S.A.</x:v>
      </x:c>
      <x:c r="D789" s="38" t="str">
        <x:v>Residencial</x:v>
      </x:c>
      <x:c r="E789" s="38" t="str">
        <x:v>Chiriquí</x:v>
      </x:c>
      <x:c r="F789" s="55" t="n">
        <x:f>'SSRP geografia'!C269</x:f>
        <x:v>477</x:v>
      </x:c>
      <x:c r="G789" s="60" t="n">
        <x:f>IF(SUM('SSRP geografia'!$C$266:$C$278)=0,IF('SSRP agosto'!D26=0,0,"n.a."),F789/SUM('SSRP geografia'!$C$266:$C$278))</x:f>
        <x:v>0.1838150289017341</x:v>
      </x:c>
      <x:c r="H789" s="55" t="n">
        <x:f>'SSRP agosto'!D26</x:f>
        <x:v>563</x:v>
      </x:c>
      <x:c r="I789" s="55" t="n">
        <x:f>ROUND(H789*Parametros!$B$11,0)</x:f>
        <x:v>563</x:v>
      </x:c>
      <x:c r="J789" s="55" t="n">
        <x:f>IF(ISNUMBER(G789),ROUND(SUM(G786:G789)*I789,0)-ROUND(SUM(G786:G788)*I789,0),"n.a.")</x:f>
        <x:v>104</x:v>
      </x:c>
      <x:c r="K789" s="55" t="n">
        <x:f>'SSRP agosto'!H26</x:f>
        <x:v>73448</x:v>
      </x:c>
      <x:c r="L789" s="55" t="n">
        <x:f>K789*Parametros!$B$10*Parametros!$B$11</x:f>
        <x:v>110172</x:v>
      </x:c>
      <x:c r="M789" s="60" t="n">
        <x:f>Parametros!B7</x:f>
        <x:v>0.01</x:v>
      </x:c>
      <x:c r="N789" s="55" t="n">
        <x:f>IF(I789=0,IF(L789=0,0,"n.a."),IF(M789&gt;0,L789/M789/I789,"n.a."))</x:f>
        <x:v>19568.73889875666</x:v>
      </x:c>
      <x:c r="O789" s="55" t="n">
        <x:f>IF(AND(ISNUMBER(J789),ISNUMBER(N789)),J789*N789,"n.a.")</x:f>
        <x:v>2035148.8454706925</x:v>
      </x:c>
    </x:row>
    <x:row r="790">
      <x:c r="A790" s="38" t="str">
        <x:v>G0785</x:v>
      </x:c>
      <x:c r="B790" s="38" t="str">
        <x:v>C21</x:v>
      </x:c>
      <x:c r="C790" s="38" t="str">
        <x:v>Interamericana de Fianzas y Seguros, S.A.</x:v>
      </x:c>
      <x:c r="D790" s="38" t="str">
        <x:v>Residencial</x:v>
      </x:c>
      <x:c r="E790" s="38" t="str">
        <x:v>Darién</x:v>
      </x:c>
      <x:c r="F790" s="55" t="n">
        <x:f>'SSRP geografia'!C270</x:f>
        <x:v>19</x:v>
      </x:c>
      <x:c r="G790" s="60" t="n">
        <x:f>IF(SUM('SSRP geografia'!$C$266:$C$278)=0,IF('SSRP agosto'!D26=0,0,"n.a."),F790/SUM('SSRP geografia'!$C$266:$C$278))</x:f>
        <x:v>0.007321772639691715</x:v>
      </x:c>
      <x:c r="H790" s="55" t="n">
        <x:f>'SSRP agosto'!D26</x:f>
        <x:v>563</x:v>
      </x:c>
      <x:c r="I790" s="55" t="n">
        <x:f>ROUND(H790*Parametros!$B$11,0)</x:f>
        <x:v>563</x:v>
      </x:c>
      <x:c r="J790" s="55" t="n">
        <x:f>IF(ISNUMBER(G790),ROUND(SUM(G786:G790)*I790,0)-ROUND(SUM(G786:G789)*I790,0),"n.a.")</x:f>
        <x:v>4</x:v>
      </x:c>
      <x:c r="K790" s="55" t="n">
        <x:f>'SSRP agosto'!H26</x:f>
        <x:v>73448</x:v>
      </x:c>
      <x:c r="L790" s="55" t="n">
        <x:f>K790*Parametros!$B$10*Parametros!$B$11</x:f>
        <x:v>110172</x:v>
      </x:c>
      <x:c r="M790" s="60" t="n">
        <x:f>Parametros!B7</x:f>
        <x:v>0.01</x:v>
      </x:c>
      <x:c r="N790" s="55" t="n">
        <x:f>IF(I790=0,IF(L790=0,0,"n.a."),IF(M790&gt;0,L790/M790/I790,"n.a."))</x:f>
        <x:v>19568.73889875666</x:v>
      </x:c>
      <x:c r="O790" s="55" t="n">
        <x:f>IF(AND(ISNUMBER(J790),ISNUMBER(N790)),J790*N790,"n.a.")</x:f>
        <x:v>78274.95559502664</x:v>
      </x:c>
    </x:row>
    <x:row r="791">
      <x:c r="A791" s="38" t="str">
        <x:v>G0786</x:v>
      </x:c>
      <x:c r="B791" s="38" t="str">
        <x:v>C21</x:v>
      </x:c>
      <x:c r="C791" s="38" t="str">
        <x:v>Interamericana de Fianzas y Seguros, S.A.</x:v>
      </x:c>
      <x:c r="D791" s="38" t="str">
        <x:v>Residencial</x:v>
      </x:c>
      <x:c r="E791" s="38" t="str">
        <x:v>Herrera</x:v>
      </x:c>
      <x:c r="F791" s="55" t="n">
        <x:f>'SSRP geografia'!C271</x:f>
        <x:v>23</x:v>
      </x:c>
      <x:c r="G791" s="60" t="n">
        <x:f>IF(SUM('SSRP geografia'!$C$266:$C$278)=0,IF('SSRP agosto'!D26=0,0,"n.a."),F791/SUM('SSRP geografia'!$C$266:$C$278))</x:f>
        <x:v>0.008863198458574181</x:v>
      </x:c>
      <x:c r="H791" s="55" t="n">
        <x:f>'SSRP agosto'!D26</x:f>
        <x:v>563</x:v>
      </x:c>
      <x:c r="I791" s="55" t="n">
        <x:f>ROUND(H791*Parametros!$B$11,0)</x:f>
        <x:v>563</x:v>
      </x:c>
      <x:c r="J791" s="55" t="n">
        <x:f>IF(ISNUMBER(G791),ROUND(SUM(G786:G791)*I791,0)-ROUND(SUM(G786:G790)*I791,0),"n.a.")</x:f>
        <x:v>5</x:v>
      </x:c>
      <x:c r="K791" s="55" t="n">
        <x:f>'SSRP agosto'!H26</x:f>
        <x:v>73448</x:v>
      </x:c>
      <x:c r="L791" s="55" t="n">
        <x:f>K791*Parametros!$B$10*Parametros!$B$11</x:f>
        <x:v>110172</x:v>
      </x:c>
      <x:c r="M791" s="60" t="n">
        <x:f>Parametros!B7</x:f>
        <x:v>0.01</x:v>
      </x:c>
      <x:c r="N791" s="55" t="n">
        <x:f>IF(I791=0,IF(L791=0,0,"n.a."),IF(M791&gt;0,L791/M791/I791,"n.a."))</x:f>
        <x:v>19568.73889875666</x:v>
      </x:c>
      <x:c r="O791" s="55" t="n">
        <x:f>IF(AND(ISNUMBER(J791),ISNUMBER(N791)),J791*N791,"n.a.")</x:f>
        <x:v>97843.69449378329</x:v>
      </x:c>
    </x:row>
    <x:row r="792">
      <x:c r="A792" s="38" t="str">
        <x:v>G0787</x:v>
      </x:c>
      <x:c r="B792" s="38" t="str">
        <x:v>C21</x:v>
      </x:c>
      <x:c r="C792" s="38" t="str">
        <x:v>Interamericana de Fianzas y Seguros, S.A.</x:v>
      </x:c>
      <x:c r="D792" s="38" t="str">
        <x:v>Residencial</x:v>
      </x:c>
      <x:c r="E792" s="38" t="str">
        <x:v>Los Santos</x:v>
      </x:c>
      <x:c r="F792" s="55" t="n">
        <x:f>'SSRP geografia'!C272</x:f>
        <x:v>14</x:v>
      </x:c>
      <x:c r="G792" s="60" t="n">
        <x:f>IF(SUM('SSRP geografia'!$C$266:$C$278)=0,IF('SSRP agosto'!D26=0,0,"n.a."),F792/SUM('SSRP geografia'!$C$266:$C$278))</x:f>
        <x:v>0.005394990366088632</x:v>
      </x:c>
      <x:c r="H792" s="55" t="n">
        <x:f>'SSRP agosto'!D26</x:f>
        <x:v>563</x:v>
      </x:c>
      <x:c r="I792" s="55" t="n">
        <x:f>ROUND(H792*Parametros!$B$11,0)</x:f>
        <x:v>563</x:v>
      </x:c>
      <x:c r="J792" s="55" t="n">
        <x:f>IF(ISNUMBER(G792),ROUND(SUM(G786:G792)*I792,0)-ROUND(SUM(G786:G791)*I792,0),"n.a.")</x:f>
        <x:v>3</x:v>
      </x:c>
      <x:c r="K792" s="55" t="n">
        <x:f>'SSRP agosto'!H26</x:f>
        <x:v>73448</x:v>
      </x:c>
      <x:c r="L792" s="55" t="n">
        <x:f>K792*Parametros!$B$10*Parametros!$B$11</x:f>
        <x:v>110172</x:v>
      </x:c>
      <x:c r="M792" s="60" t="n">
        <x:f>Parametros!B7</x:f>
        <x:v>0.01</x:v>
      </x:c>
      <x:c r="N792" s="55" t="n">
        <x:f>IF(I792=0,IF(L792=0,0,"n.a."),IF(M792&gt;0,L792/M792/I792,"n.a."))</x:f>
        <x:v>19568.73889875666</x:v>
      </x:c>
      <x:c r="O792" s="55" t="n">
        <x:f>IF(AND(ISNUMBER(J792),ISNUMBER(N792)),J792*N792,"n.a.")</x:f>
        <x:v>58706.21669626998</x:v>
      </x:c>
    </x:row>
    <x:row r="793">
      <x:c r="A793" s="38" t="str">
        <x:v>G0788</x:v>
      </x:c>
      <x:c r="B793" s="38" t="str">
        <x:v>C21</x:v>
      </x:c>
      <x:c r="C793" s="38" t="str">
        <x:v>Interamericana de Fianzas y Seguros, S.A.</x:v>
      </x:c>
      <x:c r="D793" s="38" t="str">
        <x:v>Residencial</x:v>
      </x:c>
      <x:c r="E793" s="38" t="str">
        <x:v>Panamá</x:v>
      </x:c>
      <x:c r="F793" s="55" t="n">
        <x:f>'SSRP geografia'!C273</x:f>
        <x:v>1738</x:v>
      </x:c>
      <x:c r="G793" s="60" t="n">
        <x:f>IF(SUM('SSRP geografia'!$C$266:$C$278)=0,IF('SSRP agosto'!D26=0,0,"n.a."),F793/SUM('SSRP geografia'!$C$266:$C$278))</x:f>
        <x:v>0.6697495183044316</x:v>
      </x:c>
      <x:c r="H793" s="55" t="n">
        <x:f>'SSRP agosto'!D26</x:f>
        <x:v>563</x:v>
      </x:c>
      <x:c r="I793" s="55" t="n">
        <x:f>ROUND(H793*Parametros!$B$11,0)</x:f>
        <x:v>563</x:v>
      </x:c>
      <x:c r="J793" s="55" t="n">
        <x:f>IF(ISNUMBER(G793),ROUND(SUM(G786:G793)*I793,0)-ROUND(SUM(G786:G792)*I793,0),"n.a.")</x:f>
        <x:v>377</x:v>
      </x:c>
      <x:c r="K793" s="55" t="n">
        <x:f>'SSRP agosto'!H26</x:f>
        <x:v>73448</x:v>
      </x:c>
      <x:c r="L793" s="55" t="n">
        <x:f>K793*Parametros!$B$10*Parametros!$B$11</x:f>
        <x:v>110172</x:v>
      </x:c>
      <x:c r="M793" s="60" t="n">
        <x:f>Parametros!B7</x:f>
        <x:v>0.01</x:v>
      </x:c>
      <x:c r="N793" s="55" t="n">
        <x:f>IF(I793=0,IF(L793=0,0,"n.a."),IF(M793&gt;0,L793/M793/I793,"n.a."))</x:f>
        <x:v>19568.73889875666</x:v>
      </x:c>
      <x:c r="O793" s="55" t="n">
        <x:f>IF(AND(ISNUMBER(J793),ISNUMBER(N793)),J793*N793,"n.a.")</x:f>
        <x:v>7377414.564831261</x:v>
      </x:c>
    </x:row>
    <x:row r="794">
      <x:c r="A794" s="38" t="str">
        <x:v>G0789</x:v>
      </x:c>
      <x:c r="B794" s="38" t="str">
        <x:v>C21</x:v>
      </x:c>
      <x:c r="C794" s="38" t="str">
        <x:v>Interamericana de Fianzas y Seguros, S.A.</x:v>
      </x:c>
      <x:c r="D794" s="38" t="str">
        <x:v>Residencial</x:v>
      </x:c>
      <x:c r="E794" s="38" t="str">
        <x:v>Veraguas</x:v>
      </x:c>
      <x:c r="F794" s="55" t="n">
        <x:f>'SSRP geografia'!C274</x:f>
        <x:v>30</x:v>
      </x:c>
      <x:c r="G794" s="60" t="n">
        <x:f>IF(SUM('SSRP geografia'!$C$266:$C$278)=0,IF('SSRP agosto'!D26=0,0,"n.a."),F794/SUM('SSRP geografia'!$C$266:$C$278))</x:f>
        <x:v>0.011560693641618497</x:v>
      </x:c>
      <x:c r="H794" s="55" t="n">
        <x:f>'SSRP agosto'!D26</x:f>
        <x:v>563</x:v>
      </x:c>
      <x:c r="I794" s="55" t="n">
        <x:f>ROUND(H794*Parametros!$B$11,0)</x:f>
        <x:v>563</x:v>
      </x:c>
      <x:c r="J794" s="55" t="n">
        <x:f>IF(ISNUMBER(G794),ROUND(SUM(G786:G794)*I794,0)-ROUND(SUM(G786:G793)*I794,0),"n.a.")</x:f>
        <x:v>6</x:v>
      </x:c>
      <x:c r="K794" s="55" t="n">
        <x:f>'SSRP agosto'!H26</x:f>
        <x:v>73448</x:v>
      </x:c>
      <x:c r="L794" s="55" t="n">
        <x:f>K794*Parametros!$B$10*Parametros!$B$11</x:f>
        <x:v>110172</x:v>
      </x:c>
      <x:c r="M794" s="60" t="n">
        <x:f>Parametros!B7</x:f>
        <x:v>0.01</x:v>
      </x:c>
      <x:c r="N794" s="55" t="n">
        <x:f>IF(I794=0,IF(L794=0,0,"n.a."),IF(M794&gt;0,L794/M794/I794,"n.a."))</x:f>
        <x:v>19568.73889875666</x:v>
      </x:c>
      <x:c r="O794" s="55" t="n">
        <x:f>IF(AND(ISNUMBER(J794),ISNUMBER(N794)),J794*N794,"n.a.")</x:f>
        <x:v>117412.43339253996</x:v>
      </x:c>
    </x:row>
    <x:row r="795">
      <x:c r="A795" s="38" t="str">
        <x:v>G0790</x:v>
      </x:c>
      <x:c r="B795" s="38" t="str">
        <x:v>C21</x:v>
      </x:c>
      <x:c r="C795" s="38" t="str">
        <x:v>Interamericana de Fianzas y Seguros, S.A.</x:v>
      </x:c>
      <x:c r="D795" s="38" t="str">
        <x:v>Residencial</x:v>
      </x:c>
      <x:c r="E795" s="38" t="str">
        <x:v>Guna Yala</x:v>
      </x:c>
      <x:c r="F795" s="55" t="n">
        <x:f>'SSRP geografia'!C275</x:f>
        <x:v>1</x:v>
      </x:c>
      <x:c r="G795" s="60" t="n">
        <x:f>IF(SUM('SSRP geografia'!$C$266:$C$278)=0,IF('SSRP agosto'!D26=0,0,"n.a."),F795/SUM('SSRP geografia'!$C$266:$C$278))</x:f>
        <x:v>0.0003853564547206166</x:v>
      </x:c>
      <x:c r="H795" s="55" t="n">
        <x:f>'SSRP agosto'!D26</x:f>
        <x:v>563</x:v>
      </x:c>
      <x:c r="I795" s="55" t="n">
        <x:f>ROUND(H795*Parametros!$B$11,0)</x:f>
        <x:v>563</x:v>
      </x:c>
      <x:c r="J795" s="55" t="n">
        <x:f>IF(ISNUMBER(G795),ROUND(SUM(G786:G795)*I795,0)-ROUND(SUM(G786:G794)*I795,0),"n.a.")</x:f>
        <x:v>1</x:v>
      </x:c>
      <x:c r="K795" s="55" t="n">
        <x:f>'SSRP agosto'!H26</x:f>
        <x:v>73448</x:v>
      </x:c>
      <x:c r="L795" s="55" t="n">
        <x:f>K795*Parametros!$B$10*Parametros!$B$11</x:f>
        <x:v>110172</x:v>
      </x:c>
      <x:c r="M795" s="60" t="n">
        <x:f>Parametros!B7</x:f>
        <x:v>0.01</x:v>
      </x:c>
      <x:c r="N795" s="55" t="n">
        <x:f>IF(I795=0,IF(L795=0,0,"n.a."),IF(M795&gt;0,L795/M795/I795,"n.a."))</x:f>
        <x:v>19568.73889875666</x:v>
      </x:c>
      <x:c r="O795" s="55" t="n">
        <x:f>IF(AND(ISNUMBER(J795),ISNUMBER(N795)),J795*N795,"n.a.")</x:f>
        <x:v>19568.73889875666</x:v>
      </x:c>
    </x:row>
    <x:row r="796">
      <x:c r="A796" s="38" t="str">
        <x:v>G0791</x:v>
      </x:c>
      <x:c r="B796" s="38" t="str">
        <x:v>C21</x:v>
      </x:c>
      <x:c r="C796" s="38" t="str">
        <x:v>Interamericana de Fianzas y Seguros, S.A.</x:v>
      </x:c>
      <x:c r="D796" s="38" t="str">
        <x:v>Residencial</x:v>
      </x:c>
      <x:c r="E796" s="38" t="str">
        <x:v>Emberá-Wounaan</x:v>
      </x:c>
      <x:c r="F796" s="55" t="n">
        <x:f>'SSRP geografia'!C276</x:f>
        <x:v>0</x:v>
      </x:c>
      <x:c r="G796" s="60" t="n">
        <x:f>IF(SUM('SSRP geografia'!$C$266:$C$278)=0,IF('SSRP agosto'!D26=0,0,"n.a."),F796/SUM('SSRP geografia'!$C$266:$C$278))</x:f>
        <x:v>0</x:v>
      </x:c>
      <x:c r="H796" s="55" t="n">
        <x:f>'SSRP agosto'!D26</x:f>
        <x:v>563</x:v>
      </x:c>
      <x:c r="I796" s="55" t="n">
        <x:f>ROUND(H796*Parametros!$B$11,0)</x:f>
        <x:v>563</x:v>
      </x:c>
      <x:c r="J796" s="55" t="n">
        <x:f>IF(ISNUMBER(G796),ROUND(SUM(G786:G796)*I796,0)-ROUND(SUM(G786:G795)*I796,0),"n.a.")</x:f>
        <x:v>0</x:v>
      </x:c>
      <x:c r="K796" s="55" t="n">
        <x:f>'SSRP agosto'!H26</x:f>
        <x:v>73448</x:v>
      </x:c>
      <x:c r="L796" s="55" t="n">
        <x:f>K796*Parametros!$B$10*Parametros!$B$11</x:f>
        <x:v>110172</x:v>
      </x:c>
      <x:c r="M796" s="60" t="n">
        <x:f>Parametros!B7</x:f>
        <x:v>0.01</x:v>
      </x:c>
      <x:c r="N796" s="55" t="n">
        <x:f>IF(I796=0,IF(L796=0,0,"n.a."),IF(M796&gt;0,L796/M796/I796,"n.a."))</x:f>
        <x:v>19568.73889875666</x:v>
      </x:c>
      <x:c r="O796" s="55" t="n">
        <x:f>IF(AND(ISNUMBER(J796),ISNUMBER(N796)),J796*N796,"n.a.")</x:f>
        <x:v>0</x:v>
      </x:c>
    </x:row>
    <x:row r="797">
      <x:c r="A797" s="38" t="str">
        <x:v>G0792</x:v>
      </x:c>
      <x:c r="B797" s="38" t="str">
        <x:v>C21</x:v>
      </x:c>
      <x:c r="C797" s="38" t="str">
        <x:v>Interamericana de Fianzas y Seguros, S.A.</x:v>
      </x:c>
      <x:c r="D797" s="38" t="str">
        <x:v>Residencial</x:v>
      </x:c>
      <x:c r="E797" s="38" t="str">
        <x:v>Ngäbe-Buglé</x:v>
      </x:c>
      <x:c r="F797" s="55" t="n">
        <x:f>'SSRP geografia'!C277</x:f>
        <x:v>6</x:v>
      </x:c>
      <x:c r="G797" s="60" t="n">
        <x:f>IF(SUM('SSRP geografia'!$C$266:$C$278)=0,IF('SSRP agosto'!D26=0,0,"n.a."),F797/SUM('SSRP geografia'!$C$266:$C$278))</x:f>
        <x:v>0.0023121387283236996</x:v>
      </x:c>
      <x:c r="H797" s="55" t="n">
        <x:f>'SSRP agosto'!D26</x:f>
        <x:v>563</x:v>
      </x:c>
      <x:c r="I797" s="55" t="n">
        <x:f>ROUND(H797*Parametros!$B$11,0)</x:f>
        <x:v>563</x:v>
      </x:c>
      <x:c r="J797" s="55" t="n">
        <x:f>IF(ISNUMBER(G797),ROUND(SUM(G786:G797)*I797,0)-ROUND(SUM(G786:G796)*I797,0),"n.a.")</x:f>
        <x:v>1</x:v>
      </x:c>
      <x:c r="K797" s="55" t="n">
        <x:f>'SSRP agosto'!H26</x:f>
        <x:v>73448</x:v>
      </x:c>
      <x:c r="L797" s="55" t="n">
        <x:f>K797*Parametros!$B$10*Parametros!$B$11</x:f>
        <x:v>110172</x:v>
      </x:c>
      <x:c r="M797" s="60" t="n">
        <x:f>Parametros!B7</x:f>
        <x:v>0.01</x:v>
      </x:c>
      <x:c r="N797" s="55" t="n">
        <x:f>IF(I797=0,IF(L797=0,0,"n.a."),IF(M797&gt;0,L797/M797/I797,"n.a."))</x:f>
        <x:v>19568.73889875666</x:v>
      </x:c>
      <x:c r="O797" s="55" t="n">
        <x:f>IF(AND(ISNUMBER(J797),ISNUMBER(N797)),J797*N797,"n.a.")</x:f>
        <x:v>19568.73889875666</x:v>
      </x:c>
    </x:row>
    <x:row r="798">
      <x:c r="A798" s="38" t="str">
        <x:v>G0793</x:v>
      </x:c>
      <x:c r="B798" s="38" t="str">
        <x:v>C21</x:v>
      </x:c>
      <x:c r="C798" s="38" t="str">
        <x:v>Interamericana de Fianzas y Seguros, S.A.</x:v>
      </x:c>
      <x:c r="D798" s="38" t="str">
        <x:v>Residencial</x:v>
      </x:c>
      <x:c r="E798" s="38" t="str">
        <x:v>Panamá Oeste</x:v>
      </x:c>
      <x:c r="F798" s="55" t="n">
        <x:f>'SSRP geografia'!C278</x:f>
        <x:v>199</x:v>
      </x:c>
      <x:c r="G798" s="60" t="n">
        <x:f>IF(SUM('SSRP geografia'!$C$266:$C$278)=0,IF('SSRP agosto'!D26=0,0,"n.a."),F798/SUM('SSRP geografia'!$C$266:$C$278))</x:f>
        <x:v>0.0766859344894027</x:v>
      </x:c>
      <x:c r="H798" s="55" t="n">
        <x:f>'SSRP agosto'!D26</x:f>
        <x:v>563</x:v>
      </x:c>
      <x:c r="I798" s="55" t="n">
        <x:f>ROUND(H798*Parametros!$B$11,0)</x:f>
        <x:v>563</x:v>
      </x:c>
      <x:c r="J798" s="55" t="n">
        <x:f>IF(ISNUMBER(G798),ROUND(SUM(G786:G798)*I798,0)-ROUND(SUM(G786:G797)*I798,0),"n.a.")</x:f>
        <x:v>43</x:v>
      </x:c>
      <x:c r="K798" s="55" t="n">
        <x:f>'SSRP agosto'!H26</x:f>
        <x:v>73448</x:v>
      </x:c>
      <x:c r="L798" s="55" t="n">
        <x:f>K798*Parametros!$B$10*Parametros!$B$11</x:f>
        <x:v>110172</x:v>
      </x:c>
      <x:c r="M798" s="60" t="n">
        <x:f>Parametros!B7</x:f>
        <x:v>0.01</x:v>
      </x:c>
      <x:c r="N798" s="55" t="n">
        <x:f>IF(I798=0,IF(L798=0,0,"n.a."),IF(M798&gt;0,L798/M798/I798,"n.a."))</x:f>
        <x:v>19568.73889875666</x:v>
      </x:c>
      <x:c r="O798" s="55" t="n">
        <x:f>IF(AND(ISNUMBER(J798),ISNUMBER(N798)),J798*N798,"n.a.")</x:f>
        <x:v>841455.7726465364</x:v>
      </x:c>
    </x:row>
    <x:row r="799">
      <x:c r="A799" s="38" t="str">
        <x:v>G0794</x:v>
      </x:c>
      <x:c r="B799" s="38" t="str">
        <x:v>C21</x:v>
      </x:c>
      <x:c r="C799" s="38" t="str">
        <x:v>Interamericana de Fianzas y Seguros, S.A.</x:v>
      </x:c>
      <x:c r="D799" s="38" t="str">
        <x:v>Comercial</x:v>
      </x:c>
      <x:c r="E799" s="38" t="str">
        <x:v>Bocas del Toro</x:v>
      </x:c>
      <x:c r="F799" s="55" t="n">
        <x:f>'SSRP geografia'!C266</x:f>
        <x:v>8</x:v>
      </x:c>
      <x:c r="G799" s="60" t="n">
        <x:f>IF(SUM('SSRP geografia'!$C$266:$C$278)=0,IF('SSRP agosto'!E26=0,0,"n.a."),F799/SUM('SSRP geografia'!$C$266:$C$278))</x:f>
        <x:v>0.0030828516377649326</x:v>
      </x:c>
      <x:c r="H799" s="55" t="n">
        <x:f>'SSRP agosto'!E26</x:f>
        <x:v>350</x:v>
      </x:c>
      <x:c r="I799" s="55" t="n">
        <x:f>ROUND(H799*Parametros!$B$11,0)</x:f>
        <x:v>350</x:v>
      </x:c>
      <x:c r="J799" s="55" t="n">
        <x:f>IF(ISNUMBER(G799),ROUND(SUM(G799:G799)*I799,0)-0,"n.a.")</x:f>
        <x:v>1</x:v>
      </x:c>
      <x:c r="K799" s="55" t="n">
        <x:f>'SSRP agosto'!I26</x:f>
        <x:v>229403</x:v>
      </x:c>
      <x:c r="L799" s="55" t="n">
        <x:f>K799*Parametros!$B$10*Parametros!$B$11</x:f>
        <x:v>344104.5</x:v>
      </x:c>
      <x:c r="M799" s="60" t="n">
        <x:f>Parametros!B8</x:f>
        <x:v>0.015</x:v>
      </x:c>
      <x:c r="N799" s="55" t="n">
        <x:f>IF(I799=0,IF(L799=0,0,"n.a."),IF(M799&gt;0,L799/M799/I799,"n.a."))</x:f>
        <x:v>65543.71428571429</x:v>
      </x:c>
      <x:c r="O799" s="55" t="n">
        <x:f>IF(AND(ISNUMBER(J799),ISNUMBER(N799)),J799*N799,"n.a.")</x:f>
        <x:v>65543.71428571429</x:v>
      </x:c>
    </x:row>
    <x:row r="800">
      <x:c r="A800" s="38" t="str">
        <x:v>G0795</x:v>
      </x:c>
      <x:c r="B800" s="38" t="str">
        <x:v>C21</x:v>
      </x:c>
      <x:c r="C800" s="38" t="str">
        <x:v>Interamericana de Fianzas y Seguros, S.A.</x:v>
      </x:c>
      <x:c r="D800" s="38" t="str">
        <x:v>Comercial</x:v>
      </x:c>
      <x:c r="E800" s="38" t="str">
        <x:v>Coclé</x:v>
      </x:c>
      <x:c r="F800" s="55" t="n">
        <x:f>'SSRP geografia'!C267</x:f>
        <x:v>46</x:v>
      </x:c>
      <x:c r="G800" s="60" t="n">
        <x:f>IF(SUM('SSRP geografia'!$C$266:$C$278)=0,IF('SSRP agosto'!E26=0,0,"n.a."),F800/SUM('SSRP geografia'!$C$266:$C$278))</x:f>
        <x:v>0.017726396917148363</x:v>
      </x:c>
      <x:c r="H800" s="55" t="n">
        <x:f>'SSRP agosto'!E26</x:f>
        <x:v>350</x:v>
      </x:c>
      <x:c r="I800" s="55" t="n">
        <x:f>ROUND(H800*Parametros!$B$11,0)</x:f>
        <x:v>350</x:v>
      </x:c>
      <x:c r="J800" s="55" t="n">
        <x:f>IF(ISNUMBER(G800),ROUND(SUM(G799:G800)*I800,0)-ROUND(SUM(G799:G799)*I800,0),"n.a.")</x:f>
        <x:v>6</x:v>
      </x:c>
      <x:c r="K800" s="55" t="n">
        <x:f>'SSRP agosto'!I26</x:f>
        <x:v>229403</x:v>
      </x:c>
      <x:c r="L800" s="55" t="n">
        <x:f>K800*Parametros!$B$10*Parametros!$B$11</x:f>
        <x:v>344104.5</x:v>
      </x:c>
      <x:c r="M800" s="60" t="n">
        <x:f>Parametros!B8</x:f>
        <x:v>0.015</x:v>
      </x:c>
      <x:c r="N800" s="55" t="n">
        <x:f>IF(I800=0,IF(L800=0,0,"n.a."),IF(M800&gt;0,L800/M800/I800,"n.a."))</x:f>
        <x:v>65543.71428571429</x:v>
      </x:c>
      <x:c r="O800" s="55" t="n">
        <x:f>IF(AND(ISNUMBER(J800),ISNUMBER(N800)),J800*N800,"n.a.")</x:f>
        <x:v>393262.28571428574</x:v>
      </x:c>
    </x:row>
    <x:row r="801">
      <x:c r="A801" s="38" t="str">
        <x:v>G0796</x:v>
      </x:c>
      <x:c r="B801" s="38" t="str">
        <x:v>C21</x:v>
      </x:c>
      <x:c r="C801" s="38" t="str">
        <x:v>Interamericana de Fianzas y Seguros, S.A.</x:v>
      </x:c>
      <x:c r="D801" s="38" t="str">
        <x:v>Comercial</x:v>
      </x:c>
      <x:c r="E801" s="38" t="str">
        <x:v>Colón</x:v>
      </x:c>
      <x:c r="F801" s="55" t="n">
        <x:f>'SSRP geografia'!C268</x:f>
        <x:v>34</x:v>
      </x:c>
      <x:c r="G801" s="60" t="n">
        <x:f>IF(SUM('SSRP geografia'!$C$266:$C$278)=0,IF('SSRP agosto'!E26=0,0,"n.a."),F801/SUM('SSRP geografia'!$C$266:$C$278))</x:f>
        <x:v>0.013102119460500963</x:v>
      </x:c>
      <x:c r="H801" s="55" t="n">
        <x:f>'SSRP agosto'!E26</x:f>
        <x:v>350</x:v>
      </x:c>
      <x:c r="I801" s="55" t="n">
        <x:f>ROUND(H801*Parametros!$B$11,0)</x:f>
        <x:v>350</x:v>
      </x:c>
      <x:c r="J801" s="55" t="n">
        <x:f>IF(ISNUMBER(G801),ROUND(SUM(G799:G801)*I801,0)-ROUND(SUM(G799:G800)*I801,0),"n.a.")</x:f>
        <x:v>5</x:v>
      </x:c>
      <x:c r="K801" s="55" t="n">
        <x:f>'SSRP agosto'!I26</x:f>
        <x:v>229403</x:v>
      </x:c>
      <x:c r="L801" s="55" t="n">
        <x:f>K801*Parametros!$B$10*Parametros!$B$11</x:f>
        <x:v>344104.5</x:v>
      </x:c>
      <x:c r="M801" s="60" t="n">
        <x:f>Parametros!B8</x:f>
        <x:v>0.015</x:v>
      </x:c>
      <x:c r="N801" s="55" t="n">
        <x:f>IF(I801=0,IF(L801=0,0,"n.a."),IF(M801&gt;0,L801/M801/I801,"n.a."))</x:f>
        <x:v>65543.71428571429</x:v>
      </x:c>
      <x:c r="O801" s="55" t="n">
        <x:f>IF(AND(ISNUMBER(J801),ISNUMBER(N801)),J801*N801,"n.a.")</x:f>
        <x:v>327718.5714285715</x:v>
      </x:c>
    </x:row>
    <x:row r="802">
      <x:c r="A802" s="38" t="str">
        <x:v>G0797</x:v>
      </x:c>
      <x:c r="B802" s="38" t="str">
        <x:v>C21</x:v>
      </x:c>
      <x:c r="C802" s="38" t="str">
        <x:v>Interamericana de Fianzas y Seguros, S.A.</x:v>
      </x:c>
      <x:c r="D802" s="38" t="str">
        <x:v>Comercial</x:v>
      </x:c>
      <x:c r="E802" s="38" t="str">
        <x:v>Chiriquí</x:v>
      </x:c>
      <x:c r="F802" s="55" t="n">
        <x:f>'SSRP geografia'!C269</x:f>
        <x:v>477</x:v>
      </x:c>
      <x:c r="G802" s="60" t="n">
        <x:f>IF(SUM('SSRP geografia'!$C$266:$C$278)=0,IF('SSRP agosto'!E26=0,0,"n.a."),F802/SUM('SSRP geografia'!$C$266:$C$278))</x:f>
        <x:v>0.1838150289017341</x:v>
      </x:c>
      <x:c r="H802" s="55" t="n">
        <x:f>'SSRP agosto'!E26</x:f>
        <x:v>350</x:v>
      </x:c>
      <x:c r="I802" s="55" t="n">
        <x:f>ROUND(H802*Parametros!$B$11,0)</x:f>
        <x:v>350</x:v>
      </x:c>
      <x:c r="J802" s="55" t="n">
        <x:f>IF(ISNUMBER(G802),ROUND(SUM(G799:G802)*I802,0)-ROUND(SUM(G799:G801)*I802,0),"n.a.")</x:f>
        <x:v>64</x:v>
      </x:c>
      <x:c r="K802" s="55" t="n">
        <x:f>'SSRP agosto'!I26</x:f>
        <x:v>229403</x:v>
      </x:c>
      <x:c r="L802" s="55" t="n">
        <x:f>K802*Parametros!$B$10*Parametros!$B$11</x:f>
        <x:v>344104.5</x:v>
      </x:c>
      <x:c r="M802" s="60" t="n">
        <x:f>Parametros!B8</x:f>
        <x:v>0.015</x:v>
      </x:c>
      <x:c r="N802" s="55" t="n">
        <x:f>IF(I802=0,IF(L802=0,0,"n.a."),IF(M802&gt;0,L802/M802/I802,"n.a."))</x:f>
        <x:v>65543.71428571429</x:v>
      </x:c>
      <x:c r="O802" s="55" t="n">
        <x:f>IF(AND(ISNUMBER(J802),ISNUMBER(N802)),J802*N802,"n.a.")</x:f>
        <x:v>4194797.714285715</x:v>
      </x:c>
    </x:row>
    <x:row r="803">
      <x:c r="A803" s="38" t="str">
        <x:v>G0798</x:v>
      </x:c>
      <x:c r="B803" s="38" t="str">
        <x:v>C21</x:v>
      </x:c>
      <x:c r="C803" s="38" t="str">
        <x:v>Interamericana de Fianzas y Seguros, S.A.</x:v>
      </x:c>
      <x:c r="D803" s="38" t="str">
        <x:v>Comercial</x:v>
      </x:c>
      <x:c r="E803" s="38" t="str">
        <x:v>Darién</x:v>
      </x:c>
      <x:c r="F803" s="55" t="n">
        <x:f>'SSRP geografia'!C270</x:f>
        <x:v>19</x:v>
      </x:c>
      <x:c r="G803" s="60" t="n">
        <x:f>IF(SUM('SSRP geografia'!$C$266:$C$278)=0,IF('SSRP agosto'!E26=0,0,"n.a."),F803/SUM('SSRP geografia'!$C$266:$C$278))</x:f>
        <x:v>0.007321772639691715</x:v>
      </x:c>
      <x:c r="H803" s="55" t="n">
        <x:f>'SSRP agosto'!E26</x:f>
        <x:v>350</x:v>
      </x:c>
      <x:c r="I803" s="55" t="n">
        <x:f>ROUND(H803*Parametros!$B$11,0)</x:f>
        <x:v>350</x:v>
      </x:c>
      <x:c r="J803" s="55" t="n">
        <x:f>IF(ISNUMBER(G803),ROUND(SUM(G799:G803)*I803,0)-ROUND(SUM(G799:G802)*I803,0),"n.a.")</x:f>
        <x:v>3</x:v>
      </x:c>
      <x:c r="K803" s="55" t="n">
        <x:f>'SSRP agosto'!I26</x:f>
        <x:v>229403</x:v>
      </x:c>
      <x:c r="L803" s="55" t="n">
        <x:f>K803*Parametros!$B$10*Parametros!$B$11</x:f>
        <x:v>344104.5</x:v>
      </x:c>
      <x:c r="M803" s="60" t="n">
        <x:f>Parametros!B8</x:f>
        <x:v>0.015</x:v>
      </x:c>
      <x:c r="N803" s="55" t="n">
        <x:f>IF(I803=0,IF(L803=0,0,"n.a."),IF(M803&gt;0,L803/M803/I803,"n.a."))</x:f>
        <x:v>65543.71428571429</x:v>
      </x:c>
      <x:c r="O803" s="55" t="n">
        <x:f>IF(AND(ISNUMBER(J803),ISNUMBER(N803)),J803*N803,"n.a.")</x:f>
        <x:v>196631.14285714287</x:v>
      </x:c>
    </x:row>
    <x:row r="804">
      <x:c r="A804" s="38" t="str">
        <x:v>G0799</x:v>
      </x:c>
      <x:c r="B804" s="38" t="str">
        <x:v>C21</x:v>
      </x:c>
      <x:c r="C804" s="38" t="str">
        <x:v>Interamericana de Fianzas y Seguros, S.A.</x:v>
      </x:c>
      <x:c r="D804" s="38" t="str">
        <x:v>Comercial</x:v>
      </x:c>
      <x:c r="E804" s="38" t="str">
        <x:v>Herrera</x:v>
      </x:c>
      <x:c r="F804" s="55" t="n">
        <x:f>'SSRP geografia'!C271</x:f>
        <x:v>23</x:v>
      </x:c>
      <x:c r="G804" s="60" t="n">
        <x:f>IF(SUM('SSRP geografia'!$C$266:$C$278)=0,IF('SSRP agosto'!E26=0,0,"n.a."),F804/SUM('SSRP geografia'!$C$266:$C$278))</x:f>
        <x:v>0.008863198458574181</x:v>
      </x:c>
      <x:c r="H804" s="55" t="n">
        <x:f>'SSRP agosto'!E26</x:f>
        <x:v>350</x:v>
      </x:c>
      <x:c r="I804" s="55" t="n">
        <x:f>ROUND(H804*Parametros!$B$11,0)</x:f>
        <x:v>350</x:v>
      </x:c>
      <x:c r="J804" s="55" t="n">
        <x:f>IF(ISNUMBER(G804),ROUND(SUM(G799:G804)*I804,0)-ROUND(SUM(G799:G803)*I804,0),"n.a.")</x:f>
        <x:v>3</x:v>
      </x:c>
      <x:c r="K804" s="55" t="n">
        <x:f>'SSRP agosto'!I26</x:f>
        <x:v>229403</x:v>
      </x:c>
      <x:c r="L804" s="55" t="n">
        <x:f>K804*Parametros!$B$10*Parametros!$B$11</x:f>
        <x:v>344104.5</x:v>
      </x:c>
      <x:c r="M804" s="60" t="n">
        <x:f>Parametros!B8</x:f>
        <x:v>0.015</x:v>
      </x:c>
      <x:c r="N804" s="55" t="n">
        <x:f>IF(I804=0,IF(L804=0,0,"n.a."),IF(M804&gt;0,L804/M804/I804,"n.a."))</x:f>
        <x:v>65543.71428571429</x:v>
      </x:c>
      <x:c r="O804" s="55" t="n">
        <x:f>IF(AND(ISNUMBER(J804),ISNUMBER(N804)),J804*N804,"n.a.")</x:f>
        <x:v>196631.14285714287</x:v>
      </x:c>
    </x:row>
    <x:row r="805">
      <x:c r="A805" s="38" t="str">
        <x:v>G0800</x:v>
      </x:c>
      <x:c r="B805" s="38" t="str">
        <x:v>C21</x:v>
      </x:c>
      <x:c r="C805" s="38" t="str">
        <x:v>Interamericana de Fianzas y Seguros, S.A.</x:v>
      </x:c>
      <x:c r="D805" s="38" t="str">
        <x:v>Comercial</x:v>
      </x:c>
      <x:c r="E805" s="38" t="str">
        <x:v>Los Santos</x:v>
      </x:c>
      <x:c r="F805" s="55" t="n">
        <x:f>'SSRP geografia'!C272</x:f>
        <x:v>14</x:v>
      </x:c>
      <x:c r="G805" s="60" t="n">
        <x:f>IF(SUM('SSRP geografia'!$C$266:$C$278)=0,IF('SSRP agosto'!E26=0,0,"n.a."),F805/SUM('SSRP geografia'!$C$266:$C$278))</x:f>
        <x:v>0.005394990366088632</x:v>
      </x:c>
      <x:c r="H805" s="55" t="n">
        <x:f>'SSRP agosto'!E26</x:f>
        <x:v>350</x:v>
      </x:c>
      <x:c r="I805" s="55" t="n">
        <x:f>ROUND(H805*Parametros!$B$11,0)</x:f>
        <x:v>350</x:v>
      </x:c>
      <x:c r="J805" s="55" t="n">
        <x:f>IF(ISNUMBER(G805),ROUND(SUM(G799:G805)*I805,0)-ROUND(SUM(G799:G804)*I805,0),"n.a.")</x:f>
        <x:v>2</x:v>
      </x:c>
      <x:c r="K805" s="55" t="n">
        <x:f>'SSRP agosto'!I26</x:f>
        <x:v>229403</x:v>
      </x:c>
      <x:c r="L805" s="55" t="n">
        <x:f>K805*Parametros!$B$10*Parametros!$B$11</x:f>
        <x:v>344104.5</x:v>
      </x:c>
      <x:c r="M805" s="60" t="n">
        <x:f>Parametros!B8</x:f>
        <x:v>0.015</x:v>
      </x:c>
      <x:c r="N805" s="55" t="n">
        <x:f>IF(I805=0,IF(L805=0,0,"n.a."),IF(M805&gt;0,L805/M805/I805,"n.a."))</x:f>
        <x:v>65543.71428571429</x:v>
      </x:c>
      <x:c r="O805" s="55" t="n">
        <x:f>IF(AND(ISNUMBER(J805),ISNUMBER(N805)),J805*N805,"n.a.")</x:f>
        <x:v>131087.42857142858</x:v>
      </x:c>
    </x:row>
    <x:row r="806">
      <x:c r="A806" s="38" t="str">
        <x:v>G0801</x:v>
      </x:c>
      <x:c r="B806" s="38" t="str">
        <x:v>C21</x:v>
      </x:c>
      <x:c r="C806" s="38" t="str">
        <x:v>Interamericana de Fianzas y Seguros, S.A.</x:v>
      </x:c>
      <x:c r="D806" s="38" t="str">
        <x:v>Comercial</x:v>
      </x:c>
      <x:c r="E806" s="38" t="str">
        <x:v>Panamá</x:v>
      </x:c>
      <x:c r="F806" s="55" t="n">
        <x:f>'SSRP geografia'!C273</x:f>
        <x:v>1738</x:v>
      </x:c>
      <x:c r="G806" s="60" t="n">
        <x:f>IF(SUM('SSRP geografia'!$C$266:$C$278)=0,IF('SSRP agosto'!E26=0,0,"n.a."),F806/SUM('SSRP geografia'!$C$266:$C$278))</x:f>
        <x:v>0.6697495183044316</x:v>
      </x:c>
      <x:c r="H806" s="55" t="n">
        <x:f>'SSRP agosto'!E26</x:f>
        <x:v>350</x:v>
      </x:c>
      <x:c r="I806" s="55" t="n">
        <x:f>ROUND(H806*Parametros!$B$11,0)</x:f>
        <x:v>350</x:v>
      </x:c>
      <x:c r="J806" s="55" t="n">
        <x:f>IF(ISNUMBER(G806),ROUND(SUM(G799:G806)*I806,0)-ROUND(SUM(G799:G805)*I806,0),"n.a.")</x:f>
        <x:v>234</x:v>
      </x:c>
      <x:c r="K806" s="55" t="n">
        <x:f>'SSRP agosto'!I26</x:f>
        <x:v>229403</x:v>
      </x:c>
      <x:c r="L806" s="55" t="n">
        <x:f>K806*Parametros!$B$10*Parametros!$B$11</x:f>
        <x:v>344104.5</x:v>
      </x:c>
      <x:c r="M806" s="60" t="n">
        <x:f>Parametros!B8</x:f>
        <x:v>0.015</x:v>
      </x:c>
      <x:c r="N806" s="55" t="n">
        <x:f>IF(I806=0,IF(L806=0,0,"n.a."),IF(M806&gt;0,L806/M806/I806,"n.a."))</x:f>
        <x:v>65543.71428571429</x:v>
      </x:c>
      <x:c r="O806" s="55" t="n">
        <x:f>IF(AND(ISNUMBER(J806),ISNUMBER(N806)),J806*N806,"n.a.")</x:f>
        <x:v>15337229.142857144</x:v>
      </x:c>
    </x:row>
    <x:row r="807">
      <x:c r="A807" s="38" t="str">
        <x:v>G0802</x:v>
      </x:c>
      <x:c r="B807" s="38" t="str">
        <x:v>C21</x:v>
      </x:c>
      <x:c r="C807" s="38" t="str">
        <x:v>Interamericana de Fianzas y Seguros, S.A.</x:v>
      </x:c>
      <x:c r="D807" s="38" t="str">
        <x:v>Comercial</x:v>
      </x:c>
      <x:c r="E807" s="38" t="str">
        <x:v>Veraguas</x:v>
      </x:c>
      <x:c r="F807" s="55" t="n">
        <x:f>'SSRP geografia'!C274</x:f>
        <x:v>30</x:v>
      </x:c>
      <x:c r="G807" s="60" t="n">
        <x:f>IF(SUM('SSRP geografia'!$C$266:$C$278)=0,IF('SSRP agosto'!E26=0,0,"n.a."),F807/SUM('SSRP geografia'!$C$266:$C$278))</x:f>
        <x:v>0.011560693641618497</x:v>
      </x:c>
      <x:c r="H807" s="55" t="n">
        <x:f>'SSRP agosto'!E26</x:f>
        <x:v>350</x:v>
      </x:c>
      <x:c r="I807" s="55" t="n">
        <x:f>ROUND(H807*Parametros!$B$11,0)</x:f>
        <x:v>350</x:v>
      </x:c>
      <x:c r="J807" s="55" t="n">
        <x:f>IF(ISNUMBER(G807),ROUND(SUM(G799:G807)*I807,0)-ROUND(SUM(G799:G806)*I807,0),"n.a.")</x:f>
        <x:v>4</x:v>
      </x:c>
      <x:c r="K807" s="55" t="n">
        <x:f>'SSRP agosto'!I26</x:f>
        <x:v>229403</x:v>
      </x:c>
      <x:c r="L807" s="55" t="n">
        <x:f>K807*Parametros!$B$10*Parametros!$B$11</x:f>
        <x:v>344104.5</x:v>
      </x:c>
      <x:c r="M807" s="60" t="n">
        <x:f>Parametros!B8</x:f>
        <x:v>0.015</x:v>
      </x:c>
      <x:c r="N807" s="55" t="n">
        <x:f>IF(I807=0,IF(L807=0,0,"n.a."),IF(M807&gt;0,L807/M807/I807,"n.a."))</x:f>
        <x:v>65543.71428571429</x:v>
      </x:c>
      <x:c r="O807" s="55" t="n">
        <x:f>IF(AND(ISNUMBER(J807),ISNUMBER(N807)),J807*N807,"n.a.")</x:f>
        <x:v>262174.85714285716</x:v>
      </x:c>
    </x:row>
    <x:row r="808">
      <x:c r="A808" s="38" t="str">
        <x:v>G0803</x:v>
      </x:c>
      <x:c r="B808" s="38" t="str">
        <x:v>C21</x:v>
      </x:c>
      <x:c r="C808" s="38" t="str">
        <x:v>Interamericana de Fianzas y Seguros, S.A.</x:v>
      </x:c>
      <x:c r="D808" s="38" t="str">
        <x:v>Comercial</x:v>
      </x:c>
      <x:c r="E808" s="38" t="str">
        <x:v>Guna Yala</x:v>
      </x:c>
      <x:c r="F808" s="55" t="n">
        <x:f>'SSRP geografia'!C275</x:f>
        <x:v>1</x:v>
      </x:c>
      <x:c r="G808" s="60" t="n">
        <x:f>IF(SUM('SSRP geografia'!$C$266:$C$278)=0,IF('SSRP agosto'!E26=0,0,"n.a."),F808/SUM('SSRP geografia'!$C$266:$C$278))</x:f>
        <x:v>0.0003853564547206166</x:v>
      </x:c>
      <x:c r="H808" s="55" t="n">
        <x:f>'SSRP agosto'!E26</x:f>
        <x:v>350</x:v>
      </x:c>
      <x:c r="I808" s="55" t="n">
        <x:f>ROUND(H808*Parametros!$B$11,0)</x:f>
        <x:v>350</x:v>
      </x:c>
      <x:c r="J808" s="55" t="n">
        <x:f>IF(ISNUMBER(G808),ROUND(SUM(G799:G808)*I808,0)-ROUND(SUM(G799:G807)*I808,0),"n.a.")</x:f>
        <x:v>0</x:v>
      </x:c>
      <x:c r="K808" s="55" t="n">
        <x:f>'SSRP agosto'!I26</x:f>
        <x:v>229403</x:v>
      </x:c>
      <x:c r="L808" s="55" t="n">
        <x:f>K808*Parametros!$B$10*Parametros!$B$11</x:f>
        <x:v>344104.5</x:v>
      </x:c>
      <x:c r="M808" s="60" t="n">
        <x:f>Parametros!B8</x:f>
        <x:v>0.015</x:v>
      </x:c>
      <x:c r="N808" s="55" t="n">
        <x:f>IF(I808=0,IF(L808=0,0,"n.a."),IF(M808&gt;0,L808/M808/I808,"n.a."))</x:f>
        <x:v>65543.71428571429</x:v>
      </x:c>
      <x:c r="O808" s="55" t="n">
        <x:f>IF(AND(ISNUMBER(J808),ISNUMBER(N808)),J808*N808,"n.a.")</x:f>
        <x:v>0</x:v>
      </x:c>
    </x:row>
    <x:row r="809">
      <x:c r="A809" s="38" t="str">
        <x:v>G0804</x:v>
      </x:c>
      <x:c r="B809" s="38" t="str">
        <x:v>C21</x:v>
      </x:c>
      <x:c r="C809" s="38" t="str">
        <x:v>Interamericana de Fianzas y Seguros, S.A.</x:v>
      </x:c>
      <x:c r="D809" s="38" t="str">
        <x:v>Comercial</x:v>
      </x:c>
      <x:c r="E809" s="38" t="str">
        <x:v>Emberá-Wounaan</x:v>
      </x:c>
      <x:c r="F809" s="55" t="n">
        <x:f>'SSRP geografia'!C276</x:f>
        <x:v>0</x:v>
      </x:c>
      <x:c r="G809" s="60" t="n">
        <x:f>IF(SUM('SSRP geografia'!$C$266:$C$278)=0,IF('SSRP agosto'!E26=0,0,"n.a."),F809/SUM('SSRP geografia'!$C$266:$C$278))</x:f>
        <x:v>0</x:v>
      </x:c>
      <x:c r="H809" s="55" t="n">
        <x:f>'SSRP agosto'!E26</x:f>
        <x:v>350</x:v>
      </x:c>
      <x:c r="I809" s="55" t="n">
        <x:f>ROUND(H809*Parametros!$B$11,0)</x:f>
        <x:v>350</x:v>
      </x:c>
      <x:c r="J809" s="55" t="n">
        <x:f>IF(ISNUMBER(G809),ROUND(SUM(G799:G809)*I809,0)-ROUND(SUM(G799:G808)*I809,0),"n.a.")</x:f>
        <x:v>0</x:v>
      </x:c>
      <x:c r="K809" s="55" t="n">
        <x:f>'SSRP agosto'!I26</x:f>
        <x:v>229403</x:v>
      </x:c>
      <x:c r="L809" s="55" t="n">
        <x:f>K809*Parametros!$B$10*Parametros!$B$11</x:f>
        <x:v>344104.5</x:v>
      </x:c>
      <x:c r="M809" s="60" t="n">
        <x:f>Parametros!B8</x:f>
        <x:v>0.015</x:v>
      </x:c>
      <x:c r="N809" s="55" t="n">
        <x:f>IF(I809=0,IF(L809=0,0,"n.a."),IF(M809&gt;0,L809/M809/I809,"n.a."))</x:f>
        <x:v>65543.71428571429</x:v>
      </x:c>
      <x:c r="O809" s="55" t="n">
        <x:f>IF(AND(ISNUMBER(J809),ISNUMBER(N809)),J809*N809,"n.a.")</x:f>
        <x:v>0</x:v>
      </x:c>
    </x:row>
    <x:row r="810">
      <x:c r="A810" s="38" t="str">
        <x:v>G0805</x:v>
      </x:c>
      <x:c r="B810" s="38" t="str">
        <x:v>C21</x:v>
      </x:c>
      <x:c r="C810" s="38" t="str">
        <x:v>Interamericana de Fianzas y Seguros, S.A.</x:v>
      </x:c>
      <x:c r="D810" s="38" t="str">
        <x:v>Comercial</x:v>
      </x:c>
      <x:c r="E810" s="38" t="str">
        <x:v>Ngäbe-Buglé</x:v>
      </x:c>
      <x:c r="F810" s="55" t="n">
        <x:f>'SSRP geografia'!C277</x:f>
        <x:v>6</x:v>
      </x:c>
      <x:c r="G810" s="60" t="n">
        <x:f>IF(SUM('SSRP geografia'!$C$266:$C$278)=0,IF('SSRP agosto'!E26=0,0,"n.a."),F810/SUM('SSRP geografia'!$C$266:$C$278))</x:f>
        <x:v>0.0023121387283236996</x:v>
      </x:c>
      <x:c r="H810" s="55" t="n">
        <x:f>'SSRP agosto'!E26</x:f>
        <x:v>350</x:v>
      </x:c>
      <x:c r="I810" s="55" t="n">
        <x:f>ROUND(H810*Parametros!$B$11,0)</x:f>
        <x:v>350</x:v>
      </x:c>
      <x:c r="J810" s="55" t="n">
        <x:f>IF(ISNUMBER(G810),ROUND(SUM(G799:G810)*I810,0)-ROUND(SUM(G799:G809)*I810,0),"n.a.")</x:f>
        <x:v>1</x:v>
      </x:c>
      <x:c r="K810" s="55" t="n">
        <x:f>'SSRP agosto'!I26</x:f>
        <x:v>229403</x:v>
      </x:c>
      <x:c r="L810" s="55" t="n">
        <x:f>K810*Parametros!$B$10*Parametros!$B$11</x:f>
        <x:v>344104.5</x:v>
      </x:c>
      <x:c r="M810" s="60" t="n">
        <x:f>Parametros!B8</x:f>
        <x:v>0.015</x:v>
      </x:c>
      <x:c r="N810" s="55" t="n">
        <x:f>IF(I810=0,IF(L810=0,0,"n.a."),IF(M810&gt;0,L810/M810/I810,"n.a."))</x:f>
        <x:v>65543.71428571429</x:v>
      </x:c>
      <x:c r="O810" s="55" t="n">
        <x:f>IF(AND(ISNUMBER(J810),ISNUMBER(N810)),J810*N810,"n.a.")</x:f>
        <x:v>65543.71428571429</x:v>
      </x:c>
    </x:row>
    <x:row r="811">
      <x:c r="A811" s="38" t="str">
        <x:v>G0806</x:v>
      </x:c>
      <x:c r="B811" s="38" t="str">
        <x:v>C21</x:v>
      </x:c>
      <x:c r="C811" s="38" t="str">
        <x:v>Interamericana de Fianzas y Seguros, S.A.</x:v>
      </x:c>
      <x:c r="D811" s="38" t="str">
        <x:v>Comercial</x:v>
      </x:c>
      <x:c r="E811" s="38" t="str">
        <x:v>Panamá Oeste</x:v>
      </x:c>
      <x:c r="F811" s="55" t="n">
        <x:f>'SSRP geografia'!C278</x:f>
        <x:v>199</x:v>
      </x:c>
      <x:c r="G811" s="60" t="n">
        <x:f>IF(SUM('SSRP geografia'!$C$266:$C$278)=0,IF('SSRP agosto'!E26=0,0,"n.a."),F811/SUM('SSRP geografia'!$C$266:$C$278))</x:f>
        <x:v>0.0766859344894027</x:v>
      </x:c>
      <x:c r="H811" s="55" t="n">
        <x:f>'SSRP agosto'!E26</x:f>
        <x:v>350</x:v>
      </x:c>
      <x:c r="I811" s="55" t="n">
        <x:f>ROUND(H811*Parametros!$B$11,0)</x:f>
        <x:v>350</x:v>
      </x:c>
      <x:c r="J811" s="55" t="n">
        <x:f>IF(ISNUMBER(G811),ROUND(SUM(G799:G811)*I811,0)-ROUND(SUM(G799:G810)*I811,0),"n.a.")</x:f>
        <x:v>27</x:v>
      </x:c>
      <x:c r="K811" s="55" t="n">
        <x:f>'SSRP agosto'!I26</x:f>
        <x:v>229403</x:v>
      </x:c>
      <x:c r="L811" s="55" t="n">
        <x:f>K811*Parametros!$B$10*Parametros!$B$11</x:f>
        <x:v>344104.5</x:v>
      </x:c>
      <x:c r="M811" s="60" t="n">
        <x:f>Parametros!B8</x:f>
        <x:v>0.015</x:v>
      </x:c>
      <x:c r="N811" s="55" t="n">
        <x:f>IF(I811=0,IF(L811=0,0,"n.a."),IF(M811&gt;0,L811/M811/I811,"n.a."))</x:f>
        <x:v>65543.71428571429</x:v>
      </x:c>
      <x:c r="O811" s="55" t="n">
        <x:f>IF(AND(ISNUMBER(J811),ISNUMBER(N811)),J811*N811,"n.a.")</x:f>
        <x:v>1769680.285714286</x:v>
      </x:c>
    </x:row>
    <x:row r="812">
      <x:c r="A812" s="38" t="str">
        <x:v>G0807</x:v>
      </x:c>
      <x:c r="B812" s="38" t="str">
        <x:v>C21</x:v>
      </x:c>
      <x:c r="C812" s="38" t="str">
        <x:v>Interamericana de Fianzas y Seguros, S.A.</x:v>
      </x:c>
      <x:c r="D812" s="38" t="str">
        <x:v>Industrial</x:v>
      </x:c>
      <x:c r="E812" s="38" t="str">
        <x:v>Bocas del Toro</x:v>
      </x:c>
      <x:c r="F812" s="55" t="n">
        <x:f>'SSRP geografia'!C266</x:f>
        <x:v>8</x:v>
      </x:c>
      <x:c r="G812" s="60" t="n">
        <x:f>IF(SUM('SSRP geografia'!$C$266:$C$278)=0,IF('SSRP agosto'!F26=0,0,"n.a."),F812/SUM('SSRP geografia'!$C$266:$C$278))</x:f>
        <x:v>0.0030828516377649326</x:v>
      </x:c>
      <x:c r="H812" s="55" t="n">
        <x:f>'SSRP agosto'!F26</x:f>
        <x:v>0</x:v>
      </x:c>
      <x:c r="I812" s="55" t="n">
        <x:f>ROUND(H812*Parametros!$B$11,0)</x:f>
        <x:v>0</x:v>
      </x:c>
      <x:c r="J812" s="55" t="n">
        <x:f>IF(ISNUMBER(G812),ROUND(SUM(G812:G812)*I812,0)-0,"n.a.")</x:f>
        <x:v>0</x:v>
      </x:c>
      <x:c r="K812" s="55" t="n">
        <x:f>'SSRP agosto'!J26</x:f>
        <x:v>0</x:v>
      </x:c>
      <x:c r="L812" s="55" t="n">
        <x:f>K812*Parametros!$B$10*Parametros!$B$11</x:f>
        <x:v>0</x:v>
      </x:c>
      <x:c r="M812" s="60" t="n">
        <x:f>Parametros!B9</x:f>
        <x:v>0.015</x:v>
      </x:c>
      <x:c r="N812" s="55" t="n">
        <x:f>IF(I812=0,IF(L812=0,0,"n.a."),IF(M812&gt;0,L812/M812/I812,"n.a."))</x:f>
        <x:v>0</x:v>
      </x:c>
      <x:c r="O812" s="55" t="n">
        <x:f>IF(AND(ISNUMBER(J812),ISNUMBER(N812)),J812*N812,"n.a.")</x:f>
        <x:v>0</x:v>
      </x:c>
    </x:row>
    <x:row r="813">
      <x:c r="A813" s="38" t="str">
        <x:v>G0808</x:v>
      </x:c>
      <x:c r="B813" s="38" t="str">
        <x:v>C21</x:v>
      </x:c>
      <x:c r="C813" s="38" t="str">
        <x:v>Interamericana de Fianzas y Seguros, S.A.</x:v>
      </x:c>
      <x:c r="D813" s="38" t="str">
        <x:v>Industrial</x:v>
      </x:c>
      <x:c r="E813" s="38" t="str">
        <x:v>Coclé</x:v>
      </x:c>
      <x:c r="F813" s="55" t="n">
        <x:f>'SSRP geografia'!C267</x:f>
        <x:v>46</x:v>
      </x:c>
      <x:c r="G813" s="60" t="n">
        <x:f>IF(SUM('SSRP geografia'!$C$266:$C$278)=0,IF('SSRP agosto'!F26=0,0,"n.a."),F813/SUM('SSRP geografia'!$C$266:$C$278))</x:f>
        <x:v>0.017726396917148363</x:v>
      </x:c>
      <x:c r="H813" s="55" t="n">
        <x:f>'SSRP agosto'!F26</x:f>
        <x:v>0</x:v>
      </x:c>
      <x:c r="I813" s="55" t="n">
        <x:f>ROUND(H813*Parametros!$B$11,0)</x:f>
        <x:v>0</x:v>
      </x:c>
      <x:c r="J813" s="55" t="n">
        <x:f>IF(ISNUMBER(G813),ROUND(SUM(G812:G813)*I813,0)-ROUND(SUM(G812:G812)*I813,0),"n.a.")</x:f>
        <x:v>0</x:v>
      </x:c>
      <x:c r="K813" s="55" t="n">
        <x:f>'SSRP agosto'!J26</x:f>
        <x:v>0</x:v>
      </x:c>
      <x:c r="L813" s="55" t="n">
        <x:f>K813*Parametros!$B$10*Parametros!$B$11</x:f>
        <x:v>0</x:v>
      </x:c>
      <x:c r="M813" s="60" t="n">
        <x:f>Parametros!B9</x:f>
        <x:v>0.015</x:v>
      </x:c>
      <x:c r="N813" s="55" t="n">
        <x:f>IF(I813=0,IF(L813=0,0,"n.a."),IF(M813&gt;0,L813/M813/I813,"n.a."))</x:f>
        <x:v>0</x:v>
      </x:c>
      <x:c r="O813" s="55" t="n">
        <x:f>IF(AND(ISNUMBER(J813),ISNUMBER(N813)),J813*N813,"n.a.")</x:f>
        <x:v>0</x:v>
      </x:c>
    </x:row>
    <x:row r="814">
      <x:c r="A814" s="38" t="str">
        <x:v>G0809</x:v>
      </x:c>
      <x:c r="B814" s="38" t="str">
        <x:v>C21</x:v>
      </x:c>
      <x:c r="C814" s="38" t="str">
        <x:v>Interamericana de Fianzas y Seguros, S.A.</x:v>
      </x:c>
      <x:c r="D814" s="38" t="str">
        <x:v>Industrial</x:v>
      </x:c>
      <x:c r="E814" s="38" t="str">
        <x:v>Colón</x:v>
      </x:c>
      <x:c r="F814" s="55" t="n">
        <x:f>'SSRP geografia'!C268</x:f>
        <x:v>34</x:v>
      </x:c>
      <x:c r="G814" s="60" t="n">
        <x:f>IF(SUM('SSRP geografia'!$C$266:$C$278)=0,IF('SSRP agosto'!F26=0,0,"n.a."),F814/SUM('SSRP geografia'!$C$266:$C$278))</x:f>
        <x:v>0.013102119460500963</x:v>
      </x:c>
      <x:c r="H814" s="55" t="n">
        <x:f>'SSRP agosto'!F26</x:f>
        <x:v>0</x:v>
      </x:c>
      <x:c r="I814" s="55" t="n">
        <x:f>ROUND(H814*Parametros!$B$11,0)</x:f>
        <x:v>0</x:v>
      </x:c>
      <x:c r="J814" s="55" t="n">
        <x:f>IF(ISNUMBER(G814),ROUND(SUM(G812:G814)*I814,0)-ROUND(SUM(G812:G813)*I814,0),"n.a.")</x:f>
        <x:v>0</x:v>
      </x:c>
      <x:c r="K814" s="55" t="n">
        <x:f>'SSRP agosto'!J26</x:f>
        <x:v>0</x:v>
      </x:c>
      <x:c r="L814" s="55" t="n">
        <x:f>K814*Parametros!$B$10*Parametros!$B$11</x:f>
        <x:v>0</x:v>
      </x:c>
      <x:c r="M814" s="60" t="n">
        <x:f>Parametros!B9</x:f>
        <x:v>0.015</x:v>
      </x:c>
      <x:c r="N814" s="55" t="n">
        <x:f>IF(I814=0,IF(L814=0,0,"n.a."),IF(M814&gt;0,L814/M814/I814,"n.a."))</x:f>
        <x:v>0</x:v>
      </x:c>
      <x:c r="O814" s="55" t="n">
        <x:f>IF(AND(ISNUMBER(J814),ISNUMBER(N814)),J814*N814,"n.a.")</x:f>
        <x:v>0</x:v>
      </x:c>
    </x:row>
    <x:row r="815">
      <x:c r="A815" s="38" t="str">
        <x:v>G0810</x:v>
      </x:c>
      <x:c r="B815" s="38" t="str">
        <x:v>C21</x:v>
      </x:c>
      <x:c r="C815" s="38" t="str">
        <x:v>Interamericana de Fianzas y Seguros, S.A.</x:v>
      </x:c>
      <x:c r="D815" s="38" t="str">
        <x:v>Industrial</x:v>
      </x:c>
      <x:c r="E815" s="38" t="str">
        <x:v>Chiriquí</x:v>
      </x:c>
      <x:c r="F815" s="55" t="n">
        <x:f>'SSRP geografia'!C269</x:f>
        <x:v>477</x:v>
      </x:c>
      <x:c r="G815" s="60" t="n">
        <x:f>IF(SUM('SSRP geografia'!$C$266:$C$278)=0,IF('SSRP agosto'!F26=0,0,"n.a."),F815/SUM('SSRP geografia'!$C$266:$C$278))</x:f>
        <x:v>0.1838150289017341</x:v>
      </x:c>
      <x:c r="H815" s="55" t="n">
        <x:f>'SSRP agosto'!F26</x:f>
        <x:v>0</x:v>
      </x:c>
      <x:c r="I815" s="55" t="n">
        <x:f>ROUND(H815*Parametros!$B$11,0)</x:f>
        <x:v>0</x:v>
      </x:c>
      <x:c r="J815" s="55" t="n">
        <x:f>IF(ISNUMBER(G815),ROUND(SUM(G812:G815)*I815,0)-ROUND(SUM(G812:G814)*I815,0),"n.a.")</x:f>
        <x:v>0</x:v>
      </x:c>
      <x:c r="K815" s="55" t="n">
        <x:f>'SSRP agosto'!J26</x:f>
        <x:v>0</x:v>
      </x:c>
      <x:c r="L815" s="55" t="n">
        <x:f>K815*Parametros!$B$10*Parametros!$B$11</x:f>
        <x:v>0</x:v>
      </x:c>
      <x:c r="M815" s="60" t="n">
        <x:f>Parametros!B9</x:f>
        <x:v>0.015</x:v>
      </x:c>
      <x:c r="N815" s="55" t="n">
        <x:f>IF(I815=0,IF(L815=0,0,"n.a."),IF(M815&gt;0,L815/M815/I815,"n.a."))</x:f>
        <x:v>0</x:v>
      </x:c>
      <x:c r="O815" s="55" t="n">
        <x:f>IF(AND(ISNUMBER(J815),ISNUMBER(N815)),J815*N815,"n.a.")</x:f>
        <x:v>0</x:v>
      </x:c>
    </x:row>
    <x:row r="816">
      <x:c r="A816" s="38" t="str">
        <x:v>G0811</x:v>
      </x:c>
      <x:c r="B816" s="38" t="str">
        <x:v>C21</x:v>
      </x:c>
      <x:c r="C816" s="38" t="str">
        <x:v>Interamericana de Fianzas y Seguros, S.A.</x:v>
      </x:c>
      <x:c r="D816" s="38" t="str">
        <x:v>Industrial</x:v>
      </x:c>
      <x:c r="E816" s="38" t="str">
        <x:v>Darién</x:v>
      </x:c>
      <x:c r="F816" s="55" t="n">
        <x:f>'SSRP geografia'!C270</x:f>
        <x:v>19</x:v>
      </x:c>
      <x:c r="G816" s="60" t="n">
        <x:f>IF(SUM('SSRP geografia'!$C$266:$C$278)=0,IF('SSRP agosto'!F26=0,0,"n.a."),F816/SUM('SSRP geografia'!$C$266:$C$278))</x:f>
        <x:v>0.007321772639691715</x:v>
      </x:c>
      <x:c r="H816" s="55" t="n">
        <x:f>'SSRP agosto'!F26</x:f>
        <x:v>0</x:v>
      </x:c>
      <x:c r="I816" s="55" t="n">
        <x:f>ROUND(H816*Parametros!$B$11,0)</x:f>
        <x:v>0</x:v>
      </x:c>
      <x:c r="J816" s="55" t="n">
        <x:f>IF(ISNUMBER(G816),ROUND(SUM(G812:G816)*I816,0)-ROUND(SUM(G812:G815)*I816,0),"n.a.")</x:f>
        <x:v>0</x:v>
      </x:c>
      <x:c r="K816" s="55" t="n">
        <x:f>'SSRP agosto'!J26</x:f>
        <x:v>0</x:v>
      </x:c>
      <x:c r="L816" s="55" t="n">
        <x:f>K816*Parametros!$B$10*Parametros!$B$11</x:f>
        <x:v>0</x:v>
      </x:c>
      <x:c r="M816" s="60" t="n">
        <x:f>Parametros!B9</x:f>
        <x:v>0.015</x:v>
      </x:c>
      <x:c r="N816" s="55" t="n">
        <x:f>IF(I816=0,IF(L816=0,0,"n.a."),IF(M816&gt;0,L816/M816/I816,"n.a."))</x:f>
        <x:v>0</x:v>
      </x:c>
      <x:c r="O816" s="55" t="n">
        <x:f>IF(AND(ISNUMBER(J816),ISNUMBER(N816)),J816*N816,"n.a.")</x:f>
        <x:v>0</x:v>
      </x:c>
    </x:row>
    <x:row r="817">
      <x:c r="A817" s="38" t="str">
        <x:v>G0812</x:v>
      </x:c>
      <x:c r="B817" s="38" t="str">
        <x:v>C21</x:v>
      </x:c>
      <x:c r="C817" s="38" t="str">
        <x:v>Interamericana de Fianzas y Seguros, S.A.</x:v>
      </x:c>
      <x:c r="D817" s="38" t="str">
        <x:v>Industrial</x:v>
      </x:c>
      <x:c r="E817" s="38" t="str">
        <x:v>Herrera</x:v>
      </x:c>
      <x:c r="F817" s="55" t="n">
        <x:f>'SSRP geografia'!C271</x:f>
        <x:v>23</x:v>
      </x:c>
      <x:c r="G817" s="60" t="n">
        <x:f>IF(SUM('SSRP geografia'!$C$266:$C$278)=0,IF('SSRP agosto'!F26=0,0,"n.a."),F817/SUM('SSRP geografia'!$C$266:$C$278))</x:f>
        <x:v>0.008863198458574181</x:v>
      </x:c>
      <x:c r="H817" s="55" t="n">
        <x:f>'SSRP agosto'!F26</x:f>
        <x:v>0</x:v>
      </x:c>
      <x:c r="I817" s="55" t="n">
        <x:f>ROUND(H817*Parametros!$B$11,0)</x:f>
        <x:v>0</x:v>
      </x:c>
      <x:c r="J817" s="55" t="n">
        <x:f>IF(ISNUMBER(G817),ROUND(SUM(G812:G817)*I817,0)-ROUND(SUM(G812:G816)*I817,0),"n.a.")</x:f>
        <x:v>0</x:v>
      </x:c>
      <x:c r="K817" s="55" t="n">
        <x:f>'SSRP agosto'!J26</x:f>
        <x:v>0</x:v>
      </x:c>
      <x:c r="L817" s="55" t="n">
        <x:f>K817*Parametros!$B$10*Parametros!$B$11</x:f>
        <x:v>0</x:v>
      </x:c>
      <x:c r="M817" s="60" t="n">
        <x:f>Parametros!B9</x:f>
        <x:v>0.015</x:v>
      </x:c>
      <x:c r="N817" s="55" t="n">
        <x:f>IF(I817=0,IF(L817=0,0,"n.a."),IF(M817&gt;0,L817/M817/I817,"n.a."))</x:f>
        <x:v>0</x:v>
      </x:c>
      <x:c r="O817" s="55" t="n">
        <x:f>IF(AND(ISNUMBER(J817),ISNUMBER(N817)),J817*N817,"n.a.")</x:f>
        <x:v>0</x:v>
      </x:c>
    </x:row>
    <x:row r="818">
      <x:c r="A818" s="38" t="str">
        <x:v>G0813</x:v>
      </x:c>
      <x:c r="B818" s="38" t="str">
        <x:v>C21</x:v>
      </x:c>
      <x:c r="C818" s="38" t="str">
        <x:v>Interamericana de Fianzas y Seguros, S.A.</x:v>
      </x:c>
      <x:c r="D818" s="38" t="str">
        <x:v>Industrial</x:v>
      </x:c>
      <x:c r="E818" s="38" t="str">
        <x:v>Los Santos</x:v>
      </x:c>
      <x:c r="F818" s="55" t="n">
        <x:f>'SSRP geografia'!C272</x:f>
        <x:v>14</x:v>
      </x:c>
      <x:c r="G818" s="60" t="n">
        <x:f>IF(SUM('SSRP geografia'!$C$266:$C$278)=0,IF('SSRP agosto'!F26=0,0,"n.a."),F818/SUM('SSRP geografia'!$C$266:$C$278))</x:f>
        <x:v>0.005394990366088632</x:v>
      </x:c>
      <x:c r="H818" s="55" t="n">
        <x:f>'SSRP agosto'!F26</x:f>
        <x:v>0</x:v>
      </x:c>
      <x:c r="I818" s="55" t="n">
        <x:f>ROUND(H818*Parametros!$B$11,0)</x:f>
        <x:v>0</x:v>
      </x:c>
      <x:c r="J818" s="55" t="n">
        <x:f>IF(ISNUMBER(G818),ROUND(SUM(G812:G818)*I818,0)-ROUND(SUM(G812:G817)*I818,0),"n.a.")</x:f>
        <x:v>0</x:v>
      </x:c>
      <x:c r="K818" s="55" t="n">
        <x:f>'SSRP agosto'!J26</x:f>
        <x:v>0</x:v>
      </x:c>
      <x:c r="L818" s="55" t="n">
        <x:f>K818*Parametros!$B$10*Parametros!$B$11</x:f>
        <x:v>0</x:v>
      </x:c>
      <x:c r="M818" s="60" t="n">
        <x:f>Parametros!B9</x:f>
        <x:v>0.015</x:v>
      </x:c>
      <x:c r="N818" s="55" t="n">
        <x:f>IF(I818=0,IF(L818=0,0,"n.a."),IF(M818&gt;0,L818/M818/I818,"n.a."))</x:f>
        <x:v>0</x:v>
      </x:c>
      <x:c r="O818" s="55" t="n">
        <x:f>IF(AND(ISNUMBER(J818),ISNUMBER(N818)),J818*N818,"n.a.")</x:f>
        <x:v>0</x:v>
      </x:c>
    </x:row>
    <x:row r="819">
      <x:c r="A819" s="38" t="str">
        <x:v>G0814</x:v>
      </x:c>
      <x:c r="B819" s="38" t="str">
        <x:v>C21</x:v>
      </x:c>
      <x:c r="C819" s="38" t="str">
        <x:v>Interamericana de Fianzas y Seguros, S.A.</x:v>
      </x:c>
      <x:c r="D819" s="38" t="str">
        <x:v>Industrial</x:v>
      </x:c>
      <x:c r="E819" s="38" t="str">
        <x:v>Panamá</x:v>
      </x:c>
      <x:c r="F819" s="55" t="n">
        <x:f>'SSRP geografia'!C273</x:f>
        <x:v>1738</x:v>
      </x:c>
      <x:c r="G819" s="60" t="n">
        <x:f>IF(SUM('SSRP geografia'!$C$266:$C$278)=0,IF('SSRP agosto'!F26=0,0,"n.a."),F819/SUM('SSRP geografia'!$C$266:$C$278))</x:f>
        <x:v>0.6697495183044316</x:v>
      </x:c>
      <x:c r="H819" s="55" t="n">
        <x:f>'SSRP agosto'!F26</x:f>
        <x:v>0</x:v>
      </x:c>
      <x:c r="I819" s="55" t="n">
        <x:f>ROUND(H819*Parametros!$B$11,0)</x:f>
        <x:v>0</x:v>
      </x:c>
      <x:c r="J819" s="55" t="n">
        <x:f>IF(ISNUMBER(G819),ROUND(SUM(G812:G819)*I819,0)-ROUND(SUM(G812:G818)*I819,0),"n.a.")</x:f>
        <x:v>0</x:v>
      </x:c>
      <x:c r="K819" s="55" t="n">
        <x:f>'SSRP agosto'!J26</x:f>
        <x:v>0</x:v>
      </x:c>
      <x:c r="L819" s="55" t="n">
        <x:f>K819*Parametros!$B$10*Parametros!$B$11</x:f>
        <x:v>0</x:v>
      </x:c>
      <x:c r="M819" s="60" t="n">
        <x:f>Parametros!B9</x:f>
        <x:v>0.015</x:v>
      </x:c>
      <x:c r="N819" s="55" t="n">
        <x:f>IF(I819=0,IF(L819=0,0,"n.a."),IF(M819&gt;0,L819/M819/I819,"n.a."))</x:f>
        <x:v>0</x:v>
      </x:c>
      <x:c r="O819" s="55" t="n">
        <x:f>IF(AND(ISNUMBER(J819),ISNUMBER(N819)),J819*N819,"n.a.")</x:f>
        <x:v>0</x:v>
      </x:c>
    </x:row>
    <x:row r="820">
      <x:c r="A820" s="38" t="str">
        <x:v>G0815</x:v>
      </x:c>
      <x:c r="B820" s="38" t="str">
        <x:v>C21</x:v>
      </x:c>
      <x:c r="C820" s="38" t="str">
        <x:v>Interamericana de Fianzas y Seguros, S.A.</x:v>
      </x:c>
      <x:c r="D820" s="38" t="str">
        <x:v>Industrial</x:v>
      </x:c>
      <x:c r="E820" s="38" t="str">
        <x:v>Veraguas</x:v>
      </x:c>
      <x:c r="F820" s="55" t="n">
        <x:f>'SSRP geografia'!C274</x:f>
        <x:v>30</x:v>
      </x:c>
      <x:c r="G820" s="60" t="n">
        <x:f>IF(SUM('SSRP geografia'!$C$266:$C$278)=0,IF('SSRP agosto'!F26=0,0,"n.a."),F820/SUM('SSRP geografia'!$C$266:$C$278))</x:f>
        <x:v>0.011560693641618497</x:v>
      </x:c>
      <x:c r="H820" s="55" t="n">
        <x:f>'SSRP agosto'!F26</x:f>
        <x:v>0</x:v>
      </x:c>
      <x:c r="I820" s="55" t="n">
        <x:f>ROUND(H820*Parametros!$B$11,0)</x:f>
        <x:v>0</x:v>
      </x:c>
      <x:c r="J820" s="55" t="n">
        <x:f>IF(ISNUMBER(G820),ROUND(SUM(G812:G820)*I820,0)-ROUND(SUM(G812:G819)*I820,0),"n.a.")</x:f>
        <x:v>0</x:v>
      </x:c>
      <x:c r="K820" s="55" t="n">
        <x:f>'SSRP agosto'!J26</x:f>
        <x:v>0</x:v>
      </x:c>
      <x:c r="L820" s="55" t="n">
        <x:f>K820*Parametros!$B$10*Parametros!$B$11</x:f>
        <x:v>0</x:v>
      </x:c>
      <x:c r="M820" s="60" t="n">
        <x:f>Parametros!B9</x:f>
        <x:v>0.015</x:v>
      </x:c>
      <x:c r="N820" s="55" t="n">
        <x:f>IF(I820=0,IF(L820=0,0,"n.a."),IF(M820&gt;0,L820/M820/I820,"n.a."))</x:f>
        <x:v>0</x:v>
      </x:c>
      <x:c r="O820" s="55" t="n">
        <x:f>IF(AND(ISNUMBER(J820),ISNUMBER(N820)),J820*N820,"n.a.")</x:f>
        <x:v>0</x:v>
      </x:c>
    </x:row>
    <x:row r="821">
      <x:c r="A821" s="38" t="str">
        <x:v>G0816</x:v>
      </x:c>
      <x:c r="B821" s="38" t="str">
        <x:v>C21</x:v>
      </x:c>
      <x:c r="C821" s="38" t="str">
        <x:v>Interamericana de Fianzas y Seguros, S.A.</x:v>
      </x:c>
      <x:c r="D821" s="38" t="str">
        <x:v>Industrial</x:v>
      </x:c>
      <x:c r="E821" s="38" t="str">
        <x:v>Guna Yala</x:v>
      </x:c>
      <x:c r="F821" s="55" t="n">
        <x:f>'SSRP geografia'!C275</x:f>
        <x:v>1</x:v>
      </x:c>
      <x:c r="G821" s="60" t="n">
        <x:f>IF(SUM('SSRP geografia'!$C$266:$C$278)=0,IF('SSRP agosto'!F26=0,0,"n.a."),F821/SUM('SSRP geografia'!$C$266:$C$278))</x:f>
        <x:v>0.0003853564547206166</x:v>
      </x:c>
      <x:c r="H821" s="55" t="n">
        <x:f>'SSRP agosto'!F26</x:f>
        <x:v>0</x:v>
      </x:c>
      <x:c r="I821" s="55" t="n">
        <x:f>ROUND(H821*Parametros!$B$11,0)</x:f>
        <x:v>0</x:v>
      </x:c>
      <x:c r="J821" s="55" t="n">
        <x:f>IF(ISNUMBER(G821),ROUND(SUM(G812:G821)*I821,0)-ROUND(SUM(G812:G820)*I821,0),"n.a.")</x:f>
        <x:v>0</x:v>
      </x:c>
      <x:c r="K821" s="55" t="n">
        <x:f>'SSRP agosto'!J26</x:f>
        <x:v>0</x:v>
      </x:c>
      <x:c r="L821" s="55" t="n">
        <x:f>K821*Parametros!$B$10*Parametros!$B$11</x:f>
        <x:v>0</x:v>
      </x:c>
      <x:c r="M821" s="60" t="n">
        <x:f>Parametros!B9</x:f>
        <x:v>0.015</x:v>
      </x:c>
      <x:c r="N821" s="55" t="n">
        <x:f>IF(I821=0,IF(L821=0,0,"n.a."),IF(M821&gt;0,L821/M821/I821,"n.a."))</x:f>
        <x:v>0</x:v>
      </x:c>
      <x:c r="O821" s="55" t="n">
        <x:f>IF(AND(ISNUMBER(J821),ISNUMBER(N821)),J821*N821,"n.a.")</x:f>
        <x:v>0</x:v>
      </x:c>
    </x:row>
    <x:row r="822">
      <x:c r="A822" s="38" t="str">
        <x:v>G0817</x:v>
      </x:c>
      <x:c r="B822" s="38" t="str">
        <x:v>C21</x:v>
      </x:c>
      <x:c r="C822" s="38" t="str">
        <x:v>Interamericana de Fianzas y Seguros, S.A.</x:v>
      </x:c>
      <x:c r="D822" s="38" t="str">
        <x:v>Industrial</x:v>
      </x:c>
      <x:c r="E822" s="38" t="str">
        <x:v>Emberá-Wounaan</x:v>
      </x:c>
      <x:c r="F822" s="55" t="n">
        <x:f>'SSRP geografia'!C276</x:f>
        <x:v>0</x:v>
      </x:c>
      <x:c r="G822" s="60" t="n">
        <x:f>IF(SUM('SSRP geografia'!$C$266:$C$278)=0,IF('SSRP agosto'!F26=0,0,"n.a."),F822/SUM('SSRP geografia'!$C$266:$C$278))</x:f>
        <x:v>0</x:v>
      </x:c>
      <x:c r="H822" s="55" t="n">
        <x:f>'SSRP agosto'!F26</x:f>
        <x:v>0</x:v>
      </x:c>
      <x:c r="I822" s="55" t="n">
        <x:f>ROUND(H822*Parametros!$B$11,0)</x:f>
        <x:v>0</x:v>
      </x:c>
      <x:c r="J822" s="55" t="n">
        <x:f>IF(ISNUMBER(G822),ROUND(SUM(G812:G822)*I822,0)-ROUND(SUM(G812:G821)*I822,0),"n.a.")</x:f>
        <x:v>0</x:v>
      </x:c>
      <x:c r="K822" s="55" t="n">
        <x:f>'SSRP agosto'!J26</x:f>
        <x:v>0</x:v>
      </x:c>
      <x:c r="L822" s="55" t="n">
        <x:f>K822*Parametros!$B$10*Parametros!$B$11</x:f>
        <x:v>0</x:v>
      </x:c>
      <x:c r="M822" s="60" t="n">
        <x:f>Parametros!B9</x:f>
        <x:v>0.015</x:v>
      </x:c>
      <x:c r="N822" s="55" t="n">
        <x:f>IF(I822=0,IF(L822=0,0,"n.a."),IF(M822&gt;0,L822/M822/I822,"n.a."))</x:f>
        <x:v>0</x:v>
      </x:c>
      <x:c r="O822" s="55" t="n">
        <x:f>IF(AND(ISNUMBER(J822),ISNUMBER(N822)),J822*N822,"n.a.")</x:f>
        <x:v>0</x:v>
      </x:c>
    </x:row>
    <x:row r="823">
      <x:c r="A823" s="38" t="str">
        <x:v>G0818</x:v>
      </x:c>
      <x:c r="B823" s="38" t="str">
        <x:v>C21</x:v>
      </x:c>
      <x:c r="C823" s="38" t="str">
        <x:v>Interamericana de Fianzas y Seguros, S.A.</x:v>
      </x:c>
      <x:c r="D823" s="38" t="str">
        <x:v>Industrial</x:v>
      </x:c>
      <x:c r="E823" s="38" t="str">
        <x:v>Ngäbe-Buglé</x:v>
      </x:c>
      <x:c r="F823" s="55" t="n">
        <x:f>'SSRP geografia'!C277</x:f>
        <x:v>6</x:v>
      </x:c>
      <x:c r="G823" s="60" t="n">
        <x:f>IF(SUM('SSRP geografia'!$C$266:$C$278)=0,IF('SSRP agosto'!F26=0,0,"n.a."),F823/SUM('SSRP geografia'!$C$266:$C$278))</x:f>
        <x:v>0.0023121387283236996</x:v>
      </x:c>
      <x:c r="H823" s="55" t="n">
        <x:f>'SSRP agosto'!F26</x:f>
        <x:v>0</x:v>
      </x:c>
      <x:c r="I823" s="55" t="n">
        <x:f>ROUND(H823*Parametros!$B$11,0)</x:f>
        <x:v>0</x:v>
      </x:c>
      <x:c r="J823" s="55" t="n">
        <x:f>IF(ISNUMBER(G823),ROUND(SUM(G812:G823)*I823,0)-ROUND(SUM(G812:G822)*I823,0),"n.a.")</x:f>
        <x:v>0</x:v>
      </x:c>
      <x:c r="K823" s="55" t="n">
        <x:f>'SSRP agosto'!J26</x:f>
        <x:v>0</x:v>
      </x:c>
      <x:c r="L823" s="55" t="n">
        <x:f>K823*Parametros!$B$10*Parametros!$B$11</x:f>
        <x:v>0</x:v>
      </x:c>
      <x:c r="M823" s="60" t="n">
        <x:f>Parametros!B9</x:f>
        <x:v>0.015</x:v>
      </x:c>
      <x:c r="N823" s="55" t="n">
        <x:f>IF(I823=0,IF(L823=0,0,"n.a."),IF(M823&gt;0,L823/M823/I823,"n.a."))</x:f>
        <x:v>0</x:v>
      </x:c>
      <x:c r="O823" s="55" t="n">
        <x:f>IF(AND(ISNUMBER(J823),ISNUMBER(N823)),J823*N823,"n.a.")</x:f>
        <x:v>0</x:v>
      </x:c>
    </x:row>
    <x:row r="824">
      <x:c r="A824" s="38" t="str">
        <x:v>G0819</x:v>
      </x:c>
      <x:c r="B824" s="38" t="str">
        <x:v>C21</x:v>
      </x:c>
      <x:c r="C824" s="38" t="str">
        <x:v>Interamericana de Fianzas y Seguros, S.A.</x:v>
      </x:c>
      <x:c r="D824" s="38" t="str">
        <x:v>Industrial</x:v>
      </x:c>
      <x:c r="E824" s="38" t="str">
        <x:v>Panamá Oeste</x:v>
      </x:c>
      <x:c r="F824" s="55" t="n">
        <x:f>'SSRP geografia'!C278</x:f>
        <x:v>199</x:v>
      </x:c>
      <x:c r="G824" s="60" t="n">
        <x:f>IF(SUM('SSRP geografia'!$C$266:$C$278)=0,IF('SSRP agosto'!F26=0,0,"n.a."),F824/SUM('SSRP geografia'!$C$266:$C$278))</x:f>
        <x:v>0.0766859344894027</x:v>
      </x:c>
      <x:c r="H824" s="55" t="n">
        <x:f>'SSRP agosto'!F26</x:f>
        <x:v>0</x:v>
      </x:c>
      <x:c r="I824" s="55" t="n">
        <x:f>ROUND(H824*Parametros!$B$11,0)</x:f>
        <x:v>0</x:v>
      </x:c>
      <x:c r="J824" s="55" t="n">
        <x:f>IF(ISNUMBER(G824),ROUND(SUM(G812:G824)*I824,0)-ROUND(SUM(G812:G823)*I824,0),"n.a.")</x:f>
        <x:v>0</x:v>
      </x:c>
      <x:c r="K824" s="55" t="n">
        <x:f>'SSRP agosto'!J26</x:f>
        <x:v>0</x:v>
      </x:c>
      <x:c r="L824" s="55" t="n">
        <x:f>K824*Parametros!$B$10*Parametros!$B$11</x:f>
        <x:v>0</x:v>
      </x:c>
      <x:c r="M824" s="60" t="n">
        <x:f>Parametros!B9</x:f>
        <x:v>0.015</x:v>
      </x:c>
      <x:c r="N824" s="55" t="n">
        <x:f>IF(I824=0,IF(L824=0,0,"n.a."),IF(M824&gt;0,L824/M824/I824,"n.a."))</x:f>
        <x:v>0</x:v>
      </x:c>
      <x:c r="O824" s="55" t="n">
        <x:f>IF(AND(ISNUMBER(J824),ISNUMBER(N824)),J824*N824,"n.a.")</x:f>
        <x:v>0</x:v>
      </x:c>
    </x:row>
    <x:row r="825">
      <x:c r="A825" s="38" t="str">
        <x:v>G0820</x:v>
      </x:c>
      <x:c r="B825" s="38" t="str">
        <x:v>C22</x:v>
      </x:c>
      <x:c r="C825" s="38" t="str">
        <x:v>La Regional de Seguros, S.A.</x:v>
      </x:c>
      <x:c r="D825" s="38" t="str">
        <x:v>Residencial</x:v>
      </x:c>
      <x:c r="E825" s="38" t="str">
        <x:v>Bocas del Toro</x:v>
      </x:c>
      <x:c r="F825" s="55" t="n">
        <x:f>'SSRP geografia'!C279</x:f>
        <x:v>563</x:v>
      </x:c>
      <x:c r="G825" s="60" t="n">
        <x:f>IF(SUM('SSRP geografia'!$C$279:$C$291)=0,IF('SSRP agosto'!D27=0,0,"n.a."),F825/SUM('SSRP geografia'!$C$279:$C$291))</x:f>
        <x:v>0.006683603210028966</x:v>
      </x:c>
      <x:c r="H825" s="55" t="n">
        <x:f>'SSRP agosto'!D27</x:f>
        <x:v>253</x:v>
      </x:c>
      <x:c r="I825" s="55" t="n">
        <x:f>ROUND(H825*Parametros!$B$11,0)</x:f>
        <x:v>253</x:v>
      </x:c>
      <x:c r="J825" s="55" t="n">
        <x:f>IF(ISNUMBER(G825),ROUND(SUM(G825:G825)*I825,0)-0,"n.a.")</x:f>
        <x:v>2</x:v>
      </x:c>
      <x:c r="K825" s="55" t="n">
        <x:f>'SSRP agosto'!H27</x:f>
        <x:v>145084</x:v>
      </x:c>
      <x:c r="L825" s="55" t="n">
        <x:f>K825*Parametros!$B$10*Parametros!$B$11</x:f>
        <x:v>217626</x:v>
      </x:c>
      <x:c r="M825" s="60" t="n">
        <x:f>Parametros!B7</x:f>
        <x:v>0.01</x:v>
      </x:c>
      <x:c r="N825" s="55" t="n">
        <x:f>IF(I825=0,IF(L825=0,0,"n.a."),IF(M825&gt;0,L825/M825/I825,"n.a."))</x:f>
        <x:v>86018.18181818182</x:v>
      </x:c>
      <x:c r="O825" s="55" t="n">
        <x:f>IF(AND(ISNUMBER(J825),ISNUMBER(N825)),J825*N825,"n.a.")</x:f>
        <x:v>172036.36363636365</x:v>
      </x:c>
    </x:row>
    <x:row r="826">
      <x:c r="A826" s="38" t="str">
        <x:v>G0821</x:v>
      </x:c>
      <x:c r="B826" s="38" t="str">
        <x:v>C22</x:v>
      </x:c>
      <x:c r="C826" s="38" t="str">
        <x:v>La Regional de Seguros, S.A.</x:v>
      </x:c>
      <x:c r="D826" s="38" t="str">
        <x:v>Residencial</x:v>
      </x:c>
      <x:c r="E826" s="38" t="str">
        <x:v>Coclé</x:v>
      </x:c>
      <x:c r="F826" s="55" t="n">
        <x:f>'SSRP geografia'!C280</x:f>
        <x:v>1578</x:v>
      </x:c>
      <x:c r="G826" s="60" t="n">
        <x:f>IF(SUM('SSRP geografia'!$C$279:$C$291)=0,IF('SSRP agosto'!D27=0,0,"n.a."),F826/SUM('SSRP geografia'!$C$279:$C$291))</x:f>
        <x:v>0.018733083242319197</x:v>
      </x:c>
      <x:c r="H826" s="55" t="n">
        <x:f>'SSRP agosto'!D27</x:f>
        <x:v>253</x:v>
      </x:c>
      <x:c r="I826" s="55" t="n">
        <x:f>ROUND(H826*Parametros!$B$11,0)</x:f>
        <x:v>253</x:v>
      </x:c>
      <x:c r="J826" s="55" t="n">
        <x:f>IF(ISNUMBER(G826),ROUND(SUM(G825:G826)*I826,0)-ROUND(SUM(G825:G825)*I826,0),"n.a.")</x:f>
        <x:v>4</x:v>
      </x:c>
      <x:c r="K826" s="55" t="n">
        <x:f>'SSRP agosto'!H27</x:f>
        <x:v>145084</x:v>
      </x:c>
      <x:c r="L826" s="55" t="n">
        <x:f>K826*Parametros!$B$10*Parametros!$B$11</x:f>
        <x:v>217626</x:v>
      </x:c>
      <x:c r="M826" s="60" t="n">
        <x:f>Parametros!B7</x:f>
        <x:v>0.01</x:v>
      </x:c>
      <x:c r="N826" s="55" t="n">
        <x:f>IF(I826=0,IF(L826=0,0,"n.a."),IF(M826&gt;0,L826/M826/I826,"n.a."))</x:f>
        <x:v>86018.18181818182</x:v>
      </x:c>
      <x:c r="O826" s="55" t="n">
        <x:f>IF(AND(ISNUMBER(J826),ISNUMBER(N826)),J826*N826,"n.a.")</x:f>
        <x:v>344072.7272727273</x:v>
      </x:c>
    </x:row>
    <x:row r="827">
      <x:c r="A827" s="38" t="str">
        <x:v>G0822</x:v>
      </x:c>
      <x:c r="B827" s="38" t="str">
        <x:v>C22</x:v>
      </x:c>
      <x:c r="C827" s="38" t="str">
        <x:v>La Regional de Seguros, S.A.</x:v>
      </x:c>
      <x:c r="D827" s="38" t="str">
        <x:v>Residencial</x:v>
      </x:c>
      <x:c r="E827" s="38" t="str">
        <x:v>Colón</x:v>
      </x:c>
      <x:c r="F827" s="55" t="n">
        <x:f>'SSRP geografia'!C281</x:f>
        <x:v>3109</x:v>
      </x:c>
      <x:c r="G827" s="60" t="n">
        <x:f>IF(SUM('SSRP geografia'!$C$279:$C$291)=0,IF('SSRP agosto'!D27=0,0,"n.a."),F827/SUM('SSRP geografia'!$C$279:$C$291))</x:f>
        <x:v>0.03690821026639442</x:v>
      </x:c>
      <x:c r="H827" s="55" t="n">
        <x:f>'SSRP agosto'!D27</x:f>
        <x:v>253</x:v>
      </x:c>
      <x:c r="I827" s="55" t="n">
        <x:f>ROUND(H827*Parametros!$B$11,0)</x:f>
        <x:v>253</x:v>
      </x:c>
      <x:c r="J827" s="55" t="n">
        <x:f>IF(ISNUMBER(G827),ROUND(SUM(G825:G827)*I827,0)-ROUND(SUM(G825:G826)*I827,0),"n.a.")</x:f>
        <x:v>10</x:v>
      </x:c>
      <x:c r="K827" s="55" t="n">
        <x:f>'SSRP agosto'!H27</x:f>
        <x:v>145084</x:v>
      </x:c>
      <x:c r="L827" s="55" t="n">
        <x:f>K827*Parametros!$B$10*Parametros!$B$11</x:f>
        <x:v>217626</x:v>
      </x:c>
      <x:c r="M827" s="60" t="n">
        <x:f>Parametros!B7</x:f>
        <x:v>0.01</x:v>
      </x:c>
      <x:c r="N827" s="55" t="n">
        <x:f>IF(I827=0,IF(L827=0,0,"n.a."),IF(M827&gt;0,L827/M827/I827,"n.a."))</x:f>
        <x:v>86018.18181818182</x:v>
      </x:c>
      <x:c r="O827" s="55" t="n">
        <x:f>IF(AND(ISNUMBER(J827),ISNUMBER(N827)),J827*N827,"n.a.")</x:f>
        <x:v>860181.8181818182</x:v>
      </x:c>
    </x:row>
    <x:row r="828">
      <x:c r="A828" s="38" t="str">
        <x:v>G0823</x:v>
      </x:c>
      <x:c r="B828" s="38" t="str">
        <x:v>C22</x:v>
      </x:c>
      <x:c r="C828" s="38" t="str">
        <x:v>La Regional de Seguros, S.A.</x:v>
      </x:c>
      <x:c r="D828" s="38" t="str">
        <x:v>Residencial</x:v>
      </x:c>
      <x:c r="E828" s="38" t="str">
        <x:v>Chiriquí</x:v>
      </x:c>
      <x:c r="F828" s="55" t="n">
        <x:f>'SSRP geografia'!C282</x:f>
        <x:v>10928</x:v>
      </x:c>
      <x:c r="G828" s="60" t="n">
        <x:f>IF(SUM('SSRP geografia'!$C$279:$C$291)=0,IF('SSRP agosto'!D27=0,0,"n.a."),F828/SUM('SSRP geografia'!$C$279:$C$291))</x:f>
        <x:v>0.12973075644617504</x:v>
      </x:c>
      <x:c r="H828" s="55" t="n">
        <x:f>'SSRP agosto'!D27</x:f>
        <x:v>253</x:v>
      </x:c>
      <x:c r="I828" s="55" t="n">
        <x:f>ROUND(H828*Parametros!$B$11,0)</x:f>
        <x:v>253</x:v>
      </x:c>
      <x:c r="J828" s="55" t="n">
        <x:f>IF(ISNUMBER(G828),ROUND(SUM(G825:G828)*I828,0)-ROUND(SUM(G825:G827)*I828,0),"n.a.")</x:f>
        <x:v>33</x:v>
      </x:c>
      <x:c r="K828" s="55" t="n">
        <x:f>'SSRP agosto'!H27</x:f>
        <x:v>145084</x:v>
      </x:c>
      <x:c r="L828" s="55" t="n">
        <x:f>K828*Parametros!$B$10*Parametros!$B$11</x:f>
        <x:v>217626</x:v>
      </x:c>
      <x:c r="M828" s="60" t="n">
        <x:f>Parametros!B7</x:f>
        <x:v>0.01</x:v>
      </x:c>
      <x:c r="N828" s="55" t="n">
        <x:f>IF(I828=0,IF(L828=0,0,"n.a."),IF(M828&gt;0,L828/M828/I828,"n.a."))</x:f>
        <x:v>86018.18181818182</x:v>
      </x:c>
      <x:c r="O828" s="55" t="n">
        <x:f>IF(AND(ISNUMBER(J828),ISNUMBER(N828)),J828*N828,"n.a.")</x:f>
        <x:v>2838600</x:v>
      </x:c>
    </x:row>
    <x:row r="829">
      <x:c r="A829" s="38" t="str">
        <x:v>G0824</x:v>
      </x:c>
      <x:c r="B829" s="38" t="str">
        <x:v>C22</x:v>
      </x:c>
      <x:c r="C829" s="38" t="str">
        <x:v>La Regional de Seguros, S.A.</x:v>
      </x:c>
      <x:c r="D829" s="38" t="str">
        <x:v>Residencial</x:v>
      </x:c>
      <x:c r="E829" s="38" t="str">
        <x:v>Darién</x:v>
      </x:c>
      <x:c r="F829" s="55" t="n">
        <x:f>'SSRP geografia'!C283</x:f>
        <x:v>107</x:v>
      </x:c>
      <x:c r="G829" s="60" t="n">
        <x:f>IF(SUM('SSRP geografia'!$C$279:$C$291)=0,IF('SSRP agosto'!D27=0,0,"n.a."),F829/SUM('SSRP geografia'!$C$279:$C$291))</x:f>
        <x:v>0.001270240752172468</x:v>
      </x:c>
      <x:c r="H829" s="55" t="n">
        <x:f>'SSRP agosto'!D27</x:f>
        <x:v>253</x:v>
      </x:c>
      <x:c r="I829" s="55" t="n">
        <x:f>ROUND(H829*Parametros!$B$11,0)</x:f>
        <x:v>253</x:v>
      </x:c>
      <x:c r="J829" s="55" t="n">
        <x:f>IF(ISNUMBER(G829),ROUND(SUM(G825:G829)*I829,0)-ROUND(SUM(G825:G828)*I829,0),"n.a.")</x:f>
        <x:v>0</x:v>
      </x:c>
      <x:c r="K829" s="55" t="n">
        <x:f>'SSRP agosto'!H27</x:f>
        <x:v>145084</x:v>
      </x:c>
      <x:c r="L829" s="55" t="n">
        <x:f>K829*Parametros!$B$10*Parametros!$B$11</x:f>
        <x:v>217626</x:v>
      </x:c>
      <x:c r="M829" s="60" t="n">
        <x:f>Parametros!B7</x:f>
        <x:v>0.01</x:v>
      </x:c>
      <x:c r="N829" s="55" t="n">
        <x:f>IF(I829=0,IF(L829=0,0,"n.a."),IF(M829&gt;0,L829/M829/I829,"n.a."))</x:f>
        <x:v>86018.18181818182</x:v>
      </x:c>
      <x:c r="O829" s="55" t="n">
        <x:f>IF(AND(ISNUMBER(J829),ISNUMBER(N829)),J829*N829,"n.a.")</x:f>
        <x:v>0</x:v>
      </x:c>
    </x:row>
    <x:row r="830">
      <x:c r="A830" s="38" t="str">
        <x:v>G0825</x:v>
      </x:c>
      <x:c r="B830" s="38" t="str">
        <x:v>C22</x:v>
      </x:c>
      <x:c r="C830" s="38" t="str">
        <x:v>La Regional de Seguros, S.A.</x:v>
      </x:c>
      <x:c r="D830" s="38" t="str">
        <x:v>Residencial</x:v>
      </x:c>
      <x:c r="E830" s="38" t="str">
        <x:v>Herrera</x:v>
      </x:c>
      <x:c r="F830" s="55" t="n">
        <x:f>'SSRP geografia'!C284</x:f>
        <x:v>650</x:v>
      </x:c>
      <x:c r="G830" s="60" t="n">
        <x:f>IF(SUM('SSRP geografia'!$C$279:$C$291)=0,IF('SSRP agosto'!D27=0,0,"n.a."),F830/SUM('SSRP geografia'!$C$279:$C$291))</x:f>
        <x:v>0.007716415784225271</x:v>
      </x:c>
      <x:c r="H830" s="55" t="n">
        <x:f>'SSRP agosto'!D27</x:f>
        <x:v>253</x:v>
      </x:c>
      <x:c r="I830" s="55" t="n">
        <x:f>ROUND(H830*Parametros!$B$11,0)</x:f>
        <x:v>253</x:v>
      </x:c>
      <x:c r="J830" s="55" t="n">
        <x:f>IF(ISNUMBER(G830),ROUND(SUM(G825:G830)*I830,0)-ROUND(SUM(G825:G829)*I830,0),"n.a.")</x:f>
        <x:v>2</x:v>
      </x:c>
      <x:c r="K830" s="55" t="n">
        <x:f>'SSRP agosto'!H27</x:f>
        <x:v>145084</x:v>
      </x:c>
      <x:c r="L830" s="55" t="n">
        <x:f>K830*Parametros!$B$10*Parametros!$B$11</x:f>
        <x:v>217626</x:v>
      </x:c>
      <x:c r="M830" s="60" t="n">
        <x:f>Parametros!B7</x:f>
        <x:v>0.01</x:v>
      </x:c>
      <x:c r="N830" s="55" t="n">
        <x:f>IF(I830=0,IF(L830=0,0,"n.a."),IF(M830&gt;0,L830/M830/I830,"n.a."))</x:f>
        <x:v>86018.18181818182</x:v>
      </x:c>
      <x:c r="O830" s="55" t="n">
        <x:f>IF(AND(ISNUMBER(J830),ISNUMBER(N830)),J830*N830,"n.a.")</x:f>
        <x:v>172036.36363636365</x:v>
      </x:c>
    </x:row>
    <x:row r="831">
      <x:c r="A831" s="38" t="str">
        <x:v>G0826</x:v>
      </x:c>
      <x:c r="B831" s="38" t="str">
        <x:v>C22</x:v>
      </x:c>
      <x:c r="C831" s="38" t="str">
        <x:v>La Regional de Seguros, S.A.</x:v>
      </x:c>
      <x:c r="D831" s="38" t="str">
        <x:v>Residencial</x:v>
      </x:c>
      <x:c r="E831" s="38" t="str">
        <x:v>Los Santos</x:v>
      </x:c>
      <x:c r="F831" s="55" t="n">
        <x:f>'SSRP geografia'!C285</x:f>
        <x:v>461</x:v>
      </x:c>
      <x:c r="G831" s="60" t="n">
        <x:f>IF(SUM('SSRP geografia'!$C$279:$C$291)=0,IF('SSRP agosto'!D27=0,0,"n.a."),F831/SUM('SSRP geografia'!$C$279:$C$291))</x:f>
        <x:v>0.005472719502350539</x:v>
      </x:c>
      <x:c r="H831" s="55" t="n">
        <x:f>'SSRP agosto'!D27</x:f>
        <x:v>253</x:v>
      </x:c>
      <x:c r="I831" s="55" t="n">
        <x:f>ROUND(H831*Parametros!$B$11,0)</x:f>
        <x:v>253</x:v>
      </x:c>
      <x:c r="J831" s="55" t="n">
        <x:f>IF(ISNUMBER(G831),ROUND(SUM(G825:G831)*I831,0)-ROUND(SUM(G825:G830)*I831,0),"n.a.")</x:f>
        <x:v>1</x:v>
      </x:c>
      <x:c r="K831" s="55" t="n">
        <x:f>'SSRP agosto'!H27</x:f>
        <x:v>145084</x:v>
      </x:c>
      <x:c r="L831" s="55" t="n">
        <x:f>K831*Parametros!$B$10*Parametros!$B$11</x:f>
        <x:v>217626</x:v>
      </x:c>
      <x:c r="M831" s="60" t="n">
        <x:f>Parametros!B7</x:f>
        <x:v>0.01</x:v>
      </x:c>
      <x:c r="N831" s="55" t="n">
        <x:f>IF(I831=0,IF(L831=0,0,"n.a."),IF(M831&gt;0,L831/M831/I831,"n.a."))</x:f>
        <x:v>86018.18181818182</x:v>
      </x:c>
      <x:c r="O831" s="55" t="n">
        <x:f>IF(AND(ISNUMBER(J831),ISNUMBER(N831)),J831*N831,"n.a.")</x:f>
        <x:v>86018.18181818182</x:v>
      </x:c>
    </x:row>
    <x:row r="832">
      <x:c r="A832" s="38" t="str">
        <x:v>G0827</x:v>
      </x:c>
      <x:c r="B832" s="38" t="str">
        <x:v>C22</x:v>
      </x:c>
      <x:c r="C832" s="38" t="str">
        <x:v>La Regional de Seguros, S.A.</x:v>
      </x:c>
      <x:c r="D832" s="38" t="str">
        <x:v>Residencial</x:v>
      </x:c>
      <x:c r="E832" s="38" t="str">
        <x:v>Panamá</x:v>
      </x:c>
      <x:c r="F832" s="55" t="n">
        <x:f>'SSRP geografia'!C286</x:f>
        <x:v>54411</x:v>
      </x:c>
      <x:c r="G832" s="60" t="n">
        <x:f>IF(SUM('SSRP geografia'!$C$279:$C$291)=0,IF('SSRP agosto'!D27=0,0,"n.a."),F832/SUM('SSRP geografia'!$C$279:$C$291))</x:f>
        <x:v>0.645935229593048</x:v>
      </x:c>
      <x:c r="H832" s="55" t="n">
        <x:f>'SSRP agosto'!D27</x:f>
        <x:v>253</x:v>
      </x:c>
      <x:c r="I832" s="55" t="n">
        <x:f>ROUND(H832*Parametros!$B$11,0)</x:f>
        <x:v>253</x:v>
      </x:c>
      <x:c r="J832" s="55" t="n">
        <x:f>IF(ISNUMBER(G832),ROUND(SUM(G825:G832)*I832,0)-ROUND(SUM(G825:G831)*I832,0),"n.a.")</x:f>
        <x:v>164</x:v>
      </x:c>
      <x:c r="K832" s="55" t="n">
        <x:f>'SSRP agosto'!H27</x:f>
        <x:v>145084</x:v>
      </x:c>
      <x:c r="L832" s="55" t="n">
        <x:f>K832*Parametros!$B$10*Parametros!$B$11</x:f>
        <x:v>217626</x:v>
      </x:c>
      <x:c r="M832" s="60" t="n">
        <x:f>Parametros!B7</x:f>
        <x:v>0.01</x:v>
      </x:c>
      <x:c r="N832" s="55" t="n">
        <x:f>IF(I832=0,IF(L832=0,0,"n.a."),IF(M832&gt;0,L832/M832/I832,"n.a."))</x:f>
        <x:v>86018.18181818182</x:v>
      </x:c>
      <x:c r="O832" s="55" t="n">
        <x:f>IF(AND(ISNUMBER(J832),ISNUMBER(N832)),J832*N832,"n.a.")</x:f>
        <x:v>14106981.818181818</x:v>
      </x:c>
    </x:row>
    <x:row r="833">
      <x:c r="A833" s="38" t="str">
        <x:v>G0828</x:v>
      </x:c>
      <x:c r="B833" s="38" t="str">
        <x:v>C22</x:v>
      </x:c>
      <x:c r="C833" s="38" t="str">
        <x:v>La Regional de Seguros, S.A.</x:v>
      </x:c>
      <x:c r="D833" s="38" t="str">
        <x:v>Residencial</x:v>
      </x:c>
      <x:c r="E833" s="38" t="str">
        <x:v>Veraguas</x:v>
      </x:c>
      <x:c r="F833" s="55" t="n">
        <x:f>'SSRP geografia'!C287</x:f>
        <x:v>1310</x:v>
      </x:c>
      <x:c r="G833" s="60" t="n">
        <x:f>IF(SUM('SSRP geografia'!$C$279:$C$291)=0,IF('SSRP agosto'!D27=0,0,"n.a."),F833/SUM('SSRP geografia'!$C$279:$C$291))</x:f>
        <x:v>0.015551545657438624</x:v>
      </x:c>
      <x:c r="H833" s="55" t="n">
        <x:f>'SSRP agosto'!D27</x:f>
        <x:v>253</x:v>
      </x:c>
      <x:c r="I833" s="55" t="n">
        <x:f>ROUND(H833*Parametros!$B$11,0)</x:f>
        <x:v>253</x:v>
      </x:c>
      <x:c r="J833" s="55" t="n">
        <x:f>IF(ISNUMBER(G833),ROUND(SUM(G825:G833)*I833,0)-ROUND(SUM(G825:G832)*I833,0),"n.a.")</x:f>
        <x:v>4</x:v>
      </x:c>
      <x:c r="K833" s="55" t="n">
        <x:f>'SSRP agosto'!H27</x:f>
        <x:v>145084</x:v>
      </x:c>
      <x:c r="L833" s="55" t="n">
        <x:f>K833*Parametros!$B$10*Parametros!$B$11</x:f>
        <x:v>217626</x:v>
      </x:c>
      <x:c r="M833" s="60" t="n">
        <x:f>Parametros!B7</x:f>
        <x:v>0.01</x:v>
      </x:c>
      <x:c r="N833" s="55" t="n">
        <x:f>IF(I833=0,IF(L833=0,0,"n.a."),IF(M833&gt;0,L833/M833/I833,"n.a."))</x:f>
        <x:v>86018.18181818182</x:v>
      </x:c>
      <x:c r="O833" s="55" t="n">
        <x:f>IF(AND(ISNUMBER(J833),ISNUMBER(N833)),J833*N833,"n.a.")</x:f>
        <x:v>344072.7272727273</x:v>
      </x:c>
    </x:row>
    <x:row r="834">
      <x:c r="A834" s="38" t="str">
        <x:v>G0829</x:v>
      </x:c>
      <x:c r="B834" s="38" t="str">
        <x:v>C22</x:v>
      </x:c>
      <x:c r="C834" s="38" t="str">
        <x:v>La Regional de Seguros, S.A.</x:v>
      </x:c>
      <x:c r="D834" s="38" t="str">
        <x:v>Residencial</x:v>
      </x:c>
      <x:c r="E834" s="38" t="str">
        <x:v>Guna Yala</x:v>
      </x:c>
      <x:c r="F834" s="55" t="n">
        <x:f>'SSRP geografia'!C288</x:f>
        <x:v>0</x:v>
      </x:c>
      <x:c r="G834" s="60" t="n">
        <x:f>IF(SUM('SSRP geografia'!$C$279:$C$291)=0,IF('SSRP agosto'!D27=0,0,"n.a."),F834/SUM('SSRP geografia'!$C$279:$C$291))</x:f>
        <x:v>0</x:v>
      </x:c>
      <x:c r="H834" s="55" t="n">
        <x:f>'SSRP agosto'!D27</x:f>
        <x:v>253</x:v>
      </x:c>
      <x:c r="I834" s="55" t="n">
        <x:f>ROUND(H834*Parametros!$B$11,0)</x:f>
        <x:v>253</x:v>
      </x:c>
      <x:c r="J834" s="55" t="n">
        <x:f>IF(ISNUMBER(G834),ROUND(SUM(G825:G834)*I834,0)-ROUND(SUM(G825:G833)*I834,0),"n.a.")</x:f>
        <x:v>0</x:v>
      </x:c>
      <x:c r="K834" s="55" t="n">
        <x:f>'SSRP agosto'!H27</x:f>
        <x:v>145084</x:v>
      </x:c>
      <x:c r="L834" s="55" t="n">
        <x:f>K834*Parametros!$B$10*Parametros!$B$11</x:f>
        <x:v>217626</x:v>
      </x:c>
      <x:c r="M834" s="60" t="n">
        <x:f>Parametros!B7</x:f>
        <x:v>0.01</x:v>
      </x:c>
      <x:c r="N834" s="55" t="n">
        <x:f>IF(I834=0,IF(L834=0,0,"n.a."),IF(M834&gt;0,L834/M834/I834,"n.a."))</x:f>
        <x:v>86018.18181818182</x:v>
      </x:c>
      <x:c r="O834" s="55" t="n">
        <x:f>IF(AND(ISNUMBER(J834),ISNUMBER(N834)),J834*N834,"n.a.")</x:f>
        <x:v>0</x:v>
      </x:c>
    </x:row>
    <x:row r="835">
      <x:c r="A835" s="38" t="str">
        <x:v>G0830</x:v>
      </x:c>
      <x:c r="B835" s="38" t="str">
        <x:v>C22</x:v>
      </x:c>
      <x:c r="C835" s="38" t="str">
        <x:v>La Regional de Seguros, S.A.</x:v>
      </x:c>
      <x:c r="D835" s="38" t="str">
        <x:v>Residencial</x:v>
      </x:c>
      <x:c r="E835" s="38" t="str">
        <x:v>Emberá-Wounaan</x:v>
      </x:c>
      <x:c r="F835" s="55" t="n">
        <x:f>'SSRP geografia'!C289</x:f>
        <x:v>0</x:v>
      </x:c>
      <x:c r="G835" s="60" t="n">
        <x:f>IF(SUM('SSRP geografia'!$C$279:$C$291)=0,IF('SSRP agosto'!D27=0,0,"n.a."),F835/SUM('SSRP geografia'!$C$279:$C$291))</x:f>
        <x:v>0</x:v>
      </x:c>
      <x:c r="H835" s="55" t="n">
        <x:f>'SSRP agosto'!D27</x:f>
        <x:v>253</x:v>
      </x:c>
      <x:c r="I835" s="55" t="n">
        <x:f>ROUND(H835*Parametros!$B$11,0)</x:f>
        <x:v>253</x:v>
      </x:c>
      <x:c r="J835" s="55" t="n">
        <x:f>IF(ISNUMBER(G835),ROUND(SUM(G825:G835)*I835,0)-ROUND(SUM(G825:G834)*I835,0),"n.a.")</x:f>
        <x:v>0</x:v>
      </x:c>
      <x:c r="K835" s="55" t="n">
        <x:f>'SSRP agosto'!H27</x:f>
        <x:v>145084</x:v>
      </x:c>
      <x:c r="L835" s="55" t="n">
        <x:f>K835*Parametros!$B$10*Parametros!$B$11</x:f>
        <x:v>217626</x:v>
      </x:c>
      <x:c r="M835" s="60" t="n">
        <x:f>Parametros!B7</x:f>
        <x:v>0.01</x:v>
      </x:c>
      <x:c r="N835" s="55" t="n">
        <x:f>IF(I835=0,IF(L835=0,0,"n.a."),IF(M835&gt;0,L835/M835/I835,"n.a."))</x:f>
        <x:v>86018.18181818182</x:v>
      </x:c>
      <x:c r="O835" s="55" t="n">
        <x:f>IF(AND(ISNUMBER(J835),ISNUMBER(N835)),J835*N835,"n.a.")</x:f>
        <x:v>0</x:v>
      </x:c>
    </x:row>
    <x:row r="836">
      <x:c r="A836" s="38" t="str">
        <x:v>G0831</x:v>
      </x:c>
      <x:c r="B836" s="38" t="str">
        <x:v>C22</x:v>
      </x:c>
      <x:c r="C836" s="38" t="str">
        <x:v>La Regional de Seguros, S.A.</x:v>
      </x:c>
      <x:c r="D836" s="38" t="str">
        <x:v>Residencial</x:v>
      </x:c>
      <x:c r="E836" s="38" t="str">
        <x:v>Ngäbe-Buglé</x:v>
      </x:c>
      <x:c r="F836" s="55" t="n">
        <x:f>'SSRP geografia'!C290</x:f>
        <x:v>0</x:v>
      </x:c>
      <x:c r="G836" s="60" t="n">
        <x:f>IF(SUM('SSRP geografia'!$C$279:$C$291)=0,IF('SSRP agosto'!D27=0,0,"n.a."),F836/SUM('SSRP geografia'!$C$279:$C$291))</x:f>
        <x:v>0</x:v>
      </x:c>
      <x:c r="H836" s="55" t="n">
        <x:f>'SSRP agosto'!D27</x:f>
        <x:v>253</x:v>
      </x:c>
      <x:c r="I836" s="55" t="n">
        <x:f>ROUND(H836*Parametros!$B$11,0)</x:f>
        <x:v>253</x:v>
      </x:c>
      <x:c r="J836" s="55" t="n">
        <x:f>IF(ISNUMBER(G836),ROUND(SUM(G825:G836)*I836,0)-ROUND(SUM(G825:G835)*I836,0),"n.a.")</x:f>
        <x:v>0</x:v>
      </x:c>
      <x:c r="K836" s="55" t="n">
        <x:f>'SSRP agosto'!H27</x:f>
        <x:v>145084</x:v>
      </x:c>
      <x:c r="L836" s="55" t="n">
        <x:f>K836*Parametros!$B$10*Parametros!$B$11</x:f>
        <x:v>217626</x:v>
      </x:c>
      <x:c r="M836" s="60" t="n">
        <x:f>Parametros!B7</x:f>
        <x:v>0.01</x:v>
      </x:c>
      <x:c r="N836" s="55" t="n">
        <x:f>IF(I836=0,IF(L836=0,0,"n.a."),IF(M836&gt;0,L836/M836/I836,"n.a."))</x:f>
        <x:v>86018.18181818182</x:v>
      </x:c>
      <x:c r="O836" s="55" t="n">
        <x:f>IF(AND(ISNUMBER(J836),ISNUMBER(N836)),J836*N836,"n.a.")</x:f>
        <x:v>0</x:v>
      </x:c>
    </x:row>
    <x:row r="837">
      <x:c r="A837" s="38" t="str">
        <x:v>G0832</x:v>
      </x:c>
      <x:c r="B837" s="38" t="str">
        <x:v>C22</x:v>
      </x:c>
      <x:c r="C837" s="38" t="str">
        <x:v>La Regional de Seguros, S.A.</x:v>
      </x:c>
      <x:c r="D837" s="38" t="str">
        <x:v>Residencial</x:v>
      </x:c>
      <x:c r="E837" s="38" t="str">
        <x:v>Panamá Oeste</x:v>
      </x:c>
      <x:c r="F837" s="55" t="n">
        <x:f>'SSRP geografia'!C291</x:f>
        <x:v>11119</x:v>
      </x:c>
      <x:c r="G837" s="60" t="n">
        <x:f>IF(SUM('SSRP geografia'!$C$279:$C$291)=0,IF('SSRP agosto'!D27=0,0,"n.a."),F837/SUM('SSRP geografia'!$C$279:$C$291))</x:f>
        <x:v>0.13199819554584738</x:v>
      </x:c>
      <x:c r="H837" s="55" t="n">
        <x:f>'SSRP agosto'!D27</x:f>
        <x:v>253</x:v>
      </x:c>
      <x:c r="I837" s="55" t="n">
        <x:f>ROUND(H837*Parametros!$B$11,0)</x:f>
        <x:v>253</x:v>
      </x:c>
      <x:c r="J837" s="55" t="n">
        <x:f>IF(ISNUMBER(G837),ROUND(SUM(G825:G837)*I837,0)-ROUND(SUM(G825:G836)*I837,0),"n.a.")</x:f>
        <x:v>33</x:v>
      </x:c>
      <x:c r="K837" s="55" t="n">
        <x:f>'SSRP agosto'!H27</x:f>
        <x:v>145084</x:v>
      </x:c>
      <x:c r="L837" s="55" t="n">
        <x:f>K837*Parametros!$B$10*Parametros!$B$11</x:f>
        <x:v>217626</x:v>
      </x:c>
      <x:c r="M837" s="60" t="n">
        <x:f>Parametros!B7</x:f>
        <x:v>0.01</x:v>
      </x:c>
      <x:c r="N837" s="55" t="n">
        <x:f>IF(I837=0,IF(L837=0,0,"n.a."),IF(M837&gt;0,L837/M837/I837,"n.a."))</x:f>
        <x:v>86018.18181818182</x:v>
      </x:c>
      <x:c r="O837" s="55" t="n">
        <x:f>IF(AND(ISNUMBER(J837),ISNUMBER(N837)),J837*N837,"n.a.")</x:f>
        <x:v>2838600</x:v>
      </x:c>
    </x:row>
    <x:row r="838">
      <x:c r="A838" s="38" t="str">
        <x:v>G0833</x:v>
      </x:c>
      <x:c r="B838" s="38" t="str">
        <x:v>C22</x:v>
      </x:c>
      <x:c r="C838" s="38" t="str">
        <x:v>La Regional de Seguros, S.A.</x:v>
      </x:c>
      <x:c r="D838" s="38" t="str">
        <x:v>Comercial</x:v>
      </x:c>
      <x:c r="E838" s="38" t="str">
        <x:v>Bocas del Toro</x:v>
      </x:c>
      <x:c r="F838" s="55" t="n">
        <x:f>'SSRP geografia'!C279</x:f>
        <x:v>563</x:v>
      </x:c>
      <x:c r="G838" s="60" t="n">
        <x:f>IF(SUM('SSRP geografia'!$C$279:$C$291)=0,IF('SSRP agosto'!E27=0,0,"n.a."),F838/SUM('SSRP geografia'!$C$279:$C$291))</x:f>
        <x:v>0.006683603210028966</x:v>
      </x:c>
      <x:c r="H838" s="55" t="n">
        <x:f>'SSRP agosto'!E27</x:f>
        <x:v>607</x:v>
      </x:c>
      <x:c r="I838" s="55" t="n">
        <x:f>ROUND(H838*Parametros!$B$11,0)</x:f>
        <x:v>607</x:v>
      </x:c>
      <x:c r="J838" s="55" t="n">
        <x:f>IF(ISNUMBER(G838),ROUND(SUM(G838:G838)*I838,0)-0,"n.a.")</x:f>
        <x:v>4</x:v>
      </x:c>
      <x:c r="K838" s="55" t="n">
        <x:f>'SSRP agosto'!I27</x:f>
        <x:v>872548</x:v>
      </x:c>
      <x:c r="L838" s="55" t="n">
        <x:f>K838*Parametros!$B$10*Parametros!$B$11</x:f>
        <x:v>1308822</x:v>
      </x:c>
      <x:c r="M838" s="60" t="n">
        <x:f>Parametros!B8</x:f>
        <x:v>0.015</x:v>
      </x:c>
      <x:c r="N838" s="55" t="n">
        <x:f>IF(I838=0,IF(L838=0,0,"n.a."),IF(M838&gt;0,L838/M838/I838,"n.a."))</x:f>
        <x:v>143747.61120263592</x:v>
      </x:c>
      <x:c r="O838" s="55" t="n">
        <x:f>IF(AND(ISNUMBER(J838),ISNUMBER(N838)),J838*N838,"n.a.")</x:f>
        <x:v>574990.4448105437</x:v>
      </x:c>
    </x:row>
    <x:row r="839">
      <x:c r="A839" s="38" t="str">
        <x:v>G0834</x:v>
      </x:c>
      <x:c r="B839" s="38" t="str">
        <x:v>C22</x:v>
      </x:c>
      <x:c r="C839" s="38" t="str">
        <x:v>La Regional de Seguros, S.A.</x:v>
      </x:c>
      <x:c r="D839" s="38" t="str">
        <x:v>Comercial</x:v>
      </x:c>
      <x:c r="E839" s="38" t="str">
        <x:v>Coclé</x:v>
      </x:c>
      <x:c r="F839" s="55" t="n">
        <x:f>'SSRP geografia'!C280</x:f>
        <x:v>1578</x:v>
      </x:c>
      <x:c r="G839" s="60" t="n">
        <x:f>IF(SUM('SSRP geografia'!$C$279:$C$291)=0,IF('SSRP agosto'!E27=0,0,"n.a."),F839/SUM('SSRP geografia'!$C$279:$C$291))</x:f>
        <x:v>0.018733083242319197</x:v>
      </x:c>
      <x:c r="H839" s="55" t="n">
        <x:f>'SSRP agosto'!E27</x:f>
        <x:v>607</x:v>
      </x:c>
      <x:c r="I839" s="55" t="n">
        <x:f>ROUND(H839*Parametros!$B$11,0)</x:f>
        <x:v>607</x:v>
      </x:c>
      <x:c r="J839" s="55" t="n">
        <x:f>IF(ISNUMBER(G839),ROUND(SUM(G838:G839)*I839,0)-ROUND(SUM(G838:G838)*I839,0),"n.a.")</x:f>
        <x:v>11</x:v>
      </x:c>
      <x:c r="K839" s="55" t="n">
        <x:f>'SSRP agosto'!I27</x:f>
        <x:v>872548</x:v>
      </x:c>
      <x:c r="L839" s="55" t="n">
        <x:f>K839*Parametros!$B$10*Parametros!$B$11</x:f>
        <x:v>1308822</x:v>
      </x:c>
      <x:c r="M839" s="60" t="n">
        <x:f>Parametros!B8</x:f>
        <x:v>0.015</x:v>
      </x:c>
      <x:c r="N839" s="55" t="n">
        <x:f>IF(I839=0,IF(L839=0,0,"n.a."),IF(M839&gt;0,L839/M839/I839,"n.a."))</x:f>
        <x:v>143747.61120263592</x:v>
      </x:c>
      <x:c r="O839" s="55" t="n">
        <x:f>IF(AND(ISNUMBER(J839),ISNUMBER(N839)),J839*N839,"n.a.")</x:f>
        <x:v>1581223.7232289952</x:v>
      </x:c>
    </x:row>
    <x:row r="840">
      <x:c r="A840" s="38" t="str">
        <x:v>G0835</x:v>
      </x:c>
      <x:c r="B840" s="38" t="str">
        <x:v>C22</x:v>
      </x:c>
      <x:c r="C840" s="38" t="str">
        <x:v>La Regional de Seguros, S.A.</x:v>
      </x:c>
      <x:c r="D840" s="38" t="str">
        <x:v>Comercial</x:v>
      </x:c>
      <x:c r="E840" s="38" t="str">
        <x:v>Colón</x:v>
      </x:c>
      <x:c r="F840" s="55" t="n">
        <x:f>'SSRP geografia'!C281</x:f>
        <x:v>3109</x:v>
      </x:c>
      <x:c r="G840" s="60" t="n">
        <x:f>IF(SUM('SSRP geografia'!$C$279:$C$291)=0,IF('SSRP agosto'!E27=0,0,"n.a."),F840/SUM('SSRP geografia'!$C$279:$C$291))</x:f>
        <x:v>0.03690821026639442</x:v>
      </x:c>
      <x:c r="H840" s="55" t="n">
        <x:f>'SSRP agosto'!E27</x:f>
        <x:v>607</x:v>
      </x:c>
      <x:c r="I840" s="55" t="n">
        <x:f>ROUND(H840*Parametros!$B$11,0)</x:f>
        <x:v>607</x:v>
      </x:c>
      <x:c r="J840" s="55" t="n">
        <x:f>IF(ISNUMBER(G840),ROUND(SUM(G838:G840)*I840,0)-ROUND(SUM(G838:G839)*I840,0),"n.a.")</x:f>
        <x:v>23</x:v>
      </x:c>
      <x:c r="K840" s="55" t="n">
        <x:f>'SSRP agosto'!I27</x:f>
        <x:v>872548</x:v>
      </x:c>
      <x:c r="L840" s="55" t="n">
        <x:f>K840*Parametros!$B$10*Parametros!$B$11</x:f>
        <x:v>1308822</x:v>
      </x:c>
      <x:c r="M840" s="60" t="n">
        <x:f>Parametros!B8</x:f>
        <x:v>0.015</x:v>
      </x:c>
      <x:c r="N840" s="55" t="n">
        <x:f>IF(I840=0,IF(L840=0,0,"n.a."),IF(M840&gt;0,L840/M840/I840,"n.a."))</x:f>
        <x:v>143747.61120263592</x:v>
      </x:c>
      <x:c r="O840" s="55" t="n">
        <x:f>IF(AND(ISNUMBER(J840),ISNUMBER(N840)),J840*N840,"n.a.")</x:f>
        <x:v>3306195.0576606262</x:v>
      </x:c>
    </x:row>
    <x:row r="841">
      <x:c r="A841" s="38" t="str">
        <x:v>G0836</x:v>
      </x:c>
      <x:c r="B841" s="38" t="str">
        <x:v>C22</x:v>
      </x:c>
      <x:c r="C841" s="38" t="str">
        <x:v>La Regional de Seguros, S.A.</x:v>
      </x:c>
      <x:c r="D841" s="38" t="str">
        <x:v>Comercial</x:v>
      </x:c>
      <x:c r="E841" s="38" t="str">
        <x:v>Chiriquí</x:v>
      </x:c>
      <x:c r="F841" s="55" t="n">
        <x:f>'SSRP geografia'!C282</x:f>
        <x:v>10928</x:v>
      </x:c>
      <x:c r="G841" s="60" t="n">
        <x:f>IF(SUM('SSRP geografia'!$C$279:$C$291)=0,IF('SSRP agosto'!E27=0,0,"n.a."),F841/SUM('SSRP geografia'!$C$279:$C$291))</x:f>
        <x:v>0.12973075644617504</x:v>
      </x:c>
      <x:c r="H841" s="55" t="n">
        <x:f>'SSRP agosto'!E27</x:f>
        <x:v>607</x:v>
      </x:c>
      <x:c r="I841" s="55" t="n">
        <x:f>ROUND(H841*Parametros!$B$11,0)</x:f>
        <x:v>607</x:v>
      </x:c>
      <x:c r="J841" s="55" t="n">
        <x:f>IF(ISNUMBER(G841),ROUND(SUM(G838:G841)*I841,0)-ROUND(SUM(G838:G840)*I841,0),"n.a.")</x:f>
        <x:v>79</x:v>
      </x:c>
      <x:c r="K841" s="55" t="n">
        <x:f>'SSRP agosto'!I27</x:f>
        <x:v>872548</x:v>
      </x:c>
      <x:c r="L841" s="55" t="n">
        <x:f>K841*Parametros!$B$10*Parametros!$B$11</x:f>
        <x:v>1308822</x:v>
      </x:c>
      <x:c r="M841" s="60" t="n">
        <x:f>Parametros!B8</x:f>
        <x:v>0.015</x:v>
      </x:c>
      <x:c r="N841" s="55" t="n">
        <x:f>IF(I841=0,IF(L841=0,0,"n.a."),IF(M841&gt;0,L841/M841/I841,"n.a."))</x:f>
        <x:v>143747.61120263592</x:v>
      </x:c>
      <x:c r="O841" s="55" t="n">
        <x:f>IF(AND(ISNUMBER(J841),ISNUMBER(N841)),J841*N841,"n.a.")</x:f>
        <x:v>11356061.285008237</x:v>
      </x:c>
    </x:row>
    <x:row r="842">
      <x:c r="A842" s="38" t="str">
        <x:v>G0837</x:v>
      </x:c>
      <x:c r="B842" s="38" t="str">
        <x:v>C22</x:v>
      </x:c>
      <x:c r="C842" s="38" t="str">
        <x:v>La Regional de Seguros, S.A.</x:v>
      </x:c>
      <x:c r="D842" s="38" t="str">
        <x:v>Comercial</x:v>
      </x:c>
      <x:c r="E842" s="38" t="str">
        <x:v>Darién</x:v>
      </x:c>
      <x:c r="F842" s="55" t="n">
        <x:f>'SSRP geografia'!C283</x:f>
        <x:v>107</x:v>
      </x:c>
      <x:c r="G842" s="60" t="n">
        <x:f>IF(SUM('SSRP geografia'!$C$279:$C$291)=0,IF('SSRP agosto'!E27=0,0,"n.a."),F842/SUM('SSRP geografia'!$C$279:$C$291))</x:f>
        <x:v>0.001270240752172468</x:v>
      </x:c>
      <x:c r="H842" s="55" t="n">
        <x:f>'SSRP agosto'!E27</x:f>
        <x:v>607</x:v>
      </x:c>
      <x:c r="I842" s="55" t="n">
        <x:f>ROUND(H842*Parametros!$B$11,0)</x:f>
        <x:v>607</x:v>
      </x:c>
      <x:c r="J842" s="55" t="n">
        <x:f>IF(ISNUMBER(G842),ROUND(SUM(G838:G842)*I842,0)-ROUND(SUM(G838:G841)*I842,0),"n.a.")</x:f>
        <x:v>0</x:v>
      </x:c>
      <x:c r="K842" s="55" t="n">
        <x:f>'SSRP agosto'!I27</x:f>
        <x:v>872548</x:v>
      </x:c>
      <x:c r="L842" s="55" t="n">
        <x:f>K842*Parametros!$B$10*Parametros!$B$11</x:f>
        <x:v>1308822</x:v>
      </x:c>
      <x:c r="M842" s="60" t="n">
        <x:f>Parametros!B8</x:f>
        <x:v>0.015</x:v>
      </x:c>
      <x:c r="N842" s="55" t="n">
        <x:f>IF(I842=0,IF(L842=0,0,"n.a."),IF(M842&gt;0,L842/M842/I842,"n.a."))</x:f>
        <x:v>143747.61120263592</x:v>
      </x:c>
      <x:c r="O842" s="55" t="n">
        <x:f>IF(AND(ISNUMBER(J842),ISNUMBER(N842)),J842*N842,"n.a.")</x:f>
        <x:v>0</x:v>
      </x:c>
    </x:row>
    <x:row r="843">
      <x:c r="A843" s="38" t="str">
        <x:v>G0838</x:v>
      </x:c>
      <x:c r="B843" s="38" t="str">
        <x:v>C22</x:v>
      </x:c>
      <x:c r="C843" s="38" t="str">
        <x:v>La Regional de Seguros, S.A.</x:v>
      </x:c>
      <x:c r="D843" s="38" t="str">
        <x:v>Comercial</x:v>
      </x:c>
      <x:c r="E843" s="38" t="str">
        <x:v>Herrera</x:v>
      </x:c>
      <x:c r="F843" s="55" t="n">
        <x:f>'SSRP geografia'!C284</x:f>
        <x:v>650</x:v>
      </x:c>
      <x:c r="G843" s="60" t="n">
        <x:f>IF(SUM('SSRP geografia'!$C$279:$C$291)=0,IF('SSRP agosto'!E27=0,0,"n.a."),F843/SUM('SSRP geografia'!$C$279:$C$291))</x:f>
        <x:v>0.007716415784225271</x:v>
      </x:c>
      <x:c r="H843" s="55" t="n">
        <x:f>'SSRP agosto'!E27</x:f>
        <x:v>607</x:v>
      </x:c>
      <x:c r="I843" s="55" t="n">
        <x:f>ROUND(H843*Parametros!$B$11,0)</x:f>
        <x:v>607</x:v>
      </x:c>
      <x:c r="J843" s="55" t="n">
        <x:f>IF(ISNUMBER(G843),ROUND(SUM(G838:G843)*I843,0)-ROUND(SUM(G838:G842)*I843,0),"n.a.")</x:f>
        <x:v>5</x:v>
      </x:c>
      <x:c r="K843" s="55" t="n">
        <x:f>'SSRP agosto'!I27</x:f>
        <x:v>872548</x:v>
      </x:c>
      <x:c r="L843" s="55" t="n">
        <x:f>K843*Parametros!$B$10*Parametros!$B$11</x:f>
        <x:v>1308822</x:v>
      </x:c>
      <x:c r="M843" s="60" t="n">
        <x:f>Parametros!B8</x:f>
        <x:v>0.015</x:v>
      </x:c>
      <x:c r="N843" s="55" t="n">
        <x:f>IF(I843=0,IF(L843=0,0,"n.a."),IF(M843&gt;0,L843/M843/I843,"n.a."))</x:f>
        <x:v>143747.61120263592</x:v>
      </x:c>
      <x:c r="O843" s="55" t="n">
        <x:f>IF(AND(ISNUMBER(J843),ISNUMBER(N843)),J843*N843,"n.a.")</x:f>
        <x:v>718738.0560131796</x:v>
      </x:c>
    </x:row>
    <x:row r="844">
      <x:c r="A844" s="38" t="str">
        <x:v>G0839</x:v>
      </x:c>
      <x:c r="B844" s="38" t="str">
        <x:v>C22</x:v>
      </x:c>
      <x:c r="C844" s="38" t="str">
        <x:v>La Regional de Seguros, S.A.</x:v>
      </x:c>
      <x:c r="D844" s="38" t="str">
        <x:v>Comercial</x:v>
      </x:c>
      <x:c r="E844" s="38" t="str">
        <x:v>Los Santos</x:v>
      </x:c>
      <x:c r="F844" s="55" t="n">
        <x:f>'SSRP geografia'!C285</x:f>
        <x:v>461</x:v>
      </x:c>
      <x:c r="G844" s="60" t="n">
        <x:f>IF(SUM('SSRP geografia'!$C$279:$C$291)=0,IF('SSRP agosto'!E27=0,0,"n.a."),F844/SUM('SSRP geografia'!$C$279:$C$291))</x:f>
        <x:v>0.005472719502350539</x:v>
      </x:c>
      <x:c r="H844" s="55" t="n">
        <x:f>'SSRP agosto'!E27</x:f>
        <x:v>607</x:v>
      </x:c>
      <x:c r="I844" s="55" t="n">
        <x:f>ROUND(H844*Parametros!$B$11,0)</x:f>
        <x:v>607</x:v>
      </x:c>
      <x:c r="J844" s="55" t="n">
        <x:f>IF(ISNUMBER(G844),ROUND(SUM(G838:G844)*I844,0)-ROUND(SUM(G838:G843)*I844,0),"n.a.")</x:f>
        <x:v>3</x:v>
      </x:c>
      <x:c r="K844" s="55" t="n">
        <x:f>'SSRP agosto'!I27</x:f>
        <x:v>872548</x:v>
      </x:c>
      <x:c r="L844" s="55" t="n">
        <x:f>K844*Parametros!$B$10*Parametros!$B$11</x:f>
        <x:v>1308822</x:v>
      </x:c>
      <x:c r="M844" s="60" t="n">
        <x:f>Parametros!B8</x:f>
        <x:v>0.015</x:v>
      </x:c>
      <x:c r="N844" s="55" t="n">
        <x:f>IF(I844=0,IF(L844=0,0,"n.a."),IF(M844&gt;0,L844/M844/I844,"n.a."))</x:f>
        <x:v>143747.61120263592</x:v>
      </x:c>
      <x:c r="O844" s="55" t="n">
        <x:f>IF(AND(ISNUMBER(J844),ISNUMBER(N844)),J844*N844,"n.a.")</x:f>
        <x:v>431242.83360790776</x:v>
      </x:c>
    </x:row>
    <x:row r="845">
      <x:c r="A845" s="38" t="str">
        <x:v>G0840</x:v>
      </x:c>
      <x:c r="B845" s="38" t="str">
        <x:v>C22</x:v>
      </x:c>
      <x:c r="C845" s="38" t="str">
        <x:v>La Regional de Seguros, S.A.</x:v>
      </x:c>
      <x:c r="D845" s="38" t="str">
        <x:v>Comercial</x:v>
      </x:c>
      <x:c r="E845" s="38" t="str">
        <x:v>Panamá</x:v>
      </x:c>
      <x:c r="F845" s="55" t="n">
        <x:f>'SSRP geografia'!C286</x:f>
        <x:v>54411</x:v>
      </x:c>
      <x:c r="G845" s="60" t="n">
        <x:f>IF(SUM('SSRP geografia'!$C$279:$C$291)=0,IF('SSRP agosto'!E27=0,0,"n.a."),F845/SUM('SSRP geografia'!$C$279:$C$291))</x:f>
        <x:v>0.645935229593048</x:v>
      </x:c>
      <x:c r="H845" s="55" t="n">
        <x:f>'SSRP agosto'!E27</x:f>
        <x:v>607</x:v>
      </x:c>
      <x:c r="I845" s="55" t="n">
        <x:f>ROUND(H845*Parametros!$B$11,0)</x:f>
        <x:v>607</x:v>
      </x:c>
      <x:c r="J845" s="55" t="n">
        <x:f>IF(ISNUMBER(G845),ROUND(SUM(G838:G845)*I845,0)-ROUND(SUM(G838:G844)*I845,0),"n.a.")</x:f>
        <x:v>392</x:v>
      </x:c>
      <x:c r="K845" s="55" t="n">
        <x:f>'SSRP agosto'!I27</x:f>
        <x:v>872548</x:v>
      </x:c>
      <x:c r="L845" s="55" t="n">
        <x:f>K845*Parametros!$B$10*Parametros!$B$11</x:f>
        <x:v>1308822</x:v>
      </x:c>
      <x:c r="M845" s="60" t="n">
        <x:f>Parametros!B8</x:f>
        <x:v>0.015</x:v>
      </x:c>
      <x:c r="N845" s="55" t="n">
        <x:f>IF(I845=0,IF(L845=0,0,"n.a."),IF(M845&gt;0,L845/M845/I845,"n.a."))</x:f>
        <x:v>143747.61120263592</x:v>
      </x:c>
      <x:c r="O845" s="55" t="n">
        <x:f>IF(AND(ISNUMBER(J845),ISNUMBER(N845)),J845*N845,"n.a.")</x:f>
        <x:v>56349063.59143328</x:v>
      </x:c>
    </x:row>
    <x:row r="846">
      <x:c r="A846" s="38" t="str">
        <x:v>G0841</x:v>
      </x:c>
      <x:c r="B846" s="38" t="str">
        <x:v>C22</x:v>
      </x:c>
      <x:c r="C846" s="38" t="str">
        <x:v>La Regional de Seguros, S.A.</x:v>
      </x:c>
      <x:c r="D846" s="38" t="str">
        <x:v>Comercial</x:v>
      </x:c>
      <x:c r="E846" s="38" t="str">
        <x:v>Veraguas</x:v>
      </x:c>
      <x:c r="F846" s="55" t="n">
        <x:f>'SSRP geografia'!C287</x:f>
        <x:v>1310</x:v>
      </x:c>
      <x:c r="G846" s="60" t="n">
        <x:f>IF(SUM('SSRP geografia'!$C$279:$C$291)=0,IF('SSRP agosto'!E27=0,0,"n.a."),F846/SUM('SSRP geografia'!$C$279:$C$291))</x:f>
        <x:v>0.015551545657438624</x:v>
      </x:c>
      <x:c r="H846" s="55" t="n">
        <x:f>'SSRP agosto'!E27</x:f>
        <x:v>607</x:v>
      </x:c>
      <x:c r="I846" s="55" t="n">
        <x:f>ROUND(H846*Parametros!$B$11,0)</x:f>
        <x:v>607</x:v>
      </x:c>
      <x:c r="J846" s="55" t="n">
        <x:f>IF(ISNUMBER(G846),ROUND(SUM(G838:G846)*I846,0)-ROUND(SUM(G838:G845)*I846,0),"n.a.")</x:f>
        <x:v>10</x:v>
      </x:c>
      <x:c r="K846" s="55" t="n">
        <x:f>'SSRP agosto'!I27</x:f>
        <x:v>872548</x:v>
      </x:c>
      <x:c r="L846" s="55" t="n">
        <x:f>K846*Parametros!$B$10*Parametros!$B$11</x:f>
        <x:v>1308822</x:v>
      </x:c>
      <x:c r="M846" s="60" t="n">
        <x:f>Parametros!B8</x:f>
        <x:v>0.015</x:v>
      </x:c>
      <x:c r="N846" s="55" t="n">
        <x:f>IF(I846=0,IF(L846=0,0,"n.a."),IF(M846&gt;0,L846/M846/I846,"n.a."))</x:f>
        <x:v>143747.61120263592</x:v>
      </x:c>
      <x:c r="O846" s="55" t="n">
        <x:f>IF(AND(ISNUMBER(J846),ISNUMBER(N846)),J846*N846,"n.a.")</x:f>
        <x:v>1437476.1120263592</x:v>
      </x:c>
    </x:row>
    <x:row r="847">
      <x:c r="A847" s="38" t="str">
        <x:v>G0842</x:v>
      </x:c>
      <x:c r="B847" s="38" t="str">
        <x:v>C22</x:v>
      </x:c>
      <x:c r="C847" s="38" t="str">
        <x:v>La Regional de Seguros, S.A.</x:v>
      </x:c>
      <x:c r="D847" s="38" t="str">
        <x:v>Comercial</x:v>
      </x:c>
      <x:c r="E847" s="38" t="str">
        <x:v>Guna Yala</x:v>
      </x:c>
      <x:c r="F847" s="55" t="n">
        <x:f>'SSRP geografia'!C288</x:f>
        <x:v>0</x:v>
      </x:c>
      <x:c r="G847" s="60" t="n">
        <x:f>IF(SUM('SSRP geografia'!$C$279:$C$291)=0,IF('SSRP agosto'!E27=0,0,"n.a."),F847/SUM('SSRP geografia'!$C$279:$C$291))</x:f>
        <x:v>0</x:v>
      </x:c>
      <x:c r="H847" s="55" t="n">
        <x:f>'SSRP agosto'!E27</x:f>
        <x:v>607</x:v>
      </x:c>
      <x:c r="I847" s="55" t="n">
        <x:f>ROUND(H847*Parametros!$B$11,0)</x:f>
        <x:v>607</x:v>
      </x:c>
      <x:c r="J847" s="55" t="n">
        <x:f>IF(ISNUMBER(G847),ROUND(SUM(G838:G847)*I847,0)-ROUND(SUM(G838:G846)*I847,0),"n.a.")</x:f>
        <x:v>0</x:v>
      </x:c>
      <x:c r="K847" s="55" t="n">
        <x:f>'SSRP agosto'!I27</x:f>
        <x:v>872548</x:v>
      </x:c>
      <x:c r="L847" s="55" t="n">
        <x:f>K847*Parametros!$B$10*Parametros!$B$11</x:f>
        <x:v>1308822</x:v>
      </x:c>
      <x:c r="M847" s="60" t="n">
        <x:f>Parametros!B8</x:f>
        <x:v>0.015</x:v>
      </x:c>
      <x:c r="N847" s="55" t="n">
        <x:f>IF(I847=0,IF(L847=0,0,"n.a."),IF(M847&gt;0,L847/M847/I847,"n.a."))</x:f>
        <x:v>143747.61120263592</x:v>
      </x:c>
      <x:c r="O847" s="55" t="n">
        <x:f>IF(AND(ISNUMBER(J847),ISNUMBER(N847)),J847*N847,"n.a.")</x:f>
        <x:v>0</x:v>
      </x:c>
    </x:row>
    <x:row r="848">
      <x:c r="A848" s="38" t="str">
        <x:v>G0843</x:v>
      </x:c>
      <x:c r="B848" s="38" t="str">
        <x:v>C22</x:v>
      </x:c>
      <x:c r="C848" s="38" t="str">
        <x:v>La Regional de Seguros, S.A.</x:v>
      </x:c>
      <x:c r="D848" s="38" t="str">
        <x:v>Comercial</x:v>
      </x:c>
      <x:c r="E848" s="38" t="str">
        <x:v>Emberá-Wounaan</x:v>
      </x:c>
      <x:c r="F848" s="55" t="n">
        <x:f>'SSRP geografia'!C289</x:f>
        <x:v>0</x:v>
      </x:c>
      <x:c r="G848" s="60" t="n">
        <x:f>IF(SUM('SSRP geografia'!$C$279:$C$291)=0,IF('SSRP agosto'!E27=0,0,"n.a."),F848/SUM('SSRP geografia'!$C$279:$C$291))</x:f>
        <x:v>0</x:v>
      </x:c>
      <x:c r="H848" s="55" t="n">
        <x:f>'SSRP agosto'!E27</x:f>
        <x:v>607</x:v>
      </x:c>
      <x:c r="I848" s="55" t="n">
        <x:f>ROUND(H848*Parametros!$B$11,0)</x:f>
        <x:v>607</x:v>
      </x:c>
      <x:c r="J848" s="55" t="n">
        <x:f>IF(ISNUMBER(G848),ROUND(SUM(G838:G848)*I848,0)-ROUND(SUM(G838:G847)*I848,0),"n.a.")</x:f>
        <x:v>0</x:v>
      </x:c>
      <x:c r="K848" s="55" t="n">
        <x:f>'SSRP agosto'!I27</x:f>
        <x:v>872548</x:v>
      </x:c>
      <x:c r="L848" s="55" t="n">
        <x:f>K848*Parametros!$B$10*Parametros!$B$11</x:f>
        <x:v>1308822</x:v>
      </x:c>
      <x:c r="M848" s="60" t="n">
        <x:f>Parametros!B8</x:f>
        <x:v>0.015</x:v>
      </x:c>
      <x:c r="N848" s="55" t="n">
        <x:f>IF(I848=0,IF(L848=0,0,"n.a."),IF(M848&gt;0,L848/M848/I848,"n.a."))</x:f>
        <x:v>143747.61120263592</x:v>
      </x:c>
      <x:c r="O848" s="55" t="n">
        <x:f>IF(AND(ISNUMBER(J848),ISNUMBER(N848)),J848*N848,"n.a.")</x:f>
        <x:v>0</x:v>
      </x:c>
    </x:row>
    <x:row r="849">
      <x:c r="A849" s="38" t="str">
        <x:v>G0844</x:v>
      </x:c>
      <x:c r="B849" s="38" t="str">
        <x:v>C22</x:v>
      </x:c>
      <x:c r="C849" s="38" t="str">
        <x:v>La Regional de Seguros, S.A.</x:v>
      </x:c>
      <x:c r="D849" s="38" t="str">
        <x:v>Comercial</x:v>
      </x:c>
      <x:c r="E849" s="38" t="str">
        <x:v>Ngäbe-Buglé</x:v>
      </x:c>
      <x:c r="F849" s="55" t="n">
        <x:f>'SSRP geografia'!C290</x:f>
        <x:v>0</x:v>
      </x:c>
      <x:c r="G849" s="60" t="n">
        <x:f>IF(SUM('SSRP geografia'!$C$279:$C$291)=0,IF('SSRP agosto'!E27=0,0,"n.a."),F849/SUM('SSRP geografia'!$C$279:$C$291))</x:f>
        <x:v>0</x:v>
      </x:c>
      <x:c r="H849" s="55" t="n">
        <x:f>'SSRP agosto'!E27</x:f>
        <x:v>607</x:v>
      </x:c>
      <x:c r="I849" s="55" t="n">
        <x:f>ROUND(H849*Parametros!$B$11,0)</x:f>
        <x:v>607</x:v>
      </x:c>
      <x:c r="J849" s="55" t="n">
        <x:f>IF(ISNUMBER(G849),ROUND(SUM(G838:G849)*I849,0)-ROUND(SUM(G838:G848)*I849,0),"n.a.")</x:f>
        <x:v>0</x:v>
      </x:c>
      <x:c r="K849" s="55" t="n">
        <x:f>'SSRP agosto'!I27</x:f>
        <x:v>872548</x:v>
      </x:c>
      <x:c r="L849" s="55" t="n">
        <x:f>K849*Parametros!$B$10*Parametros!$B$11</x:f>
        <x:v>1308822</x:v>
      </x:c>
      <x:c r="M849" s="60" t="n">
        <x:f>Parametros!B8</x:f>
        <x:v>0.015</x:v>
      </x:c>
      <x:c r="N849" s="55" t="n">
        <x:f>IF(I849=0,IF(L849=0,0,"n.a."),IF(M849&gt;0,L849/M849/I849,"n.a."))</x:f>
        <x:v>143747.61120263592</x:v>
      </x:c>
      <x:c r="O849" s="55" t="n">
        <x:f>IF(AND(ISNUMBER(J849),ISNUMBER(N849)),J849*N849,"n.a.")</x:f>
        <x:v>0</x:v>
      </x:c>
    </x:row>
    <x:row r="850">
      <x:c r="A850" s="38" t="str">
        <x:v>G0845</x:v>
      </x:c>
      <x:c r="B850" s="38" t="str">
        <x:v>C22</x:v>
      </x:c>
      <x:c r="C850" s="38" t="str">
        <x:v>La Regional de Seguros, S.A.</x:v>
      </x:c>
      <x:c r="D850" s="38" t="str">
        <x:v>Comercial</x:v>
      </x:c>
      <x:c r="E850" s="38" t="str">
        <x:v>Panamá Oeste</x:v>
      </x:c>
      <x:c r="F850" s="55" t="n">
        <x:f>'SSRP geografia'!C291</x:f>
        <x:v>11119</x:v>
      </x:c>
      <x:c r="G850" s="60" t="n">
        <x:f>IF(SUM('SSRP geografia'!$C$279:$C$291)=0,IF('SSRP agosto'!E27=0,0,"n.a."),F850/SUM('SSRP geografia'!$C$279:$C$291))</x:f>
        <x:v>0.13199819554584738</x:v>
      </x:c>
      <x:c r="H850" s="55" t="n">
        <x:f>'SSRP agosto'!E27</x:f>
        <x:v>607</x:v>
      </x:c>
      <x:c r="I850" s="55" t="n">
        <x:f>ROUND(H850*Parametros!$B$11,0)</x:f>
        <x:v>607</x:v>
      </x:c>
      <x:c r="J850" s="55" t="n">
        <x:f>IF(ISNUMBER(G850),ROUND(SUM(G838:G850)*I850,0)-ROUND(SUM(G838:G849)*I850,0),"n.a.")</x:f>
        <x:v>80</x:v>
      </x:c>
      <x:c r="K850" s="55" t="n">
        <x:f>'SSRP agosto'!I27</x:f>
        <x:v>872548</x:v>
      </x:c>
      <x:c r="L850" s="55" t="n">
        <x:f>K850*Parametros!$B$10*Parametros!$B$11</x:f>
        <x:v>1308822</x:v>
      </x:c>
      <x:c r="M850" s="60" t="n">
        <x:f>Parametros!B8</x:f>
        <x:v>0.015</x:v>
      </x:c>
      <x:c r="N850" s="55" t="n">
        <x:f>IF(I850=0,IF(L850=0,0,"n.a."),IF(M850&gt;0,L850/M850/I850,"n.a."))</x:f>
        <x:v>143747.61120263592</x:v>
      </x:c>
      <x:c r="O850" s="55" t="n">
        <x:f>IF(AND(ISNUMBER(J850),ISNUMBER(N850)),J850*N850,"n.a.")</x:f>
        <x:v>11499808.896210873</x:v>
      </x:c>
    </x:row>
    <x:row r="851">
      <x:c r="A851" s="38" t="str">
        <x:v>G0846</x:v>
      </x:c>
      <x:c r="B851" s="38" t="str">
        <x:v>C22</x:v>
      </x:c>
      <x:c r="C851" s="38" t="str">
        <x:v>La Regional de Seguros, S.A.</x:v>
      </x:c>
      <x:c r="D851" s="38" t="str">
        <x:v>Industrial</x:v>
      </x:c>
      <x:c r="E851" s="38" t="str">
        <x:v>Bocas del Toro</x:v>
      </x:c>
      <x:c r="F851" s="55" t="n">
        <x:f>'SSRP geografia'!C279</x:f>
        <x:v>563</x:v>
      </x:c>
      <x:c r="G851" s="60" t="n">
        <x:f>IF(SUM('SSRP geografia'!$C$279:$C$291)=0,IF('SSRP agosto'!F27=0,0,"n.a."),F851/SUM('SSRP geografia'!$C$279:$C$291))</x:f>
        <x:v>0.006683603210028966</x:v>
      </x:c>
      <x:c r="H851" s="55" t="n">
        <x:f>'SSRP agosto'!F27</x:f>
        <x:v>13</x:v>
      </x:c>
      <x:c r="I851" s="55" t="n">
        <x:f>ROUND(H851*Parametros!$B$11,0)</x:f>
        <x:v>13</x:v>
      </x:c>
      <x:c r="J851" s="55" t="n">
        <x:f>IF(ISNUMBER(G851),ROUND(SUM(G851:G851)*I851,0)-0,"n.a.")</x:f>
        <x:v>0</x:v>
      </x:c>
      <x:c r="K851" s="55" t="n">
        <x:f>'SSRP agosto'!J27</x:f>
        <x:v>17858</x:v>
      </x:c>
      <x:c r="L851" s="55" t="n">
        <x:f>K851*Parametros!$B$10*Parametros!$B$11</x:f>
        <x:v>26787</x:v>
      </x:c>
      <x:c r="M851" s="60" t="n">
        <x:f>Parametros!B9</x:f>
        <x:v>0.015</x:v>
      </x:c>
      <x:c r="N851" s="55" t="n">
        <x:f>IF(I851=0,IF(L851=0,0,"n.a."),IF(M851&gt;0,L851/M851/I851,"n.a."))</x:f>
        <x:v>137369.23076923078</x:v>
      </x:c>
      <x:c r="O851" s="55" t="n">
        <x:f>IF(AND(ISNUMBER(J851),ISNUMBER(N851)),J851*N851,"n.a.")</x:f>
        <x:v>0</x:v>
      </x:c>
    </x:row>
    <x:row r="852">
      <x:c r="A852" s="38" t="str">
        <x:v>G0847</x:v>
      </x:c>
      <x:c r="B852" s="38" t="str">
        <x:v>C22</x:v>
      </x:c>
      <x:c r="C852" s="38" t="str">
        <x:v>La Regional de Seguros, S.A.</x:v>
      </x:c>
      <x:c r="D852" s="38" t="str">
        <x:v>Industrial</x:v>
      </x:c>
      <x:c r="E852" s="38" t="str">
        <x:v>Coclé</x:v>
      </x:c>
      <x:c r="F852" s="55" t="n">
        <x:f>'SSRP geografia'!C280</x:f>
        <x:v>1578</x:v>
      </x:c>
      <x:c r="G852" s="60" t="n">
        <x:f>IF(SUM('SSRP geografia'!$C$279:$C$291)=0,IF('SSRP agosto'!F27=0,0,"n.a."),F852/SUM('SSRP geografia'!$C$279:$C$291))</x:f>
        <x:v>0.018733083242319197</x:v>
      </x:c>
      <x:c r="H852" s="55" t="n">
        <x:f>'SSRP agosto'!F27</x:f>
        <x:v>13</x:v>
      </x:c>
      <x:c r="I852" s="55" t="n">
        <x:f>ROUND(H852*Parametros!$B$11,0)</x:f>
        <x:v>13</x:v>
      </x:c>
      <x:c r="J852" s="55" t="n">
        <x:f>IF(ISNUMBER(G852),ROUND(SUM(G851:G852)*I852,0)-ROUND(SUM(G851:G851)*I852,0),"n.a.")</x:f>
        <x:v>0</x:v>
      </x:c>
      <x:c r="K852" s="55" t="n">
        <x:f>'SSRP agosto'!J27</x:f>
        <x:v>17858</x:v>
      </x:c>
      <x:c r="L852" s="55" t="n">
        <x:f>K852*Parametros!$B$10*Parametros!$B$11</x:f>
        <x:v>26787</x:v>
      </x:c>
      <x:c r="M852" s="60" t="n">
        <x:f>Parametros!B9</x:f>
        <x:v>0.015</x:v>
      </x:c>
      <x:c r="N852" s="55" t="n">
        <x:f>IF(I852=0,IF(L852=0,0,"n.a."),IF(M852&gt;0,L852/M852/I852,"n.a."))</x:f>
        <x:v>137369.23076923078</x:v>
      </x:c>
      <x:c r="O852" s="55" t="n">
        <x:f>IF(AND(ISNUMBER(J852),ISNUMBER(N852)),J852*N852,"n.a.")</x:f>
        <x:v>0</x:v>
      </x:c>
    </x:row>
    <x:row r="853">
      <x:c r="A853" s="38" t="str">
        <x:v>G0848</x:v>
      </x:c>
      <x:c r="B853" s="38" t="str">
        <x:v>C22</x:v>
      </x:c>
      <x:c r="C853" s="38" t="str">
        <x:v>La Regional de Seguros, S.A.</x:v>
      </x:c>
      <x:c r="D853" s="38" t="str">
        <x:v>Industrial</x:v>
      </x:c>
      <x:c r="E853" s="38" t="str">
        <x:v>Colón</x:v>
      </x:c>
      <x:c r="F853" s="55" t="n">
        <x:f>'SSRP geografia'!C281</x:f>
        <x:v>3109</x:v>
      </x:c>
      <x:c r="G853" s="60" t="n">
        <x:f>IF(SUM('SSRP geografia'!$C$279:$C$291)=0,IF('SSRP agosto'!F27=0,0,"n.a."),F853/SUM('SSRP geografia'!$C$279:$C$291))</x:f>
        <x:v>0.03690821026639442</x:v>
      </x:c>
      <x:c r="H853" s="55" t="n">
        <x:f>'SSRP agosto'!F27</x:f>
        <x:v>13</x:v>
      </x:c>
      <x:c r="I853" s="55" t="n">
        <x:f>ROUND(H853*Parametros!$B$11,0)</x:f>
        <x:v>13</x:v>
      </x:c>
      <x:c r="J853" s="55" t="n">
        <x:f>IF(ISNUMBER(G853),ROUND(SUM(G851:G853)*I853,0)-ROUND(SUM(G851:G852)*I853,0),"n.a.")</x:f>
        <x:v>1</x:v>
      </x:c>
      <x:c r="K853" s="55" t="n">
        <x:f>'SSRP agosto'!J27</x:f>
        <x:v>17858</x:v>
      </x:c>
      <x:c r="L853" s="55" t="n">
        <x:f>K853*Parametros!$B$10*Parametros!$B$11</x:f>
        <x:v>26787</x:v>
      </x:c>
      <x:c r="M853" s="60" t="n">
        <x:f>Parametros!B9</x:f>
        <x:v>0.015</x:v>
      </x:c>
      <x:c r="N853" s="55" t="n">
        <x:f>IF(I853=0,IF(L853=0,0,"n.a."),IF(M853&gt;0,L853/M853/I853,"n.a."))</x:f>
        <x:v>137369.23076923078</x:v>
      </x:c>
      <x:c r="O853" s="55" t="n">
        <x:f>IF(AND(ISNUMBER(J853),ISNUMBER(N853)),J853*N853,"n.a.")</x:f>
        <x:v>137369.23076923078</x:v>
      </x:c>
    </x:row>
    <x:row r="854">
      <x:c r="A854" s="38" t="str">
        <x:v>G0849</x:v>
      </x:c>
      <x:c r="B854" s="38" t="str">
        <x:v>C22</x:v>
      </x:c>
      <x:c r="C854" s="38" t="str">
        <x:v>La Regional de Seguros, S.A.</x:v>
      </x:c>
      <x:c r="D854" s="38" t="str">
        <x:v>Industrial</x:v>
      </x:c>
      <x:c r="E854" s="38" t="str">
        <x:v>Chiriquí</x:v>
      </x:c>
      <x:c r="F854" s="55" t="n">
        <x:f>'SSRP geografia'!C282</x:f>
        <x:v>10928</x:v>
      </x:c>
      <x:c r="G854" s="60" t="n">
        <x:f>IF(SUM('SSRP geografia'!$C$279:$C$291)=0,IF('SSRP agosto'!F27=0,0,"n.a."),F854/SUM('SSRP geografia'!$C$279:$C$291))</x:f>
        <x:v>0.12973075644617504</x:v>
      </x:c>
      <x:c r="H854" s="55" t="n">
        <x:f>'SSRP agosto'!F27</x:f>
        <x:v>13</x:v>
      </x:c>
      <x:c r="I854" s="55" t="n">
        <x:f>ROUND(H854*Parametros!$B$11,0)</x:f>
        <x:v>13</x:v>
      </x:c>
      <x:c r="J854" s="55" t="n">
        <x:f>IF(ISNUMBER(G854),ROUND(SUM(G851:G854)*I854,0)-ROUND(SUM(G851:G853)*I854,0),"n.a.")</x:f>
        <x:v>1</x:v>
      </x:c>
      <x:c r="K854" s="55" t="n">
        <x:f>'SSRP agosto'!J27</x:f>
        <x:v>17858</x:v>
      </x:c>
      <x:c r="L854" s="55" t="n">
        <x:f>K854*Parametros!$B$10*Parametros!$B$11</x:f>
        <x:v>26787</x:v>
      </x:c>
      <x:c r="M854" s="60" t="n">
        <x:f>Parametros!B9</x:f>
        <x:v>0.015</x:v>
      </x:c>
      <x:c r="N854" s="55" t="n">
        <x:f>IF(I854=0,IF(L854=0,0,"n.a."),IF(M854&gt;0,L854/M854/I854,"n.a."))</x:f>
        <x:v>137369.23076923078</x:v>
      </x:c>
      <x:c r="O854" s="55" t="n">
        <x:f>IF(AND(ISNUMBER(J854),ISNUMBER(N854)),J854*N854,"n.a.")</x:f>
        <x:v>137369.23076923078</x:v>
      </x:c>
    </x:row>
    <x:row r="855">
      <x:c r="A855" s="38" t="str">
        <x:v>G0850</x:v>
      </x:c>
      <x:c r="B855" s="38" t="str">
        <x:v>C22</x:v>
      </x:c>
      <x:c r="C855" s="38" t="str">
        <x:v>La Regional de Seguros, S.A.</x:v>
      </x:c>
      <x:c r="D855" s="38" t="str">
        <x:v>Industrial</x:v>
      </x:c>
      <x:c r="E855" s="38" t="str">
        <x:v>Darién</x:v>
      </x:c>
      <x:c r="F855" s="55" t="n">
        <x:f>'SSRP geografia'!C283</x:f>
        <x:v>107</x:v>
      </x:c>
      <x:c r="G855" s="60" t="n">
        <x:f>IF(SUM('SSRP geografia'!$C$279:$C$291)=0,IF('SSRP agosto'!F27=0,0,"n.a."),F855/SUM('SSRP geografia'!$C$279:$C$291))</x:f>
        <x:v>0.001270240752172468</x:v>
      </x:c>
      <x:c r="H855" s="55" t="n">
        <x:f>'SSRP agosto'!F27</x:f>
        <x:v>13</x:v>
      </x:c>
      <x:c r="I855" s="55" t="n">
        <x:f>ROUND(H855*Parametros!$B$11,0)</x:f>
        <x:v>13</x:v>
      </x:c>
      <x:c r="J855" s="55" t="n">
        <x:f>IF(ISNUMBER(G855),ROUND(SUM(G851:G855)*I855,0)-ROUND(SUM(G851:G854)*I855,0),"n.a.")</x:f>
        <x:v>1</x:v>
      </x:c>
      <x:c r="K855" s="55" t="n">
        <x:f>'SSRP agosto'!J27</x:f>
        <x:v>17858</x:v>
      </x:c>
      <x:c r="L855" s="55" t="n">
        <x:f>K855*Parametros!$B$10*Parametros!$B$11</x:f>
        <x:v>26787</x:v>
      </x:c>
      <x:c r="M855" s="60" t="n">
        <x:f>Parametros!B9</x:f>
        <x:v>0.015</x:v>
      </x:c>
      <x:c r="N855" s="55" t="n">
        <x:f>IF(I855=0,IF(L855=0,0,"n.a."),IF(M855&gt;0,L855/M855/I855,"n.a."))</x:f>
        <x:v>137369.23076923078</x:v>
      </x:c>
      <x:c r="O855" s="55" t="n">
        <x:f>IF(AND(ISNUMBER(J855),ISNUMBER(N855)),J855*N855,"n.a.")</x:f>
        <x:v>137369.23076923078</x:v>
      </x:c>
    </x:row>
    <x:row r="856">
      <x:c r="A856" s="38" t="str">
        <x:v>G0851</x:v>
      </x:c>
      <x:c r="B856" s="38" t="str">
        <x:v>C22</x:v>
      </x:c>
      <x:c r="C856" s="38" t="str">
        <x:v>La Regional de Seguros, S.A.</x:v>
      </x:c>
      <x:c r="D856" s="38" t="str">
        <x:v>Industrial</x:v>
      </x:c>
      <x:c r="E856" s="38" t="str">
        <x:v>Herrera</x:v>
      </x:c>
      <x:c r="F856" s="55" t="n">
        <x:f>'SSRP geografia'!C284</x:f>
        <x:v>650</x:v>
      </x:c>
      <x:c r="G856" s="60" t="n">
        <x:f>IF(SUM('SSRP geografia'!$C$279:$C$291)=0,IF('SSRP agosto'!F27=0,0,"n.a."),F856/SUM('SSRP geografia'!$C$279:$C$291))</x:f>
        <x:v>0.007716415784225271</x:v>
      </x:c>
      <x:c r="H856" s="55" t="n">
        <x:f>'SSRP agosto'!F27</x:f>
        <x:v>13</x:v>
      </x:c>
      <x:c r="I856" s="55" t="n">
        <x:f>ROUND(H856*Parametros!$B$11,0)</x:f>
        <x:v>13</x:v>
      </x:c>
      <x:c r="J856" s="55" t="n">
        <x:f>IF(ISNUMBER(G856),ROUND(SUM(G851:G856)*I856,0)-ROUND(SUM(G851:G855)*I856,0),"n.a.")</x:f>
        <x:v>0</x:v>
      </x:c>
      <x:c r="K856" s="55" t="n">
        <x:f>'SSRP agosto'!J27</x:f>
        <x:v>17858</x:v>
      </x:c>
      <x:c r="L856" s="55" t="n">
        <x:f>K856*Parametros!$B$10*Parametros!$B$11</x:f>
        <x:v>26787</x:v>
      </x:c>
      <x:c r="M856" s="60" t="n">
        <x:f>Parametros!B9</x:f>
        <x:v>0.015</x:v>
      </x:c>
      <x:c r="N856" s="55" t="n">
        <x:f>IF(I856=0,IF(L856=0,0,"n.a."),IF(M856&gt;0,L856/M856/I856,"n.a."))</x:f>
        <x:v>137369.23076923078</x:v>
      </x:c>
      <x:c r="O856" s="55" t="n">
        <x:f>IF(AND(ISNUMBER(J856),ISNUMBER(N856)),J856*N856,"n.a.")</x:f>
        <x:v>0</x:v>
      </x:c>
    </x:row>
    <x:row r="857">
      <x:c r="A857" s="38" t="str">
        <x:v>G0852</x:v>
      </x:c>
      <x:c r="B857" s="38" t="str">
        <x:v>C22</x:v>
      </x:c>
      <x:c r="C857" s="38" t="str">
        <x:v>La Regional de Seguros, S.A.</x:v>
      </x:c>
      <x:c r="D857" s="38" t="str">
        <x:v>Industrial</x:v>
      </x:c>
      <x:c r="E857" s="38" t="str">
        <x:v>Los Santos</x:v>
      </x:c>
      <x:c r="F857" s="55" t="n">
        <x:f>'SSRP geografia'!C285</x:f>
        <x:v>461</x:v>
      </x:c>
      <x:c r="G857" s="60" t="n">
        <x:f>IF(SUM('SSRP geografia'!$C$279:$C$291)=0,IF('SSRP agosto'!F27=0,0,"n.a."),F857/SUM('SSRP geografia'!$C$279:$C$291))</x:f>
        <x:v>0.005472719502350539</x:v>
      </x:c>
      <x:c r="H857" s="55" t="n">
        <x:f>'SSRP agosto'!F27</x:f>
        <x:v>13</x:v>
      </x:c>
      <x:c r="I857" s="55" t="n">
        <x:f>ROUND(H857*Parametros!$B$11,0)</x:f>
        <x:v>13</x:v>
      </x:c>
      <x:c r="J857" s="55" t="n">
        <x:f>IF(ISNUMBER(G857),ROUND(SUM(G851:G857)*I857,0)-ROUND(SUM(G851:G856)*I857,0),"n.a.")</x:f>
        <x:v>0</x:v>
      </x:c>
      <x:c r="K857" s="55" t="n">
        <x:f>'SSRP agosto'!J27</x:f>
        <x:v>17858</x:v>
      </x:c>
      <x:c r="L857" s="55" t="n">
        <x:f>K857*Parametros!$B$10*Parametros!$B$11</x:f>
        <x:v>26787</x:v>
      </x:c>
      <x:c r="M857" s="60" t="n">
        <x:f>Parametros!B9</x:f>
        <x:v>0.015</x:v>
      </x:c>
      <x:c r="N857" s="55" t="n">
        <x:f>IF(I857=0,IF(L857=0,0,"n.a."),IF(M857&gt;0,L857/M857/I857,"n.a."))</x:f>
        <x:v>137369.23076923078</x:v>
      </x:c>
      <x:c r="O857" s="55" t="n">
        <x:f>IF(AND(ISNUMBER(J857),ISNUMBER(N857)),J857*N857,"n.a.")</x:f>
        <x:v>0</x:v>
      </x:c>
    </x:row>
    <x:row r="858">
      <x:c r="A858" s="38" t="str">
        <x:v>G0853</x:v>
      </x:c>
      <x:c r="B858" s="38" t="str">
        <x:v>C22</x:v>
      </x:c>
      <x:c r="C858" s="38" t="str">
        <x:v>La Regional de Seguros, S.A.</x:v>
      </x:c>
      <x:c r="D858" s="38" t="str">
        <x:v>Industrial</x:v>
      </x:c>
      <x:c r="E858" s="38" t="str">
        <x:v>Panamá</x:v>
      </x:c>
      <x:c r="F858" s="55" t="n">
        <x:f>'SSRP geografia'!C286</x:f>
        <x:v>54411</x:v>
      </x:c>
      <x:c r="G858" s="60" t="n">
        <x:f>IF(SUM('SSRP geografia'!$C$279:$C$291)=0,IF('SSRP agosto'!F27=0,0,"n.a."),F858/SUM('SSRP geografia'!$C$279:$C$291))</x:f>
        <x:v>0.645935229593048</x:v>
      </x:c>
      <x:c r="H858" s="55" t="n">
        <x:f>'SSRP agosto'!F27</x:f>
        <x:v>13</x:v>
      </x:c>
      <x:c r="I858" s="55" t="n">
        <x:f>ROUND(H858*Parametros!$B$11,0)</x:f>
        <x:v>13</x:v>
      </x:c>
      <x:c r="J858" s="55" t="n">
        <x:f>IF(ISNUMBER(G858),ROUND(SUM(G851:G858)*I858,0)-ROUND(SUM(G851:G857)*I858,0),"n.a.")</x:f>
        <x:v>8</x:v>
      </x:c>
      <x:c r="K858" s="55" t="n">
        <x:f>'SSRP agosto'!J27</x:f>
        <x:v>17858</x:v>
      </x:c>
      <x:c r="L858" s="55" t="n">
        <x:f>K858*Parametros!$B$10*Parametros!$B$11</x:f>
        <x:v>26787</x:v>
      </x:c>
      <x:c r="M858" s="60" t="n">
        <x:f>Parametros!B9</x:f>
        <x:v>0.015</x:v>
      </x:c>
      <x:c r="N858" s="55" t="n">
        <x:f>IF(I858=0,IF(L858=0,0,"n.a."),IF(M858&gt;0,L858/M858/I858,"n.a."))</x:f>
        <x:v>137369.23076923078</x:v>
      </x:c>
      <x:c r="O858" s="55" t="n">
        <x:f>IF(AND(ISNUMBER(J858),ISNUMBER(N858)),J858*N858,"n.a.")</x:f>
        <x:v>1098953.8461538462</x:v>
      </x:c>
    </x:row>
    <x:row r="859">
      <x:c r="A859" s="38" t="str">
        <x:v>G0854</x:v>
      </x:c>
      <x:c r="B859" s="38" t="str">
        <x:v>C22</x:v>
      </x:c>
      <x:c r="C859" s="38" t="str">
        <x:v>La Regional de Seguros, S.A.</x:v>
      </x:c>
      <x:c r="D859" s="38" t="str">
        <x:v>Industrial</x:v>
      </x:c>
      <x:c r="E859" s="38" t="str">
        <x:v>Veraguas</x:v>
      </x:c>
      <x:c r="F859" s="55" t="n">
        <x:f>'SSRP geografia'!C287</x:f>
        <x:v>1310</x:v>
      </x:c>
      <x:c r="G859" s="60" t="n">
        <x:f>IF(SUM('SSRP geografia'!$C$279:$C$291)=0,IF('SSRP agosto'!F27=0,0,"n.a."),F859/SUM('SSRP geografia'!$C$279:$C$291))</x:f>
        <x:v>0.015551545657438624</x:v>
      </x:c>
      <x:c r="H859" s="55" t="n">
        <x:f>'SSRP agosto'!F27</x:f>
        <x:v>13</x:v>
      </x:c>
      <x:c r="I859" s="55" t="n">
        <x:f>ROUND(H859*Parametros!$B$11,0)</x:f>
        <x:v>13</x:v>
      </x:c>
      <x:c r="J859" s="55" t="n">
        <x:f>IF(ISNUMBER(G859),ROUND(SUM(G851:G859)*I859,0)-ROUND(SUM(G851:G858)*I859,0),"n.a.")</x:f>
        <x:v>0</x:v>
      </x:c>
      <x:c r="K859" s="55" t="n">
        <x:f>'SSRP agosto'!J27</x:f>
        <x:v>17858</x:v>
      </x:c>
      <x:c r="L859" s="55" t="n">
        <x:f>K859*Parametros!$B$10*Parametros!$B$11</x:f>
        <x:v>26787</x:v>
      </x:c>
      <x:c r="M859" s="60" t="n">
        <x:f>Parametros!B9</x:f>
        <x:v>0.015</x:v>
      </x:c>
      <x:c r="N859" s="55" t="n">
        <x:f>IF(I859=0,IF(L859=0,0,"n.a."),IF(M859&gt;0,L859/M859/I859,"n.a."))</x:f>
        <x:v>137369.23076923078</x:v>
      </x:c>
      <x:c r="O859" s="55" t="n">
        <x:f>IF(AND(ISNUMBER(J859),ISNUMBER(N859)),J859*N859,"n.a.")</x:f>
        <x:v>0</x:v>
      </x:c>
    </x:row>
    <x:row r="860">
      <x:c r="A860" s="38" t="str">
        <x:v>G0855</x:v>
      </x:c>
      <x:c r="B860" s="38" t="str">
        <x:v>C22</x:v>
      </x:c>
      <x:c r="C860" s="38" t="str">
        <x:v>La Regional de Seguros, S.A.</x:v>
      </x:c>
      <x:c r="D860" s="38" t="str">
        <x:v>Industrial</x:v>
      </x:c>
      <x:c r="E860" s="38" t="str">
        <x:v>Guna Yala</x:v>
      </x:c>
      <x:c r="F860" s="55" t="n">
        <x:f>'SSRP geografia'!C288</x:f>
        <x:v>0</x:v>
      </x:c>
      <x:c r="G860" s="60" t="n">
        <x:f>IF(SUM('SSRP geografia'!$C$279:$C$291)=0,IF('SSRP agosto'!F27=0,0,"n.a."),F860/SUM('SSRP geografia'!$C$279:$C$291))</x:f>
        <x:v>0</x:v>
      </x:c>
      <x:c r="H860" s="55" t="n">
        <x:f>'SSRP agosto'!F27</x:f>
        <x:v>13</x:v>
      </x:c>
      <x:c r="I860" s="55" t="n">
        <x:f>ROUND(H860*Parametros!$B$11,0)</x:f>
        <x:v>13</x:v>
      </x:c>
      <x:c r="J860" s="55" t="n">
        <x:f>IF(ISNUMBER(G860),ROUND(SUM(G851:G860)*I860,0)-ROUND(SUM(G851:G859)*I860,0),"n.a.")</x:f>
        <x:v>0</x:v>
      </x:c>
      <x:c r="K860" s="55" t="n">
        <x:f>'SSRP agosto'!J27</x:f>
        <x:v>17858</x:v>
      </x:c>
      <x:c r="L860" s="55" t="n">
        <x:f>K860*Parametros!$B$10*Parametros!$B$11</x:f>
        <x:v>26787</x:v>
      </x:c>
      <x:c r="M860" s="60" t="n">
        <x:f>Parametros!B9</x:f>
        <x:v>0.015</x:v>
      </x:c>
      <x:c r="N860" s="55" t="n">
        <x:f>IF(I860=0,IF(L860=0,0,"n.a."),IF(M860&gt;0,L860/M860/I860,"n.a."))</x:f>
        <x:v>137369.23076923078</x:v>
      </x:c>
      <x:c r="O860" s="55" t="n">
        <x:f>IF(AND(ISNUMBER(J860),ISNUMBER(N860)),J860*N860,"n.a.")</x:f>
        <x:v>0</x:v>
      </x:c>
    </x:row>
    <x:row r="861">
      <x:c r="A861" s="38" t="str">
        <x:v>G0856</x:v>
      </x:c>
      <x:c r="B861" s="38" t="str">
        <x:v>C22</x:v>
      </x:c>
      <x:c r="C861" s="38" t="str">
        <x:v>La Regional de Seguros, S.A.</x:v>
      </x:c>
      <x:c r="D861" s="38" t="str">
        <x:v>Industrial</x:v>
      </x:c>
      <x:c r="E861" s="38" t="str">
        <x:v>Emberá-Wounaan</x:v>
      </x:c>
      <x:c r="F861" s="55" t="n">
        <x:f>'SSRP geografia'!C289</x:f>
        <x:v>0</x:v>
      </x:c>
      <x:c r="G861" s="60" t="n">
        <x:f>IF(SUM('SSRP geografia'!$C$279:$C$291)=0,IF('SSRP agosto'!F27=0,0,"n.a."),F861/SUM('SSRP geografia'!$C$279:$C$291))</x:f>
        <x:v>0</x:v>
      </x:c>
      <x:c r="H861" s="55" t="n">
        <x:f>'SSRP agosto'!F27</x:f>
        <x:v>13</x:v>
      </x:c>
      <x:c r="I861" s="55" t="n">
        <x:f>ROUND(H861*Parametros!$B$11,0)</x:f>
        <x:v>13</x:v>
      </x:c>
      <x:c r="J861" s="55" t="n">
        <x:f>IF(ISNUMBER(G861),ROUND(SUM(G851:G861)*I861,0)-ROUND(SUM(G851:G860)*I861,0),"n.a.")</x:f>
        <x:v>0</x:v>
      </x:c>
      <x:c r="K861" s="55" t="n">
        <x:f>'SSRP agosto'!J27</x:f>
        <x:v>17858</x:v>
      </x:c>
      <x:c r="L861" s="55" t="n">
        <x:f>K861*Parametros!$B$10*Parametros!$B$11</x:f>
        <x:v>26787</x:v>
      </x:c>
      <x:c r="M861" s="60" t="n">
        <x:f>Parametros!B9</x:f>
        <x:v>0.015</x:v>
      </x:c>
      <x:c r="N861" s="55" t="n">
        <x:f>IF(I861=0,IF(L861=0,0,"n.a."),IF(M861&gt;0,L861/M861/I861,"n.a."))</x:f>
        <x:v>137369.23076923078</x:v>
      </x:c>
      <x:c r="O861" s="55" t="n">
        <x:f>IF(AND(ISNUMBER(J861),ISNUMBER(N861)),J861*N861,"n.a.")</x:f>
        <x:v>0</x:v>
      </x:c>
    </x:row>
    <x:row r="862">
      <x:c r="A862" s="38" t="str">
        <x:v>G0857</x:v>
      </x:c>
      <x:c r="B862" s="38" t="str">
        <x:v>C22</x:v>
      </x:c>
      <x:c r="C862" s="38" t="str">
        <x:v>La Regional de Seguros, S.A.</x:v>
      </x:c>
      <x:c r="D862" s="38" t="str">
        <x:v>Industrial</x:v>
      </x:c>
      <x:c r="E862" s="38" t="str">
        <x:v>Ngäbe-Buglé</x:v>
      </x:c>
      <x:c r="F862" s="55" t="n">
        <x:f>'SSRP geografia'!C290</x:f>
        <x:v>0</x:v>
      </x:c>
      <x:c r="G862" s="60" t="n">
        <x:f>IF(SUM('SSRP geografia'!$C$279:$C$291)=0,IF('SSRP agosto'!F27=0,0,"n.a."),F862/SUM('SSRP geografia'!$C$279:$C$291))</x:f>
        <x:v>0</x:v>
      </x:c>
      <x:c r="H862" s="55" t="n">
        <x:f>'SSRP agosto'!F27</x:f>
        <x:v>13</x:v>
      </x:c>
      <x:c r="I862" s="55" t="n">
        <x:f>ROUND(H862*Parametros!$B$11,0)</x:f>
        <x:v>13</x:v>
      </x:c>
      <x:c r="J862" s="55" t="n">
        <x:f>IF(ISNUMBER(G862),ROUND(SUM(G851:G862)*I862,0)-ROUND(SUM(G851:G861)*I862,0),"n.a.")</x:f>
        <x:v>0</x:v>
      </x:c>
      <x:c r="K862" s="55" t="n">
        <x:f>'SSRP agosto'!J27</x:f>
        <x:v>17858</x:v>
      </x:c>
      <x:c r="L862" s="55" t="n">
        <x:f>K862*Parametros!$B$10*Parametros!$B$11</x:f>
        <x:v>26787</x:v>
      </x:c>
      <x:c r="M862" s="60" t="n">
        <x:f>Parametros!B9</x:f>
        <x:v>0.015</x:v>
      </x:c>
      <x:c r="N862" s="55" t="n">
        <x:f>IF(I862=0,IF(L862=0,0,"n.a."),IF(M862&gt;0,L862/M862/I862,"n.a."))</x:f>
        <x:v>137369.23076923078</x:v>
      </x:c>
      <x:c r="O862" s="55" t="n">
        <x:f>IF(AND(ISNUMBER(J862),ISNUMBER(N862)),J862*N862,"n.a.")</x:f>
        <x:v>0</x:v>
      </x:c>
    </x:row>
    <x:row r="863">
      <x:c r="A863" s="38" t="str">
        <x:v>G0858</x:v>
      </x:c>
      <x:c r="B863" s="38" t="str">
        <x:v>C22</x:v>
      </x:c>
      <x:c r="C863" s="38" t="str">
        <x:v>La Regional de Seguros, S.A.</x:v>
      </x:c>
      <x:c r="D863" s="38" t="str">
        <x:v>Industrial</x:v>
      </x:c>
      <x:c r="E863" s="38" t="str">
        <x:v>Panamá Oeste</x:v>
      </x:c>
      <x:c r="F863" s="55" t="n">
        <x:f>'SSRP geografia'!C291</x:f>
        <x:v>11119</x:v>
      </x:c>
      <x:c r="G863" s="60" t="n">
        <x:f>IF(SUM('SSRP geografia'!$C$279:$C$291)=0,IF('SSRP agosto'!F27=0,0,"n.a."),F863/SUM('SSRP geografia'!$C$279:$C$291))</x:f>
        <x:v>0.13199819554584738</x:v>
      </x:c>
      <x:c r="H863" s="55" t="n">
        <x:f>'SSRP agosto'!F27</x:f>
        <x:v>13</x:v>
      </x:c>
      <x:c r="I863" s="55" t="n">
        <x:f>ROUND(H863*Parametros!$B$11,0)</x:f>
        <x:v>13</x:v>
      </x:c>
      <x:c r="J863" s="55" t="n">
        <x:f>IF(ISNUMBER(G863),ROUND(SUM(G851:G863)*I863,0)-ROUND(SUM(G851:G862)*I863,0),"n.a.")</x:f>
        <x:v>2</x:v>
      </x:c>
      <x:c r="K863" s="55" t="n">
        <x:f>'SSRP agosto'!J27</x:f>
        <x:v>17858</x:v>
      </x:c>
      <x:c r="L863" s="55" t="n">
        <x:f>K863*Parametros!$B$10*Parametros!$B$11</x:f>
        <x:v>26787</x:v>
      </x:c>
      <x:c r="M863" s="60" t="n">
        <x:f>Parametros!B9</x:f>
        <x:v>0.015</x:v>
      </x:c>
      <x:c r="N863" s="55" t="n">
        <x:f>IF(I863=0,IF(L863=0,0,"n.a."),IF(M863&gt;0,L863/M863/I863,"n.a."))</x:f>
        <x:v>137369.23076923078</x:v>
      </x:c>
      <x:c r="O863" s="55" t="n">
        <x:f>IF(AND(ISNUMBER(J863),ISNUMBER(N863)),J863*N863,"n.a.")</x:f>
        <x:v>274738.46153846156</x:v>
      </x:c>
    </x:row>
  </x:sheetData>
  <x:pageMargins left="0.7" right="0.7" top="0.75" bottom="0.75" header="0.3" footer="0.3"/>
  <x:tableParts count="1">
    <x:tablePart xmlns:r="http://schemas.openxmlformats.org/officeDocument/2006/relationships" r:id="R23e2031b6a854790"/>
  </x:tableParts>
</x:worksheet>
</file>

<file path=xl/worksheets/sheet5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10" max="10" width="24" hidden="0" customWidth="1"/>
  </x:cols>
  <x:sheetData>
    <x:row r="1">
      <x:c r="A1" s="37"/>
      <x:c r="B1" s="37"/>
      <x:c r="C1" s="37"/>
      <x:c r="D1" s="37"/>
      <x:c r="E1" s="37"/>
      <x:c r="F1" s="37"/>
      <x:c r="G1" s="37"/>
      <x:c r="H1" s="37"/>
      <x:c r="I1" s="38"/>
      <x:c r="J1" s="38"/>
      <x:c r="K1" s="38"/>
    </x:row>
    <x:row r="2">
      <x:c r="A2" s="39" t="str">
        <x:v>Impacto del evento seleccionado</x:v>
      </x:c>
      <x:c r="B2" s="37"/>
      <x:c r="C2" s="37"/>
      <x:c r="D2" s="37"/>
      <x:c r="E2" s="37"/>
      <x:c r="F2" s="37"/>
      <x:c r="G2" s="37"/>
      <x:c r="H2" s="37"/>
      <x:c r="I2" s="38"/>
      <x:c r="J2" s="38"/>
      <x:c r="K2" s="38"/>
    </x:row>
    <x:row r="3">
      <x:c r="A3" s="40" t="str">
        <x:v>Distancia al epicentro. Índice I ilustrativo, sin calibración sismológica.</x:v>
      </x:c>
      <x:c r="B3" s="37"/>
      <x:c r="C3" s="37"/>
      <x:c r="D3" s="37"/>
      <x:c r="E3" s="37"/>
      <x:c r="F3" s="37"/>
      <x:c r="G3" s="37"/>
      <x:c r="H3" s="37"/>
      <x:c r="I3" s="38"/>
      <x:c r="J3" s="38"/>
      <x:c r="K3" s="38"/>
    </x:row>
    <x:row r="4">
      <x:c r="A4" s="37"/>
      <x:c r="B4" s="37"/>
      <x:c r="C4" s="37"/>
      <x:c r="D4" s="37"/>
      <x:c r="E4" s="37"/>
      <x:c r="F4" s="37"/>
      <x:c r="G4" s="37"/>
      <x:c r="H4" s="37"/>
      <x:c r="I4" s="38"/>
      <x:c r="J4" s="38"/>
      <x:c r="K4" s="38"/>
    </x:row>
    <x:row r="5" ht="38" customHeight="1">
      <x:c r="A5" s="8" t="str">
        <x:v>ID ubicación</x:v>
      </x:c>
      <x:c r="B5" s="8" t="str">
        <x:v>Provincia</x:v>
      </x:c>
      <x:c r="C5" s="8" t="str">
        <x:v>Latitud</x:v>
      </x:c>
      <x:c r="D5" s="8" t="str">
        <x:v>Longitud</x:v>
      </x:c>
      <x:c r="E5" s="8" t="str">
        <x:v>Distancia epicentro km</x:v>
      </x:c>
      <x:c r="F5" s="8" t="str">
        <x:v>Distancia efectiva km</x:v>
      </x:c>
      <x:c r="G5" s="8" t="str">
        <x:v>Índice I continuo</x:v>
      </x:c>
      <x:c r="H5" s="8" t="str">
        <x:v>Índice I tabla</x:v>
      </x:c>
      <x:c r="I5" s="38"/>
      <x:c r="J5" s="38" t="str">
        <x:v>Evento activo</x:v>
      </x:c>
      <x:c r="K5" s="38"/>
    </x:row>
    <x:row r="6" ht="21" customHeight="1">
      <x:c r="A6" s="37" t="str">
        <x:f>Ubicaciones!A6</x:f>
        <x:v>L01</x:v>
      </x:c>
      <x:c r="B6" s="37" t="str">
        <x:f>Ubicaciones!B6</x:f>
        <x:v>Bocas del Toro</x:v>
      </x:c>
      <x:c r="C6" s="62" t="n">
        <x:f>Ubicaciones!D6</x:f>
        <x:v>9.34</x:v>
      </x:c>
      <x:c r="D6" s="62" t="n">
        <x:f>Ubicaciones!E6</x:f>
        <x:v>-82.25</x:v>
      </x:c>
      <x:c r="E6" s="62" t="n">
        <x:f>IF(OR($K$7="",$K$8=""),"",2*Parametros!$B$16*ASIN(SQRT(MIN(1,SIN(RADIANS(C6-$K$7)/2)^2+COS(RADIANS(C6))*COS(RADIANS($K$7))*SIN(RADIANS(D6-$K$8)/2)^2))))</x:f>
        <x:v>169.32777856375657</x:v>
      </x:c>
      <x:c r="F6" s="62" t="n">
        <x:f>IF(OR(E6="",$K$10=""),"",SQRT(E6^2+$K$10^2))</x:f>
        <x:v>170.4068931118969</x:v>
      </x:c>
      <x:c r="G6" s="62" t="n">
        <x:f>IF(OR(F6="",$K$9=""),"",MAX(1,MIN(12,Parametros!$B$13+Parametros!$B$14*$K$9-Parametros!$B$15*LOG10(MAX(1,F6)))))</x:f>
        <x:v>3.0305810983327373</x:v>
      </x:c>
      <x:c r="H6" s="37" t="n">
        <x:f>IF(G6="","",ROUND(G6,0))</x:f>
        <x:v>3</x:v>
      </x:c>
      <x:c r="I6" s="38"/>
      <x:c r="J6" s="38" t="str">
        <x:v>ID</x:v>
      </x:c>
      <x:c r="K6" s="38" t="n">
        <x:f>Parametros!B6</x:f>
        <x:v>1</x:v>
      </x:c>
    </x:row>
    <x:row r="7" ht="21" customHeight="1">
      <x:c r="A7" s="37" t="str">
        <x:f>Ubicaciones!A7</x:f>
        <x:v>L02</x:v>
      </x:c>
      <x:c r="B7" s="37" t="str">
        <x:f>Ubicaciones!B7</x:f>
        <x:v>Coclé</x:v>
      </x:c>
      <x:c r="C7" s="62" t="n">
        <x:f>Ubicaciones!D7</x:f>
        <x:v>8.52</x:v>
      </x:c>
      <x:c r="D7" s="62" t="n">
        <x:f>Ubicaciones!E7</x:f>
        <x:v>-80.36</x:v>
      </x:c>
      <x:c r="E7" s="62" t="n">
        <x:f>IF(OR($K$7="",$K$8=""),"",2*Parametros!$B$16*ASIN(SQRT(MIN(1,SIN(RADIANS(C7-$K$7)/2)^2+COS(RADIANS(C7))*COS(RADIANS($K$7))*SIN(RADIANS(D7-$K$8)/2)^2))))</x:f>
        <x:v>259.06247806915167</x:v>
      </x:c>
      <x:c r="F7" s="62" t="n">
        <x:f>IF(OR(E7="",$K$10=""),"",SQRT(E7^2+$K$10^2))</x:f>
        <x:v>259.76909009742207</x:v>
      </x:c>
      <x:c r="G7" s="62" t="n">
        <x:f>IF(OR(F7="",$K$9=""),"",MAX(1,MIN(12,Parametros!$B$13+Parametros!$B$14*$K$9-Parametros!$B$15*LOG10(MAX(1,F7)))))</x:f>
        <x:v>2.481280154056277</x:v>
      </x:c>
      <x:c r="H7" s="37" t="n">
        <x:f>IF(G7="","",ROUND(G7,0))</x:f>
        <x:v>2</x:v>
      </x:c>
      <x:c r="I7" s="38"/>
      <x:c r="J7" s="38" t="str">
        <x:v>Latitud</x:v>
      </x:c>
      <x:c r="K7" s="63" t="n">
        <x:f>IF(INDEX(Eventos!$D$6:$D$25,MATCH($K$6,Eventos!$A$6:$A$25,0))="","",INDEX(Eventos!$D$6:$D$25,MATCH($K$6,Eventos!$A$6:$A$25,0)))</x:f>
        <x:v>7.861252840599628</x:v>
      </x:c>
    </x:row>
    <x:row r="8" ht="21" customHeight="1">
      <x:c r="A8" s="37" t="str">
        <x:f>Ubicaciones!A8</x:f>
        <x:v>L03</x:v>
      </x:c>
      <x:c r="B8" s="37" t="str">
        <x:f>Ubicaciones!B8</x:f>
        <x:v>Colón</x:v>
      </x:c>
      <x:c r="C8" s="62" t="n">
        <x:f>Ubicaciones!D8</x:f>
        <x:v>9.36</x:v>
      </x:c>
      <x:c r="D8" s="62" t="n">
        <x:f>Ubicaciones!E8</x:f>
        <x:v>-79.9</x:v>
      </x:c>
      <x:c r="E8" s="62" t="n">
        <x:f>IF(OR($K$7="",$K$8=""),"",2*Parametros!$B$16*ASIN(SQRT(MIN(1,SIN(RADIANS(C8-$K$7)/2)^2+COS(RADIANS(C8))*COS(RADIANS($K$7))*SIN(RADIANS(D8-$K$8)/2)^2))))</x:f>
        <x:v>342.12171166511195</x:v>
      </x:c>
      <x:c r="F8" s="62" t="n">
        <x:f>IF(OR(E8="",$K$10=""),"",SQRT(E8^2+$K$10^2))</x:f>
        <x:v>342.6570854650154</x:v>
      </x:c>
      <x:c r="G8" s="62" t="n">
        <x:f>IF(OR(F8="",$K$9=""),"",MAX(1,MIN(12,Parametros!$B$13+Parametros!$B$14*$K$9-Parametros!$B$15*LOG10(MAX(1,F8)))))</x:f>
        <x:v>2.120463423726947</x:v>
      </x:c>
      <x:c r="H8" s="37" t="n">
        <x:f>IF(G8="","",ROUND(G8,0))</x:f>
        <x:v>2</x:v>
      </x:c>
      <x:c r="I8" s="38"/>
      <x:c r="J8" s="38" t="str">
        <x:v>Longitud</x:v>
      </x:c>
      <x:c r="K8" s="63" t="n">
        <x:f>IF(INDEX(Eventos!$E$6:$E$25,MATCH($K$6,Eventos!$A$6:$A$25,0))="","",INDEX(Eventos!$E$6:$E$25,MATCH($K$6,Eventos!$A$6:$A$25,0)))</x:f>
        <x:v>-82.617781898675</x:v>
      </x:c>
    </x:row>
    <x:row r="9" ht="21" customHeight="1">
      <x:c r="A9" s="37" t="str">
        <x:f>Ubicaciones!A9</x:f>
        <x:v>L04</x:v>
      </x:c>
      <x:c r="B9" s="37" t="str">
        <x:f>Ubicaciones!B9</x:f>
        <x:v>Chiriquí</x:v>
      </x:c>
      <x:c r="C9" s="62" t="n">
        <x:f>Ubicaciones!D9</x:f>
        <x:v>8.43</x:v>
      </x:c>
      <x:c r="D9" s="62" t="n">
        <x:f>Ubicaciones!E9</x:f>
        <x:v>-82.43</x:v>
      </x:c>
      <x:c r="E9" s="62" t="n">
        <x:f>IF(OR($K$7="",$K$8=""),"",2*Parametros!$B$16*ASIN(SQRT(MIN(1,SIN(RADIANS(C9-$K$7)/2)^2+COS(RADIANS(C9))*COS(RADIANS($K$7))*SIN(RADIANS(D9-$K$8)/2)^2))))</x:f>
        <x:v>66.5338959863909</x:v>
      </x:c>
      <x:c r="F9" s="62" t="n">
        <x:f>IF(OR(E9="",$K$10=""),"",SQRT(E9^2+$K$10^2))</x:f>
        <x:v>69.23418188901175</x:v>
      </x:c>
      <x:c r="G9" s="62" t="n">
        <x:f>IF(OR(F9="",$K$9=""),"",MAX(1,MIN(12,Parametros!$B$13+Parametros!$B$14*$K$9-Parametros!$B$15*LOG10(MAX(1,F9)))))</x:f>
        <x:v>4.204080879407327</x:v>
      </x:c>
      <x:c r="H9" s="37" t="n">
        <x:f>IF(G9="","",ROUND(G9,0))</x:f>
        <x:v>4</x:v>
      </x:c>
      <x:c r="I9" s="38"/>
      <x:c r="J9" s="38" t="str">
        <x:v>Magnitud Mw</x:v>
      </x:c>
      <x:c r="K9" s="63" t="n">
        <x:f>IF(INDEX(Eventos!$F$6:$F$25,MATCH($K$6,Eventos!$A$6:$A$25,0))="","",INDEX(Eventos!$F$6:$F$25,MATCH($K$6,Eventos!$A$6:$A$25,0)))</x:f>
        <x:v>5.816695048997644</x:v>
      </x:c>
    </x:row>
    <x:row r="10" ht="21" customHeight="1">
      <x:c r="A10" s="37" t="str">
        <x:f>Ubicaciones!A10</x:f>
        <x:v>L05</x:v>
      </x:c>
      <x:c r="B10" s="37" t="str">
        <x:f>Ubicaciones!B10</x:f>
        <x:v>Darién</x:v>
      </x:c>
      <x:c r="C10" s="62" t="n">
        <x:f>Ubicaciones!D10</x:f>
        <x:v>8.4</x:v>
      </x:c>
      <x:c r="D10" s="62" t="n">
        <x:f>Ubicaciones!E10</x:f>
        <x:v>-78.15</x:v>
      </x:c>
      <x:c r="E10" s="62" t="n">
        <x:f>IF(OR($K$7="",$K$8=""),"",2*Parametros!$B$16*ASIN(SQRT(MIN(1,SIN(RADIANS(C10-$K$7)/2)^2+COS(RADIANS(C10))*COS(RADIANS($K$7))*SIN(RADIANS(D10-$K$8)/2)^2))))</x:f>
        <x:v>495.4317329599592</x:v>
      </x:c>
      <x:c r="F10" s="62" t="n">
        <x:f>IF(OR(E10="",$K$10=""),"",SQRT(E10^2+$K$10^2))</x:f>
        <x:v>495.8015879869902</x:v>
      </x:c>
      <x:c r="G10" s="62" t="n">
        <x:f>IF(OR(F10="",$K$9=""),"",MAX(1,MIN(12,Parametros!$B$13+Parametros!$B$14*$K$9-Parametros!$B$15*LOG10(MAX(1,F10)))))</x:f>
        <x:v>1.6391188332308264</x:v>
      </x:c>
      <x:c r="H10" s="37" t="n">
        <x:f>IF(G10="","",ROUND(G10,0))</x:f>
        <x:v>2</x:v>
      </x:c>
      <x:c r="I10" s="38"/>
      <x:c r="J10" s="38" t="str">
        <x:v>Profundidad km</x:v>
      </x:c>
      <x:c r="K10" s="63" t="n">
        <x:f>IF(INDEX(Eventos!$G$6:$G$25,MATCH($K$6,Eventos!$A$6:$A$25,0))="","",INDEX(Eventos!$G$6:$G$25,MATCH($K$6,Eventos!$A$6:$A$25,0)))</x:f>
        <x:v>19.147131030858873</x:v>
      </x:c>
    </x:row>
    <x:row r="11" ht="21" customHeight="1">
      <x:c r="A11" s="37" t="str">
        <x:f>Ubicaciones!A11</x:f>
        <x:v>L06</x:v>
      </x:c>
      <x:c r="B11" s="37" t="str">
        <x:f>Ubicaciones!B11</x:f>
        <x:v>Herrera</x:v>
      </x:c>
      <x:c r="C11" s="62" t="n">
        <x:f>Ubicaciones!D11</x:f>
        <x:v>7.96</x:v>
      </x:c>
      <x:c r="D11" s="62" t="n">
        <x:f>Ubicaciones!E11</x:f>
        <x:v>-80.43</x:v>
      </x:c>
      <x:c r="E11" s="62" t="n">
        <x:f>IF(OR($K$7="",$K$8=""),"",2*Parametros!$B$16*ASIN(SQRT(MIN(1,SIN(RADIANS(C11-$K$7)/2)^2+COS(RADIANS(C11))*COS(RADIANS($K$7))*SIN(RADIANS(D11-$K$8)/2)^2))))</x:f>
        <x:v>241.20501888917767</x:v>
      </x:c>
      <x:c r="F11" s="62" t="n">
        <x:f>IF(OR(E11="",$K$10=""),"",SQRT(E11^2+$K$10^2))</x:f>
        <x:v>241.9637860590742</x:v>
      </x:c>
      <x:c r="G11" s="62" t="n">
        <x:f>IF(OR(F11="",$K$9=""),"",MAX(1,MIN(12,Parametros!$B$13+Parametros!$B$14*$K$9-Parametros!$B$15*LOG10(MAX(1,F11)))))</x:f>
        <x:v>2.573791459335287</x:v>
      </x:c>
      <x:c r="H11" s="37" t="n">
        <x:f>IF(G11="","",ROUND(G11,0))</x:f>
        <x:v>3</x:v>
      </x:c>
      <x:c r="I11" s="38"/>
      <x:c r="J11" s="38" t="str">
        <x:v>Duración s</x:v>
      </x:c>
      <x:c r="K11" s="63" t="n">
        <x:f>IF(INDEX(Eventos!$H$6:$H$25,MATCH($K$6,Eventos!$A$6:$A$25,0))="","",INDEX(Eventos!$H$6:$H$25,MATCH($K$6,Eventos!$A$6:$A$25,0)))</x:f>
        <x:v>19.732914050255204</x:v>
      </x:c>
    </x:row>
    <x:row r="12" ht="21" customHeight="1">
      <x:c r="A12" s="37" t="str">
        <x:f>Ubicaciones!A12</x:f>
        <x:v>L07</x:v>
      </x:c>
      <x:c r="B12" s="37" t="str">
        <x:f>Ubicaciones!B12</x:f>
        <x:v>Los Santos</x:v>
      </x:c>
      <x:c r="C12" s="62" t="n">
        <x:f>Ubicaciones!D12</x:f>
        <x:v>7.77</x:v>
      </x:c>
      <x:c r="D12" s="62" t="n">
        <x:f>Ubicaciones!E12</x:f>
        <x:v>-80.28</x:v>
      </x:c>
      <x:c r="E12" s="62" t="n">
        <x:f>IF(OR($K$7="",$K$8=""),"",2*Parametros!$B$16*ASIN(SQRT(MIN(1,SIN(RADIANS(C12-$K$7)/2)^2+COS(RADIANS(C12))*COS(RADIANS($K$7))*SIN(RADIANS(D12-$K$8)/2)^2))))</x:f>
        <x:v>257.7342175273055</x:v>
      </x:c>
      <x:c r="F12" s="62" t="n">
        <x:f>IF(OR(E12="",$K$10=""),"",SQRT(E12^2+$K$10^2))</x:f>
        <x:v>258.444461173238</x:v>
      </x:c>
      <x:c r="G12" s="62" t="n">
        <x:f>IF(OR(F12="",$K$9=""),"",MAX(1,MIN(12,Parametros!$B$13+Parametros!$B$14*$K$9-Parametros!$B$15*LOG10(MAX(1,F12)))))</x:f>
        <x:v>2.487940886303086</x:v>
      </x:c>
      <x:c r="H12" s="37" t="n">
        <x:f>IF(G12="","",ROUND(G12,0))</x:f>
        <x:v>2</x:v>
      </x:c>
      <x:c r="I12" s="38"/>
      <x:c r="J12" s="38"/>
      <x:c r="K12" s="38"/>
    </x:row>
    <x:row r="13" ht="21" customHeight="1">
      <x:c r="A13" s="37" t="str">
        <x:f>Ubicaciones!A13</x:f>
        <x:v>L08</x:v>
      </x:c>
      <x:c r="B13" s="37" t="str">
        <x:f>Ubicaciones!B13</x:f>
        <x:v>Panamá</x:v>
      </x:c>
      <x:c r="C13" s="62" t="n">
        <x:f>Ubicaciones!D13</x:f>
        <x:v>8.98</x:v>
      </x:c>
      <x:c r="D13" s="62" t="n">
        <x:f>Ubicaciones!E13</x:f>
        <x:v>-79.52</x:v>
      </x:c>
      <x:c r="E13" s="62" t="n">
        <x:f>IF(OR($K$7="",$K$8=""),"",2*Parametros!$B$16*ASIN(SQRT(MIN(1,SIN(RADIANS(C13-$K$7)/2)^2+COS(RADIANS(C13))*COS(RADIANS($K$7))*SIN(RADIANS(D13-$K$8)/2)^2))))</x:f>
        <x:v>362.7357585904046</x:v>
      </x:c>
      <x:c r="F13" s="62" t="n">
        <x:f>IF(OR(E13="",$K$10=""),"",SQRT(E13^2+$K$10^2))</x:f>
        <x:v>363.24075099975937</x:v>
      </x:c>
      <x:c r="G13" s="62" t="n">
        <x:f>IF(OR(F13="",$K$9=""),"",MAX(1,MIN(12,Parametros!$B$13+Parametros!$B$14*$K$9-Parametros!$B$15*LOG10(MAX(1,F13)))))</x:f>
        <x:v>2.0444588787713265</x:v>
      </x:c>
      <x:c r="H13" s="37" t="n">
        <x:f>IF(G13="","",ROUND(G13,0))</x:f>
        <x:v>2</x:v>
      </x:c>
      <x:c r="I13" s="38"/>
      <x:c r="J13" s="38"/>
      <x:c r="K13" s="38"/>
    </x:row>
    <x:row r="14" ht="21" customHeight="1">
      <x:c r="A14" s="37" t="str">
        <x:f>Ubicaciones!A14</x:f>
        <x:v>L09</x:v>
      </x:c>
      <x:c r="B14" s="37" t="str">
        <x:f>Ubicaciones!B14</x:f>
        <x:v>Veraguas</x:v>
      </x:c>
      <x:c r="C14" s="62" t="n">
        <x:f>Ubicaciones!D14</x:f>
        <x:v>8.1</x:v>
      </x:c>
      <x:c r="D14" s="62" t="n">
        <x:f>Ubicaciones!E14</x:f>
        <x:v>-80.97</x:v>
      </x:c>
      <x:c r="E14" s="62" t="n">
        <x:f>IF(OR($K$7="",$K$8=""),"",2*Parametros!$B$16*ASIN(SQRT(MIN(1,SIN(RADIANS(C14-$K$7)/2)^2+COS(RADIANS(C14))*COS(RADIANS($K$7))*SIN(RADIANS(D14-$K$8)/2)^2))))</x:f>
        <x:v>183.38196713102263</x:v>
      </x:c>
      <x:c r="F14" s="62" t="n">
        <x:f>IF(OR(E14="",$K$10=""),"",SQRT(E14^2+$K$10^2))</x:f>
        <x:v>184.37884503260221</x:v>
      </x:c>
      <x:c r="G14" s="62" t="n">
        <x:f>IF(OR(F14="",$K$9=""),"",MAX(1,MIN(12,Parametros!$B$13+Parametros!$B$14*$K$9-Parametros!$B$15*LOG10(MAX(1,F14)))))</x:f>
        <x:v>2.9279093029421563</x:v>
      </x:c>
      <x:c r="H14" s="37" t="n">
        <x:f>IF(G14="","",ROUND(G14,0))</x:f>
        <x:v>3</x:v>
      </x:c>
      <x:c r="I14" s="38"/>
      <x:c r="J14" s="38"/>
      <x:c r="K14" s="38"/>
    </x:row>
    <x:row r="15" ht="21" customHeight="1">
      <x:c r="A15" s="37" t="str">
        <x:f>Ubicaciones!A15</x:f>
        <x:v>L10</x:v>
      </x:c>
      <x:c r="B15" s="37" t="str">
        <x:f>Ubicaciones!B15</x:f>
        <x:v>Guna Yala</x:v>
      </x:c>
      <x:c r="C15" s="62" t="n">
        <x:f>Ubicaciones!D15</x:f>
        <x:v>9.45</x:v>
      </x:c>
      <x:c r="D15" s="62" t="n">
        <x:f>Ubicaciones!E15</x:f>
        <x:v>-78.97</x:v>
      </x:c>
      <x:c r="E15" s="62" t="n">
        <x:f>IF(OR($K$7="",$K$8=""),"",2*Parametros!$B$16*ASIN(SQRT(MIN(1,SIN(RADIANS(C15-$K$7)/2)^2+COS(RADIANS(C15))*COS(RADIANS($K$7))*SIN(RADIANS(D15-$K$8)/2)^2))))</x:f>
        <x:v>438.17104497716485</x:v>
      </x:c>
      <x:c r="F15" s="62" t="n">
        <x:f>IF(OR(E15="",$K$10=""),"",SQRT(E15^2+$K$10^2))</x:f>
        <x:v>438.5891896559849</x:v>
      </x:c>
      <x:c r="G15" s="62" t="n">
        <x:f>IF(OR(F15="",$K$9=""),"",MAX(1,MIN(12,Parametros!$B$13+Parametros!$B$14*$K$9-Parametros!$B$15*LOG10(MAX(1,F15)))))</x:f>
        <x:v>1.7988688045404464</x:v>
      </x:c>
      <x:c r="H15" s="37" t="n">
        <x:f>IF(G15="","",ROUND(G15,0))</x:f>
        <x:v>2</x:v>
      </x:c>
      <x:c r="I15" s="38"/>
      <x:c r="J15" s="38"/>
      <x:c r="K15" s="38"/>
    </x:row>
    <x:row r="16" ht="21" customHeight="1">
      <x:c r="A16" s="37" t="str">
        <x:f>Ubicaciones!A16</x:f>
        <x:v>L11</x:v>
      </x:c>
      <x:c r="B16" s="37" t="str">
        <x:f>Ubicaciones!B16</x:f>
        <x:v>Emberá-Wounaan</x:v>
      </x:c>
      <x:c r="C16" s="62" t="n">
        <x:f>Ubicaciones!D16</x:f>
        <x:v>8.25</x:v>
      </x:c>
      <x:c r="D16" s="62" t="n">
        <x:f>Ubicaciones!E16</x:f>
        <x:v>-77.72</x:v>
      </x:c>
      <x:c r="E16" s="62" t="n">
        <x:f>IF(OR($K$7="",$K$8=""),"",2*Parametros!$B$16*ASIN(SQRT(MIN(1,SIN(RADIANS(C16-$K$7)/2)^2+COS(RADIANS(C16))*COS(RADIANS($K$7))*SIN(RADIANS(D16-$K$8)/2)^2))))</x:f>
        <x:v>540.9600755310987</x:v>
      </x:c>
      <x:c r="F16" s="62" t="n">
        <x:f>IF(OR(E16="",$K$10=""),"",SQRT(E16^2+$K$10^2))</x:f>
        <x:v>541.2988231516165</x:v>
      </x:c>
      <x:c r="G16" s="62" t="n">
        <x:f>IF(OR(F16="",$K$9=""),"",MAX(1,MIN(12,Parametros!$B$13+Parametros!$B$14*$K$9-Parametros!$B$15*LOG10(MAX(1,F16)))))</x:f>
        <x:v>1.5247313248446464</x:v>
      </x:c>
      <x:c r="H16" s="37" t="n">
        <x:f>IF(G16="","",ROUND(G16,0))</x:f>
        <x:v>2</x:v>
      </x:c>
      <x:c r="I16" s="38"/>
      <x:c r="J16" s="38"/>
      <x:c r="K16" s="38"/>
    </x:row>
    <x:row r="17" ht="21" customHeight="1">
      <x:c r="A17" s="37" t="str">
        <x:f>Ubicaciones!A17</x:f>
        <x:v>L12</x:v>
      </x:c>
      <x:c r="B17" s="37" t="str">
        <x:f>Ubicaciones!B17</x:f>
        <x:v>Ngäbe-Buglé</x:v>
      </x:c>
      <x:c r="C17" s="62" t="n">
        <x:f>Ubicaciones!D17</x:f>
        <x:v>8.53</x:v>
      </x:c>
      <x:c r="D17" s="62" t="n">
        <x:f>Ubicaciones!E17</x:f>
        <x:v>-81.7</x:v>
      </x:c>
      <x:c r="E17" s="62" t="n">
        <x:f>IF(OR($K$7="",$K$8=""),"",2*Parametros!$B$16*ASIN(SQRT(MIN(1,SIN(RADIANS(C17-$K$7)/2)^2+COS(RADIANS(C17))*COS(RADIANS($K$7))*SIN(RADIANS(D17-$K$8)/2)^2))))</x:f>
        <x:v>125.42959327033381</x:v>
      </x:c>
      <x:c r="F17" s="62" t="n">
        <x:f>IF(OR(E17="",$K$10=""),"",SQRT(E17^2+$K$10^2))</x:f>
        <x:v>126.88260516979562</x:v>
      </x:c>
      <x:c r="G17" s="62" t="n">
        <x:f>IF(OR(F17="",$K$9=""),"",MAX(1,MIN(12,Parametros!$B$13+Parametros!$B$14*$K$9-Parametros!$B$15*LOG10(MAX(1,F17)))))</x:f>
        <x:v>3.4148363123325467</x:v>
      </x:c>
      <x:c r="H17" s="37" t="n">
        <x:f>IF(G17="","",ROUND(G17,0))</x:f>
        <x:v>3</x:v>
      </x:c>
      <x:c r="I17" s="38"/>
      <x:c r="J17" s="38"/>
      <x:c r="K17" s="38"/>
    </x:row>
    <x:row r="18" ht="21" customHeight="1">
      <x:c r="A18" s="37" t="str">
        <x:f>Ubicaciones!A18</x:f>
        <x:v>L13</x:v>
      </x:c>
      <x:c r="B18" s="37" t="str">
        <x:f>Ubicaciones!B18</x:f>
        <x:v>Panamá Oeste</x:v>
      </x:c>
      <x:c r="C18" s="62" t="n">
        <x:f>Ubicaciones!D18</x:f>
        <x:v>8.88</x:v>
      </x:c>
      <x:c r="D18" s="62" t="n">
        <x:f>Ubicaciones!E18</x:f>
        <x:v>-79.78</x:v>
      </x:c>
      <x:c r="E18" s="62" t="n">
        <x:f>IF(OR($K$7="",$K$8=""),"",2*Parametros!$B$16*ASIN(SQRT(MIN(1,SIN(RADIANS(C18-$K$7)/2)^2+COS(RADIANS(C18))*COS(RADIANS($K$7))*SIN(RADIANS(D18-$K$8)/2)^2))))</x:f>
        <x:v>332.09765456909804</x:v>
      </x:c>
      <x:c r="F18" s="62" t="n">
        <x:f>IF(OR(E18="",$K$10=""),"",SQRT(E18^2+$K$10^2))</x:f>
        <x:v>332.64916172599754</x:v>
      </x:c>
      <x:c r="G18" s="62" t="n">
        <x:f>IF(OR(F18="",$K$9=""),"",MAX(1,MIN(12,Parametros!$B$13+Parametros!$B$14*$K$9-Parametros!$B$15*LOG10(MAX(1,F18)))))</x:f>
        <x:v>2.159083273405037</x:v>
      </x:c>
      <x:c r="H18" s="37" t="n">
        <x:f>IF(G18="","",ROUND(G18,0))</x:f>
        <x:v>2</x:v>
      </x:c>
      <x:c r="I18" s="38"/>
      <x:c r="J18" s="38"/>
      <x:c r="K18" s="38"/>
    </x:row>
    <x:row r="19" ht="21" customHeight="1">
      <x:c r="A19" s="37"/>
      <x:c r="B19" s="37"/>
      <x:c r="C19" s="37"/>
      <x:c r="D19" s="37"/>
      <x:c r="E19" s="37"/>
      <x:c r="F19" s="37"/>
      <x:c r="G19" s="37"/>
      <x:c r="H19" s="37"/>
      <x:c r="I19" s="38"/>
      <x:c r="J19" s="38"/>
      <x:c r="K19" s="38"/>
    </x:row>
    <x:row r="20" ht="21" customHeight="1">
      <x:c r="A20" s="37"/>
      <x:c r="B20" s="37"/>
      <x:c r="C20" s="37"/>
      <x:c r="D20" s="37"/>
      <x:c r="E20" s="37"/>
      <x:c r="F20" s="37"/>
      <x:c r="G20" s="37"/>
      <x:c r="H20" s="37"/>
      <x:c r="I20" s="38"/>
      <x:c r="J20" s="38"/>
      <x:c r="K20" s="38"/>
    </x:row>
    <x:row r="21" ht="21" customHeight="1">
      <x:c r="A21" s="37"/>
      <x:c r="B21" s="37"/>
      <x:c r="C21" s="37"/>
      <x:c r="D21" s="37"/>
      <x:c r="E21" s="37"/>
      <x:c r="F21" s="37"/>
      <x:c r="G21" s="37"/>
      <x:c r="H21" s="37"/>
      <x:c r="I21" s="38"/>
      <x:c r="J21" s="38"/>
      <x:c r="K21" s="38"/>
    </x:row>
    <x:row r="22" ht="21" customHeight="1">
      <x:c r="A22" s="37"/>
      <x:c r="B22" s="37"/>
      <x:c r="C22" s="37"/>
      <x:c r="D22" s="37"/>
      <x:c r="E22" s="37"/>
      <x:c r="F22" s="37"/>
      <x:c r="G22" s="37"/>
      <x:c r="H22" s="37"/>
      <x:c r="I22" s="38"/>
      <x:c r="J22" s="38"/>
      <x:c r="K22" s="38"/>
    </x:row>
    <x:row r="23" ht="21" customHeight="1">
      <x:c r="A23" s="37"/>
      <x:c r="B23" s="37"/>
      <x:c r="C23" s="37"/>
      <x:c r="D23" s="37"/>
      <x:c r="E23" s="37"/>
      <x:c r="F23" s="37"/>
      <x:c r="G23" s="37"/>
      <x:c r="H23" s="37"/>
      <x:c r="I23" s="38"/>
      <x:c r="J23" s="38"/>
      <x:c r="K23" s="38"/>
    </x:row>
    <x:row r="24" ht="21" customHeight="1">
      <x:c r="A24" s="37"/>
      <x:c r="B24" s="37"/>
      <x:c r="C24" s="37"/>
      <x:c r="D24" s="37"/>
      <x:c r="E24" s="37"/>
      <x:c r="F24" s="37"/>
      <x:c r="G24" s="37"/>
      <x:c r="H24" s="37"/>
      <x:c r="I24" s="38"/>
      <x:c r="J24" s="38"/>
      <x:c r="K24" s="38"/>
    </x:row>
    <x:row r="25" ht="21" customHeight="1">
      <x:c r="A25" s="37"/>
      <x:c r="B25" s="37"/>
      <x:c r="C25" s="37"/>
      <x:c r="D25" s="37"/>
      <x:c r="E25" s="37"/>
      <x:c r="F25" s="37"/>
      <x:c r="G25" s="37"/>
      <x:c r="H25" s="37"/>
      <x:c r="I25" s="38"/>
      <x:c r="J25" s="38"/>
      <x:c r="K25" s="38"/>
    </x:row>
    <x:row r="26" ht="21" customHeight="1">
      <x:c r="A26" s="37"/>
      <x:c r="B26" s="37"/>
      <x:c r="C26" s="37"/>
      <x:c r="D26" s="37"/>
      <x:c r="E26" s="37"/>
      <x:c r="F26" s="37"/>
      <x:c r="G26" s="37"/>
      <x:c r="H26" s="37"/>
      <x:c r="I26" s="38"/>
      <x:c r="J26" s="38"/>
      <x:c r="K26" s="38"/>
    </x:row>
    <x:row r="27" ht="21" customHeight="1">
      <x:c r="A27" s="37"/>
      <x:c r="B27" s="37"/>
      <x:c r="C27" s="37"/>
      <x:c r="D27" s="37"/>
      <x:c r="E27" s="37"/>
      <x:c r="F27" s="37"/>
      <x:c r="G27" s="37"/>
      <x:c r="H27" s="37"/>
      <x:c r="I27" s="38"/>
      <x:c r="J27" s="38"/>
      <x:c r="K27" s="38"/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  <x:c r="I28" s="38"/>
      <x:c r="J28" s="38"/>
      <x:c r="K28" s="38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  <x:c r="I29" s="38"/>
      <x:c r="J29" s="38"/>
      <x:c r="K29" s="38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  <x:c r="I30" s="38"/>
      <x:c r="J30" s="38"/>
      <x:c r="K30" s="38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  <x:c r="I31" s="38"/>
      <x:c r="J31" s="38"/>
      <x:c r="K31" s="38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  <x:c r="I32" s="38"/>
      <x:c r="J32" s="38"/>
      <x:c r="K32" s="38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  <x:c r="I33" s="38"/>
      <x:c r="J33" s="38"/>
      <x:c r="K33" s="38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  <x:c r="I34" s="38"/>
      <x:c r="J34" s="38"/>
      <x:c r="K34" s="38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  <x:c r="I35" s="38"/>
      <x:c r="J35" s="38"/>
      <x:c r="K35" s="38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  <x:c r="I36" s="38"/>
      <x:c r="J36" s="38"/>
      <x:c r="K36" s="38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  <x:c r="I37" s="38"/>
      <x:c r="J37" s="38"/>
      <x:c r="K37" s="38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  <x:c r="I38" s="38"/>
      <x:c r="J38" s="38"/>
      <x:c r="K38" s="38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  <x:c r="I39" s="38"/>
      <x:c r="J39" s="38"/>
      <x:c r="K39" s="38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  <x:c r="I40" s="38"/>
      <x:c r="J40" s="38"/>
      <x:c r="K40" s="38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  <x:c r="I41" s="38"/>
      <x:c r="J41" s="38"/>
      <x:c r="K41" s="38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  <x:c r="I42" s="38"/>
      <x:c r="J42" s="38"/>
      <x:c r="K42" s="38"/>
    </x:row>
    <x:row r="43" ht="21" customHeight="1">
      <x:c r="A43" s="37"/>
      <x:c r="B43" s="37"/>
      <x:c r="C43" s="37"/>
      <x:c r="D43" s="37"/>
      <x:c r="E43" s="37"/>
      <x:c r="F43" s="37"/>
      <x:c r="G43" s="37"/>
      <x:c r="H43" s="37"/>
      <x:c r="I43" s="38"/>
      <x:c r="J43" s="38"/>
      <x:c r="K43" s="38"/>
    </x:row>
    <x:row r="44" ht="21" customHeight="1">
      <x:c r="A44" s="37"/>
      <x:c r="B44" s="37"/>
      <x:c r="C44" s="37"/>
      <x:c r="D44" s="37"/>
      <x:c r="E44" s="37"/>
      <x:c r="F44" s="37"/>
      <x:c r="G44" s="37"/>
      <x:c r="H44" s="37"/>
      <x:c r="I44" s="38"/>
      <x:c r="J44" s="38"/>
      <x:c r="K44" s="38"/>
    </x:row>
    <x:row r="45" ht="21" customHeight="1">
      <x:c r="A45" s="37"/>
      <x:c r="B45" s="37"/>
      <x:c r="C45" s="37"/>
      <x:c r="D45" s="37"/>
      <x:c r="E45" s="37"/>
      <x:c r="F45" s="37"/>
      <x:c r="G45" s="37"/>
      <x:c r="H45" s="37"/>
      <x:c r="I45" s="38"/>
      <x:c r="J45" s="38"/>
      <x:c r="K45" s="38"/>
    </x:row>
    <x:row r="46" ht="21" customHeight="1">
      <x:c r="A46" s="37"/>
      <x:c r="B46" s="37"/>
      <x:c r="C46" s="37"/>
      <x:c r="D46" s="37"/>
      <x:c r="E46" s="37"/>
      <x:c r="F46" s="37"/>
      <x:c r="G46" s="37"/>
      <x:c r="H46" s="37"/>
      <x:c r="I46" s="38"/>
      <x:c r="J46" s="38"/>
      <x:c r="K46" s="38"/>
    </x:row>
    <x:row r="47" ht="21" customHeight="1">
      <x:c r="A47" s="37"/>
      <x:c r="B47" s="37"/>
      <x:c r="C47" s="37"/>
      <x:c r="D47" s="37"/>
      <x:c r="E47" s="37"/>
      <x:c r="F47" s="37"/>
      <x:c r="G47" s="37"/>
      <x:c r="H47" s="37"/>
      <x:c r="I47" s="38"/>
      <x:c r="J47" s="38"/>
      <x:c r="K47" s="38"/>
    </x:row>
    <x:row r="48" ht="21" customHeight="1">
      <x:c r="A48" s="37"/>
      <x:c r="B48" s="37"/>
      <x:c r="C48" s="37"/>
      <x:c r="D48" s="37"/>
      <x:c r="E48" s="37"/>
      <x:c r="F48" s="37"/>
      <x:c r="G48" s="37"/>
      <x:c r="H48" s="37"/>
      <x:c r="I48" s="38"/>
      <x:c r="J48" s="38"/>
      <x:c r="K48" s="38"/>
    </x:row>
    <x:row r="49" ht="21" customHeight="1">
      <x:c r="A49" s="37"/>
      <x:c r="B49" s="37"/>
      <x:c r="C49" s="37"/>
      <x:c r="D49" s="37"/>
      <x:c r="E49" s="37"/>
      <x:c r="F49" s="37"/>
      <x:c r="G49" s="37"/>
      <x:c r="H49" s="37"/>
      <x:c r="I49" s="38"/>
      <x:c r="J49" s="38"/>
      <x:c r="K49" s="38"/>
    </x:row>
    <x:row r="50" ht="21" customHeight="1">
      <x:c r="A50" s="37"/>
      <x:c r="B50" s="37"/>
      <x:c r="C50" s="37"/>
      <x:c r="D50" s="37"/>
      <x:c r="E50" s="37"/>
      <x:c r="F50" s="37"/>
      <x:c r="G50" s="37"/>
      <x:c r="H50" s="37"/>
      <x:c r="I50" s="38"/>
      <x:c r="J50" s="38"/>
      <x:c r="K50" s="38"/>
    </x:row>
    <x:row r="51" ht="21" customHeight="1">
      <x:c r="A51" s="37"/>
      <x:c r="B51" s="37"/>
      <x:c r="C51" s="37"/>
      <x:c r="D51" s="37"/>
      <x:c r="E51" s="37"/>
      <x:c r="F51" s="37"/>
      <x:c r="G51" s="37"/>
      <x:c r="H51" s="37"/>
      <x:c r="I51" s="38"/>
      <x:c r="J51" s="38"/>
      <x:c r="K51" s="38"/>
    </x:row>
    <x:row r="52" ht="21" customHeight="1">
      <x:c r="A52" s="37"/>
      <x:c r="B52" s="37"/>
      <x:c r="C52" s="37"/>
      <x:c r="D52" s="37"/>
      <x:c r="E52" s="37"/>
      <x:c r="F52" s="37"/>
      <x:c r="G52" s="37"/>
      <x:c r="H52" s="37"/>
      <x:c r="I52" s="38"/>
      <x:c r="J52" s="38"/>
      <x:c r="K52" s="38"/>
    </x:row>
    <x:row r="53" ht="21" customHeight="1">
      <x:c r="A53" s="37"/>
      <x:c r="B53" s="37"/>
      <x:c r="C53" s="37"/>
      <x:c r="D53" s="37"/>
      <x:c r="E53" s="37"/>
      <x:c r="F53" s="37"/>
      <x:c r="G53" s="37"/>
      <x:c r="H53" s="37"/>
      <x:c r="I53" s="38"/>
      <x:c r="J53" s="38"/>
      <x:c r="K53" s="38"/>
    </x:row>
    <x:row r="54" ht="21" customHeight="1">
      <x:c r="A54" s="37"/>
      <x:c r="B54" s="37"/>
      <x:c r="C54" s="37"/>
      <x:c r="D54" s="37"/>
      <x:c r="E54" s="37"/>
      <x:c r="F54" s="37"/>
      <x:c r="G54" s="37"/>
      <x:c r="H54" s="37"/>
      <x:c r="I54" s="38"/>
      <x:c r="J54" s="38"/>
      <x:c r="K54" s="38"/>
    </x:row>
    <x:row r="55" ht="21" customHeight="1">
      <x:c r="A55" s="37"/>
      <x:c r="B55" s="37"/>
      <x:c r="C55" s="37"/>
      <x:c r="D55" s="37"/>
      <x:c r="E55" s="37"/>
      <x:c r="F55" s="37"/>
      <x:c r="G55" s="37"/>
      <x:c r="H55" s="37"/>
      <x:c r="I55" s="38"/>
      <x:c r="J55" s="38"/>
      <x:c r="K55" s="38"/>
    </x:row>
    <x:row r="56" ht="21" customHeight="1">
      <x:c r="A56" s="37"/>
      <x:c r="B56" s="37"/>
      <x:c r="C56" s="37"/>
      <x:c r="D56" s="37"/>
      <x:c r="E56" s="37"/>
      <x:c r="F56" s="37"/>
      <x:c r="G56" s="37"/>
      <x:c r="H56" s="37"/>
      <x:c r="I56" s="38"/>
      <x:c r="J56" s="38"/>
      <x:c r="K56" s="38"/>
    </x:row>
    <x:row r="57" ht="21" customHeight="1">
      <x:c r="A57" s="37"/>
      <x:c r="B57" s="37"/>
      <x:c r="C57" s="37"/>
      <x:c r="D57" s="37"/>
      <x:c r="E57" s="37"/>
      <x:c r="F57" s="37"/>
      <x:c r="G57" s="37"/>
      <x:c r="H57" s="37"/>
      <x:c r="I57" s="38"/>
      <x:c r="J57" s="38"/>
      <x:c r="K57" s="38"/>
    </x:row>
    <x:row r="58" ht="21" customHeight="1">
      <x:c r="A58" s="37"/>
      <x:c r="B58" s="37"/>
      <x:c r="C58" s="37"/>
      <x:c r="D58" s="37"/>
      <x:c r="E58" s="37"/>
      <x:c r="F58" s="37"/>
      <x:c r="G58" s="37"/>
      <x:c r="H58" s="37"/>
      <x:c r="I58" s="38"/>
      <x:c r="J58" s="38"/>
      <x:c r="K58" s="38"/>
    </x:row>
    <x:row r="59" ht="21" customHeight="1">
      <x:c r="A59" s="37"/>
      <x:c r="B59" s="37"/>
      <x:c r="C59" s="37"/>
      <x:c r="D59" s="37"/>
      <x:c r="E59" s="37"/>
      <x:c r="F59" s="37"/>
      <x:c r="G59" s="37"/>
      <x:c r="H59" s="37"/>
      <x:c r="I59" s="38"/>
      <x:c r="J59" s="38"/>
      <x:c r="K59" s="38"/>
    </x:row>
    <x:row r="60" ht="21" customHeight="1">
      <x:c r="A60" s="37"/>
      <x:c r="B60" s="37"/>
      <x:c r="C60" s="37"/>
      <x:c r="D60" s="37"/>
      <x:c r="E60" s="37"/>
      <x:c r="F60" s="37"/>
      <x:c r="G60" s="37"/>
      <x:c r="H60" s="37"/>
      <x:c r="I60" s="38"/>
      <x:c r="J60" s="38"/>
      <x:c r="K60" s="38"/>
    </x:row>
    <x:row r="61" ht="21" customHeight="1">
      <x:c r="A61" s="37"/>
      <x:c r="B61" s="37"/>
      <x:c r="C61" s="37"/>
      <x:c r="D61" s="37"/>
      <x:c r="E61" s="37"/>
      <x:c r="F61" s="37"/>
      <x:c r="G61" s="37"/>
      <x:c r="H61" s="37"/>
      <x:c r="I61" s="38"/>
      <x:c r="J61" s="38"/>
      <x:c r="K61" s="38"/>
    </x:row>
    <x:row r="62" ht="21" customHeight="1">
      <x:c r="A62" s="37"/>
      <x:c r="B62" s="37"/>
      <x:c r="C62" s="37"/>
      <x:c r="D62" s="37"/>
      <x:c r="E62" s="37"/>
      <x:c r="F62" s="37"/>
      <x:c r="G62" s="37"/>
      <x:c r="H62" s="37"/>
      <x:c r="I62" s="38"/>
      <x:c r="J62" s="38"/>
      <x:c r="K62" s="38"/>
    </x:row>
    <x:row r="63" ht="21" customHeight="1">
      <x:c r="A63" s="37"/>
      <x:c r="B63" s="37"/>
      <x:c r="C63" s="37"/>
      <x:c r="D63" s="37"/>
      <x:c r="E63" s="37"/>
      <x:c r="F63" s="37"/>
      <x:c r="G63" s="37"/>
      <x:c r="H63" s="37"/>
      <x:c r="I63" s="38"/>
      <x:c r="J63" s="38"/>
      <x:c r="K63" s="38"/>
    </x:row>
    <x:row r="64" ht="21" customHeight="1">
      <x:c r="A64" s="37"/>
      <x:c r="B64" s="37"/>
      <x:c r="C64" s="37"/>
      <x:c r="D64" s="37"/>
      <x:c r="E64" s="37"/>
      <x:c r="F64" s="37"/>
      <x:c r="G64" s="37"/>
      <x:c r="H64" s="37"/>
      <x:c r="I64" s="38"/>
      <x:c r="J64" s="38"/>
      <x:c r="K64" s="38"/>
    </x:row>
    <x:row r="65" ht="21" customHeight="1">
      <x:c r="A65" s="37"/>
      <x:c r="B65" s="37"/>
      <x:c r="C65" s="37"/>
      <x:c r="D65" s="37"/>
      <x:c r="E65" s="37"/>
      <x:c r="F65" s="37"/>
      <x:c r="G65" s="37"/>
      <x:c r="H65" s="37"/>
      <x:c r="I65" s="38"/>
      <x:c r="J65" s="38"/>
      <x:c r="K65" s="38"/>
    </x:row>
    <x:row r="66" ht="21" customHeight="1">
      <x:c r="A66" s="37"/>
      <x:c r="B66" s="37"/>
      <x:c r="C66" s="37"/>
      <x:c r="D66" s="37"/>
      <x:c r="E66" s="37"/>
      <x:c r="F66" s="37"/>
      <x:c r="G66" s="37"/>
      <x:c r="H66" s="37"/>
      <x:c r="I66" s="38"/>
      <x:c r="J66" s="38"/>
      <x:c r="K66" s="38"/>
    </x:row>
    <x:row r="67" ht="21" customHeight="1">
      <x:c r="A67" s="37"/>
      <x:c r="B67" s="37"/>
      <x:c r="C67" s="37"/>
      <x:c r="D67" s="37"/>
      <x:c r="E67" s="37"/>
      <x:c r="F67" s="37"/>
      <x:c r="G67" s="37"/>
      <x:c r="H67" s="37"/>
      <x:c r="I67" s="38"/>
      <x:c r="J67" s="38"/>
      <x:c r="K67" s="38"/>
    </x:row>
    <x:row r="68" ht="21" customHeight="1">
      <x:c r="A68" s="37"/>
      <x:c r="B68" s="37"/>
      <x:c r="C68" s="37"/>
      <x:c r="D68" s="37"/>
      <x:c r="E68" s="37"/>
      <x:c r="F68" s="37"/>
      <x:c r="G68" s="37"/>
      <x:c r="H68" s="37"/>
      <x:c r="I68" s="38"/>
      <x:c r="J68" s="38"/>
      <x:c r="K68" s="38"/>
    </x:row>
    <x:row r="69" ht="21" customHeight="1">
      <x:c r="A69" s="37"/>
      <x:c r="B69" s="37"/>
      <x:c r="C69" s="37"/>
      <x:c r="D69" s="37"/>
      <x:c r="E69" s="37"/>
      <x:c r="F69" s="37"/>
      <x:c r="G69" s="37"/>
      <x:c r="H69" s="37"/>
      <x:c r="I69" s="38"/>
      <x:c r="J69" s="38"/>
      <x:c r="K69" s="38"/>
    </x:row>
    <x:row r="70" ht="21" customHeight="1">
      <x:c r="A70" s="37"/>
      <x:c r="B70" s="37"/>
      <x:c r="C70" s="37"/>
      <x:c r="D70" s="37"/>
      <x:c r="E70" s="37"/>
      <x:c r="F70" s="37"/>
      <x:c r="G70" s="37"/>
      <x:c r="H70" s="37"/>
      <x:c r="I70" s="38"/>
      <x:c r="J70" s="38"/>
      <x:c r="K70" s="38"/>
    </x:row>
    <x:row r="71" ht="21" customHeight="1">
      <x:c r="A71" s="37"/>
      <x:c r="B71" s="37"/>
      <x:c r="C71" s="37"/>
      <x:c r="D71" s="37"/>
      <x:c r="E71" s="37"/>
      <x:c r="F71" s="37"/>
      <x:c r="G71" s="37"/>
      <x:c r="H71" s="37"/>
      <x:c r="I71" s="38"/>
      <x:c r="J71" s="38"/>
      <x:c r="K71" s="38"/>
    </x:row>
    <x:row r="72" ht="21" customHeight="1">
      <x:c r="A72" s="37"/>
      <x:c r="B72" s="37"/>
      <x:c r="C72" s="37"/>
      <x:c r="D72" s="37"/>
      <x:c r="E72" s="37"/>
      <x:c r="F72" s="37"/>
      <x:c r="G72" s="37"/>
      <x:c r="H72" s="37"/>
      <x:c r="I72" s="38"/>
      <x:c r="J72" s="38"/>
      <x:c r="K72" s="38"/>
    </x:row>
    <x:row r="73" ht="21" customHeight="1">
      <x:c r="A73" s="37"/>
      <x:c r="B73" s="37"/>
      <x:c r="C73" s="37"/>
      <x:c r="D73" s="37"/>
      <x:c r="E73" s="37"/>
      <x:c r="F73" s="37"/>
      <x:c r="G73" s="37"/>
      <x:c r="H73" s="37"/>
      <x:c r="I73" s="38"/>
      <x:c r="J73" s="38"/>
      <x:c r="K73" s="38"/>
    </x:row>
    <x:row r="74" ht="21" customHeight="1">
      <x:c r="A74" s="37"/>
      <x:c r="B74" s="37"/>
      <x:c r="C74" s="37"/>
      <x:c r="D74" s="37"/>
      <x:c r="E74" s="37"/>
      <x:c r="F74" s="37"/>
      <x:c r="G74" s="37"/>
      <x:c r="H74" s="37"/>
      <x:c r="I74" s="38"/>
      <x:c r="J74" s="38"/>
      <x:c r="K74" s="38"/>
    </x:row>
    <x:row r="75" ht="21" customHeight="1">
      <x:c r="A75" s="37"/>
      <x:c r="B75" s="37"/>
      <x:c r="C75" s="37"/>
      <x:c r="D75" s="37"/>
      <x:c r="E75" s="37"/>
      <x:c r="F75" s="37"/>
      <x:c r="G75" s="37"/>
      <x:c r="H75" s="37"/>
      <x:c r="I75" s="38"/>
      <x:c r="J75" s="38"/>
      <x:c r="K75" s="38"/>
    </x:row>
    <x:row r="76" ht="21" customHeight="1">
      <x:c r="A76" s="37"/>
      <x:c r="B76" s="37"/>
      <x:c r="C76" s="37"/>
      <x:c r="D76" s="37"/>
      <x:c r="E76" s="37"/>
      <x:c r="F76" s="37"/>
      <x:c r="G76" s="37"/>
      <x:c r="H76" s="37"/>
      <x:c r="I76" s="38"/>
      <x:c r="J76" s="38"/>
      <x:c r="K76" s="38"/>
    </x:row>
    <x:row r="77" ht="21" customHeight="1">
      <x:c r="A77" s="37"/>
      <x:c r="B77" s="37"/>
      <x:c r="C77" s="37"/>
      <x:c r="D77" s="37"/>
      <x:c r="E77" s="37"/>
      <x:c r="F77" s="37"/>
      <x:c r="G77" s="37"/>
      <x:c r="H77" s="37"/>
      <x:c r="I77" s="38"/>
      <x:c r="J77" s="38"/>
      <x:c r="K77" s="38"/>
    </x:row>
    <x:row r="78" ht="21" customHeight="1">
      <x:c r="A78" s="37"/>
      <x:c r="B78" s="37"/>
      <x:c r="C78" s="37"/>
      <x:c r="D78" s="37"/>
      <x:c r="E78" s="37"/>
      <x:c r="F78" s="37"/>
      <x:c r="G78" s="37"/>
      <x:c r="H78" s="37"/>
      <x:c r="I78" s="38"/>
      <x:c r="J78" s="38"/>
      <x:c r="K78" s="38"/>
    </x:row>
    <x:row r="79" ht="21" customHeight="1">
      <x:c r="A79" s="37"/>
      <x:c r="B79" s="37"/>
      <x:c r="C79" s="37"/>
      <x:c r="D79" s="37"/>
      <x:c r="E79" s="37"/>
      <x:c r="F79" s="37"/>
      <x:c r="G79" s="37"/>
      <x:c r="H79" s="37"/>
      <x:c r="I79" s="38"/>
      <x:c r="J79" s="38"/>
      <x:c r="K79" s="38"/>
    </x:row>
    <x:row r="80" ht="21" customHeight="1">
      <x:c r="A80" s="37"/>
      <x:c r="B80" s="37"/>
      <x:c r="C80" s="37"/>
      <x:c r="D80" s="37"/>
      <x:c r="E80" s="37"/>
      <x:c r="F80" s="37"/>
      <x:c r="G80" s="37"/>
      <x:c r="H80" s="37"/>
      <x:c r="I80" s="38"/>
      <x:c r="J80" s="38"/>
      <x:c r="K80" s="38"/>
    </x:row>
    <x:row r="81" ht="21" customHeight="1">
      <x:c r="A81" s="37"/>
      <x:c r="B81" s="37"/>
      <x:c r="C81" s="37"/>
      <x:c r="D81" s="37"/>
      <x:c r="E81" s="37"/>
      <x:c r="F81" s="37"/>
      <x:c r="G81" s="37"/>
      <x:c r="H81" s="37"/>
      <x:c r="I81" s="38"/>
      <x:c r="J81" s="38"/>
      <x:c r="K81" s="38"/>
    </x:row>
    <x:row r="82" ht="21" customHeight="1">
      <x:c r="A82" s="37"/>
      <x:c r="B82" s="37"/>
      <x:c r="C82" s="37"/>
      <x:c r="D82" s="37"/>
      <x:c r="E82" s="37"/>
      <x:c r="F82" s="37"/>
      <x:c r="G82" s="37"/>
      <x:c r="H82" s="37"/>
      <x:c r="I82" s="38"/>
      <x:c r="J82" s="38"/>
      <x:c r="K82" s="38"/>
    </x:row>
    <x:row r="83" ht="21" customHeight="1">
      <x:c r="A83" s="37"/>
      <x:c r="B83" s="37"/>
      <x:c r="C83" s="37"/>
      <x:c r="D83" s="37"/>
      <x:c r="E83" s="37"/>
      <x:c r="F83" s="37"/>
      <x:c r="G83" s="37"/>
      <x:c r="H83" s="37"/>
      <x:c r="I83" s="38"/>
      <x:c r="J83" s="38"/>
      <x:c r="K83" s="38"/>
    </x:row>
    <x:row r="84" ht="21" customHeight="1">
      <x:c r="A84" s="37"/>
      <x:c r="B84" s="37"/>
      <x:c r="C84" s="37"/>
      <x:c r="D84" s="37"/>
      <x:c r="E84" s="37"/>
      <x:c r="F84" s="37"/>
      <x:c r="G84" s="37"/>
      <x:c r="H84" s="37"/>
      <x:c r="I84" s="38"/>
      <x:c r="J84" s="38"/>
      <x:c r="K84" s="38"/>
    </x:row>
    <x:row r="85" ht="21" customHeight="1">
      <x:c r="A85" s="37"/>
      <x:c r="B85" s="37"/>
      <x:c r="C85" s="37"/>
      <x:c r="D85" s="37"/>
      <x:c r="E85" s="37"/>
      <x:c r="F85" s="37"/>
      <x:c r="G85" s="37"/>
      <x:c r="H85" s="37"/>
      <x:c r="I85" s="38"/>
      <x:c r="J85" s="38"/>
      <x:c r="K85" s="38"/>
    </x:row>
    <x:row r="86" ht="21" customHeight="1">
      <x:c r="A86" s="37"/>
      <x:c r="B86" s="37"/>
      <x:c r="C86" s="37"/>
      <x:c r="D86" s="37"/>
      <x:c r="E86" s="37"/>
      <x:c r="F86" s="37"/>
      <x:c r="G86" s="37"/>
      <x:c r="H86" s="37"/>
      <x:c r="I86" s="38"/>
      <x:c r="J86" s="38"/>
      <x:c r="K86" s="38"/>
    </x:row>
    <x:row r="87" ht="21" customHeight="1">
      <x:c r="A87" s="37"/>
      <x:c r="B87" s="37"/>
      <x:c r="C87" s="37"/>
      <x:c r="D87" s="37"/>
      <x:c r="E87" s="37"/>
      <x:c r="F87" s="37"/>
      <x:c r="G87" s="37"/>
      <x:c r="H87" s="37"/>
      <x:c r="I87" s="38"/>
      <x:c r="J87" s="38"/>
      <x:c r="K87" s="38"/>
    </x:row>
    <x:row r="88" ht="21" customHeight="1">
      <x:c r="A88" s="37"/>
      <x:c r="B88" s="37"/>
      <x:c r="C88" s="37"/>
      <x:c r="D88" s="37"/>
      <x:c r="E88" s="37"/>
      <x:c r="F88" s="37"/>
      <x:c r="G88" s="37"/>
      <x:c r="H88" s="37"/>
      <x:c r="I88" s="38"/>
      <x:c r="J88" s="38"/>
      <x:c r="K88" s="38"/>
    </x:row>
    <x:row r="89" ht="21" customHeight="1">
      <x:c r="A89" s="37"/>
      <x:c r="B89" s="37"/>
      <x:c r="C89" s="37"/>
      <x:c r="D89" s="37"/>
      <x:c r="E89" s="37"/>
      <x:c r="F89" s="37"/>
      <x:c r="G89" s="37"/>
      <x:c r="H89" s="37"/>
      <x:c r="I89" s="38"/>
      <x:c r="J89" s="38"/>
      <x:c r="K89" s="38"/>
    </x:row>
    <x:row r="90" ht="21" customHeight="1">
      <x:c r="A90" s="37"/>
      <x:c r="B90" s="37"/>
      <x:c r="C90" s="37"/>
      <x:c r="D90" s="37"/>
      <x:c r="E90" s="37"/>
      <x:c r="F90" s="37"/>
      <x:c r="G90" s="37"/>
      <x:c r="H90" s="37"/>
      <x:c r="I90" s="38"/>
      <x:c r="J90" s="38"/>
      <x:c r="K90" s="38"/>
    </x:row>
    <x:row r="91" ht="21" customHeight="1">
      <x:c r="A91" s="37"/>
      <x:c r="B91" s="37"/>
      <x:c r="C91" s="37"/>
      <x:c r="D91" s="37"/>
      <x:c r="E91" s="37"/>
      <x:c r="F91" s="37"/>
      <x:c r="G91" s="37"/>
      <x:c r="H91" s="37"/>
      <x:c r="I91" s="38"/>
      <x:c r="J91" s="38"/>
      <x:c r="K91" s="38"/>
    </x:row>
    <x:row r="92" ht="21" customHeight="1">
      <x:c r="A92" s="37"/>
      <x:c r="B92" s="37"/>
      <x:c r="C92" s="37"/>
      <x:c r="D92" s="37"/>
      <x:c r="E92" s="37"/>
      <x:c r="F92" s="37"/>
      <x:c r="G92" s="37"/>
      <x:c r="H92" s="37"/>
      <x:c r="I92" s="38"/>
      <x:c r="J92" s="38"/>
      <x:c r="K92" s="38"/>
    </x:row>
    <x:row r="93" ht="21" customHeight="1">
      <x:c r="A93" s="37"/>
      <x:c r="B93" s="37"/>
      <x:c r="C93" s="37"/>
      <x:c r="D93" s="37"/>
      <x:c r="E93" s="37"/>
      <x:c r="F93" s="37"/>
      <x:c r="G93" s="37"/>
      <x:c r="H93" s="37"/>
      <x:c r="I93" s="38"/>
      <x:c r="J93" s="38"/>
      <x:c r="K93" s="38"/>
    </x:row>
    <x:row r="94" ht="21" customHeight="1">
      <x:c r="A94" s="37"/>
      <x:c r="B94" s="37"/>
      <x:c r="C94" s="37"/>
      <x:c r="D94" s="37"/>
      <x:c r="E94" s="37"/>
      <x:c r="F94" s="37"/>
      <x:c r="G94" s="37"/>
      <x:c r="H94" s="37"/>
      <x:c r="I94" s="38"/>
      <x:c r="J94" s="38"/>
      <x:c r="K94" s="38"/>
    </x:row>
    <x:row r="95" ht="21" customHeight="1">
      <x:c r="A95" s="37"/>
      <x:c r="B95" s="37"/>
      <x:c r="C95" s="37"/>
      <x:c r="D95" s="37"/>
      <x:c r="E95" s="37"/>
      <x:c r="F95" s="37"/>
      <x:c r="G95" s="37"/>
      <x:c r="H95" s="37"/>
      <x:c r="I95" s="38"/>
      <x:c r="J95" s="38"/>
      <x:c r="K95" s="38"/>
    </x:row>
    <x:row r="96" ht="21" customHeight="1">
      <x:c r="A96" s="37"/>
      <x:c r="B96" s="37"/>
      <x:c r="C96" s="37"/>
      <x:c r="D96" s="37"/>
      <x:c r="E96" s="37"/>
      <x:c r="F96" s="37"/>
      <x:c r="G96" s="37"/>
      <x:c r="H96" s="37"/>
      <x:c r="I96" s="38"/>
      <x:c r="J96" s="38"/>
      <x:c r="K96" s="38"/>
    </x:row>
    <x:row r="97" ht="21" customHeight="1">
      <x:c r="A97" s="37"/>
      <x:c r="B97" s="37"/>
      <x:c r="C97" s="37"/>
      <x:c r="D97" s="37"/>
      <x:c r="E97" s="37"/>
      <x:c r="F97" s="37"/>
      <x:c r="G97" s="37"/>
      <x:c r="H97" s="37"/>
      <x:c r="I97" s="38"/>
      <x:c r="J97" s="38"/>
      <x:c r="K97" s="38"/>
    </x:row>
    <x:row r="98" ht="21" customHeight="1">
      <x:c r="A98" s="37"/>
      <x:c r="B98" s="37"/>
      <x:c r="C98" s="37"/>
      <x:c r="D98" s="37"/>
      <x:c r="E98" s="37"/>
      <x:c r="F98" s="37"/>
      <x:c r="G98" s="37"/>
      <x:c r="H98" s="37"/>
      <x:c r="I98" s="38"/>
      <x:c r="J98" s="38"/>
      <x:c r="K98" s="38"/>
    </x:row>
    <x:row r="99" ht="21" customHeight="1">
      <x:c r="A99" s="37"/>
      <x:c r="B99" s="37"/>
      <x:c r="C99" s="37"/>
      <x:c r="D99" s="37"/>
      <x:c r="E99" s="37"/>
      <x:c r="F99" s="37"/>
      <x:c r="G99" s="37"/>
      <x:c r="H99" s="37"/>
      <x:c r="I99" s="38"/>
      <x:c r="J99" s="38"/>
      <x:c r="K99" s="38"/>
    </x:row>
    <x:row r="100" ht="21" customHeight="1">
      <x:c r="A100" s="37"/>
      <x:c r="B100" s="37"/>
      <x:c r="C100" s="37"/>
      <x:c r="D100" s="37"/>
      <x:c r="E100" s="37"/>
      <x:c r="F100" s="37"/>
      <x:c r="G100" s="37"/>
      <x:c r="H100" s="37"/>
      <x:c r="I100" s="38"/>
      <x:c r="J100" s="38"/>
      <x:c r="K100" s="38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5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4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</x:cols>
  <x:sheetData>
    <x:row r="1">
      <x:c r="A1" s="37"/>
      <x:c r="B1" s="37"/>
      <x:c r="C1" s="37"/>
      <x:c r="D1" s="37"/>
      <x:c r="E1" s="37"/>
      <x:c r="F1" s="37"/>
      <x:c r="G1" s="37"/>
      <x:c r="H1" s="37"/>
      <x:c r="I1" s="37"/>
      <x:c r="J1" s="37"/>
      <x:c r="K1" s="37"/>
      <x:c r="L1" s="37"/>
      <x:c r="M1" s="37"/>
      <x:c r="N1" s="37"/>
      <x:c r="O1" s="37"/>
    </x:row>
    <x:row r="2">
      <x:c r="A2" s="39" t="str">
        <x:v>Catálogo sintético de prueba</x:v>
      </x:c>
      <x:c r="B2" s="37"/>
      <x:c r="C2" s="37"/>
      <x:c r="D2" s="37"/>
      <x:c r="E2" s="37"/>
      <x:c r="F2" s="37"/>
      <x:c r="G2" s="37"/>
      <x:c r="H2" s="37"/>
      <x:c r="I2" s="37"/>
      <x:c r="J2" s="37"/>
      <x:c r="K2" s="37"/>
      <x:c r="L2" s="37"/>
      <x:c r="M2" s="37"/>
      <x:c r="N2" s="37"/>
      <x:c r="O2" s="37"/>
    </x:row>
    <x:row r="3">
      <x:c r="A3" s="40" t="str">
        <x:v>20 eventos reproducibles. Distribuciones uniformes de prueba, sin frecuencias calibradas. Duración solo registrada.</x:v>
      </x:c>
      <x:c r="B3" s="37"/>
      <x:c r="C3" s="37"/>
      <x:c r="D3" s="37"/>
      <x:c r="E3" s="37"/>
      <x:c r="F3" s="37"/>
      <x:c r="G3" s="37"/>
      <x:c r="H3" s="37"/>
      <x:c r="I3" s="37"/>
      <x:c r="J3" s="37"/>
      <x:c r="K3" s="37"/>
      <x:c r="L3" s="37"/>
      <x:c r="M3" s="37"/>
      <x:c r="N3" s="37"/>
      <x:c r="O3" s="37"/>
    </x:row>
    <x:row r="4">
      <x:c r="A4" s="37"/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</x:row>
    <x:row r="5" ht="38" customHeight="1">
      <x:c r="A5" s="8" t="str">
        <x:v>ID evento</x:v>
      </x:c>
      <x:c r="B5" s="8" t="str">
        <x:v>Fuente ID</x:v>
      </x:c>
      <x:c r="C5" s="8" t="str">
        <x:v>Descripción</x:v>
      </x:c>
      <x:c r="D5" s="8" t="str">
        <x:v>Latitud</x:v>
      </x:c>
      <x:c r="E5" s="8" t="str">
        <x:v>Longitud</x:v>
      </x:c>
      <x:c r="F5" s="8" t="str">
        <x:v>Magnitud Mw</x:v>
      </x:c>
      <x:c r="G5" s="8" t="str">
        <x:v>Profundidad km</x:v>
      </x:c>
      <x:c r="H5" s="8" t="str">
        <x:v>Duración s</x:v>
      </x:c>
      <x:c r="I5" s="8" t="str">
        <x:v>Frecuencia anual</x:v>
      </x:c>
      <x:c r="J5" s="8" t="str">
        <x:v>Estado</x:v>
      </x:c>
      <x:c r="K5" s="8" t="str">
        <x:v>u lat</x:v>
      </x:c>
      <x:c r="L5" s="8" t="str">
        <x:v>u lon</x:v>
      </x:c>
      <x:c r="M5" s="8" t="str">
        <x:v>u magnitud</x:v>
      </x:c>
      <x:c r="N5" s="8" t="str">
        <x:v>u profundidad</x:v>
      </x:c>
      <x:c r="O5" s="8" t="str">
        <x:v>u duración</x:v>
      </x:c>
    </x:row>
    <x:row r="6" ht="21" customHeight="1">
      <x:c r="A6" s="37" t="n">
        <x:v>1</x:v>
      </x:c>
      <x:c r="B6" s="48" t="str">
        <x:v>DEMO</x:v>
      </x:c>
      <x:c r="C6" s="48" t="str">
        <x:v>Evento sintético ilustrativo</x:v>
      </x:c>
      <x:c r="D6" s="54" t="n">
        <x:f>IF(J6="Faltan parámetros fuente","",INDEX('Fuentes sismicas'!$D$6:$D$9,MATCH(B6,'Fuentes sismicas'!$A$6:$A$9,0))+K6*(INDEX('Fuentes sismicas'!$E$6:$E$9,MATCH(B6,'Fuentes sismicas'!$A$6:$A$9,0))-INDEX('Fuentes sismicas'!$D$6:$D$9,MATCH(B6,'Fuentes sismicas'!$A$6:$A$9,0))))</x:f>
        <x:v>7.861252840599628</x:v>
      </x:c>
      <x:c r="E6" s="54" t="n">
        <x:f>IF(J6="Faltan parámetros fuente","",INDEX('Fuentes sismicas'!$F$6:$F$9,MATCH(B6,'Fuentes sismicas'!$A$6:$A$9,0))+L6*(INDEX('Fuentes sismicas'!$G$6:$G$9,MATCH(B6,'Fuentes sismicas'!$A$6:$A$9,0))-INDEX('Fuentes sismicas'!$F$6:$F$9,MATCH(B6,'Fuentes sismicas'!$A$6:$A$9,0))))</x:f>
        <x:v>-82.617781898675</x:v>
      </x:c>
      <x:c r="F6" s="64" t="n">
        <x:f>IF(J6="Faltan parámetros fuente","",INDEX('Fuentes sismicas'!$H$6:$H$9,MATCH(B6,'Fuentes sismicas'!$A$6:$A$9,0))+M6*(INDEX('Fuentes sismicas'!$I$6:$I$9,MATCH(B6,'Fuentes sismicas'!$A$6:$A$9,0))-INDEX('Fuentes sismicas'!$H$6:$H$9,MATCH(B6,'Fuentes sismicas'!$A$6:$A$9,0))))</x:f>
        <x:v>5.816695048997644</x:v>
      </x:c>
      <x:c r="G6" s="64" t="n">
        <x:f>IF(J6="Faltan parámetros fuente","",INDEX('Fuentes sismicas'!$J$6:$J$9,MATCH(B6,'Fuentes sismicas'!$A$6:$A$9,0))+N6*(INDEX('Fuentes sismicas'!$K$6:$K$9,MATCH(B6,'Fuentes sismicas'!$A$6:$A$9,0))-INDEX('Fuentes sismicas'!$J$6:$J$9,MATCH(B6,'Fuentes sismicas'!$A$6:$A$9,0))))</x:f>
        <x:v>19.147131030858873</x:v>
      </x:c>
      <x:c r="H6" s="64" t="n">
        <x:f>IF(J6="Faltan parámetros fuente","",INDEX('Fuentes sismicas'!$L$6:$L$9,MATCH(B6,'Fuentes sismicas'!$A$6:$A$9,0))+O6*(INDEX('Fuentes sismicas'!$M$6:$M$9,MATCH(B6,'Fuentes sismicas'!$A$6:$A$9,0))-INDEX('Fuentes sismicas'!$L$6:$L$9,MATCH(B6,'Fuentes sismicas'!$A$6:$A$9,0))))</x:f>
        <x:v>19.732914050255204</x:v>
      </x:c>
      <x:c r="I6" s="65"/>
      <x:c r="J6" s="37" t="str">
        <x:f>INDEX('Fuentes sismicas'!$P$6:$P$9,MATCH(B6,'Fuentes sismicas'!$A$6:$A$9,0))</x:f>
        <x:v>Ilustrativo / validar fuente</x:v>
      </x:c>
      <x:c r="K6" s="54" t="n">
        <x:f>MOD(SIN((Parametros!$B$12+A6*17)*12.9898)*43758.5453,1)</x:f>
        <x:v>0.27552201691651135</x:v>
      </x:c>
      <x:c r="L6" s="54" t="n">
        <x:f>MOD(SIN((Parametros!$B$12+A6*31)*12.9898)*43758.5453,1)</x:f>
        <x:v>0.04951194760087674</x:v>
      </x:c>
      <x:c r="M6" s="54" t="n">
        <x:f>MOD(SIN((Parametros!$B$12+A6*43)*12.9898)*43758.5453,1)</x:f>
        <x:v>0.32667801959905773</x:v>
      </x:c>
      <x:c r="N6" s="54" t="n">
        <x:f>MOD(SIN((Parametros!$B$12+A6*59)*12.9898)*43758.5453,1)</x:f>
        <x:v>0.5658852412343549</x:v>
      </x:c>
      <x:c r="O6" s="54" t="n">
        <x:f>MOD(SIN((Parametros!$B$12+A6*71)*12.9898)*43758.5453,1)</x:f>
        <x:v>0.19465828100510407</x:v>
      </x:c>
    </x:row>
    <x:row r="7" ht="21" customHeight="1">
      <x:c r="A7" s="37" t="n">
        <x:v>2</x:v>
      </x:c>
      <x:c r="B7" s="48" t="str">
        <x:v>DEMO</x:v>
      </x:c>
      <x:c r="C7" s="48" t="str">
        <x:v>Evento sintético ilustrativo</x:v>
      </x:c>
      <x:c r="D7" s="54" t="n">
        <x:f>IF(J7="Faltan parámetros fuente","",INDEX('Fuentes sismicas'!$D$6:$D$9,MATCH(B7,'Fuentes sismicas'!$A$6:$A$9,0))+K7*(INDEX('Fuentes sismicas'!$E$6:$E$9,MATCH(B7,'Fuentes sismicas'!$A$6:$A$9,0))-INDEX('Fuentes sismicas'!$D$6:$D$9,MATCH(B7,'Fuentes sismicas'!$A$6:$A$9,0))))</x:f>
        <x:v>8.69471480305656</x:v>
      </x:c>
      <x:c r="E7" s="54" t="n">
        <x:f>IF(J7="Faltan parámetros fuente","",INDEX('Fuentes sismicas'!$F$6:$F$9,MATCH(B7,'Fuentes sismicas'!$A$6:$A$9,0))+L7*(INDEX('Fuentes sismicas'!$G$6:$G$9,MATCH(B7,'Fuentes sismicas'!$A$6:$A$9,0))-INDEX('Fuentes sismicas'!$F$6:$F$9,MATCH(B7,'Fuentes sismicas'!$A$6:$A$9,0))))</x:f>
        <x:v>-81.74732266501633</x:v>
      </x:c>
      <x:c r="F7" s="64" t="n">
        <x:f>IF(J7="Faltan parámetros fuente","",INDEX('Fuentes sismicas'!$H$6:$H$9,MATCH(B7,'Fuentes sismicas'!$A$6:$A$9,0))+M7*(INDEX('Fuentes sismicas'!$I$6:$I$9,MATCH(B7,'Fuentes sismicas'!$A$6:$A$9,0))-INDEX('Fuentes sismicas'!$H$6:$H$9,MATCH(B7,'Fuentes sismicas'!$A$6:$A$9,0))))</x:f>
        <x:v>5.008098187554424</x:v>
      </x:c>
      <x:c r="G7" s="64" t="n">
        <x:f>IF(J7="Faltan parámetros fuente","",INDEX('Fuentes sismicas'!$J$6:$J$9,MATCH(B7,'Fuentes sismicas'!$A$6:$A$9,0))+N7*(INDEX('Fuentes sismicas'!$K$6:$K$9,MATCH(B7,'Fuentes sismicas'!$A$6:$A$9,0))-INDEX('Fuentes sismicas'!$J$6:$J$9,MATCH(B7,'Fuentes sismicas'!$A$6:$A$9,0))))</x:f>
        <x:v>23.094111882146535</x:v>
      </x:c>
      <x:c r="H7" s="64" t="n">
        <x:f>IF(J7="Faltan parámetros fuente","",INDEX('Fuentes sismicas'!$L$6:$L$9,MATCH(B7,'Fuentes sismicas'!$A$6:$A$9,0))+O7*(INDEX('Fuentes sismicas'!$M$6:$M$9,MATCH(B7,'Fuentes sismicas'!$A$6:$A$9,0))-INDEX('Fuentes sismicas'!$L$6:$L$9,MATCH(B7,'Fuentes sismicas'!$A$6:$A$9,0))))</x:f>
        <x:v>34.818350043665305</x:v>
      </x:c>
      <x:c r="I7" s="65"/>
      <x:c r="J7" s="37" t="str">
        <x:f>INDEX('Fuentes sismicas'!$P$6:$P$9,MATCH(B7,'Fuentes sismicas'!$A$6:$A$9,0))</x:f>
        <x:v>Ilustrativo / validar fuente</x:v>
      </x:c>
      <x:c r="K7" s="54" t="n">
        <x:f>MOD(SIN((Parametros!$B$12+A7*17)*12.9898)*43758.5453,1)</x:f>
        <x:v>0.6227978346068994</x:v>
      </x:c>
      <x:c r="L7" s="54" t="n">
        <x:f>MOD(SIN((Parametros!$B$12+A7*31)*12.9898)*43758.5453,1)</x:f>
        <x:v>0.20222409385678475</x:v>
      </x:c>
      <x:c r="M7" s="54" t="n">
        <x:f>MOD(SIN((Parametros!$B$12+A7*43)*12.9898)*43758.5453,1)</x:f>
        <x:v>0.003239275021769572</x:v>
      </x:c>
      <x:c r="N7" s="54" t="n">
        <x:f>MOD(SIN((Parametros!$B$12+A7*59)*12.9898)*43758.5453,1)</x:f>
        <x:v>0.7237644752858614</x:v>
      </x:c>
      <x:c r="O7" s="54" t="n">
        <x:f>MOD(SIN((Parametros!$B$12+A7*71)*12.9898)*43758.5453,1)</x:f>
        <x:v>0.4963670008733061</x:v>
      </x:c>
    </x:row>
    <x:row r="8" ht="21" customHeight="1">
      <x:c r="A8" s="37" t="n">
        <x:v>3</x:v>
      </x:c>
      <x:c r="B8" s="48" t="str">
        <x:v>DEMO</x:v>
      </x:c>
      <x:c r="C8" s="48" t="str">
        <x:v>Evento sintético ilustrativo</x:v>
      </x:c>
      <x:c r="D8" s="54" t="n">
        <x:f>IF(J8="Faltan parámetros fuente","",INDEX('Fuentes sismicas'!$D$6:$D$9,MATCH(B8,'Fuentes sismicas'!$A$6:$A$9,0))+K8*(INDEX('Fuentes sismicas'!$E$6:$E$9,MATCH(B8,'Fuentes sismicas'!$A$6:$A$9,0))-INDEX('Fuentes sismicas'!$D$6:$D$9,MATCH(B8,'Fuentes sismicas'!$A$6:$A$9,0))))</x:f>
        <x:v>8.602673672567471</x:v>
      </x:c>
      <x:c r="E8" s="54" t="n">
        <x:f>IF(J8="Faltan parámetros fuente","",INDEX('Fuentes sismicas'!$F$6:$F$9,MATCH(B8,'Fuentes sismicas'!$A$6:$A$9,0))+L8*(INDEX('Fuentes sismicas'!$G$6:$G$9,MATCH(B8,'Fuentes sismicas'!$A$6:$A$9,0))-INDEX('Fuentes sismicas'!$F$6:$F$9,MATCH(B8,'Fuentes sismicas'!$A$6:$A$9,0))))</x:f>
        <x:v>-79.32749461569038</x:v>
      </x:c>
      <x:c r="F8" s="64" t="n">
        <x:f>IF(J8="Faltan parámetros fuente","",INDEX('Fuentes sismicas'!$H$6:$H$9,MATCH(B8,'Fuentes sismicas'!$A$6:$A$9,0))+M8*(INDEX('Fuentes sismicas'!$I$6:$I$9,MATCH(B8,'Fuentes sismicas'!$A$6:$A$9,0))-INDEX('Fuentes sismicas'!$H$6:$H$9,MATCH(B8,'Fuentes sismicas'!$A$6:$A$9,0))))</x:f>
        <x:v>5.144530166662662</x:v>
      </x:c>
      <x:c r="G8" s="64" t="n">
        <x:f>IF(J8="Faltan parámetros fuente","",INDEX('Fuentes sismicas'!$J$6:$J$9,MATCH(B8,'Fuentes sismicas'!$A$6:$A$9,0))+N8*(INDEX('Fuentes sismicas'!$K$6:$K$9,MATCH(B8,'Fuentes sismicas'!$A$6:$A$9,0))-INDEX('Fuentes sismicas'!$J$6:$J$9,MATCH(B8,'Fuentes sismicas'!$A$6:$A$9,0))))</x:f>
        <x:v>17.259621494740713</x:v>
      </x:c>
      <x:c r="H8" s="64" t="n">
        <x:f>IF(J8="Faltan parámetros fuente","",INDEX('Fuentes sismicas'!$L$6:$L$9,MATCH(B8,'Fuentes sismicas'!$A$6:$A$9,0))+O8*(INDEX('Fuentes sismicas'!$M$6:$M$9,MATCH(B8,'Fuentes sismicas'!$A$6:$A$9,0))-INDEX('Fuentes sismicas'!$L$6:$L$9,MATCH(B8,'Fuentes sismicas'!$A$6:$A$9,0))))</x:f>
        <x:v>30.674219393913518</x:v>
      </x:c>
      <x:c r="I8" s="65"/>
      <x:c r="J8" s="37" t="str">
        <x:f>INDEX('Fuentes sismicas'!$P$6:$P$9,MATCH(B8,'Fuentes sismicas'!$A$6:$A$9,0))</x:f>
        <x:v>Ilustrativo / validar fuente</x:v>
      </x:c>
      <x:c r="K8" s="54" t="n">
        <x:f>MOD(SIN((Parametros!$B$12+A8*17)*12.9898)*43758.5453,1)</x:f>
        <x:v>0.5844473635697796</x:v>
      </x:c>
      <x:c r="L8" s="54" t="n">
        <x:f>MOD(SIN((Parametros!$B$12+A8*31)*12.9898)*43758.5453,1)</x:f>
        <x:v>0.6267553305806359</x:v>
      </x:c>
      <x:c r="M8" s="54" t="n">
        <x:f>MOD(SIN((Parametros!$B$12+A8*43)*12.9898)*43758.5453,1)</x:f>
        <x:v>0.057812066665064776</x:v>
      </x:c>
      <x:c r="N8" s="54" t="n">
        <x:f>MOD(SIN((Parametros!$B$12+A8*59)*12.9898)*43758.5453,1)</x:f>
        <x:v>0.49038485978962854</x:v>
      </x:c>
      <x:c r="O8" s="54" t="n">
        <x:f>MOD(SIN((Parametros!$B$12+A8*71)*12.9898)*43758.5453,1)</x:f>
        <x:v>0.41348438787827035</x:v>
      </x:c>
    </x:row>
    <x:row r="9" ht="21" customHeight="1">
      <x:c r="A9" s="37" t="n">
        <x:v>4</x:v>
      </x:c>
      <x:c r="B9" s="48" t="str">
        <x:v>DEMO</x:v>
      </x:c>
      <x:c r="C9" s="48" t="str">
        <x:v>Evento sintético ilustrativo</x:v>
      </x:c>
      <x:c r="D9" s="54" t="n">
        <x:f>IF(J9="Faltan parámetros fuente","",INDEX('Fuentes sismicas'!$D$6:$D$9,MATCH(B9,'Fuentes sismicas'!$A$6:$A$9,0))+K9*(INDEX('Fuentes sismicas'!$E$6:$E$9,MATCH(B9,'Fuentes sismicas'!$A$6:$A$9,0))-INDEX('Fuentes sismicas'!$D$6:$D$9,MATCH(B9,'Fuentes sismicas'!$A$6:$A$9,0))))</x:f>
        <x:v>9.220873107969236</x:v>
      </x:c>
      <x:c r="E9" s="54" t="n">
        <x:f>IF(J9="Faltan parámetros fuente","",INDEX('Fuentes sismicas'!$F$6:$F$9,MATCH(B9,'Fuentes sismicas'!$A$6:$A$9,0))+L9*(INDEX('Fuentes sismicas'!$G$6:$G$9,MATCH(B9,'Fuentes sismicas'!$A$6:$A$9,0))-INDEX('Fuentes sismicas'!$F$6:$F$9,MATCH(B9,'Fuentes sismicas'!$A$6:$A$9,0))))</x:f>
        <x:v>-77.62934602191235</x:v>
      </x:c>
      <x:c r="F9" s="64" t="n">
        <x:f>IF(J9="Faltan parámetros fuente","",INDEX('Fuentes sismicas'!$H$6:$H$9,MATCH(B9,'Fuentes sismicas'!$A$6:$A$9,0))+M9*(INDEX('Fuentes sismicas'!$I$6:$I$9,MATCH(B9,'Fuentes sismicas'!$A$6:$A$9,0))-INDEX('Fuentes sismicas'!$H$6:$H$9,MATCH(B9,'Fuentes sismicas'!$A$6:$A$9,0))))</x:f>
        <x:v>6.02870374963004</x:v>
      </x:c>
      <x:c r="G9" s="64" t="n">
        <x:f>IF(J9="Faltan parámetros fuente","",INDEX('Fuentes sismicas'!$J$6:$J$9,MATCH(B9,'Fuentes sismicas'!$A$6:$A$9,0))+N9*(INDEX('Fuentes sismicas'!$K$6:$K$9,MATCH(B9,'Fuentes sismicas'!$A$6:$A$9,0))-INDEX('Fuentes sismicas'!$J$6:$J$9,MATCH(B9,'Fuentes sismicas'!$A$6:$A$9,0))))</x:f>
        <x:v>16.430989579639572</x:v>
      </x:c>
      <x:c r="H9" s="64" t="n">
        <x:f>IF(J9="Faltan parámetros fuente","",INDEX('Fuentes sismicas'!$L$6:$L$9,MATCH(B9,'Fuentes sismicas'!$A$6:$A$9,0))+O9*(INDEX('Fuentes sismicas'!$M$6:$M$9,MATCH(B9,'Fuentes sismicas'!$A$6:$A$9,0))-INDEX('Fuentes sismicas'!$L$6:$L$9,MATCH(B9,'Fuentes sismicas'!$A$6:$A$9,0))))</x:f>
        <x:v>16.12174884572596</x:v>
      </x:c>
      <x:c r="I9" s="65"/>
      <x:c r="J9" s="37" t="str">
        <x:f>INDEX('Fuentes sismicas'!$P$6:$P$9,MATCH(B9,'Fuentes sismicas'!$A$6:$A$9,0))</x:f>
        <x:v>Ilustrativo / validar fuente</x:v>
      </x:c>
      <x:c r="K9" s="54" t="n">
        <x:f>MOD(SIN((Parametros!$B$12+A9*17)*12.9898)*43758.5453,1)</x:f>
        <x:v>0.8420304616538488</x:v>
      </x:c>
      <x:c r="L9" s="54" t="n">
        <x:f>MOD(SIN((Parametros!$B$12+A9*31)*12.9898)*43758.5453,1)</x:f>
        <x:v>0.924676136506605</x:v>
      </x:c>
      <x:c r="M9" s="54" t="n">
        <x:f>MOD(SIN((Parametros!$B$12+A9*43)*12.9898)*43758.5453,1)</x:f>
        <x:v>0.411481499852016</x:v>
      </x:c>
      <x:c r="N9" s="54" t="n">
        <x:f>MOD(SIN((Parametros!$B$12+A9*59)*12.9898)*43758.5453,1)</x:f>
        <x:v>0.4572395831855829</x:v>
      </x:c>
      <x:c r="O9" s="54" t="n">
        <x:f>MOD(SIN((Parametros!$B$12+A9*71)*12.9898)*43758.5453,1)</x:f>
        <x:v>0.12243497691451921</x:v>
      </x:c>
    </x:row>
    <x:row r="10" ht="21" customHeight="1">
      <x:c r="A10" s="37" t="n">
        <x:v>5</x:v>
      </x:c>
      <x:c r="B10" s="48" t="str">
        <x:v>DEMO</x:v>
      </x:c>
      <x:c r="C10" s="48" t="str">
        <x:v>Evento sintético ilustrativo</x:v>
      </x:c>
      <x:c r="D10" s="54" t="n">
        <x:f>IF(J10="Faltan parámetros fuente","",INDEX('Fuentes sismicas'!$D$6:$D$9,MATCH(B10,'Fuentes sismicas'!$A$6:$A$9,0))+K10*(INDEX('Fuentes sismicas'!$E$6:$E$9,MATCH(B10,'Fuentes sismicas'!$A$6:$A$9,0))-INDEX('Fuentes sismicas'!$D$6:$D$9,MATCH(B10,'Fuentes sismicas'!$A$6:$A$9,0))))</x:f>
        <x:v>7.732907878834522</x:v>
      </x:c>
      <x:c r="E10" s="54" t="n">
        <x:f>IF(J10="Faltan parámetros fuente","",INDEX('Fuentes sismicas'!$F$6:$F$9,MATCH(B10,'Fuentes sismicas'!$A$6:$A$9,0))+L10*(INDEX('Fuentes sismicas'!$G$6:$G$9,MATCH(B10,'Fuentes sismicas'!$A$6:$A$9,0))-INDEX('Fuentes sismicas'!$F$6:$F$9,MATCH(B10,'Fuentes sismicas'!$A$6:$A$9,0))))</x:f>
        <x:v>-78.22307607415205</x:v>
      </x:c>
      <x:c r="F10" s="64" t="n">
        <x:f>IF(J10="Faltan parámetros fuente","",INDEX('Fuentes sismicas'!$H$6:$H$9,MATCH(B10,'Fuentes sismicas'!$A$6:$A$9,0))+M10*(INDEX('Fuentes sismicas'!$I$6:$I$9,MATCH(B10,'Fuentes sismicas'!$A$6:$A$9,0))-INDEX('Fuentes sismicas'!$H$6:$H$9,MATCH(B10,'Fuentes sismicas'!$A$6:$A$9,0))))</x:f>
        <x:v>5.509459119057283</x:v>
      </x:c>
      <x:c r="G10" s="64" t="n">
        <x:f>IF(J10="Faltan parámetros fuente","",INDEX('Fuentes sismicas'!$J$6:$J$9,MATCH(B10,'Fuentes sismicas'!$A$6:$A$9,0))+N10*(INDEX('Fuentes sismicas'!$K$6:$K$9,MATCH(B10,'Fuentes sismicas'!$A$6:$A$9,0))-INDEX('Fuentes sismicas'!$J$6:$J$9,MATCH(B10,'Fuentes sismicas'!$A$6:$A$9,0))))</x:f>
        <x:v>25.45933975114167</x:v>
      </x:c>
      <x:c r="H10" s="64" t="n">
        <x:f>IF(J10="Faltan parámetros fuente","",INDEX('Fuentes sismicas'!$L$6:$L$9,MATCH(B10,'Fuentes sismicas'!$A$6:$A$9,0))+O10*(INDEX('Fuentes sismicas'!$M$6:$M$9,MATCH(B10,'Fuentes sismicas'!$A$6:$A$9,0))-INDEX('Fuentes sismicas'!$L$6:$L$9,MATCH(B10,'Fuentes sismicas'!$A$6:$A$9,0))))</x:f>
        <x:v>26.64353324158583</x:v>
      </x:c>
      <x:c r="I10" s="65"/>
      <x:c r="J10" s="37" t="str">
        <x:f>INDEX('Fuentes sismicas'!$P$6:$P$9,MATCH(B10,'Fuentes sismicas'!$A$6:$A$9,0))</x:f>
        <x:v>Ilustrativo / validar fuente</x:v>
      </x:c>
      <x:c r="K10" s="54" t="n">
        <x:f>MOD(SIN((Parametros!$B$12+A10*17)*12.9898)*43758.5453,1)</x:f>
        <x:v>0.22204494951438392</x:v>
      </x:c>
      <x:c r="L10" s="54" t="n">
        <x:f>MOD(SIN((Parametros!$B$12+A10*31)*12.9898)*43758.5453,1)</x:f>
        <x:v>0.8205129694470088</x:v>
      </x:c>
      <x:c r="M10" s="54" t="n">
        <x:f>MOD(SIN((Parametros!$B$12+A10*43)*12.9898)*43758.5453,1)</x:f>
        <x:v>0.20378364762291312</x:v>
      </x:c>
      <x:c r="N10" s="54" t="n">
        <x:f>MOD(SIN((Parametros!$B$12+A10*59)*12.9898)*43758.5453,1)</x:f>
        <x:v>0.8183735900456668</x:v>
      </x:c>
      <x:c r="O10" s="54" t="n">
        <x:f>MOD(SIN((Parametros!$B$12+A10*71)*12.9898)*43758.5453,1)</x:f>
        <x:v>0.33287066483171657</x:v>
      </x:c>
    </x:row>
    <x:row r="11" ht="21" customHeight="1">
      <x:c r="A11" s="37" t="n">
        <x:v>6</x:v>
      </x:c>
      <x:c r="B11" s="48" t="str">
        <x:v>DEMO</x:v>
      </x:c>
      <x:c r="C11" s="48" t="str">
        <x:v>Evento sintético ilustrativo</x:v>
      </x:c>
      <x:c r="D11" s="54" t="n">
        <x:f>IF(J11="Faltan parámetros fuente","",INDEX('Fuentes sismicas'!$D$6:$D$9,MATCH(B11,'Fuentes sismicas'!$A$6:$A$9,0))+K11*(INDEX('Fuentes sismicas'!$E$6:$E$9,MATCH(B11,'Fuentes sismicas'!$A$6:$A$9,0))-INDEX('Fuentes sismicas'!$D$6:$D$9,MATCH(B11,'Fuentes sismicas'!$A$6:$A$9,0))))</x:f>
        <x:v>7.789048765366897</x:v>
      </x:c>
      <x:c r="E11" s="54" t="n">
        <x:f>IF(J11="Faltan parámetros fuente","",INDEX('Fuentes sismicas'!$F$6:$F$9,MATCH(B11,'Fuentes sismicas'!$A$6:$A$9,0))+L11*(INDEX('Fuentes sismicas'!$G$6:$G$9,MATCH(B11,'Fuentes sismicas'!$A$6:$A$9,0))-INDEX('Fuentes sismicas'!$F$6:$F$9,MATCH(B11,'Fuentes sismicas'!$A$6:$A$9,0))))</x:f>
        <x:v>-81.41894667500301</x:v>
      </x:c>
      <x:c r="F11" s="64" t="n">
        <x:f>IF(J11="Faltan parámetros fuente","",INDEX('Fuentes sismicas'!$H$6:$H$9,MATCH(B11,'Fuentes sismicas'!$A$6:$A$9,0))+M11*(INDEX('Fuentes sismicas'!$I$6:$I$9,MATCH(B11,'Fuentes sismicas'!$A$6:$A$9,0))-INDEX('Fuentes sismicas'!$H$6:$H$9,MATCH(B11,'Fuentes sismicas'!$A$6:$A$9,0))))</x:f>
        <x:v>6.0321456213750935</x:v>
      </x:c>
      <x:c r="G11" s="64" t="n">
        <x:f>IF(J11="Faltan parámetros fuente","",INDEX('Fuentes sismicas'!$J$6:$J$9,MATCH(B11,'Fuentes sismicas'!$A$6:$A$9,0))+N11*(INDEX('Fuentes sismicas'!$K$6:$K$9,MATCH(B11,'Fuentes sismicas'!$A$6:$A$9,0))-INDEX('Fuentes sismicas'!$J$6:$J$9,MATCH(B11,'Fuentes sismicas'!$A$6:$A$9,0))))</x:f>
        <x:v>12.216431708729942</x:v>
      </x:c>
      <x:c r="H11" s="64" t="n">
        <x:f>IF(J11="Faltan parámetros fuente","",INDEX('Fuentes sismicas'!$L$6:$L$9,MATCH(B11,'Fuentes sismicas'!$A$6:$A$9,0))+O11*(INDEX('Fuentes sismicas'!$M$6:$M$9,MATCH(B11,'Fuentes sismicas'!$A$6:$A$9,0))-INDEX('Fuentes sismicas'!$L$6:$L$9,MATCH(B11,'Fuentes sismicas'!$A$6:$A$9,0))))</x:f>
        <x:v>11.41572082429775</x:v>
      </x:c>
      <x:c r="I11" s="65"/>
      <x:c r="J11" s="37" t="str">
        <x:f>INDEX('Fuentes sismicas'!$P$6:$P$9,MATCH(B11,'Fuentes sismicas'!$A$6:$A$9,0))</x:f>
        <x:v>Ilustrativo / validar fuente</x:v>
      </x:c>
      <x:c r="K11" s="54" t="n">
        <x:f>MOD(SIN((Parametros!$B$12+A11*17)*12.9898)*43758.5453,1)</x:f>
        <x:v>0.2454369855695404</x:v>
      </x:c>
      <x:c r="L11" s="54" t="n">
        <x:f>MOD(SIN((Parametros!$B$12+A11*31)*12.9898)*43758.5453,1)</x:f>
        <x:v>0.259833916666139</x:v>
      </x:c>
      <x:c r="M11" s="54" t="n">
        <x:f>MOD(SIN((Parametros!$B$12+A11*43)*12.9898)*43758.5453,1)</x:f>
        <x:v>0.4128582485500374</x:v>
      </x:c>
      <x:c r="N11" s="54" t="n">
        <x:f>MOD(SIN((Parametros!$B$12+A11*59)*12.9898)*43758.5453,1)</x:f>
        <x:v>0.2886572683491977</x:v>
      </x:c>
      <x:c r="O11" s="54" t="n">
        <x:f>MOD(SIN((Parametros!$B$12+A11*71)*12.9898)*43758.5453,1)</x:f>
        <x:v>0.028314416485955007</x:v>
      </x:c>
    </x:row>
    <x:row r="12" ht="21" customHeight="1">
      <x:c r="A12" s="37" t="n">
        <x:v>7</x:v>
      </x:c>
      <x:c r="B12" s="48" t="str">
        <x:v>DEMO</x:v>
      </x:c>
      <x:c r="C12" s="48" t="str">
        <x:v>Evento sintético ilustrativo</x:v>
      </x:c>
      <x:c r="D12" s="54" t="n">
        <x:f>IF(J12="Faltan parámetros fuente","",INDEX('Fuentes sismicas'!$D$6:$D$9,MATCH(B12,'Fuentes sismicas'!$A$6:$A$9,0))+K12*(INDEX('Fuentes sismicas'!$E$6:$E$9,MATCH(B12,'Fuentes sismicas'!$A$6:$A$9,0))-INDEX('Fuentes sismicas'!$D$6:$D$9,MATCH(B12,'Fuentes sismicas'!$A$6:$A$9,0))))</x:f>
        <x:v>9.259811228692707</x:v>
      </x:c>
      <x:c r="E12" s="54" t="n">
        <x:f>IF(J12="Faltan parámetros fuente","",INDEX('Fuentes sismicas'!$F$6:$F$9,MATCH(B12,'Fuentes sismicas'!$A$6:$A$9,0))+L12*(INDEX('Fuentes sismicas'!$G$6:$G$9,MATCH(B12,'Fuentes sismicas'!$A$6:$A$9,0))-INDEX('Fuentes sismicas'!$F$6:$F$9,MATCH(B12,'Fuentes sismicas'!$A$6:$A$9,0))))</x:f>
        <x:v>-80.367475872262</x:v>
      </x:c>
      <x:c r="F12" s="64" t="n">
        <x:f>IF(J12="Faltan parámetros fuente","",INDEX('Fuentes sismicas'!$H$6:$H$9,MATCH(B12,'Fuentes sismicas'!$A$6:$A$9,0))+M12*(INDEX('Fuentes sismicas'!$I$6:$I$9,MATCH(B12,'Fuentes sismicas'!$A$6:$A$9,0))-INDEX('Fuentes sismicas'!$H$6:$H$9,MATCH(B12,'Fuentes sismicas'!$A$6:$A$9,0))))</x:f>
        <x:v>6.560895139700733</x:v>
      </x:c>
      <x:c r="G12" s="64" t="n">
        <x:f>IF(J12="Faltan parámetros fuente","",INDEX('Fuentes sismicas'!$J$6:$J$9,MATCH(B12,'Fuentes sismicas'!$A$6:$A$9,0))+N12*(INDEX('Fuentes sismicas'!$K$6:$K$9,MATCH(B12,'Fuentes sismicas'!$A$6:$A$9,0))-INDEX('Fuentes sismicas'!$J$6:$J$9,MATCH(B12,'Fuentes sismicas'!$A$6:$A$9,0))))</x:f>
        <x:v>15.983022904474637</x:v>
      </x:c>
      <x:c r="H12" s="64" t="n">
        <x:f>IF(J12="Faltan parámetros fuente","",INDEX('Fuentes sismicas'!$L$6:$L$9,MATCH(B12,'Fuentes sismicas'!$A$6:$A$9,0))+O12*(INDEX('Fuentes sismicas'!$M$6:$M$9,MATCH(B12,'Fuentes sismicas'!$A$6:$A$9,0))-INDEX('Fuentes sismicas'!$L$6:$L$9,MATCH(B12,'Fuentes sismicas'!$A$6:$A$9,0))))</x:f>
        <x:v>38.656766972198966</x:v>
      </x:c>
      <x:c r="I12" s="65"/>
      <x:c r="J12" s="37" t="str">
        <x:f>INDEX('Fuentes sismicas'!$P$6:$P$9,MATCH(B12,'Fuentes sismicas'!$A$6:$A$9,0))</x:f>
        <x:v>Ilustrativo / validar fuente</x:v>
      </x:c>
      <x:c r="K12" s="54" t="n">
        <x:f>MOD(SIN((Parametros!$B$12+A12*17)*12.9898)*43758.5453,1)</x:f>
        <x:v>0.8582546786219609</x:v>
      </x:c>
      <x:c r="L12" s="54" t="n">
        <x:f>MOD(SIN((Parametros!$B$12+A12*31)*12.9898)*43758.5453,1)</x:f>
        <x:v>0.44430247855052585</x:v>
      </x:c>
      <x:c r="M12" s="54" t="n">
        <x:f>MOD(SIN((Parametros!$B$12+A12*43)*12.9898)*43758.5453,1)</x:f>
        <x:v>0.6243580558802933</x:v>
      </x:c>
      <x:c r="N12" s="54" t="n">
        <x:f>MOD(SIN((Parametros!$B$12+A12*59)*12.9898)*43758.5453,1)</x:f>
        <x:v>0.4393209161789855</x:v>
      </x:c>
      <x:c r="O12" s="54" t="n">
        <x:f>MOD(SIN((Parametros!$B$12+A12*71)*12.9898)*43758.5453,1)</x:f>
        <x:v>0.5731353394439793</x:v>
      </x:c>
    </x:row>
    <x:row r="13" ht="21" customHeight="1">
      <x:c r="A13" s="37" t="n">
        <x:v>8</x:v>
      </x:c>
      <x:c r="B13" s="48" t="str">
        <x:v>DEMO</x:v>
      </x:c>
      <x:c r="C13" s="48" t="str">
        <x:v>Evento sintético ilustrativo</x:v>
      </x:c>
      <x:c r="D13" s="54" t="n">
        <x:f>IF(J13="Faltan parámetros fuente","",INDEX('Fuentes sismicas'!$D$6:$D$9,MATCH(B13,'Fuentes sismicas'!$A$6:$A$9,0))+K13*(INDEX('Fuentes sismicas'!$E$6:$E$9,MATCH(B13,'Fuentes sismicas'!$A$6:$A$9,0))-INDEX('Fuentes sismicas'!$D$6:$D$9,MATCH(B13,'Fuentes sismicas'!$A$6:$A$9,0))))</x:f>
        <x:v>8.837843525520293</x:v>
      </x:c>
      <x:c r="E13" s="54" t="n">
        <x:f>IF(J13="Faltan parámetros fuente","",INDEX('Fuentes sismicas'!$F$6:$F$9,MATCH(B13,'Fuentes sismicas'!$A$6:$A$9,0))+L13*(INDEX('Fuentes sismicas'!$G$6:$G$9,MATCH(B13,'Fuentes sismicas'!$A$6:$A$9,0))-INDEX('Fuentes sismicas'!$F$6:$F$9,MATCH(B13,'Fuentes sismicas'!$A$6:$A$9,0))))</x:f>
        <x:v>-81.49916793908778</x:v>
      </x:c>
      <x:c r="F13" s="64" t="n">
        <x:f>IF(J13="Faltan parámetros fuente","",INDEX('Fuentes sismicas'!$H$6:$H$9,MATCH(B13,'Fuentes sismicas'!$A$6:$A$9,0))+M13*(INDEX('Fuentes sismicas'!$I$6:$I$9,MATCH(B13,'Fuentes sismicas'!$A$6:$A$9,0))-INDEX('Fuentes sismicas'!$H$6:$H$9,MATCH(B13,'Fuentes sismicas'!$A$6:$A$9,0))))</x:f>
        <x:v>6.965847583596769</x:v>
      </x:c>
      <x:c r="G13" s="64" t="n">
        <x:f>IF(J13="Faltan parámetros fuente","",INDEX('Fuentes sismicas'!$J$6:$J$9,MATCH(B13,'Fuentes sismicas'!$A$6:$A$9,0))+N13*(INDEX('Fuentes sismicas'!$K$6:$K$9,MATCH(B13,'Fuentes sismicas'!$A$6:$A$9,0))-INDEX('Fuentes sismicas'!$J$6:$J$9,MATCH(B13,'Fuentes sismicas'!$A$6:$A$9,0))))</x:f>
        <x:v>17.20818603705993</x:v>
      </x:c>
      <x:c r="H13" s="64" t="n">
        <x:f>IF(J13="Faltan parámetros fuente","",INDEX('Fuentes sismicas'!$L$6:$L$9,MATCH(B13,'Fuentes sismicas'!$A$6:$A$9,0))+O13*(INDEX('Fuentes sismicas'!$M$6:$M$9,MATCH(B13,'Fuentes sismicas'!$A$6:$A$9,0))-INDEX('Fuentes sismicas'!$L$6:$L$9,MATCH(B13,'Fuentes sismicas'!$A$6:$A$9,0))))</x:f>
        <x:v>35.75130987788725</x:v>
      </x:c>
      <x:c r="I13" s="65"/>
      <x:c r="J13" s="37" t="str">
        <x:f>INDEX('Fuentes sismicas'!$P$6:$P$9,MATCH(B13,'Fuentes sismicas'!$A$6:$A$9,0))</x:f>
        <x:v>Ilustrativo / validar fuente</x:v>
      </x:c>
      <x:c r="K13" s="54" t="n">
        <x:f>MOD(SIN((Parametros!$B$12+A13*17)*12.9898)*43758.5453,1)</x:f>
        <x:v>0.6824348023001221</x:v>
      </x:c>
      <x:c r="L13" s="54" t="n">
        <x:f>MOD(SIN((Parametros!$B$12+A13*31)*12.9898)*43758.5453,1)</x:f>
        <x:v>0.24576001068635378</x:v>
      </x:c>
      <x:c r="M13" s="54" t="n">
        <x:f>MOD(SIN((Parametros!$B$12+A13*43)*12.9898)*43758.5453,1)</x:f>
        <x:v>0.7863390334387077</x:v>
      </x:c>
      <x:c r="N13" s="54" t="n">
        <x:f>MOD(SIN((Parametros!$B$12+A13*59)*12.9898)*43758.5453,1)</x:f>
        <x:v>0.48832744148239726</x:v>
      </x:c>
      <x:c r="O13" s="54" t="n">
        <x:f>MOD(SIN((Parametros!$B$12+A13*71)*12.9898)*43758.5453,1)</x:f>
        <x:v>0.515026197557745</x:v>
      </x:c>
    </x:row>
    <x:row r="14" ht="21" customHeight="1">
      <x:c r="A14" s="37" t="n">
        <x:v>9</x:v>
      </x:c>
      <x:c r="B14" s="48" t="str">
        <x:v>DEMO</x:v>
      </x:c>
      <x:c r="C14" s="48" t="str">
        <x:v>Evento sintético ilustrativo</x:v>
      </x:c>
      <x:c r="D14" s="54" t="n">
        <x:f>IF(J14="Faltan parámetros fuente","",INDEX('Fuentes sismicas'!$D$6:$D$9,MATCH(B14,'Fuentes sismicas'!$A$6:$A$9,0))+K14*(INDEX('Fuentes sismicas'!$E$6:$E$9,MATCH(B14,'Fuentes sismicas'!$A$6:$A$9,0))-INDEX('Fuentes sismicas'!$D$6:$D$9,MATCH(B14,'Fuentes sismicas'!$A$6:$A$9,0))))</x:f>
        <x:v>7.846325764042558</x:v>
      </x:c>
      <x:c r="E14" s="54" t="n">
        <x:f>IF(J14="Faltan parámetros fuente","",INDEX('Fuentes sismicas'!$F$6:$F$9,MATCH(B14,'Fuentes sismicas'!$A$6:$A$9,0))+L14*(INDEX('Fuentes sismicas'!$G$6:$G$9,MATCH(B14,'Fuentes sismicas'!$A$6:$A$9,0))-INDEX('Fuentes sismicas'!$F$6:$F$9,MATCH(B14,'Fuentes sismicas'!$A$6:$A$9,0))))</x:f>
        <x:v>-80.22183271648902</x:v>
      </x:c>
      <x:c r="F14" s="64" t="n">
        <x:f>IF(J14="Faltan parámetros fuente","",INDEX('Fuentes sismicas'!$H$6:$H$9,MATCH(B14,'Fuentes sismicas'!$A$6:$A$9,0))+M14*(INDEX('Fuentes sismicas'!$I$6:$I$9,MATCH(B14,'Fuentes sismicas'!$A$6:$A$9,0))-INDEX('Fuentes sismicas'!$H$6:$H$9,MATCH(B14,'Fuentes sismicas'!$A$6:$A$9,0))))</x:f>
        <x:v>5.474673125329446</x:v>
      </x:c>
      <x:c r="G14" s="64" t="n">
        <x:f>IF(J14="Faltan parámetros fuente","",INDEX('Fuentes sismicas'!$J$6:$J$9,MATCH(B14,'Fuentes sismicas'!$A$6:$A$9,0))+N14*(INDEX('Fuentes sismicas'!$K$6:$K$9,MATCH(B14,'Fuentes sismicas'!$A$6:$A$9,0))-INDEX('Fuentes sismicas'!$J$6:$J$9,MATCH(B14,'Fuentes sismicas'!$A$6:$A$9,0))))</x:f>
        <x:v>19.322435575195414</x:v>
      </x:c>
      <x:c r="H14" s="64" t="n">
        <x:f>IF(J14="Faltan parámetros fuente","",INDEX('Fuentes sismicas'!$L$6:$L$9,MATCH(B14,'Fuentes sismicas'!$A$6:$A$9,0))+O14*(INDEX('Fuentes sismicas'!$M$6:$M$9,MATCH(B14,'Fuentes sismicas'!$A$6:$A$9,0))-INDEX('Fuentes sismicas'!$L$6:$L$9,MATCH(B14,'Fuentes sismicas'!$A$6:$A$9,0))))</x:f>
        <x:v>14.268300391987623</x:v>
      </x:c>
      <x:c r="I14" s="65"/>
      <x:c r="J14" s="37" t="str">
        <x:f>INDEX('Fuentes sismicas'!$P$6:$P$9,MATCH(B14,'Fuentes sismicas'!$A$6:$A$9,0))</x:f>
        <x:v>Ilustrativo / validar fuente</x:v>
      </x:c>
      <x:c r="K14" s="54" t="n">
        <x:f>MOD(SIN((Parametros!$B$12+A14*17)*12.9898)*43758.5453,1)</x:f>
        <x:v>0.26930240168439923</x:v>
      </x:c>
      <x:c r="L14" s="54" t="n">
        <x:f>MOD(SIN((Parametros!$B$12+A14*31)*12.9898)*43758.5453,1)</x:f>
        <x:v>0.4698539093878935</x:v>
      </x:c>
      <x:c r="M14" s="54" t="n">
        <x:f>MOD(SIN((Parametros!$B$12+A14*43)*12.9898)*43758.5453,1)</x:f>
        <x:v>0.18986925013177824</x:v>
      </x:c>
      <x:c r="N14" s="54" t="n">
        <x:f>MOD(SIN((Parametros!$B$12+A14*59)*12.9898)*43758.5453,1)</x:f>
        <x:v>0.5728974230078165</x:v>
      </x:c>
      <x:c r="O14" s="54" t="n">
        <x:f>MOD(SIN((Parametros!$B$12+A14*71)*12.9898)*43758.5453,1)</x:f>
        <x:v>0.08536600783975246</x:v>
      </x:c>
    </x:row>
    <x:row r="15" ht="21" customHeight="1">
      <x:c r="A15" s="37" t="n">
        <x:v>10</x:v>
      </x:c>
      <x:c r="B15" s="48" t="str">
        <x:v>DEMO</x:v>
      </x:c>
      <x:c r="C15" s="48" t="str">
        <x:v>Evento sintético ilustrativo</x:v>
      </x:c>
      <x:c r="D15" s="54" t="n">
        <x:f>IF(J15="Faltan parámetros fuente","",INDEX('Fuentes sismicas'!$D$6:$D$9,MATCH(B15,'Fuentes sismicas'!$A$6:$A$9,0))+K15*(INDEX('Fuentes sismicas'!$E$6:$E$9,MATCH(B15,'Fuentes sismicas'!$A$6:$A$9,0))-INDEX('Fuentes sismicas'!$D$6:$D$9,MATCH(B15,'Fuentes sismicas'!$A$6:$A$9,0))))</x:f>
        <x:v>9.440868039560154</x:v>
      </x:c>
      <x:c r="E15" s="54" t="n">
        <x:f>IF(J15="Faltan parámetros fuente","",INDEX('Fuentes sismicas'!$F$6:$F$9,MATCH(B15,'Fuentes sismicas'!$A$6:$A$9,0))+L15*(INDEX('Fuentes sismicas'!$G$6:$G$9,MATCH(B15,'Fuentes sismicas'!$A$6:$A$9,0))-INDEX('Fuentes sismicas'!$F$6:$F$9,MATCH(B15,'Fuentes sismicas'!$A$6:$A$9,0))))</x:f>
        <x:v>-78.6911028848037</x:v>
      </x:c>
      <x:c r="F15" s="64" t="n">
        <x:f>IF(J15="Faltan parámetros fuente","",INDEX('Fuentes sismicas'!$H$6:$H$9,MATCH(B15,'Fuentes sismicas'!$A$6:$A$9,0))+M15*(INDEX('Fuentes sismicas'!$I$6:$I$9,MATCH(B15,'Fuentes sismicas'!$A$6:$A$9,0))-INDEX('Fuentes sismicas'!$H$6:$H$9,MATCH(B15,'Fuentes sismicas'!$A$6:$A$9,0))))</x:f>
        <x:v>5.235092026232451</x:v>
      </x:c>
      <x:c r="G15" s="64" t="n">
        <x:f>IF(J15="Faltan parámetros fuente","",INDEX('Fuentes sismicas'!$J$6:$J$9,MATCH(B15,'Fuentes sismicas'!$A$6:$A$9,0))+N15*(INDEX('Fuentes sismicas'!$K$6:$K$9,MATCH(B15,'Fuentes sismicas'!$A$6:$A$9,0))-INDEX('Fuentes sismicas'!$J$6:$J$9,MATCH(B15,'Fuentes sismicas'!$A$6:$A$9,0))))</x:f>
        <x:v>18.015319156875194</x:v>
      </x:c>
      <x:c r="H15" s="64" t="n">
        <x:f>IF(J15="Faltan parámetros fuente","",INDEX('Fuentes sismicas'!$L$6:$L$9,MATCH(B15,'Fuentes sismicas'!$A$6:$A$9,0))+O15*(INDEX('Fuentes sismicas'!$M$6:$M$9,MATCH(B15,'Fuentes sismicas'!$A$6:$A$9,0))-INDEX('Fuentes sismicas'!$L$6:$L$9,MATCH(B15,'Fuentes sismicas'!$A$6:$A$9,0))))</x:f>
        <x:v>40.79600381061027</x:v>
      </x:c>
      <x:c r="I15" s="65"/>
      <x:c r="J15" s="37" t="str">
        <x:f>INDEX('Fuentes sismicas'!$P$6:$P$9,MATCH(B15,'Fuentes sismicas'!$A$6:$A$9,0))</x:f>
        <x:v>Ilustrativo / validar fuente</x:v>
      </x:c>
      <x:c r="K15" s="54" t="n">
        <x:f>MOD(SIN((Parametros!$B$12+A15*17)*12.9898)*43758.5453,1)</x:f>
        <x:v>0.9336950164833979</x:v>
      </x:c>
      <x:c r="L15" s="54" t="n">
        <x:f>MOD(SIN((Parametros!$B$12+A15*31)*12.9898)*43758.5453,1)</x:f>
        <x:v>0.7384030026660184</x:v>
      </x:c>
      <x:c r="M15" s="54" t="n">
        <x:f>MOD(SIN((Parametros!$B$12+A15*43)*12.9898)*43758.5453,1)</x:f>
        <x:v>0.0940368104929803</x:v>
      </x:c>
      <x:c r="N15" s="54" t="n">
        <x:f>MOD(SIN((Parametros!$B$12+A15*59)*12.9898)*43758.5453,1)</x:f>
        <x:v>0.5206127662750077</x:v>
      </x:c>
      <x:c r="O15" s="54" t="n">
        <x:f>MOD(SIN((Parametros!$B$12+A15*71)*12.9898)*43758.5453,1)</x:f>
        <x:v>0.6159200762122055</x:v>
      </x:c>
    </x:row>
    <x:row r="16" ht="21" customHeight="1">
      <x:c r="A16" s="37" t="n">
        <x:v>11</x:v>
      </x:c>
      <x:c r="B16" s="48" t="str">
        <x:v>DEMO</x:v>
      </x:c>
      <x:c r="C16" s="48" t="str">
        <x:v>Evento sintético ilustrativo</x:v>
      </x:c>
      <x:c r="D16" s="54" t="n">
        <x:f>IF(J16="Faltan parámetros fuente","",INDEX('Fuentes sismicas'!$D$6:$D$9,MATCH(B16,'Fuentes sismicas'!$A$6:$A$9,0))+K16*(INDEX('Fuentes sismicas'!$E$6:$E$9,MATCH(B16,'Fuentes sismicas'!$A$6:$A$9,0))-INDEX('Fuentes sismicas'!$D$6:$D$9,MATCH(B16,'Fuentes sismicas'!$A$6:$A$9,0))))</x:f>
        <x:v>9.318282881334017</x:v>
      </x:c>
      <x:c r="E16" s="54" t="n">
        <x:f>IF(J16="Faltan parámetros fuente","",INDEX('Fuentes sismicas'!$F$6:$F$9,MATCH(B16,'Fuentes sismicas'!$A$6:$A$9,0))+L16*(INDEX('Fuentes sismicas'!$G$6:$G$9,MATCH(B16,'Fuentes sismicas'!$A$6:$A$9,0))-INDEX('Fuentes sismicas'!$F$6:$F$9,MATCH(B16,'Fuentes sismicas'!$A$6:$A$9,0))))</x:f>
        <x:v>-81.66193571650948</x:v>
      </x:c>
      <x:c r="F16" s="64" t="n">
        <x:f>IF(J16="Faltan parámetros fuente","",INDEX('Fuentes sismicas'!$H$6:$H$9,MATCH(B16,'Fuentes sismicas'!$A$6:$A$9,0))+M16*(INDEX('Fuentes sismicas'!$I$6:$I$9,MATCH(B16,'Fuentes sismicas'!$A$6:$A$9,0))-INDEX('Fuentes sismicas'!$H$6:$H$9,MATCH(B16,'Fuentes sismicas'!$A$6:$A$9,0))))</x:f>
        <x:v>5.858038243477495</x:v>
      </x:c>
      <x:c r="G16" s="64" t="n">
        <x:f>IF(J16="Faltan parámetros fuente","",INDEX('Fuentes sismicas'!$J$6:$J$9,MATCH(B16,'Fuentes sismicas'!$A$6:$A$9,0))+N16*(INDEX('Fuentes sismicas'!$K$6:$K$9,MATCH(B16,'Fuentes sismicas'!$A$6:$A$9,0))-INDEX('Fuentes sismicas'!$J$6:$J$9,MATCH(B16,'Fuentes sismicas'!$A$6:$A$9,0))))</x:f>
        <x:v>8.106670584747917</x:v>
      </x:c>
      <x:c r="H16" s="64" t="n">
        <x:f>IF(J16="Faltan parámetros fuente","",INDEX('Fuentes sismicas'!$L$6:$L$9,MATCH(B16,'Fuentes sismicas'!$A$6:$A$9,0))+O16*(INDEX('Fuentes sismicas'!$M$6:$M$9,MATCH(B16,'Fuentes sismicas'!$A$6:$A$9,0))-INDEX('Fuentes sismicas'!$L$6:$L$9,MATCH(B16,'Fuentes sismicas'!$A$6:$A$9,0))))</x:f>
        <x:v>35.73533645627322</x:v>
      </x:c>
      <x:c r="I16" s="65"/>
      <x:c r="J16" s="37" t="str">
        <x:f>INDEX('Fuentes sismicas'!$P$6:$P$9,MATCH(B16,'Fuentes sismicas'!$A$6:$A$9,0))</x:f>
        <x:v>Ilustrativo / validar fuente</x:v>
      </x:c>
      <x:c r="K16" s="54" t="n">
        <x:f>MOD(SIN((Parametros!$B$12+A16*17)*12.9898)*43758.5453,1)</x:f>
        <x:v>0.8826178672225069</x:v>
      </x:c>
      <x:c r="L16" s="54" t="n">
        <x:f>MOD(SIN((Parametros!$B$12+A16*31)*12.9898)*43758.5453,1)</x:f>
        <x:v>0.21720426026149653</x:v>
      </x:c>
      <x:c r="M16" s="54" t="n">
        <x:f>MOD(SIN((Parametros!$B$12+A16*43)*12.9898)*43758.5453,1)</x:f>
        <x:v>0.3432152973909979</x:v>
      </x:c>
      <x:c r="N16" s="54" t="n">
        <x:f>MOD(SIN((Parametros!$B$12+A16*59)*12.9898)*43758.5453,1)</x:f>
        <x:v>0.12426682338991668</x:v>
      </x:c>
      <x:c r="O16" s="54" t="n">
        <x:f>MOD(SIN((Parametros!$B$12+A16*71)*12.9898)*43758.5453,1)</x:f>
        <x:v>0.5147067291254643</x:v>
      </x:c>
    </x:row>
    <x:row r="17" ht="21" customHeight="1">
      <x:c r="A17" s="37" t="n">
        <x:v>12</x:v>
      </x:c>
      <x:c r="B17" s="48" t="str">
        <x:v>DEMO</x:v>
      </x:c>
      <x:c r="C17" s="48" t="str">
        <x:v>Evento sintético ilustrativo</x:v>
      </x:c>
      <x:c r="D17" s="54" t="n">
        <x:f>IF(J17="Faltan parámetros fuente","",INDEX('Fuentes sismicas'!$D$6:$D$9,MATCH(B17,'Fuentes sismicas'!$A$6:$A$9,0))+K17*(INDEX('Fuentes sismicas'!$E$6:$E$9,MATCH(B17,'Fuentes sismicas'!$A$6:$A$9,0))-INDEX('Fuentes sismicas'!$D$6:$D$9,MATCH(B17,'Fuentes sismicas'!$A$6:$A$9,0))))</x:f>
        <x:v>7.899495761882281</x:v>
      </x:c>
      <x:c r="E17" s="54" t="n">
        <x:f>IF(J17="Faltan parámetros fuente","",INDEX('Fuentes sismicas'!$F$6:$F$9,MATCH(B17,'Fuentes sismicas'!$A$6:$A$9,0))+L17*(INDEX('Fuentes sismicas'!$G$6:$G$9,MATCH(B17,'Fuentes sismicas'!$A$6:$A$9,0))-INDEX('Fuentes sismicas'!$F$6:$F$9,MATCH(B17,'Fuentes sismicas'!$A$6:$A$9,0))))</x:f>
        <x:v>-78.87266555333808</x:v>
      </x:c>
      <x:c r="F17" s="64" t="n">
        <x:f>IF(J17="Faltan parámetros fuente","",INDEX('Fuentes sismicas'!$H$6:$H$9,MATCH(B17,'Fuentes sismicas'!$A$6:$A$9,0))+M17*(INDEX('Fuentes sismicas'!$I$6:$I$9,MATCH(B17,'Fuentes sismicas'!$A$6:$A$9,0))-INDEX('Fuentes sismicas'!$H$6:$H$9,MATCH(B17,'Fuentes sismicas'!$A$6:$A$9,0))))</x:f>
        <x:v>6.673887132528762</x:v>
      </x:c>
      <x:c r="G17" s="64" t="n">
        <x:f>IF(J17="Faltan parámetros fuente","",INDEX('Fuentes sismicas'!$J$6:$J$9,MATCH(B17,'Fuentes sismicas'!$A$6:$A$9,0))+N17*(INDEX('Fuentes sismicas'!$K$6:$K$9,MATCH(B17,'Fuentes sismicas'!$A$6:$A$9,0))-INDEX('Fuentes sismicas'!$J$6:$J$9,MATCH(B17,'Fuentes sismicas'!$A$6:$A$9,0))))</x:f>
        <x:v>27.85645299070893</x:v>
      </x:c>
      <x:c r="H17" s="64" t="n">
        <x:f>IF(J17="Faltan parámetros fuente","",INDEX('Fuentes sismicas'!$L$6:$L$9,MATCH(B17,'Fuentes sismicas'!$A$6:$A$9,0))+O17*(INDEX('Fuentes sismicas'!$M$6:$M$9,MATCH(B17,'Fuentes sismicas'!$A$6:$A$9,0))-INDEX('Fuentes sismicas'!$L$6:$L$9,MATCH(B17,'Fuentes sismicas'!$A$6:$A$9,0))))</x:f>
        <x:v>47.1956837381731</x:v>
      </x:c>
      <x:c r="I17" s="65"/>
      <x:c r="J17" s="37" t="str">
        <x:f>INDEX('Fuentes sismicas'!$P$6:$P$9,MATCH(B17,'Fuentes sismicas'!$A$6:$A$9,0))</x:f>
        <x:v>Ilustrativo / validar fuente</x:v>
      </x:c>
      <x:c r="K17" s="54" t="n">
        <x:f>MOD(SIN((Parametros!$B$12+A17*17)*12.9898)*43758.5453,1)</x:f>
        <x:v>0.2914565674509504</x:v>
      </x:c>
      <x:c r="L17" s="54" t="n">
        <x:f>MOD(SIN((Parametros!$B$12+A17*31)*12.9898)*43758.5453,1)</x:f>
        <x:v>0.7065499029231432</x:v>
      </x:c>
      <x:c r="M17" s="54" t="n">
        <x:f>MOD(SIN((Parametros!$B$12+A17*43)*12.9898)*43758.5453,1)</x:f>
        <x:v>0.6695548530115047</x:v>
      </x:c>
      <x:c r="N17" s="54" t="n">
        <x:f>MOD(SIN((Parametros!$B$12+A17*59)*12.9898)*43758.5453,1)</x:f>
        <x:v>0.9142581196283572</x:v>
      </x:c>
      <x:c r="O17" s="54" t="n">
        <x:f>MOD(SIN((Parametros!$B$12+A17*71)*12.9898)*43758.5453,1)</x:f>
        <x:v>0.743913674763462</x:v>
      </x:c>
    </x:row>
    <x:row r="18" ht="21" customHeight="1">
      <x:c r="A18" s="37" t="n">
        <x:v>13</x:v>
      </x:c>
      <x:c r="B18" s="48" t="str">
        <x:v>DEMO</x:v>
      </x:c>
      <x:c r="C18" s="48" t="str">
        <x:v>Evento sintético ilustrativo</x:v>
      </x:c>
      <x:c r="D18" s="54" t="n">
        <x:f>IF(J18="Faltan parámetros fuente","",INDEX('Fuentes sismicas'!$D$6:$D$9,MATCH(B18,'Fuentes sismicas'!$A$6:$A$9,0))+K18*(INDEX('Fuentes sismicas'!$E$6:$E$9,MATCH(B18,'Fuentes sismicas'!$A$6:$A$9,0))-INDEX('Fuentes sismicas'!$D$6:$D$9,MATCH(B18,'Fuentes sismicas'!$A$6:$A$9,0))))</x:f>
        <x:v>8.756607811170397</x:v>
      </x:c>
      <x:c r="E18" s="54" t="n">
        <x:f>IF(J18="Faltan parámetros fuente","",INDEX('Fuentes sismicas'!$F$6:$F$9,MATCH(B18,'Fuentes sismicas'!$A$6:$A$9,0))+L18*(INDEX('Fuentes sismicas'!$G$6:$G$9,MATCH(B18,'Fuentes sismicas'!$A$6:$A$9,0))-INDEX('Fuentes sismicas'!$F$6:$F$9,MATCH(B18,'Fuentes sismicas'!$A$6:$A$9,0))))</x:f>
        <x:v>-81.50296018625814</x:v>
      </x:c>
      <x:c r="F18" s="64" t="n">
        <x:f>IF(J18="Faltan parámetros fuente","",INDEX('Fuentes sismicas'!$H$6:$H$9,MATCH(B18,'Fuentes sismicas'!$A$6:$A$9,0))+M18*(INDEX('Fuentes sismicas'!$I$6:$I$9,MATCH(B18,'Fuentes sismicas'!$A$6:$A$9,0))-INDEX('Fuentes sismicas'!$H$6:$H$9,MATCH(B18,'Fuentes sismicas'!$A$6:$A$9,0))))</x:f>
        <x:v>5.236039120072746</x:v>
      </x:c>
      <x:c r="G18" s="64" t="n">
        <x:f>IF(J18="Faltan parámetros fuente","",INDEX('Fuentes sismicas'!$J$6:$J$9,MATCH(B18,'Fuentes sismicas'!$A$6:$A$9,0))+N18*(INDEX('Fuentes sismicas'!$K$6:$K$9,MATCH(B18,'Fuentes sismicas'!$A$6:$A$9,0))-INDEX('Fuentes sismicas'!$J$6:$J$9,MATCH(B18,'Fuentes sismicas'!$A$6:$A$9,0))))</x:f>
        <x:v>15.276990887905413</x:v>
      </x:c>
      <x:c r="H18" s="64" t="n">
        <x:f>IF(J18="Faltan parámetros fuente","",INDEX('Fuentes sismicas'!$L$6:$L$9,MATCH(B18,'Fuentes sismicas'!$A$6:$A$9,0))+O18*(INDEX('Fuentes sismicas'!$M$6:$M$9,MATCH(B18,'Fuentes sismicas'!$A$6:$A$9,0))-INDEX('Fuentes sismicas'!$L$6:$L$9,MATCH(B18,'Fuentes sismicas'!$A$6:$A$9,0))))</x:f>
        <x:v>41.7924143440905</x:v>
      </x:c>
      <x:c r="I18" s="65"/>
      <x:c r="J18" s="37" t="str">
        <x:f>INDEX('Fuentes sismicas'!$P$6:$P$9,MATCH(B18,'Fuentes sismicas'!$A$6:$A$9,0))</x:f>
        <x:v>Ilustrativo / validar fuente</x:v>
      </x:c>
      <x:c r="K18" s="54" t="n">
        <x:f>MOD(SIN((Parametros!$B$12+A18*17)*12.9898)*43758.5453,1)</x:f>
        <x:v>0.6485865879876656</x:v>
      </x:c>
      <x:c r="L18" s="54" t="n">
        <x:f>MOD(SIN((Parametros!$B$12+A18*31)*12.9898)*43758.5453,1)</x:f>
        <x:v>0.24509470416523982</x:v>
      </x:c>
      <x:c r="M18" s="54" t="n">
        <x:f>MOD(SIN((Parametros!$B$12+A18*43)*12.9898)*43758.5453,1)</x:f>
        <x:v>0.09441564802909852</x:v>
      </x:c>
      <x:c r="N18" s="54" t="n">
        <x:f>MOD(SIN((Parametros!$B$12+A18*59)*12.9898)*43758.5453,1)</x:f>
        <x:v>0.4110796355162165</x:v>
      </x:c>
      <x:c r="O18" s="54" t="n">
        <x:f>MOD(SIN((Parametros!$B$12+A18*71)*12.9898)*43758.5453,1)</x:f>
        <x:v>0.63584828688181</x:v>
      </x:c>
    </x:row>
    <x:row r="19" ht="21" customHeight="1">
      <x:c r="A19" s="37" t="n">
        <x:v>14</x:v>
      </x:c>
      <x:c r="B19" s="48" t="str">
        <x:v>DEMO</x:v>
      </x:c>
      <x:c r="C19" s="48" t="str">
        <x:v>Evento sintético ilustrativo</x:v>
      </x:c>
      <x:c r="D19" s="54" t="n">
        <x:f>IF(J19="Faltan parámetros fuente","",INDEX('Fuentes sismicas'!$D$6:$D$9,MATCH(B19,'Fuentes sismicas'!$A$6:$A$9,0))+K19*(INDEX('Fuentes sismicas'!$E$6:$E$9,MATCH(B19,'Fuentes sismicas'!$A$6:$A$9,0))-INDEX('Fuentes sismicas'!$D$6:$D$9,MATCH(B19,'Fuentes sismicas'!$A$6:$A$9,0))))</x:f>
        <x:v>9.450121119330287</x:v>
      </x:c>
      <x:c r="E19" s="54" t="n">
        <x:f>IF(J19="Faltan parámetros fuente","",INDEX('Fuentes sismicas'!$F$6:$F$9,MATCH(B19,'Fuentes sismicas'!$A$6:$A$9,0))+L19*(INDEX('Fuentes sismicas'!$G$6:$G$9,MATCH(B19,'Fuentes sismicas'!$A$6:$A$9,0))-INDEX('Fuentes sismicas'!$F$6:$F$9,MATCH(B19,'Fuentes sismicas'!$A$6:$A$9,0))))</x:f>
        <x:v>-79.89142593652942</x:v>
      </x:c>
      <x:c r="F19" s="64" t="n">
        <x:f>IF(J19="Faltan parámetros fuente","",INDEX('Fuentes sismicas'!$H$6:$H$9,MATCH(B19,'Fuentes sismicas'!$A$6:$A$9,0))+M19*(INDEX('Fuentes sismicas'!$I$6:$I$9,MATCH(B19,'Fuentes sismicas'!$A$6:$A$9,0))-INDEX('Fuentes sismicas'!$H$6:$H$9,MATCH(B19,'Fuentes sismicas'!$A$6:$A$9,0))))</x:f>
        <x:v>5.228875111870366</x:v>
      </x:c>
      <x:c r="G19" s="64" t="n">
        <x:f>IF(J19="Faltan parámetros fuente","",INDEX('Fuentes sismicas'!$J$6:$J$9,MATCH(B19,'Fuentes sismicas'!$A$6:$A$9,0))+N19*(INDEX('Fuentes sismicas'!$K$6:$K$9,MATCH(B19,'Fuentes sismicas'!$A$6:$A$9,0))-INDEX('Fuentes sismicas'!$J$6:$J$9,MATCH(B19,'Fuentes sismicas'!$A$6:$A$9,0))))</x:f>
        <x:v>25.740804616798414</x:v>
      </x:c>
      <x:c r="H19" s="64" t="n">
        <x:f>IF(J19="Faltan parámetros fuente","",INDEX('Fuentes sismicas'!$L$6:$L$9,MATCH(B19,'Fuentes sismicas'!$A$6:$A$9,0))+O19*(INDEX('Fuentes sismicas'!$M$6:$M$9,MATCH(B19,'Fuentes sismicas'!$A$6:$A$9,0))-INDEX('Fuentes sismicas'!$L$6:$L$9,MATCH(B19,'Fuentes sismicas'!$A$6:$A$9,0))))</x:f>
        <x:v>13.25283814308932</x:v>
      </x:c>
      <x:c r="I19" s="65"/>
      <x:c r="J19" s="37" t="str">
        <x:f>INDEX('Fuentes sismicas'!$P$6:$P$9,MATCH(B19,'Fuentes sismicas'!$A$6:$A$9,0))</x:f>
        <x:v>Ilustrativo / validar fuente</x:v>
      </x:c>
      <x:c r="K19" s="54" t="n">
        <x:f>MOD(SIN((Parametros!$B$12+A19*17)*12.9898)*43758.5453,1)</x:f>
        <x:v>0.93755046638762</x:v>
      </x:c>
      <x:c r="L19" s="54" t="n">
        <x:f>MOD(SIN((Parametros!$B$12+A19*31)*12.9898)*43758.5453,1)</x:f>
        <x:v>0.5278200111351907</x:v>
      </x:c>
      <x:c r="M19" s="54" t="n">
        <x:f>MOD(SIN((Parametros!$B$12+A19*43)*12.9898)*43758.5453,1)</x:f>
        <x:v>0.09155004474814632</x:v>
      </x:c>
      <x:c r="N19" s="54" t="n">
        <x:f>MOD(SIN((Parametros!$B$12+A19*59)*12.9898)*43758.5453,1)</x:f>
        <x:v>0.8296321846719366</x:v>
      </x:c>
      <x:c r="O19" s="54" t="n">
        <x:f>MOD(SIN((Parametros!$B$12+A19*71)*12.9898)*43758.5453,1)</x:f>
        <x:v>0.06505676286178641</x:v>
      </x:c>
    </x:row>
    <x:row r="20" ht="21" customHeight="1">
      <x:c r="A20" s="37" t="n">
        <x:v>15</x:v>
      </x:c>
      <x:c r="B20" s="48" t="str">
        <x:v>DEMO</x:v>
      </x:c>
      <x:c r="C20" s="48" t="str">
        <x:v>Evento sintético ilustrativo</x:v>
      </x:c>
      <x:c r="D20" s="54" t="n">
        <x:f>IF(J20="Faltan parámetros fuente","",INDEX('Fuentes sismicas'!$D$6:$D$9,MATCH(B20,'Fuentes sismicas'!$A$6:$A$9,0))+K20*(INDEX('Fuentes sismicas'!$E$6:$E$9,MATCH(B20,'Fuentes sismicas'!$A$6:$A$9,0))-INDEX('Fuentes sismicas'!$D$6:$D$9,MATCH(B20,'Fuentes sismicas'!$A$6:$A$9,0))))</x:f>
        <x:v>8.44130930538231</x:v>
      </x:c>
      <x:c r="E20" s="54" t="n">
        <x:f>IF(J20="Faltan parámetros fuente","",INDEX('Fuentes sismicas'!$F$6:$F$9,MATCH(B20,'Fuentes sismicas'!$A$6:$A$9,0))+L20*(INDEX('Fuentes sismicas'!$G$6:$G$9,MATCH(B20,'Fuentes sismicas'!$A$6:$A$9,0))-INDEX('Fuentes sismicas'!$F$6:$F$9,MATCH(B20,'Fuentes sismicas'!$A$6:$A$9,0))))</x:f>
        <x:v>-80.26936209322594</x:v>
      </x:c>
      <x:c r="F20" s="64" t="n">
        <x:f>IF(J20="Faltan parámetros fuente","",INDEX('Fuentes sismicas'!$H$6:$H$9,MATCH(B20,'Fuentes sismicas'!$A$6:$A$9,0))+M20*(INDEX('Fuentes sismicas'!$I$6:$I$9,MATCH(B20,'Fuentes sismicas'!$A$6:$A$9,0))-INDEX('Fuentes sismicas'!$H$6:$H$9,MATCH(B20,'Fuentes sismicas'!$A$6:$A$9,0))))</x:f>
        <x:v>7.352680716639952</x:v>
      </x:c>
      <x:c r="G20" s="64" t="n">
        <x:f>IF(J20="Faltan parámetros fuente","",INDEX('Fuentes sismicas'!$J$6:$J$9,MATCH(B20,'Fuentes sismicas'!$A$6:$A$9,0))+N20*(INDEX('Fuentes sismicas'!$K$6:$K$9,MATCH(B20,'Fuentes sismicas'!$A$6:$A$9,0))-INDEX('Fuentes sismicas'!$J$6:$J$9,MATCH(B20,'Fuentes sismicas'!$A$6:$A$9,0))))</x:f>
        <x:v>9.921804267723928</x:v>
      </x:c>
      <x:c r="H20" s="64" t="n">
        <x:f>IF(J20="Faltan parámetros fuente","",INDEX('Fuentes sismicas'!$L$6:$L$9,MATCH(B20,'Fuentes sismicas'!$A$6:$A$9,0))+O20*(INDEX('Fuentes sismicas'!$M$6:$M$9,MATCH(B20,'Fuentes sismicas'!$A$6:$A$9,0))-INDEX('Fuentes sismicas'!$L$6:$L$9,MATCH(B20,'Fuentes sismicas'!$A$6:$A$9,0))))</x:f>
        <x:v>36.832638022096944</x:v>
      </x:c>
      <x:c r="I20" s="65"/>
      <x:c r="J20" s="37" t="str">
        <x:f>INDEX('Fuentes sismicas'!$P$6:$P$9,MATCH(B20,'Fuentes sismicas'!$A$6:$A$9,0))</x:f>
        <x:v>Ilustrativo / validar fuente</x:v>
      </x:c>
      <x:c r="K20" s="54" t="n">
        <x:f>MOD(SIN((Parametros!$B$12+A20*17)*12.9898)*43758.5453,1)</x:f>
        <x:v>0.5172122105759627</x:v>
      </x:c>
      <x:c r="L20" s="54" t="n">
        <x:f>MOD(SIN((Parametros!$B$12+A20*31)*12.9898)*43758.5453,1)</x:f>
        <x:v>0.4615154222410638</x:v>
      </x:c>
      <x:c r="M20" s="54" t="n">
        <x:f>MOD(SIN((Parametros!$B$12+A20*43)*12.9898)*43758.5453,1)</x:f>
        <x:v>0.9410722866559809</x:v>
      </x:c>
      <x:c r="N20" s="54" t="n">
        <x:f>MOD(SIN((Parametros!$B$12+A20*59)*12.9898)*43758.5453,1)</x:f>
        <x:v>0.19687217070895713</x:v>
      </x:c>
      <x:c r="O20" s="54" t="n">
        <x:f>MOD(SIN((Parametros!$B$12+A20*71)*12.9898)*43758.5453,1)</x:f>
        <x:v>0.5366527604419389</x:v>
      </x:c>
    </x:row>
    <x:row r="21" ht="21" customHeight="1">
      <x:c r="A21" s="37" t="n">
        <x:v>16</x:v>
      </x:c>
      <x:c r="B21" s="48" t="str">
        <x:v>DEMO</x:v>
      </x:c>
      <x:c r="C21" s="48" t="str">
        <x:v>Evento sintético ilustrativo</x:v>
      </x:c>
      <x:c r="D21" s="54" t="n">
        <x:f>IF(J21="Faltan parámetros fuente","",INDEX('Fuentes sismicas'!$D$6:$D$9,MATCH(B21,'Fuentes sismicas'!$A$6:$A$9,0))+K21*(INDEX('Fuentes sismicas'!$E$6:$E$9,MATCH(B21,'Fuentes sismicas'!$A$6:$A$9,0))-INDEX('Fuentes sismicas'!$D$6:$D$9,MATCH(B21,'Fuentes sismicas'!$A$6:$A$9,0))))</x:f>
        <x:v>9.311309788544895</x:v>
      </x:c>
      <x:c r="E21" s="54" t="n">
        <x:f>IF(J21="Faltan parámetros fuente","",INDEX('Fuentes sismicas'!$F$6:$F$9,MATCH(B21,'Fuentes sismicas'!$A$6:$A$9,0))+L21*(INDEX('Fuentes sismicas'!$G$6:$G$9,MATCH(B21,'Fuentes sismicas'!$A$6:$A$9,0))-INDEX('Fuentes sismicas'!$F$6:$F$9,MATCH(B21,'Fuentes sismicas'!$A$6:$A$9,0))))</x:f>
        <x:v>-79.15501857647688</x:v>
      </x:c>
      <x:c r="F21" s="64" t="n">
        <x:f>IF(J21="Faltan parámetros fuente","",INDEX('Fuentes sismicas'!$H$6:$H$9,MATCH(B21,'Fuentes sismicas'!$A$6:$A$9,0))+M21*(INDEX('Fuentes sismicas'!$I$6:$I$9,MATCH(B21,'Fuentes sismicas'!$A$6:$A$9,0))-INDEX('Fuentes sismicas'!$H$6:$H$9,MATCH(B21,'Fuentes sismicas'!$A$6:$A$9,0))))</x:f>
        <x:v>5.4472981857543346</x:v>
      </x:c>
      <x:c r="G21" s="64" t="n">
        <x:f>IF(J21="Faltan parámetros fuente","",INDEX('Fuentes sismicas'!$J$6:$J$9,MATCH(B21,'Fuentes sismicas'!$A$6:$A$9,0))+N21*(INDEX('Fuentes sismicas'!$K$6:$K$9,MATCH(B21,'Fuentes sismicas'!$A$6:$A$9,0))-INDEX('Fuentes sismicas'!$J$6:$J$9,MATCH(B21,'Fuentes sismicas'!$A$6:$A$9,0))))</x:f>
        <x:v>25.874504164385144</x:v>
      </x:c>
      <x:c r="H21" s="64" t="n">
        <x:f>IF(J21="Faltan parámetros fuente","",INDEX('Fuentes sismicas'!$L$6:$L$9,MATCH(B21,'Fuentes sismicas'!$A$6:$A$9,0))+O21*(INDEX('Fuentes sismicas'!$M$6:$M$9,MATCH(B21,'Fuentes sismicas'!$A$6:$A$9,0))-INDEX('Fuentes sismicas'!$L$6:$L$9,MATCH(B21,'Fuentes sismicas'!$A$6:$A$9,0))))</x:f>
        <x:v>54.934023142417345</x:v>
      </x:c>
      <x:c r="I21" s="65"/>
      <x:c r="J21" s="37" t="str">
        <x:f>INDEX('Fuentes sismicas'!$P$6:$P$9,MATCH(B21,'Fuentes sismicas'!$A$6:$A$9,0))</x:f>
        <x:v>Ilustrativo / validar fuente</x:v>
      </x:c>
      <x:c r="K21" s="54" t="n">
        <x:f>MOD(SIN((Parametros!$B$12+A21*17)*12.9898)*43758.5453,1)</x:f>
        <x:v>0.8797124118937063</x:v>
      </x:c>
      <x:c r="L21" s="54" t="n">
        <x:f>MOD(SIN((Parametros!$B$12+A21*31)*12.9898)*43758.5453,1)</x:f>
        <x:v>0.6570142848286196</x:v>
      </x:c>
      <x:c r="M21" s="54" t="n">
        <x:f>MOD(SIN((Parametros!$B$12+A21*43)*12.9898)*43758.5453,1)</x:f>
        <x:v>0.17891927430173382</x:v>
      </x:c>
      <x:c r="N21" s="54" t="n">
        <x:f>MOD(SIN((Parametros!$B$12+A21*59)*12.9898)*43758.5453,1)</x:f>
        <x:v>0.8349801665754057</x:v>
      </x:c>
      <x:c r="O21" s="54" t="n">
        <x:f>MOD(SIN((Parametros!$B$12+A21*71)*12.9898)*43758.5453,1)</x:f>
        <x:v>0.8986804628483469</x:v>
      </x:c>
    </x:row>
    <x:row r="22" ht="21" customHeight="1">
      <x:c r="A22" s="37" t="n">
        <x:v>17</x:v>
      </x:c>
      <x:c r="B22" s="48" t="str">
        <x:v>DEMO</x:v>
      </x:c>
      <x:c r="C22" s="48" t="str">
        <x:v>Evento sintético ilustrativo</x:v>
      </x:c>
      <x:c r="D22" s="54" t="n">
        <x:f>IF(J22="Faltan parámetros fuente","",INDEX('Fuentes sismicas'!$D$6:$D$9,MATCH(B22,'Fuentes sismicas'!$A$6:$A$9,0))+K22*(INDEX('Fuentes sismicas'!$E$6:$E$9,MATCH(B22,'Fuentes sismicas'!$A$6:$A$9,0))-INDEX('Fuentes sismicas'!$D$6:$D$9,MATCH(B22,'Fuentes sismicas'!$A$6:$A$9,0))))</x:f>
        <x:v>8.796564424133976</x:v>
      </x:c>
      <x:c r="E22" s="54" t="n">
        <x:f>IF(J22="Faltan parámetros fuente","",INDEX('Fuentes sismicas'!$F$6:$F$9,MATCH(B22,'Fuentes sismicas'!$A$6:$A$9,0))+L22*(INDEX('Fuentes sismicas'!$G$6:$G$9,MATCH(B22,'Fuentes sismicas'!$A$6:$A$9,0))-INDEX('Fuentes sismicas'!$F$6:$F$9,MATCH(B22,'Fuentes sismicas'!$A$6:$A$9,0))))</x:f>
        <x:v>-80.52704566627399</x:v>
      </x:c>
      <x:c r="F22" s="64" t="n">
        <x:f>IF(J22="Faltan parámetros fuente","",INDEX('Fuentes sismicas'!$H$6:$H$9,MATCH(B22,'Fuentes sismicas'!$A$6:$A$9,0))+M22*(INDEX('Fuentes sismicas'!$I$6:$I$9,MATCH(B22,'Fuentes sismicas'!$A$6:$A$9,0))-INDEX('Fuentes sismicas'!$H$6:$H$9,MATCH(B22,'Fuentes sismicas'!$A$6:$A$9,0))))</x:f>
        <x:v>7.07076949716793</x:v>
      </x:c>
      <x:c r="G22" s="64" t="n">
        <x:f>IF(J22="Faltan parámetros fuente","",INDEX('Fuentes sismicas'!$J$6:$J$9,MATCH(B22,'Fuentes sismicas'!$A$6:$A$9,0))+N22*(INDEX('Fuentes sismicas'!$K$6:$K$9,MATCH(B22,'Fuentes sismicas'!$A$6:$A$9,0))-INDEX('Fuentes sismicas'!$J$6:$J$9,MATCH(B22,'Fuentes sismicas'!$A$6:$A$9,0))))</x:f>
        <x:v>8.849512440592662</x:v>
      </x:c>
      <x:c r="H22" s="64" t="n">
        <x:f>IF(J22="Faltan parámetros fuente","",INDEX('Fuentes sismicas'!$L$6:$L$9,MATCH(B22,'Fuentes sismicas'!$A$6:$A$9,0))+O22*(INDEX('Fuentes sismicas'!$M$6:$M$9,MATCH(B22,'Fuentes sismicas'!$A$6:$A$9,0))-INDEX('Fuentes sismicas'!$L$6:$L$9,MATCH(B22,'Fuentes sismicas'!$A$6:$A$9,0))))</x:f>
        <x:v>23.58430286963994</x:v>
      </x:c>
      <x:c r="I22" s="65"/>
      <x:c r="J22" s="37" t="str">
        <x:f>INDEX('Fuentes sismicas'!$P$6:$P$9,MATCH(B22,'Fuentes sismicas'!$A$6:$A$9,0))</x:f>
        <x:v>Ilustrativo / validar fuente</x:v>
      </x:c>
      <x:c r="K22" s="54" t="n">
        <x:f>MOD(SIN((Parametros!$B$12+A22*17)*12.9898)*43758.5453,1)</x:f>
        <x:v>0.66523517672249</x:v>
      </x:c>
      <x:c r="L22" s="54" t="n">
        <x:f>MOD(SIN((Parametros!$B$12+A22*31)*12.9898)*43758.5453,1)</x:f>
        <x:v>0.4163077778466686</x:v>
      </x:c>
      <x:c r="M22" s="54" t="n">
        <x:f>MOD(SIN((Parametros!$B$12+A22*43)*12.9898)*43758.5453,1)</x:f>
        <x:v>0.8283077988671721</x:v>
      </x:c>
      <x:c r="N22" s="54" t="n">
        <x:f>MOD(SIN((Parametros!$B$12+A22*59)*12.9898)*43758.5453,1)</x:f>
        <x:v>0.15398049762370647</x:v>
      </x:c>
      <x:c r="O22" s="54" t="n">
        <x:f>MOD(SIN((Parametros!$B$12+A22*71)*12.9898)*43758.5453,1)</x:f>
        <x:v>0.27168605739279883</x:v>
      </x:c>
    </x:row>
    <x:row r="23" ht="21" customHeight="1">
      <x:c r="A23" s="37" t="n">
        <x:v>18</x:v>
      </x:c>
      <x:c r="B23" s="48" t="str">
        <x:v>DEMO</x:v>
      </x:c>
      <x:c r="C23" s="48" t="str">
        <x:v>Evento sintético ilustrativo</x:v>
      </x:c>
      <x:c r="D23" s="54" t="n">
        <x:f>IF(J23="Faltan parámetros fuente","",INDEX('Fuentes sismicas'!$D$6:$D$9,MATCH(B23,'Fuentes sismicas'!$A$6:$A$9,0))+K23*(INDEX('Fuentes sismicas'!$E$6:$E$9,MATCH(B23,'Fuentes sismicas'!$A$6:$A$9,0))-INDEX('Fuentes sismicas'!$D$6:$D$9,MATCH(B23,'Fuentes sismicas'!$A$6:$A$9,0))))</x:f>
        <x:v>7.9767592955497095</x:v>
      </x:c>
      <x:c r="E23" s="54" t="n">
        <x:f>IF(J23="Faltan parámetros fuente","",INDEX('Fuentes sismicas'!$F$6:$F$9,MATCH(B23,'Fuentes sismicas'!$A$6:$A$9,0))+L23*(INDEX('Fuentes sismicas'!$G$6:$G$9,MATCH(B23,'Fuentes sismicas'!$A$6:$A$9,0))-INDEX('Fuentes sismicas'!$F$6:$F$9,MATCH(B23,'Fuentes sismicas'!$A$6:$A$9,0))))</x:f>
        <x:v>-82.4236009359558</x:v>
      </x:c>
      <x:c r="F23" s="64" t="n">
        <x:f>IF(J23="Faltan parámetros fuente","",INDEX('Fuentes sismicas'!$H$6:$H$9,MATCH(B23,'Fuentes sismicas'!$A$6:$A$9,0))+M23*(INDEX('Fuentes sismicas'!$I$6:$I$9,MATCH(B23,'Fuentes sismicas'!$A$6:$A$9,0))-INDEX('Fuentes sismicas'!$H$6:$H$9,MATCH(B23,'Fuentes sismicas'!$A$6:$A$9,0))))</x:f>
        <x:v>7.179864507888851</x:v>
      </x:c>
      <x:c r="G23" s="64" t="n">
        <x:f>IF(J23="Faltan parámetros fuente","",INDEX('Fuentes sismicas'!$J$6:$J$9,MATCH(B23,'Fuentes sismicas'!$A$6:$A$9,0))+N23*(INDEX('Fuentes sismicas'!$K$6:$K$9,MATCH(B23,'Fuentes sismicas'!$A$6:$A$9,0))-INDEX('Fuentes sismicas'!$J$6:$J$9,MATCH(B23,'Fuentes sismicas'!$A$6:$A$9,0))))</x:f>
        <x:v>22.268844616512524</x:v>
      </x:c>
      <x:c r="H23" s="64" t="n">
        <x:f>IF(J23="Faltan parámetros fuente","",INDEX('Fuentes sismicas'!$L$6:$L$9,MATCH(B23,'Fuentes sismicas'!$A$6:$A$9,0))+O23*(INDEX('Fuentes sismicas'!$M$6:$M$9,MATCH(B23,'Fuentes sismicas'!$A$6:$A$9,0))-INDEX('Fuentes sismicas'!$L$6:$L$9,MATCH(B23,'Fuentes sismicas'!$A$6:$A$9,0))))</x:f>
        <x:v>25.969927130208816</x:v>
      </x:c>
      <x:c r="I23" s="65"/>
      <x:c r="J23" s="37" t="str">
        <x:f>INDEX('Fuentes sismicas'!$P$6:$P$9,MATCH(B23,'Fuentes sismicas'!$A$6:$A$9,0))</x:f>
        <x:v>Ilustrativo / validar fuente</x:v>
      </x:c>
      <x:c r="K23" s="54" t="n">
        <x:f>MOD(SIN((Parametros!$B$12+A23*17)*12.9898)*43758.5453,1)</x:f>
        <x:v>0.32364970647904556</x:v>
      </x:c>
      <x:c r="L23" s="54" t="n">
        <x:f>MOD(SIN((Parametros!$B$12+A23*31)*12.9898)*43758.5453,1)</x:f>
        <x:v>0.08357878316564893</x:v>
      </x:c>
      <x:c r="M23" s="54" t="n">
        <x:f>MOD(SIN((Parametros!$B$12+A23*43)*12.9898)*43758.5453,1)</x:f>
        <x:v>0.8719458031555405</x:v>
      </x:c>
      <x:c r="N23" s="54" t="n">
        <x:f>MOD(SIN((Parametros!$B$12+A23*59)*12.9898)*43758.5453,1)</x:f>
        <x:v>0.690753784660501</x:v>
      </x:c>
      <x:c r="O23" s="54" t="n">
        <x:f>MOD(SIN((Parametros!$B$12+A23*71)*12.9898)*43758.5453,1)</x:f>
        <x:v>0.3193985426041763</x:v>
      </x:c>
    </x:row>
    <x:row r="24" ht="21" customHeight="1">
      <x:c r="A24" s="37" t="n">
        <x:v>19</x:v>
      </x:c>
      <x:c r="B24" s="48" t="str">
        <x:v>DEMO</x:v>
      </x:c>
      <x:c r="C24" s="48" t="str">
        <x:v>Evento sintético ilustrativo</x:v>
      </x:c>
      <x:c r="D24" s="54" t="n">
        <x:f>IF(J24="Faltan parámetros fuente","",INDEX('Fuentes sismicas'!$D$6:$D$9,MATCH(B24,'Fuentes sismicas'!$A$6:$A$9,0))+K24*(INDEX('Fuentes sismicas'!$E$6:$E$9,MATCH(B24,'Fuentes sismicas'!$A$6:$A$9,0))-INDEX('Fuentes sismicas'!$D$6:$D$9,MATCH(B24,'Fuentes sismicas'!$A$6:$A$9,0))))</x:f>
        <x:v>8.21540476338705</x:v>
      </x:c>
      <x:c r="E24" s="54" t="n">
        <x:f>IF(J24="Faltan parámetros fuente","",INDEX('Fuentes sismicas'!$F$6:$F$9,MATCH(B24,'Fuentes sismicas'!$A$6:$A$9,0))+L24*(INDEX('Fuentes sismicas'!$G$6:$G$9,MATCH(B24,'Fuentes sismicas'!$A$6:$A$9,0))-INDEX('Fuentes sismicas'!$F$6:$F$9,MATCH(B24,'Fuentes sismicas'!$A$6:$A$9,0))))</x:f>
        <x:v>-77.84357493955905</x:v>
      </x:c>
      <x:c r="F24" s="64" t="n">
        <x:f>IF(J24="Faltan parámetros fuente","",INDEX('Fuentes sismicas'!$H$6:$H$9,MATCH(B24,'Fuentes sismicas'!$A$6:$A$9,0))+M24*(INDEX('Fuentes sismicas'!$I$6:$I$9,MATCH(B24,'Fuentes sismicas'!$A$6:$A$9,0))-INDEX('Fuentes sismicas'!$H$6:$H$9,MATCH(B24,'Fuentes sismicas'!$A$6:$A$9,0))))</x:f>
        <x:v>7.41016335141552</x:v>
      </x:c>
      <x:c r="G24" s="64" t="n">
        <x:f>IF(J24="Faltan parámetros fuente","",INDEX('Fuentes sismicas'!$J$6:$J$9,MATCH(B24,'Fuentes sismicas'!$A$6:$A$9,0))+N24*(INDEX('Fuentes sismicas'!$K$6:$K$9,MATCH(B24,'Fuentes sismicas'!$A$6:$A$9,0))-INDEX('Fuentes sismicas'!$J$6:$J$9,MATCH(B24,'Fuentes sismicas'!$A$6:$A$9,0))))</x:f>
        <x:v>13.14574434939459</x:v>
      </x:c>
      <x:c r="H24" s="64" t="n">
        <x:f>IF(J24="Faltan parámetros fuente","",INDEX('Fuentes sismicas'!$L$6:$L$9,MATCH(B24,'Fuentes sismicas'!$A$6:$A$9,0))+O24*(INDEX('Fuentes sismicas'!$M$6:$M$9,MATCH(B24,'Fuentes sismicas'!$A$6:$A$9,0))-INDEX('Fuentes sismicas'!$L$6:$L$9,MATCH(B24,'Fuentes sismicas'!$A$6:$A$9,0))))</x:f>
        <x:v>25.13503988608136</x:v>
      </x:c>
      <x:c r="I24" s="65"/>
      <x:c r="J24" s="37" t="str">
        <x:f>INDEX('Fuentes sismicas'!$P$6:$P$9,MATCH(B24,'Fuentes sismicas'!$A$6:$A$9,0))</x:f>
        <x:v>Ilustrativo / validar fuente</x:v>
      </x:c>
      <x:c r="K24" s="54" t="n">
        <x:f>MOD(SIN((Parametros!$B$12+A24*17)*12.9898)*43758.5453,1)</x:f>
        <x:v>0.4230853180779377</x:v>
      </x:c>
      <x:c r="L24" s="54" t="n">
        <x:f>MOD(SIN((Parametros!$B$12+A24*31)*12.9898)*43758.5453,1)</x:f>
        <x:v>0.8870921158668352</x:v>
      </x:c>
      <x:c r="M24" s="54" t="n">
        <x:f>MOD(SIN((Parametros!$B$12+A24*43)*12.9898)*43758.5453,1)</x:f>
        <x:v>0.9640653405662079</x:v>
      </x:c>
      <x:c r="N24" s="54" t="n">
        <x:f>MOD(SIN((Parametros!$B$12+A24*59)*12.9898)*43758.5453,1)</x:f>
        <x:v>0.3258297739757836</x:v>
      </x:c>
      <x:c r="O24" s="54" t="n">
        <x:f>MOD(SIN((Parametros!$B$12+A24*71)*12.9898)*43758.5453,1)</x:f>
        <x:v>0.30270079772162717</x:v>
      </x:c>
    </x:row>
    <x:row r="25" ht="21" customHeight="1">
      <x:c r="A25" s="37" t="n">
        <x:v>20</x:v>
      </x:c>
      <x:c r="B25" s="48" t="str">
        <x:v>DEMO</x:v>
      </x:c>
      <x:c r="C25" s="48" t="str">
        <x:v>Evento sintético ilustrativo</x:v>
      </x:c>
      <x:c r="D25" s="54" t="n">
        <x:f>IF(J25="Faltan parámetros fuente","",INDEX('Fuentes sismicas'!$D$6:$D$9,MATCH(B25,'Fuentes sismicas'!$A$6:$A$9,0))+K25*(INDEX('Fuentes sismicas'!$E$6:$E$9,MATCH(B25,'Fuentes sismicas'!$A$6:$A$9,0))-INDEX('Fuentes sismicas'!$D$6:$D$9,MATCH(B25,'Fuentes sismicas'!$A$6:$A$9,0))))</x:f>
        <x:v>7.493727171316277</x:v>
      </x:c>
      <x:c r="E25" s="54" t="n">
        <x:f>IF(J25="Faltan parámetros fuente","",INDEX('Fuentes sismicas'!$F$6:$F$9,MATCH(B25,'Fuentes sismicas'!$A$6:$A$9,0))+L25*(INDEX('Fuentes sismicas'!$G$6:$G$9,MATCH(B25,'Fuentes sismicas'!$A$6:$A$9,0))-INDEX('Fuentes sismicas'!$F$6:$F$9,MATCH(B25,'Fuentes sismicas'!$A$6:$A$9,0))))</x:f>
        <x:v>-77.25652602394257</x:v>
      </x:c>
      <x:c r="F25" s="64" t="n">
        <x:f>IF(J25="Faltan parámetros fuente","",INDEX('Fuentes sismicas'!$H$6:$H$9,MATCH(B25,'Fuentes sismicas'!$A$6:$A$9,0))+M25*(INDEX('Fuentes sismicas'!$I$6:$I$9,MATCH(B25,'Fuentes sismicas'!$A$6:$A$9,0))-INDEX('Fuentes sismicas'!$H$6:$H$9,MATCH(B25,'Fuentes sismicas'!$A$6:$A$9,0))))</x:f>
        <x:v>7.236427600018942</x:v>
      </x:c>
      <x:c r="G25" s="64" t="n">
        <x:f>IF(J25="Faltan parámetros fuente","",INDEX('Fuentes sismicas'!$J$6:$J$9,MATCH(B25,'Fuentes sismicas'!$A$6:$A$9,0))+N25*(INDEX('Fuentes sismicas'!$K$6:$K$9,MATCH(B25,'Fuentes sismicas'!$A$6:$A$9,0))-INDEX('Fuentes sismicas'!$J$6:$J$9,MATCH(B25,'Fuentes sismicas'!$A$6:$A$9,0))))</x:f>
        <x:v>20.13267493864987</x:v>
      </x:c>
      <x:c r="H25" s="64" t="n">
        <x:f>IF(J25="Faltan parámetros fuente","",INDEX('Fuentes sismicas'!$L$6:$L$9,MATCH(B25,'Fuentes sismicas'!$A$6:$A$9,0))+O25*(INDEX('Fuentes sismicas'!$M$6:$M$9,MATCH(B25,'Fuentes sismicas'!$A$6:$A$9,0))-INDEX('Fuentes sismicas'!$L$6:$L$9,MATCH(B25,'Fuentes sismicas'!$A$6:$A$9,0))))</x:f>
        <x:v>45.523504616867285</x:v>
      </x:c>
      <x:c r="I25" s="65"/>
      <x:c r="J25" s="37" t="str">
        <x:f>INDEX('Fuentes sismicas'!$P$6:$P$9,MATCH(B25,'Fuentes sismicas'!$A$6:$A$9,0))</x:f>
        <x:v>Ilustrativo / validar fuente</x:v>
      </x:c>
      <x:c r="K25" s="54" t="n">
        <x:f>MOD(SIN((Parametros!$B$12+A25*17)*12.9898)*43758.5453,1)</x:f>
        <x:v>0.12238632138178218</x:v>
      </x:c>
      <x:c r="L25" s="54" t="n">
        <x:f>MOD(SIN((Parametros!$B$12+A25*31)*12.9898)*43758.5453,1)</x:f>
        <x:v>0.990083153694286</x:v>
      </x:c>
      <x:c r="M25" s="54" t="n">
        <x:f>MOD(SIN((Parametros!$B$12+A25*43)*12.9898)*43758.5453,1)</x:f>
        <x:v>0.8945710400075768</x:v>
      </x:c>
      <x:c r="N25" s="54" t="n">
        <x:f>MOD(SIN((Parametros!$B$12+A25*59)*12.9898)*43758.5453,1)</x:f>
        <x:v>0.6053069975459948</x:v>
      </x:c>
      <x:c r="O25" s="54" t="n">
        <x:f>MOD(SIN((Parametros!$B$12+A25*71)*12.9898)*43758.5453,1)</x:f>
        <x:v>0.7104700923373457</x:v>
      </x:c>
    </x:row>
    <x:row r="26" ht="21" customHeight="1">
      <x:c r="A26" s="37"/>
      <x:c r="B26" s="37"/>
      <x:c r="C26" s="37"/>
      <x:c r="D26" s="37"/>
      <x:c r="E26" s="37"/>
      <x:c r="F26" s="37"/>
      <x:c r="G26" s="37"/>
      <x:c r="H26" s="37"/>
      <x:c r="I26" s="37"/>
      <x:c r="J26" s="37"/>
      <x:c r="K26" s="37"/>
      <x:c r="L26" s="37"/>
      <x:c r="M26" s="37"/>
      <x:c r="N26" s="37"/>
      <x:c r="O26" s="37"/>
    </x:row>
    <x:row r="27" ht="21" customHeight="1">
      <x:c r="A27" s="37"/>
      <x:c r="B27" s="37"/>
      <x:c r="C27" s="37"/>
      <x:c r="D27" s="37"/>
      <x:c r="E27" s="37"/>
      <x:c r="F27" s="37"/>
      <x:c r="G27" s="37"/>
      <x:c r="H27" s="37"/>
      <x:c r="I27" s="37"/>
      <x:c r="J27" s="37"/>
      <x:c r="K27" s="37"/>
      <x:c r="L27" s="37"/>
      <x:c r="M27" s="37"/>
      <x:c r="N27" s="37"/>
      <x:c r="O27" s="37"/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  <x:c r="I28" s="37"/>
      <x:c r="J28" s="37"/>
      <x:c r="K28" s="37"/>
      <x:c r="L28" s="37"/>
      <x:c r="M28" s="37"/>
      <x:c r="N28" s="37"/>
      <x:c r="O28" s="37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  <x:c r="I29" s="37"/>
      <x:c r="J29" s="37"/>
      <x:c r="K29" s="37"/>
      <x:c r="L29" s="37"/>
      <x:c r="M29" s="37"/>
      <x:c r="N29" s="37"/>
      <x:c r="O29" s="37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  <x:c r="I30" s="37"/>
      <x:c r="J30" s="37"/>
      <x:c r="K30" s="37"/>
      <x:c r="L30" s="37"/>
      <x:c r="M30" s="37"/>
      <x:c r="N30" s="37"/>
      <x:c r="O30" s="37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  <x:c r="I31" s="37"/>
      <x:c r="J31" s="37"/>
      <x:c r="K31" s="37"/>
      <x:c r="L31" s="37"/>
      <x:c r="M31" s="37"/>
      <x:c r="N31" s="37"/>
      <x:c r="O31" s="37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  <x:c r="I32" s="37"/>
      <x:c r="J32" s="37"/>
      <x:c r="K32" s="37"/>
      <x:c r="L32" s="37"/>
      <x:c r="M32" s="37"/>
      <x:c r="N32" s="37"/>
      <x:c r="O32" s="37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  <x:c r="I33" s="37"/>
      <x:c r="J33" s="37"/>
      <x:c r="K33" s="37"/>
      <x:c r="L33" s="37"/>
      <x:c r="M33" s="37"/>
      <x:c r="N33" s="37"/>
      <x:c r="O33" s="37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  <x:c r="I34" s="37"/>
      <x:c r="J34" s="37"/>
      <x:c r="K34" s="37"/>
      <x:c r="L34" s="37"/>
      <x:c r="M34" s="37"/>
      <x:c r="N34" s="37"/>
      <x:c r="O34" s="37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  <x:c r="I35" s="37"/>
      <x:c r="J35" s="37"/>
      <x:c r="K35" s="37"/>
      <x:c r="L35" s="37"/>
      <x:c r="M35" s="37"/>
      <x:c r="N35" s="37"/>
      <x:c r="O35" s="37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  <x:c r="K36" s="37"/>
      <x:c r="L36" s="37"/>
      <x:c r="M36" s="37"/>
      <x:c r="N36" s="37"/>
      <x:c r="O36" s="37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  <x:c r="I37" s="37"/>
      <x:c r="J37" s="37"/>
      <x:c r="K37" s="37"/>
      <x:c r="L37" s="37"/>
      <x:c r="M37" s="37"/>
      <x:c r="N37" s="37"/>
      <x:c r="O37" s="37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  <x:c r="K38" s="37"/>
      <x:c r="L38" s="37"/>
      <x:c r="M38" s="37"/>
      <x:c r="N38" s="37"/>
      <x:c r="O38" s="37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  <x:c r="I39" s="37"/>
      <x:c r="J39" s="37"/>
      <x:c r="K39" s="37"/>
      <x:c r="L39" s="37"/>
      <x:c r="M39" s="37"/>
      <x:c r="N39" s="37"/>
      <x:c r="O39" s="37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  <x:c r="I40" s="37"/>
      <x:c r="J40" s="37"/>
      <x:c r="K40" s="37"/>
      <x:c r="L40" s="37"/>
      <x:c r="M40" s="37"/>
      <x:c r="N40" s="37"/>
      <x:c r="O40" s="37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  <x:c r="I41" s="37"/>
      <x:c r="J41" s="37"/>
      <x:c r="K41" s="37"/>
      <x:c r="L41" s="37"/>
      <x:c r="M41" s="37"/>
      <x:c r="N41" s="37"/>
      <x:c r="O41" s="37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  <x:c r="I42" s="37"/>
      <x:c r="J42" s="37"/>
      <x:c r="K42" s="37"/>
      <x:c r="L42" s="37"/>
      <x:c r="M42" s="37"/>
      <x:c r="N42" s="37"/>
      <x:c r="O42" s="37"/>
    </x:row>
    <x:row r="43" ht="21" customHeight="1">
      <x:c r="A43" s="37"/>
      <x:c r="B43" s="37"/>
      <x:c r="C43" s="37"/>
      <x:c r="D43" s="37"/>
      <x:c r="E43" s="37"/>
      <x:c r="F43" s="37"/>
      <x:c r="G43" s="37"/>
      <x:c r="H43" s="37"/>
      <x:c r="I43" s="37"/>
      <x:c r="J43" s="37"/>
      <x:c r="K43" s="37"/>
      <x:c r="L43" s="37"/>
      <x:c r="M43" s="37"/>
      <x:c r="N43" s="37"/>
      <x:c r="O43" s="37"/>
    </x:row>
    <x:row r="44" ht="21" customHeight="1">
      <x:c r="A44" s="37"/>
      <x:c r="B44" s="37"/>
      <x:c r="C44" s="37"/>
      <x:c r="D44" s="37"/>
      <x:c r="E44" s="37"/>
      <x:c r="F44" s="37"/>
      <x:c r="G44" s="37"/>
      <x:c r="H44" s="37"/>
      <x:c r="I44" s="37"/>
      <x:c r="J44" s="37"/>
      <x:c r="K44" s="37"/>
      <x:c r="L44" s="37"/>
      <x:c r="M44" s="37"/>
      <x:c r="N44" s="37"/>
      <x:c r="O44" s="37"/>
    </x:row>
    <x:row r="45" ht="21" customHeight="1">
      <x:c r="A45" s="37"/>
      <x:c r="B45" s="37"/>
      <x:c r="C45" s="37"/>
      <x:c r="D45" s="37"/>
      <x:c r="E45" s="37"/>
      <x:c r="F45" s="37"/>
      <x:c r="G45" s="37"/>
      <x:c r="H45" s="37"/>
      <x:c r="I45" s="37"/>
      <x:c r="J45" s="37"/>
      <x:c r="K45" s="37"/>
      <x:c r="L45" s="37"/>
      <x:c r="M45" s="37"/>
      <x:c r="N45" s="37"/>
      <x:c r="O45" s="37"/>
    </x:row>
    <x:row r="46" ht="21" customHeight="1">
      <x:c r="A46" s="37"/>
      <x:c r="B46" s="37"/>
      <x:c r="C46" s="37"/>
      <x:c r="D46" s="37"/>
      <x:c r="E46" s="37"/>
      <x:c r="F46" s="37"/>
      <x:c r="G46" s="37"/>
      <x:c r="H46" s="37"/>
      <x:c r="I46" s="37"/>
      <x:c r="J46" s="37"/>
      <x:c r="K46" s="37"/>
      <x:c r="L46" s="37"/>
      <x:c r="M46" s="37"/>
      <x:c r="N46" s="37"/>
      <x:c r="O46" s="37"/>
    </x:row>
    <x:row r="47" ht="21" customHeight="1">
      <x:c r="A47" s="37"/>
      <x:c r="B47" s="37"/>
      <x:c r="C47" s="37"/>
      <x:c r="D47" s="37"/>
      <x:c r="E47" s="37"/>
      <x:c r="F47" s="37"/>
      <x:c r="G47" s="37"/>
      <x:c r="H47" s="37"/>
      <x:c r="I47" s="37"/>
      <x:c r="J47" s="37"/>
      <x:c r="K47" s="37"/>
      <x:c r="L47" s="37"/>
      <x:c r="M47" s="37"/>
      <x:c r="N47" s="37"/>
      <x:c r="O47" s="37"/>
    </x:row>
    <x:row r="48" ht="21" customHeight="1">
      <x:c r="A48" s="37"/>
      <x:c r="B48" s="37"/>
      <x:c r="C48" s="37"/>
      <x:c r="D48" s="37"/>
      <x:c r="E48" s="37"/>
      <x:c r="F48" s="37"/>
      <x:c r="G48" s="37"/>
      <x:c r="H48" s="37"/>
      <x:c r="I48" s="37"/>
      <x:c r="J48" s="37"/>
      <x:c r="K48" s="37"/>
      <x:c r="L48" s="37"/>
      <x:c r="M48" s="37"/>
      <x:c r="N48" s="37"/>
      <x:c r="O48" s="37"/>
    </x:row>
    <x:row r="49" ht="21" customHeight="1">
      <x:c r="A49" s="37"/>
      <x:c r="B49" s="37"/>
      <x:c r="C49" s="37"/>
      <x:c r="D49" s="37"/>
      <x:c r="E49" s="37"/>
      <x:c r="F49" s="37"/>
      <x:c r="G49" s="37"/>
      <x:c r="H49" s="37"/>
      <x:c r="I49" s="37"/>
      <x:c r="J49" s="37"/>
      <x:c r="K49" s="37"/>
      <x:c r="L49" s="37"/>
      <x:c r="M49" s="37"/>
      <x:c r="N49" s="37"/>
      <x:c r="O49" s="37"/>
    </x:row>
    <x:row r="50" ht="21" customHeight="1">
      <x:c r="A50" s="37"/>
      <x:c r="B50" s="37"/>
      <x:c r="C50" s="37"/>
      <x:c r="D50" s="37"/>
      <x:c r="E50" s="37"/>
      <x:c r="F50" s="37"/>
      <x:c r="G50" s="37"/>
      <x:c r="H50" s="37"/>
      <x:c r="I50" s="37"/>
      <x:c r="J50" s="37"/>
      <x:c r="K50" s="37"/>
      <x:c r="L50" s="37"/>
      <x:c r="M50" s="37"/>
      <x:c r="N50" s="37"/>
      <x:c r="O50" s="37"/>
    </x:row>
    <x:row r="51" ht="21" customHeight="1">
      <x:c r="A51" s="37"/>
      <x:c r="B51" s="37"/>
      <x:c r="C51" s="37"/>
      <x:c r="D51" s="37"/>
      <x:c r="E51" s="37"/>
      <x:c r="F51" s="37"/>
      <x:c r="G51" s="37"/>
      <x:c r="H51" s="37"/>
      <x:c r="I51" s="37"/>
      <x:c r="J51" s="37"/>
      <x:c r="K51" s="37"/>
      <x:c r="L51" s="37"/>
      <x:c r="M51" s="37"/>
      <x:c r="N51" s="37"/>
      <x:c r="O51" s="37"/>
    </x:row>
    <x:row r="52" ht="21" customHeight="1">
      <x:c r="A52" s="37"/>
      <x:c r="B52" s="37"/>
      <x:c r="C52" s="37"/>
      <x:c r="D52" s="37"/>
      <x:c r="E52" s="37"/>
      <x:c r="F52" s="37"/>
      <x:c r="G52" s="37"/>
      <x:c r="H52" s="37"/>
      <x:c r="I52" s="37"/>
      <x:c r="J52" s="37"/>
      <x:c r="K52" s="37"/>
      <x:c r="L52" s="37"/>
      <x:c r="M52" s="37"/>
      <x:c r="N52" s="37"/>
      <x:c r="O52" s="37"/>
    </x:row>
    <x:row r="53" ht="21" customHeight="1">
      <x:c r="A53" s="37"/>
      <x:c r="B53" s="37"/>
      <x:c r="C53" s="37"/>
      <x:c r="D53" s="37"/>
      <x:c r="E53" s="37"/>
      <x:c r="F53" s="37"/>
      <x:c r="G53" s="37"/>
      <x:c r="H53" s="37"/>
      <x:c r="I53" s="37"/>
      <x:c r="J53" s="37"/>
      <x:c r="K53" s="37"/>
      <x:c r="L53" s="37"/>
      <x:c r="M53" s="37"/>
      <x:c r="N53" s="37"/>
      <x:c r="O53" s="37"/>
    </x:row>
    <x:row r="54" ht="21" customHeight="1">
      <x:c r="A54" s="37"/>
      <x:c r="B54" s="37"/>
      <x:c r="C54" s="37"/>
      <x:c r="D54" s="37"/>
      <x:c r="E54" s="37"/>
      <x:c r="F54" s="37"/>
      <x:c r="G54" s="37"/>
      <x:c r="H54" s="37"/>
      <x:c r="I54" s="37"/>
      <x:c r="J54" s="37"/>
      <x:c r="K54" s="37"/>
      <x:c r="L54" s="37"/>
      <x:c r="M54" s="37"/>
      <x:c r="N54" s="37"/>
      <x:c r="O54" s="37"/>
    </x:row>
    <x:row r="55" ht="21" customHeight="1">
      <x:c r="A55" s="37"/>
      <x:c r="B55" s="37"/>
      <x:c r="C55" s="37"/>
      <x:c r="D55" s="37"/>
      <x:c r="E55" s="37"/>
      <x:c r="F55" s="37"/>
      <x:c r="G55" s="37"/>
      <x:c r="H55" s="37"/>
      <x:c r="I55" s="37"/>
      <x:c r="J55" s="37"/>
      <x:c r="K55" s="37"/>
      <x:c r="L55" s="37"/>
      <x:c r="M55" s="37"/>
      <x:c r="N55" s="37"/>
      <x:c r="O55" s="37"/>
    </x:row>
    <x:row r="56" ht="21" customHeight="1">
      <x:c r="A56" s="37"/>
      <x:c r="B56" s="37"/>
      <x:c r="C56" s="37"/>
      <x:c r="D56" s="37"/>
      <x:c r="E56" s="37"/>
      <x:c r="F56" s="37"/>
      <x:c r="G56" s="37"/>
      <x:c r="H56" s="37"/>
      <x:c r="I56" s="37"/>
      <x:c r="J56" s="37"/>
      <x:c r="K56" s="37"/>
      <x:c r="L56" s="37"/>
      <x:c r="M56" s="37"/>
      <x:c r="N56" s="37"/>
      <x:c r="O56" s="37"/>
    </x:row>
    <x:row r="57" ht="21" customHeight="1">
      <x:c r="A57" s="37"/>
      <x:c r="B57" s="37"/>
      <x:c r="C57" s="37"/>
      <x:c r="D57" s="37"/>
      <x:c r="E57" s="37"/>
      <x:c r="F57" s="37"/>
      <x:c r="G57" s="37"/>
      <x:c r="H57" s="37"/>
      <x:c r="I57" s="37"/>
      <x:c r="J57" s="37"/>
      <x:c r="K57" s="37"/>
      <x:c r="L57" s="37"/>
      <x:c r="M57" s="37"/>
      <x:c r="N57" s="37"/>
      <x:c r="O57" s="37"/>
    </x:row>
    <x:row r="58" ht="21" customHeight="1">
      <x:c r="A58" s="37"/>
      <x:c r="B58" s="37"/>
      <x:c r="C58" s="37"/>
      <x:c r="D58" s="37"/>
      <x:c r="E58" s="37"/>
      <x:c r="F58" s="37"/>
      <x:c r="G58" s="37"/>
      <x:c r="H58" s="37"/>
      <x:c r="I58" s="37"/>
      <x:c r="J58" s="37"/>
      <x:c r="K58" s="37"/>
      <x:c r="L58" s="37"/>
      <x:c r="M58" s="37"/>
      <x:c r="N58" s="37"/>
      <x:c r="O58" s="37"/>
    </x:row>
    <x:row r="59" ht="21" customHeight="1">
      <x:c r="A59" s="37"/>
      <x:c r="B59" s="37"/>
      <x:c r="C59" s="37"/>
      <x:c r="D59" s="37"/>
      <x:c r="E59" s="37"/>
      <x:c r="F59" s="37"/>
      <x:c r="G59" s="37"/>
      <x:c r="H59" s="37"/>
      <x:c r="I59" s="37"/>
      <x:c r="J59" s="37"/>
      <x:c r="K59" s="37"/>
      <x:c r="L59" s="37"/>
      <x:c r="M59" s="37"/>
      <x:c r="N59" s="37"/>
      <x:c r="O59" s="37"/>
    </x:row>
    <x:row r="60" ht="21" customHeight="1">
      <x:c r="A60" s="37"/>
      <x:c r="B60" s="37"/>
      <x:c r="C60" s="37"/>
      <x:c r="D60" s="37"/>
      <x:c r="E60" s="37"/>
      <x:c r="F60" s="37"/>
      <x:c r="G60" s="37"/>
      <x:c r="H60" s="37"/>
      <x:c r="I60" s="37"/>
      <x:c r="J60" s="37"/>
      <x:c r="K60" s="37"/>
      <x:c r="L60" s="37"/>
      <x:c r="M60" s="37"/>
      <x:c r="N60" s="37"/>
      <x:c r="O60" s="37"/>
    </x:row>
    <x:row r="61" ht="21" customHeight="1">
      <x:c r="A61" s="37"/>
      <x:c r="B61" s="37"/>
      <x:c r="C61" s="37"/>
      <x:c r="D61" s="37"/>
      <x:c r="E61" s="37"/>
      <x:c r="F61" s="37"/>
      <x:c r="G61" s="37"/>
      <x:c r="H61" s="37"/>
      <x:c r="I61" s="37"/>
      <x:c r="J61" s="37"/>
      <x:c r="K61" s="37"/>
      <x:c r="L61" s="37"/>
      <x:c r="M61" s="37"/>
      <x:c r="N61" s="37"/>
      <x:c r="O61" s="37"/>
    </x:row>
    <x:row r="62" ht="21" customHeight="1">
      <x:c r="A62" s="37"/>
      <x:c r="B62" s="37"/>
      <x:c r="C62" s="37"/>
      <x:c r="D62" s="37"/>
      <x:c r="E62" s="37"/>
      <x:c r="F62" s="37"/>
      <x:c r="G62" s="37"/>
      <x:c r="H62" s="37"/>
      <x:c r="I62" s="37"/>
      <x:c r="J62" s="37"/>
      <x:c r="K62" s="37"/>
      <x:c r="L62" s="37"/>
      <x:c r="M62" s="37"/>
      <x:c r="N62" s="37"/>
      <x:c r="O62" s="37"/>
    </x:row>
    <x:row r="63" ht="21" customHeight="1">
      <x:c r="A63" s="37"/>
      <x:c r="B63" s="37"/>
      <x:c r="C63" s="37"/>
      <x:c r="D63" s="37"/>
      <x:c r="E63" s="37"/>
      <x:c r="F63" s="37"/>
      <x:c r="G63" s="37"/>
      <x:c r="H63" s="37"/>
      <x:c r="I63" s="37"/>
      <x:c r="J63" s="37"/>
      <x:c r="K63" s="37"/>
      <x:c r="L63" s="37"/>
      <x:c r="M63" s="37"/>
      <x:c r="N63" s="37"/>
      <x:c r="O63" s="37"/>
    </x:row>
    <x:row r="64" ht="21" customHeight="1">
      <x:c r="A64" s="37"/>
      <x:c r="B64" s="37"/>
      <x:c r="C64" s="37"/>
      <x:c r="D64" s="37"/>
      <x:c r="E64" s="37"/>
      <x:c r="F64" s="37"/>
      <x:c r="G64" s="37"/>
      <x:c r="H64" s="37"/>
      <x:c r="I64" s="37"/>
      <x:c r="J64" s="37"/>
      <x:c r="K64" s="37"/>
      <x:c r="L64" s="37"/>
      <x:c r="M64" s="37"/>
      <x:c r="N64" s="37"/>
      <x:c r="O64" s="37"/>
    </x:row>
    <x:row r="65" ht="21" customHeight="1">
      <x:c r="A65" s="37"/>
      <x:c r="B65" s="37"/>
      <x:c r="C65" s="37"/>
      <x:c r="D65" s="37"/>
      <x:c r="E65" s="37"/>
      <x:c r="F65" s="37"/>
      <x:c r="G65" s="37"/>
      <x:c r="H65" s="37"/>
      <x:c r="I65" s="37"/>
      <x:c r="J65" s="37"/>
      <x:c r="K65" s="37"/>
      <x:c r="L65" s="37"/>
      <x:c r="M65" s="37"/>
      <x:c r="N65" s="37"/>
      <x:c r="O65" s="37"/>
    </x:row>
    <x:row r="66" ht="21" customHeight="1">
      <x:c r="A66" s="37"/>
      <x:c r="B66" s="37"/>
      <x:c r="C66" s="37"/>
      <x:c r="D66" s="37"/>
      <x:c r="E66" s="37"/>
      <x:c r="F66" s="37"/>
      <x:c r="G66" s="37"/>
      <x:c r="H66" s="37"/>
      <x:c r="I66" s="37"/>
      <x:c r="J66" s="37"/>
      <x:c r="K66" s="37"/>
      <x:c r="L66" s="37"/>
      <x:c r="M66" s="37"/>
      <x:c r="N66" s="37"/>
      <x:c r="O66" s="37"/>
    </x:row>
    <x:row r="67" ht="21" customHeight="1">
      <x:c r="A67" s="37"/>
      <x:c r="B67" s="37"/>
      <x:c r="C67" s="37"/>
      <x:c r="D67" s="37"/>
      <x:c r="E67" s="37"/>
      <x:c r="F67" s="37"/>
      <x:c r="G67" s="37"/>
      <x:c r="H67" s="37"/>
      <x:c r="I67" s="37"/>
      <x:c r="J67" s="37"/>
      <x:c r="K67" s="37"/>
      <x:c r="L67" s="37"/>
      <x:c r="M67" s="37"/>
      <x:c r="N67" s="37"/>
      <x:c r="O67" s="37"/>
    </x:row>
    <x:row r="68" ht="21" customHeight="1">
      <x:c r="A68" s="37"/>
      <x:c r="B68" s="37"/>
      <x:c r="C68" s="37"/>
      <x:c r="D68" s="37"/>
      <x:c r="E68" s="37"/>
      <x:c r="F68" s="37"/>
      <x:c r="G68" s="37"/>
      <x:c r="H68" s="37"/>
      <x:c r="I68" s="37"/>
      <x:c r="J68" s="37"/>
      <x:c r="K68" s="37"/>
      <x:c r="L68" s="37"/>
      <x:c r="M68" s="37"/>
      <x:c r="N68" s="37"/>
      <x:c r="O68" s="37"/>
    </x:row>
    <x:row r="69" ht="21" customHeight="1">
      <x:c r="A69" s="37"/>
      <x:c r="B69" s="37"/>
      <x:c r="C69" s="37"/>
      <x:c r="D69" s="37"/>
      <x:c r="E69" s="37"/>
      <x:c r="F69" s="37"/>
      <x:c r="G69" s="37"/>
      <x:c r="H69" s="37"/>
      <x:c r="I69" s="37"/>
      <x:c r="J69" s="37"/>
      <x:c r="K69" s="37"/>
      <x:c r="L69" s="37"/>
      <x:c r="M69" s="37"/>
      <x:c r="N69" s="37"/>
      <x:c r="O69" s="37"/>
    </x:row>
    <x:row r="70" ht="21" customHeight="1">
      <x:c r="A70" s="37"/>
      <x:c r="B70" s="37"/>
      <x:c r="C70" s="37"/>
      <x:c r="D70" s="37"/>
      <x:c r="E70" s="37"/>
      <x:c r="F70" s="37"/>
      <x:c r="G70" s="37"/>
      <x:c r="H70" s="37"/>
      <x:c r="I70" s="37"/>
      <x:c r="J70" s="37"/>
      <x:c r="K70" s="37"/>
      <x:c r="L70" s="37"/>
      <x:c r="M70" s="37"/>
      <x:c r="N70" s="37"/>
      <x:c r="O70" s="37"/>
    </x:row>
    <x:row r="71" ht="21" customHeight="1">
      <x:c r="A71" s="37"/>
      <x:c r="B71" s="37"/>
      <x:c r="C71" s="37"/>
      <x:c r="D71" s="37"/>
      <x:c r="E71" s="37"/>
      <x:c r="F71" s="37"/>
      <x:c r="G71" s="37"/>
      <x:c r="H71" s="37"/>
      <x:c r="I71" s="37"/>
      <x:c r="J71" s="37"/>
      <x:c r="K71" s="37"/>
      <x:c r="L71" s="37"/>
      <x:c r="M71" s="37"/>
      <x:c r="N71" s="37"/>
      <x:c r="O71" s="37"/>
    </x:row>
    <x:row r="72" ht="21" customHeight="1">
      <x:c r="A72" s="37"/>
      <x:c r="B72" s="37"/>
      <x:c r="C72" s="37"/>
      <x:c r="D72" s="37"/>
      <x:c r="E72" s="37"/>
      <x:c r="F72" s="37"/>
      <x:c r="G72" s="37"/>
      <x:c r="H72" s="37"/>
      <x:c r="I72" s="37"/>
      <x:c r="J72" s="37"/>
      <x:c r="K72" s="37"/>
      <x:c r="L72" s="37"/>
      <x:c r="M72" s="37"/>
      <x:c r="N72" s="37"/>
      <x:c r="O72" s="37"/>
    </x:row>
    <x:row r="73" ht="21" customHeight="1">
      <x:c r="A73" s="37"/>
      <x:c r="B73" s="37"/>
      <x:c r="C73" s="37"/>
      <x:c r="D73" s="37"/>
      <x:c r="E73" s="37"/>
      <x:c r="F73" s="37"/>
      <x:c r="G73" s="37"/>
      <x:c r="H73" s="37"/>
      <x:c r="I73" s="37"/>
      <x:c r="J73" s="37"/>
      <x:c r="K73" s="37"/>
      <x:c r="L73" s="37"/>
      <x:c r="M73" s="37"/>
      <x:c r="N73" s="37"/>
      <x:c r="O73" s="37"/>
    </x:row>
    <x:row r="74" ht="21" customHeight="1">
      <x:c r="A74" s="37"/>
      <x:c r="B74" s="37"/>
      <x:c r="C74" s="37"/>
      <x:c r="D74" s="37"/>
      <x:c r="E74" s="37"/>
      <x:c r="F74" s="37"/>
      <x:c r="G74" s="37"/>
      <x:c r="H74" s="37"/>
      <x:c r="I74" s="37"/>
      <x:c r="J74" s="37"/>
      <x:c r="K74" s="37"/>
      <x:c r="L74" s="37"/>
      <x:c r="M74" s="37"/>
      <x:c r="N74" s="37"/>
      <x:c r="O74" s="37"/>
    </x:row>
    <x:row r="75" ht="21" customHeight="1">
      <x:c r="A75" s="37"/>
      <x:c r="B75" s="37"/>
      <x:c r="C75" s="37"/>
      <x:c r="D75" s="37"/>
      <x:c r="E75" s="37"/>
      <x:c r="F75" s="37"/>
      <x:c r="G75" s="37"/>
      <x:c r="H75" s="37"/>
      <x:c r="I75" s="37"/>
      <x:c r="J75" s="37"/>
      <x:c r="K75" s="37"/>
      <x:c r="L75" s="37"/>
      <x:c r="M75" s="37"/>
      <x:c r="N75" s="37"/>
      <x:c r="O75" s="37"/>
    </x:row>
    <x:row r="76" ht="21" customHeight="1">
      <x:c r="A76" s="37"/>
      <x:c r="B76" s="37"/>
      <x:c r="C76" s="37"/>
      <x:c r="D76" s="37"/>
      <x:c r="E76" s="37"/>
      <x:c r="F76" s="37"/>
      <x:c r="G76" s="37"/>
      <x:c r="H76" s="37"/>
      <x:c r="I76" s="37"/>
      <x:c r="J76" s="37"/>
      <x:c r="K76" s="37"/>
      <x:c r="L76" s="37"/>
      <x:c r="M76" s="37"/>
      <x:c r="N76" s="37"/>
      <x:c r="O76" s="37"/>
    </x:row>
    <x:row r="77" ht="21" customHeight="1">
      <x:c r="A77" s="37"/>
      <x:c r="B77" s="37"/>
      <x:c r="C77" s="37"/>
      <x:c r="D77" s="37"/>
      <x:c r="E77" s="37"/>
      <x:c r="F77" s="37"/>
      <x:c r="G77" s="37"/>
      <x:c r="H77" s="37"/>
      <x:c r="I77" s="37"/>
      <x:c r="J77" s="37"/>
      <x:c r="K77" s="37"/>
      <x:c r="L77" s="37"/>
      <x:c r="M77" s="37"/>
      <x:c r="N77" s="37"/>
      <x:c r="O77" s="37"/>
    </x:row>
    <x:row r="78" ht="21" customHeight="1">
      <x:c r="A78" s="37"/>
      <x:c r="B78" s="37"/>
      <x:c r="C78" s="37"/>
      <x:c r="D78" s="37"/>
      <x:c r="E78" s="37"/>
      <x:c r="F78" s="37"/>
      <x:c r="G78" s="37"/>
      <x:c r="H78" s="37"/>
      <x:c r="I78" s="37"/>
      <x:c r="J78" s="37"/>
      <x:c r="K78" s="37"/>
      <x:c r="L78" s="37"/>
      <x:c r="M78" s="37"/>
      <x:c r="N78" s="37"/>
      <x:c r="O78" s="37"/>
    </x:row>
    <x:row r="79" ht="21" customHeight="1">
      <x:c r="A79" s="37"/>
      <x:c r="B79" s="37"/>
      <x:c r="C79" s="37"/>
      <x:c r="D79" s="37"/>
      <x:c r="E79" s="37"/>
      <x:c r="F79" s="37"/>
      <x:c r="G79" s="37"/>
      <x:c r="H79" s="37"/>
      <x:c r="I79" s="37"/>
      <x:c r="J79" s="37"/>
      <x:c r="K79" s="37"/>
      <x:c r="L79" s="37"/>
      <x:c r="M79" s="37"/>
      <x:c r="N79" s="37"/>
      <x:c r="O79" s="37"/>
    </x:row>
    <x:row r="80" ht="21" customHeight="1">
      <x:c r="A80" s="37"/>
      <x:c r="B80" s="37"/>
      <x:c r="C80" s="37"/>
      <x:c r="D80" s="37"/>
      <x:c r="E80" s="37"/>
      <x:c r="F80" s="37"/>
      <x:c r="G80" s="37"/>
      <x:c r="H80" s="37"/>
      <x:c r="I80" s="37"/>
      <x:c r="J80" s="37"/>
      <x:c r="K80" s="37"/>
      <x:c r="L80" s="37"/>
      <x:c r="M80" s="37"/>
      <x:c r="N80" s="37"/>
      <x:c r="O80" s="37"/>
    </x:row>
    <x:row r="81" ht="21" customHeight="1">
      <x:c r="A81" s="37"/>
      <x:c r="B81" s="37"/>
      <x:c r="C81" s="37"/>
      <x:c r="D81" s="37"/>
      <x:c r="E81" s="37"/>
      <x:c r="F81" s="37"/>
      <x:c r="G81" s="37"/>
      <x:c r="H81" s="37"/>
      <x:c r="I81" s="37"/>
      <x:c r="J81" s="37"/>
      <x:c r="K81" s="37"/>
      <x:c r="L81" s="37"/>
      <x:c r="M81" s="37"/>
      <x:c r="N81" s="37"/>
      <x:c r="O81" s="37"/>
    </x:row>
    <x:row r="82" ht="21" customHeight="1">
      <x:c r="A82" s="37"/>
      <x:c r="B82" s="37"/>
      <x:c r="C82" s="37"/>
      <x:c r="D82" s="37"/>
      <x:c r="E82" s="37"/>
      <x:c r="F82" s="37"/>
      <x:c r="G82" s="37"/>
      <x:c r="H82" s="37"/>
      <x:c r="I82" s="37"/>
      <x:c r="J82" s="37"/>
      <x:c r="K82" s="37"/>
      <x:c r="L82" s="37"/>
      <x:c r="M82" s="37"/>
      <x:c r="N82" s="37"/>
      <x:c r="O82" s="37"/>
    </x:row>
    <x:row r="83" ht="21" customHeight="1">
      <x:c r="A83" s="37"/>
      <x:c r="B83" s="37"/>
      <x:c r="C83" s="37"/>
      <x:c r="D83" s="37"/>
      <x:c r="E83" s="37"/>
      <x:c r="F83" s="37"/>
      <x:c r="G83" s="37"/>
      <x:c r="H83" s="37"/>
      <x:c r="I83" s="37"/>
      <x:c r="J83" s="37"/>
      <x:c r="K83" s="37"/>
      <x:c r="L83" s="37"/>
      <x:c r="M83" s="37"/>
      <x:c r="N83" s="37"/>
      <x:c r="O83" s="37"/>
    </x:row>
    <x:row r="84" ht="21" customHeight="1">
      <x:c r="A84" s="37"/>
      <x:c r="B84" s="37"/>
      <x:c r="C84" s="37"/>
      <x:c r="D84" s="37"/>
      <x:c r="E84" s="37"/>
      <x:c r="F84" s="37"/>
      <x:c r="G84" s="37"/>
      <x:c r="H84" s="37"/>
      <x:c r="I84" s="37"/>
      <x:c r="J84" s="37"/>
      <x:c r="K84" s="37"/>
      <x:c r="L84" s="37"/>
      <x:c r="M84" s="37"/>
      <x:c r="N84" s="37"/>
      <x:c r="O84" s="37"/>
    </x:row>
    <x:row r="85" ht="21" customHeight="1">
      <x:c r="A85" s="37"/>
      <x:c r="B85" s="37"/>
      <x:c r="C85" s="37"/>
      <x:c r="D85" s="37"/>
      <x:c r="E85" s="37"/>
      <x:c r="F85" s="37"/>
      <x:c r="G85" s="37"/>
      <x:c r="H85" s="37"/>
      <x:c r="I85" s="37"/>
      <x:c r="J85" s="37"/>
      <x:c r="K85" s="37"/>
      <x:c r="L85" s="37"/>
      <x:c r="M85" s="37"/>
      <x:c r="N85" s="37"/>
      <x:c r="O85" s="37"/>
    </x:row>
    <x:row r="86" ht="21" customHeight="1">
      <x:c r="A86" s="37"/>
      <x:c r="B86" s="37"/>
      <x:c r="C86" s="37"/>
      <x:c r="D86" s="37"/>
      <x:c r="E86" s="37"/>
      <x:c r="F86" s="37"/>
      <x:c r="G86" s="37"/>
      <x:c r="H86" s="37"/>
      <x:c r="I86" s="37"/>
      <x:c r="J86" s="37"/>
      <x:c r="K86" s="37"/>
      <x:c r="L86" s="37"/>
      <x:c r="M86" s="37"/>
      <x:c r="N86" s="37"/>
      <x:c r="O86" s="37"/>
    </x:row>
    <x:row r="87" ht="21" customHeight="1">
      <x:c r="A87" s="37"/>
      <x:c r="B87" s="37"/>
      <x:c r="C87" s="37"/>
      <x:c r="D87" s="37"/>
      <x:c r="E87" s="37"/>
      <x:c r="F87" s="37"/>
      <x:c r="G87" s="37"/>
      <x:c r="H87" s="37"/>
      <x:c r="I87" s="37"/>
      <x:c r="J87" s="37"/>
      <x:c r="K87" s="37"/>
      <x:c r="L87" s="37"/>
      <x:c r="M87" s="37"/>
      <x:c r="N87" s="37"/>
      <x:c r="O87" s="37"/>
    </x:row>
    <x:row r="88" ht="21" customHeight="1">
      <x:c r="A88" s="37"/>
      <x:c r="B88" s="37"/>
      <x:c r="C88" s="37"/>
      <x:c r="D88" s="37"/>
      <x:c r="E88" s="37"/>
      <x:c r="F88" s="37"/>
      <x:c r="G88" s="37"/>
      <x:c r="H88" s="37"/>
      <x:c r="I88" s="37"/>
      <x:c r="J88" s="37"/>
      <x:c r="K88" s="37"/>
      <x:c r="L88" s="37"/>
      <x:c r="M88" s="37"/>
      <x:c r="N88" s="37"/>
      <x:c r="O88" s="37"/>
    </x:row>
    <x:row r="89" ht="21" customHeight="1">
      <x:c r="A89" s="37"/>
      <x:c r="B89" s="37"/>
      <x:c r="C89" s="37"/>
      <x:c r="D89" s="37"/>
      <x:c r="E89" s="37"/>
      <x:c r="F89" s="37"/>
      <x:c r="G89" s="37"/>
      <x:c r="H89" s="37"/>
      <x:c r="I89" s="37"/>
      <x:c r="J89" s="37"/>
      <x:c r="K89" s="37"/>
      <x:c r="L89" s="37"/>
      <x:c r="M89" s="37"/>
      <x:c r="N89" s="37"/>
      <x:c r="O89" s="37"/>
    </x:row>
    <x:row r="90" ht="21" customHeight="1">
      <x:c r="A90" s="37"/>
      <x:c r="B90" s="37"/>
      <x:c r="C90" s="37"/>
      <x:c r="D90" s="37"/>
      <x:c r="E90" s="37"/>
      <x:c r="F90" s="37"/>
      <x:c r="G90" s="37"/>
      <x:c r="H90" s="37"/>
      <x:c r="I90" s="37"/>
      <x:c r="J90" s="37"/>
      <x:c r="K90" s="37"/>
      <x:c r="L90" s="37"/>
      <x:c r="M90" s="37"/>
      <x:c r="N90" s="37"/>
      <x:c r="O90" s="37"/>
    </x:row>
    <x:row r="91" ht="21" customHeight="1">
      <x:c r="A91" s="37"/>
      <x:c r="B91" s="37"/>
      <x:c r="C91" s="37"/>
      <x:c r="D91" s="37"/>
      <x:c r="E91" s="37"/>
      <x:c r="F91" s="37"/>
      <x:c r="G91" s="37"/>
      <x:c r="H91" s="37"/>
      <x:c r="I91" s="37"/>
      <x:c r="J91" s="37"/>
      <x:c r="K91" s="37"/>
      <x:c r="L91" s="37"/>
      <x:c r="M91" s="37"/>
      <x:c r="N91" s="37"/>
      <x:c r="O91" s="37"/>
    </x:row>
    <x:row r="92" ht="21" customHeight="1">
      <x:c r="A92" s="37"/>
      <x:c r="B92" s="37"/>
      <x:c r="C92" s="37"/>
      <x:c r="D92" s="37"/>
      <x:c r="E92" s="37"/>
      <x:c r="F92" s="37"/>
      <x:c r="G92" s="37"/>
      <x:c r="H92" s="37"/>
      <x:c r="I92" s="37"/>
      <x:c r="J92" s="37"/>
      <x:c r="K92" s="37"/>
      <x:c r="L92" s="37"/>
      <x:c r="M92" s="37"/>
      <x:c r="N92" s="37"/>
      <x:c r="O92" s="37"/>
    </x:row>
    <x:row r="93" ht="21" customHeight="1">
      <x:c r="A93" s="37"/>
      <x:c r="B93" s="37"/>
      <x:c r="C93" s="37"/>
      <x:c r="D93" s="37"/>
      <x:c r="E93" s="37"/>
      <x:c r="F93" s="37"/>
      <x:c r="G93" s="37"/>
      <x:c r="H93" s="37"/>
      <x:c r="I93" s="37"/>
      <x:c r="J93" s="37"/>
      <x:c r="K93" s="37"/>
      <x:c r="L93" s="37"/>
      <x:c r="M93" s="37"/>
      <x:c r="N93" s="37"/>
      <x:c r="O93" s="37"/>
    </x:row>
    <x:row r="94" ht="21" customHeight="1">
      <x:c r="A94" s="37"/>
      <x:c r="B94" s="37"/>
      <x:c r="C94" s="37"/>
      <x:c r="D94" s="37"/>
      <x:c r="E94" s="37"/>
      <x:c r="F94" s="37"/>
      <x:c r="G94" s="37"/>
      <x:c r="H94" s="37"/>
      <x:c r="I94" s="37"/>
      <x:c r="J94" s="37"/>
      <x:c r="K94" s="37"/>
      <x:c r="L94" s="37"/>
      <x:c r="M94" s="37"/>
      <x:c r="N94" s="37"/>
      <x:c r="O94" s="37"/>
    </x:row>
    <x:row r="95" ht="21" customHeight="1">
      <x:c r="A95" s="37"/>
      <x:c r="B95" s="37"/>
      <x:c r="C95" s="37"/>
      <x:c r="D95" s="37"/>
      <x:c r="E95" s="37"/>
      <x:c r="F95" s="37"/>
      <x:c r="G95" s="37"/>
      <x:c r="H95" s="37"/>
      <x:c r="I95" s="37"/>
      <x:c r="J95" s="37"/>
      <x:c r="K95" s="37"/>
      <x:c r="L95" s="37"/>
      <x:c r="M95" s="37"/>
      <x:c r="N95" s="37"/>
      <x:c r="O95" s="37"/>
    </x:row>
    <x:row r="96" ht="21" customHeight="1">
      <x:c r="A96" s="37"/>
      <x:c r="B96" s="37"/>
      <x:c r="C96" s="37"/>
      <x:c r="D96" s="37"/>
      <x:c r="E96" s="37"/>
      <x:c r="F96" s="37"/>
      <x:c r="G96" s="37"/>
      <x:c r="H96" s="37"/>
      <x:c r="I96" s="37"/>
      <x:c r="J96" s="37"/>
      <x:c r="K96" s="37"/>
      <x:c r="L96" s="37"/>
      <x:c r="M96" s="37"/>
      <x:c r="N96" s="37"/>
      <x:c r="O96" s="37"/>
    </x:row>
    <x:row r="97" ht="21" customHeight="1">
      <x:c r="A97" s="37"/>
      <x:c r="B97" s="37"/>
      <x:c r="C97" s="37"/>
      <x:c r="D97" s="37"/>
      <x:c r="E97" s="37"/>
      <x:c r="F97" s="37"/>
      <x:c r="G97" s="37"/>
      <x:c r="H97" s="37"/>
      <x:c r="I97" s="37"/>
      <x:c r="J97" s="37"/>
      <x:c r="K97" s="37"/>
      <x:c r="L97" s="37"/>
      <x:c r="M97" s="37"/>
      <x:c r="N97" s="37"/>
      <x:c r="O97" s="37"/>
    </x:row>
    <x:row r="98" ht="21" customHeight="1">
      <x:c r="A98" s="37"/>
      <x:c r="B98" s="37"/>
      <x:c r="C98" s="37"/>
      <x:c r="D98" s="37"/>
      <x:c r="E98" s="37"/>
      <x:c r="F98" s="37"/>
      <x:c r="G98" s="37"/>
      <x:c r="H98" s="37"/>
      <x:c r="I98" s="37"/>
      <x:c r="J98" s="37"/>
      <x:c r="K98" s="37"/>
      <x:c r="L98" s="37"/>
      <x:c r="M98" s="37"/>
      <x:c r="N98" s="37"/>
      <x:c r="O98" s="37"/>
    </x:row>
    <x:row r="99" ht="21" customHeight="1">
      <x:c r="A99" s="37"/>
      <x:c r="B99" s="37"/>
      <x:c r="C99" s="37"/>
      <x:c r="D99" s="37"/>
      <x:c r="E99" s="37"/>
      <x:c r="F99" s="37"/>
      <x:c r="G99" s="37"/>
      <x:c r="H99" s="37"/>
      <x:c r="I99" s="37"/>
      <x:c r="J99" s="37"/>
      <x:c r="K99" s="37"/>
      <x:c r="L99" s="37"/>
      <x:c r="M99" s="37"/>
      <x:c r="N99" s="37"/>
      <x:c r="O99" s="37"/>
    </x:row>
    <x:row r="100" ht="21" customHeight="1">
      <x:c r="A100" s="37"/>
      <x:c r="B100" s="37"/>
      <x:c r="C100" s="37"/>
      <x:c r="D100" s="37"/>
      <x:c r="E100" s="37"/>
      <x:c r="F100" s="37"/>
      <x:c r="G100" s="37"/>
      <x:c r="H100" s="37"/>
      <x:c r="I100" s="37"/>
      <x:c r="J100" s="37"/>
      <x:c r="K100" s="37"/>
      <x:c r="L100" s="37"/>
      <x:c r="M100" s="37"/>
      <x:c r="N100" s="37"/>
      <x:c r="O100" s="37"/>
    </x:row>
  </x:sheetData>
  <x:dataValidations count="1">
    <x:dataValidation type="list" sqref="B6:B25">
      <x:formula1>"DEMO,F01,F02,F03"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86c57e16cd4c0a"/>
  </x:tableParts>
</x:worksheet>
</file>

<file path=xl/worksheets/sheet7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25" hidden="0" customWidth="1"/>
    <x:col min="4" max="4" width="25" hidden="0" customWidth="1"/>
  </x:cols>
  <x:sheetData>
    <x:row r="1">
      <x:c r="A1" s="37"/>
      <x:c r="B1" s="37"/>
      <x:c r="C1" s="37"/>
      <x:c r="D1" s="37"/>
    </x:row>
    <x:row r="2">
      <x:c r="A2" s="39" t="str">
        <x:v>Curvas ilustrativas de afectación</x:v>
      </x:c>
      <x:c r="B2" s="37"/>
      <x:c r="C2" s="37"/>
      <x:c r="D2" s="37"/>
    </x:row>
    <x:row r="3">
      <x:c r="A3" s="40" t="str">
        <x:v>Índice I ficticio de 1 a 12. No equivale a MMI ni PGA. Porcentaje representa pérdida económica / suma asegurada.</x:v>
      </x:c>
      <x:c r="B3" s="37"/>
      <x:c r="C3" s="37"/>
      <x:c r="D3" s="37"/>
    </x:row>
    <x:row r="4">
      <x:c r="A4" s="37"/>
      <x:c r="B4" s="37"/>
      <x:c r="C4" s="37"/>
      <x:c r="D4" s="37"/>
    </x:row>
    <x:row r="5" ht="38" customHeight="1">
      <x:c r="A5" s="8" t="str">
        <x:v>Índice I</x:v>
      </x:c>
      <x:c r="B5" s="8" t="str">
        <x:v>P1 hormigón armado</x:v>
      </x:c>
      <x:c r="C5" s="8" t="str">
        <x:v>P2 mampostería</x:v>
      </x:c>
      <x:c r="D5" s="8" t="str">
        <x:v>P3 liviana / madera</x:v>
      </x:c>
    </x:row>
    <x:row r="6" ht="21" customHeight="1">
      <x:c r="A6" s="37" t="n">
        <x:v>1</x:v>
      </x:c>
      <x:c r="B6" s="50" t="n">
        <x:v>0</x:v>
      </x:c>
      <x:c r="C6" s="50" t="n">
        <x:v>0</x:v>
      </x:c>
      <x:c r="D6" s="50" t="n">
        <x:v>0</x:v>
      </x:c>
    </x:row>
    <x:row r="7" ht="21" customHeight="1">
      <x:c r="A7" s="37" t="n">
        <x:v>2</x:v>
      </x:c>
      <x:c r="B7" s="50" t="n">
        <x:v>0</x:v>
      </x:c>
      <x:c r="C7" s="50" t="n">
        <x:v>0</x:v>
      </x:c>
      <x:c r="D7" s="50" t="n">
        <x:v>0</x:v>
      </x:c>
    </x:row>
    <x:row r="8" ht="21" customHeight="1">
      <x:c r="A8" s="37" t="n">
        <x:v>3</x:v>
      </x:c>
      <x:c r="B8" s="50" t="n">
        <x:v>0</x:v>
      </x:c>
      <x:c r="C8" s="50" t="n">
        <x:v>0</x:v>
      </x:c>
      <x:c r="D8" s="50" t="n">
        <x:v>0</x:v>
      </x:c>
    </x:row>
    <x:row r="9" ht="21" customHeight="1">
      <x:c r="A9" s="37" t="n">
        <x:v>4</x:v>
      </x:c>
      <x:c r="B9" s="50" t="n">
        <x:v>0</x:v>
      </x:c>
      <x:c r="C9" s="50" t="n">
        <x:v>0.001</x:v>
      </x:c>
      <x:c r="D9" s="50" t="n">
        <x:v>0.002</x:v>
      </x:c>
    </x:row>
    <x:row r="10" ht="21" customHeight="1">
      <x:c r="A10" s="37" t="n">
        <x:v>5</x:v>
      </x:c>
      <x:c r="B10" s="50" t="n">
        <x:v>0.001</x:v>
      </x:c>
      <x:c r="C10" s="50" t="n">
        <x:v>0.005</x:v>
      </x:c>
      <x:c r="D10" s="50" t="n">
        <x:v>0.01</x:v>
      </x:c>
    </x:row>
    <x:row r="11" ht="21" customHeight="1">
      <x:c r="A11" s="37" t="n">
        <x:v>6</x:v>
      </x:c>
      <x:c r="B11" s="50" t="n">
        <x:v>0.005</x:v>
      </x:c>
      <x:c r="C11" s="50" t="n">
        <x:v>0.02</x:v>
      </x:c>
      <x:c r="D11" s="50" t="n">
        <x:v>0.04</x:v>
      </x:c>
    </x:row>
    <x:row r="12" ht="21" customHeight="1">
      <x:c r="A12" s="37" t="n">
        <x:v>7</x:v>
      </x:c>
      <x:c r="B12" s="50" t="n">
        <x:v>0.02</x:v>
      </x:c>
      <x:c r="C12" s="50" t="n">
        <x:v>0.08</x:v>
      </x:c>
      <x:c r="D12" s="50" t="n">
        <x:v>0.15</x:v>
      </x:c>
    </x:row>
    <x:row r="13" ht="21" customHeight="1">
      <x:c r="A13" s="37" t="n">
        <x:v>8</x:v>
      </x:c>
      <x:c r="B13" s="50" t="n">
        <x:v>0.08</x:v>
      </x:c>
      <x:c r="C13" s="50" t="n">
        <x:v>0.2</x:v>
      </x:c>
      <x:c r="D13" s="50" t="n">
        <x:v>0.35</x:v>
      </x:c>
    </x:row>
    <x:row r="14" ht="21" customHeight="1">
      <x:c r="A14" s="37" t="n">
        <x:v>9</x:v>
      </x:c>
      <x:c r="B14" s="50" t="n">
        <x:v>0.2</x:v>
      </x:c>
      <x:c r="C14" s="50" t="n">
        <x:v>0.4</x:v>
      </x:c>
      <x:c r="D14" s="50" t="n">
        <x:v>0.6</x:v>
      </x:c>
    </x:row>
    <x:row r="15" ht="21" customHeight="1">
      <x:c r="A15" s="37" t="n">
        <x:v>10</x:v>
      </x:c>
      <x:c r="B15" s="50" t="n">
        <x:v>0.4</x:v>
      </x:c>
      <x:c r="C15" s="50" t="n">
        <x:v>0.65</x:v>
      </x:c>
      <x:c r="D15" s="50" t="n">
        <x:v>0.8</x:v>
      </x:c>
    </x:row>
    <x:row r="16" ht="21" customHeight="1">
      <x:c r="A16" s="37" t="n">
        <x:v>11</x:v>
      </x:c>
      <x:c r="B16" s="50" t="n">
        <x:v>0.7</x:v>
      </x:c>
      <x:c r="C16" s="50" t="n">
        <x:v>0.85</x:v>
      </x:c>
      <x:c r="D16" s="50" t="n">
        <x:v>0.95</x:v>
      </x:c>
    </x:row>
    <x:row r="17" ht="21" customHeight="1">
      <x:c r="A17" s="37" t="n">
        <x:v>12</x:v>
      </x:c>
      <x:c r="B17" s="50" t="n">
        <x:v>1</x:v>
      </x:c>
      <x:c r="C17" s="50" t="n">
        <x:v>1</x:v>
      </x:c>
      <x:c r="D17" s="50" t="n">
        <x:v>1</x:v>
      </x:c>
    </x:row>
    <x:row r="18" ht="21" customHeight="1">
      <x:c r="A18" s="37"/>
      <x:c r="B18" s="37"/>
      <x:c r="C18" s="37"/>
      <x:c r="D18" s="37"/>
    </x:row>
    <x:row r="19" ht="21" customHeight="1">
      <x:c r="A19" s="37"/>
      <x:c r="B19" s="37"/>
      <x:c r="C19" s="37"/>
      <x:c r="D19" s="37"/>
    </x:row>
    <x:row r="20" ht="21" customHeight="1">
      <x:c r="A20" s="37"/>
      <x:c r="B20" s="37"/>
      <x:c r="C20" s="37"/>
      <x:c r="D20" s="37"/>
    </x:row>
    <x:row r="21" ht="21" customHeight="1">
      <x:c r="A21" s="66" t="str">
        <x:v>Perfil</x:v>
      </x:c>
      <x:c r="B21" s="66" t="str">
        <x:v>Sistema estructural</x:v>
      </x:c>
      <x:c r="C21" s="66" t="str">
        <x:v>Paredes</x:v>
      </x:c>
      <x:c r="D21" s="66" t="str">
        <x:v>Techo</x:v>
      </x:c>
    </x:row>
    <x:row r="22" ht="21" customHeight="1">
      <x:c r="A22" s="37" t="str">
        <x:v>P1</x:v>
      </x:c>
      <x:c r="B22" s="48" t="str">
        <x:v>Hormigón armado</x:v>
      </x:c>
      <x:c r="C22" s="48" t="str">
        <x:v>Mampostería de relleno</x:v>
      </x:c>
      <x:c r="D22" s="48" t="str">
        <x:v>Losa de hormigón</x:v>
      </x:c>
    </x:row>
    <x:row r="23" ht="21" customHeight="1">
      <x:c r="A23" s="37" t="str">
        <x:v>P2</x:v>
      </x:c>
      <x:c r="B23" s="48" t="str">
        <x:v>Mampostería sin refuerzo</x:v>
      </x:c>
      <x:c r="C23" s="48" t="str">
        <x:v>Bloque / ladrillo</x:v>
      </x:c>
      <x:c r="D23" s="48" t="str">
        <x:v>Metal</x:v>
      </x:c>
    </x:row>
    <x:row r="24" ht="21" customHeight="1">
      <x:c r="A24" s="37" t="str">
        <x:v>P3</x:v>
      </x:c>
      <x:c r="B24" s="48" t="str">
        <x:v>Liviana / madera</x:v>
      </x:c>
      <x:c r="C24" s="48" t="str">
        <x:v>Madera / livianas</x:v>
      </x:c>
      <x:c r="D24" s="48" t="str">
        <x:v>Metal</x:v>
      </x:c>
    </x:row>
    <x:row r="25" ht="21" customHeight="1">
      <x:c r="A25" s="37"/>
      <x:c r="B25" s="37"/>
      <x:c r="C25" s="37"/>
      <x:c r="D25" s="37"/>
    </x:row>
    <x:row r="26" ht="21" customHeight="1">
      <x:c r="A26" s="37"/>
      <x:c r="B26" s="37"/>
      <x:c r="C26" s="37"/>
      <x:c r="D26" s="37"/>
    </x:row>
    <x:row r="27" ht="21" customHeight="1">
      <x:c r="A27" s="37" t="str">
        <x:v>Antigüedad sin dato: no se infiere de la provincia. Añadir perfiles cuando haya evidencia.</x:v>
      </x:c>
      <x:c r="B27" s="37"/>
      <x:c r="C27" s="37"/>
      <x:c r="D27" s="37"/>
    </x:row>
    <x:row r="28" ht="21" customHeight="1">
      <x:c r="A28" s="37"/>
      <x:c r="B28" s="37"/>
      <x:c r="C28" s="37"/>
      <x:c r="D28" s="37"/>
    </x:row>
    <x:row r="29" ht="21" customHeight="1">
      <x:c r="A29" s="37"/>
      <x:c r="B29" s="37"/>
      <x:c r="C29" s="37"/>
      <x:c r="D29" s="37"/>
    </x:row>
    <x:row r="30" ht="21" customHeight="1">
      <x:c r="A30" s="37"/>
      <x:c r="B30" s="37"/>
      <x:c r="C30" s="37"/>
      <x:c r="D30" s="37"/>
    </x:row>
    <x:row r="31" ht="21" customHeight="1">
      <x:c r="A31" s="37"/>
      <x:c r="B31" s="37"/>
      <x:c r="C31" s="37"/>
      <x:c r="D31" s="37"/>
    </x:row>
    <x:row r="32" ht="21" customHeight="1">
      <x:c r="A32" s="37"/>
      <x:c r="B32" s="37"/>
      <x:c r="C32" s="37"/>
      <x:c r="D32" s="37"/>
    </x:row>
    <x:row r="33" ht="21" customHeight="1">
      <x:c r="A33" s="37"/>
      <x:c r="B33" s="37"/>
      <x:c r="C33" s="37"/>
      <x:c r="D33" s="37"/>
    </x:row>
    <x:row r="34" ht="21" customHeight="1">
      <x:c r="A34" s="37"/>
      <x:c r="B34" s="37"/>
      <x:c r="C34" s="37"/>
      <x:c r="D34" s="37"/>
    </x:row>
    <x:row r="35" ht="21" customHeight="1">
      <x:c r="A35" s="37"/>
      <x:c r="B35" s="37"/>
      <x:c r="C35" s="37"/>
      <x:c r="D35" s="37"/>
    </x:row>
    <x:row r="36" ht="21" customHeight="1">
      <x:c r="A36" s="37"/>
      <x:c r="B36" s="37"/>
      <x:c r="C36" s="37"/>
      <x:c r="D36" s="37"/>
    </x:row>
    <x:row r="37" ht="21" customHeight="1">
      <x:c r="A37" s="37"/>
      <x:c r="B37" s="37"/>
      <x:c r="C37" s="37"/>
      <x:c r="D37" s="37"/>
    </x:row>
    <x:row r="38" ht="21" customHeight="1">
      <x:c r="A38" s="37"/>
      <x:c r="B38" s="37"/>
      <x:c r="C38" s="37"/>
      <x:c r="D38" s="37"/>
    </x:row>
    <x:row r="39" ht="21" customHeight="1">
      <x:c r="A39" s="37"/>
      <x:c r="B39" s="37"/>
      <x:c r="C39" s="37"/>
      <x:c r="D39" s="37"/>
    </x:row>
    <x:row r="40" ht="21" customHeight="1">
      <x:c r="A40" s="37"/>
      <x:c r="B40" s="37"/>
      <x:c r="C40" s="37"/>
      <x:c r="D40" s="37"/>
    </x:row>
    <x:row r="41" ht="21" customHeight="1">
      <x:c r="A41" s="37"/>
      <x:c r="B41" s="37"/>
      <x:c r="C41" s="37"/>
      <x:c r="D41" s="37"/>
    </x:row>
    <x:row r="42" ht="21" customHeight="1">
      <x:c r="A42" s="37"/>
      <x:c r="B42" s="37"/>
      <x:c r="C42" s="37"/>
      <x:c r="D42" s="37"/>
    </x:row>
    <x:row r="43" ht="21" customHeight="1">
      <x:c r="A43" s="37"/>
      <x:c r="B43" s="37"/>
      <x:c r="C43" s="37"/>
      <x:c r="D43" s="37"/>
    </x:row>
    <x:row r="44" ht="21" customHeight="1">
      <x:c r="A44" s="37"/>
      <x:c r="B44" s="37"/>
      <x:c r="C44" s="37"/>
      <x:c r="D44" s="37"/>
    </x:row>
    <x:row r="45" ht="21" customHeight="1">
      <x:c r="A45" s="37"/>
      <x:c r="B45" s="37"/>
      <x:c r="C45" s="37"/>
      <x:c r="D45" s="37"/>
    </x:row>
    <x:row r="46" ht="21" customHeight="1">
      <x:c r="A46" s="37"/>
      <x:c r="B46" s="37"/>
      <x:c r="C46" s="37"/>
      <x:c r="D46" s="37"/>
    </x:row>
    <x:row r="47" ht="21" customHeight="1">
      <x:c r="A47" s="37"/>
      <x:c r="B47" s="37"/>
      <x:c r="C47" s="37"/>
      <x:c r="D47" s="37"/>
    </x:row>
    <x:row r="48" ht="21" customHeight="1">
      <x:c r="A48" s="37"/>
      <x:c r="B48" s="37"/>
      <x:c r="C48" s="37"/>
      <x:c r="D48" s="37"/>
    </x:row>
    <x:row r="49" ht="21" customHeight="1">
      <x:c r="A49" s="37"/>
      <x:c r="B49" s="37"/>
      <x:c r="C49" s="37"/>
      <x:c r="D49" s="37"/>
    </x:row>
    <x:row r="50" ht="21" customHeight="1">
      <x:c r="A50" s="37"/>
      <x:c r="B50" s="37"/>
      <x:c r="C50" s="37"/>
      <x:c r="D50" s="37"/>
    </x:row>
    <x:row r="51" ht="21" customHeight="1">
      <x:c r="A51" s="37"/>
      <x:c r="B51" s="37"/>
      <x:c r="C51" s="37"/>
      <x:c r="D51" s="37"/>
    </x:row>
    <x:row r="52" ht="21" customHeight="1">
      <x:c r="A52" s="37"/>
      <x:c r="B52" s="37"/>
      <x:c r="C52" s="37"/>
      <x:c r="D52" s="37"/>
    </x:row>
    <x:row r="53" ht="21" customHeight="1">
      <x:c r="A53" s="37"/>
      <x:c r="B53" s="37"/>
      <x:c r="C53" s="37"/>
      <x:c r="D53" s="37"/>
    </x:row>
    <x:row r="54" ht="21" customHeight="1">
      <x:c r="A54" s="37"/>
      <x:c r="B54" s="37"/>
      <x:c r="C54" s="37"/>
      <x:c r="D54" s="37"/>
    </x:row>
    <x:row r="55" ht="21" customHeight="1">
      <x:c r="A55" s="37"/>
      <x:c r="B55" s="37"/>
      <x:c r="C55" s="37"/>
      <x:c r="D55" s="37"/>
    </x:row>
    <x:row r="56" ht="21" customHeight="1">
      <x:c r="A56" s="37"/>
      <x:c r="B56" s="37"/>
      <x:c r="C56" s="37"/>
      <x:c r="D56" s="37"/>
    </x:row>
    <x:row r="57" ht="21" customHeight="1">
      <x:c r="A57" s="37"/>
      <x:c r="B57" s="37"/>
      <x:c r="C57" s="37"/>
      <x:c r="D57" s="37"/>
    </x:row>
    <x:row r="58" ht="21" customHeight="1">
      <x:c r="A58" s="37"/>
      <x:c r="B58" s="37"/>
      <x:c r="C58" s="37"/>
      <x:c r="D58" s="37"/>
    </x:row>
    <x:row r="59" ht="21" customHeight="1">
      <x:c r="A59" s="37"/>
      <x:c r="B59" s="37"/>
      <x:c r="C59" s="37"/>
      <x:c r="D59" s="37"/>
    </x:row>
    <x:row r="60" ht="21" customHeight="1">
      <x:c r="A60" s="37"/>
      <x:c r="B60" s="37"/>
      <x:c r="C60" s="37"/>
      <x:c r="D60" s="37"/>
    </x:row>
    <x:row r="61" ht="21" customHeight="1">
      <x:c r="A61" s="37"/>
      <x:c r="B61" s="37"/>
      <x:c r="C61" s="37"/>
      <x:c r="D61" s="37"/>
    </x:row>
    <x:row r="62" ht="21" customHeight="1">
      <x:c r="A62" s="37"/>
      <x:c r="B62" s="37"/>
      <x:c r="C62" s="37"/>
      <x:c r="D62" s="37"/>
    </x:row>
    <x:row r="63" ht="21" customHeight="1">
      <x:c r="A63" s="37"/>
      <x:c r="B63" s="37"/>
      <x:c r="C63" s="37"/>
      <x:c r="D63" s="37"/>
    </x:row>
    <x:row r="64" ht="21" customHeight="1">
      <x:c r="A64" s="37"/>
      <x:c r="B64" s="37"/>
      <x:c r="C64" s="37"/>
      <x:c r="D64" s="37"/>
    </x:row>
    <x:row r="65" ht="21" customHeight="1">
      <x:c r="A65" s="37"/>
      <x:c r="B65" s="37"/>
      <x:c r="C65" s="37"/>
      <x:c r="D65" s="37"/>
    </x:row>
    <x:row r="66" ht="21" customHeight="1">
      <x:c r="A66" s="37"/>
      <x:c r="B66" s="37"/>
      <x:c r="C66" s="37"/>
      <x:c r="D66" s="37"/>
    </x:row>
    <x:row r="67" ht="21" customHeight="1">
      <x:c r="A67" s="37"/>
      <x:c r="B67" s="37"/>
      <x:c r="C67" s="37"/>
      <x:c r="D67" s="37"/>
    </x:row>
    <x:row r="68" ht="21" customHeight="1">
      <x:c r="A68" s="37"/>
      <x:c r="B68" s="37"/>
      <x:c r="C68" s="37"/>
      <x:c r="D68" s="37"/>
    </x:row>
    <x:row r="69" ht="21" customHeight="1">
      <x:c r="A69" s="37"/>
      <x:c r="B69" s="37"/>
      <x:c r="C69" s="37"/>
      <x:c r="D69" s="37"/>
    </x:row>
    <x:row r="70" ht="21" customHeight="1">
      <x:c r="A70" s="37"/>
      <x:c r="B70" s="37"/>
      <x:c r="C70" s="37"/>
      <x:c r="D70" s="37"/>
    </x:row>
    <x:row r="71" ht="21" customHeight="1">
      <x:c r="A71" s="37"/>
      <x:c r="B71" s="37"/>
      <x:c r="C71" s="37"/>
      <x:c r="D71" s="37"/>
    </x:row>
    <x:row r="72" ht="21" customHeight="1">
      <x:c r="A72" s="37"/>
      <x:c r="B72" s="37"/>
      <x:c r="C72" s="37"/>
      <x:c r="D72" s="37"/>
    </x:row>
    <x:row r="73" ht="21" customHeight="1">
      <x:c r="A73" s="37"/>
      <x:c r="B73" s="37"/>
      <x:c r="C73" s="37"/>
      <x:c r="D73" s="37"/>
    </x:row>
    <x:row r="74" ht="21" customHeight="1">
      <x:c r="A74" s="37"/>
      <x:c r="B74" s="37"/>
      <x:c r="C74" s="37"/>
      <x:c r="D74" s="37"/>
    </x:row>
    <x:row r="75" ht="21" customHeight="1">
      <x:c r="A75" s="37"/>
      <x:c r="B75" s="37"/>
      <x:c r="C75" s="37"/>
      <x:c r="D75" s="37"/>
    </x:row>
    <x:row r="76" ht="21" customHeight="1">
      <x:c r="A76" s="37"/>
      <x:c r="B76" s="37"/>
      <x:c r="C76" s="37"/>
      <x:c r="D76" s="37"/>
    </x:row>
    <x:row r="77" ht="21" customHeight="1">
      <x:c r="A77" s="37"/>
      <x:c r="B77" s="37"/>
      <x:c r="C77" s="37"/>
      <x:c r="D77" s="37"/>
    </x:row>
    <x:row r="78" ht="21" customHeight="1">
      <x:c r="A78" s="37"/>
      <x:c r="B78" s="37"/>
      <x:c r="C78" s="37"/>
      <x:c r="D78" s="37"/>
    </x:row>
    <x:row r="79" ht="21" customHeight="1">
      <x:c r="A79" s="37"/>
      <x:c r="B79" s="37"/>
      <x:c r="C79" s="37"/>
      <x:c r="D79" s="37"/>
    </x:row>
    <x:row r="80" ht="21" customHeight="1">
      <x:c r="A80" s="37"/>
      <x:c r="B80" s="37"/>
      <x:c r="C80" s="37"/>
      <x:c r="D80" s="37"/>
    </x:row>
    <x:row r="81" ht="21" customHeight="1">
      <x:c r="A81" s="37"/>
      <x:c r="B81" s="37"/>
      <x:c r="C81" s="37"/>
      <x:c r="D81" s="37"/>
    </x:row>
    <x:row r="82" ht="21" customHeight="1">
      <x:c r="A82" s="37"/>
      <x:c r="B82" s="37"/>
      <x:c r="C82" s="37"/>
      <x:c r="D82" s="37"/>
    </x:row>
    <x:row r="83" ht="21" customHeight="1">
      <x:c r="A83" s="37"/>
      <x:c r="B83" s="37"/>
      <x:c r="C83" s="37"/>
      <x:c r="D83" s="37"/>
    </x:row>
    <x:row r="84" ht="21" customHeight="1">
      <x:c r="A84" s="37"/>
      <x:c r="B84" s="37"/>
      <x:c r="C84" s="37"/>
      <x:c r="D84" s="37"/>
    </x:row>
    <x:row r="85" ht="21" customHeight="1">
      <x:c r="A85" s="37"/>
      <x:c r="B85" s="37"/>
      <x:c r="C85" s="37"/>
      <x:c r="D85" s="37"/>
    </x:row>
    <x:row r="86" ht="21" customHeight="1">
      <x:c r="A86" s="37"/>
      <x:c r="B86" s="37"/>
      <x:c r="C86" s="37"/>
      <x:c r="D86" s="37"/>
    </x:row>
    <x:row r="87" ht="21" customHeight="1">
      <x:c r="A87" s="37"/>
      <x:c r="B87" s="37"/>
      <x:c r="C87" s="37"/>
      <x:c r="D87" s="37"/>
    </x:row>
    <x:row r="88" ht="21" customHeight="1">
      <x:c r="A88" s="37"/>
      <x:c r="B88" s="37"/>
      <x:c r="C88" s="37"/>
      <x:c r="D88" s="37"/>
    </x:row>
    <x:row r="89" ht="21" customHeight="1">
      <x:c r="A89" s="37"/>
      <x:c r="B89" s="37"/>
      <x:c r="C89" s="37"/>
      <x:c r="D89" s="37"/>
    </x:row>
    <x:row r="90" ht="21" customHeight="1">
      <x:c r="A90" s="37"/>
      <x:c r="B90" s="37"/>
      <x:c r="C90" s="37"/>
      <x:c r="D90" s="37"/>
    </x:row>
    <x:row r="91" ht="21" customHeight="1">
      <x:c r="A91" s="37"/>
      <x:c r="B91" s="37"/>
      <x:c r="C91" s="37"/>
      <x:c r="D91" s="37"/>
    </x:row>
    <x:row r="92" ht="21" customHeight="1">
      <x:c r="A92" s="37"/>
      <x:c r="B92" s="37"/>
      <x:c r="C92" s="37"/>
      <x:c r="D92" s="37"/>
    </x:row>
    <x:row r="93" ht="21" customHeight="1">
      <x:c r="A93" s="37"/>
      <x:c r="B93" s="37"/>
      <x:c r="C93" s="37"/>
      <x:c r="D93" s="37"/>
    </x:row>
    <x:row r="94" ht="21" customHeight="1">
      <x:c r="A94" s="37"/>
      <x:c r="B94" s="37"/>
      <x:c r="C94" s="37"/>
      <x:c r="D94" s="37"/>
    </x:row>
    <x:row r="95" ht="21" customHeight="1">
      <x:c r="A95" s="37"/>
      <x:c r="B95" s="37"/>
      <x:c r="C95" s="37"/>
      <x:c r="D95" s="37"/>
    </x:row>
    <x:row r="96" ht="21" customHeight="1">
      <x:c r="A96" s="37"/>
      <x:c r="B96" s="37"/>
      <x:c r="C96" s="37"/>
      <x:c r="D96" s="37"/>
    </x:row>
    <x:row r="97" ht="21" customHeight="1">
      <x:c r="A97" s="37"/>
      <x:c r="B97" s="37"/>
      <x:c r="C97" s="37"/>
      <x:c r="D97" s="37"/>
    </x:row>
    <x:row r="98" ht="21" customHeight="1">
      <x:c r="A98" s="37"/>
      <x:c r="B98" s="37"/>
      <x:c r="C98" s="37"/>
      <x:c r="D98" s="37"/>
    </x:row>
    <x:row r="99" ht="21" customHeight="1">
      <x:c r="A99" s="37"/>
      <x:c r="B99" s="37"/>
      <x:c r="C99" s="37"/>
      <x:c r="D99" s="37"/>
    </x:row>
    <x:row r="100" ht="21" customHeight="1">
      <x:c r="A100" s="37"/>
      <x:c r="B100" s="37"/>
      <x:c r="C100" s="37"/>
      <x:c r="D100" s="37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2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37"/>
      <x:c r="B1" s="37"/>
      <x:c r="C1" s="37"/>
      <x:c r="D1" s="37"/>
      <x:c r="E1" s="37"/>
      <x:c r="F1" s="37"/>
      <x:c r="G1" s="37"/>
    </x:row>
    <x:row r="2">
      <x:c r="A2" s="39" t="str">
        <x:v>Reparto constructivo por provincia y uso</x:v>
      </x:c>
      <x:c r="B2" s="37"/>
      <x:c r="C2" s="37"/>
      <x:c r="D2" s="37"/>
      <x:c r="E2" s="37"/>
      <x:c r="F2" s="37"/>
      <x:c r="G2" s="37"/>
    </x:row>
    <x:row r="3">
      <x:c r="A3" s="40" t="str">
        <x:v>Supuesto ilustrativo uniforme 60% / 30% / 10%. Editable por provincia y uso, sin calibración INEC.</x:v>
      </x:c>
      <x:c r="B3" s="37"/>
      <x:c r="C3" s="37"/>
      <x:c r="D3" s="37"/>
      <x:c r="E3" s="37"/>
      <x:c r="F3" s="37"/>
      <x:c r="G3" s="37"/>
    </x:row>
    <x:row r="4">
      <x:c r="A4" s="37"/>
      <x:c r="B4" s="37"/>
      <x:c r="C4" s="37"/>
      <x:c r="D4" s="37"/>
      <x:c r="E4" s="37"/>
      <x:c r="F4" s="37"/>
      <x:c r="G4" s="37"/>
    </x:row>
    <x:row r="5" ht="38" customHeight="1">
      <x:c r="A5" s="8" t="str">
        <x:v>Clave provincia-uso</x:v>
      </x:c>
      <x:c r="B5" s="8" t="str">
        <x:v>Provincia</x:v>
      </x:c>
      <x:c r="C5" s="8" t="str">
        <x:v>Uso</x:v>
      </x:c>
      <x:c r="D5" s="8" t="str">
        <x:v>P1 hormigón armado</x:v>
      </x:c>
      <x:c r="E5" s="8" t="str">
        <x:v>P2 mampostería</x:v>
      </x:c>
      <x:c r="F5" s="8" t="str">
        <x:v>P3 liviana / madera</x:v>
      </x:c>
      <x:c r="G5" s="8" t="str">
        <x:v>Suma perfiles</x:v>
      </x:c>
    </x:row>
    <x:row r="6" ht="21" customHeight="1">
      <x:c r="A6" s="37" t="str">
        <x:v>Bocas del Toro|Residencial</x:v>
      </x:c>
      <x:c r="B6" s="37" t="str">
        <x:v>Bocas del Toro</x:v>
      </x:c>
      <x:c r="C6" s="37" t="str">
        <x:v>Residencial</x:v>
      </x:c>
      <x:c r="D6" s="50" t="n">
        <x:v>0.6</x:v>
      </x:c>
      <x:c r="E6" s="50" t="n">
        <x:v>0.3</x:v>
      </x:c>
      <x:c r="F6" s="50" t="n">
        <x:v>0.1</x:v>
      </x:c>
      <x:c r="G6" s="42" t="n">
        <x:f>SUM(D6:F6)</x:f>
        <x:v>0.9999999999999999</x:v>
      </x:c>
    </x:row>
    <x:row r="7" ht="21" customHeight="1">
      <x:c r="A7" s="37" t="str">
        <x:v>Bocas del Toro|Comercial</x:v>
      </x:c>
      <x:c r="B7" s="37" t="str">
        <x:v>Bocas del Toro</x:v>
      </x:c>
      <x:c r="C7" s="37" t="str">
        <x:v>Comercial</x:v>
      </x:c>
      <x:c r="D7" s="50" t="n">
        <x:v>0.6</x:v>
      </x:c>
      <x:c r="E7" s="50" t="n">
        <x:v>0.3</x:v>
      </x:c>
      <x:c r="F7" s="50" t="n">
        <x:v>0.1</x:v>
      </x:c>
      <x:c r="G7" s="42" t="n">
        <x:f>SUM(D7:F7)</x:f>
        <x:v>0.9999999999999999</x:v>
      </x:c>
    </x:row>
    <x:row r="8" ht="21" customHeight="1">
      <x:c r="A8" s="37" t="str">
        <x:v>Bocas del Toro|Industrial</x:v>
      </x:c>
      <x:c r="B8" s="37" t="str">
        <x:v>Bocas del Toro</x:v>
      </x:c>
      <x:c r="C8" s="37" t="str">
        <x:v>Industrial</x:v>
      </x:c>
      <x:c r="D8" s="50" t="n">
        <x:v>0.6</x:v>
      </x:c>
      <x:c r="E8" s="50" t="n">
        <x:v>0.3</x:v>
      </x:c>
      <x:c r="F8" s="50" t="n">
        <x:v>0.1</x:v>
      </x:c>
      <x:c r="G8" s="42" t="n">
        <x:f>SUM(D8:F8)</x:f>
        <x:v>0.9999999999999999</x:v>
      </x:c>
    </x:row>
    <x:row r="9" ht="21" customHeight="1">
      <x:c r="A9" s="37" t="str">
        <x:v>Coclé|Residencial</x:v>
      </x:c>
      <x:c r="B9" s="37" t="str">
        <x:v>Coclé</x:v>
      </x:c>
      <x:c r="C9" s="37" t="str">
        <x:v>Residencial</x:v>
      </x:c>
      <x:c r="D9" s="50" t="n">
        <x:v>0.6</x:v>
      </x:c>
      <x:c r="E9" s="50" t="n">
        <x:v>0.3</x:v>
      </x:c>
      <x:c r="F9" s="50" t="n">
        <x:v>0.1</x:v>
      </x:c>
      <x:c r="G9" s="42" t="n">
        <x:f>SUM(D9:F9)</x:f>
        <x:v>0.9999999999999999</x:v>
      </x:c>
    </x:row>
    <x:row r="10" ht="21" customHeight="1">
      <x:c r="A10" s="37" t="str">
        <x:v>Coclé|Comercial</x:v>
      </x:c>
      <x:c r="B10" s="37" t="str">
        <x:v>Coclé</x:v>
      </x:c>
      <x:c r="C10" s="37" t="str">
        <x:v>Comercial</x:v>
      </x:c>
      <x:c r="D10" s="50" t="n">
        <x:v>0.6</x:v>
      </x:c>
      <x:c r="E10" s="50" t="n">
        <x:v>0.3</x:v>
      </x:c>
      <x:c r="F10" s="50" t="n">
        <x:v>0.1</x:v>
      </x:c>
      <x:c r="G10" s="42" t="n">
        <x:f>SUM(D10:F10)</x:f>
        <x:v>0.9999999999999999</x:v>
      </x:c>
    </x:row>
    <x:row r="11" ht="21" customHeight="1">
      <x:c r="A11" s="37" t="str">
        <x:v>Coclé|Industrial</x:v>
      </x:c>
      <x:c r="B11" s="37" t="str">
        <x:v>Coclé</x:v>
      </x:c>
      <x:c r="C11" s="37" t="str">
        <x:v>Industrial</x:v>
      </x:c>
      <x:c r="D11" s="50" t="n">
        <x:v>0.6</x:v>
      </x:c>
      <x:c r="E11" s="50" t="n">
        <x:v>0.3</x:v>
      </x:c>
      <x:c r="F11" s="50" t="n">
        <x:v>0.1</x:v>
      </x:c>
      <x:c r="G11" s="42" t="n">
        <x:f>SUM(D11:F11)</x:f>
        <x:v>0.9999999999999999</x:v>
      </x:c>
    </x:row>
    <x:row r="12" ht="21" customHeight="1">
      <x:c r="A12" s="37" t="str">
        <x:v>Colón|Residencial</x:v>
      </x:c>
      <x:c r="B12" s="37" t="str">
        <x:v>Colón</x:v>
      </x:c>
      <x:c r="C12" s="37" t="str">
        <x:v>Residencial</x:v>
      </x:c>
      <x:c r="D12" s="50" t="n">
        <x:v>0.6</x:v>
      </x:c>
      <x:c r="E12" s="50" t="n">
        <x:v>0.3</x:v>
      </x:c>
      <x:c r="F12" s="50" t="n">
        <x:v>0.1</x:v>
      </x:c>
      <x:c r="G12" s="42" t="n">
        <x:f>SUM(D12:F12)</x:f>
        <x:v>0.9999999999999999</x:v>
      </x:c>
    </x:row>
    <x:row r="13" ht="21" customHeight="1">
      <x:c r="A13" s="37" t="str">
        <x:v>Colón|Comercial</x:v>
      </x:c>
      <x:c r="B13" s="37" t="str">
        <x:v>Colón</x:v>
      </x:c>
      <x:c r="C13" s="37" t="str">
        <x:v>Comercial</x:v>
      </x:c>
      <x:c r="D13" s="50" t="n">
        <x:v>0.6</x:v>
      </x:c>
      <x:c r="E13" s="50" t="n">
        <x:v>0.3</x:v>
      </x:c>
      <x:c r="F13" s="50" t="n">
        <x:v>0.1</x:v>
      </x:c>
      <x:c r="G13" s="42" t="n">
        <x:f>SUM(D13:F13)</x:f>
        <x:v>0.9999999999999999</x:v>
      </x:c>
    </x:row>
    <x:row r="14" ht="21" customHeight="1">
      <x:c r="A14" s="37" t="str">
        <x:v>Colón|Industrial</x:v>
      </x:c>
      <x:c r="B14" s="37" t="str">
        <x:v>Colón</x:v>
      </x:c>
      <x:c r="C14" s="37" t="str">
        <x:v>Industrial</x:v>
      </x:c>
      <x:c r="D14" s="50" t="n">
        <x:v>0.6</x:v>
      </x:c>
      <x:c r="E14" s="50" t="n">
        <x:v>0.3</x:v>
      </x:c>
      <x:c r="F14" s="50" t="n">
        <x:v>0.1</x:v>
      </x:c>
      <x:c r="G14" s="42" t="n">
        <x:f>SUM(D14:F14)</x:f>
        <x:v>0.9999999999999999</x:v>
      </x:c>
    </x:row>
    <x:row r="15" ht="21" customHeight="1">
      <x:c r="A15" s="37" t="str">
        <x:v>Chiriquí|Residencial</x:v>
      </x:c>
      <x:c r="B15" s="37" t="str">
        <x:v>Chiriquí</x:v>
      </x:c>
      <x:c r="C15" s="37" t="str">
        <x:v>Residencial</x:v>
      </x:c>
      <x:c r="D15" s="50" t="n">
        <x:v>0.6</x:v>
      </x:c>
      <x:c r="E15" s="50" t="n">
        <x:v>0.3</x:v>
      </x:c>
      <x:c r="F15" s="50" t="n">
        <x:v>0.1</x:v>
      </x:c>
      <x:c r="G15" s="42" t="n">
        <x:f>SUM(D15:F15)</x:f>
        <x:v>0.9999999999999999</x:v>
      </x:c>
    </x:row>
    <x:row r="16" ht="21" customHeight="1">
      <x:c r="A16" s="37" t="str">
        <x:v>Chiriquí|Comercial</x:v>
      </x:c>
      <x:c r="B16" s="37" t="str">
        <x:v>Chiriquí</x:v>
      </x:c>
      <x:c r="C16" s="37" t="str">
        <x:v>Comercial</x:v>
      </x:c>
      <x:c r="D16" s="50" t="n">
        <x:v>0.6</x:v>
      </x:c>
      <x:c r="E16" s="50" t="n">
        <x:v>0.3</x:v>
      </x:c>
      <x:c r="F16" s="50" t="n">
        <x:v>0.1</x:v>
      </x:c>
      <x:c r="G16" s="42" t="n">
        <x:f>SUM(D16:F16)</x:f>
        <x:v>0.9999999999999999</x:v>
      </x:c>
    </x:row>
    <x:row r="17" ht="21" customHeight="1">
      <x:c r="A17" s="37" t="str">
        <x:v>Chiriquí|Industrial</x:v>
      </x:c>
      <x:c r="B17" s="37" t="str">
        <x:v>Chiriquí</x:v>
      </x:c>
      <x:c r="C17" s="37" t="str">
        <x:v>Industrial</x:v>
      </x:c>
      <x:c r="D17" s="50" t="n">
        <x:v>0.6</x:v>
      </x:c>
      <x:c r="E17" s="50" t="n">
        <x:v>0.3</x:v>
      </x:c>
      <x:c r="F17" s="50" t="n">
        <x:v>0.1</x:v>
      </x:c>
      <x:c r="G17" s="42" t="n">
        <x:f>SUM(D17:F17)</x:f>
        <x:v>0.9999999999999999</x:v>
      </x:c>
    </x:row>
    <x:row r="18" ht="21" customHeight="1">
      <x:c r="A18" s="37" t="str">
        <x:v>Darién|Residencial</x:v>
      </x:c>
      <x:c r="B18" s="37" t="str">
        <x:v>Darién</x:v>
      </x:c>
      <x:c r="C18" s="37" t="str">
        <x:v>Residencial</x:v>
      </x:c>
      <x:c r="D18" s="50" t="n">
        <x:v>0.6</x:v>
      </x:c>
      <x:c r="E18" s="50" t="n">
        <x:v>0.3</x:v>
      </x:c>
      <x:c r="F18" s="50" t="n">
        <x:v>0.1</x:v>
      </x:c>
      <x:c r="G18" s="42" t="n">
        <x:f>SUM(D18:F18)</x:f>
        <x:v>0.9999999999999999</x:v>
      </x:c>
    </x:row>
    <x:row r="19" ht="21" customHeight="1">
      <x:c r="A19" s="37" t="str">
        <x:v>Darién|Comercial</x:v>
      </x:c>
      <x:c r="B19" s="37" t="str">
        <x:v>Darién</x:v>
      </x:c>
      <x:c r="C19" s="37" t="str">
        <x:v>Comercial</x:v>
      </x:c>
      <x:c r="D19" s="50" t="n">
        <x:v>0.6</x:v>
      </x:c>
      <x:c r="E19" s="50" t="n">
        <x:v>0.3</x:v>
      </x:c>
      <x:c r="F19" s="50" t="n">
        <x:v>0.1</x:v>
      </x:c>
      <x:c r="G19" s="42" t="n">
        <x:f>SUM(D19:F19)</x:f>
        <x:v>0.9999999999999999</x:v>
      </x:c>
    </x:row>
    <x:row r="20" ht="21" customHeight="1">
      <x:c r="A20" s="37" t="str">
        <x:v>Darién|Industrial</x:v>
      </x:c>
      <x:c r="B20" s="37" t="str">
        <x:v>Darién</x:v>
      </x:c>
      <x:c r="C20" s="37" t="str">
        <x:v>Industrial</x:v>
      </x:c>
      <x:c r="D20" s="50" t="n">
        <x:v>0.6</x:v>
      </x:c>
      <x:c r="E20" s="50" t="n">
        <x:v>0.3</x:v>
      </x:c>
      <x:c r="F20" s="50" t="n">
        <x:v>0.1</x:v>
      </x:c>
      <x:c r="G20" s="42" t="n">
        <x:f>SUM(D20:F20)</x:f>
        <x:v>0.9999999999999999</x:v>
      </x:c>
    </x:row>
    <x:row r="21" ht="21" customHeight="1">
      <x:c r="A21" s="37" t="str">
        <x:v>Herrera|Residencial</x:v>
      </x:c>
      <x:c r="B21" s="37" t="str">
        <x:v>Herrera</x:v>
      </x:c>
      <x:c r="C21" s="37" t="str">
        <x:v>Residencial</x:v>
      </x:c>
      <x:c r="D21" s="50" t="n">
        <x:v>0.6</x:v>
      </x:c>
      <x:c r="E21" s="50" t="n">
        <x:v>0.3</x:v>
      </x:c>
      <x:c r="F21" s="50" t="n">
        <x:v>0.1</x:v>
      </x:c>
      <x:c r="G21" s="42" t="n">
        <x:f>SUM(D21:F21)</x:f>
        <x:v>0.9999999999999999</x:v>
      </x:c>
    </x:row>
    <x:row r="22" ht="21" customHeight="1">
      <x:c r="A22" s="37" t="str">
        <x:v>Herrera|Comercial</x:v>
      </x:c>
      <x:c r="B22" s="37" t="str">
        <x:v>Herrera</x:v>
      </x:c>
      <x:c r="C22" s="37" t="str">
        <x:v>Comercial</x:v>
      </x:c>
      <x:c r="D22" s="50" t="n">
        <x:v>0.6</x:v>
      </x:c>
      <x:c r="E22" s="50" t="n">
        <x:v>0.3</x:v>
      </x:c>
      <x:c r="F22" s="50" t="n">
        <x:v>0.1</x:v>
      </x:c>
      <x:c r="G22" s="42" t="n">
        <x:f>SUM(D22:F22)</x:f>
        <x:v>0.9999999999999999</x:v>
      </x:c>
    </x:row>
    <x:row r="23" ht="21" customHeight="1">
      <x:c r="A23" s="37" t="str">
        <x:v>Herrera|Industrial</x:v>
      </x:c>
      <x:c r="B23" s="37" t="str">
        <x:v>Herrera</x:v>
      </x:c>
      <x:c r="C23" s="37" t="str">
        <x:v>Industrial</x:v>
      </x:c>
      <x:c r="D23" s="50" t="n">
        <x:v>0.6</x:v>
      </x:c>
      <x:c r="E23" s="50" t="n">
        <x:v>0.3</x:v>
      </x:c>
      <x:c r="F23" s="50" t="n">
        <x:v>0.1</x:v>
      </x:c>
      <x:c r="G23" s="42" t="n">
        <x:f>SUM(D23:F23)</x:f>
        <x:v>0.9999999999999999</x:v>
      </x:c>
    </x:row>
    <x:row r="24" ht="21" customHeight="1">
      <x:c r="A24" s="37" t="str">
        <x:v>Los Santos|Residencial</x:v>
      </x:c>
      <x:c r="B24" s="37" t="str">
        <x:v>Los Santos</x:v>
      </x:c>
      <x:c r="C24" s="37" t="str">
        <x:v>Residencial</x:v>
      </x:c>
      <x:c r="D24" s="50" t="n">
        <x:v>0.6</x:v>
      </x:c>
      <x:c r="E24" s="50" t="n">
        <x:v>0.3</x:v>
      </x:c>
      <x:c r="F24" s="50" t="n">
        <x:v>0.1</x:v>
      </x:c>
      <x:c r="G24" s="42" t="n">
        <x:f>SUM(D24:F24)</x:f>
        <x:v>0.9999999999999999</x:v>
      </x:c>
    </x:row>
    <x:row r="25" ht="21" customHeight="1">
      <x:c r="A25" s="37" t="str">
        <x:v>Los Santos|Comercial</x:v>
      </x:c>
      <x:c r="B25" s="37" t="str">
        <x:v>Los Santos</x:v>
      </x:c>
      <x:c r="C25" s="37" t="str">
        <x:v>Comercial</x:v>
      </x:c>
      <x:c r="D25" s="50" t="n">
        <x:v>0.6</x:v>
      </x:c>
      <x:c r="E25" s="50" t="n">
        <x:v>0.3</x:v>
      </x:c>
      <x:c r="F25" s="50" t="n">
        <x:v>0.1</x:v>
      </x:c>
      <x:c r="G25" s="42" t="n">
        <x:f>SUM(D25:F25)</x:f>
        <x:v>0.9999999999999999</x:v>
      </x:c>
    </x:row>
    <x:row r="26" ht="21" customHeight="1">
      <x:c r="A26" s="37" t="str">
        <x:v>Los Santos|Industrial</x:v>
      </x:c>
      <x:c r="B26" s="37" t="str">
        <x:v>Los Santos</x:v>
      </x:c>
      <x:c r="C26" s="37" t="str">
        <x:v>Industrial</x:v>
      </x:c>
      <x:c r="D26" s="50" t="n">
        <x:v>0.6</x:v>
      </x:c>
      <x:c r="E26" s="50" t="n">
        <x:v>0.3</x:v>
      </x:c>
      <x:c r="F26" s="50" t="n">
        <x:v>0.1</x:v>
      </x:c>
      <x:c r="G26" s="42" t="n">
        <x:f>SUM(D26:F26)</x:f>
        <x:v>0.9999999999999999</x:v>
      </x:c>
    </x:row>
    <x:row r="27" ht="21" customHeight="1">
      <x:c r="A27" s="37" t="str">
        <x:v>Panamá|Residencial</x:v>
      </x:c>
      <x:c r="B27" s="37" t="str">
        <x:v>Panamá</x:v>
      </x:c>
      <x:c r="C27" s="37" t="str">
        <x:v>Residencial</x:v>
      </x:c>
      <x:c r="D27" s="50" t="n">
        <x:v>0.6</x:v>
      </x:c>
      <x:c r="E27" s="50" t="n">
        <x:v>0.3</x:v>
      </x:c>
      <x:c r="F27" s="50" t="n">
        <x:v>0.1</x:v>
      </x:c>
      <x:c r="G27" s="42" t="n">
        <x:f>SUM(D27:F27)</x:f>
        <x:v>0.9999999999999999</x:v>
      </x:c>
    </x:row>
    <x:row r="28" ht="21" customHeight="1">
      <x:c r="A28" s="37" t="str">
        <x:v>Panamá|Comercial</x:v>
      </x:c>
      <x:c r="B28" s="37" t="str">
        <x:v>Panamá</x:v>
      </x:c>
      <x:c r="C28" s="37" t="str">
        <x:v>Comercial</x:v>
      </x:c>
      <x:c r="D28" s="50" t="n">
        <x:v>0.6</x:v>
      </x:c>
      <x:c r="E28" s="50" t="n">
        <x:v>0.3</x:v>
      </x:c>
      <x:c r="F28" s="50" t="n">
        <x:v>0.1</x:v>
      </x:c>
      <x:c r="G28" s="42" t="n">
        <x:f>SUM(D28:F28)</x:f>
        <x:v>0.9999999999999999</x:v>
      </x:c>
    </x:row>
    <x:row r="29" ht="21" customHeight="1">
      <x:c r="A29" s="37" t="str">
        <x:v>Panamá|Industrial</x:v>
      </x:c>
      <x:c r="B29" s="37" t="str">
        <x:v>Panamá</x:v>
      </x:c>
      <x:c r="C29" s="37" t="str">
        <x:v>Industrial</x:v>
      </x:c>
      <x:c r="D29" s="50" t="n">
        <x:v>0.6</x:v>
      </x:c>
      <x:c r="E29" s="50" t="n">
        <x:v>0.3</x:v>
      </x:c>
      <x:c r="F29" s="50" t="n">
        <x:v>0.1</x:v>
      </x:c>
      <x:c r="G29" s="42" t="n">
        <x:f>SUM(D29:F29)</x:f>
        <x:v>0.9999999999999999</x:v>
      </x:c>
    </x:row>
    <x:row r="30" ht="21" customHeight="1">
      <x:c r="A30" s="37" t="str">
        <x:v>Veraguas|Residencial</x:v>
      </x:c>
      <x:c r="B30" s="37" t="str">
        <x:v>Veraguas</x:v>
      </x:c>
      <x:c r="C30" s="37" t="str">
        <x:v>Residencial</x:v>
      </x:c>
      <x:c r="D30" s="50" t="n">
        <x:v>0.6</x:v>
      </x:c>
      <x:c r="E30" s="50" t="n">
        <x:v>0.3</x:v>
      </x:c>
      <x:c r="F30" s="50" t="n">
        <x:v>0.1</x:v>
      </x:c>
      <x:c r="G30" s="42" t="n">
        <x:f>SUM(D30:F30)</x:f>
        <x:v>0.9999999999999999</x:v>
      </x:c>
    </x:row>
    <x:row r="31" ht="21" customHeight="1">
      <x:c r="A31" s="37" t="str">
        <x:v>Veraguas|Comercial</x:v>
      </x:c>
      <x:c r="B31" s="37" t="str">
        <x:v>Veraguas</x:v>
      </x:c>
      <x:c r="C31" s="37" t="str">
        <x:v>Comercial</x:v>
      </x:c>
      <x:c r="D31" s="50" t="n">
        <x:v>0.6</x:v>
      </x:c>
      <x:c r="E31" s="50" t="n">
        <x:v>0.3</x:v>
      </x:c>
      <x:c r="F31" s="50" t="n">
        <x:v>0.1</x:v>
      </x:c>
      <x:c r="G31" s="42" t="n">
        <x:f>SUM(D31:F31)</x:f>
        <x:v>0.9999999999999999</x:v>
      </x:c>
    </x:row>
    <x:row r="32" ht="21" customHeight="1">
      <x:c r="A32" s="37" t="str">
        <x:v>Veraguas|Industrial</x:v>
      </x:c>
      <x:c r="B32" s="37" t="str">
        <x:v>Veraguas</x:v>
      </x:c>
      <x:c r="C32" s="37" t="str">
        <x:v>Industrial</x:v>
      </x:c>
      <x:c r="D32" s="50" t="n">
        <x:v>0.6</x:v>
      </x:c>
      <x:c r="E32" s="50" t="n">
        <x:v>0.3</x:v>
      </x:c>
      <x:c r="F32" s="50" t="n">
        <x:v>0.1</x:v>
      </x:c>
      <x:c r="G32" s="42" t="n">
        <x:f>SUM(D32:F32)</x:f>
        <x:v>0.9999999999999999</x:v>
      </x:c>
    </x:row>
    <x:row r="33" ht="21" customHeight="1">
      <x:c r="A33" s="37" t="str">
        <x:v>Guna Yala|Residencial</x:v>
      </x:c>
      <x:c r="B33" s="37" t="str">
        <x:v>Guna Yala</x:v>
      </x:c>
      <x:c r="C33" s="37" t="str">
        <x:v>Residencial</x:v>
      </x:c>
      <x:c r="D33" s="50" t="n">
        <x:v>0.6</x:v>
      </x:c>
      <x:c r="E33" s="50" t="n">
        <x:v>0.3</x:v>
      </x:c>
      <x:c r="F33" s="50" t="n">
        <x:v>0.1</x:v>
      </x:c>
      <x:c r="G33" s="42" t="n">
        <x:f>SUM(D33:F33)</x:f>
        <x:v>0.9999999999999999</x:v>
      </x:c>
    </x:row>
    <x:row r="34" ht="21" customHeight="1">
      <x:c r="A34" s="37" t="str">
        <x:v>Guna Yala|Comercial</x:v>
      </x:c>
      <x:c r="B34" s="37" t="str">
        <x:v>Guna Yala</x:v>
      </x:c>
      <x:c r="C34" s="37" t="str">
        <x:v>Comercial</x:v>
      </x:c>
      <x:c r="D34" s="50" t="n">
        <x:v>0.6</x:v>
      </x:c>
      <x:c r="E34" s="50" t="n">
        <x:v>0.3</x:v>
      </x:c>
      <x:c r="F34" s="50" t="n">
        <x:v>0.1</x:v>
      </x:c>
      <x:c r="G34" s="42" t="n">
        <x:f>SUM(D34:F34)</x:f>
        <x:v>0.9999999999999999</x:v>
      </x:c>
    </x:row>
    <x:row r="35" ht="21" customHeight="1">
      <x:c r="A35" s="37" t="str">
        <x:v>Guna Yala|Industrial</x:v>
      </x:c>
      <x:c r="B35" s="37" t="str">
        <x:v>Guna Yala</x:v>
      </x:c>
      <x:c r="C35" s="37" t="str">
        <x:v>Industrial</x:v>
      </x:c>
      <x:c r="D35" s="50" t="n">
        <x:v>0.6</x:v>
      </x:c>
      <x:c r="E35" s="50" t="n">
        <x:v>0.3</x:v>
      </x:c>
      <x:c r="F35" s="50" t="n">
        <x:v>0.1</x:v>
      </x:c>
      <x:c r="G35" s="42" t="n">
        <x:f>SUM(D35:F35)</x:f>
        <x:v>0.9999999999999999</x:v>
      </x:c>
    </x:row>
    <x:row r="36" ht="21" customHeight="1">
      <x:c r="A36" s="37" t="str">
        <x:v>Emberá-Wounaan|Residencial</x:v>
      </x:c>
      <x:c r="B36" s="37" t="str">
        <x:v>Emberá-Wounaan</x:v>
      </x:c>
      <x:c r="C36" s="37" t="str">
        <x:v>Residencial</x:v>
      </x:c>
      <x:c r="D36" s="50" t="n">
        <x:v>0.6</x:v>
      </x:c>
      <x:c r="E36" s="50" t="n">
        <x:v>0.3</x:v>
      </x:c>
      <x:c r="F36" s="50" t="n">
        <x:v>0.1</x:v>
      </x:c>
      <x:c r="G36" s="42" t="n">
        <x:f>SUM(D36:F36)</x:f>
        <x:v>0.9999999999999999</x:v>
      </x:c>
    </x:row>
    <x:row r="37" ht="21" customHeight="1">
      <x:c r="A37" s="37" t="str">
        <x:v>Emberá-Wounaan|Comercial</x:v>
      </x:c>
      <x:c r="B37" s="37" t="str">
        <x:v>Emberá-Wounaan</x:v>
      </x:c>
      <x:c r="C37" s="37" t="str">
        <x:v>Comercial</x:v>
      </x:c>
      <x:c r="D37" s="50" t="n">
        <x:v>0.6</x:v>
      </x:c>
      <x:c r="E37" s="50" t="n">
        <x:v>0.3</x:v>
      </x:c>
      <x:c r="F37" s="50" t="n">
        <x:v>0.1</x:v>
      </x:c>
      <x:c r="G37" s="42" t="n">
        <x:f>SUM(D37:F37)</x:f>
        <x:v>0.9999999999999999</x:v>
      </x:c>
    </x:row>
    <x:row r="38" ht="21" customHeight="1">
      <x:c r="A38" s="37" t="str">
        <x:v>Emberá-Wounaan|Industrial</x:v>
      </x:c>
      <x:c r="B38" s="37" t="str">
        <x:v>Emberá-Wounaan</x:v>
      </x:c>
      <x:c r="C38" s="37" t="str">
        <x:v>Industrial</x:v>
      </x:c>
      <x:c r="D38" s="50" t="n">
        <x:v>0.6</x:v>
      </x:c>
      <x:c r="E38" s="50" t="n">
        <x:v>0.3</x:v>
      </x:c>
      <x:c r="F38" s="50" t="n">
        <x:v>0.1</x:v>
      </x:c>
      <x:c r="G38" s="42" t="n">
        <x:f>SUM(D38:F38)</x:f>
        <x:v>0.9999999999999999</x:v>
      </x:c>
    </x:row>
    <x:row r="39" ht="21" customHeight="1">
      <x:c r="A39" s="37" t="str">
        <x:v>Ngäbe-Buglé|Residencial</x:v>
      </x:c>
      <x:c r="B39" s="37" t="str">
        <x:v>Ngäbe-Buglé</x:v>
      </x:c>
      <x:c r="C39" s="37" t="str">
        <x:v>Residencial</x:v>
      </x:c>
      <x:c r="D39" s="50" t="n">
        <x:v>0.6</x:v>
      </x:c>
      <x:c r="E39" s="50" t="n">
        <x:v>0.3</x:v>
      </x:c>
      <x:c r="F39" s="50" t="n">
        <x:v>0.1</x:v>
      </x:c>
      <x:c r="G39" s="42" t="n">
        <x:f>SUM(D39:F39)</x:f>
        <x:v>0.9999999999999999</x:v>
      </x:c>
    </x:row>
    <x:row r="40" ht="21" customHeight="1">
      <x:c r="A40" s="37" t="str">
        <x:v>Ngäbe-Buglé|Comercial</x:v>
      </x:c>
      <x:c r="B40" s="37" t="str">
        <x:v>Ngäbe-Buglé</x:v>
      </x:c>
      <x:c r="C40" s="37" t="str">
        <x:v>Comercial</x:v>
      </x:c>
      <x:c r="D40" s="50" t="n">
        <x:v>0.6</x:v>
      </x:c>
      <x:c r="E40" s="50" t="n">
        <x:v>0.3</x:v>
      </x:c>
      <x:c r="F40" s="50" t="n">
        <x:v>0.1</x:v>
      </x:c>
      <x:c r="G40" s="42" t="n">
        <x:f>SUM(D40:F40)</x:f>
        <x:v>0.9999999999999999</x:v>
      </x:c>
    </x:row>
    <x:row r="41" ht="21" customHeight="1">
      <x:c r="A41" s="37" t="str">
        <x:v>Ngäbe-Buglé|Industrial</x:v>
      </x:c>
      <x:c r="B41" s="37" t="str">
        <x:v>Ngäbe-Buglé</x:v>
      </x:c>
      <x:c r="C41" s="37" t="str">
        <x:v>Industrial</x:v>
      </x:c>
      <x:c r="D41" s="50" t="n">
        <x:v>0.6</x:v>
      </x:c>
      <x:c r="E41" s="50" t="n">
        <x:v>0.3</x:v>
      </x:c>
      <x:c r="F41" s="50" t="n">
        <x:v>0.1</x:v>
      </x:c>
      <x:c r="G41" s="42" t="n">
        <x:f>SUM(D41:F41)</x:f>
        <x:v>0.9999999999999999</x:v>
      </x:c>
    </x:row>
    <x:row r="42" ht="21" customHeight="1">
      <x:c r="A42" s="37" t="str">
        <x:v>Panamá Oeste|Residencial</x:v>
      </x:c>
      <x:c r="B42" s="37" t="str">
        <x:v>Panamá Oeste</x:v>
      </x:c>
      <x:c r="C42" s="37" t="str">
        <x:v>Residencial</x:v>
      </x:c>
      <x:c r="D42" s="50" t="n">
        <x:v>0.6</x:v>
      </x:c>
      <x:c r="E42" s="50" t="n">
        <x:v>0.3</x:v>
      </x:c>
      <x:c r="F42" s="50" t="n">
        <x:v>0.1</x:v>
      </x:c>
      <x:c r="G42" s="42" t="n">
        <x:f>SUM(D42:F42)</x:f>
        <x:v>0.9999999999999999</x:v>
      </x:c>
    </x:row>
    <x:row r="43" ht="21" customHeight="1">
      <x:c r="A43" s="37" t="str">
        <x:v>Panamá Oeste|Comercial</x:v>
      </x:c>
      <x:c r="B43" s="37" t="str">
        <x:v>Panamá Oeste</x:v>
      </x:c>
      <x:c r="C43" s="37" t="str">
        <x:v>Comercial</x:v>
      </x:c>
      <x:c r="D43" s="50" t="n">
        <x:v>0.6</x:v>
      </x:c>
      <x:c r="E43" s="50" t="n">
        <x:v>0.3</x:v>
      </x:c>
      <x:c r="F43" s="50" t="n">
        <x:v>0.1</x:v>
      </x:c>
      <x:c r="G43" s="42" t="n">
        <x:f>SUM(D43:F43)</x:f>
        <x:v>0.9999999999999999</x:v>
      </x:c>
    </x:row>
    <x:row r="44" ht="21" customHeight="1">
      <x:c r="A44" s="37" t="str">
        <x:v>Panamá Oeste|Industrial</x:v>
      </x:c>
      <x:c r="B44" s="37" t="str">
        <x:v>Panamá Oeste</x:v>
      </x:c>
      <x:c r="C44" s="37" t="str">
        <x:v>Industrial</x:v>
      </x:c>
      <x:c r="D44" s="50" t="n">
        <x:v>0.6</x:v>
      </x:c>
      <x:c r="E44" s="50" t="n">
        <x:v>0.3</x:v>
      </x:c>
      <x:c r="F44" s="50" t="n">
        <x:v>0.1</x:v>
      </x:c>
      <x:c r="G44" s="42" t="n">
        <x:f>SUM(D44:F44)</x:f>
        <x:v>0.9999999999999999</x:v>
      </x:c>
    </x:row>
    <x:row r="45" ht="21" customHeight="1">
      <x:c r="A45" s="37"/>
      <x:c r="B45" s="37"/>
      <x:c r="C45" s="37"/>
      <x:c r="D45" s="37"/>
      <x:c r="E45" s="37"/>
      <x:c r="F45" s="37"/>
      <x:c r="G45" s="37"/>
    </x:row>
    <x:row r="46" ht="21" customHeight="1">
      <x:c r="A46" s="37"/>
      <x:c r="B46" s="37"/>
      <x:c r="C46" s="37"/>
      <x:c r="D46" s="37"/>
      <x:c r="E46" s="37"/>
      <x:c r="F46" s="37"/>
      <x:c r="G46" s="37"/>
    </x:row>
    <x:row r="47" ht="21" customHeight="1">
      <x:c r="A47" s="37"/>
      <x:c r="B47" s="37"/>
      <x:c r="C47" s="37"/>
      <x:c r="D47" s="37"/>
      <x:c r="E47" s="37"/>
      <x:c r="F47" s="37"/>
      <x:c r="G47" s="37"/>
    </x:row>
    <x:row r="48" ht="21" customHeight="1">
      <x:c r="A48" s="37"/>
      <x:c r="B48" s="37"/>
      <x:c r="C48" s="37"/>
      <x:c r="D48" s="37"/>
      <x:c r="E48" s="37"/>
      <x:c r="F48" s="37"/>
      <x:c r="G48" s="37"/>
    </x:row>
    <x:row r="49" ht="21" customHeight="1">
      <x:c r="A49" s="37"/>
      <x:c r="B49" s="37"/>
      <x:c r="C49" s="37"/>
      <x:c r="D49" s="37"/>
      <x:c r="E49" s="37"/>
      <x:c r="F49" s="37"/>
      <x:c r="G49" s="37"/>
    </x:row>
    <x:row r="50" ht="21" customHeight="1">
      <x:c r="A50" s="37"/>
      <x:c r="B50" s="37"/>
      <x:c r="C50" s="37"/>
      <x:c r="D50" s="37"/>
      <x:c r="E50" s="37"/>
      <x:c r="F50" s="37"/>
      <x:c r="G50" s="37"/>
    </x:row>
    <x:row r="51" ht="21" customHeight="1">
      <x:c r="A51" s="37"/>
      <x:c r="B51" s="37"/>
      <x:c r="C51" s="37"/>
      <x:c r="D51" s="37"/>
      <x:c r="E51" s="37"/>
      <x:c r="F51" s="37"/>
      <x:c r="G51" s="37"/>
    </x:row>
    <x:row r="52" ht="21" customHeight="1">
      <x:c r="A52" s="37"/>
      <x:c r="B52" s="37"/>
      <x:c r="C52" s="37"/>
      <x:c r="D52" s="37"/>
      <x:c r="E52" s="37"/>
      <x:c r="F52" s="37"/>
      <x:c r="G52" s="37"/>
    </x:row>
    <x:row r="53" ht="21" customHeight="1">
      <x:c r="A53" s="37"/>
      <x:c r="B53" s="37"/>
      <x:c r="C53" s="37"/>
      <x:c r="D53" s="37"/>
      <x:c r="E53" s="37"/>
      <x:c r="F53" s="37"/>
      <x:c r="G53" s="37"/>
    </x:row>
    <x:row r="54" ht="21" customHeight="1">
      <x:c r="A54" s="37"/>
      <x:c r="B54" s="37"/>
      <x:c r="C54" s="37"/>
      <x:c r="D54" s="37"/>
      <x:c r="E54" s="37"/>
      <x:c r="F54" s="37"/>
      <x:c r="G54" s="37"/>
    </x:row>
    <x:row r="55" ht="21" customHeight="1">
      <x:c r="A55" s="37"/>
      <x:c r="B55" s="37"/>
      <x:c r="C55" s="37"/>
      <x:c r="D55" s="37"/>
      <x:c r="E55" s="37"/>
      <x:c r="F55" s="37"/>
      <x:c r="G55" s="37"/>
    </x:row>
    <x:row r="56" ht="21" customHeight="1">
      <x:c r="A56" s="37"/>
      <x:c r="B56" s="37"/>
      <x:c r="C56" s="37"/>
      <x:c r="D56" s="37"/>
      <x:c r="E56" s="37"/>
      <x:c r="F56" s="37"/>
      <x:c r="G56" s="37"/>
    </x:row>
    <x:row r="57" ht="21" customHeight="1">
      <x:c r="A57" s="37"/>
      <x:c r="B57" s="37"/>
      <x:c r="C57" s="37"/>
      <x:c r="D57" s="37"/>
      <x:c r="E57" s="37"/>
      <x:c r="F57" s="37"/>
      <x:c r="G57" s="37"/>
    </x:row>
    <x:row r="58" ht="21" customHeight="1">
      <x:c r="A58" s="37"/>
      <x:c r="B58" s="37"/>
      <x:c r="C58" s="37"/>
      <x:c r="D58" s="37"/>
      <x:c r="E58" s="37"/>
      <x:c r="F58" s="37"/>
      <x:c r="G58" s="37"/>
    </x:row>
    <x:row r="59" ht="21" customHeight="1">
      <x:c r="A59" s="37"/>
      <x:c r="B59" s="37"/>
      <x:c r="C59" s="37"/>
      <x:c r="D59" s="37"/>
      <x:c r="E59" s="37"/>
      <x:c r="F59" s="37"/>
      <x:c r="G59" s="37"/>
    </x:row>
    <x:row r="60" ht="21" customHeight="1">
      <x:c r="A60" s="37"/>
      <x:c r="B60" s="37"/>
      <x:c r="C60" s="37"/>
      <x:c r="D60" s="37"/>
      <x:c r="E60" s="37"/>
      <x:c r="F60" s="37"/>
      <x:c r="G60" s="37"/>
    </x:row>
    <x:row r="61" ht="21" customHeight="1">
      <x:c r="A61" s="37"/>
      <x:c r="B61" s="37"/>
      <x:c r="C61" s="37"/>
      <x:c r="D61" s="37"/>
      <x:c r="E61" s="37"/>
      <x:c r="F61" s="37"/>
      <x:c r="G61" s="37"/>
    </x:row>
    <x:row r="62" ht="21" customHeight="1">
      <x:c r="A62" s="37"/>
      <x:c r="B62" s="37"/>
      <x:c r="C62" s="37"/>
      <x:c r="D62" s="37"/>
      <x:c r="E62" s="37"/>
      <x:c r="F62" s="37"/>
      <x:c r="G62" s="37"/>
    </x:row>
    <x:row r="63" ht="21" customHeight="1">
      <x:c r="A63" s="37"/>
      <x:c r="B63" s="37"/>
      <x:c r="C63" s="37"/>
      <x:c r="D63" s="37"/>
      <x:c r="E63" s="37"/>
      <x:c r="F63" s="37"/>
      <x:c r="G63" s="37"/>
    </x:row>
    <x:row r="64" ht="21" customHeight="1">
      <x:c r="A64" s="37"/>
      <x:c r="B64" s="37"/>
      <x:c r="C64" s="37"/>
      <x:c r="D64" s="37"/>
      <x:c r="E64" s="37"/>
      <x:c r="F64" s="37"/>
      <x:c r="G64" s="37"/>
    </x:row>
    <x:row r="65" ht="21" customHeight="1">
      <x:c r="A65" s="37"/>
      <x:c r="B65" s="37"/>
      <x:c r="C65" s="37"/>
      <x:c r="D65" s="37"/>
      <x:c r="E65" s="37"/>
      <x:c r="F65" s="37"/>
      <x:c r="G65" s="37"/>
    </x:row>
    <x:row r="66" ht="21" customHeight="1">
      <x:c r="A66" s="37"/>
      <x:c r="B66" s="37"/>
      <x:c r="C66" s="37"/>
      <x:c r="D66" s="37"/>
      <x:c r="E66" s="37"/>
      <x:c r="F66" s="37"/>
      <x:c r="G66" s="37"/>
    </x:row>
    <x:row r="67" ht="21" customHeight="1">
      <x:c r="A67" s="37"/>
      <x:c r="B67" s="37"/>
      <x:c r="C67" s="37"/>
      <x:c r="D67" s="37"/>
      <x:c r="E67" s="37"/>
      <x:c r="F67" s="37"/>
      <x:c r="G67" s="37"/>
    </x:row>
    <x:row r="68" ht="21" customHeight="1">
      <x:c r="A68" s="37"/>
      <x:c r="B68" s="37"/>
      <x:c r="C68" s="37"/>
      <x:c r="D68" s="37"/>
      <x:c r="E68" s="37"/>
      <x:c r="F68" s="37"/>
      <x:c r="G68" s="37"/>
    </x:row>
    <x:row r="69" ht="21" customHeight="1">
      <x:c r="A69" s="37"/>
      <x:c r="B69" s="37"/>
      <x:c r="C69" s="37"/>
      <x:c r="D69" s="37"/>
      <x:c r="E69" s="37"/>
      <x:c r="F69" s="37"/>
      <x:c r="G69" s="37"/>
    </x:row>
    <x:row r="70" ht="21" customHeight="1">
      <x:c r="A70" s="37"/>
      <x:c r="B70" s="37"/>
      <x:c r="C70" s="37"/>
      <x:c r="D70" s="37"/>
      <x:c r="E70" s="37"/>
      <x:c r="F70" s="37"/>
      <x:c r="G70" s="37"/>
    </x:row>
    <x:row r="71" ht="21" customHeight="1">
      <x:c r="A71" s="37"/>
      <x:c r="B71" s="37"/>
      <x:c r="C71" s="37"/>
      <x:c r="D71" s="37"/>
      <x:c r="E71" s="37"/>
      <x:c r="F71" s="37"/>
      <x:c r="G71" s="37"/>
    </x:row>
    <x:row r="72" ht="21" customHeight="1">
      <x:c r="A72" s="37"/>
      <x:c r="B72" s="37"/>
      <x:c r="C72" s="37"/>
      <x:c r="D72" s="37"/>
      <x:c r="E72" s="37"/>
      <x:c r="F72" s="37"/>
      <x:c r="G72" s="37"/>
    </x:row>
    <x:row r="73" ht="21" customHeight="1">
      <x:c r="A73" s="37"/>
      <x:c r="B73" s="37"/>
      <x:c r="C73" s="37"/>
      <x:c r="D73" s="37"/>
      <x:c r="E73" s="37"/>
      <x:c r="F73" s="37"/>
      <x:c r="G73" s="37"/>
    </x:row>
    <x:row r="74" ht="21" customHeight="1">
      <x:c r="A74" s="37"/>
      <x:c r="B74" s="37"/>
      <x:c r="C74" s="37"/>
      <x:c r="D74" s="37"/>
      <x:c r="E74" s="37"/>
      <x:c r="F74" s="37"/>
      <x:c r="G74" s="37"/>
    </x:row>
    <x:row r="75" ht="21" customHeight="1">
      <x:c r="A75" s="37"/>
      <x:c r="B75" s="37"/>
      <x:c r="C75" s="37"/>
      <x:c r="D75" s="37"/>
      <x:c r="E75" s="37"/>
      <x:c r="F75" s="37"/>
      <x:c r="G75" s="37"/>
    </x:row>
    <x:row r="76" ht="21" customHeight="1">
      <x:c r="A76" s="37"/>
      <x:c r="B76" s="37"/>
      <x:c r="C76" s="37"/>
      <x:c r="D76" s="37"/>
      <x:c r="E76" s="37"/>
      <x:c r="F76" s="37"/>
      <x:c r="G76" s="37"/>
    </x:row>
    <x:row r="77" ht="21" customHeight="1">
      <x:c r="A77" s="37"/>
      <x:c r="B77" s="37"/>
      <x:c r="C77" s="37"/>
      <x:c r="D77" s="37"/>
      <x:c r="E77" s="37"/>
      <x:c r="F77" s="37"/>
      <x:c r="G77" s="37"/>
    </x:row>
    <x:row r="78" ht="21" customHeight="1">
      <x:c r="A78" s="37"/>
      <x:c r="B78" s="37"/>
      <x:c r="C78" s="37"/>
      <x:c r="D78" s="37"/>
      <x:c r="E78" s="37"/>
      <x:c r="F78" s="37"/>
      <x:c r="G78" s="37"/>
    </x:row>
    <x:row r="79" ht="21" customHeight="1">
      <x:c r="A79" s="37"/>
      <x:c r="B79" s="37"/>
      <x:c r="C79" s="37"/>
      <x:c r="D79" s="37"/>
      <x:c r="E79" s="37"/>
      <x:c r="F79" s="37"/>
      <x:c r="G79" s="37"/>
    </x:row>
    <x:row r="80" ht="21" customHeight="1">
      <x:c r="A80" s="37"/>
      <x:c r="B80" s="37"/>
      <x:c r="C80" s="37"/>
      <x:c r="D80" s="37"/>
      <x:c r="E80" s="37"/>
      <x:c r="F80" s="37"/>
      <x:c r="G80" s="37"/>
    </x:row>
    <x:row r="81" ht="21" customHeight="1">
      <x:c r="A81" s="37"/>
      <x:c r="B81" s="37"/>
      <x:c r="C81" s="37"/>
      <x:c r="D81" s="37"/>
      <x:c r="E81" s="37"/>
      <x:c r="F81" s="37"/>
      <x:c r="G81" s="37"/>
    </x:row>
    <x:row r="82" ht="21" customHeight="1">
      <x:c r="A82" s="37"/>
      <x:c r="B82" s="37"/>
      <x:c r="C82" s="37"/>
      <x:c r="D82" s="37"/>
      <x:c r="E82" s="37"/>
      <x:c r="F82" s="37"/>
      <x:c r="G82" s="37"/>
    </x:row>
    <x:row r="83" ht="21" customHeight="1">
      <x:c r="A83" s="37"/>
      <x:c r="B83" s="37"/>
      <x:c r="C83" s="37"/>
      <x:c r="D83" s="37"/>
      <x:c r="E83" s="37"/>
      <x:c r="F83" s="37"/>
      <x:c r="G83" s="37"/>
    </x:row>
    <x:row r="84" ht="21" customHeight="1">
      <x:c r="A84" s="37"/>
      <x:c r="B84" s="37"/>
      <x:c r="C84" s="37"/>
      <x:c r="D84" s="37"/>
      <x:c r="E84" s="37"/>
      <x:c r="F84" s="37"/>
      <x:c r="G84" s="37"/>
    </x:row>
    <x:row r="85" ht="21" customHeight="1">
      <x:c r="A85" s="37"/>
      <x:c r="B85" s="37"/>
      <x:c r="C85" s="37"/>
      <x:c r="D85" s="37"/>
      <x:c r="E85" s="37"/>
      <x:c r="F85" s="37"/>
      <x:c r="G85" s="37"/>
    </x:row>
    <x:row r="86" ht="21" customHeight="1">
      <x:c r="A86" s="37"/>
      <x:c r="B86" s="37"/>
      <x:c r="C86" s="37"/>
      <x:c r="D86" s="37"/>
      <x:c r="E86" s="37"/>
      <x:c r="F86" s="37"/>
      <x:c r="G86" s="37"/>
    </x:row>
    <x:row r="87" ht="21" customHeight="1">
      <x:c r="A87" s="37"/>
      <x:c r="B87" s="37"/>
      <x:c r="C87" s="37"/>
      <x:c r="D87" s="37"/>
      <x:c r="E87" s="37"/>
      <x:c r="F87" s="37"/>
      <x:c r="G87" s="37"/>
    </x:row>
    <x:row r="88" ht="21" customHeight="1">
      <x:c r="A88" s="37"/>
      <x:c r="B88" s="37"/>
      <x:c r="C88" s="37"/>
      <x:c r="D88" s="37"/>
      <x:c r="E88" s="37"/>
      <x:c r="F88" s="37"/>
      <x:c r="G88" s="37"/>
    </x:row>
    <x:row r="89" ht="21" customHeight="1">
      <x:c r="A89" s="37"/>
      <x:c r="B89" s="37"/>
      <x:c r="C89" s="37"/>
      <x:c r="D89" s="37"/>
      <x:c r="E89" s="37"/>
      <x:c r="F89" s="37"/>
      <x:c r="G89" s="37"/>
    </x:row>
    <x:row r="90" ht="21" customHeight="1">
      <x:c r="A90" s="37"/>
      <x:c r="B90" s="37"/>
      <x:c r="C90" s="37"/>
      <x:c r="D90" s="37"/>
      <x:c r="E90" s="37"/>
      <x:c r="F90" s="37"/>
      <x:c r="G90" s="37"/>
    </x:row>
    <x:row r="91" ht="21" customHeight="1">
      <x:c r="A91" s="37"/>
      <x:c r="B91" s="37"/>
      <x:c r="C91" s="37"/>
      <x:c r="D91" s="37"/>
      <x:c r="E91" s="37"/>
      <x:c r="F91" s="37"/>
      <x:c r="G91" s="37"/>
    </x:row>
    <x:row r="92" ht="21" customHeight="1">
      <x:c r="A92" s="37"/>
      <x:c r="B92" s="37"/>
      <x:c r="C92" s="37"/>
      <x:c r="D92" s="37"/>
      <x:c r="E92" s="37"/>
      <x:c r="F92" s="37"/>
      <x:c r="G92" s="37"/>
    </x:row>
    <x:row r="93" ht="21" customHeight="1">
      <x:c r="A93" s="37"/>
      <x:c r="B93" s="37"/>
      <x:c r="C93" s="37"/>
      <x:c r="D93" s="37"/>
      <x:c r="E93" s="37"/>
      <x:c r="F93" s="37"/>
      <x:c r="G93" s="37"/>
    </x:row>
    <x:row r="94" ht="21" customHeight="1">
      <x:c r="A94" s="37"/>
      <x:c r="B94" s="37"/>
      <x:c r="C94" s="37"/>
      <x:c r="D94" s="37"/>
      <x:c r="E94" s="37"/>
      <x:c r="F94" s="37"/>
      <x:c r="G94" s="37"/>
    </x:row>
    <x:row r="95" ht="21" customHeight="1">
      <x:c r="A95" s="37"/>
      <x:c r="B95" s="37"/>
      <x:c r="C95" s="37"/>
      <x:c r="D95" s="37"/>
      <x:c r="E95" s="37"/>
      <x:c r="F95" s="37"/>
      <x:c r="G95" s="37"/>
    </x:row>
    <x:row r="96" ht="21" customHeight="1">
      <x:c r="A96" s="37"/>
      <x:c r="B96" s="37"/>
      <x:c r="C96" s="37"/>
      <x:c r="D96" s="37"/>
      <x:c r="E96" s="37"/>
      <x:c r="F96" s="37"/>
      <x:c r="G96" s="37"/>
    </x:row>
    <x:row r="97" ht="21" customHeight="1">
      <x:c r="A97" s="37"/>
      <x:c r="B97" s="37"/>
      <x:c r="C97" s="37"/>
      <x:c r="D97" s="37"/>
      <x:c r="E97" s="37"/>
      <x:c r="F97" s="37"/>
      <x:c r="G97" s="37"/>
    </x:row>
    <x:row r="98" ht="21" customHeight="1">
      <x:c r="A98" s="37"/>
      <x:c r="B98" s="37"/>
      <x:c r="C98" s="37"/>
      <x:c r="D98" s="37"/>
      <x:c r="E98" s="37"/>
      <x:c r="F98" s="37"/>
      <x:c r="G98" s="37"/>
    </x:row>
    <x:row r="99" ht="21" customHeight="1">
      <x:c r="A99" s="37"/>
      <x:c r="B99" s="37"/>
      <x:c r="C99" s="37"/>
      <x:c r="D99" s="37"/>
      <x:c r="E99" s="37"/>
      <x:c r="F99" s="37"/>
      <x:c r="G99" s="37"/>
    </x:row>
    <x:row r="100" ht="21" customHeight="1">
      <x:c r="A100" s="37"/>
      <x:c r="B100" s="37"/>
      <x:c r="C100" s="37"/>
      <x:c r="D100" s="37"/>
      <x:c r="E100" s="37"/>
      <x:c r="F100" s="37"/>
      <x:c r="G100" s="37"/>
    </x:row>
  </x:sheetData>
  <x:conditionalFormatting sqref="G6:G44">
    <x:cfRule type="expression" dxfId="0" priority="1">
      <x:formula>ABS(G6-1)&gt;0.0000001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6d6409ec821342f1"/>
  </x:tableParts>
</x:worksheet>
</file>

<file path=xl/worksheets/sheet9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6" hidden="0" customWidth="1"/>
    <x:col min="3" max="3" width="38" hidden="0" customWidth="1"/>
    <x:col min="4" max="4" width="18" hidden="0" customWidth="1"/>
    <x:col min="5" max="5" width="18" hidden="0" customWidth="1"/>
    <x:col min="6" max="6" width="69" hidden="0" customWidth="1"/>
  </x:cols>
  <x:sheetData>
    <x:row r="1">
      <x:c r="A1" s="37"/>
      <x:c r="B1" s="37"/>
      <x:c r="C1" s="37"/>
      <x:c r="D1" s="37"/>
      <x:c r="E1" s="37"/>
      <x:c r="F1" s="37"/>
    </x:row>
    <x:row r="2">
      <x:c r="A2" s="39" t="str">
        <x:v>Referencias espaciales provisionales</x:v>
      </x:c>
      <x:c r="B2" s="37"/>
      <x:c r="C2" s="37"/>
      <x:c r="D2" s="37"/>
      <x:c r="E2" s="37"/>
      <x:c r="F2" s="37"/>
    </x:row>
    <x:row r="3">
      <x:c r="A3" s="40" t="str">
        <x:v>Una referencia aproximada por provincia. No es reparto censal ni dirección de riesgos reales.</x:v>
      </x:c>
      <x:c r="B3" s="37"/>
      <x:c r="C3" s="37"/>
      <x:c r="D3" s="37"/>
      <x:c r="E3" s="37"/>
      <x:c r="F3" s="37"/>
    </x:row>
    <x:row r="4">
      <x:c r="A4" s="37"/>
      <x:c r="B4" s="37"/>
      <x:c r="C4" s="37"/>
      <x:c r="D4" s="37"/>
      <x:c r="E4" s="37"/>
      <x:c r="F4" s="37"/>
    </x:row>
    <x:row r="5" ht="38" customHeight="1">
      <x:c r="A5" s="8" t="str">
        <x:v>ID ubicación</x:v>
      </x:c>
      <x:c r="B5" s="8" t="str">
        <x:v>Provincia / comarca</x:v>
      </x:c>
      <x:c r="C5" s="8" t="str">
        <x:v>Localidad / referencia</x:v>
      </x:c>
      <x:c r="D5" s="8" t="str">
        <x:v>Latitud grados</x:v>
      </x:c>
      <x:c r="E5" s="8" t="str">
        <x:v>Longitud grados</x:v>
      </x:c>
      <x:c r="F5" s="8" t="str">
        <x:v>Precisión / origen</x:v>
      </x:c>
    </x:row>
    <x:row r="6" ht="21" customHeight="1">
      <x:c r="A6" s="37" t="str">
        <x:v>L01</x:v>
      </x:c>
      <x:c r="B6" s="37" t="str">
        <x:v>Bocas del Toro</x:v>
      </x:c>
      <x:c r="C6" s="48" t="str">
        <x:v>Referencia provincial provisional</x:v>
      </x:c>
      <x:c r="D6" s="67" t="n">
        <x:v>9.34</x:v>
      </x:c>
      <x:c r="E6" s="67" t="n">
        <x:v>-82.25</x:v>
      </x:c>
      <x:c r="F6" s="37" t="str">
        <x:v>Coordenadas ilustrativas, sustituir por localidades INEC</x:v>
      </x:c>
    </x:row>
    <x:row r="7" ht="21" customHeight="1">
      <x:c r="A7" s="37" t="str">
        <x:v>L02</x:v>
      </x:c>
      <x:c r="B7" s="37" t="str">
        <x:v>Coclé</x:v>
      </x:c>
      <x:c r="C7" s="48" t="str">
        <x:v>Referencia provincial provisional</x:v>
      </x:c>
      <x:c r="D7" s="67" t="n">
        <x:v>8.52</x:v>
      </x:c>
      <x:c r="E7" s="67" t="n">
        <x:v>-80.36</x:v>
      </x:c>
      <x:c r="F7" s="37" t="str">
        <x:v>Coordenadas ilustrativas, sustituir por localidades INEC</x:v>
      </x:c>
    </x:row>
    <x:row r="8" ht="21" customHeight="1">
      <x:c r="A8" s="37" t="str">
        <x:v>L03</x:v>
      </x:c>
      <x:c r="B8" s="37" t="str">
        <x:v>Colón</x:v>
      </x:c>
      <x:c r="C8" s="48" t="str">
        <x:v>Referencia provincial provisional</x:v>
      </x:c>
      <x:c r="D8" s="67" t="n">
        <x:v>9.36</x:v>
      </x:c>
      <x:c r="E8" s="67" t="n">
        <x:v>-79.9</x:v>
      </x:c>
      <x:c r="F8" s="37" t="str">
        <x:v>Coordenadas ilustrativas, sustituir por localidades INEC</x:v>
      </x:c>
    </x:row>
    <x:row r="9" ht="21" customHeight="1">
      <x:c r="A9" s="37" t="str">
        <x:v>L04</x:v>
      </x:c>
      <x:c r="B9" s="37" t="str">
        <x:v>Chiriquí</x:v>
      </x:c>
      <x:c r="C9" s="48" t="str">
        <x:v>Referencia provincial provisional</x:v>
      </x:c>
      <x:c r="D9" s="67" t="n">
        <x:v>8.43</x:v>
      </x:c>
      <x:c r="E9" s="67" t="n">
        <x:v>-82.43</x:v>
      </x:c>
      <x:c r="F9" s="37" t="str">
        <x:v>Coordenadas ilustrativas, sustituir por localidades INEC</x:v>
      </x:c>
    </x:row>
    <x:row r="10" ht="21" customHeight="1">
      <x:c r="A10" s="37" t="str">
        <x:v>L05</x:v>
      </x:c>
      <x:c r="B10" s="37" t="str">
        <x:v>Darién</x:v>
      </x:c>
      <x:c r="C10" s="48" t="str">
        <x:v>Referencia provincial provisional</x:v>
      </x:c>
      <x:c r="D10" s="67" t="n">
        <x:v>8.4</x:v>
      </x:c>
      <x:c r="E10" s="67" t="n">
        <x:v>-78.15</x:v>
      </x:c>
      <x:c r="F10" s="37" t="str">
        <x:v>Coordenadas ilustrativas, sustituir por localidades INEC</x:v>
      </x:c>
    </x:row>
    <x:row r="11" ht="21" customHeight="1">
      <x:c r="A11" s="37" t="str">
        <x:v>L06</x:v>
      </x:c>
      <x:c r="B11" s="37" t="str">
        <x:v>Herrera</x:v>
      </x:c>
      <x:c r="C11" s="48" t="str">
        <x:v>Referencia provincial provisional</x:v>
      </x:c>
      <x:c r="D11" s="67" t="n">
        <x:v>7.96</x:v>
      </x:c>
      <x:c r="E11" s="67" t="n">
        <x:v>-80.43</x:v>
      </x:c>
      <x:c r="F11" s="37" t="str">
        <x:v>Coordenadas ilustrativas, sustituir por localidades INEC</x:v>
      </x:c>
    </x:row>
    <x:row r="12" ht="21" customHeight="1">
      <x:c r="A12" s="37" t="str">
        <x:v>L07</x:v>
      </x:c>
      <x:c r="B12" s="37" t="str">
        <x:v>Los Santos</x:v>
      </x:c>
      <x:c r="C12" s="48" t="str">
        <x:v>Referencia provincial provisional</x:v>
      </x:c>
      <x:c r="D12" s="67" t="n">
        <x:v>7.77</x:v>
      </x:c>
      <x:c r="E12" s="67" t="n">
        <x:v>-80.28</x:v>
      </x:c>
      <x:c r="F12" s="37" t="str">
        <x:v>Coordenadas ilustrativas, sustituir por localidades INEC</x:v>
      </x:c>
    </x:row>
    <x:row r="13" ht="21" customHeight="1">
      <x:c r="A13" s="37" t="str">
        <x:v>L08</x:v>
      </x:c>
      <x:c r="B13" s="37" t="str">
        <x:v>Panamá</x:v>
      </x:c>
      <x:c r="C13" s="48" t="str">
        <x:v>Referencia provincial provisional</x:v>
      </x:c>
      <x:c r="D13" s="67" t="n">
        <x:v>8.98</x:v>
      </x:c>
      <x:c r="E13" s="67" t="n">
        <x:v>-79.52</x:v>
      </x:c>
      <x:c r="F13" s="37" t="str">
        <x:v>Coordenadas ilustrativas, sustituir por localidades INEC</x:v>
      </x:c>
    </x:row>
    <x:row r="14" ht="21" customHeight="1">
      <x:c r="A14" s="37" t="str">
        <x:v>L09</x:v>
      </x:c>
      <x:c r="B14" s="37" t="str">
        <x:v>Veraguas</x:v>
      </x:c>
      <x:c r="C14" s="48" t="str">
        <x:v>Referencia provincial provisional</x:v>
      </x:c>
      <x:c r="D14" s="67" t="n">
        <x:v>8.1</x:v>
      </x:c>
      <x:c r="E14" s="67" t="n">
        <x:v>-80.97</x:v>
      </x:c>
      <x:c r="F14" s="37" t="str">
        <x:v>Coordenadas ilustrativas, sustituir por localidades INEC</x:v>
      </x:c>
    </x:row>
    <x:row r="15" ht="21" customHeight="1">
      <x:c r="A15" s="37" t="str">
        <x:v>L10</x:v>
      </x:c>
      <x:c r="B15" s="37" t="str">
        <x:v>Guna Yala</x:v>
      </x:c>
      <x:c r="C15" s="48" t="str">
        <x:v>Referencia provincial provisional</x:v>
      </x:c>
      <x:c r="D15" s="67" t="n">
        <x:v>9.45</x:v>
      </x:c>
      <x:c r="E15" s="67" t="n">
        <x:v>-78.97</x:v>
      </x:c>
      <x:c r="F15" s="37" t="str">
        <x:v>Coordenadas ilustrativas, sustituir por localidades INEC</x:v>
      </x:c>
    </x:row>
    <x:row r="16" ht="21" customHeight="1">
      <x:c r="A16" s="37" t="str">
        <x:v>L11</x:v>
      </x:c>
      <x:c r="B16" s="37" t="str">
        <x:v>Emberá-Wounaan</x:v>
      </x:c>
      <x:c r="C16" s="48" t="str">
        <x:v>Referencia provincial provisional</x:v>
      </x:c>
      <x:c r="D16" s="67" t="n">
        <x:v>8.25</x:v>
      </x:c>
      <x:c r="E16" s="67" t="n">
        <x:v>-77.72</x:v>
      </x:c>
      <x:c r="F16" s="37" t="str">
        <x:v>Coordenadas ilustrativas, sustituir por localidades INEC</x:v>
      </x:c>
    </x:row>
    <x:row r="17" ht="21" customHeight="1">
      <x:c r="A17" s="37" t="str">
        <x:v>L12</x:v>
      </x:c>
      <x:c r="B17" s="37" t="str">
        <x:v>Ngäbe-Buglé</x:v>
      </x:c>
      <x:c r="C17" s="48" t="str">
        <x:v>Referencia provincial provisional</x:v>
      </x:c>
      <x:c r="D17" s="67" t="n">
        <x:v>8.53</x:v>
      </x:c>
      <x:c r="E17" s="67" t="n">
        <x:v>-81.7</x:v>
      </x:c>
      <x:c r="F17" s="37" t="str">
        <x:v>Coordenadas ilustrativas, sustituir por localidades INEC</x:v>
      </x:c>
    </x:row>
    <x:row r="18" ht="21" customHeight="1">
      <x:c r="A18" s="37" t="str">
        <x:v>L13</x:v>
      </x:c>
      <x:c r="B18" s="37" t="str">
        <x:v>Panamá Oeste</x:v>
      </x:c>
      <x:c r="C18" s="48" t="str">
        <x:v>Referencia provincial provisional</x:v>
      </x:c>
      <x:c r="D18" s="67" t="n">
        <x:v>8.88</x:v>
      </x:c>
      <x:c r="E18" s="67" t="n">
        <x:v>-79.78</x:v>
      </x:c>
      <x:c r="F18" s="37" t="str">
        <x:v>Coordenadas ilustrativas, sustituir por localidades INEC</x:v>
      </x:c>
    </x:row>
    <x:row r="19" ht="21" customHeight="1">
      <x:c r="A19" s="37"/>
      <x:c r="B19" s="37"/>
      <x:c r="C19" s="37"/>
      <x:c r="D19" s="37"/>
      <x:c r="E19" s="37"/>
      <x:c r="F19" s="37"/>
    </x:row>
    <x:row r="20" ht="21" customHeight="1">
      <x:c r="A20" s="37"/>
      <x:c r="B20" s="37"/>
      <x:c r="C20" s="37"/>
      <x:c r="D20" s="37"/>
      <x:c r="E20" s="37"/>
      <x:c r="F20" s="37"/>
    </x:row>
    <x:row r="21" ht="21" customHeight="1">
      <x:c r="A21" s="37"/>
      <x:c r="B21" s="37"/>
      <x:c r="C21" s="37"/>
      <x:c r="D21" s="37"/>
      <x:c r="E21" s="37"/>
      <x:c r="F21" s="37"/>
    </x:row>
    <x:row r="22" ht="21" customHeight="1">
      <x:c r="A22" s="37"/>
      <x:c r="B22" s="37"/>
      <x:c r="C22" s="37"/>
      <x:c r="D22" s="37"/>
      <x:c r="E22" s="37"/>
      <x:c r="F22" s="37"/>
    </x:row>
    <x:row r="23" ht="21" customHeight="1">
      <x:c r="A23" s="37"/>
      <x:c r="B23" s="37"/>
      <x:c r="C23" s="37"/>
      <x:c r="D23" s="37"/>
      <x:c r="E23" s="37"/>
      <x:c r="F23" s="37"/>
    </x:row>
    <x:row r="24" ht="21" customHeight="1">
      <x:c r="A24" s="37"/>
      <x:c r="B24" s="37"/>
      <x:c r="C24" s="37"/>
      <x:c r="D24" s="37"/>
      <x:c r="E24" s="37"/>
      <x:c r="F24" s="37"/>
    </x:row>
    <x:row r="25" ht="21" customHeight="1">
      <x:c r="A25" s="37"/>
      <x:c r="B25" s="37"/>
      <x:c r="C25" s="37"/>
      <x:c r="D25" s="37"/>
      <x:c r="E25" s="37"/>
      <x:c r="F25" s="37"/>
    </x:row>
    <x:row r="26" ht="21" customHeight="1">
      <x:c r="A26" s="37"/>
      <x:c r="B26" s="37"/>
      <x:c r="C26" s="37"/>
      <x:c r="D26" s="37"/>
      <x:c r="E26" s="37"/>
      <x:c r="F26" s="37"/>
    </x:row>
    <x:row r="27" ht="21" customHeight="1">
      <x:c r="A27" s="37"/>
      <x:c r="B27" s="37"/>
      <x:c r="C27" s="37"/>
      <x:c r="D27" s="37"/>
      <x:c r="E27" s="37"/>
      <x:c r="F27" s="37"/>
    </x:row>
    <x:row r="28" ht="21" customHeight="1">
      <x:c r="A28" s="37"/>
      <x:c r="B28" s="37"/>
      <x:c r="C28" s="37"/>
      <x:c r="D28" s="37"/>
      <x:c r="E28" s="37"/>
      <x:c r="F28" s="37"/>
    </x:row>
    <x:row r="29" ht="21" customHeight="1">
      <x:c r="A29" s="37"/>
      <x:c r="B29" s="37"/>
      <x:c r="C29" s="37"/>
      <x:c r="D29" s="37"/>
      <x:c r="E29" s="37"/>
      <x:c r="F29" s="37"/>
    </x:row>
    <x:row r="30" ht="21" customHeight="1">
      <x:c r="A30" s="37"/>
      <x:c r="B30" s="37"/>
      <x:c r="C30" s="37"/>
      <x:c r="D30" s="37"/>
      <x:c r="E30" s="37"/>
      <x:c r="F30" s="37"/>
    </x:row>
    <x:row r="31" ht="21" customHeight="1">
      <x:c r="A31" s="37"/>
      <x:c r="B31" s="37"/>
      <x:c r="C31" s="37"/>
      <x:c r="D31" s="37"/>
      <x:c r="E31" s="37"/>
      <x:c r="F31" s="37"/>
    </x:row>
    <x:row r="32" ht="21" customHeight="1">
      <x:c r="A32" s="37"/>
      <x:c r="B32" s="37"/>
      <x:c r="C32" s="37"/>
      <x:c r="D32" s="37"/>
      <x:c r="E32" s="37"/>
      <x:c r="F32" s="37"/>
    </x:row>
    <x:row r="33" ht="21" customHeight="1">
      <x:c r="A33" s="37"/>
      <x:c r="B33" s="37"/>
      <x:c r="C33" s="37"/>
      <x:c r="D33" s="37"/>
      <x:c r="E33" s="37"/>
      <x:c r="F33" s="37"/>
    </x:row>
    <x:row r="34" ht="21" customHeight="1">
      <x:c r="A34" s="37"/>
      <x:c r="B34" s="37"/>
      <x:c r="C34" s="37"/>
      <x:c r="D34" s="37"/>
      <x:c r="E34" s="37"/>
      <x:c r="F34" s="37"/>
    </x:row>
    <x:row r="35" ht="21" customHeight="1">
      <x:c r="A35" s="37"/>
      <x:c r="B35" s="37"/>
      <x:c r="C35" s="37"/>
      <x:c r="D35" s="37"/>
      <x:c r="E35" s="37"/>
      <x:c r="F35" s="37"/>
    </x:row>
    <x:row r="36" ht="21" customHeight="1">
      <x:c r="A36" s="37"/>
      <x:c r="B36" s="37"/>
      <x:c r="C36" s="37"/>
      <x:c r="D36" s="37"/>
      <x:c r="E36" s="37"/>
      <x:c r="F36" s="37"/>
    </x:row>
    <x:row r="37" ht="21" customHeight="1">
      <x:c r="A37" s="37"/>
      <x:c r="B37" s="37"/>
      <x:c r="C37" s="37"/>
      <x:c r="D37" s="37"/>
      <x:c r="E37" s="37"/>
      <x:c r="F37" s="37"/>
    </x:row>
    <x:row r="38" ht="21" customHeight="1">
      <x:c r="A38" s="37"/>
      <x:c r="B38" s="37"/>
      <x:c r="C38" s="37"/>
      <x:c r="D38" s="37"/>
      <x:c r="E38" s="37"/>
      <x:c r="F38" s="37"/>
    </x:row>
    <x:row r="39" ht="21" customHeight="1">
      <x:c r="A39" s="37"/>
      <x:c r="B39" s="37"/>
      <x:c r="C39" s="37"/>
      <x:c r="D39" s="37"/>
      <x:c r="E39" s="37"/>
      <x:c r="F39" s="37"/>
    </x:row>
    <x:row r="40" ht="21" customHeight="1">
      <x:c r="A40" s="37"/>
      <x:c r="B40" s="37"/>
      <x:c r="C40" s="37"/>
      <x:c r="D40" s="37"/>
      <x:c r="E40" s="37"/>
      <x:c r="F40" s="37"/>
    </x:row>
    <x:row r="41" ht="21" customHeight="1">
      <x:c r="A41" s="37"/>
      <x:c r="B41" s="37"/>
      <x:c r="C41" s="37"/>
      <x:c r="D41" s="37"/>
      <x:c r="E41" s="37"/>
      <x:c r="F41" s="37"/>
    </x:row>
    <x:row r="42" ht="21" customHeight="1">
      <x:c r="A42" s="37"/>
      <x:c r="B42" s="37"/>
      <x:c r="C42" s="37"/>
      <x:c r="D42" s="37"/>
      <x:c r="E42" s="37"/>
      <x:c r="F42" s="37"/>
    </x:row>
    <x:row r="43" ht="21" customHeight="1">
      <x:c r="A43" s="37"/>
      <x:c r="B43" s="37"/>
      <x:c r="C43" s="37"/>
      <x:c r="D43" s="37"/>
      <x:c r="E43" s="37"/>
      <x:c r="F43" s="37"/>
    </x:row>
    <x:row r="44" ht="21" customHeight="1">
      <x:c r="A44" s="37"/>
      <x:c r="B44" s="37"/>
      <x:c r="C44" s="37"/>
      <x:c r="D44" s="37"/>
      <x:c r="E44" s="37"/>
      <x:c r="F44" s="37"/>
    </x:row>
    <x:row r="45" ht="21" customHeight="1">
      <x:c r="A45" s="37"/>
      <x:c r="B45" s="37"/>
      <x:c r="C45" s="37"/>
      <x:c r="D45" s="37"/>
      <x:c r="E45" s="37"/>
      <x:c r="F45" s="37"/>
    </x:row>
    <x:row r="46" ht="21" customHeight="1">
      <x:c r="A46" s="37"/>
      <x:c r="B46" s="37"/>
      <x:c r="C46" s="37"/>
      <x:c r="D46" s="37"/>
      <x:c r="E46" s="37"/>
      <x:c r="F46" s="37"/>
    </x:row>
    <x:row r="47" ht="21" customHeight="1">
      <x:c r="A47" s="37"/>
      <x:c r="B47" s="37"/>
      <x:c r="C47" s="37"/>
      <x:c r="D47" s="37"/>
      <x:c r="E47" s="37"/>
      <x:c r="F47" s="37"/>
    </x:row>
    <x:row r="48" ht="21" customHeight="1">
      <x:c r="A48" s="37"/>
      <x:c r="B48" s="37"/>
      <x:c r="C48" s="37"/>
      <x:c r="D48" s="37"/>
      <x:c r="E48" s="37"/>
      <x:c r="F48" s="37"/>
    </x:row>
    <x:row r="49" ht="21" customHeight="1">
      <x:c r="A49" s="37"/>
      <x:c r="B49" s="37"/>
      <x:c r="C49" s="37"/>
      <x:c r="D49" s="37"/>
      <x:c r="E49" s="37"/>
      <x:c r="F49" s="37"/>
    </x:row>
    <x:row r="50" ht="21" customHeight="1">
      <x:c r="A50" s="37"/>
      <x:c r="B50" s="37"/>
      <x:c r="C50" s="37"/>
      <x:c r="D50" s="37"/>
      <x:c r="E50" s="37"/>
      <x:c r="F50" s="37"/>
    </x:row>
    <x:row r="51" ht="21" customHeight="1">
      <x:c r="A51" s="37"/>
      <x:c r="B51" s="37"/>
      <x:c r="C51" s="37"/>
      <x:c r="D51" s="37"/>
      <x:c r="E51" s="37"/>
      <x:c r="F51" s="37"/>
    </x:row>
    <x:row r="52" ht="21" customHeight="1">
      <x:c r="A52" s="37"/>
      <x:c r="B52" s="37"/>
      <x:c r="C52" s="37"/>
      <x:c r="D52" s="37"/>
      <x:c r="E52" s="37"/>
      <x:c r="F52" s="37"/>
    </x:row>
    <x:row r="53" ht="21" customHeight="1">
      <x:c r="A53" s="37"/>
      <x:c r="B53" s="37"/>
      <x:c r="C53" s="37"/>
      <x:c r="D53" s="37"/>
      <x:c r="E53" s="37"/>
      <x:c r="F53" s="37"/>
    </x:row>
    <x:row r="54" ht="21" customHeight="1">
      <x:c r="A54" s="37"/>
      <x:c r="B54" s="37"/>
      <x:c r="C54" s="37"/>
      <x:c r="D54" s="37"/>
      <x:c r="E54" s="37"/>
      <x:c r="F54" s="37"/>
    </x:row>
    <x:row r="55" ht="21" customHeight="1">
      <x:c r="A55" s="37"/>
      <x:c r="B55" s="37"/>
      <x:c r="C55" s="37"/>
      <x:c r="D55" s="37"/>
      <x:c r="E55" s="37"/>
      <x:c r="F55" s="37"/>
    </x:row>
    <x:row r="56" ht="21" customHeight="1">
      <x:c r="A56" s="37"/>
      <x:c r="B56" s="37"/>
      <x:c r="C56" s="37"/>
      <x:c r="D56" s="37"/>
      <x:c r="E56" s="37"/>
      <x:c r="F56" s="37"/>
    </x:row>
    <x:row r="57" ht="21" customHeight="1">
      <x:c r="A57" s="37"/>
      <x:c r="B57" s="37"/>
      <x:c r="C57" s="37"/>
      <x:c r="D57" s="37"/>
      <x:c r="E57" s="37"/>
      <x:c r="F57" s="37"/>
    </x:row>
    <x:row r="58" ht="21" customHeight="1">
      <x:c r="A58" s="37"/>
      <x:c r="B58" s="37"/>
      <x:c r="C58" s="37"/>
      <x:c r="D58" s="37"/>
      <x:c r="E58" s="37"/>
      <x:c r="F58" s="37"/>
    </x:row>
    <x:row r="59" ht="21" customHeight="1">
      <x:c r="A59" s="37"/>
      <x:c r="B59" s="37"/>
      <x:c r="C59" s="37"/>
      <x:c r="D59" s="37"/>
      <x:c r="E59" s="37"/>
      <x:c r="F59" s="37"/>
    </x:row>
    <x:row r="60" ht="21" customHeight="1">
      <x:c r="A60" s="37"/>
      <x:c r="B60" s="37"/>
      <x:c r="C60" s="37"/>
      <x:c r="D60" s="37"/>
      <x:c r="E60" s="37"/>
      <x:c r="F60" s="37"/>
    </x:row>
    <x:row r="61" ht="21" customHeight="1">
      <x:c r="A61" s="37"/>
      <x:c r="B61" s="37"/>
      <x:c r="C61" s="37"/>
      <x:c r="D61" s="37"/>
      <x:c r="E61" s="37"/>
      <x:c r="F61" s="37"/>
    </x:row>
    <x:row r="62" ht="21" customHeight="1">
      <x:c r="A62" s="37"/>
      <x:c r="B62" s="37"/>
      <x:c r="C62" s="37"/>
      <x:c r="D62" s="37"/>
      <x:c r="E62" s="37"/>
      <x:c r="F62" s="37"/>
    </x:row>
    <x:row r="63" ht="21" customHeight="1">
      <x:c r="A63" s="37"/>
      <x:c r="B63" s="37"/>
      <x:c r="C63" s="37"/>
      <x:c r="D63" s="37"/>
      <x:c r="E63" s="37"/>
      <x:c r="F63" s="37"/>
    </x:row>
    <x:row r="64" ht="21" customHeight="1">
      <x:c r="A64" s="37"/>
      <x:c r="B64" s="37"/>
      <x:c r="C64" s="37"/>
      <x:c r="D64" s="37"/>
      <x:c r="E64" s="37"/>
      <x:c r="F64" s="37"/>
    </x:row>
    <x:row r="65" ht="21" customHeight="1">
      <x:c r="A65" s="37"/>
      <x:c r="B65" s="37"/>
      <x:c r="C65" s="37"/>
      <x:c r="D65" s="37"/>
      <x:c r="E65" s="37"/>
      <x:c r="F65" s="37"/>
    </x:row>
    <x:row r="66" ht="21" customHeight="1">
      <x:c r="A66" s="37"/>
      <x:c r="B66" s="37"/>
      <x:c r="C66" s="37"/>
      <x:c r="D66" s="37"/>
      <x:c r="E66" s="37"/>
      <x:c r="F66" s="37"/>
    </x:row>
    <x:row r="67" ht="21" customHeight="1">
      <x:c r="A67" s="37"/>
      <x:c r="B67" s="37"/>
      <x:c r="C67" s="37"/>
      <x:c r="D67" s="37"/>
      <x:c r="E67" s="37"/>
      <x:c r="F67" s="37"/>
    </x:row>
    <x:row r="68" ht="21" customHeight="1">
      <x:c r="A68" s="37"/>
      <x:c r="B68" s="37"/>
      <x:c r="C68" s="37"/>
      <x:c r="D68" s="37"/>
      <x:c r="E68" s="37"/>
      <x:c r="F68" s="37"/>
    </x:row>
    <x:row r="69" ht="21" customHeight="1">
      <x:c r="A69" s="37"/>
      <x:c r="B69" s="37"/>
      <x:c r="C69" s="37"/>
      <x:c r="D69" s="37"/>
      <x:c r="E69" s="37"/>
      <x:c r="F69" s="37"/>
    </x:row>
    <x:row r="70" ht="21" customHeight="1">
      <x:c r="A70" s="37"/>
      <x:c r="B70" s="37"/>
      <x:c r="C70" s="37"/>
      <x:c r="D70" s="37"/>
      <x:c r="E70" s="37"/>
      <x:c r="F70" s="37"/>
    </x:row>
    <x:row r="71" ht="21" customHeight="1">
      <x:c r="A71" s="37"/>
      <x:c r="B71" s="37"/>
      <x:c r="C71" s="37"/>
      <x:c r="D71" s="37"/>
      <x:c r="E71" s="37"/>
      <x:c r="F71" s="37"/>
    </x:row>
    <x:row r="72" ht="21" customHeight="1">
      <x:c r="A72" s="37"/>
      <x:c r="B72" s="37"/>
      <x:c r="C72" s="37"/>
      <x:c r="D72" s="37"/>
      <x:c r="E72" s="37"/>
      <x:c r="F72" s="37"/>
    </x:row>
    <x:row r="73" ht="21" customHeight="1">
      <x:c r="A73" s="37"/>
      <x:c r="B73" s="37"/>
      <x:c r="C73" s="37"/>
      <x:c r="D73" s="37"/>
      <x:c r="E73" s="37"/>
      <x:c r="F73" s="37"/>
    </x:row>
    <x:row r="74" ht="21" customHeight="1">
      <x:c r="A74" s="37"/>
      <x:c r="B74" s="37"/>
      <x:c r="C74" s="37"/>
      <x:c r="D74" s="37"/>
      <x:c r="E74" s="37"/>
      <x:c r="F74" s="37"/>
    </x:row>
    <x:row r="75" ht="21" customHeight="1">
      <x:c r="A75" s="37"/>
      <x:c r="B75" s="37"/>
      <x:c r="C75" s="37"/>
      <x:c r="D75" s="37"/>
      <x:c r="E75" s="37"/>
      <x:c r="F75" s="37"/>
    </x:row>
    <x:row r="76" ht="21" customHeight="1">
      <x:c r="A76" s="37"/>
      <x:c r="B76" s="37"/>
      <x:c r="C76" s="37"/>
      <x:c r="D76" s="37"/>
      <x:c r="E76" s="37"/>
      <x:c r="F76" s="37"/>
    </x:row>
    <x:row r="77" ht="21" customHeight="1">
      <x:c r="A77" s="37"/>
      <x:c r="B77" s="37"/>
      <x:c r="C77" s="37"/>
      <x:c r="D77" s="37"/>
      <x:c r="E77" s="37"/>
      <x:c r="F77" s="37"/>
    </x:row>
    <x:row r="78" ht="21" customHeight="1">
      <x:c r="A78" s="37"/>
      <x:c r="B78" s="37"/>
      <x:c r="C78" s="37"/>
      <x:c r="D78" s="37"/>
      <x:c r="E78" s="37"/>
      <x:c r="F78" s="37"/>
    </x:row>
    <x:row r="79" ht="21" customHeight="1">
      <x:c r="A79" s="37"/>
      <x:c r="B79" s="37"/>
      <x:c r="C79" s="37"/>
      <x:c r="D79" s="37"/>
      <x:c r="E79" s="37"/>
      <x:c r="F79" s="37"/>
    </x:row>
    <x:row r="80" ht="21" customHeight="1">
      <x:c r="A80" s="37"/>
      <x:c r="B80" s="37"/>
      <x:c r="C80" s="37"/>
      <x:c r="D80" s="37"/>
      <x:c r="E80" s="37"/>
      <x:c r="F80" s="37"/>
    </x:row>
    <x:row r="81" ht="21" customHeight="1">
      <x:c r="A81" s="37"/>
      <x:c r="B81" s="37"/>
      <x:c r="C81" s="37"/>
      <x:c r="D81" s="37"/>
      <x:c r="E81" s="37"/>
      <x:c r="F81" s="37"/>
    </x:row>
    <x:row r="82" ht="21" customHeight="1">
      <x:c r="A82" s="37"/>
      <x:c r="B82" s="37"/>
      <x:c r="C82" s="37"/>
      <x:c r="D82" s="37"/>
      <x:c r="E82" s="37"/>
      <x:c r="F82" s="37"/>
    </x:row>
    <x:row r="83" ht="21" customHeight="1">
      <x:c r="A83" s="37"/>
      <x:c r="B83" s="37"/>
      <x:c r="C83" s="37"/>
      <x:c r="D83" s="37"/>
      <x:c r="E83" s="37"/>
      <x:c r="F83" s="37"/>
    </x:row>
    <x:row r="84" ht="21" customHeight="1">
      <x:c r="A84" s="37"/>
      <x:c r="B84" s="37"/>
      <x:c r="C84" s="37"/>
      <x:c r="D84" s="37"/>
      <x:c r="E84" s="37"/>
      <x:c r="F84" s="37"/>
    </x:row>
    <x:row r="85" ht="21" customHeight="1">
      <x:c r="A85" s="37"/>
      <x:c r="B85" s="37"/>
      <x:c r="C85" s="37"/>
      <x:c r="D85" s="37"/>
      <x:c r="E85" s="37"/>
      <x:c r="F85" s="37"/>
    </x:row>
    <x:row r="86" ht="21" customHeight="1">
      <x:c r="A86" s="37"/>
      <x:c r="B86" s="37"/>
      <x:c r="C86" s="37"/>
      <x:c r="D86" s="37"/>
      <x:c r="E86" s="37"/>
      <x:c r="F86" s="37"/>
    </x:row>
    <x:row r="87" ht="21" customHeight="1">
      <x:c r="A87" s="37"/>
      <x:c r="B87" s="37"/>
      <x:c r="C87" s="37"/>
      <x:c r="D87" s="37"/>
      <x:c r="E87" s="37"/>
      <x:c r="F87" s="37"/>
    </x:row>
    <x:row r="88" ht="21" customHeight="1">
      <x:c r="A88" s="37"/>
      <x:c r="B88" s="37"/>
      <x:c r="C88" s="37"/>
      <x:c r="D88" s="37"/>
      <x:c r="E88" s="37"/>
      <x:c r="F88" s="37"/>
    </x:row>
    <x:row r="89" ht="21" customHeight="1">
      <x:c r="A89" s="37"/>
      <x:c r="B89" s="37"/>
      <x:c r="C89" s="37"/>
      <x:c r="D89" s="37"/>
      <x:c r="E89" s="37"/>
      <x:c r="F89" s="37"/>
    </x:row>
    <x:row r="90" ht="21" customHeight="1">
      <x:c r="A90" s="37"/>
      <x:c r="B90" s="37"/>
      <x:c r="C90" s="37"/>
      <x:c r="D90" s="37"/>
      <x:c r="E90" s="37"/>
      <x:c r="F90" s="37"/>
    </x:row>
    <x:row r="91" ht="21" customHeight="1">
      <x:c r="A91" s="37"/>
      <x:c r="B91" s="37"/>
      <x:c r="C91" s="37"/>
      <x:c r="D91" s="37"/>
      <x:c r="E91" s="37"/>
      <x:c r="F91" s="37"/>
    </x:row>
    <x:row r="92" ht="21" customHeight="1">
      <x:c r="A92" s="37"/>
      <x:c r="B92" s="37"/>
      <x:c r="C92" s="37"/>
      <x:c r="D92" s="37"/>
      <x:c r="E92" s="37"/>
      <x:c r="F92" s="37"/>
    </x:row>
    <x:row r="93" ht="21" customHeight="1">
      <x:c r="A93" s="37"/>
      <x:c r="B93" s="37"/>
      <x:c r="C93" s="37"/>
      <x:c r="D93" s="37"/>
      <x:c r="E93" s="37"/>
      <x:c r="F93" s="37"/>
    </x:row>
    <x:row r="94" ht="21" customHeight="1">
      <x:c r="A94" s="37"/>
      <x:c r="B94" s="37"/>
      <x:c r="C94" s="37"/>
      <x:c r="D94" s="37"/>
      <x:c r="E94" s="37"/>
      <x:c r="F94" s="37"/>
    </x:row>
    <x:row r="95" ht="21" customHeight="1">
      <x:c r="A95" s="37"/>
      <x:c r="B95" s="37"/>
      <x:c r="C95" s="37"/>
      <x:c r="D95" s="37"/>
      <x:c r="E95" s="37"/>
      <x:c r="F95" s="37"/>
    </x:row>
    <x:row r="96" ht="21" customHeight="1">
      <x:c r="A96" s="37"/>
      <x:c r="B96" s="37"/>
      <x:c r="C96" s="37"/>
      <x:c r="D96" s="37"/>
      <x:c r="E96" s="37"/>
      <x:c r="F96" s="37"/>
    </x:row>
    <x:row r="97" ht="21" customHeight="1">
      <x:c r="A97" s="37"/>
      <x:c r="B97" s="37"/>
      <x:c r="C97" s="37"/>
      <x:c r="D97" s="37"/>
      <x:c r="E97" s="37"/>
      <x:c r="F97" s="37"/>
    </x:row>
    <x:row r="98" ht="21" customHeight="1">
      <x:c r="A98" s="37"/>
      <x:c r="B98" s="37"/>
      <x:c r="C98" s="37"/>
      <x:c r="D98" s="37"/>
      <x:c r="E98" s="37"/>
      <x:c r="F98" s="37"/>
    </x:row>
    <x:row r="99" ht="21" customHeight="1">
      <x:c r="A99" s="37"/>
      <x:c r="B99" s="37"/>
      <x:c r="C99" s="37"/>
      <x:c r="D99" s="37"/>
      <x:c r="E99" s="37"/>
      <x:c r="F99" s="37"/>
    </x:row>
    <x:row r="100" ht="21" customHeight="1">
      <x:c r="A100" s="37"/>
      <x:c r="B100" s="37"/>
      <x:c r="C100" s="37"/>
      <x:c r="D100" s="37"/>
      <x:c r="E100" s="37"/>
      <x:c r="F100" s="37"/>
    </x:row>
  </x:sheetData>
  <x:pageMargins left="0.7" right="0.7" top="0.75" bottom="0.75" header="0.3" footer="0.3"/>
  <x:tableParts count="1">
    <x:tablePart xmlns:r="http://schemas.openxmlformats.org/officeDocument/2006/relationships" r:id="R3e508e21ee7c4a4d"/>
  </x:tableParts>
</x:worksheet>
</file>

<file path=xl/worksheets/sheet10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31" hidden="0" customWidth="1"/>
    <x:col min="3" max="3" width="31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60" hidden="0" customWidth="1"/>
  </x:cols>
  <x:sheetData>
    <x:row r="1">
      <x:c r="A1" s="37"/>
      <x:c r="B1" s="37"/>
      <x:c r="C1" s="37"/>
      <x:c r="D1" s="37"/>
      <x:c r="E1" s="37"/>
      <x:c r="F1" s="37"/>
      <x:c r="G1" s="37"/>
      <x:c r="H1" s="37"/>
      <x:c r="I1" s="37"/>
      <x:c r="J1" s="37"/>
      <x:c r="K1" s="37"/>
      <x:c r="L1" s="37"/>
      <x:c r="M1" s="37"/>
      <x:c r="N1" s="37"/>
      <x:c r="O1" s="37"/>
      <x:c r="P1" s="38"/>
    </x:row>
    <x:row r="2">
      <x:c r="A2" s="39" t="str">
        <x:v>Registro de fuentes sísmicas</x:v>
      </x:c>
      <x:c r="B2" s="37"/>
      <x:c r="C2" s="37"/>
      <x:c r="D2" s="37"/>
      <x:c r="E2" s="37"/>
      <x:c r="F2" s="37"/>
      <x:c r="G2" s="37"/>
      <x:c r="H2" s="37"/>
      <x:c r="I2" s="37"/>
      <x:c r="J2" s="37"/>
      <x:c r="K2" s="37"/>
      <x:c r="L2" s="37"/>
      <x:c r="M2" s="37"/>
      <x:c r="N2" s="37"/>
      <x:c r="O2" s="37"/>
      <x:c r="P2" s="38"/>
    </x:row>
    <x:row r="3">
      <x:c r="A3" s="40" t="str">
        <x:v>DEMO es un área de prueba. Fallas pendientes de validación con geólogos; no se inventan trazados ni recurrencias.</x:v>
      </x:c>
      <x:c r="B3" s="37"/>
      <x:c r="C3" s="37"/>
      <x:c r="D3" s="37"/>
      <x:c r="E3" s="37"/>
      <x:c r="F3" s="37"/>
      <x:c r="G3" s="37"/>
      <x:c r="H3" s="37"/>
      <x:c r="I3" s="37"/>
      <x:c r="J3" s="37"/>
      <x:c r="K3" s="37"/>
      <x:c r="L3" s="37"/>
      <x:c r="M3" s="37"/>
      <x:c r="N3" s="37"/>
      <x:c r="O3" s="37"/>
      <x:c r="P3" s="38"/>
    </x:row>
    <x:row r="4">
      <x:c r="A4" s="37"/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  <x:c r="P4" s="38"/>
    </x:row>
    <x:row r="5" ht="38" customHeight="1">
      <x:c r="A5" s="8" t="str">
        <x:v>ID fuente</x:v>
      </x:c>
      <x:c r="B5" s="8" t="str">
        <x:v>Nombre</x:v>
      </x:c>
      <x:c r="C5" s="8" t="str">
        <x:v>Estado / origen</x:v>
      </x:c>
      <x:c r="D5" s="8" t="str">
        <x:v>Lat mínima</x:v>
      </x:c>
      <x:c r="E5" s="8" t="str">
        <x:v>Lat máxima</x:v>
      </x:c>
      <x:c r="F5" s="8" t="str">
        <x:v>Lon mínima</x:v>
      </x:c>
      <x:c r="G5" s="8" t="str">
        <x:v>Lon máxima</x:v>
      </x:c>
      <x:c r="H5" s="8" t="str">
        <x:v>M mínima</x:v>
      </x:c>
      <x:c r="I5" s="8" t="str">
        <x:v>M máxima</x:v>
      </x:c>
      <x:c r="J5" s="8" t="str">
        <x:v>Prof mínima km</x:v>
      </x:c>
      <x:c r="K5" s="8" t="str">
        <x:v>Prof máxima km</x:v>
      </x:c>
      <x:c r="L5" s="8" t="str">
        <x:v>Dur mínima s</x:v>
      </x:c>
      <x:c r="M5" s="8" t="str">
        <x:v>Dur máxima s</x:v>
      </x:c>
      <x:c r="N5" s="8" t="str">
        <x:v>Frecuencia anual</x:v>
      </x:c>
      <x:c r="O5" s="8" t="str">
        <x:v>Referencia documental</x:v>
      </x:c>
      <x:c r="P5" s="38" t="str">
        <x:v>Validación parámetros</x:v>
      </x:c>
    </x:row>
    <x:row r="6" ht="21" customHeight="1">
      <x:c r="A6" s="37" t="str">
        <x:v>DEMO</x:v>
      </x:c>
      <x:c r="B6" s="37" t="str">
        <x:v>Área de prueba Panamá</x:v>
      </x:c>
      <x:c r="C6" s="37" t="str">
        <x:v>Supuesto ilustrativo</x:v>
      </x:c>
      <x:c r="D6" s="67" t="n">
        <x:v>7.2</x:v>
      </x:c>
      <x:c r="E6" s="67" t="n">
        <x:v>9.6</x:v>
      </x:c>
      <x:c r="F6" s="67" t="n">
        <x:v>-82.9</x:v>
      </x:c>
      <x:c r="G6" s="67" t="n">
        <x:v>-77.2</x:v>
      </x:c>
      <x:c r="H6" s="48" t="n">
        <x:v>5</x:v>
      </x:c>
      <x:c r="I6" s="48" t="n">
        <x:v>7.5</x:v>
      </x:c>
      <x:c r="J6" s="48" t="n">
        <x:v>5</x:v>
      </x:c>
      <x:c r="K6" s="48" t="n">
        <x:v>30</x:v>
      </x:c>
      <x:c r="L6" s="48" t="n">
        <x:v>10</x:v>
      </x:c>
      <x:c r="M6" s="48" t="n">
        <x:v>60</x:v>
      </x:c>
      <x:c r="N6" s="48"/>
      <x:c r="O6" s="37" t="str">
        <x:v>Rectángulo de simulación, no fuente geológica</x:v>
      </x:c>
      <x:c r="P6" s="38" t="str">
        <x:f>IF(AND(COUNT(D6:M6)=10,D6&lt;=E6,F6&lt;=G6,H6&gt;0,H6&lt;=I6,J6&gt;=0,J6&lt;=K6,L6&gt;=0,L6&lt;=M6),"Ilustrativo / validar fuente","Faltan parámetros fuente")</x:f>
        <x:v>Ilustrativo / validar fuente</x:v>
      </x:c>
    </x:row>
    <x:row r="7" ht="21" customHeight="1">
      <x:c r="A7" s="37" t="str">
        <x:v>F01</x:v>
      </x:c>
      <x:c r="B7" s="37" t="str">
        <x:v>Pedro Miguel</x:v>
      </x:c>
      <x:c r="C7" s="37" t="str">
        <x:v>Pendiente de validación</x:v>
      </x:c>
      <x:c r="D7" s="67"/>
      <x:c r="E7" s="67"/>
      <x:c r="F7" s="67"/>
      <x:c r="G7" s="67"/>
      <x:c r="H7" s="48"/>
      <x:c r="I7" s="48"/>
      <x:c r="J7" s="48"/>
      <x:c r="K7" s="48"/>
      <x:c r="L7" s="48"/>
      <x:c r="M7" s="48"/>
      <x:c r="N7" s="48"/>
      <x:c r="O7" s="37"/>
      <x:c r="P7" s="38" t="str">
        <x:f>IF(AND(COUNT(D7:M7)=10,D7&lt;=E7,F7&lt;=G7,H7&gt;0,H7&lt;=I7,J7&gt;=0,J7&lt;=K7,L7&gt;=0,L7&lt;=M7),"Ilustrativo / validar fuente","Faltan parámetros fuente")</x:f>
        <x:v>Faltan parámetros fuente</x:v>
      </x:c>
    </x:row>
    <x:row r="8" ht="21" customHeight="1">
      <x:c r="A8" s="37" t="str">
        <x:v>F02</x:v>
      </x:c>
      <x:c r="B8" s="37" t="str">
        <x:v>Gatún</x:v>
      </x:c>
      <x:c r="C8" s="37" t="str">
        <x:v>Pendiente de validación</x:v>
      </x:c>
      <x:c r="D8" s="67"/>
      <x:c r="E8" s="67"/>
      <x:c r="F8" s="67"/>
      <x:c r="G8" s="67"/>
      <x:c r="H8" s="48"/>
      <x:c r="I8" s="48"/>
      <x:c r="J8" s="48"/>
      <x:c r="K8" s="48"/>
      <x:c r="L8" s="48"/>
      <x:c r="M8" s="48"/>
      <x:c r="N8" s="48"/>
      <x:c r="O8" s="37"/>
      <x:c r="P8" s="38" t="str">
        <x:f>IF(AND(COUNT(D8:M8)=10,D8&lt;=E8,F8&lt;=G8,H8&gt;0,H8&lt;=I8,J8&gt;=0,J8&lt;=K8,L8&gt;=0,L8&lt;=M8),"Ilustrativo / validar fuente","Faltan parámetros fuente")</x:f>
        <x:v>Faltan parámetros fuente</x:v>
      </x:c>
    </x:row>
    <x:row r="9" ht="21" customHeight="1">
      <x:c r="A9" s="37" t="str">
        <x:v>F03</x:v>
      </x:c>
      <x:c r="B9" s="37" t="str">
        <x:v>Azuero / segmentos</x:v>
      </x:c>
      <x:c r="C9" s="37" t="str">
        <x:v>Pendiente de validación</x:v>
      </x:c>
      <x:c r="D9" s="67"/>
      <x:c r="E9" s="67"/>
      <x:c r="F9" s="67"/>
      <x:c r="G9" s="67"/>
      <x:c r="H9" s="48"/>
      <x:c r="I9" s="48"/>
      <x:c r="J9" s="48"/>
      <x:c r="K9" s="48"/>
      <x:c r="L9" s="48"/>
      <x:c r="M9" s="48"/>
      <x:c r="N9" s="48"/>
      <x:c r="O9" s="37"/>
      <x:c r="P9" s="38" t="str">
        <x:f>IF(AND(COUNT(D9:M9)=10,D9&lt;=E9,F9&lt;=G9,H9&gt;0,H9&lt;=I9,J9&gt;=0,J9&lt;=K9,L9&gt;=0,L9&lt;=M9),"Ilustrativo / validar fuente","Faltan parámetros fuente")</x:f>
        <x:v>Faltan parámetros fuente</x:v>
      </x:c>
    </x:row>
    <x:row r="10" ht="21" customHeight="1">
      <x:c r="A10" s="37"/>
      <x:c r="B10" s="37"/>
      <x:c r="C10" s="37"/>
      <x:c r="D10" s="37"/>
      <x:c r="E10" s="37"/>
      <x:c r="F10" s="37"/>
      <x:c r="G10" s="37"/>
      <x:c r="H10" s="37"/>
      <x:c r="I10" s="37"/>
      <x:c r="J10" s="37"/>
      <x:c r="K10" s="37"/>
      <x:c r="L10" s="37"/>
      <x:c r="M10" s="37"/>
      <x:c r="N10" s="37"/>
      <x:c r="O10" s="37"/>
      <x:c r="P10" s="38"/>
    </x:row>
    <x:row r="11" ht="21" customHeight="1">
      <x:c r="A11" s="37"/>
      <x:c r="B11" s="37"/>
      <x:c r="C11" s="37"/>
      <x:c r="D11" s="37"/>
      <x:c r="E11" s="37"/>
      <x:c r="F11" s="37"/>
      <x:c r="G11" s="37"/>
      <x:c r="H11" s="37"/>
      <x:c r="I11" s="37"/>
      <x:c r="J11" s="37"/>
      <x:c r="K11" s="37"/>
      <x:c r="L11" s="37"/>
      <x:c r="M11" s="37"/>
      <x:c r="N11" s="37"/>
      <x:c r="O11" s="37"/>
      <x:c r="P11" s="38"/>
    </x:row>
    <x:row r="12" ht="21" customHeight="1">
      <x:c r="A12" s="37"/>
      <x:c r="B12" s="37"/>
      <x:c r="C12" s="37"/>
      <x:c r="D12" s="37"/>
      <x:c r="E12" s="37"/>
      <x:c r="F12" s="37"/>
      <x:c r="G12" s="37"/>
      <x:c r="H12" s="37"/>
      <x:c r="I12" s="37"/>
      <x:c r="J12" s="37"/>
      <x:c r="K12" s="37"/>
      <x:c r="L12" s="37"/>
      <x:c r="M12" s="37"/>
      <x:c r="N12" s="37"/>
      <x:c r="O12" s="37"/>
      <x:c r="P12" s="38"/>
    </x:row>
    <x:row r="13" ht="21" customHeight="1">
      <x:c r="A13" s="37"/>
      <x:c r="B13" s="37"/>
      <x:c r="C13" s="37"/>
      <x:c r="D13" s="37"/>
      <x:c r="E13" s="37"/>
      <x:c r="F13" s="37"/>
      <x:c r="G13" s="37"/>
      <x:c r="H13" s="37"/>
      <x:c r="I13" s="37"/>
      <x:c r="J13" s="37"/>
      <x:c r="K13" s="37"/>
      <x:c r="L13" s="37"/>
      <x:c r="M13" s="37"/>
      <x:c r="N13" s="37"/>
      <x:c r="O13" s="37"/>
      <x:c r="P13" s="38"/>
    </x:row>
    <x:row r="14" ht="21" customHeight="1">
      <x:c r="A14" s="37"/>
      <x:c r="B14" s="37"/>
      <x:c r="C14" s="37"/>
      <x:c r="D14" s="37"/>
      <x:c r="E14" s="37"/>
      <x:c r="F14" s="37"/>
      <x:c r="G14" s="37"/>
      <x:c r="H14" s="37"/>
      <x:c r="I14" s="37"/>
      <x:c r="J14" s="37"/>
      <x:c r="K14" s="37"/>
      <x:c r="L14" s="37"/>
      <x:c r="M14" s="37"/>
      <x:c r="N14" s="37"/>
      <x:c r="O14" s="37"/>
      <x:c r="P14" s="38"/>
    </x:row>
    <x:row r="15" ht="21" customHeight="1">
      <x:c r="A15" s="37"/>
      <x:c r="B15" s="37"/>
      <x:c r="C15" s="37"/>
      <x:c r="D15" s="37"/>
      <x:c r="E15" s="37"/>
      <x:c r="F15" s="37"/>
      <x:c r="G15" s="37"/>
      <x:c r="H15" s="37"/>
      <x:c r="I15" s="37"/>
      <x:c r="J15" s="37"/>
      <x:c r="K15" s="37"/>
      <x:c r="L15" s="37"/>
      <x:c r="M15" s="37"/>
      <x:c r="N15" s="37"/>
      <x:c r="O15" s="37"/>
      <x:c r="P15" s="38"/>
    </x:row>
    <x:row r="16" ht="21" customHeight="1">
      <x:c r="A16" s="37"/>
      <x:c r="B16" s="37"/>
      <x:c r="C16" s="37"/>
      <x:c r="D16" s="37"/>
      <x:c r="E16" s="37"/>
      <x:c r="F16" s="37"/>
      <x:c r="G16" s="37"/>
      <x:c r="H16" s="37"/>
      <x:c r="I16" s="37"/>
      <x:c r="J16" s="37"/>
      <x:c r="K16" s="37"/>
      <x:c r="L16" s="37"/>
      <x:c r="M16" s="37"/>
      <x:c r="N16" s="37"/>
      <x:c r="O16" s="37"/>
      <x:c r="P16" s="38"/>
    </x:row>
    <x:row r="17" ht="21" customHeight="1">
      <x:c r="A17" s="37"/>
      <x:c r="B17" s="37"/>
      <x:c r="C17" s="37"/>
      <x:c r="D17" s="37"/>
      <x:c r="E17" s="37"/>
      <x:c r="F17" s="37"/>
      <x:c r="G17" s="37"/>
      <x:c r="H17" s="37"/>
      <x:c r="I17" s="37"/>
      <x:c r="J17" s="37"/>
      <x:c r="K17" s="37"/>
      <x:c r="L17" s="37"/>
      <x:c r="M17" s="37"/>
      <x:c r="N17" s="37"/>
      <x:c r="O17" s="37"/>
      <x:c r="P17" s="38"/>
    </x:row>
    <x:row r="18" ht="21" customHeight="1">
      <x:c r="A18" s="37"/>
      <x:c r="B18" s="37"/>
      <x:c r="C18" s="37"/>
      <x:c r="D18" s="37"/>
      <x:c r="E18" s="37"/>
      <x:c r="F18" s="37"/>
      <x:c r="G18" s="37"/>
      <x:c r="H18" s="37"/>
      <x:c r="I18" s="37"/>
      <x:c r="J18" s="37"/>
      <x:c r="K18" s="37"/>
      <x:c r="L18" s="37"/>
      <x:c r="M18" s="37"/>
      <x:c r="N18" s="37"/>
      <x:c r="O18" s="37"/>
      <x:c r="P18" s="38"/>
    </x:row>
    <x:row r="19" ht="21" customHeight="1">
      <x:c r="A19" s="37"/>
      <x:c r="B19" s="37"/>
      <x:c r="C19" s="37"/>
      <x:c r="D19" s="37"/>
      <x:c r="E19" s="37"/>
      <x:c r="F19" s="37"/>
      <x:c r="G19" s="37"/>
      <x:c r="H19" s="37"/>
      <x:c r="I19" s="37"/>
      <x:c r="J19" s="37"/>
      <x:c r="K19" s="37"/>
      <x:c r="L19" s="37"/>
      <x:c r="M19" s="37"/>
      <x:c r="N19" s="37"/>
      <x:c r="O19" s="37"/>
      <x:c r="P19" s="38"/>
    </x:row>
    <x:row r="20" ht="21" customHeight="1">
      <x:c r="A20" s="37"/>
      <x:c r="B20" s="37"/>
      <x:c r="C20" s="37"/>
      <x:c r="D20" s="37"/>
      <x:c r="E20" s="37"/>
      <x:c r="F20" s="37"/>
      <x:c r="G20" s="37"/>
      <x:c r="H20" s="37"/>
      <x:c r="I20" s="37"/>
      <x:c r="J20" s="37"/>
      <x:c r="K20" s="37"/>
      <x:c r="L20" s="37"/>
      <x:c r="M20" s="37"/>
      <x:c r="N20" s="37"/>
      <x:c r="O20" s="37"/>
      <x:c r="P20" s="38"/>
    </x:row>
    <x:row r="21" ht="21" customHeight="1">
      <x:c r="A21" s="37"/>
      <x:c r="B21" s="37"/>
      <x:c r="C21" s="37"/>
      <x:c r="D21" s="37"/>
      <x:c r="E21" s="37"/>
      <x:c r="F21" s="37"/>
      <x:c r="G21" s="37"/>
      <x:c r="H21" s="37"/>
      <x:c r="I21" s="37"/>
      <x:c r="J21" s="37"/>
      <x:c r="K21" s="37"/>
      <x:c r="L21" s="37"/>
      <x:c r="M21" s="37"/>
      <x:c r="N21" s="37"/>
      <x:c r="O21" s="37"/>
      <x:c r="P21" s="38"/>
    </x:row>
    <x:row r="22" ht="21" customHeight="1">
      <x:c r="A22" s="37"/>
      <x:c r="B22" s="37"/>
      <x:c r="C22" s="37"/>
      <x:c r="D22" s="37"/>
      <x:c r="E22" s="37"/>
      <x:c r="F22" s="37"/>
      <x:c r="G22" s="37"/>
      <x:c r="H22" s="37"/>
      <x:c r="I22" s="37"/>
      <x:c r="J22" s="37"/>
      <x:c r="K22" s="37"/>
      <x:c r="L22" s="37"/>
      <x:c r="M22" s="37"/>
      <x:c r="N22" s="37"/>
      <x:c r="O22" s="37"/>
      <x:c r="P22" s="38"/>
    </x:row>
    <x:row r="23" ht="21" customHeight="1">
      <x:c r="A23" s="37"/>
      <x:c r="B23" s="37"/>
      <x:c r="C23" s="37"/>
      <x:c r="D23" s="37"/>
      <x:c r="E23" s="37"/>
      <x:c r="F23" s="37"/>
      <x:c r="G23" s="37"/>
      <x:c r="H23" s="37"/>
      <x:c r="I23" s="37"/>
      <x:c r="J23" s="37"/>
      <x:c r="K23" s="37"/>
      <x:c r="L23" s="37"/>
      <x:c r="M23" s="37"/>
      <x:c r="N23" s="37"/>
      <x:c r="O23" s="37"/>
      <x:c r="P23" s="38"/>
    </x:row>
    <x:row r="24" ht="21" customHeight="1">
      <x:c r="A24" s="37"/>
      <x:c r="B24" s="37"/>
      <x:c r="C24" s="37"/>
      <x:c r="D24" s="37"/>
      <x:c r="E24" s="37"/>
      <x:c r="F24" s="37"/>
      <x:c r="G24" s="37"/>
      <x:c r="H24" s="37"/>
      <x:c r="I24" s="37"/>
      <x:c r="J24" s="37"/>
      <x:c r="K24" s="37"/>
      <x:c r="L24" s="37"/>
      <x:c r="M24" s="37"/>
      <x:c r="N24" s="37"/>
      <x:c r="O24" s="37"/>
      <x:c r="P24" s="38"/>
    </x:row>
    <x:row r="25" ht="21" customHeight="1">
      <x:c r="A25" s="37"/>
      <x:c r="B25" s="37"/>
      <x:c r="C25" s="37"/>
      <x:c r="D25" s="37"/>
      <x:c r="E25" s="37"/>
      <x:c r="F25" s="37"/>
      <x:c r="G25" s="37"/>
      <x:c r="H25" s="37"/>
      <x:c r="I25" s="37"/>
      <x:c r="J25" s="37"/>
      <x:c r="K25" s="37"/>
      <x:c r="L25" s="37"/>
      <x:c r="M25" s="37"/>
      <x:c r="N25" s="37"/>
      <x:c r="O25" s="37"/>
      <x:c r="P25" s="38"/>
    </x:row>
    <x:row r="26" ht="21" customHeight="1">
      <x:c r="A26" s="37"/>
      <x:c r="B26" s="37"/>
      <x:c r="C26" s="37"/>
      <x:c r="D26" s="37"/>
      <x:c r="E26" s="37"/>
      <x:c r="F26" s="37"/>
      <x:c r="G26" s="37"/>
      <x:c r="H26" s="37"/>
      <x:c r="I26" s="37"/>
      <x:c r="J26" s="37"/>
      <x:c r="K26" s="37"/>
      <x:c r="L26" s="37"/>
      <x:c r="M26" s="37"/>
      <x:c r="N26" s="37"/>
      <x:c r="O26" s="37"/>
      <x:c r="P26" s="38"/>
    </x:row>
    <x:row r="27" ht="21" customHeight="1">
      <x:c r="A27" s="37"/>
      <x:c r="B27" s="37"/>
      <x:c r="C27" s="37"/>
      <x:c r="D27" s="37"/>
      <x:c r="E27" s="37"/>
      <x:c r="F27" s="37"/>
      <x:c r="G27" s="37"/>
      <x:c r="H27" s="37"/>
      <x:c r="I27" s="37"/>
      <x:c r="J27" s="37"/>
      <x:c r="K27" s="37"/>
      <x:c r="L27" s="37"/>
      <x:c r="M27" s="37"/>
      <x:c r="N27" s="37"/>
      <x:c r="O27" s="37"/>
      <x:c r="P27" s="38"/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  <x:c r="I28" s="37"/>
      <x:c r="J28" s="37"/>
      <x:c r="K28" s="37"/>
      <x:c r="L28" s="37"/>
      <x:c r="M28" s="37"/>
      <x:c r="N28" s="37"/>
      <x:c r="O28" s="37"/>
      <x:c r="P28" s="38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  <x:c r="I29" s="37"/>
      <x:c r="J29" s="37"/>
      <x:c r="K29" s="37"/>
      <x:c r="L29" s="37"/>
      <x:c r="M29" s="37"/>
      <x:c r="N29" s="37"/>
      <x:c r="O29" s="37"/>
      <x:c r="P29" s="38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  <x:c r="I30" s="37"/>
      <x:c r="J30" s="37"/>
      <x:c r="K30" s="37"/>
      <x:c r="L30" s="37"/>
      <x:c r="M30" s="37"/>
      <x:c r="N30" s="37"/>
      <x:c r="O30" s="37"/>
      <x:c r="P30" s="38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  <x:c r="I31" s="37"/>
      <x:c r="J31" s="37"/>
      <x:c r="K31" s="37"/>
      <x:c r="L31" s="37"/>
      <x:c r="M31" s="37"/>
      <x:c r="N31" s="37"/>
      <x:c r="O31" s="37"/>
      <x:c r="P31" s="38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  <x:c r="I32" s="37"/>
      <x:c r="J32" s="37"/>
      <x:c r="K32" s="37"/>
      <x:c r="L32" s="37"/>
      <x:c r="M32" s="37"/>
      <x:c r="N32" s="37"/>
      <x:c r="O32" s="37"/>
      <x:c r="P32" s="38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  <x:c r="I33" s="37"/>
      <x:c r="J33" s="37"/>
      <x:c r="K33" s="37"/>
      <x:c r="L33" s="37"/>
      <x:c r="M33" s="37"/>
      <x:c r="N33" s="37"/>
      <x:c r="O33" s="37"/>
      <x:c r="P33" s="38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  <x:c r="I34" s="37"/>
      <x:c r="J34" s="37"/>
      <x:c r="K34" s="37"/>
      <x:c r="L34" s="37"/>
      <x:c r="M34" s="37"/>
      <x:c r="N34" s="37"/>
      <x:c r="O34" s="37"/>
      <x:c r="P34" s="38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  <x:c r="I35" s="37"/>
      <x:c r="J35" s="37"/>
      <x:c r="K35" s="37"/>
      <x:c r="L35" s="37"/>
      <x:c r="M35" s="37"/>
      <x:c r="N35" s="37"/>
      <x:c r="O35" s="37"/>
      <x:c r="P35" s="38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  <x:c r="K36" s="37"/>
      <x:c r="L36" s="37"/>
      <x:c r="M36" s="37"/>
      <x:c r="N36" s="37"/>
      <x:c r="O36" s="37"/>
      <x:c r="P36" s="38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  <x:c r="I37" s="37"/>
      <x:c r="J37" s="37"/>
      <x:c r="K37" s="37"/>
      <x:c r="L37" s="37"/>
      <x:c r="M37" s="37"/>
      <x:c r="N37" s="37"/>
      <x:c r="O37" s="37"/>
      <x:c r="P37" s="38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  <x:c r="K38" s="37"/>
      <x:c r="L38" s="37"/>
      <x:c r="M38" s="37"/>
      <x:c r="N38" s="37"/>
      <x:c r="O38" s="37"/>
      <x:c r="P38" s="38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  <x:c r="I39" s="37"/>
      <x:c r="J39" s="37"/>
      <x:c r="K39" s="37"/>
      <x:c r="L39" s="37"/>
      <x:c r="M39" s="37"/>
      <x:c r="N39" s="37"/>
      <x:c r="O39" s="37"/>
      <x:c r="P39" s="38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  <x:c r="I40" s="37"/>
      <x:c r="J40" s="37"/>
      <x:c r="K40" s="37"/>
      <x:c r="L40" s="37"/>
      <x:c r="M40" s="37"/>
      <x:c r="N40" s="37"/>
      <x:c r="O40" s="37"/>
      <x:c r="P40" s="38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  <x:c r="I41" s="37"/>
      <x:c r="J41" s="37"/>
      <x:c r="K41" s="37"/>
      <x:c r="L41" s="37"/>
      <x:c r="M41" s="37"/>
      <x:c r="N41" s="37"/>
      <x:c r="O41" s="37"/>
      <x:c r="P41" s="38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  <x:c r="I42" s="37"/>
      <x:c r="J42" s="37"/>
      <x:c r="K42" s="37"/>
      <x:c r="L42" s="37"/>
      <x:c r="M42" s="37"/>
      <x:c r="N42" s="37"/>
      <x:c r="O42" s="37"/>
      <x:c r="P42" s="38"/>
    </x:row>
    <x:row r="43" ht="21" customHeight="1">
      <x:c r="A43" s="37"/>
      <x:c r="B43" s="37"/>
      <x:c r="C43" s="37"/>
      <x:c r="D43" s="37"/>
      <x:c r="E43" s="37"/>
      <x:c r="F43" s="37"/>
      <x:c r="G43" s="37"/>
      <x:c r="H43" s="37"/>
      <x:c r="I43" s="37"/>
      <x:c r="J43" s="37"/>
      <x:c r="K43" s="37"/>
      <x:c r="L43" s="37"/>
      <x:c r="M43" s="37"/>
      <x:c r="N43" s="37"/>
      <x:c r="O43" s="37"/>
      <x:c r="P43" s="38"/>
    </x:row>
    <x:row r="44" ht="21" customHeight="1">
      <x:c r="A44" s="37"/>
      <x:c r="B44" s="37"/>
      <x:c r="C44" s="37"/>
      <x:c r="D44" s="37"/>
      <x:c r="E44" s="37"/>
      <x:c r="F44" s="37"/>
      <x:c r="G44" s="37"/>
      <x:c r="H44" s="37"/>
      <x:c r="I44" s="37"/>
      <x:c r="J44" s="37"/>
      <x:c r="K44" s="37"/>
      <x:c r="L44" s="37"/>
      <x:c r="M44" s="37"/>
      <x:c r="N44" s="37"/>
      <x:c r="O44" s="37"/>
      <x:c r="P44" s="38"/>
    </x:row>
    <x:row r="45" ht="21" customHeight="1">
      <x:c r="A45" s="37"/>
      <x:c r="B45" s="37"/>
      <x:c r="C45" s="37"/>
      <x:c r="D45" s="37"/>
      <x:c r="E45" s="37"/>
      <x:c r="F45" s="37"/>
      <x:c r="G45" s="37"/>
      <x:c r="H45" s="37"/>
      <x:c r="I45" s="37"/>
      <x:c r="J45" s="37"/>
      <x:c r="K45" s="37"/>
      <x:c r="L45" s="37"/>
      <x:c r="M45" s="37"/>
      <x:c r="N45" s="37"/>
      <x:c r="O45" s="37"/>
      <x:c r="P45" s="38"/>
    </x:row>
    <x:row r="46" ht="21" customHeight="1">
      <x:c r="A46" s="37"/>
      <x:c r="B46" s="37"/>
      <x:c r="C46" s="37"/>
      <x:c r="D46" s="37"/>
      <x:c r="E46" s="37"/>
      <x:c r="F46" s="37"/>
      <x:c r="G46" s="37"/>
      <x:c r="H46" s="37"/>
      <x:c r="I46" s="37"/>
      <x:c r="J46" s="37"/>
      <x:c r="K46" s="37"/>
      <x:c r="L46" s="37"/>
      <x:c r="M46" s="37"/>
      <x:c r="N46" s="37"/>
      <x:c r="O46" s="37"/>
      <x:c r="P46" s="38"/>
    </x:row>
    <x:row r="47" ht="21" customHeight="1">
      <x:c r="A47" s="37"/>
      <x:c r="B47" s="37"/>
      <x:c r="C47" s="37"/>
      <x:c r="D47" s="37"/>
      <x:c r="E47" s="37"/>
      <x:c r="F47" s="37"/>
      <x:c r="G47" s="37"/>
      <x:c r="H47" s="37"/>
      <x:c r="I47" s="37"/>
      <x:c r="J47" s="37"/>
      <x:c r="K47" s="37"/>
      <x:c r="L47" s="37"/>
      <x:c r="M47" s="37"/>
      <x:c r="N47" s="37"/>
      <x:c r="O47" s="37"/>
      <x:c r="P47" s="38"/>
    </x:row>
    <x:row r="48" ht="21" customHeight="1">
      <x:c r="A48" s="37"/>
      <x:c r="B48" s="37"/>
      <x:c r="C48" s="37"/>
      <x:c r="D48" s="37"/>
      <x:c r="E48" s="37"/>
      <x:c r="F48" s="37"/>
      <x:c r="G48" s="37"/>
      <x:c r="H48" s="37"/>
      <x:c r="I48" s="37"/>
      <x:c r="J48" s="37"/>
      <x:c r="K48" s="37"/>
      <x:c r="L48" s="37"/>
      <x:c r="M48" s="37"/>
      <x:c r="N48" s="37"/>
      <x:c r="O48" s="37"/>
      <x:c r="P48" s="38"/>
    </x:row>
    <x:row r="49" ht="21" customHeight="1">
      <x:c r="A49" s="37"/>
      <x:c r="B49" s="37"/>
      <x:c r="C49" s="37"/>
      <x:c r="D49" s="37"/>
      <x:c r="E49" s="37"/>
      <x:c r="F49" s="37"/>
      <x:c r="G49" s="37"/>
      <x:c r="H49" s="37"/>
      <x:c r="I49" s="37"/>
      <x:c r="J49" s="37"/>
      <x:c r="K49" s="37"/>
      <x:c r="L49" s="37"/>
      <x:c r="M49" s="37"/>
      <x:c r="N49" s="37"/>
      <x:c r="O49" s="37"/>
      <x:c r="P49" s="38"/>
    </x:row>
    <x:row r="50" ht="21" customHeight="1">
      <x:c r="A50" s="37"/>
      <x:c r="B50" s="37"/>
      <x:c r="C50" s="37"/>
      <x:c r="D50" s="37"/>
      <x:c r="E50" s="37"/>
      <x:c r="F50" s="37"/>
      <x:c r="G50" s="37"/>
      <x:c r="H50" s="37"/>
      <x:c r="I50" s="37"/>
      <x:c r="J50" s="37"/>
      <x:c r="K50" s="37"/>
      <x:c r="L50" s="37"/>
      <x:c r="M50" s="37"/>
      <x:c r="N50" s="37"/>
      <x:c r="O50" s="37"/>
      <x:c r="P50" s="38"/>
    </x:row>
    <x:row r="51" ht="21" customHeight="1">
      <x:c r="A51" s="37"/>
      <x:c r="B51" s="37"/>
      <x:c r="C51" s="37"/>
      <x:c r="D51" s="37"/>
      <x:c r="E51" s="37"/>
      <x:c r="F51" s="37"/>
      <x:c r="G51" s="37"/>
      <x:c r="H51" s="37"/>
      <x:c r="I51" s="37"/>
      <x:c r="J51" s="37"/>
      <x:c r="K51" s="37"/>
      <x:c r="L51" s="37"/>
      <x:c r="M51" s="37"/>
      <x:c r="N51" s="37"/>
      <x:c r="O51" s="37"/>
      <x:c r="P51" s="38"/>
    </x:row>
    <x:row r="52" ht="21" customHeight="1">
      <x:c r="A52" s="37"/>
      <x:c r="B52" s="37"/>
      <x:c r="C52" s="37"/>
      <x:c r="D52" s="37"/>
      <x:c r="E52" s="37"/>
      <x:c r="F52" s="37"/>
      <x:c r="G52" s="37"/>
      <x:c r="H52" s="37"/>
      <x:c r="I52" s="37"/>
      <x:c r="J52" s="37"/>
      <x:c r="K52" s="37"/>
      <x:c r="L52" s="37"/>
      <x:c r="M52" s="37"/>
      <x:c r="N52" s="37"/>
      <x:c r="O52" s="37"/>
      <x:c r="P52" s="38"/>
    </x:row>
    <x:row r="53" ht="21" customHeight="1">
      <x:c r="A53" s="37"/>
      <x:c r="B53" s="37"/>
      <x:c r="C53" s="37"/>
      <x:c r="D53" s="37"/>
      <x:c r="E53" s="37"/>
      <x:c r="F53" s="37"/>
      <x:c r="G53" s="37"/>
      <x:c r="H53" s="37"/>
      <x:c r="I53" s="37"/>
      <x:c r="J53" s="37"/>
      <x:c r="K53" s="37"/>
      <x:c r="L53" s="37"/>
      <x:c r="M53" s="37"/>
      <x:c r="N53" s="37"/>
      <x:c r="O53" s="37"/>
      <x:c r="P53" s="38"/>
    </x:row>
    <x:row r="54" ht="21" customHeight="1">
      <x:c r="A54" s="37"/>
      <x:c r="B54" s="37"/>
      <x:c r="C54" s="37"/>
      <x:c r="D54" s="37"/>
      <x:c r="E54" s="37"/>
      <x:c r="F54" s="37"/>
      <x:c r="G54" s="37"/>
      <x:c r="H54" s="37"/>
      <x:c r="I54" s="37"/>
      <x:c r="J54" s="37"/>
      <x:c r="K54" s="37"/>
      <x:c r="L54" s="37"/>
      <x:c r="M54" s="37"/>
      <x:c r="N54" s="37"/>
      <x:c r="O54" s="37"/>
      <x:c r="P54" s="38"/>
    </x:row>
    <x:row r="55" ht="21" customHeight="1">
      <x:c r="A55" s="37"/>
      <x:c r="B55" s="37"/>
      <x:c r="C55" s="37"/>
      <x:c r="D55" s="37"/>
      <x:c r="E55" s="37"/>
      <x:c r="F55" s="37"/>
      <x:c r="G55" s="37"/>
      <x:c r="H55" s="37"/>
      <x:c r="I55" s="37"/>
      <x:c r="J55" s="37"/>
      <x:c r="K55" s="37"/>
      <x:c r="L55" s="37"/>
      <x:c r="M55" s="37"/>
      <x:c r="N55" s="37"/>
      <x:c r="O55" s="37"/>
      <x:c r="P55" s="38"/>
    </x:row>
    <x:row r="56" ht="21" customHeight="1">
      <x:c r="A56" s="37"/>
      <x:c r="B56" s="37"/>
      <x:c r="C56" s="37"/>
      <x:c r="D56" s="37"/>
      <x:c r="E56" s="37"/>
      <x:c r="F56" s="37"/>
      <x:c r="G56" s="37"/>
      <x:c r="H56" s="37"/>
      <x:c r="I56" s="37"/>
      <x:c r="J56" s="37"/>
      <x:c r="K56" s="37"/>
      <x:c r="L56" s="37"/>
      <x:c r="M56" s="37"/>
      <x:c r="N56" s="37"/>
      <x:c r="O56" s="37"/>
      <x:c r="P56" s="38"/>
    </x:row>
    <x:row r="57" ht="21" customHeight="1">
      <x:c r="A57" s="37"/>
      <x:c r="B57" s="37"/>
      <x:c r="C57" s="37"/>
      <x:c r="D57" s="37"/>
      <x:c r="E57" s="37"/>
      <x:c r="F57" s="37"/>
      <x:c r="G57" s="37"/>
      <x:c r="H57" s="37"/>
      <x:c r="I57" s="37"/>
      <x:c r="J57" s="37"/>
      <x:c r="K57" s="37"/>
      <x:c r="L57" s="37"/>
      <x:c r="M57" s="37"/>
      <x:c r="N57" s="37"/>
      <x:c r="O57" s="37"/>
      <x:c r="P57" s="38"/>
    </x:row>
    <x:row r="58" ht="21" customHeight="1">
      <x:c r="A58" s="37"/>
      <x:c r="B58" s="37"/>
      <x:c r="C58" s="37"/>
      <x:c r="D58" s="37"/>
      <x:c r="E58" s="37"/>
      <x:c r="F58" s="37"/>
      <x:c r="G58" s="37"/>
      <x:c r="H58" s="37"/>
      <x:c r="I58" s="37"/>
      <x:c r="J58" s="37"/>
      <x:c r="K58" s="37"/>
      <x:c r="L58" s="37"/>
      <x:c r="M58" s="37"/>
      <x:c r="N58" s="37"/>
      <x:c r="O58" s="37"/>
      <x:c r="P58" s="38"/>
    </x:row>
    <x:row r="59" ht="21" customHeight="1">
      <x:c r="A59" s="37"/>
      <x:c r="B59" s="37"/>
      <x:c r="C59" s="37"/>
      <x:c r="D59" s="37"/>
      <x:c r="E59" s="37"/>
      <x:c r="F59" s="37"/>
      <x:c r="G59" s="37"/>
      <x:c r="H59" s="37"/>
      <x:c r="I59" s="37"/>
      <x:c r="J59" s="37"/>
      <x:c r="K59" s="37"/>
      <x:c r="L59" s="37"/>
      <x:c r="M59" s="37"/>
      <x:c r="N59" s="37"/>
      <x:c r="O59" s="37"/>
      <x:c r="P59" s="38"/>
    </x:row>
    <x:row r="60" ht="21" customHeight="1">
      <x:c r="A60" s="37"/>
      <x:c r="B60" s="37"/>
      <x:c r="C60" s="37"/>
      <x:c r="D60" s="37"/>
      <x:c r="E60" s="37"/>
      <x:c r="F60" s="37"/>
      <x:c r="G60" s="37"/>
      <x:c r="H60" s="37"/>
      <x:c r="I60" s="37"/>
      <x:c r="J60" s="37"/>
      <x:c r="K60" s="37"/>
      <x:c r="L60" s="37"/>
      <x:c r="M60" s="37"/>
      <x:c r="N60" s="37"/>
      <x:c r="O60" s="37"/>
      <x:c r="P60" s="38"/>
    </x:row>
    <x:row r="61" ht="21" customHeight="1">
      <x:c r="A61" s="37"/>
      <x:c r="B61" s="37"/>
      <x:c r="C61" s="37"/>
      <x:c r="D61" s="37"/>
      <x:c r="E61" s="37"/>
      <x:c r="F61" s="37"/>
      <x:c r="G61" s="37"/>
      <x:c r="H61" s="37"/>
      <x:c r="I61" s="37"/>
      <x:c r="J61" s="37"/>
      <x:c r="K61" s="37"/>
      <x:c r="L61" s="37"/>
      <x:c r="M61" s="37"/>
      <x:c r="N61" s="37"/>
      <x:c r="O61" s="37"/>
      <x:c r="P61" s="38"/>
    </x:row>
    <x:row r="62" ht="21" customHeight="1">
      <x:c r="A62" s="37"/>
      <x:c r="B62" s="37"/>
      <x:c r="C62" s="37"/>
      <x:c r="D62" s="37"/>
      <x:c r="E62" s="37"/>
      <x:c r="F62" s="37"/>
      <x:c r="G62" s="37"/>
      <x:c r="H62" s="37"/>
      <x:c r="I62" s="37"/>
      <x:c r="J62" s="37"/>
      <x:c r="K62" s="37"/>
      <x:c r="L62" s="37"/>
      <x:c r="M62" s="37"/>
      <x:c r="N62" s="37"/>
      <x:c r="O62" s="37"/>
      <x:c r="P62" s="38"/>
    </x:row>
    <x:row r="63" ht="21" customHeight="1">
      <x:c r="A63" s="37"/>
      <x:c r="B63" s="37"/>
      <x:c r="C63" s="37"/>
      <x:c r="D63" s="37"/>
      <x:c r="E63" s="37"/>
      <x:c r="F63" s="37"/>
      <x:c r="G63" s="37"/>
      <x:c r="H63" s="37"/>
      <x:c r="I63" s="37"/>
      <x:c r="J63" s="37"/>
      <x:c r="K63" s="37"/>
      <x:c r="L63" s="37"/>
      <x:c r="M63" s="37"/>
      <x:c r="N63" s="37"/>
      <x:c r="O63" s="37"/>
      <x:c r="P63" s="38"/>
    </x:row>
    <x:row r="64" ht="21" customHeight="1">
      <x:c r="A64" s="37"/>
      <x:c r="B64" s="37"/>
      <x:c r="C64" s="37"/>
      <x:c r="D64" s="37"/>
      <x:c r="E64" s="37"/>
      <x:c r="F64" s="37"/>
      <x:c r="G64" s="37"/>
      <x:c r="H64" s="37"/>
      <x:c r="I64" s="37"/>
      <x:c r="J64" s="37"/>
      <x:c r="K64" s="37"/>
      <x:c r="L64" s="37"/>
      <x:c r="M64" s="37"/>
      <x:c r="N64" s="37"/>
      <x:c r="O64" s="37"/>
      <x:c r="P64" s="38"/>
    </x:row>
    <x:row r="65" ht="21" customHeight="1">
      <x:c r="A65" s="37"/>
      <x:c r="B65" s="37"/>
      <x:c r="C65" s="37"/>
      <x:c r="D65" s="37"/>
      <x:c r="E65" s="37"/>
      <x:c r="F65" s="37"/>
      <x:c r="G65" s="37"/>
      <x:c r="H65" s="37"/>
      <x:c r="I65" s="37"/>
      <x:c r="J65" s="37"/>
      <x:c r="K65" s="37"/>
      <x:c r="L65" s="37"/>
      <x:c r="M65" s="37"/>
      <x:c r="N65" s="37"/>
      <x:c r="O65" s="37"/>
      <x:c r="P65" s="38"/>
    </x:row>
    <x:row r="66" ht="21" customHeight="1">
      <x:c r="A66" s="37"/>
      <x:c r="B66" s="37"/>
      <x:c r="C66" s="37"/>
      <x:c r="D66" s="37"/>
      <x:c r="E66" s="37"/>
      <x:c r="F66" s="37"/>
      <x:c r="G66" s="37"/>
      <x:c r="H66" s="37"/>
      <x:c r="I66" s="37"/>
      <x:c r="J66" s="37"/>
      <x:c r="K66" s="37"/>
      <x:c r="L66" s="37"/>
      <x:c r="M66" s="37"/>
      <x:c r="N66" s="37"/>
      <x:c r="O66" s="37"/>
      <x:c r="P66" s="38"/>
    </x:row>
    <x:row r="67" ht="21" customHeight="1">
      <x:c r="A67" s="37"/>
      <x:c r="B67" s="37"/>
      <x:c r="C67" s="37"/>
      <x:c r="D67" s="37"/>
      <x:c r="E67" s="37"/>
      <x:c r="F67" s="37"/>
      <x:c r="G67" s="37"/>
      <x:c r="H67" s="37"/>
      <x:c r="I67" s="37"/>
      <x:c r="J67" s="37"/>
      <x:c r="K67" s="37"/>
      <x:c r="L67" s="37"/>
      <x:c r="M67" s="37"/>
      <x:c r="N67" s="37"/>
      <x:c r="O67" s="37"/>
      <x:c r="P67" s="38"/>
    </x:row>
    <x:row r="68" ht="21" customHeight="1">
      <x:c r="A68" s="37"/>
      <x:c r="B68" s="37"/>
      <x:c r="C68" s="37"/>
      <x:c r="D68" s="37"/>
      <x:c r="E68" s="37"/>
      <x:c r="F68" s="37"/>
      <x:c r="G68" s="37"/>
      <x:c r="H68" s="37"/>
      <x:c r="I68" s="37"/>
      <x:c r="J68" s="37"/>
      <x:c r="K68" s="37"/>
      <x:c r="L68" s="37"/>
      <x:c r="M68" s="37"/>
      <x:c r="N68" s="37"/>
      <x:c r="O68" s="37"/>
      <x:c r="P68" s="38"/>
    </x:row>
    <x:row r="69" ht="21" customHeight="1">
      <x:c r="A69" s="37"/>
      <x:c r="B69" s="37"/>
      <x:c r="C69" s="37"/>
      <x:c r="D69" s="37"/>
      <x:c r="E69" s="37"/>
      <x:c r="F69" s="37"/>
      <x:c r="G69" s="37"/>
      <x:c r="H69" s="37"/>
      <x:c r="I69" s="37"/>
      <x:c r="J69" s="37"/>
      <x:c r="K69" s="37"/>
      <x:c r="L69" s="37"/>
      <x:c r="M69" s="37"/>
      <x:c r="N69" s="37"/>
      <x:c r="O69" s="37"/>
      <x:c r="P69" s="38"/>
    </x:row>
    <x:row r="70" ht="21" customHeight="1">
      <x:c r="A70" s="37"/>
      <x:c r="B70" s="37"/>
      <x:c r="C70" s="37"/>
      <x:c r="D70" s="37"/>
      <x:c r="E70" s="37"/>
      <x:c r="F70" s="37"/>
      <x:c r="G70" s="37"/>
      <x:c r="H70" s="37"/>
      <x:c r="I70" s="37"/>
      <x:c r="J70" s="37"/>
      <x:c r="K70" s="37"/>
      <x:c r="L70" s="37"/>
      <x:c r="M70" s="37"/>
      <x:c r="N70" s="37"/>
      <x:c r="O70" s="37"/>
      <x:c r="P70" s="38"/>
    </x:row>
    <x:row r="71" ht="21" customHeight="1">
      <x:c r="A71" s="37"/>
      <x:c r="B71" s="37"/>
      <x:c r="C71" s="37"/>
      <x:c r="D71" s="37"/>
      <x:c r="E71" s="37"/>
      <x:c r="F71" s="37"/>
      <x:c r="G71" s="37"/>
      <x:c r="H71" s="37"/>
      <x:c r="I71" s="37"/>
      <x:c r="J71" s="37"/>
      <x:c r="K71" s="37"/>
      <x:c r="L71" s="37"/>
      <x:c r="M71" s="37"/>
      <x:c r="N71" s="37"/>
      <x:c r="O71" s="37"/>
      <x:c r="P71" s="38"/>
    </x:row>
    <x:row r="72" ht="21" customHeight="1">
      <x:c r="A72" s="37"/>
      <x:c r="B72" s="37"/>
      <x:c r="C72" s="37"/>
      <x:c r="D72" s="37"/>
      <x:c r="E72" s="37"/>
      <x:c r="F72" s="37"/>
      <x:c r="G72" s="37"/>
      <x:c r="H72" s="37"/>
      <x:c r="I72" s="37"/>
      <x:c r="J72" s="37"/>
      <x:c r="K72" s="37"/>
      <x:c r="L72" s="37"/>
      <x:c r="M72" s="37"/>
      <x:c r="N72" s="37"/>
      <x:c r="O72" s="37"/>
      <x:c r="P72" s="38"/>
    </x:row>
    <x:row r="73" ht="21" customHeight="1">
      <x:c r="A73" s="37"/>
      <x:c r="B73" s="37"/>
      <x:c r="C73" s="37"/>
      <x:c r="D73" s="37"/>
      <x:c r="E73" s="37"/>
      <x:c r="F73" s="37"/>
      <x:c r="G73" s="37"/>
      <x:c r="H73" s="37"/>
      <x:c r="I73" s="37"/>
      <x:c r="J73" s="37"/>
      <x:c r="K73" s="37"/>
      <x:c r="L73" s="37"/>
      <x:c r="M73" s="37"/>
      <x:c r="N73" s="37"/>
      <x:c r="O73" s="37"/>
      <x:c r="P73" s="38"/>
    </x:row>
    <x:row r="74" ht="21" customHeight="1">
      <x:c r="A74" s="37"/>
      <x:c r="B74" s="37"/>
      <x:c r="C74" s="37"/>
      <x:c r="D74" s="37"/>
      <x:c r="E74" s="37"/>
      <x:c r="F74" s="37"/>
      <x:c r="G74" s="37"/>
      <x:c r="H74" s="37"/>
      <x:c r="I74" s="37"/>
      <x:c r="J74" s="37"/>
      <x:c r="K74" s="37"/>
      <x:c r="L74" s="37"/>
      <x:c r="M74" s="37"/>
      <x:c r="N74" s="37"/>
      <x:c r="O74" s="37"/>
      <x:c r="P74" s="38"/>
    </x:row>
    <x:row r="75" ht="21" customHeight="1">
      <x:c r="A75" s="37"/>
      <x:c r="B75" s="37"/>
      <x:c r="C75" s="37"/>
      <x:c r="D75" s="37"/>
      <x:c r="E75" s="37"/>
      <x:c r="F75" s="37"/>
      <x:c r="G75" s="37"/>
      <x:c r="H75" s="37"/>
      <x:c r="I75" s="37"/>
      <x:c r="J75" s="37"/>
      <x:c r="K75" s="37"/>
      <x:c r="L75" s="37"/>
      <x:c r="M75" s="37"/>
      <x:c r="N75" s="37"/>
      <x:c r="O75" s="37"/>
      <x:c r="P75" s="38"/>
    </x:row>
    <x:row r="76" ht="21" customHeight="1">
      <x:c r="A76" s="37"/>
      <x:c r="B76" s="37"/>
      <x:c r="C76" s="37"/>
      <x:c r="D76" s="37"/>
      <x:c r="E76" s="37"/>
      <x:c r="F76" s="37"/>
      <x:c r="G76" s="37"/>
      <x:c r="H76" s="37"/>
      <x:c r="I76" s="37"/>
      <x:c r="J76" s="37"/>
      <x:c r="K76" s="37"/>
      <x:c r="L76" s="37"/>
      <x:c r="M76" s="37"/>
      <x:c r="N76" s="37"/>
      <x:c r="O76" s="37"/>
      <x:c r="P76" s="38"/>
    </x:row>
    <x:row r="77" ht="21" customHeight="1">
      <x:c r="A77" s="37"/>
      <x:c r="B77" s="37"/>
      <x:c r="C77" s="37"/>
      <x:c r="D77" s="37"/>
      <x:c r="E77" s="37"/>
      <x:c r="F77" s="37"/>
      <x:c r="G77" s="37"/>
      <x:c r="H77" s="37"/>
      <x:c r="I77" s="37"/>
      <x:c r="J77" s="37"/>
      <x:c r="K77" s="37"/>
      <x:c r="L77" s="37"/>
      <x:c r="M77" s="37"/>
      <x:c r="N77" s="37"/>
      <x:c r="O77" s="37"/>
      <x:c r="P77" s="38"/>
    </x:row>
    <x:row r="78" ht="21" customHeight="1">
      <x:c r="A78" s="37"/>
      <x:c r="B78" s="37"/>
      <x:c r="C78" s="37"/>
      <x:c r="D78" s="37"/>
      <x:c r="E78" s="37"/>
      <x:c r="F78" s="37"/>
      <x:c r="G78" s="37"/>
      <x:c r="H78" s="37"/>
      <x:c r="I78" s="37"/>
      <x:c r="J78" s="37"/>
      <x:c r="K78" s="37"/>
      <x:c r="L78" s="37"/>
      <x:c r="M78" s="37"/>
      <x:c r="N78" s="37"/>
      <x:c r="O78" s="37"/>
      <x:c r="P78" s="38"/>
    </x:row>
    <x:row r="79" ht="21" customHeight="1">
      <x:c r="A79" s="37"/>
      <x:c r="B79" s="37"/>
      <x:c r="C79" s="37"/>
      <x:c r="D79" s="37"/>
      <x:c r="E79" s="37"/>
      <x:c r="F79" s="37"/>
      <x:c r="G79" s="37"/>
      <x:c r="H79" s="37"/>
      <x:c r="I79" s="37"/>
      <x:c r="J79" s="37"/>
      <x:c r="K79" s="37"/>
      <x:c r="L79" s="37"/>
      <x:c r="M79" s="37"/>
      <x:c r="N79" s="37"/>
      <x:c r="O79" s="37"/>
      <x:c r="P79" s="38"/>
    </x:row>
    <x:row r="80" ht="21" customHeight="1">
      <x:c r="A80" s="37"/>
      <x:c r="B80" s="37"/>
      <x:c r="C80" s="37"/>
      <x:c r="D80" s="37"/>
      <x:c r="E80" s="37"/>
      <x:c r="F80" s="37"/>
      <x:c r="G80" s="37"/>
      <x:c r="H80" s="37"/>
      <x:c r="I80" s="37"/>
      <x:c r="J80" s="37"/>
      <x:c r="K80" s="37"/>
      <x:c r="L80" s="37"/>
      <x:c r="M80" s="37"/>
      <x:c r="N80" s="37"/>
      <x:c r="O80" s="37"/>
      <x:c r="P80" s="38"/>
    </x:row>
    <x:row r="81" ht="21" customHeight="1">
      <x:c r="A81" s="37"/>
      <x:c r="B81" s="37"/>
      <x:c r="C81" s="37"/>
      <x:c r="D81" s="37"/>
      <x:c r="E81" s="37"/>
      <x:c r="F81" s="37"/>
      <x:c r="G81" s="37"/>
      <x:c r="H81" s="37"/>
      <x:c r="I81" s="37"/>
      <x:c r="J81" s="37"/>
      <x:c r="K81" s="37"/>
      <x:c r="L81" s="37"/>
      <x:c r="M81" s="37"/>
      <x:c r="N81" s="37"/>
      <x:c r="O81" s="37"/>
      <x:c r="P81" s="38"/>
    </x:row>
    <x:row r="82" ht="21" customHeight="1">
      <x:c r="A82" s="37"/>
      <x:c r="B82" s="37"/>
      <x:c r="C82" s="37"/>
      <x:c r="D82" s="37"/>
      <x:c r="E82" s="37"/>
      <x:c r="F82" s="37"/>
      <x:c r="G82" s="37"/>
      <x:c r="H82" s="37"/>
      <x:c r="I82" s="37"/>
      <x:c r="J82" s="37"/>
      <x:c r="K82" s="37"/>
      <x:c r="L82" s="37"/>
      <x:c r="M82" s="37"/>
      <x:c r="N82" s="37"/>
      <x:c r="O82" s="37"/>
      <x:c r="P82" s="38"/>
    </x:row>
    <x:row r="83" ht="21" customHeight="1">
      <x:c r="A83" s="37"/>
      <x:c r="B83" s="37"/>
      <x:c r="C83" s="37"/>
      <x:c r="D83" s="37"/>
      <x:c r="E83" s="37"/>
      <x:c r="F83" s="37"/>
      <x:c r="G83" s="37"/>
      <x:c r="H83" s="37"/>
      <x:c r="I83" s="37"/>
      <x:c r="J83" s="37"/>
      <x:c r="K83" s="37"/>
      <x:c r="L83" s="37"/>
      <x:c r="M83" s="37"/>
      <x:c r="N83" s="37"/>
      <x:c r="O83" s="37"/>
      <x:c r="P83" s="38"/>
    </x:row>
    <x:row r="84" ht="21" customHeight="1">
      <x:c r="A84" s="37"/>
      <x:c r="B84" s="37"/>
      <x:c r="C84" s="37"/>
      <x:c r="D84" s="37"/>
      <x:c r="E84" s="37"/>
      <x:c r="F84" s="37"/>
      <x:c r="G84" s="37"/>
      <x:c r="H84" s="37"/>
      <x:c r="I84" s="37"/>
      <x:c r="J84" s="37"/>
      <x:c r="K84" s="37"/>
      <x:c r="L84" s="37"/>
      <x:c r="M84" s="37"/>
      <x:c r="N84" s="37"/>
      <x:c r="O84" s="37"/>
      <x:c r="P84" s="38"/>
    </x:row>
    <x:row r="85" ht="21" customHeight="1">
      <x:c r="A85" s="37"/>
      <x:c r="B85" s="37"/>
      <x:c r="C85" s="37"/>
      <x:c r="D85" s="37"/>
      <x:c r="E85" s="37"/>
      <x:c r="F85" s="37"/>
      <x:c r="G85" s="37"/>
      <x:c r="H85" s="37"/>
      <x:c r="I85" s="37"/>
      <x:c r="J85" s="37"/>
      <x:c r="K85" s="37"/>
      <x:c r="L85" s="37"/>
      <x:c r="M85" s="37"/>
      <x:c r="N85" s="37"/>
      <x:c r="O85" s="37"/>
      <x:c r="P85" s="38"/>
    </x:row>
    <x:row r="86" ht="21" customHeight="1">
      <x:c r="A86" s="37"/>
      <x:c r="B86" s="37"/>
      <x:c r="C86" s="37"/>
      <x:c r="D86" s="37"/>
      <x:c r="E86" s="37"/>
      <x:c r="F86" s="37"/>
      <x:c r="G86" s="37"/>
      <x:c r="H86" s="37"/>
      <x:c r="I86" s="37"/>
      <x:c r="J86" s="37"/>
      <x:c r="K86" s="37"/>
      <x:c r="L86" s="37"/>
      <x:c r="M86" s="37"/>
      <x:c r="N86" s="37"/>
      <x:c r="O86" s="37"/>
      <x:c r="P86" s="38"/>
    </x:row>
    <x:row r="87" ht="21" customHeight="1">
      <x:c r="A87" s="37"/>
      <x:c r="B87" s="37"/>
      <x:c r="C87" s="37"/>
      <x:c r="D87" s="37"/>
      <x:c r="E87" s="37"/>
      <x:c r="F87" s="37"/>
      <x:c r="G87" s="37"/>
      <x:c r="H87" s="37"/>
      <x:c r="I87" s="37"/>
      <x:c r="J87" s="37"/>
      <x:c r="K87" s="37"/>
      <x:c r="L87" s="37"/>
      <x:c r="M87" s="37"/>
      <x:c r="N87" s="37"/>
      <x:c r="O87" s="37"/>
      <x:c r="P87" s="38"/>
    </x:row>
    <x:row r="88" ht="21" customHeight="1">
      <x:c r="A88" s="37"/>
      <x:c r="B88" s="37"/>
      <x:c r="C88" s="37"/>
      <x:c r="D88" s="37"/>
      <x:c r="E88" s="37"/>
      <x:c r="F88" s="37"/>
      <x:c r="G88" s="37"/>
      <x:c r="H88" s="37"/>
      <x:c r="I88" s="37"/>
      <x:c r="J88" s="37"/>
      <x:c r="K88" s="37"/>
      <x:c r="L88" s="37"/>
      <x:c r="M88" s="37"/>
      <x:c r="N88" s="37"/>
      <x:c r="O88" s="37"/>
      <x:c r="P88" s="38"/>
    </x:row>
    <x:row r="89" ht="21" customHeight="1">
      <x:c r="A89" s="37"/>
      <x:c r="B89" s="37"/>
      <x:c r="C89" s="37"/>
      <x:c r="D89" s="37"/>
      <x:c r="E89" s="37"/>
      <x:c r="F89" s="37"/>
      <x:c r="G89" s="37"/>
      <x:c r="H89" s="37"/>
      <x:c r="I89" s="37"/>
      <x:c r="J89" s="37"/>
      <x:c r="K89" s="37"/>
      <x:c r="L89" s="37"/>
      <x:c r="M89" s="37"/>
      <x:c r="N89" s="37"/>
      <x:c r="O89" s="37"/>
      <x:c r="P89" s="38"/>
    </x:row>
    <x:row r="90" ht="21" customHeight="1">
      <x:c r="A90" s="37"/>
      <x:c r="B90" s="37"/>
      <x:c r="C90" s="37"/>
      <x:c r="D90" s="37"/>
      <x:c r="E90" s="37"/>
      <x:c r="F90" s="37"/>
      <x:c r="G90" s="37"/>
      <x:c r="H90" s="37"/>
      <x:c r="I90" s="37"/>
      <x:c r="J90" s="37"/>
      <x:c r="K90" s="37"/>
      <x:c r="L90" s="37"/>
      <x:c r="M90" s="37"/>
      <x:c r="N90" s="37"/>
      <x:c r="O90" s="37"/>
      <x:c r="P90" s="38"/>
    </x:row>
    <x:row r="91" ht="21" customHeight="1">
      <x:c r="A91" s="37"/>
      <x:c r="B91" s="37"/>
      <x:c r="C91" s="37"/>
      <x:c r="D91" s="37"/>
      <x:c r="E91" s="37"/>
      <x:c r="F91" s="37"/>
      <x:c r="G91" s="37"/>
      <x:c r="H91" s="37"/>
      <x:c r="I91" s="37"/>
      <x:c r="J91" s="37"/>
      <x:c r="K91" s="37"/>
      <x:c r="L91" s="37"/>
      <x:c r="M91" s="37"/>
      <x:c r="N91" s="37"/>
      <x:c r="O91" s="37"/>
      <x:c r="P91" s="38"/>
    </x:row>
    <x:row r="92" ht="21" customHeight="1">
      <x:c r="A92" s="37"/>
      <x:c r="B92" s="37"/>
      <x:c r="C92" s="37"/>
      <x:c r="D92" s="37"/>
      <x:c r="E92" s="37"/>
      <x:c r="F92" s="37"/>
      <x:c r="G92" s="37"/>
      <x:c r="H92" s="37"/>
      <x:c r="I92" s="37"/>
      <x:c r="J92" s="37"/>
      <x:c r="K92" s="37"/>
      <x:c r="L92" s="37"/>
      <x:c r="M92" s="37"/>
      <x:c r="N92" s="37"/>
      <x:c r="O92" s="37"/>
      <x:c r="P92" s="38"/>
    </x:row>
    <x:row r="93" ht="21" customHeight="1">
      <x:c r="A93" s="37"/>
      <x:c r="B93" s="37"/>
      <x:c r="C93" s="37"/>
      <x:c r="D93" s="37"/>
      <x:c r="E93" s="37"/>
      <x:c r="F93" s="37"/>
      <x:c r="G93" s="37"/>
      <x:c r="H93" s="37"/>
      <x:c r="I93" s="37"/>
      <x:c r="J93" s="37"/>
      <x:c r="K93" s="37"/>
      <x:c r="L93" s="37"/>
      <x:c r="M93" s="37"/>
      <x:c r="N93" s="37"/>
      <x:c r="O93" s="37"/>
      <x:c r="P93" s="38"/>
    </x:row>
    <x:row r="94" ht="21" customHeight="1">
      <x:c r="A94" s="37"/>
      <x:c r="B94" s="37"/>
      <x:c r="C94" s="37"/>
      <x:c r="D94" s="37"/>
      <x:c r="E94" s="37"/>
      <x:c r="F94" s="37"/>
      <x:c r="G94" s="37"/>
      <x:c r="H94" s="37"/>
      <x:c r="I94" s="37"/>
      <x:c r="J94" s="37"/>
      <x:c r="K94" s="37"/>
      <x:c r="L94" s="37"/>
      <x:c r="M94" s="37"/>
      <x:c r="N94" s="37"/>
      <x:c r="O94" s="37"/>
      <x:c r="P94" s="38"/>
    </x:row>
    <x:row r="95" ht="21" customHeight="1">
      <x:c r="A95" s="37"/>
      <x:c r="B95" s="37"/>
      <x:c r="C95" s="37"/>
      <x:c r="D95" s="37"/>
      <x:c r="E95" s="37"/>
      <x:c r="F95" s="37"/>
      <x:c r="G95" s="37"/>
      <x:c r="H95" s="37"/>
      <x:c r="I95" s="37"/>
      <x:c r="J95" s="37"/>
      <x:c r="K95" s="37"/>
      <x:c r="L95" s="37"/>
      <x:c r="M95" s="37"/>
      <x:c r="N95" s="37"/>
      <x:c r="O95" s="37"/>
      <x:c r="P95" s="38"/>
    </x:row>
    <x:row r="96" ht="21" customHeight="1">
      <x:c r="A96" s="37"/>
      <x:c r="B96" s="37"/>
      <x:c r="C96" s="37"/>
      <x:c r="D96" s="37"/>
      <x:c r="E96" s="37"/>
      <x:c r="F96" s="37"/>
      <x:c r="G96" s="37"/>
      <x:c r="H96" s="37"/>
      <x:c r="I96" s="37"/>
      <x:c r="J96" s="37"/>
      <x:c r="K96" s="37"/>
      <x:c r="L96" s="37"/>
      <x:c r="M96" s="37"/>
      <x:c r="N96" s="37"/>
      <x:c r="O96" s="37"/>
      <x:c r="P96" s="38"/>
    </x:row>
    <x:row r="97" ht="21" customHeight="1">
      <x:c r="A97" s="37"/>
      <x:c r="B97" s="37"/>
      <x:c r="C97" s="37"/>
      <x:c r="D97" s="37"/>
      <x:c r="E97" s="37"/>
      <x:c r="F97" s="37"/>
      <x:c r="G97" s="37"/>
      <x:c r="H97" s="37"/>
      <x:c r="I97" s="37"/>
      <x:c r="J97" s="37"/>
      <x:c r="K97" s="37"/>
      <x:c r="L97" s="37"/>
      <x:c r="M97" s="37"/>
      <x:c r="N97" s="37"/>
      <x:c r="O97" s="37"/>
      <x:c r="P97" s="38"/>
    </x:row>
    <x:row r="98" ht="21" customHeight="1">
      <x:c r="A98" s="37"/>
      <x:c r="B98" s="37"/>
      <x:c r="C98" s="37"/>
      <x:c r="D98" s="37"/>
      <x:c r="E98" s="37"/>
      <x:c r="F98" s="37"/>
      <x:c r="G98" s="37"/>
      <x:c r="H98" s="37"/>
      <x:c r="I98" s="37"/>
      <x:c r="J98" s="37"/>
      <x:c r="K98" s="37"/>
      <x:c r="L98" s="37"/>
      <x:c r="M98" s="37"/>
      <x:c r="N98" s="37"/>
      <x:c r="O98" s="37"/>
      <x:c r="P98" s="38"/>
    </x:row>
    <x:row r="99" ht="21" customHeight="1">
      <x:c r="A99" s="37"/>
      <x:c r="B99" s="37"/>
      <x:c r="C99" s="37"/>
      <x:c r="D99" s="37"/>
      <x:c r="E99" s="37"/>
      <x:c r="F99" s="37"/>
      <x:c r="G99" s="37"/>
      <x:c r="H99" s="37"/>
      <x:c r="I99" s="37"/>
      <x:c r="J99" s="37"/>
      <x:c r="K99" s="37"/>
      <x:c r="L99" s="37"/>
      <x:c r="M99" s="37"/>
      <x:c r="N99" s="37"/>
      <x:c r="O99" s="37"/>
      <x:c r="P99" s="38"/>
    </x:row>
    <x:row r="100" ht="21" customHeight="1">
      <x:c r="A100" s="37"/>
      <x:c r="B100" s="37"/>
      <x:c r="C100" s="37"/>
      <x:c r="D100" s="37"/>
      <x:c r="E100" s="37"/>
      <x:c r="F100" s="37"/>
      <x:c r="G100" s="37"/>
      <x:c r="H100" s="37"/>
      <x:c r="I100" s="37"/>
      <x:c r="J100" s="37"/>
      <x:c r="K100" s="37"/>
      <x:c r="L100" s="37"/>
      <x:c r="M100" s="37"/>
      <x:c r="N100" s="37"/>
      <x:c r="O100" s="37"/>
      <x:c r="P100" s="38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55" hidden="0" customWidth="1"/>
    <x:col min="10" max="10" width="18" hidden="0" customWidth="1"/>
    <x:col min="11" max="11" width="18" hidden="0" customWidth="1"/>
  </x:cols>
  <x:sheetData>
    <x:row r="1">
      <x:c r="A1" s="37"/>
      <x:c r="B1" s="37"/>
      <x:c r="C1" s="37"/>
      <x:c r="D1" s="37"/>
      <x:c r="E1" s="37"/>
      <x:c r="F1" s="37"/>
      <x:c r="G1" s="37"/>
      <x:c r="H1" s="37"/>
      <x:c r="I1" s="37"/>
      <x:c r="J1" s="37"/>
      <x:c r="K1" s="37"/>
    </x:row>
    <x:row r="2">
      <x:c r="A2" s="39" t="str">
        <x:v>Catálogo histórico por completar</x:v>
      </x:c>
      <x:c r="B2" s="37"/>
      <x:c r="C2" s="37"/>
      <x:c r="D2" s="37"/>
      <x:c r="E2" s="37"/>
      <x:c r="F2" s="37"/>
      <x:c r="G2" s="37"/>
      <x:c r="H2" s="37"/>
      <x:c r="I2" s="37"/>
      <x:c r="J2" s="37"/>
      <x:c r="K2" s="37"/>
    </x:row>
    <x:row r="3">
      <x:c r="A3" s="40" t="str">
        <x:v>No se cargan eventos históricos sin una fuente verificable. Registrar origen y precisión de cada evento.</x:v>
      </x:c>
      <x:c r="B3" s="37"/>
      <x:c r="C3" s="37"/>
      <x:c r="D3" s="37"/>
      <x:c r="E3" s="37"/>
      <x:c r="F3" s="37"/>
      <x:c r="G3" s="37"/>
      <x:c r="H3" s="37"/>
      <x:c r="I3" s="37"/>
      <x:c r="J3" s="37"/>
      <x:c r="K3" s="37"/>
    </x:row>
    <x:row r="4">
      <x:c r="A4" s="37"/>
      <x:c r="B4" s="37"/>
      <x:c r="C4" s="37"/>
      <x:c r="D4" s="37"/>
      <x:c r="E4" s="37"/>
      <x:c r="F4" s="37"/>
      <x:c r="G4" s="37"/>
      <x:c r="H4" s="37"/>
      <x:c r="I4" s="37"/>
      <x:c r="J4" s="37"/>
      <x:c r="K4" s="37"/>
    </x:row>
    <x:row r="5" ht="38" customHeight="1">
      <x:c r="A5" s="8" t="str">
        <x:v>ID sismo</x:v>
      </x:c>
      <x:c r="B5" s="8" t="str">
        <x:v>Fecha UTC</x:v>
      </x:c>
      <x:c r="C5" s="8" t="str">
        <x:v>Latitud</x:v>
      </x:c>
      <x:c r="D5" s="8" t="str">
        <x:v>Longitud</x:v>
      </x:c>
      <x:c r="E5" s="8" t="str">
        <x:v>Magnitud</x:v>
      </x:c>
      <x:c r="F5" s="8" t="str">
        <x:v>Escala magnitud</x:v>
      </x:c>
      <x:c r="G5" s="8" t="str">
        <x:v>Profundidad km</x:v>
      </x:c>
      <x:c r="H5" s="8" t="str">
        <x:v>Duración s</x:v>
      </x:c>
      <x:c r="I5" s="8" t="str">
        <x:v>Fuente / URL</x:v>
      </x:c>
      <x:c r="J5" s="8" t="str">
        <x:v>Falla asociada</x:v>
      </x:c>
      <x:c r="K5" s="8" t="str">
        <x:v>Calidad asociación</x:v>
      </x:c>
    </x:row>
    <x:row r="6" ht="21" customHeight="1">
      <x:c r="A6" s="48"/>
      <x:c r="B6" s="48"/>
      <x:c r="C6" s="48"/>
      <x:c r="D6" s="48"/>
      <x:c r="E6" s="48"/>
      <x:c r="F6" s="48"/>
      <x:c r="G6" s="48"/>
      <x:c r="H6" s="48"/>
      <x:c r="I6" s="48"/>
      <x:c r="J6" s="48"/>
      <x:c r="K6" s="48"/>
    </x:row>
    <x:row r="7" ht="21" customHeight="1">
      <x:c r="A7" s="48"/>
      <x:c r="B7" s="48"/>
      <x:c r="C7" s="48"/>
      <x:c r="D7" s="48"/>
      <x:c r="E7" s="48"/>
      <x:c r="F7" s="48"/>
      <x:c r="G7" s="48"/>
      <x:c r="H7" s="48"/>
      <x:c r="I7" s="48"/>
      <x:c r="J7" s="48"/>
      <x:c r="K7" s="48"/>
    </x:row>
    <x:row r="8" ht="21" customHeight="1">
      <x:c r="A8" s="48"/>
      <x:c r="B8" s="48"/>
      <x:c r="C8" s="48"/>
      <x:c r="D8" s="48"/>
      <x:c r="E8" s="48"/>
      <x:c r="F8" s="48"/>
      <x:c r="G8" s="48"/>
      <x:c r="H8" s="48"/>
      <x:c r="I8" s="48"/>
      <x:c r="J8" s="48"/>
      <x:c r="K8" s="48"/>
    </x:row>
    <x:row r="9" ht="21" customHeight="1">
      <x:c r="A9" s="48"/>
      <x:c r="B9" s="48"/>
      <x:c r="C9" s="48"/>
      <x:c r="D9" s="48"/>
      <x:c r="E9" s="48"/>
      <x:c r="F9" s="48"/>
      <x:c r="G9" s="48"/>
      <x:c r="H9" s="48"/>
      <x:c r="I9" s="48"/>
      <x:c r="J9" s="48"/>
      <x:c r="K9" s="48"/>
    </x:row>
    <x:row r="10" ht="21" customHeight="1">
      <x:c r="A10" s="48"/>
      <x:c r="B10" s="48"/>
      <x:c r="C10" s="48"/>
      <x:c r="D10" s="48"/>
      <x:c r="E10" s="48"/>
      <x:c r="F10" s="48"/>
      <x:c r="G10" s="48"/>
      <x:c r="H10" s="48"/>
      <x:c r="I10" s="48"/>
      <x:c r="J10" s="48"/>
      <x:c r="K10" s="48"/>
    </x:row>
    <x:row r="11" ht="21" customHeight="1">
      <x:c r="A11" s="48"/>
      <x:c r="B11" s="48"/>
      <x:c r="C11" s="48"/>
      <x:c r="D11" s="48"/>
      <x:c r="E11" s="48"/>
      <x:c r="F11" s="48"/>
      <x:c r="G11" s="48"/>
      <x:c r="H11" s="48"/>
      <x:c r="I11" s="48"/>
      <x:c r="J11" s="48"/>
      <x:c r="K11" s="48"/>
    </x:row>
    <x:row r="12" ht="21" customHeight="1">
      <x:c r="A12" s="48"/>
      <x:c r="B12" s="48"/>
      <x:c r="C12" s="48"/>
      <x:c r="D12" s="48"/>
      <x:c r="E12" s="48"/>
      <x:c r="F12" s="48"/>
      <x:c r="G12" s="48"/>
      <x:c r="H12" s="48"/>
      <x:c r="I12" s="48"/>
      <x:c r="J12" s="48"/>
      <x:c r="K12" s="48"/>
    </x:row>
    <x:row r="13" ht="21" customHeight="1">
      <x:c r="A13" s="48"/>
      <x:c r="B13" s="48"/>
      <x:c r="C13" s="48"/>
      <x:c r="D13" s="48"/>
      <x:c r="E13" s="48"/>
      <x:c r="F13" s="48"/>
      <x:c r="G13" s="48"/>
      <x:c r="H13" s="48"/>
      <x:c r="I13" s="48"/>
      <x:c r="J13" s="48"/>
      <x:c r="K13" s="48"/>
    </x:row>
    <x:row r="14" ht="21" customHeight="1">
      <x:c r="A14" s="48"/>
      <x:c r="B14" s="48"/>
      <x:c r="C14" s="48"/>
      <x:c r="D14" s="48"/>
      <x:c r="E14" s="48"/>
      <x:c r="F14" s="48"/>
      <x:c r="G14" s="48"/>
      <x:c r="H14" s="48"/>
      <x:c r="I14" s="48"/>
      <x:c r="J14" s="48"/>
      <x:c r="K14" s="48"/>
    </x:row>
    <x:row r="15" ht="21" customHeight="1">
      <x:c r="A15" s="48"/>
      <x:c r="B15" s="48"/>
      <x:c r="C15" s="48"/>
      <x:c r="D15" s="48"/>
      <x:c r="E15" s="48"/>
      <x:c r="F15" s="48"/>
      <x:c r="G15" s="48"/>
      <x:c r="H15" s="48"/>
      <x:c r="I15" s="48"/>
      <x:c r="J15" s="48"/>
      <x:c r="K15" s="48"/>
    </x:row>
    <x:row r="16" ht="21" customHeight="1">
      <x:c r="A16" s="48"/>
      <x:c r="B16" s="48"/>
      <x:c r="C16" s="48"/>
      <x:c r="D16" s="48"/>
      <x:c r="E16" s="48"/>
      <x:c r="F16" s="48"/>
      <x:c r="G16" s="48"/>
      <x:c r="H16" s="48"/>
      <x:c r="I16" s="48"/>
      <x:c r="J16" s="48"/>
      <x:c r="K16" s="48"/>
    </x:row>
    <x:row r="17" ht="21" customHeight="1">
      <x:c r="A17" s="48"/>
      <x:c r="B17" s="48"/>
      <x:c r="C17" s="48"/>
      <x:c r="D17" s="48"/>
      <x:c r="E17" s="48"/>
      <x:c r="F17" s="48"/>
      <x:c r="G17" s="48"/>
      <x:c r="H17" s="48"/>
      <x:c r="I17" s="48"/>
      <x:c r="J17" s="48"/>
      <x:c r="K17" s="48"/>
    </x:row>
    <x:row r="18" ht="21" customHeight="1">
      <x:c r="A18" s="48"/>
      <x:c r="B18" s="48"/>
      <x:c r="C18" s="48"/>
      <x:c r="D18" s="48"/>
      <x:c r="E18" s="48"/>
      <x:c r="F18" s="48"/>
      <x:c r="G18" s="48"/>
      <x:c r="H18" s="48"/>
      <x:c r="I18" s="48"/>
      <x:c r="J18" s="48"/>
      <x:c r="K18" s="48"/>
    </x:row>
    <x:row r="19" ht="21" customHeight="1">
      <x:c r="A19" s="48"/>
      <x:c r="B19" s="48"/>
      <x:c r="C19" s="48"/>
      <x:c r="D19" s="48"/>
      <x:c r="E19" s="48"/>
      <x:c r="F19" s="48"/>
      <x:c r="G19" s="48"/>
      <x:c r="H19" s="48"/>
      <x:c r="I19" s="48"/>
      <x:c r="J19" s="48"/>
      <x:c r="K19" s="48"/>
    </x:row>
    <x:row r="20" ht="21" customHeight="1">
      <x:c r="A20" s="48"/>
      <x:c r="B20" s="48"/>
      <x:c r="C20" s="48"/>
      <x:c r="D20" s="48"/>
      <x:c r="E20" s="48"/>
      <x:c r="F20" s="48"/>
      <x:c r="G20" s="48"/>
      <x:c r="H20" s="48"/>
      <x:c r="I20" s="48"/>
      <x:c r="J20" s="48"/>
      <x:c r="K20" s="48"/>
    </x:row>
    <x:row r="21" ht="21" customHeight="1">
      <x:c r="A21" s="48"/>
      <x:c r="B21" s="48"/>
      <x:c r="C21" s="48"/>
      <x:c r="D21" s="48"/>
      <x:c r="E21" s="48"/>
      <x:c r="F21" s="48"/>
      <x:c r="G21" s="48"/>
      <x:c r="H21" s="48"/>
      <x:c r="I21" s="48"/>
      <x:c r="J21" s="48"/>
      <x:c r="K21" s="48"/>
    </x:row>
    <x:row r="22" ht="21" customHeight="1">
      <x:c r="A22" s="48"/>
      <x:c r="B22" s="48"/>
      <x:c r="C22" s="48"/>
      <x:c r="D22" s="48"/>
      <x:c r="E22" s="48"/>
      <x:c r="F22" s="48"/>
      <x:c r="G22" s="48"/>
      <x:c r="H22" s="48"/>
      <x:c r="I22" s="48"/>
      <x:c r="J22" s="48"/>
      <x:c r="K22" s="48"/>
    </x:row>
    <x:row r="23" ht="21" customHeight="1">
      <x:c r="A23" s="48"/>
      <x:c r="B23" s="48"/>
      <x:c r="C23" s="48"/>
      <x:c r="D23" s="48"/>
      <x:c r="E23" s="48"/>
      <x:c r="F23" s="48"/>
      <x:c r="G23" s="48"/>
      <x:c r="H23" s="48"/>
      <x:c r="I23" s="48"/>
      <x:c r="J23" s="48"/>
      <x:c r="K23" s="48"/>
    </x:row>
    <x:row r="24" ht="21" customHeight="1">
      <x:c r="A24" s="48"/>
      <x:c r="B24" s="48"/>
      <x:c r="C24" s="48"/>
      <x:c r="D24" s="48"/>
      <x:c r="E24" s="48"/>
      <x:c r="F24" s="48"/>
      <x:c r="G24" s="48"/>
      <x:c r="H24" s="48"/>
      <x:c r="I24" s="48"/>
      <x:c r="J24" s="48"/>
      <x:c r="K24" s="48"/>
    </x:row>
    <x:row r="25" ht="21" customHeight="1">
      <x:c r="A25" s="48"/>
      <x:c r="B25" s="48"/>
      <x:c r="C25" s="48"/>
      <x:c r="D25" s="48"/>
      <x:c r="E25" s="48"/>
      <x:c r="F25" s="48"/>
      <x:c r="G25" s="48"/>
      <x:c r="H25" s="48"/>
      <x:c r="I25" s="48"/>
      <x:c r="J25" s="48"/>
      <x:c r="K25" s="48"/>
    </x:row>
    <x:row r="26" ht="21" customHeight="1">
      <x:c r="A26" s="37"/>
      <x:c r="B26" s="37"/>
      <x:c r="C26" s="37"/>
      <x:c r="D26" s="37"/>
      <x:c r="E26" s="37"/>
      <x:c r="F26" s="37"/>
      <x:c r="G26" s="37"/>
      <x:c r="H26" s="37"/>
      <x:c r="I26" s="37"/>
      <x:c r="J26" s="37"/>
      <x:c r="K26" s="37"/>
    </x:row>
    <x:row r="27" ht="21" customHeight="1">
      <x:c r="A27" s="37"/>
      <x:c r="B27" s="37"/>
      <x:c r="C27" s="37"/>
      <x:c r="D27" s="37"/>
      <x:c r="E27" s="37"/>
      <x:c r="F27" s="37"/>
      <x:c r="G27" s="37"/>
      <x:c r="H27" s="37"/>
      <x:c r="I27" s="37"/>
      <x:c r="J27" s="37"/>
      <x:c r="K27" s="37"/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  <x:c r="I28" s="37"/>
      <x:c r="J28" s="37"/>
      <x:c r="K28" s="37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  <x:c r="I29" s="37"/>
      <x:c r="J29" s="37"/>
      <x:c r="K29" s="37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  <x:c r="I30" s="37"/>
      <x:c r="J30" s="37"/>
      <x:c r="K30" s="37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  <x:c r="I31" s="37"/>
      <x:c r="J31" s="37"/>
      <x:c r="K31" s="37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  <x:c r="I32" s="37"/>
      <x:c r="J32" s="37"/>
      <x:c r="K32" s="37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  <x:c r="I33" s="37"/>
      <x:c r="J33" s="37"/>
      <x:c r="K33" s="37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  <x:c r="I34" s="37"/>
      <x:c r="J34" s="37"/>
      <x:c r="K34" s="37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  <x:c r="I35" s="37"/>
      <x:c r="J35" s="37"/>
      <x:c r="K35" s="37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  <x:c r="K36" s="37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  <x:c r="I37" s="37"/>
      <x:c r="J37" s="37"/>
      <x:c r="K37" s="37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  <x:c r="K38" s="37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  <x:c r="I39" s="37"/>
      <x:c r="J39" s="37"/>
      <x:c r="K39" s="37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  <x:c r="I40" s="37"/>
      <x:c r="J40" s="37"/>
      <x:c r="K40" s="37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  <x:c r="I41" s="37"/>
      <x:c r="J41" s="37"/>
      <x:c r="K41" s="37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  <x:c r="I42" s="37"/>
      <x:c r="J42" s="37"/>
      <x:c r="K42" s="37"/>
    </x:row>
    <x:row r="43" ht="21" customHeight="1">
      <x:c r="A43" s="37"/>
      <x:c r="B43" s="37"/>
      <x:c r="C43" s="37"/>
      <x:c r="D43" s="37"/>
      <x:c r="E43" s="37"/>
      <x:c r="F43" s="37"/>
      <x:c r="G43" s="37"/>
      <x:c r="H43" s="37"/>
      <x:c r="I43" s="37"/>
      <x:c r="J43" s="37"/>
      <x:c r="K43" s="37"/>
    </x:row>
    <x:row r="44" ht="21" customHeight="1">
      <x:c r="A44" s="37"/>
      <x:c r="B44" s="37"/>
      <x:c r="C44" s="37"/>
      <x:c r="D44" s="37"/>
      <x:c r="E44" s="37"/>
      <x:c r="F44" s="37"/>
      <x:c r="G44" s="37"/>
      <x:c r="H44" s="37"/>
      <x:c r="I44" s="37"/>
      <x:c r="J44" s="37"/>
      <x:c r="K44" s="37"/>
    </x:row>
    <x:row r="45" ht="21" customHeight="1">
      <x:c r="A45" s="37"/>
      <x:c r="B45" s="37"/>
      <x:c r="C45" s="37"/>
      <x:c r="D45" s="37"/>
      <x:c r="E45" s="37"/>
      <x:c r="F45" s="37"/>
      <x:c r="G45" s="37"/>
      <x:c r="H45" s="37"/>
      <x:c r="I45" s="37"/>
      <x:c r="J45" s="37"/>
      <x:c r="K45" s="37"/>
    </x:row>
    <x:row r="46" ht="21" customHeight="1">
      <x:c r="A46" s="37"/>
      <x:c r="B46" s="37"/>
      <x:c r="C46" s="37"/>
      <x:c r="D46" s="37"/>
      <x:c r="E46" s="37"/>
      <x:c r="F46" s="37"/>
      <x:c r="G46" s="37"/>
      <x:c r="H46" s="37"/>
      <x:c r="I46" s="37"/>
      <x:c r="J46" s="37"/>
      <x:c r="K46" s="37"/>
    </x:row>
    <x:row r="47" ht="21" customHeight="1">
      <x:c r="A47" s="37"/>
      <x:c r="B47" s="37"/>
      <x:c r="C47" s="37"/>
      <x:c r="D47" s="37"/>
      <x:c r="E47" s="37"/>
      <x:c r="F47" s="37"/>
      <x:c r="G47" s="37"/>
      <x:c r="H47" s="37"/>
      <x:c r="I47" s="37"/>
      <x:c r="J47" s="37"/>
      <x:c r="K47" s="37"/>
    </x:row>
    <x:row r="48" ht="21" customHeight="1">
      <x:c r="A48" s="37"/>
      <x:c r="B48" s="37"/>
      <x:c r="C48" s="37"/>
      <x:c r="D48" s="37"/>
      <x:c r="E48" s="37"/>
      <x:c r="F48" s="37"/>
      <x:c r="G48" s="37"/>
      <x:c r="H48" s="37"/>
      <x:c r="I48" s="37"/>
      <x:c r="J48" s="37"/>
      <x:c r="K48" s="37"/>
    </x:row>
    <x:row r="49" ht="21" customHeight="1">
      <x:c r="A49" s="37"/>
      <x:c r="B49" s="37"/>
      <x:c r="C49" s="37"/>
      <x:c r="D49" s="37"/>
      <x:c r="E49" s="37"/>
      <x:c r="F49" s="37"/>
      <x:c r="G49" s="37"/>
      <x:c r="H49" s="37"/>
      <x:c r="I49" s="37"/>
      <x:c r="J49" s="37"/>
      <x:c r="K49" s="37"/>
    </x:row>
    <x:row r="50" ht="21" customHeight="1">
      <x:c r="A50" s="37"/>
      <x:c r="B50" s="37"/>
      <x:c r="C50" s="37"/>
      <x:c r="D50" s="37"/>
      <x:c r="E50" s="37"/>
      <x:c r="F50" s="37"/>
      <x:c r="G50" s="37"/>
      <x:c r="H50" s="37"/>
      <x:c r="I50" s="37"/>
      <x:c r="J50" s="37"/>
      <x:c r="K50" s="37"/>
    </x:row>
    <x:row r="51" ht="21" customHeight="1">
      <x:c r="A51" s="37"/>
      <x:c r="B51" s="37"/>
      <x:c r="C51" s="37"/>
      <x:c r="D51" s="37"/>
      <x:c r="E51" s="37"/>
      <x:c r="F51" s="37"/>
      <x:c r="G51" s="37"/>
      <x:c r="H51" s="37"/>
      <x:c r="I51" s="37"/>
      <x:c r="J51" s="37"/>
      <x:c r="K51" s="37"/>
    </x:row>
    <x:row r="52" ht="21" customHeight="1">
      <x:c r="A52" s="37"/>
      <x:c r="B52" s="37"/>
      <x:c r="C52" s="37"/>
      <x:c r="D52" s="37"/>
      <x:c r="E52" s="37"/>
      <x:c r="F52" s="37"/>
      <x:c r="G52" s="37"/>
      <x:c r="H52" s="37"/>
      <x:c r="I52" s="37"/>
      <x:c r="J52" s="37"/>
      <x:c r="K52" s="37"/>
    </x:row>
    <x:row r="53" ht="21" customHeight="1">
      <x:c r="A53" s="37"/>
      <x:c r="B53" s="37"/>
      <x:c r="C53" s="37"/>
      <x:c r="D53" s="37"/>
      <x:c r="E53" s="37"/>
      <x:c r="F53" s="37"/>
      <x:c r="G53" s="37"/>
      <x:c r="H53" s="37"/>
      <x:c r="I53" s="37"/>
      <x:c r="J53" s="37"/>
      <x:c r="K53" s="37"/>
    </x:row>
    <x:row r="54" ht="21" customHeight="1">
      <x:c r="A54" s="37"/>
      <x:c r="B54" s="37"/>
      <x:c r="C54" s="37"/>
      <x:c r="D54" s="37"/>
      <x:c r="E54" s="37"/>
      <x:c r="F54" s="37"/>
      <x:c r="G54" s="37"/>
      <x:c r="H54" s="37"/>
      <x:c r="I54" s="37"/>
      <x:c r="J54" s="37"/>
      <x:c r="K54" s="37"/>
    </x:row>
    <x:row r="55" ht="21" customHeight="1">
      <x:c r="A55" s="37"/>
      <x:c r="B55" s="37"/>
      <x:c r="C55" s="37"/>
      <x:c r="D55" s="37"/>
      <x:c r="E55" s="37"/>
      <x:c r="F55" s="37"/>
      <x:c r="G55" s="37"/>
      <x:c r="H55" s="37"/>
      <x:c r="I55" s="37"/>
      <x:c r="J55" s="37"/>
      <x:c r="K55" s="37"/>
    </x:row>
    <x:row r="56" ht="21" customHeight="1">
      <x:c r="A56" s="37"/>
      <x:c r="B56" s="37"/>
      <x:c r="C56" s="37"/>
      <x:c r="D56" s="37"/>
      <x:c r="E56" s="37"/>
      <x:c r="F56" s="37"/>
      <x:c r="G56" s="37"/>
      <x:c r="H56" s="37"/>
      <x:c r="I56" s="37"/>
      <x:c r="J56" s="37"/>
      <x:c r="K56" s="37"/>
    </x:row>
    <x:row r="57" ht="21" customHeight="1">
      <x:c r="A57" s="37"/>
      <x:c r="B57" s="37"/>
      <x:c r="C57" s="37"/>
      <x:c r="D57" s="37"/>
      <x:c r="E57" s="37"/>
      <x:c r="F57" s="37"/>
      <x:c r="G57" s="37"/>
      <x:c r="H57" s="37"/>
      <x:c r="I57" s="37"/>
      <x:c r="J57" s="37"/>
      <x:c r="K57" s="37"/>
    </x:row>
    <x:row r="58" ht="21" customHeight="1">
      <x:c r="A58" s="37"/>
      <x:c r="B58" s="37"/>
      <x:c r="C58" s="37"/>
      <x:c r="D58" s="37"/>
      <x:c r="E58" s="37"/>
      <x:c r="F58" s="37"/>
      <x:c r="G58" s="37"/>
      <x:c r="H58" s="37"/>
      <x:c r="I58" s="37"/>
      <x:c r="J58" s="37"/>
      <x:c r="K58" s="37"/>
    </x:row>
    <x:row r="59" ht="21" customHeight="1">
      <x:c r="A59" s="37"/>
      <x:c r="B59" s="37"/>
      <x:c r="C59" s="37"/>
      <x:c r="D59" s="37"/>
      <x:c r="E59" s="37"/>
      <x:c r="F59" s="37"/>
      <x:c r="G59" s="37"/>
      <x:c r="H59" s="37"/>
      <x:c r="I59" s="37"/>
      <x:c r="J59" s="37"/>
      <x:c r="K59" s="37"/>
    </x:row>
    <x:row r="60" ht="21" customHeight="1">
      <x:c r="A60" s="37"/>
      <x:c r="B60" s="37"/>
      <x:c r="C60" s="37"/>
      <x:c r="D60" s="37"/>
      <x:c r="E60" s="37"/>
      <x:c r="F60" s="37"/>
      <x:c r="G60" s="37"/>
      <x:c r="H60" s="37"/>
      <x:c r="I60" s="37"/>
      <x:c r="J60" s="37"/>
      <x:c r="K60" s="37"/>
    </x:row>
    <x:row r="61" ht="21" customHeight="1">
      <x:c r="A61" s="37"/>
      <x:c r="B61" s="37"/>
      <x:c r="C61" s="37"/>
      <x:c r="D61" s="37"/>
      <x:c r="E61" s="37"/>
      <x:c r="F61" s="37"/>
      <x:c r="G61" s="37"/>
      <x:c r="H61" s="37"/>
      <x:c r="I61" s="37"/>
      <x:c r="J61" s="37"/>
      <x:c r="K61" s="37"/>
    </x:row>
    <x:row r="62" ht="21" customHeight="1">
      <x:c r="A62" s="37"/>
      <x:c r="B62" s="37"/>
      <x:c r="C62" s="37"/>
      <x:c r="D62" s="37"/>
      <x:c r="E62" s="37"/>
      <x:c r="F62" s="37"/>
      <x:c r="G62" s="37"/>
      <x:c r="H62" s="37"/>
      <x:c r="I62" s="37"/>
      <x:c r="J62" s="37"/>
      <x:c r="K62" s="37"/>
    </x:row>
    <x:row r="63" ht="21" customHeight="1">
      <x:c r="A63" s="37"/>
      <x:c r="B63" s="37"/>
      <x:c r="C63" s="37"/>
      <x:c r="D63" s="37"/>
      <x:c r="E63" s="37"/>
      <x:c r="F63" s="37"/>
      <x:c r="G63" s="37"/>
      <x:c r="H63" s="37"/>
      <x:c r="I63" s="37"/>
      <x:c r="J63" s="37"/>
      <x:c r="K63" s="37"/>
    </x:row>
    <x:row r="64" ht="21" customHeight="1">
      <x:c r="A64" s="37"/>
      <x:c r="B64" s="37"/>
      <x:c r="C64" s="37"/>
      <x:c r="D64" s="37"/>
      <x:c r="E64" s="37"/>
      <x:c r="F64" s="37"/>
      <x:c r="G64" s="37"/>
      <x:c r="H64" s="37"/>
      <x:c r="I64" s="37"/>
      <x:c r="J64" s="37"/>
      <x:c r="K64" s="37"/>
    </x:row>
    <x:row r="65" ht="21" customHeight="1">
      <x:c r="A65" s="37"/>
      <x:c r="B65" s="37"/>
      <x:c r="C65" s="37"/>
      <x:c r="D65" s="37"/>
      <x:c r="E65" s="37"/>
      <x:c r="F65" s="37"/>
      <x:c r="G65" s="37"/>
      <x:c r="H65" s="37"/>
      <x:c r="I65" s="37"/>
      <x:c r="J65" s="37"/>
      <x:c r="K65" s="37"/>
    </x:row>
    <x:row r="66" ht="21" customHeight="1">
      <x:c r="A66" s="37"/>
      <x:c r="B66" s="37"/>
      <x:c r="C66" s="37"/>
      <x:c r="D66" s="37"/>
      <x:c r="E66" s="37"/>
      <x:c r="F66" s="37"/>
      <x:c r="G66" s="37"/>
      <x:c r="H66" s="37"/>
      <x:c r="I66" s="37"/>
      <x:c r="J66" s="37"/>
      <x:c r="K66" s="37"/>
    </x:row>
    <x:row r="67" ht="21" customHeight="1">
      <x:c r="A67" s="37"/>
      <x:c r="B67" s="37"/>
      <x:c r="C67" s="37"/>
      <x:c r="D67" s="37"/>
      <x:c r="E67" s="37"/>
      <x:c r="F67" s="37"/>
      <x:c r="G67" s="37"/>
      <x:c r="H67" s="37"/>
      <x:c r="I67" s="37"/>
      <x:c r="J67" s="37"/>
      <x:c r="K67" s="37"/>
    </x:row>
    <x:row r="68" ht="21" customHeight="1">
      <x:c r="A68" s="37"/>
      <x:c r="B68" s="37"/>
      <x:c r="C68" s="37"/>
      <x:c r="D68" s="37"/>
      <x:c r="E68" s="37"/>
      <x:c r="F68" s="37"/>
      <x:c r="G68" s="37"/>
      <x:c r="H68" s="37"/>
      <x:c r="I68" s="37"/>
      <x:c r="J68" s="37"/>
      <x:c r="K68" s="37"/>
    </x:row>
    <x:row r="69" ht="21" customHeight="1">
      <x:c r="A69" s="37"/>
      <x:c r="B69" s="37"/>
      <x:c r="C69" s="37"/>
      <x:c r="D69" s="37"/>
      <x:c r="E69" s="37"/>
      <x:c r="F69" s="37"/>
      <x:c r="G69" s="37"/>
      <x:c r="H69" s="37"/>
      <x:c r="I69" s="37"/>
      <x:c r="J69" s="37"/>
      <x:c r="K69" s="37"/>
    </x:row>
    <x:row r="70" ht="21" customHeight="1">
      <x:c r="A70" s="37"/>
      <x:c r="B70" s="37"/>
      <x:c r="C70" s="37"/>
      <x:c r="D70" s="37"/>
      <x:c r="E70" s="37"/>
      <x:c r="F70" s="37"/>
      <x:c r="G70" s="37"/>
      <x:c r="H70" s="37"/>
      <x:c r="I70" s="37"/>
      <x:c r="J70" s="37"/>
      <x:c r="K70" s="37"/>
    </x:row>
    <x:row r="71" ht="21" customHeight="1">
      <x:c r="A71" s="37"/>
      <x:c r="B71" s="37"/>
      <x:c r="C71" s="37"/>
      <x:c r="D71" s="37"/>
      <x:c r="E71" s="37"/>
      <x:c r="F71" s="37"/>
      <x:c r="G71" s="37"/>
      <x:c r="H71" s="37"/>
      <x:c r="I71" s="37"/>
      <x:c r="J71" s="37"/>
      <x:c r="K71" s="37"/>
    </x:row>
    <x:row r="72" ht="21" customHeight="1">
      <x:c r="A72" s="37"/>
      <x:c r="B72" s="37"/>
      <x:c r="C72" s="37"/>
      <x:c r="D72" s="37"/>
      <x:c r="E72" s="37"/>
      <x:c r="F72" s="37"/>
      <x:c r="G72" s="37"/>
      <x:c r="H72" s="37"/>
      <x:c r="I72" s="37"/>
      <x:c r="J72" s="37"/>
      <x:c r="K72" s="37"/>
    </x:row>
    <x:row r="73" ht="21" customHeight="1">
      <x:c r="A73" s="37"/>
      <x:c r="B73" s="37"/>
      <x:c r="C73" s="37"/>
      <x:c r="D73" s="37"/>
      <x:c r="E73" s="37"/>
      <x:c r="F73" s="37"/>
      <x:c r="G73" s="37"/>
      <x:c r="H73" s="37"/>
      <x:c r="I73" s="37"/>
      <x:c r="J73" s="37"/>
      <x:c r="K73" s="37"/>
    </x:row>
    <x:row r="74" ht="21" customHeight="1">
      <x:c r="A74" s="37"/>
      <x:c r="B74" s="37"/>
      <x:c r="C74" s="37"/>
      <x:c r="D74" s="37"/>
      <x:c r="E74" s="37"/>
      <x:c r="F74" s="37"/>
      <x:c r="G74" s="37"/>
      <x:c r="H74" s="37"/>
      <x:c r="I74" s="37"/>
      <x:c r="J74" s="37"/>
      <x:c r="K74" s="37"/>
    </x:row>
    <x:row r="75" ht="21" customHeight="1">
      <x:c r="A75" s="37"/>
      <x:c r="B75" s="37"/>
      <x:c r="C75" s="37"/>
      <x:c r="D75" s="37"/>
      <x:c r="E75" s="37"/>
      <x:c r="F75" s="37"/>
      <x:c r="G75" s="37"/>
      <x:c r="H75" s="37"/>
      <x:c r="I75" s="37"/>
      <x:c r="J75" s="37"/>
      <x:c r="K75" s="37"/>
    </x:row>
    <x:row r="76" ht="21" customHeight="1">
      <x:c r="A76" s="37"/>
      <x:c r="B76" s="37"/>
      <x:c r="C76" s="37"/>
      <x:c r="D76" s="37"/>
      <x:c r="E76" s="37"/>
      <x:c r="F76" s="37"/>
      <x:c r="G76" s="37"/>
      <x:c r="H76" s="37"/>
      <x:c r="I76" s="37"/>
      <x:c r="J76" s="37"/>
      <x:c r="K76" s="37"/>
    </x:row>
    <x:row r="77" ht="21" customHeight="1">
      <x:c r="A77" s="37"/>
      <x:c r="B77" s="37"/>
      <x:c r="C77" s="37"/>
      <x:c r="D77" s="37"/>
      <x:c r="E77" s="37"/>
      <x:c r="F77" s="37"/>
      <x:c r="G77" s="37"/>
      <x:c r="H77" s="37"/>
      <x:c r="I77" s="37"/>
      <x:c r="J77" s="37"/>
      <x:c r="K77" s="37"/>
    </x:row>
    <x:row r="78" ht="21" customHeight="1">
      <x:c r="A78" s="37"/>
      <x:c r="B78" s="37"/>
      <x:c r="C78" s="37"/>
      <x:c r="D78" s="37"/>
      <x:c r="E78" s="37"/>
      <x:c r="F78" s="37"/>
      <x:c r="G78" s="37"/>
      <x:c r="H78" s="37"/>
      <x:c r="I78" s="37"/>
      <x:c r="J78" s="37"/>
      <x:c r="K78" s="37"/>
    </x:row>
    <x:row r="79" ht="21" customHeight="1">
      <x:c r="A79" s="37"/>
      <x:c r="B79" s="37"/>
      <x:c r="C79" s="37"/>
      <x:c r="D79" s="37"/>
      <x:c r="E79" s="37"/>
      <x:c r="F79" s="37"/>
      <x:c r="G79" s="37"/>
      <x:c r="H79" s="37"/>
      <x:c r="I79" s="37"/>
      <x:c r="J79" s="37"/>
      <x:c r="K79" s="37"/>
    </x:row>
    <x:row r="80" ht="21" customHeight="1">
      <x:c r="A80" s="37"/>
      <x:c r="B80" s="37"/>
      <x:c r="C80" s="37"/>
      <x:c r="D80" s="37"/>
      <x:c r="E80" s="37"/>
      <x:c r="F80" s="37"/>
      <x:c r="G80" s="37"/>
      <x:c r="H80" s="37"/>
      <x:c r="I80" s="37"/>
      <x:c r="J80" s="37"/>
      <x:c r="K80" s="37"/>
    </x:row>
    <x:row r="81" ht="21" customHeight="1">
      <x:c r="A81" s="37"/>
      <x:c r="B81" s="37"/>
      <x:c r="C81" s="37"/>
      <x:c r="D81" s="37"/>
      <x:c r="E81" s="37"/>
      <x:c r="F81" s="37"/>
      <x:c r="G81" s="37"/>
      <x:c r="H81" s="37"/>
      <x:c r="I81" s="37"/>
      <x:c r="J81" s="37"/>
      <x:c r="K81" s="37"/>
    </x:row>
    <x:row r="82" ht="21" customHeight="1">
      <x:c r="A82" s="37"/>
      <x:c r="B82" s="37"/>
      <x:c r="C82" s="37"/>
      <x:c r="D82" s="37"/>
      <x:c r="E82" s="37"/>
      <x:c r="F82" s="37"/>
      <x:c r="G82" s="37"/>
      <x:c r="H82" s="37"/>
      <x:c r="I82" s="37"/>
      <x:c r="J82" s="37"/>
      <x:c r="K82" s="37"/>
    </x:row>
    <x:row r="83" ht="21" customHeight="1">
      <x:c r="A83" s="37"/>
      <x:c r="B83" s="37"/>
      <x:c r="C83" s="37"/>
      <x:c r="D83" s="37"/>
      <x:c r="E83" s="37"/>
      <x:c r="F83" s="37"/>
      <x:c r="G83" s="37"/>
      <x:c r="H83" s="37"/>
      <x:c r="I83" s="37"/>
      <x:c r="J83" s="37"/>
      <x:c r="K83" s="37"/>
    </x:row>
    <x:row r="84" ht="21" customHeight="1">
      <x:c r="A84" s="37"/>
      <x:c r="B84" s="37"/>
      <x:c r="C84" s="37"/>
      <x:c r="D84" s="37"/>
      <x:c r="E84" s="37"/>
      <x:c r="F84" s="37"/>
      <x:c r="G84" s="37"/>
      <x:c r="H84" s="37"/>
      <x:c r="I84" s="37"/>
      <x:c r="J84" s="37"/>
      <x:c r="K84" s="37"/>
    </x:row>
    <x:row r="85" ht="21" customHeight="1">
      <x:c r="A85" s="37"/>
      <x:c r="B85" s="37"/>
      <x:c r="C85" s="37"/>
      <x:c r="D85" s="37"/>
      <x:c r="E85" s="37"/>
      <x:c r="F85" s="37"/>
      <x:c r="G85" s="37"/>
      <x:c r="H85" s="37"/>
      <x:c r="I85" s="37"/>
      <x:c r="J85" s="37"/>
      <x:c r="K85" s="37"/>
    </x:row>
    <x:row r="86" ht="21" customHeight="1">
      <x:c r="A86" s="37"/>
      <x:c r="B86" s="37"/>
      <x:c r="C86" s="37"/>
      <x:c r="D86" s="37"/>
      <x:c r="E86" s="37"/>
      <x:c r="F86" s="37"/>
      <x:c r="G86" s="37"/>
      <x:c r="H86" s="37"/>
      <x:c r="I86" s="37"/>
      <x:c r="J86" s="37"/>
      <x:c r="K86" s="37"/>
    </x:row>
    <x:row r="87" ht="21" customHeight="1">
      <x:c r="A87" s="37"/>
      <x:c r="B87" s="37"/>
      <x:c r="C87" s="37"/>
      <x:c r="D87" s="37"/>
      <x:c r="E87" s="37"/>
      <x:c r="F87" s="37"/>
      <x:c r="G87" s="37"/>
      <x:c r="H87" s="37"/>
      <x:c r="I87" s="37"/>
      <x:c r="J87" s="37"/>
      <x:c r="K87" s="37"/>
    </x:row>
    <x:row r="88" ht="21" customHeight="1">
      <x:c r="A88" s="37"/>
      <x:c r="B88" s="37"/>
      <x:c r="C88" s="37"/>
      <x:c r="D88" s="37"/>
      <x:c r="E88" s="37"/>
      <x:c r="F88" s="37"/>
      <x:c r="G88" s="37"/>
      <x:c r="H88" s="37"/>
      <x:c r="I88" s="37"/>
      <x:c r="J88" s="37"/>
      <x:c r="K88" s="37"/>
    </x:row>
    <x:row r="89" ht="21" customHeight="1">
      <x:c r="A89" s="37"/>
      <x:c r="B89" s="37"/>
      <x:c r="C89" s="37"/>
      <x:c r="D89" s="37"/>
      <x:c r="E89" s="37"/>
      <x:c r="F89" s="37"/>
      <x:c r="G89" s="37"/>
      <x:c r="H89" s="37"/>
      <x:c r="I89" s="37"/>
      <x:c r="J89" s="37"/>
      <x:c r="K89" s="37"/>
    </x:row>
    <x:row r="90" ht="21" customHeight="1">
      <x:c r="A90" s="37"/>
      <x:c r="B90" s="37"/>
      <x:c r="C90" s="37"/>
      <x:c r="D90" s="37"/>
      <x:c r="E90" s="37"/>
      <x:c r="F90" s="37"/>
      <x:c r="G90" s="37"/>
      <x:c r="H90" s="37"/>
      <x:c r="I90" s="37"/>
      <x:c r="J90" s="37"/>
      <x:c r="K90" s="37"/>
    </x:row>
    <x:row r="91" ht="21" customHeight="1">
      <x:c r="A91" s="37"/>
      <x:c r="B91" s="37"/>
      <x:c r="C91" s="37"/>
      <x:c r="D91" s="37"/>
      <x:c r="E91" s="37"/>
      <x:c r="F91" s="37"/>
      <x:c r="G91" s="37"/>
      <x:c r="H91" s="37"/>
      <x:c r="I91" s="37"/>
      <x:c r="J91" s="37"/>
      <x:c r="K91" s="37"/>
    </x:row>
    <x:row r="92" ht="21" customHeight="1">
      <x:c r="A92" s="37"/>
      <x:c r="B92" s="37"/>
      <x:c r="C92" s="37"/>
      <x:c r="D92" s="37"/>
      <x:c r="E92" s="37"/>
      <x:c r="F92" s="37"/>
      <x:c r="G92" s="37"/>
      <x:c r="H92" s="37"/>
      <x:c r="I92" s="37"/>
      <x:c r="J92" s="37"/>
      <x:c r="K92" s="37"/>
    </x:row>
    <x:row r="93" ht="21" customHeight="1">
      <x:c r="A93" s="37"/>
      <x:c r="B93" s="37"/>
      <x:c r="C93" s="37"/>
      <x:c r="D93" s="37"/>
      <x:c r="E93" s="37"/>
      <x:c r="F93" s="37"/>
      <x:c r="G93" s="37"/>
      <x:c r="H93" s="37"/>
      <x:c r="I93" s="37"/>
      <x:c r="J93" s="37"/>
      <x:c r="K93" s="37"/>
    </x:row>
    <x:row r="94" ht="21" customHeight="1">
      <x:c r="A94" s="37"/>
      <x:c r="B94" s="37"/>
      <x:c r="C94" s="37"/>
      <x:c r="D94" s="37"/>
      <x:c r="E94" s="37"/>
      <x:c r="F94" s="37"/>
      <x:c r="G94" s="37"/>
      <x:c r="H94" s="37"/>
      <x:c r="I94" s="37"/>
      <x:c r="J94" s="37"/>
      <x:c r="K94" s="37"/>
    </x:row>
    <x:row r="95" ht="21" customHeight="1">
      <x:c r="A95" s="37"/>
      <x:c r="B95" s="37"/>
      <x:c r="C95" s="37"/>
      <x:c r="D95" s="37"/>
      <x:c r="E95" s="37"/>
      <x:c r="F95" s="37"/>
      <x:c r="G95" s="37"/>
      <x:c r="H95" s="37"/>
      <x:c r="I95" s="37"/>
      <x:c r="J95" s="37"/>
      <x:c r="K95" s="37"/>
    </x:row>
    <x:row r="96" ht="21" customHeight="1">
      <x:c r="A96" s="37"/>
      <x:c r="B96" s="37"/>
      <x:c r="C96" s="37"/>
      <x:c r="D96" s="37"/>
      <x:c r="E96" s="37"/>
      <x:c r="F96" s="37"/>
      <x:c r="G96" s="37"/>
      <x:c r="H96" s="37"/>
      <x:c r="I96" s="37"/>
      <x:c r="J96" s="37"/>
      <x:c r="K96" s="37"/>
    </x:row>
    <x:row r="97" ht="21" customHeight="1">
      <x:c r="A97" s="37"/>
      <x:c r="B97" s="37"/>
      <x:c r="C97" s="37"/>
      <x:c r="D97" s="37"/>
      <x:c r="E97" s="37"/>
      <x:c r="F97" s="37"/>
      <x:c r="G97" s="37"/>
      <x:c r="H97" s="37"/>
      <x:c r="I97" s="37"/>
      <x:c r="J97" s="37"/>
      <x:c r="K97" s="37"/>
    </x:row>
    <x:row r="98" ht="21" customHeight="1">
      <x:c r="A98" s="37"/>
      <x:c r="B98" s="37"/>
      <x:c r="C98" s="37"/>
      <x:c r="D98" s="37"/>
      <x:c r="E98" s="37"/>
      <x:c r="F98" s="37"/>
      <x:c r="G98" s="37"/>
      <x:c r="H98" s="37"/>
      <x:c r="I98" s="37"/>
      <x:c r="J98" s="37"/>
      <x:c r="K98" s="37"/>
    </x:row>
    <x:row r="99" ht="21" customHeight="1">
      <x:c r="A99" s="37"/>
      <x:c r="B99" s="37"/>
      <x:c r="C99" s="37"/>
      <x:c r="D99" s="37"/>
      <x:c r="E99" s="37"/>
      <x:c r="F99" s="37"/>
      <x:c r="G99" s="37"/>
      <x:c r="H99" s="37"/>
      <x:c r="I99" s="37"/>
      <x:c r="J99" s="37"/>
      <x:c r="K99" s="37"/>
    </x:row>
    <x:row r="100" ht="21" customHeight="1">
      <x:c r="A100" s="37"/>
      <x:c r="B100" s="37"/>
      <x:c r="C100" s="37"/>
      <x:c r="D100" s="37"/>
      <x:c r="E100" s="37"/>
      <x:c r="F100" s="37"/>
      <x:c r="G100" s="37"/>
      <x:c r="H100" s="37"/>
      <x:c r="I100" s="37"/>
      <x:c r="J100" s="37"/>
      <x:c r="K100" s="37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34" hidden="0" customWidth="1"/>
    <x:col min="3" max="3" width="34" hidden="0" customWidth="1"/>
    <x:col min="4" max="4" width="66" hidden="0" customWidth="1"/>
  </x:cols>
  <x:sheetData>
    <x:row r="1">
      <x:c r="A1" s="37"/>
      <x:c r="B1" s="37"/>
      <x:c r="C1" s="37"/>
      <x:c r="D1" s="37"/>
    </x:row>
    <x:row r="2">
      <x:c r="A2" s="39" t="str">
        <x:v>Estructura de información solicitada a aseguradoras</x:v>
      </x:c>
      <x:c r="B2" s="37"/>
      <x:c r="C2" s="37"/>
      <x:c r="D2" s="37"/>
    </x:row>
    <x:row r="3">
      <x:c r="A3" s="40" t="str">
        <x:v>Una fila por ubicación y bien asegurado. IDs seudonimizados, sin datos personales innecesarios.</x:v>
      </x:c>
      <x:c r="B3" s="37"/>
      <x:c r="C3" s="37"/>
      <x:c r="D3" s="37"/>
    </x:row>
    <x:row r="4">
      <x:c r="A4" s="37"/>
      <x:c r="B4" s="37"/>
      <x:c r="C4" s="37"/>
      <x:c r="D4" s="37"/>
    </x:row>
    <x:row r="5" ht="38" customHeight="1">
      <x:c r="A5" s="8" t="str">
        <x:v>Campo</x:v>
      </x:c>
      <x:c r="B5" s="8" t="str">
        <x:v>Tipo / unidad</x:v>
      </x:c>
      <x:c r="C5" s="8" t="str">
        <x:v>Necesidad</x:v>
      </x:c>
      <x:c r="D5" s="8" t="str">
        <x:v>Observación / origen</x:v>
      </x:c>
    </x:row>
    <x:row r="6" ht="21" customHeight="1">
      <x:c r="A6" s="37" t="str">
        <x:v>id_compania</x:v>
      </x:c>
      <x:c r="B6" s="37" t="str">
        <x:v>Texto</x:v>
      </x:c>
      <x:c r="C6" s="37" t="str">
        <x:v>Obligatorio</x:v>
      </x:c>
      <x:c r="D6" s="37" t="str">
        <x:v>Clave estable de compañía</x:v>
      </x:c>
    </x:row>
    <x:row r="7" ht="21" customHeight="1">
      <x:c r="A7" s="37" t="str">
        <x:v>id_poliza</x:v>
      </x:c>
      <x:c r="B7" s="37" t="str">
        <x:v>Texto seudonimizado</x:v>
      </x:c>
      <x:c r="C7" s="37" t="str">
        <x:v>Obligatorio</x:v>
      </x:c>
      <x:c r="D7" s="37" t="str">
        <x:v>Puede tener varias ubicaciones</x:v>
      </x:c>
    </x:row>
    <x:row r="8" ht="21" customHeight="1">
      <x:c r="A8" s="37" t="str">
        <x:v>id_riesgo</x:v>
      </x:c>
      <x:c r="B8" s="37" t="str">
        <x:v>Texto único</x:v>
      </x:c>
      <x:c r="C8" s="37" t="str">
        <x:v>Obligatorio</x:v>
      </x:c>
      <x:c r="D8" s="37" t="str">
        <x:v>Una ubicación y bien asegurado</x:v>
      </x:c>
    </x:row>
    <x:row r="9" ht="21" customHeight="1">
      <x:c r="A9" s="37" t="str">
        <x:v>fecha_corte</x:v>
      </x:c>
      <x:c r="B9" s="37" t="str">
        <x:v>Fecha</x:v>
      </x:c>
      <x:c r="C9" s="37" t="str">
        <x:v>Obligatorio</x:v>
      </x:c>
      <x:c r="D9" s="37" t="str">
        <x:v>31/08/2026 o fecha definida</x:v>
      </x:c>
    </x:row>
    <x:row r="10" ht="21" customHeight="1">
      <x:c r="A10" s="37" t="str">
        <x:v>vigencia_desde / hasta</x:v>
      </x:c>
      <x:c r="B10" s="37" t="str">
        <x:v>Fecha</x:v>
      </x:c>
      <x:c r="C10" s="37" t="str">
        <x:v>Recomendado</x:v>
      </x:c>
      <x:c r="D10" s="37" t="str">
        <x:v>Verificar exposición vigente</x:v>
      </x:c>
    </x:row>
    <x:row r="11" ht="21" customHeight="1">
      <x:c r="A11" s="37" t="str">
        <x:v>provincia / distrito / corregimiento</x:v>
      </x:c>
      <x:c r="B11" s="37" t="str">
        <x:v>Texto / código INEC</x:v>
      </x:c>
      <x:c r="C11" s="37" t="str">
        <x:v>Obligatorio</x:v>
      </x:c>
      <x:c r="D11" s="37" t="str">
        <x:v>Ubicación del bien, no domicilio del cliente</x:v>
      </x:c>
    </x:row>
    <x:row r="12" ht="21" customHeight="1">
      <x:c r="A12" s="37" t="str">
        <x:v>localidad / dirección riesgo</x:v>
      </x:c>
      <x:c r="B12" s="37" t="str">
        <x:v>Texto</x:v>
      </x:c>
      <x:c r="C12" s="37" t="str">
        <x:v>Obligatorio</x:v>
      </x:c>
      <x:c r="D12" s="37" t="str">
        <x:v>Permite geocodificación</x:v>
      </x:c>
    </x:row>
    <x:row r="13" ht="21" customHeight="1">
      <x:c r="A13" s="37" t="str">
        <x:v>latitud / longitud</x:v>
      </x:c>
      <x:c r="B13" s="37" t="str">
        <x:v>Grados WGS84</x:v>
      </x:c>
      <x:c r="C13" s="37" t="str">
        <x:v>Recomendado</x:v>
      </x:c>
      <x:c r="D13" s="37" t="str">
        <x:v>Indicar origen y precisión</x:v>
      </x:c>
    </x:row>
    <x:row r="14" ht="21" customHeight="1">
      <x:c r="A14" s="37" t="str">
        <x:v>uso</x:v>
      </x:c>
      <x:c r="B14" s="37" t="str">
        <x:v>Residencial / Comercial / Industrial</x:v>
      </x:c>
      <x:c r="C14" s="37" t="str">
        <x:v>Obligatorio</x:v>
      </x:c>
      <x:c r="D14" s="37" t="str">
        <x:v>Código de uso normalizado</x:v>
      </x:c>
    </x:row>
    <x:row r="15" ht="21" customHeight="1">
      <x:c r="A15" s="37" t="str">
        <x:v>actividad / ocupación</x:v>
      </x:c>
      <x:c r="B15" s="37" t="str">
        <x:v>Texto</x:v>
      </x:c>
      <x:c r="C15" s="37" t="str">
        <x:v>Recomendado</x:v>
      </x:c>
      <x:c r="D15" s="37" t="str">
        <x:v>Detalle del uso comercial o industrial</x:v>
      </x:c>
    </x:row>
    <x:row r="16" ht="21" customHeight="1">
      <x:c r="A16" s="37" t="str">
        <x:v>suma_asegurada_edificio</x:v>
      </x:c>
      <x:c r="B16" s="37" t="str">
        <x:v>USD</x:v>
      </x:c>
      <x:c r="C16" s="37" t="str">
        <x:v>Obligatorio si asegurado</x:v>
      </x:c>
      <x:c r="D16" s="37" t="str">
        <x:v>Formulario MAPFRE: edificio separado</x:v>
      </x:c>
    </x:row>
    <x:row r="17" ht="21" customHeight="1">
      <x:c r="A17" s="37" t="str">
        <x:v>suma_asegurada_contenido</x:v>
      </x:c>
      <x:c r="B17" s="37" t="str">
        <x:v>USD</x:v>
      </x:c>
      <x:c r="C17" s="37" t="str">
        <x:v>Obligatorio si asegurado</x:v>
      </x:c>
      <x:c r="D17" s="37" t="str">
        <x:v>Formulario MAPFRE: contenido separado</x:v>
      </x:c>
    </x:row>
    <x:row r="18" ht="21" customHeight="1">
      <x:c r="A18" s="37" t="str">
        <x:v>prima_anual / tasa</x:v>
      </x:c>
      <x:c r="B18" s="37" t="str">
        <x:v>USD / proporción anual</x:v>
      </x:c>
      <x:c r="C18" s="37" t="str">
        <x:v>Recomendado</x:v>
      </x:c>
      <x:c r="D18" s="37" t="str">
        <x:v>Validar la inferencia de suma asegurada</x:v>
      </x:c>
    </x:row>
    <x:row r="19" ht="21" customHeight="1">
      <x:c r="A19" s="37" t="str">
        <x:v>sistema_estructural</x:v>
      </x:c>
      <x:c r="B19" s="37" t="str">
        <x:v>Categoría</x:v>
      </x:c>
      <x:c r="C19" s="37" t="str">
        <x:v>Obligatorio</x:v>
      </x:c>
      <x:c r="D19" s="37" t="str">
        <x:v>No inferir solo de paredes</x:v>
      </x:c>
    </x:row>
    <x:row r="20" ht="21" customHeight="1">
      <x:c r="A20" s="37" t="str">
        <x:v>paredes / techo / piso</x:v>
      </x:c>
      <x:c r="B20" s="37" t="str">
        <x:v>Categoría</x:v>
      </x:c>
      <x:c r="C20" s="37" t="str">
        <x:v>Obligatorio</x:v>
      </x:c>
      <x:c r="D20" s="37" t="str">
        <x:v>Campos MAPFRE y ASSA</x:v>
      </x:c>
    </x:row>
    <x:row r="21" ht="21" customHeight="1">
      <x:c r="A21" s="37" t="str">
        <x:v>numero_pisos</x:v>
      </x:c>
      <x:c r="B21" s="37" t="str">
        <x:v>Entero</x:v>
      </x:c>
      <x:c r="C21" s="37" t="str">
        <x:v>Recomendado</x:v>
      </x:c>
      <x:c r="D21" s="37" t="str">
        <x:v>Campo MAPFRE</x:v>
      </x:c>
    </x:row>
    <x:row r="22" ht="21" customHeight="1">
      <x:c r="A22" s="37" t="str">
        <x:v>ano_construccion / reformas</x:v>
      </x:c>
      <x:c r="B22" s="37" t="str">
        <x:v>Año</x:v>
      </x:c>
      <x:c r="C22" s="37" t="str">
        <x:v>Recomendado</x:v>
      </x:c>
      <x:c r="D22" s="37" t="str">
        <x:v>Solicitar aunque no conste en adjuntos</x:v>
      </x:c>
    </x:row>
    <x:row r="23" ht="21" customHeight="1">
      <x:c r="A23" s="37" t="str">
        <x:v>cobertura_terremoto</x:v>
      </x:c>
      <x:c r="B23" s="37" t="str">
        <x:v>Sí / No</x:v>
      </x:c>
      <x:c r="C23" s="37" t="str">
        <x:v>Obligatorio</x:v>
      </x:c>
      <x:c r="D23" s="37" t="str">
        <x:v>En v1 se asume Sí para la exposición modelada</x:v>
      </x:c>
    </x:row>
    <x:row r="24" ht="21" customHeight="1">
      <x:c r="A24" s="37" t="str">
        <x:v>limite_terremoto</x:v>
      </x:c>
      <x:c r="B24" s="37" t="str">
        <x:v>USD</x:v>
      </x:c>
      <x:c r="C24" s="37" t="str">
        <x:v>Supuesto v1</x:v>
      </x:c>
      <x:c r="D24" s="37" t="str">
        <x:v>Igual a suma asegurada</x:v>
      </x:c>
    </x:row>
    <x:row r="25" ht="21" customHeight="1">
      <x:c r="A25" s="37" t="str">
        <x:v>deducible_terremoto</x:v>
      </x:c>
      <x:c r="B25" s="37" t="str">
        <x:v>USD</x:v>
      </x:c>
      <x:c r="C25" s="37" t="str">
        <x:v>Supuesto v1</x:v>
      </x:c>
      <x:c r="D25" s="37" t="str">
        <x:v>Cero</x:v>
      </x:c>
    </x:row>
    <x:row r="26" ht="21" customHeight="1">
      <x:c r="A26" s="37" t="str">
        <x:v>fuente / precision / version</x:v>
      </x:c>
      <x:c r="B26" s="37" t="str">
        <x:v>Texto</x:v>
      </x:c>
      <x:c r="C26" s="37" t="str">
        <x:v>Obligatorio</x:v>
      </x:c>
      <x:c r="D26" s="37" t="str">
        <x:v>Distinguir dato real, inferido y supuesto</x:v>
      </x:c>
    </x:row>
    <x:row r="27" ht="21" customHeight="1">
      <x:c r="A27" s="37"/>
      <x:c r="B27" s="37"/>
      <x:c r="C27" s="37"/>
      <x:c r="D27" s="37"/>
    </x:row>
    <x:row r="28" ht="21" customHeight="1">
      <x:c r="A28" s="37"/>
      <x:c r="B28" s="37"/>
      <x:c r="C28" s="37"/>
      <x:c r="D28" s="37"/>
    </x:row>
    <x:row r="29" ht="21" customHeight="1">
      <x:c r="A29" s="37"/>
      <x:c r="B29" s="37"/>
      <x:c r="C29" s="37"/>
      <x:c r="D29" s="37"/>
    </x:row>
    <x:row r="30" ht="21" customHeight="1">
      <x:c r="A30" s="37" t="str">
        <x:v>Fuentes: MAPFRE solicitudes de incendio persona natural/jurídica; ASSA formulario poliza-de-incendio.</x:v>
      </x:c>
      <x:c r="B30" s="37"/>
      <x:c r="C30" s="37"/>
      <x:c r="D30" s="37"/>
    </x:row>
    <x:row r="31" ht="21" customHeight="1">
      <x:c r="A31" s="37"/>
      <x:c r="B31" s="37"/>
      <x:c r="C31" s="37"/>
      <x:c r="D31" s="37"/>
    </x:row>
    <x:row r="32" ht="21" customHeight="1">
      <x:c r="A32" s="37"/>
      <x:c r="B32" s="37"/>
      <x:c r="C32" s="37"/>
      <x:c r="D32" s="37"/>
    </x:row>
    <x:row r="33" ht="21" customHeight="1">
      <x:c r="A33" s="37"/>
      <x:c r="B33" s="37"/>
      <x:c r="C33" s="37"/>
      <x:c r="D33" s="37"/>
    </x:row>
    <x:row r="34" ht="21" customHeight="1">
      <x:c r="A34" s="37"/>
      <x:c r="B34" s="37"/>
      <x:c r="C34" s="37"/>
      <x:c r="D34" s="37"/>
    </x:row>
    <x:row r="35" ht="21" customHeight="1">
      <x:c r="A35" s="37"/>
      <x:c r="B35" s="37"/>
      <x:c r="C35" s="37"/>
      <x:c r="D35" s="37"/>
    </x:row>
    <x:row r="36" ht="21" customHeight="1">
      <x:c r="A36" s="37"/>
      <x:c r="B36" s="37"/>
      <x:c r="C36" s="37"/>
      <x:c r="D36" s="37"/>
    </x:row>
    <x:row r="37" ht="21" customHeight="1">
      <x:c r="A37" s="37"/>
      <x:c r="B37" s="37"/>
      <x:c r="C37" s="37"/>
      <x:c r="D37" s="37"/>
    </x:row>
    <x:row r="38" ht="21" customHeight="1">
      <x:c r="A38" s="37"/>
      <x:c r="B38" s="37"/>
      <x:c r="C38" s="37"/>
      <x:c r="D38" s="37"/>
    </x:row>
    <x:row r="39" ht="21" customHeight="1">
      <x:c r="A39" s="37"/>
      <x:c r="B39" s="37"/>
      <x:c r="C39" s="37"/>
      <x:c r="D39" s="37"/>
    </x:row>
    <x:row r="40" ht="21" customHeight="1">
      <x:c r="A40" s="37"/>
      <x:c r="B40" s="37"/>
      <x:c r="C40" s="37"/>
      <x:c r="D40" s="37"/>
    </x:row>
    <x:row r="41" ht="21" customHeight="1">
      <x:c r="A41" s="37"/>
      <x:c r="B41" s="37"/>
      <x:c r="C41" s="37"/>
      <x:c r="D41" s="37"/>
    </x:row>
    <x:row r="42" ht="21" customHeight="1">
      <x:c r="A42" s="37"/>
      <x:c r="B42" s="37"/>
      <x:c r="C42" s="37"/>
      <x:c r="D42" s="37"/>
    </x:row>
    <x:row r="43" ht="21" customHeight="1">
      <x:c r="A43" s="37"/>
      <x:c r="B43" s="37"/>
      <x:c r="C43" s="37"/>
      <x:c r="D43" s="37"/>
    </x:row>
    <x:row r="44" ht="21" customHeight="1">
      <x:c r="A44" s="37"/>
      <x:c r="B44" s="37"/>
      <x:c r="C44" s="37"/>
      <x:c r="D44" s="37"/>
    </x:row>
    <x:row r="45" ht="21" customHeight="1">
      <x:c r="A45" s="37"/>
      <x:c r="B45" s="37"/>
      <x:c r="C45" s="37"/>
      <x:c r="D45" s="37"/>
    </x:row>
    <x:row r="46" ht="21" customHeight="1">
      <x:c r="A46" s="37"/>
      <x:c r="B46" s="37"/>
      <x:c r="C46" s="37"/>
      <x:c r="D46" s="37"/>
    </x:row>
    <x:row r="47" ht="21" customHeight="1">
      <x:c r="A47" s="37"/>
      <x:c r="B47" s="37"/>
      <x:c r="C47" s="37"/>
      <x:c r="D47" s="37"/>
    </x:row>
    <x:row r="48" ht="21" customHeight="1">
      <x:c r="A48" s="37"/>
      <x:c r="B48" s="37"/>
      <x:c r="C48" s="37"/>
      <x:c r="D48" s="37"/>
    </x:row>
    <x:row r="49" ht="21" customHeight="1">
      <x:c r="A49" s="37"/>
      <x:c r="B49" s="37"/>
      <x:c r="C49" s="37"/>
      <x:c r="D49" s="37"/>
    </x:row>
    <x:row r="50" ht="21" customHeight="1">
      <x:c r="A50" s="37"/>
      <x:c r="B50" s="37"/>
      <x:c r="C50" s="37"/>
      <x:c r="D50" s="37"/>
    </x:row>
    <x:row r="51" ht="21" customHeight="1">
      <x:c r="A51" s="37"/>
      <x:c r="B51" s="37"/>
      <x:c r="C51" s="37"/>
      <x:c r="D51" s="37"/>
    </x:row>
    <x:row r="52" ht="21" customHeight="1">
      <x:c r="A52" s="37"/>
      <x:c r="B52" s="37"/>
      <x:c r="C52" s="37"/>
      <x:c r="D52" s="37"/>
    </x:row>
    <x:row r="53" ht="21" customHeight="1">
      <x:c r="A53" s="37"/>
      <x:c r="B53" s="37"/>
      <x:c r="C53" s="37"/>
      <x:c r="D53" s="37"/>
    </x:row>
    <x:row r="54" ht="21" customHeight="1">
      <x:c r="A54" s="37"/>
      <x:c r="B54" s="37"/>
      <x:c r="C54" s="37"/>
      <x:c r="D54" s="37"/>
    </x:row>
    <x:row r="55" ht="21" customHeight="1">
      <x:c r="A55" s="37"/>
      <x:c r="B55" s="37"/>
      <x:c r="C55" s="37"/>
      <x:c r="D55" s="37"/>
    </x:row>
    <x:row r="56" ht="21" customHeight="1">
      <x:c r="A56" s="37"/>
      <x:c r="B56" s="37"/>
      <x:c r="C56" s="37"/>
      <x:c r="D56" s="37"/>
    </x:row>
    <x:row r="57" ht="21" customHeight="1">
      <x:c r="A57" s="37"/>
      <x:c r="B57" s="37"/>
      <x:c r="C57" s="37"/>
      <x:c r="D57" s="37"/>
    </x:row>
    <x:row r="58" ht="21" customHeight="1">
      <x:c r="A58" s="37"/>
      <x:c r="B58" s="37"/>
      <x:c r="C58" s="37"/>
      <x:c r="D58" s="37"/>
    </x:row>
    <x:row r="59" ht="21" customHeight="1">
      <x:c r="A59" s="37"/>
      <x:c r="B59" s="37"/>
      <x:c r="C59" s="37"/>
      <x:c r="D59" s="37"/>
    </x:row>
    <x:row r="60" ht="21" customHeight="1">
      <x:c r="A60" s="37"/>
      <x:c r="B60" s="37"/>
      <x:c r="C60" s="37"/>
      <x:c r="D60" s="37"/>
    </x:row>
    <x:row r="61" ht="21" customHeight="1">
      <x:c r="A61" s="37"/>
      <x:c r="B61" s="37"/>
      <x:c r="C61" s="37"/>
      <x:c r="D61" s="37"/>
    </x:row>
    <x:row r="62" ht="21" customHeight="1">
      <x:c r="A62" s="37"/>
      <x:c r="B62" s="37"/>
      <x:c r="C62" s="37"/>
      <x:c r="D62" s="37"/>
    </x:row>
    <x:row r="63" ht="21" customHeight="1">
      <x:c r="A63" s="37"/>
      <x:c r="B63" s="37"/>
      <x:c r="C63" s="37"/>
      <x:c r="D63" s="37"/>
    </x:row>
    <x:row r="64" ht="21" customHeight="1">
      <x:c r="A64" s="37"/>
      <x:c r="B64" s="37"/>
      <x:c r="C64" s="37"/>
      <x:c r="D64" s="37"/>
    </x:row>
    <x:row r="65" ht="21" customHeight="1">
      <x:c r="A65" s="37"/>
      <x:c r="B65" s="37"/>
      <x:c r="C65" s="37"/>
      <x:c r="D65" s="37"/>
    </x:row>
    <x:row r="66" ht="21" customHeight="1">
      <x:c r="A66" s="37"/>
      <x:c r="B66" s="37"/>
      <x:c r="C66" s="37"/>
      <x:c r="D66" s="37"/>
    </x:row>
    <x:row r="67" ht="21" customHeight="1">
      <x:c r="A67" s="37"/>
      <x:c r="B67" s="37"/>
      <x:c r="C67" s="37"/>
      <x:c r="D67" s="37"/>
    </x:row>
    <x:row r="68" ht="21" customHeight="1">
      <x:c r="A68" s="37"/>
      <x:c r="B68" s="37"/>
      <x:c r="C68" s="37"/>
      <x:c r="D68" s="37"/>
    </x:row>
    <x:row r="69" ht="21" customHeight="1">
      <x:c r="A69" s="37"/>
      <x:c r="B69" s="37"/>
      <x:c r="C69" s="37"/>
      <x:c r="D69" s="37"/>
    </x:row>
    <x:row r="70" ht="21" customHeight="1">
      <x:c r="A70" s="37"/>
      <x:c r="B70" s="37"/>
      <x:c r="C70" s="37"/>
      <x:c r="D70" s="37"/>
    </x:row>
    <x:row r="71" ht="21" customHeight="1">
      <x:c r="A71" s="37"/>
      <x:c r="B71" s="37"/>
      <x:c r="C71" s="37"/>
      <x:c r="D71" s="37"/>
    </x:row>
    <x:row r="72" ht="21" customHeight="1">
      <x:c r="A72" s="37"/>
      <x:c r="B72" s="37"/>
      <x:c r="C72" s="37"/>
      <x:c r="D72" s="37"/>
    </x:row>
    <x:row r="73" ht="21" customHeight="1">
      <x:c r="A73" s="37"/>
      <x:c r="B73" s="37"/>
      <x:c r="C73" s="37"/>
      <x:c r="D73" s="37"/>
    </x:row>
    <x:row r="74" ht="21" customHeight="1">
      <x:c r="A74" s="37"/>
      <x:c r="B74" s="37"/>
      <x:c r="C74" s="37"/>
      <x:c r="D74" s="37"/>
    </x:row>
    <x:row r="75" ht="21" customHeight="1">
      <x:c r="A75" s="37"/>
      <x:c r="B75" s="37"/>
      <x:c r="C75" s="37"/>
      <x:c r="D75" s="37"/>
    </x:row>
    <x:row r="76" ht="21" customHeight="1">
      <x:c r="A76" s="37"/>
      <x:c r="B76" s="37"/>
      <x:c r="C76" s="37"/>
      <x:c r="D76" s="37"/>
    </x:row>
    <x:row r="77" ht="21" customHeight="1">
      <x:c r="A77" s="37"/>
      <x:c r="B77" s="37"/>
      <x:c r="C77" s="37"/>
      <x:c r="D77" s="37"/>
    </x:row>
    <x:row r="78" ht="21" customHeight="1">
      <x:c r="A78" s="37"/>
      <x:c r="B78" s="37"/>
      <x:c r="C78" s="37"/>
      <x:c r="D78" s="37"/>
    </x:row>
    <x:row r="79" ht="21" customHeight="1">
      <x:c r="A79" s="37"/>
      <x:c r="B79" s="37"/>
      <x:c r="C79" s="37"/>
      <x:c r="D79" s="37"/>
    </x:row>
    <x:row r="80" ht="21" customHeight="1">
      <x:c r="A80" s="37"/>
      <x:c r="B80" s="37"/>
      <x:c r="C80" s="37"/>
      <x:c r="D80" s="37"/>
    </x:row>
    <x:row r="81" ht="21" customHeight="1">
      <x:c r="A81" s="37"/>
      <x:c r="B81" s="37"/>
      <x:c r="C81" s="37"/>
      <x:c r="D81" s="37"/>
    </x:row>
    <x:row r="82" ht="21" customHeight="1">
      <x:c r="A82" s="37"/>
      <x:c r="B82" s="37"/>
      <x:c r="C82" s="37"/>
      <x:c r="D82" s="37"/>
    </x:row>
    <x:row r="83" ht="21" customHeight="1">
      <x:c r="A83" s="37"/>
      <x:c r="B83" s="37"/>
      <x:c r="C83" s="37"/>
      <x:c r="D83" s="37"/>
    </x:row>
    <x:row r="84" ht="21" customHeight="1">
      <x:c r="A84" s="37"/>
      <x:c r="B84" s="37"/>
      <x:c r="C84" s="37"/>
      <x:c r="D84" s="37"/>
    </x:row>
    <x:row r="85" ht="21" customHeight="1">
      <x:c r="A85" s="37"/>
      <x:c r="B85" s="37"/>
      <x:c r="C85" s="37"/>
      <x:c r="D85" s="37"/>
    </x:row>
    <x:row r="86" ht="21" customHeight="1">
      <x:c r="A86" s="37"/>
      <x:c r="B86" s="37"/>
      <x:c r="C86" s="37"/>
      <x:c r="D86" s="37"/>
    </x:row>
    <x:row r="87" ht="21" customHeight="1">
      <x:c r="A87" s="37"/>
      <x:c r="B87" s="37"/>
      <x:c r="C87" s="37"/>
      <x:c r="D87" s="37"/>
    </x:row>
    <x:row r="88" ht="21" customHeight="1">
      <x:c r="A88" s="37"/>
      <x:c r="B88" s="37"/>
      <x:c r="C88" s="37"/>
      <x:c r="D88" s="37"/>
    </x:row>
    <x:row r="89" ht="21" customHeight="1">
      <x:c r="A89" s="37"/>
      <x:c r="B89" s="37"/>
      <x:c r="C89" s="37"/>
      <x:c r="D89" s="37"/>
    </x:row>
    <x:row r="90" ht="21" customHeight="1">
      <x:c r="A90" s="37"/>
      <x:c r="B90" s="37"/>
      <x:c r="C90" s="37"/>
      <x:c r="D90" s="37"/>
    </x:row>
    <x:row r="91" ht="21" customHeight="1">
      <x:c r="A91" s="37"/>
      <x:c r="B91" s="37"/>
      <x:c r="C91" s="37"/>
      <x:c r="D91" s="37"/>
    </x:row>
    <x:row r="92" ht="21" customHeight="1">
      <x:c r="A92" s="37"/>
      <x:c r="B92" s="37"/>
      <x:c r="C92" s="37"/>
      <x:c r="D92" s="37"/>
    </x:row>
    <x:row r="93" ht="21" customHeight="1">
      <x:c r="A93" s="37"/>
      <x:c r="B93" s="37"/>
      <x:c r="C93" s="37"/>
      <x:c r="D93" s="37"/>
    </x:row>
    <x:row r="94" ht="21" customHeight="1">
      <x:c r="A94" s="37"/>
      <x:c r="B94" s="37"/>
      <x:c r="C94" s="37"/>
      <x:c r="D94" s="37"/>
    </x:row>
    <x:row r="95" ht="21" customHeight="1">
      <x:c r="A95" s="37"/>
      <x:c r="B95" s="37"/>
      <x:c r="C95" s="37"/>
      <x:c r="D95" s="37"/>
    </x:row>
    <x:row r="96" ht="21" customHeight="1">
      <x:c r="A96" s="37"/>
      <x:c r="B96" s="37"/>
      <x:c r="C96" s="37"/>
      <x:c r="D96" s="37"/>
    </x:row>
    <x:row r="97" ht="21" customHeight="1">
      <x:c r="A97" s="37"/>
      <x:c r="B97" s="37"/>
      <x:c r="C97" s="37"/>
      <x:c r="D97" s="37"/>
    </x:row>
    <x:row r="98" ht="21" customHeight="1">
      <x:c r="A98" s="37"/>
      <x:c r="B98" s="37"/>
      <x:c r="C98" s="37"/>
      <x:c r="D98" s="37"/>
    </x:row>
    <x:row r="99" ht="21" customHeight="1">
      <x:c r="A99" s="37"/>
      <x:c r="B99" s="37"/>
      <x:c r="C99" s="37"/>
      <x:c r="D99" s="37"/>
    </x:row>
    <x:row r="100" ht="21" customHeight="1">
      <x:c r="A100" s="37"/>
      <x:c r="B100" s="37"/>
      <x:c r="C100" s="37"/>
      <x:c r="D100" s="37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5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52" hidden="0" customWidth="1"/>
  </x:cols>
  <x:sheetData>
    <x:row r="1">
      <x:c r="A1" s="37"/>
      <x:c r="B1" s="37"/>
      <x:c r="C1" s="37"/>
      <x:c r="D1" s="37"/>
      <x:c r="E1" s="37"/>
      <x:c r="F1" s="37"/>
      <x:c r="G1" s="37"/>
      <x:c r="H1" s="37"/>
      <x:c r="I1" s="37"/>
      <x:c r="J1" s="37"/>
      <x:c r="K1" s="37"/>
      <x:c r="L1" s="37"/>
    </x:row>
    <x:row r="2">
      <x:c r="A2" s="39" t="str">
        <x:v>Incendio y líneas aliadas por compañía</x:v>
      </x:c>
      <x:c r="B2" s="37"/>
      <x:c r="C2" s="37"/>
      <x:c r="D2" s="37"/>
      <x:c r="E2" s="37"/>
      <x:c r="F2" s="37"/>
      <x:c r="G2" s="37"/>
      <x:c r="H2" s="37"/>
      <x:c r="I2" s="37"/>
      <x:c r="J2" s="37"/>
      <x:c r="K2" s="37"/>
      <x:c r="L2" s="37"/>
    </x:row>
    <x:row r="3">
      <x:c r="A3" s="40" t="str">
        <x:v>Datos publicados. Primas suscritas acumuladas enero-agosto, USD.</x:v>
      </x:c>
      <x:c r="B3" s="37"/>
      <x:c r="C3" s="37"/>
      <x:c r="D3" s="37"/>
      <x:c r="E3" s="37"/>
      <x:c r="F3" s="37"/>
      <x:c r="G3" s="37"/>
      <x:c r="H3" s="37"/>
      <x:c r="I3" s="37"/>
      <x:c r="J3" s="37"/>
      <x:c r="K3" s="37"/>
      <x:c r="L3" s="37"/>
    </x:row>
    <x:row r="4">
      <x:c r="A4" s="37"/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</x:row>
    <x:row r="5" ht="38" customHeight="1">
      <x:c r="A5" s="8" t="str">
        <x:v>ID compañía</x:v>
      </x:c>
      <x:c r="B5" s="8" t="str">
        <x:v>Compañía</x:v>
      </x:c>
      <x:c r="C5" s="8" t="str">
        <x:v>Unidades total incendio</x:v>
      </x:c>
      <x:c r="D5" s="8" t="str">
        <x:v>Residencial</x:v>
      </x:c>
      <x:c r="E5" s="8" t="str">
        <x:v>Comercial</x:v>
      </x:c>
      <x:c r="F5" s="8" t="str">
        <x:v>Industrial</x:v>
      </x:c>
      <x:c r="G5" s="8" t="str">
        <x:v>Prima total incendio USD</x:v>
      </x:c>
      <x:c r="H5" s="8" t="str">
        <x:v>Prima residencial USD</x:v>
      </x:c>
      <x:c r="I5" s="8" t="str">
        <x:v>Prima comercial USD</x:v>
      </x:c>
      <x:c r="J5" s="8" t="str">
        <x:v>Prima industrial USD</x:v>
      </x:c>
      <x:c r="K5" s="8" t="str">
        <x:v>Unidades generales</x:v>
      </x:c>
      <x:c r="L5" s="8" t="str">
        <x:v>Fuente / página</x:v>
      </x:c>
    </x:row>
    <x:row r="6" ht="21" customHeight="1">
      <x:c r="A6" s="37" t="str">
        <x:v>C01</x:v>
      </x:c>
      <x:c r="B6" s="37" t="str">
        <x:v>Acerta Compañía de Seguros, S.A.</x:v>
      </x:c>
      <x:c r="C6" s="41" t="n">
        <x:v>5430</x:v>
      </x:c>
      <x:c r="D6" s="41" t="n">
        <x:v>3642</x:v>
      </x:c>
      <x:c r="E6" s="41" t="n">
        <x:v>1783</x:v>
      </x:c>
      <x:c r="F6" s="41" t="n">
        <x:v>5</x:v>
      </x:c>
      <x:c r="G6" s="41" t="n">
        <x:v>3086137</x:v>
      </x:c>
      <x:c r="H6" s="41" t="n">
        <x:v>714068</x:v>
      </x:c>
      <x:c r="I6" s="41" t="n">
        <x:v>2363841</x:v>
      </x:c>
      <x:c r="J6" s="41" t="n">
        <x:v>8228</x:v>
      </x:c>
      <x:c r="K6" s="41" t="n">
        <x:v>31595</x:v>
      </x:c>
      <x:c r="L6" s="37" t="str">
        <x:v>SSRP DES-TO-08-2026, páginas 6 y 14</x:v>
      </x:c>
    </x:row>
    <x:row r="7" ht="21" customHeight="1">
      <x:c r="A7" s="37" t="str">
        <x:v>C02</x:v>
      </x:c>
      <x:c r="B7" s="37" t="str">
        <x:v>Aliado Seguros, S.A.</x:v>
      </x:c>
      <x:c r="C7" s="41" t="n">
        <x:v>3348</x:v>
      </x:c>
      <x:c r="D7" s="41" t="n">
        <x:v>1807</x:v>
      </x:c>
      <x:c r="E7" s="41" t="n">
        <x:v>1541</x:v>
      </x:c>
      <x:c r="F7" s="41" t="n">
        <x:v>0</x:v>
      </x:c>
      <x:c r="G7" s="41" t="n">
        <x:v>3233356</x:v>
      </x:c>
      <x:c r="H7" s="41" t="n">
        <x:v>366720</x:v>
      </x:c>
      <x:c r="I7" s="41" t="n">
        <x:v>2866635</x:v>
      </x:c>
      <x:c r="J7" s="41" t="n">
        <x:v>0</x:v>
      </x:c>
      <x:c r="K7" s="41" t="n">
        <x:v>17443</x:v>
      </x:c>
      <x:c r="L7" s="37" t="str">
        <x:v>SSRP DES-TO-08-2026, páginas 6 y 14</x:v>
      </x:c>
    </x:row>
    <x:row r="8" ht="21" customHeight="1">
      <x:c r="A8" s="37" t="str">
        <x:v>C03</x:v>
      </x:c>
      <x:c r="B8" s="37" t="str">
        <x:v>Aseguradora Ancon, S.A.</x:v>
      </x:c>
      <x:c r="C8" s="41" t="n">
        <x:v>7455</x:v>
      </x:c>
      <x:c r="D8" s="41" t="n">
        <x:v>4299</x:v>
      </x:c>
      <x:c r="E8" s="41" t="n">
        <x:v>2958</x:v>
      </x:c>
      <x:c r="F8" s="41" t="n">
        <x:v>198</x:v>
      </x:c>
      <x:c r="G8" s="41" t="n">
        <x:v>5337876</x:v>
      </x:c>
      <x:c r="H8" s="41" t="n">
        <x:v>1114614</x:v>
      </x:c>
      <x:c r="I8" s="41" t="n">
        <x:v>3722457</x:v>
      </x:c>
      <x:c r="J8" s="41" t="n">
        <x:v>500806</x:v>
      </x:c>
      <x:c r="K8" s="41" t="n">
        <x:v>94205</x:v>
      </x:c>
      <x:c r="L8" s="37" t="str">
        <x:v>SSRP DES-TO-08-2026, páginas 6 y 14</x:v>
      </x:c>
    </x:row>
    <x:row r="9" ht="21" customHeight="1">
      <x:c r="A9" s="37" t="str">
        <x:v>C04</x:v>
      </x:c>
      <x:c r="B9" s="37" t="str">
        <x:v>Aseguradora Global, S.A.</x:v>
      </x:c>
      <x:c r="C9" s="41" t="n">
        <x:v>27154</x:v>
      </x:c>
      <x:c r="D9" s="41" t="n">
        <x:v>27008</x:v>
      </x:c>
      <x:c r="E9" s="41" t="n">
        <x:v>146</x:v>
      </x:c>
      <x:c r="F9" s="41" t="n">
        <x:v>0</x:v>
      </x:c>
      <x:c r="G9" s="41" t="n">
        <x:v>1908813</x:v>
      </x:c>
      <x:c r="H9" s="41" t="n">
        <x:v>1872591</x:v>
      </x:c>
      <x:c r="I9" s="41" t="n">
        <x:v>36222</x:v>
      </x:c>
      <x:c r="J9" s="41" t="n">
        <x:v>0</x:v>
      </x:c>
      <x:c r="K9" s="41" t="n">
        <x:v>98141</x:v>
      </x:c>
      <x:c r="L9" s="37" t="str">
        <x:v>SSRP DES-TO-08-2026, páginas 6 y 14</x:v>
      </x:c>
    </x:row>
    <x:row r="10" ht="21" customHeight="1">
      <x:c r="A10" s="37" t="str">
        <x:v>C05</x:v>
      </x:c>
      <x:c r="B10" s="37" t="str">
        <x:v>ASSA Compañía de Seguros, S.A.</x:v>
      </x:c>
      <x:c r="C10" s="41" t="n">
        <x:v>192400</x:v>
      </x:c>
      <x:c r="D10" s="41" t="n">
        <x:v>150503</x:v>
      </x:c>
      <x:c r="E10" s="41" t="n">
        <x:v>41897</x:v>
      </x:c>
      <x:c r="F10" s="41" t="n">
        <x:v>0</x:v>
      </x:c>
      <x:c r="G10" s="41" t="n">
        <x:v>63898832</x:v>
      </x:c>
      <x:c r="H10" s="41" t="n">
        <x:v>12599414</x:v>
      </x:c>
      <x:c r="I10" s="41" t="n">
        <x:v>51299418</x:v>
      </x:c>
      <x:c r="J10" s="41" t="n">
        <x:v>0</x:v>
      </x:c>
      <x:c r="K10" s="41" t="n">
        <x:v>450078</x:v>
      </x:c>
      <x:c r="L10" s="37" t="str">
        <x:v>SSRP DES-TO-08-2026, páginas 6 y 14</x:v>
      </x:c>
    </x:row>
    <x:row r="11" ht="21" customHeight="1">
      <x:c r="A11" s="37" t="str">
        <x:v>C06</x:v>
      </x:c>
      <x:c r="B11" s="37" t="str">
        <x:v>Banesco Seguros, S.A.</x:v>
      </x:c>
      <x:c r="C11" s="41" t="n">
        <x:v>9853</x:v>
      </x:c>
      <x:c r="D11" s="41" t="n">
        <x:v>0</x:v>
      </x:c>
      <x:c r="E11" s="41" t="n">
        <x:v>9853</x:v>
      </x:c>
      <x:c r="F11" s="41" t="n">
        <x:v>0</x:v>
      </x:c>
      <x:c r="G11" s="41" t="n">
        <x:v>1235626</x:v>
      </x:c>
      <x:c r="H11" s="41" t="n">
        <x:v>0</x:v>
      </x:c>
      <x:c r="I11" s="41" t="n">
        <x:v>1235626</x:v>
      </x:c>
      <x:c r="J11" s="41" t="n">
        <x:v>0</x:v>
      </x:c>
      <x:c r="K11" s="41" t="n">
        <x:v>16025</x:v>
      </x:c>
      <x:c r="L11" s="37" t="str">
        <x:v>SSRP DES-TO-08-2026, páginas 6 y 14</x:v>
      </x:c>
    </x:row>
    <x:row r="12" ht="21" customHeight="1">
      <x:c r="A12" s="37" t="str">
        <x:v>C07</x:v>
      </x:c>
      <x:c r="B12" s="37" t="str">
        <x:v>CHUBB Seguros Panamá S. A.</x:v>
      </x:c>
      <x:c r="C12" s="41" t="n">
        <x:v>251</x:v>
      </x:c>
      <x:c r="D12" s="41" t="n">
        <x:v>0</x:v>
      </x:c>
      <x:c r="E12" s="41" t="n">
        <x:v>251</x:v>
      </x:c>
      <x:c r="F12" s="41" t="n">
        <x:v>0</x:v>
      </x:c>
      <x:c r="G12" s="41" t="n">
        <x:v>5022487</x:v>
      </x:c>
      <x:c r="H12" s="41" t="n">
        <x:v>0</x:v>
      </x:c>
      <x:c r="I12" s="41" t="n">
        <x:v>5022487</x:v>
      </x:c>
      <x:c r="J12" s="41" t="n">
        <x:v>0</x:v>
      </x:c>
      <x:c r="K12" s="41" t="n">
        <x:v>2174</x:v>
      </x:c>
      <x:c r="L12" s="37" t="str">
        <x:v>SSRP DES-TO-08-2026, páginas 6 y 14</x:v>
      </x:c>
    </x:row>
    <x:row r="13" ht="21" customHeight="1">
      <x:c r="A13" s="37" t="str">
        <x:v>C08</x:v>
      </x:c>
      <x:c r="B13" s="37" t="str">
        <x:v>Compañía Internacional de Seguros, S.A.</x:v>
      </x:c>
      <x:c r="C13" s="41" t="n">
        <x:v>76453</x:v>
      </x:c>
      <x:c r="D13" s="41" t="n">
        <x:v>76453</x:v>
      </x:c>
      <x:c r="E13" s="41" t="n">
        <x:v>0</x:v>
      </x:c>
      <x:c r="F13" s="41" t="n">
        <x:v>0</x:v>
      </x:c>
      <x:c r="G13" s="41" t="n">
        <x:v>21963803</x:v>
      </x:c>
      <x:c r="H13" s="41" t="n">
        <x:v>21963803</x:v>
      </x:c>
      <x:c r="I13" s="41" t="n">
        <x:v>0</x:v>
      </x:c>
      <x:c r="J13" s="41" t="n">
        <x:v>0</x:v>
      </x:c>
      <x:c r="K13" s="41" t="n">
        <x:v>260084</x:v>
      </x:c>
      <x:c r="L13" s="37" t="str">
        <x:v>SSRP DES-TO-08-2026, páginas 6 y 14</x:v>
      </x:c>
    </x:row>
    <x:row r="14" ht="21" customHeight="1">
      <x:c r="A14" s="37" t="str">
        <x:v>C09</x:v>
      </x:c>
      <x:c r="B14" s="37" t="str">
        <x:v>General de Seguros, S.A.</x:v>
      </x:c>
      <x:c r="C14" s="41" t="n">
        <x:v>76867</x:v>
      </x:c>
      <x:c r="D14" s="41" t="n">
        <x:v>76867</x:v>
      </x:c>
      <x:c r="E14" s="41" t="n">
        <x:v>0</x:v>
      </x:c>
      <x:c r="F14" s="41" t="n">
        <x:v>0</x:v>
      </x:c>
      <x:c r="G14" s="41" t="n">
        <x:v>4739118</x:v>
      </x:c>
      <x:c r="H14" s="41" t="n">
        <x:v>4739118</x:v>
      </x:c>
      <x:c r="I14" s="41" t="n">
        <x:v>0</x:v>
      </x:c>
      <x:c r="J14" s="41" t="n">
        <x:v>0</x:v>
      </x:c>
      <x:c r="K14" s="41" t="n">
        <x:v>83977</x:v>
      </x:c>
      <x:c r="L14" s="37" t="str">
        <x:v>SSRP DES-TO-08-2026, páginas 6 y 14</x:v>
      </x:c>
    </x:row>
    <x:row r="15" ht="21" customHeight="1">
      <x:c r="A15" s="37" t="str">
        <x:v>C10</x:v>
      </x:c>
      <x:c r="B15" s="37" t="str">
        <x:v>MAPFRE Panamá S.A.</x:v>
      </x:c>
      <x:c r="C15" s="41" t="n">
        <x:v>24596</x:v>
      </x:c>
      <x:c r="D15" s="41" t="n">
        <x:v>0</x:v>
      </x:c>
      <x:c r="E15" s="41" t="n">
        <x:v>24596</x:v>
      </x:c>
      <x:c r="F15" s="41" t="n">
        <x:v>0</x:v>
      </x:c>
      <x:c r="G15" s="41" t="n">
        <x:v>19184492</x:v>
      </x:c>
      <x:c r="H15" s="41" t="n">
        <x:v>0</x:v>
      </x:c>
      <x:c r="I15" s="41" t="n">
        <x:v>19184492</x:v>
      </x:c>
      <x:c r="J15" s="41" t="n">
        <x:v>0</x:v>
      </x:c>
      <x:c r="K15" s="41" t="n">
        <x:v>86334</x:v>
      </x:c>
      <x:c r="L15" s="37" t="str">
        <x:v>SSRP DES-TO-08-2026, páginas 6 y 14</x:v>
      </x:c>
    </x:row>
    <x:row r="16" ht="21" customHeight="1">
      <x:c r="A16" s="37" t="str">
        <x:v>C11</x:v>
      </x:c>
      <x:c r="B16" s="37" t="str">
        <x:v>Mercantil Seguros y Reaseguros, S.A.</x:v>
      </x:c>
      <x:c r="C16" s="41" t="n">
        <x:v>739</x:v>
      </x:c>
      <x:c r="D16" s="41" t="n">
        <x:v>739</x:v>
      </x:c>
      <x:c r="E16" s="41" t="n">
        <x:v>0</x:v>
      </x:c>
      <x:c r="F16" s="41" t="n">
        <x:v>0</x:v>
      </x:c>
      <x:c r="G16" s="41" t="n">
        <x:v>258996</x:v>
      </x:c>
      <x:c r="H16" s="41" t="n">
        <x:v>258996</x:v>
      </x:c>
      <x:c r="I16" s="41" t="n">
        <x:v>0</x:v>
      </x:c>
      <x:c r="J16" s="41" t="n">
        <x:v>0</x:v>
      </x:c>
      <x:c r="K16" s="41" t="n">
        <x:v>2883</x:v>
      </x:c>
      <x:c r="L16" s="37" t="str">
        <x:v>SSRP DES-TO-08-2026, páginas 6 y 14</x:v>
      </x:c>
    </x:row>
    <x:row r="17" ht="21" customHeight="1">
      <x:c r="A17" s="37" t="str">
        <x:v>C12</x:v>
      </x:c>
      <x:c r="B17" s="37" t="str">
        <x:v>Multibank Seguros, S.A.</x:v>
      </x:c>
      <x:c r="C17" s="41" t="n">
        <x:v>8429</x:v>
      </x:c>
      <x:c r="D17" s="41" t="n">
        <x:v>7719</x:v>
      </x:c>
      <x:c r="E17" s="41" t="n">
        <x:v>682</x:v>
      </x:c>
      <x:c r="F17" s="41" t="n">
        <x:v>28</x:v>
      </x:c>
      <x:c r="G17" s="41" t="n">
        <x:v>1288539</x:v>
      </x:c>
      <x:c r="H17" s="41" t="n">
        <x:v>703773</x:v>
      </x:c>
      <x:c r="I17" s="41" t="n">
        <x:v>432854</x:v>
      </x:c>
      <x:c r="J17" s="41" t="n">
        <x:v>151912</x:v>
      </x:c>
      <x:c r="K17" s="41" t="n">
        <x:v>19001</x:v>
      </x:c>
      <x:c r="L17" s="37" t="str">
        <x:v>SSRP DES-TO-08-2026, páginas 6 y 14</x:v>
      </x:c>
    </x:row>
    <x:row r="18" ht="21" customHeight="1">
      <x:c r="A18" s="37" t="str">
        <x:v>C13</x:v>
      </x:c>
      <x:c r="B18" s="37" t="str">
        <x:v>Optima Compañía de Seguros, S.A.</x:v>
      </x:c>
      <x:c r="C18" s="41" t="n">
        <x:v>5404</x:v>
      </x:c>
      <x:c r="D18" s="41" t="n">
        <x:v>4186</x:v>
      </x:c>
      <x:c r="E18" s="41" t="n">
        <x:v>1061</x:v>
      </x:c>
      <x:c r="F18" s="41" t="n">
        <x:v>157</x:v>
      </x:c>
      <x:c r="G18" s="41" t="n">
        <x:v>4626006</x:v>
      </x:c>
      <x:c r="H18" s="41" t="n">
        <x:v>2028170</x:v>
      </x:c>
      <x:c r="I18" s="41" t="n">
        <x:v>2267482</x:v>
      </x:c>
      <x:c r="J18" s="41" t="n">
        <x:v>330354</x:v>
      </x:c>
      <x:c r="K18" s="41" t="n">
        <x:v>35150</x:v>
      </x:c>
      <x:c r="L18" s="37" t="str">
        <x:v>SSRP DES-TO-08-2026, páginas 6 y 14</x:v>
      </x:c>
    </x:row>
    <x:row r="19" ht="21" customHeight="1">
      <x:c r="A19" s="37" t="str">
        <x:v>C14</x:v>
      </x:c>
      <x:c r="B19" s="37" t="str">
        <x:v>Pan American Life Insurande de Panamá, S.A.</x:v>
      </x:c>
      <x:c r="C19" s="41" t="n">
        <x:v>0</x:v>
      </x:c>
      <x:c r="D19" s="41" t="n">
        <x:v>0</x:v>
      </x:c>
      <x:c r="E19" s="41" t="n">
        <x:v>0</x:v>
      </x:c>
      <x:c r="F19" s="41" t="n">
        <x:v>0</x:v>
      </x:c>
      <x:c r="G19" s="41" t="n">
        <x:v>0</x:v>
      </x:c>
      <x:c r="H19" s="41" t="n">
        <x:v>0</x:v>
      </x:c>
      <x:c r="I19" s="41" t="n">
        <x:v>0</x:v>
      </x:c>
      <x:c r="J19" s="41" t="n">
        <x:v>0</x:v>
      </x:c>
      <x:c r="K19" s="41" t="n">
        <x:v>0</x:v>
      </x:c>
      <x:c r="L19" s="37" t="str">
        <x:v>SSRP DES-TO-08-2026, páginas 6 y 14</x:v>
      </x:c>
    </x:row>
    <x:row r="20" ht="21" customHeight="1">
      <x:c r="A20" s="37" t="str">
        <x:v>C15</x:v>
      </x:c>
      <x:c r="B20" s="37" t="str">
        <x:v>SAGICOR Panamá, S. A.</x:v>
      </x:c>
      <x:c r="C20" s="41" t="n">
        <x:v>0</x:v>
      </x:c>
      <x:c r="D20" s="41" t="n">
        <x:v>0</x:v>
      </x:c>
      <x:c r="E20" s="41" t="n">
        <x:v>0</x:v>
      </x:c>
      <x:c r="F20" s="41" t="n">
        <x:v>0</x:v>
      </x:c>
      <x:c r="G20" s="41" t="n">
        <x:v>0</x:v>
      </x:c>
      <x:c r="H20" s="41" t="n">
        <x:v>0</x:v>
      </x:c>
      <x:c r="I20" s="41" t="n">
        <x:v>0</x:v>
      </x:c>
      <x:c r="J20" s="41" t="n">
        <x:v>0</x:v>
      </x:c>
      <x:c r="K20" s="41" t="n">
        <x:v>0</x:v>
      </x:c>
      <x:c r="L20" s="37" t="str">
        <x:v>SSRP DES-TO-08-2026, páginas 6 y 14</x:v>
      </x:c>
    </x:row>
    <x:row r="21" ht="21" customHeight="1">
      <x:c r="A21" s="37" t="str">
        <x:v>C16</x:v>
      </x:c>
      <x:c r="B21" s="37" t="str">
        <x:v>Seguros FEDPA, S .A.</x:v>
      </x:c>
      <x:c r="C21" s="41" t="n">
        <x:v>2492</x:v>
      </x:c>
      <x:c r="D21" s="41" t="n">
        <x:v>2492</x:v>
      </x:c>
      <x:c r="E21" s="41" t="n">
        <x:v>0</x:v>
      </x:c>
      <x:c r="F21" s="41" t="n">
        <x:v>0</x:v>
      </x:c>
      <x:c r="G21" s="41" t="n">
        <x:v>562912</x:v>
      </x:c>
      <x:c r="H21" s="41" t="n">
        <x:v>562912</x:v>
      </x:c>
      <x:c r="I21" s="41" t="n">
        <x:v>0</x:v>
      </x:c>
      <x:c r="J21" s="41" t="n">
        <x:v>0</x:v>
      </x:c>
      <x:c r="K21" s="41" t="n">
        <x:v>387528</x:v>
      </x:c>
      <x:c r="L21" s="37" t="str">
        <x:v>SSRP DES-TO-08-2026, páginas 6 y 14</x:v>
      </x:c>
    </x:row>
    <x:row r="22" ht="21" customHeight="1">
      <x:c r="A22" s="37" t="str">
        <x:v>C17</x:v>
      </x:c>
      <x:c r="B22" s="37" t="str">
        <x:v>Seguros Suramericana, S.A.</x:v>
      </x:c>
      <x:c r="C22" s="41" t="n">
        <x:v>82128</x:v>
      </x:c>
      <x:c r="D22" s="41" t="n">
        <x:v>75271</x:v>
      </x:c>
      <x:c r="E22" s="41" t="n">
        <x:v>6857</x:v>
      </x:c>
      <x:c r="F22" s="41" t="n">
        <x:v>0</x:v>
      </x:c>
      <x:c r="G22" s="41" t="n">
        <x:v>16016773</x:v>
      </x:c>
      <x:c r="H22" s="41" t="n">
        <x:v>12600786</x:v>
      </x:c>
      <x:c r="I22" s="41" t="n">
        <x:v>3415987</x:v>
      </x:c>
      <x:c r="J22" s="41" t="n">
        <x:v>0</x:v>
      </x:c>
      <x:c r="K22" s="41" t="n">
        <x:v>234587</x:v>
      </x:c>
      <x:c r="L22" s="37" t="str">
        <x:v>SSRP DES-TO-08-2026, páginas 6 y 14</x:v>
      </x:c>
    </x:row>
    <x:row r="23" ht="21" customHeight="1">
      <x:c r="A23" s="37" t="str">
        <x:v>C18</x:v>
      </x:c>
      <x:c r="B23" s="37" t="str">
        <x:v>UniVivir, S. A.</x:v>
      </x:c>
      <x:c r="C23" s="41" t="n">
        <x:v>0</x:v>
      </x:c>
      <x:c r="D23" s="41" t="n">
        <x:v>0</x:v>
      </x:c>
      <x:c r="E23" s="41" t="n">
        <x:v>0</x:v>
      </x:c>
      <x:c r="F23" s="41" t="n">
        <x:v>0</x:v>
      </x:c>
      <x:c r="G23" s="41" t="n">
        <x:v>0</x:v>
      </x:c>
      <x:c r="H23" s="41" t="n">
        <x:v>0</x:v>
      </x:c>
      <x:c r="I23" s="41" t="n">
        <x:v>0</x:v>
      </x:c>
      <x:c r="J23" s="41" t="n">
        <x:v>0</x:v>
      </x:c>
      <x:c r="K23" s="41" t="n">
        <x:v>0</x:v>
      </x:c>
      <x:c r="L23" s="37" t="str">
        <x:v>SSRP DES-TO-08-2026, páginas 6 y 14</x:v>
      </x:c>
    </x:row>
    <x:row r="24" ht="21" customHeight="1">
      <x:c r="A24" s="37" t="str">
        <x:v>C19</x:v>
      </x:c>
      <x:c r="B24" s="37" t="str">
        <x:v>Worldwide Medical Assurance</x:v>
      </x:c>
      <x:c r="C24" s="41" t="n">
        <x:v>0</x:v>
      </x:c>
      <x:c r="D24" s="41" t="n">
        <x:v>0</x:v>
      </x:c>
      <x:c r="E24" s="41" t="n">
        <x:v>0</x:v>
      </x:c>
      <x:c r="F24" s="41" t="n">
        <x:v>0</x:v>
      </x:c>
      <x:c r="G24" s="41" t="n">
        <x:v>0</x:v>
      </x:c>
      <x:c r="H24" s="41" t="n">
        <x:v>0</x:v>
      </x:c>
      <x:c r="I24" s="41" t="n">
        <x:v>0</x:v>
      </x:c>
      <x:c r="J24" s="41" t="n">
        <x:v>0</x:v>
      </x:c>
      <x:c r="K24" s="41" t="n">
        <x:v>0</x:v>
      </x:c>
      <x:c r="L24" s="37" t="str">
        <x:v>SSRP DES-TO-08-2026, páginas 6 y 14</x:v>
      </x:c>
    </x:row>
    <x:row r="25" ht="21" customHeight="1">
      <x:c r="A25" s="37" t="str">
        <x:v>C20</x:v>
      </x:c>
      <x:c r="B25" s="37" t="str">
        <x:v>BUPA Panamá S.A.</x:v>
      </x:c>
      <x:c r="C25" s="41" t="n">
        <x:v>0</x:v>
      </x:c>
      <x:c r="D25" s="41" t="n">
        <x:v>0</x:v>
      </x:c>
      <x:c r="E25" s="41" t="n">
        <x:v>0</x:v>
      </x:c>
      <x:c r="F25" s="41" t="n">
        <x:v>0</x:v>
      </x:c>
      <x:c r="G25" s="41" t="n">
        <x:v>0</x:v>
      </x:c>
      <x:c r="H25" s="41" t="n">
        <x:v>0</x:v>
      </x:c>
      <x:c r="I25" s="41" t="n">
        <x:v>0</x:v>
      </x:c>
      <x:c r="J25" s="41" t="n">
        <x:v>0</x:v>
      </x:c>
      <x:c r="K25" s="41" t="n">
        <x:v>0</x:v>
      </x:c>
      <x:c r="L25" s="37" t="str">
        <x:v>SSRP DES-TO-08-2026, páginas 6 y 14</x:v>
      </x:c>
    </x:row>
    <x:row r="26" ht="21" customHeight="1">
      <x:c r="A26" s="37" t="str">
        <x:v>C21</x:v>
      </x:c>
      <x:c r="B26" s="37" t="str">
        <x:v>Interamericana de Fianzas y Seguros, S.A.</x:v>
      </x:c>
      <x:c r="C26" s="41" t="n">
        <x:v>913</x:v>
      </x:c>
      <x:c r="D26" s="41" t="n">
        <x:v>563</x:v>
      </x:c>
      <x:c r="E26" s="41" t="n">
        <x:v>350</x:v>
      </x:c>
      <x:c r="F26" s="41" t="n">
        <x:v>0</x:v>
      </x:c>
      <x:c r="G26" s="41" t="n">
        <x:v>302852</x:v>
      </x:c>
      <x:c r="H26" s="41" t="n">
        <x:v>73448</x:v>
      </x:c>
      <x:c r="I26" s="41" t="n">
        <x:v>229403</x:v>
      </x:c>
      <x:c r="J26" s="41" t="n">
        <x:v>0</x:v>
      </x:c>
      <x:c r="K26" s="41" t="n">
        <x:v>8431</x:v>
      </x:c>
      <x:c r="L26" s="37" t="str">
        <x:v>SSRP DES-TO-08-2026, páginas 6 y 14</x:v>
      </x:c>
    </x:row>
    <x:row r="27" ht="21" customHeight="1">
      <x:c r="A27" s="37" t="str">
        <x:v>C22</x:v>
      </x:c>
      <x:c r="B27" s="37" t="str">
        <x:v>La Regional de Seguros, S.A.</x:v>
      </x:c>
      <x:c r="C27" s="41" t="n">
        <x:v>873</x:v>
      </x:c>
      <x:c r="D27" s="41" t="n">
        <x:v>253</x:v>
      </x:c>
      <x:c r="E27" s="41" t="n">
        <x:v>607</x:v>
      </x:c>
      <x:c r="F27" s="41" t="n">
        <x:v>13</x:v>
      </x:c>
      <x:c r="G27" s="41" t="n">
        <x:v>1035490</x:v>
      </x:c>
      <x:c r="H27" s="41" t="n">
        <x:v>145084</x:v>
      </x:c>
      <x:c r="I27" s="41" t="n">
        <x:v>872548</x:v>
      </x:c>
      <x:c r="J27" s="41" t="n">
        <x:v>17858</x:v>
      </x:c>
      <x:c r="K27" s="41" t="n">
        <x:v>84614</x:v>
      </x:c>
      <x:c r="L27" s="37" t="str">
        <x:v>SSRP DES-TO-08-2026, páginas 6 y 14</x:v>
      </x:c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  <x:c r="I28" s="37"/>
      <x:c r="J28" s="37"/>
      <x:c r="K28" s="37"/>
      <x:c r="L28" s="37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  <x:c r="I29" s="37"/>
      <x:c r="J29" s="37"/>
      <x:c r="K29" s="37"/>
      <x:c r="L29" s="37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  <x:c r="I30" s="37"/>
      <x:c r="J30" s="37"/>
      <x:c r="K30" s="37"/>
      <x:c r="L30" s="37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  <x:c r="I31" s="37"/>
      <x:c r="J31" s="37"/>
      <x:c r="K31" s="37"/>
      <x:c r="L31" s="37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  <x:c r="I32" s="37"/>
      <x:c r="J32" s="37"/>
      <x:c r="K32" s="37"/>
      <x:c r="L32" s="37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  <x:c r="I33" s="37"/>
      <x:c r="J33" s="37"/>
      <x:c r="K33" s="37"/>
      <x:c r="L33" s="37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  <x:c r="I34" s="37"/>
      <x:c r="J34" s="37"/>
      <x:c r="K34" s="37"/>
      <x:c r="L34" s="37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  <x:c r="I35" s="37"/>
      <x:c r="J35" s="37"/>
      <x:c r="K35" s="37"/>
      <x:c r="L35" s="37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  <x:c r="K36" s="37"/>
      <x:c r="L36" s="37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  <x:c r="I37" s="37"/>
      <x:c r="J37" s="37"/>
      <x:c r="K37" s="37"/>
      <x:c r="L37" s="37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  <x:c r="K38" s="37"/>
      <x:c r="L38" s="37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  <x:c r="I39" s="37"/>
      <x:c r="J39" s="37"/>
      <x:c r="K39" s="37"/>
      <x:c r="L39" s="37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  <x:c r="I40" s="37"/>
      <x:c r="J40" s="37"/>
      <x:c r="K40" s="37"/>
      <x:c r="L40" s="37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  <x:c r="I41" s="37"/>
      <x:c r="J41" s="37"/>
      <x:c r="K41" s="37"/>
      <x:c r="L41" s="37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  <x:c r="I42" s="37"/>
      <x:c r="J42" s="37"/>
      <x:c r="K42" s="37"/>
      <x:c r="L42" s="37"/>
    </x:row>
    <x:row r="43" ht="21" customHeight="1">
      <x:c r="A43" s="37"/>
      <x:c r="B43" s="37"/>
      <x:c r="C43" s="37"/>
      <x:c r="D43" s="37"/>
      <x:c r="E43" s="37"/>
      <x:c r="F43" s="37"/>
      <x:c r="G43" s="37"/>
      <x:c r="H43" s="37"/>
      <x:c r="I43" s="37"/>
      <x:c r="J43" s="37"/>
      <x:c r="K43" s="37"/>
      <x:c r="L43" s="37"/>
    </x:row>
    <x:row r="44" ht="21" customHeight="1">
      <x:c r="A44" s="37"/>
      <x:c r="B44" s="37"/>
      <x:c r="C44" s="37"/>
      <x:c r="D44" s="37"/>
      <x:c r="E44" s="37"/>
      <x:c r="F44" s="37"/>
      <x:c r="G44" s="37"/>
      <x:c r="H44" s="37"/>
      <x:c r="I44" s="37"/>
      <x:c r="J44" s="37"/>
      <x:c r="K44" s="37"/>
      <x:c r="L44" s="37"/>
    </x:row>
    <x:row r="45" ht="21" customHeight="1">
      <x:c r="A45" s="37"/>
      <x:c r="B45" s="37"/>
      <x:c r="C45" s="37"/>
      <x:c r="D45" s="37"/>
      <x:c r="E45" s="37"/>
      <x:c r="F45" s="37"/>
      <x:c r="G45" s="37"/>
      <x:c r="H45" s="37"/>
      <x:c r="I45" s="37"/>
      <x:c r="J45" s="37"/>
      <x:c r="K45" s="37"/>
      <x:c r="L45" s="37"/>
    </x:row>
    <x:row r="46" ht="21" customHeight="1">
      <x:c r="A46" s="37"/>
      <x:c r="B46" s="37"/>
      <x:c r="C46" s="37"/>
      <x:c r="D46" s="37"/>
      <x:c r="E46" s="37"/>
      <x:c r="F46" s="37"/>
      <x:c r="G46" s="37"/>
      <x:c r="H46" s="37"/>
      <x:c r="I46" s="37"/>
      <x:c r="J46" s="37"/>
      <x:c r="K46" s="37"/>
      <x:c r="L46" s="37"/>
    </x:row>
    <x:row r="47" ht="21" customHeight="1">
      <x:c r="A47" s="37"/>
      <x:c r="B47" s="37"/>
      <x:c r="C47" s="37"/>
      <x:c r="D47" s="37"/>
      <x:c r="E47" s="37"/>
      <x:c r="F47" s="37"/>
      <x:c r="G47" s="37"/>
      <x:c r="H47" s="37"/>
      <x:c r="I47" s="37"/>
      <x:c r="J47" s="37"/>
      <x:c r="K47" s="37"/>
      <x:c r="L47" s="37"/>
    </x:row>
    <x:row r="48" ht="21" customHeight="1">
      <x:c r="A48" s="37"/>
      <x:c r="B48" s="37"/>
      <x:c r="C48" s="37"/>
      <x:c r="D48" s="37"/>
      <x:c r="E48" s="37"/>
      <x:c r="F48" s="37"/>
      <x:c r="G48" s="37"/>
      <x:c r="H48" s="37"/>
      <x:c r="I48" s="37"/>
      <x:c r="J48" s="37"/>
      <x:c r="K48" s="37"/>
      <x:c r="L48" s="37"/>
    </x:row>
    <x:row r="49" ht="21" customHeight="1">
      <x:c r="A49" s="37"/>
      <x:c r="B49" s="37"/>
      <x:c r="C49" s="37"/>
      <x:c r="D49" s="37"/>
      <x:c r="E49" s="37"/>
      <x:c r="F49" s="37"/>
      <x:c r="G49" s="37"/>
      <x:c r="H49" s="37"/>
      <x:c r="I49" s="37"/>
      <x:c r="J49" s="37"/>
      <x:c r="K49" s="37"/>
      <x:c r="L49" s="37"/>
    </x:row>
    <x:row r="50" ht="21" customHeight="1">
      <x:c r="A50" s="37"/>
      <x:c r="B50" s="37"/>
      <x:c r="C50" s="37"/>
      <x:c r="D50" s="37"/>
      <x:c r="E50" s="37"/>
      <x:c r="F50" s="37"/>
      <x:c r="G50" s="37"/>
      <x:c r="H50" s="37"/>
      <x:c r="I50" s="37"/>
      <x:c r="J50" s="37"/>
      <x:c r="K50" s="37"/>
      <x:c r="L50" s="37"/>
    </x:row>
    <x:row r="51" ht="21" customHeight="1">
      <x:c r="A51" s="37"/>
      <x:c r="B51" s="37"/>
      <x:c r="C51" s="37"/>
      <x:c r="D51" s="37"/>
      <x:c r="E51" s="37"/>
      <x:c r="F51" s="37"/>
      <x:c r="G51" s="37"/>
      <x:c r="H51" s="37"/>
      <x:c r="I51" s="37"/>
      <x:c r="J51" s="37"/>
      <x:c r="K51" s="37"/>
      <x:c r="L51" s="37"/>
    </x:row>
    <x:row r="52" ht="21" customHeight="1">
      <x:c r="A52" s="37"/>
      <x:c r="B52" s="37"/>
      <x:c r="C52" s="37"/>
      <x:c r="D52" s="37"/>
      <x:c r="E52" s="37"/>
      <x:c r="F52" s="37"/>
      <x:c r="G52" s="37"/>
      <x:c r="H52" s="37"/>
      <x:c r="I52" s="37"/>
      <x:c r="J52" s="37"/>
      <x:c r="K52" s="37"/>
      <x:c r="L52" s="37"/>
    </x:row>
    <x:row r="53" ht="21" customHeight="1">
      <x:c r="A53" s="37"/>
      <x:c r="B53" s="37"/>
      <x:c r="C53" s="37"/>
      <x:c r="D53" s="37"/>
      <x:c r="E53" s="37"/>
      <x:c r="F53" s="37"/>
      <x:c r="G53" s="37"/>
      <x:c r="H53" s="37"/>
      <x:c r="I53" s="37"/>
      <x:c r="J53" s="37"/>
      <x:c r="K53" s="37"/>
      <x:c r="L53" s="37"/>
    </x:row>
    <x:row r="54" ht="21" customHeight="1">
      <x:c r="A54" s="37"/>
      <x:c r="B54" s="37"/>
      <x:c r="C54" s="37"/>
      <x:c r="D54" s="37"/>
      <x:c r="E54" s="37"/>
      <x:c r="F54" s="37"/>
      <x:c r="G54" s="37"/>
      <x:c r="H54" s="37"/>
      <x:c r="I54" s="37"/>
      <x:c r="J54" s="37"/>
      <x:c r="K54" s="37"/>
      <x:c r="L54" s="37"/>
    </x:row>
    <x:row r="55" ht="21" customHeight="1">
      <x:c r="A55" s="37"/>
      <x:c r="B55" s="37"/>
      <x:c r="C55" s="37"/>
      <x:c r="D55" s="37"/>
      <x:c r="E55" s="37"/>
      <x:c r="F55" s="37"/>
      <x:c r="G55" s="37"/>
      <x:c r="H55" s="37"/>
      <x:c r="I55" s="37"/>
      <x:c r="J55" s="37"/>
      <x:c r="K55" s="37"/>
      <x:c r="L55" s="37"/>
    </x:row>
    <x:row r="56" ht="21" customHeight="1">
      <x:c r="A56" s="37"/>
      <x:c r="B56" s="37"/>
      <x:c r="C56" s="37"/>
      <x:c r="D56" s="37"/>
      <x:c r="E56" s="37"/>
      <x:c r="F56" s="37"/>
      <x:c r="G56" s="37"/>
      <x:c r="H56" s="37"/>
      <x:c r="I56" s="37"/>
      <x:c r="J56" s="37"/>
      <x:c r="K56" s="37"/>
      <x:c r="L56" s="37"/>
    </x:row>
    <x:row r="57" ht="21" customHeight="1">
      <x:c r="A57" s="37"/>
      <x:c r="B57" s="37"/>
      <x:c r="C57" s="37"/>
      <x:c r="D57" s="37"/>
      <x:c r="E57" s="37"/>
      <x:c r="F57" s="37"/>
      <x:c r="G57" s="37"/>
      <x:c r="H57" s="37"/>
      <x:c r="I57" s="37"/>
      <x:c r="J57" s="37"/>
      <x:c r="K57" s="37"/>
      <x:c r="L57" s="37"/>
    </x:row>
    <x:row r="58" ht="21" customHeight="1">
      <x:c r="A58" s="37"/>
      <x:c r="B58" s="37"/>
      <x:c r="C58" s="37"/>
      <x:c r="D58" s="37"/>
      <x:c r="E58" s="37"/>
      <x:c r="F58" s="37"/>
      <x:c r="G58" s="37"/>
      <x:c r="H58" s="37"/>
      <x:c r="I58" s="37"/>
      <x:c r="J58" s="37"/>
      <x:c r="K58" s="37"/>
      <x:c r="L58" s="37"/>
    </x:row>
    <x:row r="59" ht="21" customHeight="1">
      <x:c r="A59" s="37"/>
      <x:c r="B59" s="37"/>
      <x:c r="C59" s="37"/>
      <x:c r="D59" s="37"/>
      <x:c r="E59" s="37"/>
      <x:c r="F59" s="37"/>
      <x:c r="G59" s="37"/>
      <x:c r="H59" s="37"/>
      <x:c r="I59" s="37"/>
      <x:c r="J59" s="37"/>
      <x:c r="K59" s="37"/>
      <x:c r="L59" s="37"/>
    </x:row>
    <x:row r="60" ht="21" customHeight="1">
      <x:c r="A60" s="37"/>
      <x:c r="B60" s="37"/>
      <x:c r="C60" s="37"/>
      <x:c r="D60" s="37"/>
      <x:c r="E60" s="37"/>
      <x:c r="F60" s="37"/>
      <x:c r="G60" s="37"/>
      <x:c r="H60" s="37"/>
      <x:c r="I60" s="37"/>
      <x:c r="J60" s="37"/>
      <x:c r="K60" s="37"/>
      <x:c r="L60" s="37"/>
    </x:row>
    <x:row r="61" ht="21" customHeight="1">
      <x:c r="A61" s="37"/>
      <x:c r="B61" s="37"/>
      <x:c r="C61" s="37"/>
      <x:c r="D61" s="37"/>
      <x:c r="E61" s="37"/>
      <x:c r="F61" s="37"/>
      <x:c r="G61" s="37"/>
      <x:c r="H61" s="37"/>
      <x:c r="I61" s="37"/>
      <x:c r="J61" s="37"/>
      <x:c r="K61" s="37"/>
      <x:c r="L61" s="37"/>
    </x:row>
    <x:row r="62" ht="21" customHeight="1">
      <x:c r="A62" s="37"/>
      <x:c r="B62" s="37"/>
      <x:c r="C62" s="37"/>
      <x:c r="D62" s="37"/>
      <x:c r="E62" s="37"/>
      <x:c r="F62" s="37"/>
      <x:c r="G62" s="37"/>
      <x:c r="H62" s="37"/>
      <x:c r="I62" s="37"/>
      <x:c r="J62" s="37"/>
      <x:c r="K62" s="37"/>
      <x:c r="L62" s="37"/>
    </x:row>
    <x:row r="63" ht="21" customHeight="1">
      <x:c r="A63" s="37"/>
      <x:c r="B63" s="37"/>
      <x:c r="C63" s="37"/>
      <x:c r="D63" s="37"/>
      <x:c r="E63" s="37"/>
      <x:c r="F63" s="37"/>
      <x:c r="G63" s="37"/>
      <x:c r="H63" s="37"/>
      <x:c r="I63" s="37"/>
      <x:c r="J63" s="37"/>
      <x:c r="K63" s="37"/>
      <x:c r="L63" s="37"/>
    </x:row>
    <x:row r="64" ht="21" customHeight="1">
      <x:c r="A64" s="37"/>
      <x:c r="B64" s="37"/>
      <x:c r="C64" s="37"/>
      <x:c r="D64" s="37"/>
      <x:c r="E64" s="37"/>
      <x:c r="F64" s="37"/>
      <x:c r="G64" s="37"/>
      <x:c r="H64" s="37"/>
      <x:c r="I64" s="37"/>
      <x:c r="J64" s="37"/>
      <x:c r="K64" s="37"/>
      <x:c r="L64" s="37"/>
    </x:row>
    <x:row r="65" ht="21" customHeight="1">
      <x:c r="A65" s="37"/>
      <x:c r="B65" s="37"/>
      <x:c r="C65" s="37"/>
      <x:c r="D65" s="37"/>
      <x:c r="E65" s="37"/>
      <x:c r="F65" s="37"/>
      <x:c r="G65" s="37"/>
      <x:c r="H65" s="37"/>
      <x:c r="I65" s="37"/>
      <x:c r="J65" s="37"/>
      <x:c r="K65" s="37"/>
      <x:c r="L65" s="37"/>
    </x:row>
    <x:row r="66" ht="21" customHeight="1">
      <x:c r="A66" s="37"/>
      <x:c r="B66" s="37"/>
      <x:c r="C66" s="37"/>
      <x:c r="D66" s="37"/>
      <x:c r="E66" s="37"/>
      <x:c r="F66" s="37"/>
      <x:c r="G66" s="37"/>
      <x:c r="H66" s="37"/>
      <x:c r="I66" s="37"/>
      <x:c r="J66" s="37"/>
      <x:c r="K66" s="37"/>
      <x:c r="L66" s="37"/>
    </x:row>
    <x:row r="67" ht="21" customHeight="1">
      <x:c r="A67" s="37"/>
      <x:c r="B67" s="37"/>
      <x:c r="C67" s="37"/>
      <x:c r="D67" s="37"/>
      <x:c r="E67" s="37"/>
      <x:c r="F67" s="37"/>
      <x:c r="G67" s="37"/>
      <x:c r="H67" s="37"/>
      <x:c r="I67" s="37"/>
      <x:c r="J67" s="37"/>
      <x:c r="K67" s="37"/>
      <x:c r="L67" s="37"/>
    </x:row>
    <x:row r="68" ht="21" customHeight="1">
      <x:c r="A68" s="37"/>
      <x:c r="B68" s="37"/>
      <x:c r="C68" s="37"/>
      <x:c r="D68" s="37"/>
      <x:c r="E68" s="37"/>
      <x:c r="F68" s="37"/>
      <x:c r="G68" s="37"/>
      <x:c r="H68" s="37"/>
      <x:c r="I68" s="37"/>
      <x:c r="J68" s="37"/>
      <x:c r="K68" s="37"/>
      <x:c r="L68" s="37"/>
    </x:row>
    <x:row r="69" ht="21" customHeight="1">
      <x:c r="A69" s="37"/>
      <x:c r="B69" s="37"/>
      <x:c r="C69" s="37"/>
      <x:c r="D69" s="37"/>
      <x:c r="E69" s="37"/>
      <x:c r="F69" s="37"/>
      <x:c r="G69" s="37"/>
      <x:c r="H69" s="37"/>
      <x:c r="I69" s="37"/>
      <x:c r="J69" s="37"/>
      <x:c r="K69" s="37"/>
      <x:c r="L69" s="37"/>
    </x:row>
    <x:row r="70" ht="21" customHeight="1">
      <x:c r="A70" s="37"/>
      <x:c r="B70" s="37"/>
      <x:c r="C70" s="37"/>
      <x:c r="D70" s="37"/>
      <x:c r="E70" s="37"/>
      <x:c r="F70" s="37"/>
      <x:c r="G70" s="37"/>
      <x:c r="H70" s="37"/>
      <x:c r="I70" s="37"/>
      <x:c r="J70" s="37"/>
      <x:c r="K70" s="37"/>
      <x:c r="L70" s="37"/>
    </x:row>
    <x:row r="71" ht="21" customHeight="1">
      <x:c r="A71" s="37"/>
      <x:c r="B71" s="37"/>
      <x:c r="C71" s="37"/>
      <x:c r="D71" s="37"/>
      <x:c r="E71" s="37"/>
      <x:c r="F71" s="37"/>
      <x:c r="G71" s="37"/>
      <x:c r="H71" s="37"/>
      <x:c r="I71" s="37"/>
      <x:c r="J71" s="37"/>
      <x:c r="K71" s="37"/>
      <x:c r="L71" s="37"/>
    </x:row>
    <x:row r="72" ht="21" customHeight="1">
      <x:c r="A72" s="37"/>
      <x:c r="B72" s="37"/>
      <x:c r="C72" s="37"/>
      <x:c r="D72" s="37"/>
      <x:c r="E72" s="37"/>
      <x:c r="F72" s="37"/>
      <x:c r="G72" s="37"/>
      <x:c r="H72" s="37"/>
      <x:c r="I72" s="37"/>
      <x:c r="J72" s="37"/>
      <x:c r="K72" s="37"/>
      <x:c r="L72" s="37"/>
    </x:row>
    <x:row r="73" ht="21" customHeight="1">
      <x:c r="A73" s="37"/>
      <x:c r="B73" s="37"/>
      <x:c r="C73" s="37"/>
      <x:c r="D73" s="37"/>
      <x:c r="E73" s="37"/>
      <x:c r="F73" s="37"/>
      <x:c r="G73" s="37"/>
      <x:c r="H73" s="37"/>
      <x:c r="I73" s="37"/>
      <x:c r="J73" s="37"/>
      <x:c r="K73" s="37"/>
      <x:c r="L73" s="37"/>
    </x:row>
    <x:row r="74" ht="21" customHeight="1">
      <x:c r="A74" s="37"/>
      <x:c r="B74" s="37"/>
      <x:c r="C74" s="37"/>
      <x:c r="D74" s="37"/>
      <x:c r="E74" s="37"/>
      <x:c r="F74" s="37"/>
      <x:c r="G74" s="37"/>
      <x:c r="H74" s="37"/>
      <x:c r="I74" s="37"/>
      <x:c r="J74" s="37"/>
      <x:c r="K74" s="37"/>
      <x:c r="L74" s="37"/>
    </x:row>
    <x:row r="75" ht="21" customHeight="1">
      <x:c r="A75" s="37"/>
      <x:c r="B75" s="37"/>
      <x:c r="C75" s="37"/>
      <x:c r="D75" s="37"/>
      <x:c r="E75" s="37"/>
      <x:c r="F75" s="37"/>
      <x:c r="G75" s="37"/>
      <x:c r="H75" s="37"/>
      <x:c r="I75" s="37"/>
      <x:c r="J75" s="37"/>
      <x:c r="K75" s="37"/>
      <x:c r="L75" s="37"/>
    </x:row>
    <x:row r="76" ht="21" customHeight="1">
      <x:c r="A76" s="37"/>
      <x:c r="B76" s="37"/>
      <x:c r="C76" s="37"/>
      <x:c r="D76" s="37"/>
      <x:c r="E76" s="37"/>
      <x:c r="F76" s="37"/>
      <x:c r="G76" s="37"/>
      <x:c r="H76" s="37"/>
      <x:c r="I76" s="37"/>
      <x:c r="J76" s="37"/>
      <x:c r="K76" s="37"/>
      <x:c r="L76" s="37"/>
    </x:row>
    <x:row r="77" ht="21" customHeight="1">
      <x:c r="A77" s="37"/>
      <x:c r="B77" s="37"/>
      <x:c r="C77" s="37"/>
      <x:c r="D77" s="37"/>
      <x:c r="E77" s="37"/>
      <x:c r="F77" s="37"/>
      <x:c r="G77" s="37"/>
      <x:c r="H77" s="37"/>
      <x:c r="I77" s="37"/>
      <x:c r="J77" s="37"/>
      <x:c r="K77" s="37"/>
      <x:c r="L77" s="37"/>
    </x:row>
    <x:row r="78" ht="21" customHeight="1">
      <x:c r="A78" s="37"/>
      <x:c r="B78" s="37"/>
      <x:c r="C78" s="37"/>
      <x:c r="D78" s="37"/>
      <x:c r="E78" s="37"/>
      <x:c r="F78" s="37"/>
      <x:c r="G78" s="37"/>
      <x:c r="H78" s="37"/>
      <x:c r="I78" s="37"/>
      <x:c r="J78" s="37"/>
      <x:c r="K78" s="37"/>
      <x:c r="L78" s="37"/>
    </x:row>
    <x:row r="79" ht="21" customHeight="1">
      <x:c r="A79" s="37"/>
      <x:c r="B79" s="37"/>
      <x:c r="C79" s="37"/>
      <x:c r="D79" s="37"/>
      <x:c r="E79" s="37"/>
      <x:c r="F79" s="37"/>
      <x:c r="G79" s="37"/>
      <x:c r="H79" s="37"/>
      <x:c r="I79" s="37"/>
      <x:c r="J79" s="37"/>
      <x:c r="K79" s="37"/>
      <x:c r="L79" s="37"/>
    </x:row>
    <x:row r="80" ht="21" customHeight="1">
      <x:c r="A80" s="37"/>
      <x:c r="B80" s="37"/>
      <x:c r="C80" s="37"/>
      <x:c r="D80" s="37"/>
      <x:c r="E80" s="37"/>
      <x:c r="F80" s="37"/>
      <x:c r="G80" s="37"/>
      <x:c r="H80" s="37"/>
      <x:c r="I80" s="37"/>
      <x:c r="J80" s="37"/>
      <x:c r="K80" s="37"/>
      <x:c r="L80" s="37"/>
    </x:row>
    <x:row r="81" ht="21" customHeight="1">
      <x:c r="A81" s="37"/>
      <x:c r="B81" s="37"/>
      <x:c r="C81" s="37"/>
      <x:c r="D81" s="37"/>
      <x:c r="E81" s="37"/>
      <x:c r="F81" s="37"/>
      <x:c r="G81" s="37"/>
      <x:c r="H81" s="37"/>
      <x:c r="I81" s="37"/>
      <x:c r="J81" s="37"/>
      <x:c r="K81" s="37"/>
      <x:c r="L81" s="37"/>
    </x:row>
    <x:row r="82" ht="21" customHeight="1">
      <x:c r="A82" s="37"/>
      <x:c r="B82" s="37"/>
      <x:c r="C82" s="37"/>
      <x:c r="D82" s="37"/>
      <x:c r="E82" s="37"/>
      <x:c r="F82" s="37"/>
      <x:c r="G82" s="37"/>
      <x:c r="H82" s="37"/>
      <x:c r="I82" s="37"/>
      <x:c r="J82" s="37"/>
      <x:c r="K82" s="37"/>
      <x:c r="L82" s="37"/>
    </x:row>
    <x:row r="83" ht="21" customHeight="1">
      <x:c r="A83" s="37"/>
      <x:c r="B83" s="37"/>
      <x:c r="C83" s="37"/>
      <x:c r="D83" s="37"/>
      <x:c r="E83" s="37"/>
      <x:c r="F83" s="37"/>
      <x:c r="G83" s="37"/>
      <x:c r="H83" s="37"/>
      <x:c r="I83" s="37"/>
      <x:c r="J83" s="37"/>
      <x:c r="K83" s="37"/>
      <x:c r="L83" s="37"/>
    </x:row>
    <x:row r="84" ht="21" customHeight="1">
      <x:c r="A84" s="37"/>
      <x:c r="B84" s="37"/>
      <x:c r="C84" s="37"/>
      <x:c r="D84" s="37"/>
      <x:c r="E84" s="37"/>
      <x:c r="F84" s="37"/>
      <x:c r="G84" s="37"/>
      <x:c r="H84" s="37"/>
      <x:c r="I84" s="37"/>
      <x:c r="J84" s="37"/>
      <x:c r="K84" s="37"/>
      <x:c r="L84" s="37"/>
    </x:row>
    <x:row r="85" ht="21" customHeight="1">
      <x:c r="A85" s="37"/>
      <x:c r="B85" s="37"/>
      <x:c r="C85" s="37"/>
      <x:c r="D85" s="37"/>
      <x:c r="E85" s="37"/>
      <x:c r="F85" s="37"/>
      <x:c r="G85" s="37"/>
      <x:c r="H85" s="37"/>
      <x:c r="I85" s="37"/>
      <x:c r="J85" s="37"/>
      <x:c r="K85" s="37"/>
      <x:c r="L85" s="37"/>
    </x:row>
    <x:row r="86" ht="21" customHeight="1">
      <x:c r="A86" s="37"/>
      <x:c r="B86" s="37"/>
      <x:c r="C86" s="37"/>
      <x:c r="D86" s="37"/>
      <x:c r="E86" s="37"/>
      <x:c r="F86" s="37"/>
      <x:c r="G86" s="37"/>
      <x:c r="H86" s="37"/>
      <x:c r="I86" s="37"/>
      <x:c r="J86" s="37"/>
      <x:c r="K86" s="37"/>
      <x:c r="L86" s="37"/>
    </x:row>
    <x:row r="87" ht="21" customHeight="1">
      <x:c r="A87" s="37"/>
      <x:c r="B87" s="37"/>
      <x:c r="C87" s="37"/>
      <x:c r="D87" s="37"/>
      <x:c r="E87" s="37"/>
      <x:c r="F87" s="37"/>
      <x:c r="G87" s="37"/>
      <x:c r="H87" s="37"/>
      <x:c r="I87" s="37"/>
      <x:c r="J87" s="37"/>
      <x:c r="K87" s="37"/>
      <x:c r="L87" s="37"/>
    </x:row>
    <x:row r="88" ht="21" customHeight="1">
      <x:c r="A88" s="37"/>
      <x:c r="B88" s="37"/>
      <x:c r="C88" s="37"/>
      <x:c r="D88" s="37"/>
      <x:c r="E88" s="37"/>
      <x:c r="F88" s="37"/>
      <x:c r="G88" s="37"/>
      <x:c r="H88" s="37"/>
      <x:c r="I88" s="37"/>
      <x:c r="J88" s="37"/>
      <x:c r="K88" s="37"/>
      <x:c r="L88" s="37"/>
    </x:row>
    <x:row r="89" ht="21" customHeight="1">
      <x:c r="A89" s="37"/>
      <x:c r="B89" s="37"/>
      <x:c r="C89" s="37"/>
      <x:c r="D89" s="37"/>
      <x:c r="E89" s="37"/>
      <x:c r="F89" s="37"/>
      <x:c r="G89" s="37"/>
      <x:c r="H89" s="37"/>
      <x:c r="I89" s="37"/>
      <x:c r="J89" s="37"/>
      <x:c r="K89" s="37"/>
      <x:c r="L89" s="37"/>
    </x:row>
    <x:row r="90" ht="21" customHeight="1">
      <x:c r="A90" s="37"/>
      <x:c r="B90" s="37"/>
      <x:c r="C90" s="37"/>
      <x:c r="D90" s="37"/>
      <x:c r="E90" s="37"/>
      <x:c r="F90" s="37"/>
      <x:c r="G90" s="37"/>
      <x:c r="H90" s="37"/>
      <x:c r="I90" s="37"/>
      <x:c r="J90" s="37"/>
      <x:c r="K90" s="37"/>
      <x:c r="L90" s="37"/>
    </x:row>
    <x:row r="91" ht="21" customHeight="1">
      <x:c r="A91" s="37"/>
      <x:c r="B91" s="37"/>
      <x:c r="C91" s="37"/>
      <x:c r="D91" s="37"/>
      <x:c r="E91" s="37"/>
      <x:c r="F91" s="37"/>
      <x:c r="G91" s="37"/>
      <x:c r="H91" s="37"/>
      <x:c r="I91" s="37"/>
      <x:c r="J91" s="37"/>
      <x:c r="K91" s="37"/>
      <x:c r="L91" s="37"/>
    </x:row>
    <x:row r="92" ht="21" customHeight="1">
      <x:c r="A92" s="37"/>
      <x:c r="B92" s="37"/>
      <x:c r="C92" s="37"/>
      <x:c r="D92" s="37"/>
      <x:c r="E92" s="37"/>
      <x:c r="F92" s="37"/>
      <x:c r="G92" s="37"/>
      <x:c r="H92" s="37"/>
      <x:c r="I92" s="37"/>
      <x:c r="J92" s="37"/>
      <x:c r="K92" s="37"/>
      <x:c r="L92" s="37"/>
    </x:row>
    <x:row r="93" ht="21" customHeight="1">
      <x:c r="A93" s="37"/>
      <x:c r="B93" s="37"/>
      <x:c r="C93" s="37"/>
      <x:c r="D93" s="37"/>
      <x:c r="E93" s="37"/>
      <x:c r="F93" s="37"/>
      <x:c r="G93" s="37"/>
      <x:c r="H93" s="37"/>
      <x:c r="I93" s="37"/>
      <x:c r="J93" s="37"/>
      <x:c r="K93" s="37"/>
      <x:c r="L93" s="37"/>
    </x:row>
    <x:row r="94" ht="21" customHeight="1">
      <x:c r="A94" s="37"/>
      <x:c r="B94" s="37"/>
      <x:c r="C94" s="37"/>
      <x:c r="D94" s="37"/>
      <x:c r="E94" s="37"/>
      <x:c r="F94" s="37"/>
      <x:c r="G94" s="37"/>
      <x:c r="H94" s="37"/>
      <x:c r="I94" s="37"/>
      <x:c r="J94" s="37"/>
      <x:c r="K94" s="37"/>
      <x:c r="L94" s="37"/>
    </x:row>
    <x:row r="95" ht="21" customHeight="1">
      <x:c r="A95" s="37"/>
      <x:c r="B95" s="37"/>
      <x:c r="C95" s="37"/>
      <x:c r="D95" s="37"/>
      <x:c r="E95" s="37"/>
      <x:c r="F95" s="37"/>
      <x:c r="G95" s="37"/>
      <x:c r="H95" s="37"/>
      <x:c r="I95" s="37"/>
      <x:c r="J95" s="37"/>
      <x:c r="K95" s="37"/>
      <x:c r="L95" s="37"/>
    </x:row>
    <x:row r="96" ht="21" customHeight="1">
      <x:c r="A96" s="37"/>
      <x:c r="B96" s="37"/>
      <x:c r="C96" s="37"/>
      <x:c r="D96" s="37"/>
      <x:c r="E96" s="37"/>
      <x:c r="F96" s="37"/>
      <x:c r="G96" s="37"/>
      <x:c r="H96" s="37"/>
      <x:c r="I96" s="37"/>
      <x:c r="J96" s="37"/>
      <x:c r="K96" s="37"/>
      <x:c r="L96" s="37"/>
    </x:row>
    <x:row r="97" ht="21" customHeight="1">
      <x:c r="A97" s="37"/>
      <x:c r="B97" s="37"/>
      <x:c r="C97" s="37"/>
      <x:c r="D97" s="37"/>
      <x:c r="E97" s="37"/>
      <x:c r="F97" s="37"/>
      <x:c r="G97" s="37"/>
      <x:c r="H97" s="37"/>
      <x:c r="I97" s="37"/>
      <x:c r="J97" s="37"/>
      <x:c r="K97" s="37"/>
      <x:c r="L97" s="37"/>
    </x:row>
    <x:row r="98" ht="21" customHeight="1">
      <x:c r="A98" s="37"/>
      <x:c r="B98" s="37"/>
      <x:c r="C98" s="37"/>
      <x:c r="D98" s="37"/>
      <x:c r="E98" s="37"/>
      <x:c r="F98" s="37"/>
      <x:c r="G98" s="37"/>
      <x:c r="H98" s="37"/>
      <x:c r="I98" s="37"/>
      <x:c r="J98" s="37"/>
      <x:c r="K98" s="37"/>
      <x:c r="L98" s="37"/>
    </x:row>
    <x:row r="99" ht="21" customHeight="1">
      <x:c r="A99" s="37"/>
      <x:c r="B99" s="37"/>
      <x:c r="C99" s="37"/>
      <x:c r="D99" s="37"/>
      <x:c r="E99" s="37"/>
      <x:c r="F99" s="37"/>
      <x:c r="G99" s="37"/>
      <x:c r="H99" s="37"/>
      <x:c r="I99" s="37"/>
      <x:c r="J99" s="37"/>
      <x:c r="K99" s="37"/>
      <x:c r="L99" s="37"/>
    </x:row>
    <x:row r="100" ht="21" customHeight="1">
      <x:c r="A100" s="37"/>
      <x:c r="B100" s="37"/>
      <x:c r="C100" s="37"/>
      <x:c r="D100" s="37"/>
      <x:c r="E100" s="37"/>
      <x:c r="F100" s="37"/>
      <x:c r="G100" s="37"/>
      <x:c r="H100" s="37"/>
      <x:c r="I100" s="37"/>
      <x:c r="J100" s="37"/>
      <x:c r="K100" s="37"/>
      <x:c r="L100" s="37"/>
    </x:row>
  </x:sheetData>
  <x:pageMargins left="0.7" right="0.7" top="0.75" bottom="0.75" header="0.3" footer="0.3"/>
  <x:tableParts count="1">
    <x:tablePart xmlns:r="http://schemas.openxmlformats.org/officeDocument/2006/relationships" r:id="Ra787120a8add4159"/>
  </x:tableParts>
</x:worksheet>
</file>

<file path=xl/worksheets/sheet14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26" hidden="0" customWidth="1"/>
    <x:col min="3" max="3" width="18" hidden="0" customWidth="1"/>
    <x:col min="4" max="4" width="18" hidden="0" customWidth="1"/>
    <x:col min="5" max="5" width="18" hidden="0" customWidth="1"/>
  </x:cols>
  <x:sheetData>
    <x:row r="1">
      <x:c r="A1" s="37"/>
      <x:c r="B1" s="37"/>
      <x:c r="C1" s="37"/>
      <x:c r="D1" s="37"/>
      <x:c r="E1" s="37"/>
    </x:row>
    <x:row r="2">
      <x:c r="A2" s="39" t="str">
        <x:v>Distribución geográfica de ramos generales</x:v>
      </x:c>
      <x:c r="B2" s="37"/>
      <x:c r="C2" s="37"/>
      <x:c r="D2" s="37"/>
      <x:c r="E2" s="37"/>
    </x:row>
    <x:row r="3">
      <x:c r="A3" s="40" t="str">
        <x:v>Unidades por compañía y provincia. No corresponde exclusivamente a incendio. Exterior excluido.</x:v>
      </x:c>
      <x:c r="B3" s="37"/>
      <x:c r="C3" s="37"/>
      <x:c r="D3" s="37"/>
      <x:c r="E3" s="37"/>
    </x:row>
    <x:row r="4">
      <x:c r="A4" s="37"/>
      <x:c r="B4" s="37"/>
      <x:c r="C4" s="37"/>
      <x:c r="D4" s="37"/>
      <x:c r="E4" s="37"/>
    </x:row>
    <x:row r="5" ht="38" customHeight="1">
      <x:c r="A5" s="8" t="str">
        <x:v>ID compañía</x:v>
      </x:c>
      <x:c r="B5" s="8" t="str">
        <x:v>Provincia / comarca</x:v>
      </x:c>
      <x:c r="C5" s="8" t="str">
        <x:v>Unidades generales locales</x:v>
      </x:c>
      <x:c r="D5" s="8" t="str">
        <x:v>Página EAG</x:v>
      </x:c>
      <x:c r="E5" s="8" t="str">
        <x:v>Fuente</x:v>
      </x:c>
    </x:row>
    <x:row r="6" ht="21" customHeight="1">
      <x:c r="A6" s="37" t="str">
        <x:v>C01</x:v>
      </x:c>
      <x:c r="B6" s="37" t="str">
        <x:v>Bocas del Toro</x:v>
      </x:c>
      <x:c r="C6" s="41" t="n">
        <x:v>73</x:v>
      </x:c>
      <x:c r="D6" s="41" t="n">
        <x:v>3</x:v>
      </x:c>
      <x:c r="E6" s="37" t="str">
        <x:v>SSRP EAG-08-2026</x:v>
      </x:c>
    </x:row>
    <x:row r="7" ht="21" customHeight="1">
      <x:c r="A7" s="37" t="str">
        <x:v>C01</x:v>
      </x:c>
      <x:c r="B7" s="37" t="str">
        <x:v>Coclé</x:v>
      </x:c>
      <x:c r="C7" s="41" t="n">
        <x:v>703</x:v>
      </x:c>
      <x:c r="D7" s="41" t="n">
        <x:v>3</x:v>
      </x:c>
      <x:c r="E7" s="37" t="str">
        <x:v>SSRP EAG-08-2026</x:v>
      </x:c>
    </x:row>
    <x:row r="8" ht="21" customHeight="1">
      <x:c r="A8" s="37" t="str">
        <x:v>C01</x:v>
      </x:c>
      <x:c r="B8" s="37" t="str">
        <x:v>Colón</x:v>
      </x:c>
      <x:c r="C8" s="41" t="n">
        <x:v>852</x:v>
      </x:c>
      <x:c r="D8" s="41" t="n">
        <x:v>3</x:v>
      </x:c>
      <x:c r="E8" s="37" t="str">
        <x:v>SSRP EAG-08-2026</x:v>
      </x:c>
    </x:row>
    <x:row r="9" ht="21" customHeight="1">
      <x:c r="A9" s="37" t="str">
        <x:v>C01</x:v>
      </x:c>
      <x:c r="B9" s="37" t="str">
        <x:v>Chiriquí</x:v>
      </x:c>
      <x:c r="C9" s="41" t="n">
        <x:v>620</x:v>
      </x:c>
      <x:c r="D9" s="41" t="n">
        <x:v>3</x:v>
      </x:c>
      <x:c r="E9" s="37" t="str">
        <x:v>SSRP EAG-08-2026</x:v>
      </x:c>
    </x:row>
    <x:row r="10" ht="21" customHeight="1">
      <x:c r="A10" s="37" t="str">
        <x:v>C01</x:v>
      </x:c>
      <x:c r="B10" s="37" t="str">
        <x:v>Darién</x:v>
      </x:c>
      <x:c r="C10" s="41" t="n">
        <x:v>45</x:v>
      </x:c>
      <x:c r="D10" s="41" t="n">
        <x:v>3</x:v>
      </x:c>
      <x:c r="E10" s="37" t="str">
        <x:v>SSRP EAG-08-2026</x:v>
      </x:c>
    </x:row>
    <x:row r="11" ht="21" customHeight="1">
      <x:c r="A11" s="37" t="str">
        <x:v>C01</x:v>
      </x:c>
      <x:c r="B11" s="37" t="str">
        <x:v>Herrera</x:v>
      </x:c>
      <x:c r="C11" s="41" t="n">
        <x:v>123</x:v>
      </x:c>
      <x:c r="D11" s="41" t="n">
        <x:v>3</x:v>
      </x:c>
      <x:c r="E11" s="37" t="str">
        <x:v>SSRP EAG-08-2026</x:v>
      </x:c>
    </x:row>
    <x:row r="12" ht="21" customHeight="1">
      <x:c r="A12" s="37" t="str">
        <x:v>C01</x:v>
      </x:c>
      <x:c r="B12" s="37" t="str">
        <x:v>Los Santos</x:v>
      </x:c>
      <x:c r="C12" s="41" t="n">
        <x:v>108</x:v>
      </x:c>
      <x:c r="D12" s="41" t="n">
        <x:v>3</x:v>
      </x:c>
      <x:c r="E12" s="37" t="str">
        <x:v>SSRP EAG-08-2026</x:v>
      </x:c>
    </x:row>
    <x:row r="13" ht="21" customHeight="1">
      <x:c r="A13" s="37" t="str">
        <x:v>C01</x:v>
      </x:c>
      <x:c r="B13" s="37" t="str">
        <x:v>Panamá</x:v>
      </x:c>
      <x:c r="C13" s="41" t="n">
        <x:v>22834</x:v>
      </x:c>
      <x:c r="D13" s="41" t="n">
        <x:v>3</x:v>
      </x:c>
      <x:c r="E13" s="37" t="str">
        <x:v>SSRP EAG-08-2026</x:v>
      </x:c>
    </x:row>
    <x:row r="14" ht="21" customHeight="1">
      <x:c r="A14" s="37" t="str">
        <x:v>C01</x:v>
      </x:c>
      <x:c r="B14" s="37" t="str">
        <x:v>Veraguas</x:v>
      </x:c>
      <x:c r="C14" s="41" t="n">
        <x:v>471</x:v>
      </x:c>
      <x:c r="D14" s="41" t="n">
        <x:v>3</x:v>
      </x:c>
      <x:c r="E14" s="37" t="str">
        <x:v>SSRP EAG-08-2026</x:v>
      </x:c>
    </x:row>
    <x:row r="15" ht="21" customHeight="1">
      <x:c r="A15" s="37" t="str">
        <x:v>C01</x:v>
      </x:c>
      <x:c r="B15" s="37" t="str">
        <x:v>Guna Yala</x:v>
      </x:c>
      <x:c r="C15" s="41" t="n">
        <x:v>0</x:v>
      </x:c>
      <x:c r="D15" s="41" t="n">
        <x:v>3</x:v>
      </x:c>
      <x:c r="E15" s="37" t="str">
        <x:v>SSRP EAG-08-2026</x:v>
      </x:c>
    </x:row>
    <x:row r="16" ht="21" customHeight="1">
      <x:c r="A16" s="37" t="str">
        <x:v>C01</x:v>
      </x:c>
      <x:c r="B16" s="37" t="str">
        <x:v>Emberá-Wounaan</x:v>
      </x:c>
      <x:c r="C16" s="41" t="n">
        <x:v>0</x:v>
      </x:c>
      <x:c r="D16" s="41" t="n">
        <x:v>3</x:v>
      </x:c>
      <x:c r="E16" s="37" t="str">
        <x:v>SSRP EAG-08-2026</x:v>
      </x:c>
    </x:row>
    <x:row r="17" ht="21" customHeight="1">
      <x:c r="A17" s="37" t="str">
        <x:v>C01</x:v>
      </x:c>
      <x:c r="B17" s="37" t="str">
        <x:v>Ngäbe-Buglé</x:v>
      </x:c>
      <x:c r="C17" s="41" t="n">
        <x:v>0</x:v>
      </x:c>
      <x:c r="D17" s="41" t="n">
        <x:v>3</x:v>
      </x:c>
      <x:c r="E17" s="37" t="str">
        <x:v>SSRP EAG-08-2026</x:v>
      </x:c>
    </x:row>
    <x:row r="18" ht="21" customHeight="1">
      <x:c r="A18" s="37" t="str">
        <x:v>C01</x:v>
      </x:c>
      <x:c r="B18" s="37" t="str">
        <x:v>Panamá Oeste</x:v>
      </x:c>
      <x:c r="C18" s="41" t="n">
        <x:v>2812</x:v>
      </x:c>
      <x:c r="D18" s="41" t="n">
        <x:v>3</x:v>
      </x:c>
      <x:c r="E18" s="37" t="str">
        <x:v>SSRP EAG-08-2026</x:v>
      </x:c>
    </x:row>
    <x:row r="19" ht="21" customHeight="1">
      <x:c r="A19" s="37" t="str">
        <x:v>C02</x:v>
      </x:c>
      <x:c r="B19" s="37" t="str">
        <x:v>Bocas del Toro</x:v>
      </x:c>
      <x:c r="C19" s="41" t="n">
        <x:v>45</x:v>
      </x:c>
      <x:c r="D19" s="41" t="n">
        <x:v>4</x:v>
      </x:c>
      <x:c r="E19" s="37" t="str">
        <x:v>SSRP EAG-08-2026</x:v>
      </x:c>
    </x:row>
    <x:row r="20" ht="21" customHeight="1">
      <x:c r="A20" s="37" t="str">
        <x:v>C02</x:v>
      </x:c>
      <x:c r="B20" s="37" t="str">
        <x:v>Coclé</x:v>
      </x:c>
      <x:c r="C20" s="41" t="n">
        <x:v>209</x:v>
      </x:c>
      <x:c r="D20" s="41" t="n">
        <x:v>4</x:v>
      </x:c>
      <x:c r="E20" s="37" t="str">
        <x:v>SSRP EAG-08-2026</x:v>
      </x:c>
    </x:row>
    <x:row r="21" ht="21" customHeight="1">
      <x:c r="A21" s="37" t="str">
        <x:v>C02</x:v>
      </x:c>
      <x:c r="B21" s="37" t="str">
        <x:v>Colón</x:v>
      </x:c>
      <x:c r="C21" s="41" t="n">
        <x:v>333</x:v>
      </x:c>
      <x:c r="D21" s="41" t="n">
        <x:v>4</x:v>
      </x:c>
      <x:c r="E21" s="37" t="str">
        <x:v>SSRP EAG-08-2026</x:v>
      </x:c>
    </x:row>
    <x:row r="22" ht="21" customHeight="1">
      <x:c r="A22" s="37" t="str">
        <x:v>C02</x:v>
      </x:c>
      <x:c r="B22" s="37" t="str">
        <x:v>Chiriquí</x:v>
      </x:c>
      <x:c r="C22" s="41" t="n">
        <x:v>1835</x:v>
      </x:c>
      <x:c r="D22" s="41" t="n">
        <x:v>4</x:v>
      </x:c>
      <x:c r="E22" s="37" t="str">
        <x:v>SSRP EAG-08-2026</x:v>
      </x:c>
    </x:row>
    <x:row r="23" ht="21" customHeight="1">
      <x:c r="A23" s="37" t="str">
        <x:v>C02</x:v>
      </x:c>
      <x:c r="B23" s="37" t="str">
        <x:v>Darién</x:v>
      </x:c>
      <x:c r="C23" s="41" t="n">
        <x:v>8</x:v>
      </x:c>
      <x:c r="D23" s="41" t="n">
        <x:v>4</x:v>
      </x:c>
      <x:c r="E23" s="37" t="str">
        <x:v>SSRP EAG-08-2026</x:v>
      </x:c>
    </x:row>
    <x:row r="24" ht="21" customHeight="1">
      <x:c r="A24" s="37" t="str">
        <x:v>C02</x:v>
      </x:c>
      <x:c r="B24" s="37" t="str">
        <x:v>Herrera</x:v>
      </x:c>
      <x:c r="C24" s="41" t="n">
        <x:v>61</x:v>
      </x:c>
      <x:c r="D24" s="41" t="n">
        <x:v>4</x:v>
      </x:c>
      <x:c r="E24" s="37" t="str">
        <x:v>SSRP EAG-08-2026</x:v>
      </x:c>
    </x:row>
    <x:row r="25" ht="21" customHeight="1">
      <x:c r="A25" s="37" t="str">
        <x:v>C02</x:v>
      </x:c>
      <x:c r="B25" s="37" t="str">
        <x:v>Los Santos</x:v>
      </x:c>
      <x:c r="C25" s="41" t="n">
        <x:v>44</x:v>
      </x:c>
      <x:c r="D25" s="41" t="n">
        <x:v>4</x:v>
      </x:c>
      <x:c r="E25" s="37" t="str">
        <x:v>SSRP EAG-08-2026</x:v>
      </x:c>
    </x:row>
    <x:row r="26" ht="21" customHeight="1">
      <x:c r="A26" s="37" t="str">
        <x:v>C02</x:v>
      </x:c>
      <x:c r="B26" s="37" t="str">
        <x:v>Panamá</x:v>
      </x:c>
      <x:c r="C26" s="41" t="n">
        <x:v>12004</x:v>
      </x:c>
      <x:c r="D26" s="41" t="n">
        <x:v>4</x:v>
      </x:c>
      <x:c r="E26" s="37" t="str">
        <x:v>SSRP EAG-08-2026</x:v>
      </x:c>
    </x:row>
    <x:row r="27" ht="21" customHeight="1">
      <x:c r="A27" s="37" t="str">
        <x:v>C02</x:v>
      </x:c>
      <x:c r="B27" s="37" t="str">
        <x:v>Veraguas</x:v>
      </x:c>
      <x:c r="C27" s="41" t="n">
        <x:v>51</x:v>
      </x:c>
      <x:c r="D27" s="41" t="n">
        <x:v>4</x:v>
      </x:c>
      <x:c r="E27" s="37" t="str">
        <x:v>SSRP EAG-08-2026</x:v>
      </x:c>
    </x:row>
    <x:row r="28" ht="21" customHeight="1">
      <x:c r="A28" s="37" t="str">
        <x:v>C02</x:v>
      </x:c>
      <x:c r="B28" s="37" t="str">
        <x:v>Guna Yala</x:v>
      </x:c>
      <x:c r="C28" s="41" t="n">
        <x:v>1</x:v>
      </x:c>
      <x:c r="D28" s="41" t="n">
        <x:v>4</x:v>
      </x:c>
      <x:c r="E28" s="37" t="str">
        <x:v>SSRP EAG-08-2026</x:v>
      </x:c>
    </x:row>
    <x:row r="29" ht="21" customHeight="1">
      <x:c r="A29" s="37" t="str">
        <x:v>C02</x:v>
      </x:c>
      <x:c r="B29" s="37" t="str">
        <x:v>Emberá-Wounaan</x:v>
      </x:c>
      <x:c r="C29" s="41" t="n">
        <x:v>0</x:v>
      </x:c>
      <x:c r="D29" s="41" t="n">
        <x:v>4</x:v>
      </x:c>
      <x:c r="E29" s="37" t="str">
        <x:v>SSRP EAG-08-2026</x:v>
      </x:c>
    </x:row>
    <x:row r="30" ht="21" customHeight="1">
      <x:c r="A30" s="37" t="str">
        <x:v>C02</x:v>
      </x:c>
      <x:c r="B30" s="37" t="str">
        <x:v>Ngäbe-Buglé</x:v>
      </x:c>
      <x:c r="C30" s="41" t="n">
        <x:v>0</x:v>
      </x:c>
      <x:c r="D30" s="41" t="n">
        <x:v>4</x:v>
      </x:c>
      <x:c r="E30" s="37" t="str">
        <x:v>SSRP EAG-08-2026</x:v>
      </x:c>
    </x:row>
    <x:row r="31" ht="21" customHeight="1">
      <x:c r="A31" s="37" t="str">
        <x:v>C02</x:v>
      </x:c>
      <x:c r="B31" s="37" t="str">
        <x:v>Panamá Oeste</x:v>
      </x:c>
      <x:c r="C31" s="41" t="n">
        <x:v>597</x:v>
      </x:c>
      <x:c r="D31" s="41" t="n">
        <x:v>4</x:v>
      </x:c>
      <x:c r="E31" s="37" t="str">
        <x:v>SSRP EAG-08-2026</x:v>
      </x:c>
    </x:row>
    <x:row r="32" ht="21" customHeight="1">
      <x:c r="A32" s="37" t="str">
        <x:v>C03</x:v>
      </x:c>
      <x:c r="B32" s="37" t="str">
        <x:v>Bocas del Toro</x:v>
      </x:c>
      <x:c r="C32" s="41" t="n">
        <x:v>0</x:v>
      </x:c>
      <x:c r="D32" s="41" t="n">
        <x:v>5</x:v>
      </x:c>
      <x:c r="E32" s="37" t="str">
        <x:v>SSRP EAG-08-2026</x:v>
      </x:c>
    </x:row>
    <x:row r="33" ht="21" customHeight="1">
      <x:c r="A33" s="37" t="str">
        <x:v>C03</x:v>
      </x:c>
      <x:c r="B33" s="37" t="str">
        <x:v>Coclé</x:v>
      </x:c>
      <x:c r="C33" s="41" t="n">
        <x:v>0</x:v>
      </x:c>
      <x:c r="D33" s="41" t="n">
        <x:v>5</x:v>
      </x:c>
      <x:c r="E33" s="37" t="str">
        <x:v>SSRP EAG-08-2026</x:v>
      </x:c>
    </x:row>
    <x:row r="34" ht="21" customHeight="1">
      <x:c r="A34" s="37" t="str">
        <x:v>C03</x:v>
      </x:c>
      <x:c r="B34" s="37" t="str">
        <x:v>Colón</x:v>
      </x:c>
      <x:c r="C34" s="41" t="n">
        <x:v>1992</x:v>
      </x:c>
      <x:c r="D34" s="41" t="n">
        <x:v>5</x:v>
      </x:c>
      <x:c r="E34" s="37" t="str">
        <x:v>SSRP EAG-08-2026</x:v>
      </x:c>
    </x:row>
    <x:row r="35" ht="21" customHeight="1">
      <x:c r="A35" s="37" t="str">
        <x:v>C03</x:v>
      </x:c>
      <x:c r="B35" s="37" t="str">
        <x:v>Chiriquí</x:v>
      </x:c>
      <x:c r="C35" s="41" t="n">
        <x:v>7531</x:v>
      </x:c>
      <x:c r="D35" s="41" t="n">
        <x:v>5</x:v>
      </x:c>
      <x:c r="E35" s="37" t="str">
        <x:v>SSRP EAG-08-2026</x:v>
      </x:c>
    </x:row>
    <x:row r="36" ht="21" customHeight="1">
      <x:c r="A36" s="37" t="str">
        <x:v>C03</x:v>
      </x:c>
      <x:c r="B36" s="37" t="str">
        <x:v>Darién</x:v>
      </x:c>
      <x:c r="C36" s="41" t="n">
        <x:v>0</x:v>
      </x:c>
      <x:c r="D36" s="41" t="n">
        <x:v>5</x:v>
      </x:c>
      <x:c r="E36" s="37" t="str">
        <x:v>SSRP EAG-08-2026</x:v>
      </x:c>
    </x:row>
    <x:row r="37" ht="21" customHeight="1">
      <x:c r="A37" s="37" t="str">
        <x:v>C03</x:v>
      </x:c>
      <x:c r="B37" s="37" t="str">
        <x:v>Herrera</x:v>
      </x:c>
      <x:c r="C37" s="41" t="n">
        <x:v>3222</x:v>
      </x:c>
      <x:c r="D37" s="41" t="n">
        <x:v>5</x:v>
      </x:c>
      <x:c r="E37" s="37" t="str">
        <x:v>SSRP EAG-08-2026</x:v>
      </x:c>
    </x:row>
    <x:row r="38" ht="21" customHeight="1">
      <x:c r="A38" s="37" t="str">
        <x:v>C03</x:v>
      </x:c>
      <x:c r="B38" s="37" t="str">
        <x:v>Los Santos</x:v>
      </x:c>
      <x:c r="C38" s="41" t="n">
        <x:v>0</x:v>
      </x:c>
      <x:c r="D38" s="41" t="n">
        <x:v>5</x:v>
      </x:c>
      <x:c r="E38" s="37" t="str">
        <x:v>SSRP EAG-08-2026</x:v>
      </x:c>
    </x:row>
    <x:row r="39" ht="21" customHeight="1">
      <x:c r="A39" s="37" t="str">
        <x:v>C03</x:v>
      </x:c>
      <x:c r="B39" s="37" t="str">
        <x:v>Panamá</x:v>
      </x:c>
      <x:c r="C39" s="41" t="n">
        <x:v>75225</x:v>
      </x:c>
      <x:c r="D39" s="41" t="n">
        <x:v>5</x:v>
      </x:c>
      <x:c r="E39" s="37" t="str">
        <x:v>SSRP EAG-08-2026</x:v>
      </x:c>
    </x:row>
    <x:row r="40" ht="21" customHeight="1">
      <x:c r="A40" s="37" t="str">
        <x:v>C03</x:v>
      </x:c>
      <x:c r="B40" s="37" t="str">
        <x:v>Veraguas</x:v>
      </x:c>
      <x:c r="C40" s="41" t="n">
        <x:v>2246</x:v>
      </x:c>
      <x:c r="D40" s="41" t="n">
        <x:v>5</x:v>
      </x:c>
      <x:c r="E40" s="37" t="str">
        <x:v>SSRP EAG-08-2026</x:v>
      </x:c>
    </x:row>
    <x:row r="41" ht="21" customHeight="1">
      <x:c r="A41" s="37" t="str">
        <x:v>C03</x:v>
      </x:c>
      <x:c r="B41" s="37" t="str">
        <x:v>Guna Yala</x:v>
      </x:c>
      <x:c r="C41" s="41" t="n">
        <x:v>0</x:v>
      </x:c>
      <x:c r="D41" s="41" t="n">
        <x:v>5</x:v>
      </x:c>
      <x:c r="E41" s="37" t="str">
        <x:v>SSRP EAG-08-2026</x:v>
      </x:c>
    </x:row>
    <x:row r="42" ht="21" customHeight="1">
      <x:c r="A42" s="37" t="str">
        <x:v>C03</x:v>
      </x:c>
      <x:c r="B42" s="37" t="str">
        <x:v>Emberá-Wounaan</x:v>
      </x:c>
      <x:c r="C42" s="41" t="n">
        <x:v>0</x:v>
      </x:c>
      <x:c r="D42" s="41" t="n">
        <x:v>5</x:v>
      </x:c>
      <x:c r="E42" s="37" t="str">
        <x:v>SSRP EAG-08-2026</x:v>
      </x:c>
    </x:row>
    <x:row r="43" ht="21" customHeight="1">
      <x:c r="A43" s="37" t="str">
        <x:v>C03</x:v>
      </x:c>
      <x:c r="B43" s="37" t="str">
        <x:v>Ngäbe-Buglé</x:v>
      </x:c>
      <x:c r="C43" s="41" t="n">
        <x:v>0</x:v>
      </x:c>
      <x:c r="D43" s="41" t="n">
        <x:v>5</x:v>
      </x:c>
      <x:c r="E43" s="37" t="str">
        <x:v>SSRP EAG-08-2026</x:v>
      </x:c>
    </x:row>
    <x:row r="44" ht="21" customHeight="1">
      <x:c r="A44" s="37" t="str">
        <x:v>C03</x:v>
      </x:c>
      <x:c r="B44" s="37" t="str">
        <x:v>Panamá Oeste</x:v>
      </x:c>
      <x:c r="C44" s="41" t="n">
        <x:v>2851</x:v>
      </x:c>
      <x:c r="D44" s="41" t="n">
        <x:v>5</x:v>
      </x:c>
      <x:c r="E44" s="37" t="str">
        <x:v>SSRP EAG-08-2026</x:v>
      </x:c>
    </x:row>
    <x:row r="45" ht="21" customHeight="1">
      <x:c r="A45" s="37" t="str">
        <x:v>C04</x:v>
      </x:c>
      <x:c r="B45" s="37" t="str">
        <x:v>Bocas del Toro</x:v>
      </x:c>
      <x:c r="C45" s="41" t="n">
        <x:v>1013</x:v>
      </x:c>
      <x:c r="D45" s="41" t="n">
        <x:v>13</x:v>
      </x:c>
      <x:c r="E45" s="37" t="str">
        <x:v>SSRP EAG-08-2026</x:v>
      </x:c>
    </x:row>
    <x:row r="46" ht="21" customHeight="1">
      <x:c r="A46" s="37" t="str">
        <x:v>C04</x:v>
      </x:c>
      <x:c r="B46" s="37" t="str">
        <x:v>Coclé</x:v>
      </x:c>
      <x:c r="C46" s="41" t="n">
        <x:v>2277</x:v>
      </x:c>
      <x:c r="D46" s="41" t="n">
        <x:v>13</x:v>
      </x:c>
      <x:c r="E46" s="37" t="str">
        <x:v>SSRP EAG-08-2026</x:v>
      </x:c>
    </x:row>
    <x:row r="47" ht="21" customHeight="1">
      <x:c r="A47" s="37" t="str">
        <x:v>C04</x:v>
      </x:c>
      <x:c r="B47" s="37" t="str">
        <x:v>Colón</x:v>
      </x:c>
      <x:c r="C47" s="41" t="n">
        <x:v>1482</x:v>
      </x:c>
      <x:c r="D47" s="41" t="n">
        <x:v>13</x:v>
      </x:c>
      <x:c r="E47" s="37" t="str">
        <x:v>SSRP EAG-08-2026</x:v>
      </x:c>
    </x:row>
    <x:row r="48" ht="21" customHeight="1">
      <x:c r="A48" s="37" t="str">
        <x:v>C04</x:v>
      </x:c>
      <x:c r="B48" s="37" t="str">
        <x:v>Chiriquí</x:v>
      </x:c>
      <x:c r="C48" s="41" t="n">
        <x:v>10013</x:v>
      </x:c>
      <x:c r="D48" s="41" t="n">
        <x:v>13</x:v>
      </x:c>
      <x:c r="E48" s="37" t="str">
        <x:v>SSRP EAG-08-2026</x:v>
      </x:c>
    </x:row>
    <x:row r="49" ht="21" customHeight="1">
      <x:c r="A49" s="37" t="str">
        <x:v>C04</x:v>
      </x:c>
      <x:c r="B49" s="37" t="str">
        <x:v>Darién</x:v>
      </x:c>
      <x:c r="C49" s="41" t="n">
        <x:v>107</x:v>
      </x:c>
      <x:c r="D49" s="41" t="n">
        <x:v>13</x:v>
      </x:c>
      <x:c r="E49" s="37" t="str">
        <x:v>SSRP EAG-08-2026</x:v>
      </x:c>
    </x:row>
    <x:row r="50" ht="21" customHeight="1">
      <x:c r="A50" s="37" t="str">
        <x:v>C04</x:v>
      </x:c>
      <x:c r="B50" s="37" t="str">
        <x:v>Herrera</x:v>
      </x:c>
      <x:c r="C50" s="41" t="n">
        <x:v>2239</x:v>
      </x:c>
      <x:c r="D50" s="41" t="n">
        <x:v>13</x:v>
      </x:c>
      <x:c r="E50" s="37" t="str">
        <x:v>SSRP EAG-08-2026</x:v>
      </x:c>
    </x:row>
    <x:row r="51" ht="21" customHeight="1">
      <x:c r="A51" s="37" t="str">
        <x:v>C04</x:v>
      </x:c>
      <x:c r="B51" s="37" t="str">
        <x:v>Los Santos</x:v>
      </x:c>
      <x:c r="C51" s="41" t="n">
        <x:v>2351</x:v>
      </x:c>
      <x:c r="D51" s="41" t="n">
        <x:v>13</x:v>
      </x:c>
      <x:c r="E51" s="37" t="str">
        <x:v>SSRP EAG-08-2026</x:v>
      </x:c>
    </x:row>
    <x:row r="52" ht="21" customHeight="1">
      <x:c r="A52" s="37" t="str">
        <x:v>C04</x:v>
      </x:c>
      <x:c r="B52" s="37" t="str">
        <x:v>Panamá</x:v>
      </x:c>
      <x:c r="C52" s="41" t="n">
        <x:v>49133</x:v>
      </x:c>
      <x:c r="D52" s="41" t="n">
        <x:v>13</x:v>
      </x:c>
      <x:c r="E52" s="37" t="str">
        <x:v>SSRP EAG-08-2026</x:v>
      </x:c>
    </x:row>
    <x:row r="53" ht="21" customHeight="1">
      <x:c r="A53" s="37" t="str">
        <x:v>C04</x:v>
      </x:c>
      <x:c r="B53" s="37" t="str">
        <x:v>Veraguas</x:v>
      </x:c>
      <x:c r="C53" s="41" t="n">
        <x:v>3771</x:v>
      </x:c>
      <x:c r="D53" s="41" t="n">
        <x:v>13</x:v>
      </x:c>
      <x:c r="E53" s="37" t="str">
        <x:v>SSRP EAG-08-2026</x:v>
      </x:c>
    </x:row>
    <x:row r="54" ht="21" customHeight="1">
      <x:c r="A54" s="37" t="str">
        <x:v>C04</x:v>
      </x:c>
      <x:c r="B54" s="37" t="str">
        <x:v>Guna Yala</x:v>
      </x:c>
      <x:c r="C54" s="41" t="n">
        <x:v>0</x:v>
      </x:c>
      <x:c r="D54" s="41" t="n">
        <x:v>13</x:v>
      </x:c>
      <x:c r="E54" s="37" t="str">
        <x:v>SSRP EAG-08-2026</x:v>
      </x:c>
    </x:row>
    <x:row r="55" ht="21" customHeight="1">
      <x:c r="A55" s="37" t="str">
        <x:v>C04</x:v>
      </x:c>
      <x:c r="B55" s="37" t="str">
        <x:v>Emberá-Wounaan</x:v>
      </x:c>
      <x:c r="C55" s="41" t="n">
        <x:v>0</x:v>
      </x:c>
      <x:c r="D55" s="41" t="n">
        <x:v>13</x:v>
      </x:c>
      <x:c r="E55" s="37" t="str">
        <x:v>SSRP EAG-08-2026</x:v>
      </x:c>
    </x:row>
    <x:row r="56" ht="21" customHeight="1">
      <x:c r="A56" s="37" t="str">
        <x:v>C04</x:v>
      </x:c>
      <x:c r="B56" s="37" t="str">
        <x:v>Ngäbe-Buglé</x:v>
      </x:c>
      <x:c r="C56" s="41" t="n">
        <x:v>1</x:v>
      </x:c>
      <x:c r="D56" s="41" t="n">
        <x:v>13</x:v>
      </x:c>
      <x:c r="E56" s="37" t="str">
        <x:v>SSRP EAG-08-2026</x:v>
      </x:c>
    </x:row>
    <x:row r="57" ht="21" customHeight="1">
      <x:c r="A57" s="37" t="str">
        <x:v>C04</x:v>
      </x:c>
      <x:c r="B57" s="37" t="str">
        <x:v>Panamá Oeste</x:v>
      </x:c>
      <x:c r="C57" s="41" t="n">
        <x:v>25345</x:v>
      </x:c>
      <x:c r="D57" s="41" t="n">
        <x:v>13</x:v>
      </x:c>
      <x:c r="E57" s="37" t="str">
        <x:v>SSRP EAG-08-2026</x:v>
      </x:c>
    </x:row>
    <x:row r="58" ht="21" customHeight="1">
      <x:c r="A58" s="37" t="str">
        <x:v>C05</x:v>
      </x:c>
      <x:c r="B58" s="37" t="str">
        <x:v>Bocas del Toro</x:v>
      </x:c>
      <x:c r="C58" s="41" t="n">
        <x:v>1733</x:v>
      </x:c>
      <x:c r="D58" s="41" t="n">
        <x:v>6</x:v>
      </x:c>
      <x:c r="E58" s="37" t="str">
        <x:v>SSRP EAG-08-2026</x:v>
      </x:c>
    </x:row>
    <x:row r="59" ht="21" customHeight="1">
      <x:c r="A59" s="37" t="str">
        <x:v>C05</x:v>
      </x:c>
      <x:c r="B59" s="37" t="str">
        <x:v>Coclé</x:v>
      </x:c>
      <x:c r="C59" s="41" t="n">
        <x:v>8810</x:v>
      </x:c>
      <x:c r="D59" s="41" t="n">
        <x:v>6</x:v>
      </x:c>
      <x:c r="E59" s="37" t="str">
        <x:v>SSRP EAG-08-2026</x:v>
      </x:c>
    </x:row>
    <x:row r="60" ht="21" customHeight="1">
      <x:c r="A60" s="37" t="str">
        <x:v>C05</x:v>
      </x:c>
      <x:c r="B60" s="37" t="str">
        <x:v>Colón</x:v>
      </x:c>
      <x:c r="C60" s="41" t="n">
        <x:v>7997</x:v>
      </x:c>
      <x:c r="D60" s="41" t="n">
        <x:v>6</x:v>
      </x:c>
      <x:c r="E60" s="37" t="str">
        <x:v>SSRP EAG-08-2026</x:v>
      </x:c>
    </x:row>
    <x:row r="61" ht="21" customHeight="1">
      <x:c r="A61" s="37" t="str">
        <x:v>C05</x:v>
      </x:c>
      <x:c r="B61" s="37" t="str">
        <x:v>Chiriquí</x:v>
      </x:c>
      <x:c r="C61" s="41" t="n">
        <x:v>20208</x:v>
      </x:c>
      <x:c r="D61" s="41" t="n">
        <x:v>6</x:v>
      </x:c>
      <x:c r="E61" s="37" t="str">
        <x:v>SSRP EAG-08-2026</x:v>
      </x:c>
    </x:row>
    <x:row r="62" ht="21" customHeight="1">
      <x:c r="A62" s="37" t="str">
        <x:v>C05</x:v>
      </x:c>
      <x:c r="B62" s="37" t="str">
        <x:v>Darién</x:v>
      </x:c>
      <x:c r="C62" s="41" t="n">
        <x:v>315</x:v>
      </x:c>
      <x:c r="D62" s="41" t="n">
        <x:v>6</x:v>
      </x:c>
      <x:c r="E62" s="37" t="str">
        <x:v>SSRP EAG-08-2026</x:v>
      </x:c>
    </x:row>
    <x:row r="63" ht="21" customHeight="1">
      <x:c r="A63" s="37" t="str">
        <x:v>C05</x:v>
      </x:c>
      <x:c r="B63" s="37" t="str">
        <x:v>Herrera</x:v>
      </x:c>
      <x:c r="C63" s="41" t="n">
        <x:v>5881</x:v>
      </x:c>
      <x:c r="D63" s="41" t="n">
        <x:v>6</x:v>
      </x:c>
      <x:c r="E63" s="37" t="str">
        <x:v>SSRP EAG-08-2026</x:v>
      </x:c>
    </x:row>
    <x:row r="64" ht="21" customHeight="1">
      <x:c r="A64" s="37" t="str">
        <x:v>C05</x:v>
      </x:c>
      <x:c r="B64" s="37" t="str">
        <x:v>Los Santos</x:v>
      </x:c>
      <x:c r="C64" s="41" t="n">
        <x:v>3682</x:v>
      </x:c>
      <x:c r="D64" s="41" t="n">
        <x:v>6</x:v>
      </x:c>
      <x:c r="E64" s="37" t="str">
        <x:v>SSRP EAG-08-2026</x:v>
      </x:c>
    </x:row>
    <x:row r="65" ht="21" customHeight="1">
      <x:c r="A65" s="37" t="str">
        <x:v>C05</x:v>
      </x:c>
      <x:c r="B65" s="37" t="str">
        <x:v>Panamá</x:v>
      </x:c>
      <x:c r="C65" s="41" t="n">
        <x:v>338602</x:v>
      </x:c>
      <x:c r="D65" s="41" t="n">
        <x:v>6</x:v>
      </x:c>
      <x:c r="E65" s="37" t="str">
        <x:v>SSRP EAG-08-2026</x:v>
      </x:c>
    </x:row>
    <x:row r="66" ht="21" customHeight="1">
      <x:c r="A66" s="37" t="str">
        <x:v>C05</x:v>
      </x:c>
      <x:c r="B66" s="37" t="str">
        <x:v>Veraguas</x:v>
      </x:c>
      <x:c r="C66" s="41" t="n">
        <x:v>12289</x:v>
      </x:c>
      <x:c r="D66" s="41" t="n">
        <x:v>6</x:v>
      </x:c>
      <x:c r="E66" s="37" t="str">
        <x:v>SSRP EAG-08-2026</x:v>
      </x:c>
    </x:row>
    <x:row r="67" ht="21" customHeight="1">
      <x:c r="A67" s="37" t="str">
        <x:v>C05</x:v>
      </x:c>
      <x:c r="B67" s="37" t="str">
        <x:v>Guna Yala</x:v>
      </x:c>
      <x:c r="C67" s="41" t="n">
        <x:v>17</x:v>
      </x:c>
      <x:c r="D67" s="41" t="n">
        <x:v>6</x:v>
      </x:c>
      <x:c r="E67" s="37" t="str">
        <x:v>SSRP EAG-08-2026</x:v>
      </x:c>
    </x:row>
    <x:row r="68" ht="21" customHeight="1">
      <x:c r="A68" s="37" t="str">
        <x:v>C05</x:v>
      </x:c>
      <x:c r="B68" s="37" t="str">
        <x:v>Emberá-Wounaan</x:v>
      </x:c>
      <x:c r="C68" s="41" t="n">
        <x:v>6</x:v>
      </x:c>
      <x:c r="D68" s="41" t="n">
        <x:v>6</x:v>
      </x:c>
      <x:c r="E68" s="37" t="str">
        <x:v>SSRP EAG-08-2026</x:v>
      </x:c>
    </x:row>
    <x:row r="69" ht="21" customHeight="1">
      <x:c r="A69" s="37" t="str">
        <x:v>C05</x:v>
      </x:c>
      <x:c r="B69" s="37" t="str">
        <x:v>Ngäbe-Buglé</x:v>
      </x:c>
      <x:c r="C69" s="41" t="n">
        <x:v>113</x:v>
      </x:c>
      <x:c r="D69" s="41" t="n">
        <x:v>6</x:v>
      </x:c>
      <x:c r="E69" s="37" t="str">
        <x:v>SSRP EAG-08-2026</x:v>
      </x:c>
    </x:row>
    <x:row r="70" ht="21" customHeight="1">
      <x:c r="A70" s="37" t="str">
        <x:v>C05</x:v>
      </x:c>
      <x:c r="B70" s="37" t="str">
        <x:v>Panamá Oeste</x:v>
      </x:c>
      <x:c r="C70" s="41" t="n">
        <x:v>40441</x:v>
      </x:c>
      <x:c r="D70" s="41" t="n">
        <x:v>6</x:v>
      </x:c>
      <x:c r="E70" s="37" t="str">
        <x:v>SSRP EAG-08-2026</x:v>
      </x:c>
    </x:row>
    <x:row r="71" ht="21" customHeight="1">
      <x:c r="A71" s="37" t="str">
        <x:v>C06</x:v>
      </x:c>
      <x:c r="B71" s="37" t="str">
        <x:v>Bocas del Toro</x:v>
      </x:c>
      <x:c r="C71" s="41" t="n">
        <x:v>70</x:v>
      </x:c>
      <x:c r="D71" s="41" t="n">
        <x:v>8</x:v>
      </x:c>
      <x:c r="E71" s="37" t="str">
        <x:v>SSRP EAG-08-2026</x:v>
      </x:c>
    </x:row>
    <x:row r="72" ht="21" customHeight="1">
      <x:c r="A72" s="37" t="str">
        <x:v>C06</x:v>
      </x:c>
      <x:c r="B72" s="37" t="str">
        <x:v>Coclé</x:v>
      </x:c>
      <x:c r="C72" s="41" t="n">
        <x:v>764</x:v>
      </x:c>
      <x:c r="D72" s="41" t="n">
        <x:v>8</x:v>
      </x:c>
      <x:c r="E72" s="37" t="str">
        <x:v>SSRP EAG-08-2026</x:v>
      </x:c>
    </x:row>
    <x:row r="73" ht="21" customHeight="1">
      <x:c r="A73" s="37" t="str">
        <x:v>C06</x:v>
      </x:c>
      <x:c r="B73" s="37" t="str">
        <x:v>Colón</x:v>
      </x:c>
      <x:c r="C73" s="41" t="n">
        <x:v>520</x:v>
      </x:c>
      <x:c r="D73" s="41" t="n">
        <x:v>8</x:v>
      </x:c>
      <x:c r="E73" s="37" t="str">
        <x:v>SSRP EAG-08-2026</x:v>
      </x:c>
    </x:row>
    <x:row r="74" ht="21" customHeight="1">
      <x:c r="A74" s="37" t="str">
        <x:v>C06</x:v>
      </x:c>
      <x:c r="B74" s="37" t="str">
        <x:v>Chiriquí</x:v>
      </x:c>
      <x:c r="C74" s="41" t="n">
        <x:v>795</x:v>
      </x:c>
      <x:c r="D74" s="41" t="n">
        <x:v>8</x:v>
      </x:c>
      <x:c r="E74" s="37" t="str">
        <x:v>SSRP EAG-08-2026</x:v>
      </x:c>
    </x:row>
    <x:row r="75" ht="21" customHeight="1">
      <x:c r="A75" s="37" t="str">
        <x:v>C06</x:v>
      </x:c>
      <x:c r="B75" s="37" t="str">
        <x:v>Darién</x:v>
      </x:c>
      <x:c r="C75" s="41" t="n">
        <x:v>12</x:v>
      </x:c>
      <x:c r="D75" s="41" t="n">
        <x:v>8</x:v>
      </x:c>
      <x:c r="E75" s="37" t="str">
        <x:v>SSRP EAG-08-2026</x:v>
      </x:c>
    </x:row>
    <x:row r="76" ht="21" customHeight="1">
      <x:c r="A76" s="37" t="str">
        <x:v>C06</x:v>
      </x:c>
      <x:c r="B76" s="37" t="str">
        <x:v>Herrera</x:v>
      </x:c>
      <x:c r="C76" s="41" t="n">
        <x:v>431</x:v>
      </x:c>
      <x:c r="D76" s="41" t="n">
        <x:v>8</x:v>
      </x:c>
      <x:c r="E76" s="37" t="str">
        <x:v>SSRP EAG-08-2026</x:v>
      </x:c>
    </x:row>
    <x:row r="77" ht="21" customHeight="1">
      <x:c r="A77" s="37" t="str">
        <x:v>C06</x:v>
      </x:c>
      <x:c r="B77" s="37" t="str">
        <x:v>Los Santos</x:v>
      </x:c>
      <x:c r="C77" s="41" t="n">
        <x:v>147</x:v>
      </x:c>
      <x:c r="D77" s="41" t="n">
        <x:v>8</x:v>
      </x:c>
      <x:c r="E77" s="37" t="str">
        <x:v>SSRP EAG-08-2026</x:v>
      </x:c>
    </x:row>
    <x:row r="78" ht="21" customHeight="1">
      <x:c r="A78" s="37" t="str">
        <x:v>C06</x:v>
      </x:c>
      <x:c r="B78" s="37" t="str">
        <x:v>Panamá</x:v>
      </x:c>
      <x:c r="C78" s="41" t="n">
        <x:v>10928</x:v>
      </x:c>
      <x:c r="D78" s="41" t="n">
        <x:v>8</x:v>
      </x:c>
      <x:c r="E78" s="37" t="str">
        <x:v>SSRP EAG-08-2026</x:v>
      </x:c>
    </x:row>
    <x:row r="79" ht="21" customHeight="1">
      <x:c r="A79" s="37" t="str">
        <x:v>C06</x:v>
      </x:c>
      <x:c r="B79" s="37" t="str">
        <x:v>Veraguas</x:v>
      </x:c>
      <x:c r="C79" s="41" t="n">
        <x:v>1176</x:v>
      </x:c>
      <x:c r="D79" s="41" t="n">
        <x:v>8</x:v>
      </x:c>
      <x:c r="E79" s="37" t="str">
        <x:v>SSRP EAG-08-2026</x:v>
      </x:c>
    </x:row>
    <x:row r="80" ht="21" customHeight="1">
      <x:c r="A80" s="37" t="str">
        <x:v>C06</x:v>
      </x:c>
      <x:c r="B80" s="37" t="str">
        <x:v>Guna Yala</x:v>
      </x:c>
      <x:c r="C80" s="41" t="n">
        <x:v>0</x:v>
      </x:c>
      <x:c r="D80" s="41" t="n">
        <x:v>8</x:v>
      </x:c>
      <x:c r="E80" s="37" t="str">
        <x:v>SSRP EAG-08-2026</x:v>
      </x:c>
    </x:row>
    <x:row r="81" ht="21" customHeight="1">
      <x:c r="A81" s="37" t="str">
        <x:v>C06</x:v>
      </x:c>
      <x:c r="B81" s="37" t="str">
        <x:v>Emberá-Wounaan</x:v>
      </x:c>
      <x:c r="C81" s="41" t="n">
        <x:v>0</x:v>
      </x:c>
      <x:c r="D81" s="41" t="n">
        <x:v>8</x:v>
      </x:c>
      <x:c r="E81" s="37" t="str">
        <x:v>SSRP EAG-08-2026</x:v>
      </x:c>
    </x:row>
    <x:row r="82" ht="21" customHeight="1">
      <x:c r="A82" s="37" t="str">
        <x:v>C06</x:v>
      </x:c>
      <x:c r="B82" s="37" t="str">
        <x:v>Ngäbe-Buglé</x:v>
      </x:c>
      <x:c r="C82" s="41" t="n">
        <x:v>0</x:v>
      </x:c>
      <x:c r="D82" s="41" t="n">
        <x:v>8</x:v>
      </x:c>
      <x:c r="E82" s="37" t="str">
        <x:v>SSRP EAG-08-2026</x:v>
      </x:c>
    </x:row>
    <x:row r="83" ht="21" customHeight="1">
      <x:c r="A83" s="37" t="str">
        <x:v>C06</x:v>
      </x:c>
      <x:c r="B83" s="37" t="str">
        <x:v>Panamá Oeste</x:v>
      </x:c>
      <x:c r="C83" s="41" t="n">
        <x:v>1138</x:v>
      </x:c>
      <x:c r="D83" s="41" t="n">
        <x:v>8</x:v>
      </x:c>
      <x:c r="E83" s="37" t="str">
        <x:v>SSRP EAG-08-2026</x:v>
      </x:c>
    </x:row>
    <x:row r="84" ht="21" customHeight="1">
      <x:c r="A84" s="37" t="str">
        <x:v>C07</x:v>
      </x:c>
      <x:c r="B84" s="37" t="str">
        <x:v>Bocas del Toro</x:v>
      </x:c>
      <x:c r="C84" s="41" t="n">
        <x:v>1</x:v>
      </x:c>
      <x:c r="D84" s="41" t="n">
        <x:v>10</x:v>
      </x:c>
      <x:c r="E84" s="37" t="str">
        <x:v>SSRP EAG-08-2026</x:v>
      </x:c>
    </x:row>
    <x:row r="85" ht="21" customHeight="1">
      <x:c r="A85" s="37" t="str">
        <x:v>C07</x:v>
      </x:c>
      <x:c r="B85" s="37" t="str">
        <x:v>Coclé</x:v>
      </x:c>
      <x:c r="C85" s="41" t="n">
        <x:v>0</x:v>
      </x:c>
      <x:c r="D85" s="41" t="n">
        <x:v>10</x:v>
      </x:c>
      <x:c r="E85" s="37" t="str">
        <x:v>SSRP EAG-08-2026</x:v>
      </x:c>
    </x:row>
    <x:row r="86" ht="21" customHeight="1">
      <x:c r="A86" s="37" t="str">
        <x:v>C07</x:v>
      </x:c>
      <x:c r="B86" s="37" t="str">
        <x:v>Colón</x:v>
      </x:c>
      <x:c r="C86" s="41" t="n">
        <x:v>113</x:v>
      </x:c>
      <x:c r="D86" s="41" t="n">
        <x:v>10</x:v>
      </x:c>
      <x:c r="E86" s="37" t="str">
        <x:v>SSRP EAG-08-2026</x:v>
      </x:c>
    </x:row>
    <x:row r="87" ht="21" customHeight="1">
      <x:c r="A87" s="37" t="str">
        <x:v>C07</x:v>
      </x:c>
      <x:c r="B87" s="37" t="str">
        <x:v>Chiriquí</x:v>
      </x:c>
      <x:c r="C87" s="41" t="n">
        <x:v>2</x:v>
      </x:c>
      <x:c r="D87" s="41" t="n">
        <x:v>10</x:v>
      </x:c>
      <x:c r="E87" s="37" t="str">
        <x:v>SSRP EAG-08-2026</x:v>
      </x:c>
    </x:row>
    <x:row r="88" ht="21" customHeight="1">
      <x:c r="A88" s="37" t="str">
        <x:v>C07</x:v>
      </x:c>
      <x:c r="B88" s="37" t="str">
        <x:v>Darién</x:v>
      </x:c>
      <x:c r="C88" s="41" t="n">
        <x:v>0</x:v>
      </x:c>
      <x:c r="D88" s="41" t="n">
        <x:v>10</x:v>
      </x:c>
      <x:c r="E88" s="37" t="str">
        <x:v>SSRP EAG-08-2026</x:v>
      </x:c>
    </x:row>
    <x:row r="89" ht="21" customHeight="1">
      <x:c r="A89" s="37" t="str">
        <x:v>C07</x:v>
      </x:c>
      <x:c r="B89" s="37" t="str">
        <x:v>Herrera</x:v>
      </x:c>
      <x:c r="C89" s="41" t="n">
        <x:v>0</x:v>
      </x:c>
      <x:c r="D89" s="41" t="n">
        <x:v>10</x:v>
      </x:c>
      <x:c r="E89" s="37" t="str">
        <x:v>SSRP EAG-08-2026</x:v>
      </x:c>
    </x:row>
    <x:row r="90" ht="21" customHeight="1">
      <x:c r="A90" s="37" t="str">
        <x:v>C07</x:v>
      </x:c>
      <x:c r="B90" s="37" t="str">
        <x:v>Los Santos</x:v>
      </x:c>
      <x:c r="C90" s="41" t="n">
        <x:v>1</x:v>
      </x:c>
      <x:c r="D90" s="41" t="n">
        <x:v>10</x:v>
      </x:c>
      <x:c r="E90" s="37" t="str">
        <x:v>SSRP EAG-08-2026</x:v>
      </x:c>
    </x:row>
    <x:row r="91" ht="21" customHeight="1">
      <x:c r="A91" s="37" t="str">
        <x:v>C07</x:v>
      </x:c>
      <x:c r="B91" s="37" t="str">
        <x:v>Panamá</x:v>
      </x:c>
      <x:c r="C91" s="41" t="n">
        <x:v>1532</x:v>
      </x:c>
      <x:c r="D91" s="41" t="n">
        <x:v>10</x:v>
      </x:c>
      <x:c r="E91" s="37" t="str">
        <x:v>SSRP EAG-08-2026</x:v>
      </x:c>
    </x:row>
    <x:row r="92" ht="21" customHeight="1">
      <x:c r="A92" s="37" t="str">
        <x:v>C07</x:v>
      </x:c>
      <x:c r="B92" s="37" t="str">
        <x:v>Veraguas</x:v>
      </x:c>
      <x:c r="C92" s="41" t="n">
        <x:v>0</x:v>
      </x:c>
      <x:c r="D92" s="41" t="n">
        <x:v>10</x:v>
      </x:c>
      <x:c r="E92" s="37" t="str">
        <x:v>SSRP EAG-08-2026</x:v>
      </x:c>
    </x:row>
    <x:row r="93" ht="21" customHeight="1">
      <x:c r="A93" s="37" t="str">
        <x:v>C07</x:v>
      </x:c>
      <x:c r="B93" s="37" t="str">
        <x:v>Guna Yala</x:v>
      </x:c>
      <x:c r="C93" s="41" t="n">
        <x:v>0</x:v>
      </x:c>
      <x:c r="D93" s="41" t="n">
        <x:v>10</x:v>
      </x:c>
      <x:c r="E93" s="37" t="str">
        <x:v>SSRP EAG-08-2026</x:v>
      </x:c>
    </x:row>
    <x:row r="94" ht="21" customHeight="1">
      <x:c r="A94" s="37" t="str">
        <x:v>C07</x:v>
      </x:c>
      <x:c r="B94" s="37" t="str">
        <x:v>Emberá-Wounaan</x:v>
      </x:c>
      <x:c r="C94" s="41" t="n">
        <x:v>0</x:v>
      </x:c>
      <x:c r="D94" s="41" t="n">
        <x:v>10</x:v>
      </x:c>
      <x:c r="E94" s="37" t="str">
        <x:v>SSRP EAG-08-2026</x:v>
      </x:c>
    </x:row>
    <x:row r="95" ht="21" customHeight="1">
      <x:c r="A95" s="37" t="str">
        <x:v>C07</x:v>
      </x:c>
      <x:c r="B95" s="37" t="str">
        <x:v>Ngäbe-Buglé</x:v>
      </x:c>
      <x:c r="C95" s="41" t="n">
        <x:v>0</x:v>
      </x:c>
      <x:c r="D95" s="41" t="n">
        <x:v>10</x:v>
      </x:c>
      <x:c r="E95" s="37" t="str">
        <x:v>SSRP EAG-08-2026</x:v>
      </x:c>
    </x:row>
    <x:row r="96" ht="21" customHeight="1">
      <x:c r="A96" s="37" t="str">
        <x:v>C07</x:v>
      </x:c>
      <x:c r="B96" s="37" t="str">
        <x:v>Panamá Oeste</x:v>
      </x:c>
      <x:c r="C96" s="41" t="n">
        <x:v>2</x:v>
      </x:c>
      <x:c r="D96" s="41" t="n">
        <x:v>10</x:v>
      </x:c>
      <x:c r="E96" s="37" t="str">
        <x:v>SSRP EAG-08-2026</x:v>
      </x:c>
    </x:row>
    <x:row r="97" ht="21" customHeight="1">
      <x:c r="A97" s="37" t="str">
        <x:v>C08</x:v>
      </x:c>
      <x:c r="B97" s="37" t="str">
        <x:v>Bocas del Toro</x:v>
      </x:c>
      <x:c r="C97" s="41" t="n">
        <x:v>0</x:v>
      </x:c>
      <x:c r="D97" s="41" t="n">
        <x:v>15</x:v>
      </x:c>
      <x:c r="E97" s="37" t="str">
        <x:v>SSRP EAG-08-2026</x:v>
      </x:c>
    </x:row>
    <x:row r="98" ht="21" customHeight="1">
      <x:c r="A98" s="37" t="str">
        <x:v>C08</x:v>
      </x:c>
      <x:c r="B98" s="37" t="str">
        <x:v>Coclé</x:v>
      </x:c>
      <x:c r="C98" s="41" t="n">
        <x:v>5276</x:v>
      </x:c>
      <x:c r="D98" s="41" t="n">
        <x:v>15</x:v>
      </x:c>
      <x:c r="E98" s="37" t="str">
        <x:v>SSRP EAG-08-2026</x:v>
      </x:c>
    </x:row>
    <x:row r="99" ht="21" customHeight="1">
      <x:c r="A99" s="37" t="str">
        <x:v>C08</x:v>
      </x:c>
      <x:c r="B99" s="37" t="str">
        <x:v>Colón</x:v>
      </x:c>
      <x:c r="C99" s="41" t="n">
        <x:v>4971</x:v>
      </x:c>
      <x:c r="D99" s="41" t="n">
        <x:v>15</x:v>
      </x:c>
      <x:c r="E99" s="37" t="str">
        <x:v>SSRP EAG-08-2026</x:v>
      </x:c>
    </x:row>
    <x:row r="100" ht="21" customHeight="1">
      <x:c r="A100" s="37" t="str">
        <x:v>C08</x:v>
      </x:c>
      <x:c r="B100" s="37" t="str">
        <x:v>Chiriquí</x:v>
      </x:c>
      <x:c r="C100" s="41" t="n">
        <x:v>11337</x:v>
      </x:c>
      <x:c r="D100" s="41" t="n">
        <x:v>15</x:v>
      </x:c>
      <x:c r="E100" s="37" t="str">
        <x:v>SSRP EAG-08-2026</x:v>
      </x:c>
    </x:row>
    <x:row r="101">
      <x:c r="A101" s="38" t="str">
        <x:v>C08</x:v>
      </x:c>
      <x:c r="B101" s="38" t="str">
        <x:v>Darién</x:v>
      </x:c>
      <x:c r="C101" s="55" t="n">
        <x:v>0</x:v>
      </x:c>
      <x:c r="D101" s="55" t="n">
        <x:v>15</x:v>
      </x:c>
      <x:c r="E101" s="38" t="str">
        <x:v>SSRP EAG-08-2026</x:v>
      </x:c>
    </x:row>
    <x:row r="102">
      <x:c r="A102" s="38" t="str">
        <x:v>C08</x:v>
      </x:c>
      <x:c r="B102" s="38" t="str">
        <x:v>Herrera</x:v>
      </x:c>
      <x:c r="C102" s="55" t="n">
        <x:v>4987</x:v>
      </x:c>
      <x:c r="D102" s="55" t="n">
        <x:v>15</x:v>
      </x:c>
      <x:c r="E102" s="38" t="str">
        <x:v>SSRP EAG-08-2026</x:v>
      </x:c>
    </x:row>
    <x:row r="103">
      <x:c r="A103" s="38" t="str">
        <x:v>C08</x:v>
      </x:c>
      <x:c r="B103" s="38" t="str">
        <x:v>Los Santos</x:v>
      </x:c>
      <x:c r="C103" s="55" t="n">
        <x:v>0</x:v>
      </x:c>
      <x:c r="D103" s="55" t="n">
        <x:v>15</x:v>
      </x:c>
      <x:c r="E103" s="38" t="str">
        <x:v>SSRP EAG-08-2026</x:v>
      </x:c>
    </x:row>
    <x:row r="104">
      <x:c r="A104" s="38" t="str">
        <x:v>C08</x:v>
      </x:c>
      <x:c r="B104" s="38" t="str">
        <x:v>Panamá</x:v>
      </x:c>
      <x:c r="C104" s="55" t="n">
        <x:v>219037</x:v>
      </x:c>
      <x:c r="D104" s="55" t="n">
        <x:v>15</x:v>
      </x:c>
      <x:c r="E104" s="38" t="str">
        <x:v>SSRP EAG-08-2026</x:v>
      </x:c>
    </x:row>
    <x:row r="105">
      <x:c r="A105" s="38" t="str">
        <x:v>C08</x:v>
      </x:c>
      <x:c r="B105" s="38" t="str">
        <x:v>Veraguas</x:v>
      </x:c>
      <x:c r="C105" s="55" t="n">
        <x:v>4684</x:v>
      </x:c>
      <x:c r="D105" s="55" t="n">
        <x:v>15</x:v>
      </x:c>
      <x:c r="E105" s="38" t="str">
        <x:v>SSRP EAG-08-2026</x:v>
      </x:c>
    </x:row>
    <x:row r="106">
      <x:c r="A106" s="38" t="str">
        <x:v>C08</x:v>
      </x:c>
      <x:c r="B106" s="38" t="str">
        <x:v>Guna Yala</x:v>
      </x:c>
      <x:c r="C106" s="55" t="n">
        <x:v>0</x:v>
      </x:c>
      <x:c r="D106" s="55" t="n">
        <x:v>15</x:v>
      </x:c>
      <x:c r="E106" s="38" t="str">
        <x:v>SSRP EAG-08-2026</x:v>
      </x:c>
    </x:row>
    <x:row r="107">
      <x:c r="A107" s="38" t="str">
        <x:v>C08</x:v>
      </x:c>
      <x:c r="B107" s="38" t="str">
        <x:v>Emberá-Wounaan</x:v>
      </x:c>
      <x:c r="C107" s="55" t="n">
        <x:v>0</x:v>
      </x:c>
      <x:c r="D107" s="55" t="n">
        <x:v>15</x:v>
      </x:c>
      <x:c r="E107" s="38" t="str">
        <x:v>SSRP EAG-08-2026</x:v>
      </x:c>
    </x:row>
    <x:row r="108">
      <x:c r="A108" s="38" t="str">
        <x:v>C08</x:v>
      </x:c>
      <x:c r="B108" s="38" t="str">
        <x:v>Ngäbe-Buglé</x:v>
      </x:c>
      <x:c r="C108" s="55" t="n">
        <x:v>0</x:v>
      </x:c>
      <x:c r="D108" s="55" t="n">
        <x:v>15</x:v>
      </x:c>
      <x:c r="E108" s="38" t="str">
        <x:v>SSRP EAG-08-2026</x:v>
      </x:c>
    </x:row>
    <x:row r="109">
      <x:c r="A109" s="38" t="str">
        <x:v>C08</x:v>
      </x:c>
      <x:c r="B109" s="38" t="str">
        <x:v>Panamá Oeste</x:v>
      </x:c>
      <x:c r="C109" s="55" t="n">
        <x:v>3746</x:v>
      </x:c>
      <x:c r="D109" s="55" t="n">
        <x:v>15</x:v>
      </x:c>
      <x:c r="E109" s="38" t="str">
        <x:v>SSRP EAG-08-2026</x:v>
      </x:c>
    </x:row>
    <x:row r="110">
      <x:c r="A110" s="38" t="str">
        <x:v>C09</x:v>
      </x:c>
      <x:c r="B110" s="38" t="str">
        <x:v>Bocas del Toro</x:v>
      </x:c>
      <x:c r="C110" s="55" t="n">
        <x:v>0</x:v>
      </x:c>
      <x:c r="D110" s="55" t="n">
        <x:v>12</x:v>
      </x:c>
      <x:c r="E110" s="38" t="str">
        <x:v>SSRP EAG-08-2026</x:v>
      </x:c>
    </x:row>
    <x:row r="111">
      <x:c r="A111" s="38" t="str">
        <x:v>C09</x:v>
      </x:c>
      <x:c r="B111" s="38" t="str">
        <x:v>Coclé</x:v>
      </x:c>
      <x:c r="C111" s="55" t="n">
        <x:v>0</x:v>
      </x:c>
      <x:c r="D111" s="55" t="n">
        <x:v>12</x:v>
      </x:c>
      <x:c r="E111" s="38" t="str">
        <x:v>SSRP EAG-08-2026</x:v>
      </x:c>
    </x:row>
    <x:row r="112">
      <x:c r="A112" s="38" t="str">
        <x:v>C09</x:v>
      </x:c>
      <x:c r="B112" s="38" t="str">
        <x:v>Colón</x:v>
      </x:c>
      <x:c r="C112" s="55" t="n">
        <x:v>22</x:v>
      </x:c>
      <x:c r="D112" s="55" t="n">
        <x:v>12</x:v>
      </x:c>
      <x:c r="E112" s="38" t="str">
        <x:v>SSRP EAG-08-2026</x:v>
      </x:c>
    </x:row>
    <x:row r="113">
      <x:c r="A113" s="38" t="str">
        <x:v>C09</x:v>
      </x:c>
      <x:c r="B113" s="38" t="str">
        <x:v>Chiriquí</x:v>
      </x:c>
      <x:c r="C113" s="55" t="n">
        <x:v>0</x:v>
      </x:c>
      <x:c r="D113" s="55" t="n">
        <x:v>12</x:v>
      </x:c>
      <x:c r="E113" s="38" t="str">
        <x:v>SSRP EAG-08-2026</x:v>
      </x:c>
    </x:row>
    <x:row r="114">
      <x:c r="A114" s="38" t="str">
        <x:v>C09</x:v>
      </x:c>
      <x:c r="B114" s="38" t="str">
        <x:v>Darién</x:v>
      </x:c>
      <x:c r="C114" s="55" t="n">
        <x:v>0</x:v>
      </x:c>
      <x:c r="D114" s="55" t="n">
        <x:v>12</x:v>
      </x:c>
      <x:c r="E114" s="38" t="str">
        <x:v>SSRP EAG-08-2026</x:v>
      </x:c>
    </x:row>
    <x:row r="115">
      <x:c r="A115" s="38" t="str">
        <x:v>C09</x:v>
      </x:c>
      <x:c r="B115" s="38" t="str">
        <x:v>Herrera</x:v>
      </x:c>
      <x:c r="C115" s="55" t="n">
        <x:v>0</x:v>
      </x:c>
      <x:c r="D115" s="55" t="n">
        <x:v>12</x:v>
      </x:c>
      <x:c r="E115" s="38" t="str">
        <x:v>SSRP EAG-08-2026</x:v>
      </x:c>
    </x:row>
    <x:row r="116">
      <x:c r="A116" s="38" t="str">
        <x:v>C09</x:v>
      </x:c>
      <x:c r="B116" s="38" t="str">
        <x:v>Los Santos</x:v>
      </x:c>
      <x:c r="C116" s="55" t="n">
        <x:v>0</x:v>
      </x:c>
      <x:c r="D116" s="55" t="n">
        <x:v>12</x:v>
      </x:c>
      <x:c r="E116" s="38" t="str">
        <x:v>SSRP EAG-08-2026</x:v>
      </x:c>
    </x:row>
    <x:row r="117">
      <x:c r="A117" s="38" t="str">
        <x:v>C09</x:v>
      </x:c>
      <x:c r="B117" s="38" t="str">
        <x:v>Panamá</x:v>
      </x:c>
      <x:c r="C117" s="55" t="n">
        <x:v>489</x:v>
      </x:c>
      <x:c r="D117" s="55" t="n">
        <x:v>12</x:v>
      </x:c>
      <x:c r="E117" s="38" t="str">
        <x:v>SSRP EAG-08-2026</x:v>
      </x:c>
    </x:row>
    <x:row r="118">
      <x:c r="A118" s="38" t="str">
        <x:v>C09</x:v>
      </x:c>
      <x:c r="B118" s="38" t="str">
        <x:v>Veraguas</x:v>
      </x:c>
      <x:c r="C118" s="55" t="n">
        <x:v>0</x:v>
      </x:c>
      <x:c r="D118" s="55" t="n">
        <x:v>12</x:v>
      </x:c>
      <x:c r="E118" s="38" t="str">
        <x:v>SSRP EAG-08-2026</x:v>
      </x:c>
    </x:row>
    <x:row r="119">
      <x:c r="A119" s="38" t="str">
        <x:v>C09</x:v>
      </x:c>
      <x:c r="B119" s="38" t="str">
        <x:v>Guna Yala</x:v>
      </x:c>
      <x:c r="C119" s="55" t="n">
        <x:v>0</x:v>
      </x:c>
      <x:c r="D119" s="55" t="n">
        <x:v>12</x:v>
      </x:c>
      <x:c r="E119" s="38" t="str">
        <x:v>SSRP EAG-08-2026</x:v>
      </x:c>
    </x:row>
    <x:row r="120">
      <x:c r="A120" s="38" t="str">
        <x:v>C09</x:v>
      </x:c>
      <x:c r="B120" s="38" t="str">
        <x:v>Emberá-Wounaan</x:v>
      </x:c>
      <x:c r="C120" s="55" t="n">
        <x:v>0</x:v>
      </x:c>
      <x:c r="D120" s="55" t="n">
        <x:v>12</x:v>
      </x:c>
      <x:c r="E120" s="38" t="str">
        <x:v>SSRP EAG-08-2026</x:v>
      </x:c>
    </x:row>
    <x:row r="121">
      <x:c r="A121" s="38" t="str">
        <x:v>C09</x:v>
      </x:c>
      <x:c r="B121" s="38" t="str">
        <x:v>Ngäbe-Buglé</x:v>
      </x:c>
      <x:c r="C121" s="55" t="n">
        <x:v>0</x:v>
      </x:c>
      <x:c r="D121" s="55" t="n">
        <x:v>12</x:v>
      </x:c>
      <x:c r="E121" s="38" t="str">
        <x:v>SSRP EAG-08-2026</x:v>
      </x:c>
    </x:row>
    <x:row r="122">
      <x:c r="A122" s="38" t="str">
        <x:v>C09</x:v>
      </x:c>
      <x:c r="B122" s="38" t="str">
        <x:v>Panamá Oeste</x:v>
      </x:c>
      <x:c r="C122" s="55" t="n">
        <x:v>17</x:v>
      </x:c>
      <x:c r="D122" s="55" t="n">
        <x:v>12</x:v>
      </x:c>
      <x:c r="E122" s="38" t="str">
        <x:v>SSRP EAG-08-2026</x:v>
      </x:c>
    </x:row>
    <x:row r="123">
      <x:c r="A123" s="38" t="str">
        <x:v>C10</x:v>
      </x:c>
      <x:c r="B123" s="38" t="str">
        <x:v>Bocas del Toro</x:v>
      </x:c>
      <x:c r="C123" s="55" t="n">
        <x:v>0</x:v>
      </x:c>
      <x:c r="D123" s="55" t="n">
        <x:v>16</x:v>
      </x:c>
      <x:c r="E123" s="38" t="str">
        <x:v>SSRP EAG-08-2026</x:v>
      </x:c>
    </x:row>
    <x:row r="124">
      <x:c r="A124" s="38" t="str">
        <x:v>C10</x:v>
      </x:c>
      <x:c r="B124" s="38" t="str">
        <x:v>Coclé</x:v>
      </x:c>
      <x:c r="C124" s="55" t="n">
        <x:v>0</x:v>
      </x:c>
      <x:c r="D124" s="55" t="n">
        <x:v>16</x:v>
      </x:c>
      <x:c r="E124" s="38" t="str">
        <x:v>SSRP EAG-08-2026</x:v>
      </x:c>
    </x:row>
    <x:row r="125">
      <x:c r="A125" s="38" t="str">
        <x:v>C10</x:v>
      </x:c>
      <x:c r="B125" s="38" t="str">
        <x:v>Colón</x:v>
      </x:c>
      <x:c r="C125" s="55" t="n">
        <x:v>2659</x:v>
      </x:c>
      <x:c r="D125" s="55" t="n">
        <x:v>16</x:v>
      </x:c>
      <x:c r="E125" s="38" t="str">
        <x:v>SSRP EAG-08-2026</x:v>
      </x:c>
    </x:row>
    <x:row r="126">
      <x:c r="A126" s="38" t="str">
        <x:v>C10</x:v>
      </x:c>
      <x:c r="B126" s="38" t="str">
        <x:v>Chiriquí</x:v>
      </x:c>
      <x:c r="C126" s="55" t="n">
        <x:v>3080</x:v>
      </x:c>
      <x:c r="D126" s="55" t="n">
        <x:v>16</x:v>
      </x:c>
      <x:c r="E126" s="38" t="str">
        <x:v>SSRP EAG-08-2026</x:v>
      </x:c>
    </x:row>
    <x:row r="127">
      <x:c r="A127" s="38" t="str">
        <x:v>C10</x:v>
      </x:c>
      <x:c r="B127" s="38" t="str">
        <x:v>Darién</x:v>
      </x:c>
      <x:c r="C127" s="55" t="n">
        <x:v>0</x:v>
      </x:c>
      <x:c r="D127" s="55" t="n">
        <x:v>16</x:v>
      </x:c>
      <x:c r="E127" s="38" t="str">
        <x:v>SSRP EAG-08-2026</x:v>
      </x:c>
    </x:row>
    <x:row r="128">
      <x:c r="A128" s="38" t="str">
        <x:v>C10</x:v>
      </x:c>
      <x:c r="B128" s="38" t="str">
        <x:v>Herrera</x:v>
      </x:c>
      <x:c r="C128" s="55" t="n">
        <x:v>969</x:v>
      </x:c>
      <x:c r="D128" s="55" t="n">
        <x:v>16</x:v>
      </x:c>
      <x:c r="E128" s="38" t="str">
        <x:v>SSRP EAG-08-2026</x:v>
      </x:c>
    </x:row>
    <x:row r="129">
      <x:c r="A129" s="38" t="str">
        <x:v>C10</x:v>
      </x:c>
      <x:c r="B129" s="38" t="str">
        <x:v>Los Santos</x:v>
      </x:c>
      <x:c r="C129" s="55" t="n">
        <x:v>0</x:v>
      </x:c>
      <x:c r="D129" s="55" t="n">
        <x:v>16</x:v>
      </x:c>
      <x:c r="E129" s="38" t="str">
        <x:v>SSRP EAG-08-2026</x:v>
      </x:c>
    </x:row>
    <x:row r="130">
      <x:c r="A130" s="38" t="str">
        <x:v>C10</x:v>
      </x:c>
      <x:c r="B130" s="38" t="str">
        <x:v>Panamá</x:v>
      </x:c>
      <x:c r="C130" s="55" t="n">
        <x:v>71397</x:v>
      </x:c>
      <x:c r="D130" s="55" t="n">
        <x:v>16</x:v>
      </x:c>
      <x:c r="E130" s="38" t="str">
        <x:v>SSRP EAG-08-2026</x:v>
      </x:c>
    </x:row>
    <x:row r="131">
      <x:c r="A131" s="38" t="str">
        <x:v>C10</x:v>
      </x:c>
      <x:c r="B131" s="38" t="str">
        <x:v>Veraguas</x:v>
      </x:c>
      <x:c r="C131" s="55" t="n">
        <x:v>738</x:v>
      </x:c>
      <x:c r="D131" s="55" t="n">
        <x:v>16</x:v>
      </x:c>
      <x:c r="E131" s="38" t="str">
        <x:v>SSRP EAG-08-2026</x:v>
      </x:c>
    </x:row>
    <x:row r="132">
      <x:c r="A132" s="38" t="str">
        <x:v>C10</x:v>
      </x:c>
      <x:c r="B132" s="38" t="str">
        <x:v>Guna Yala</x:v>
      </x:c>
      <x:c r="C132" s="55" t="n">
        <x:v>0</x:v>
      </x:c>
      <x:c r="D132" s="55" t="n">
        <x:v>16</x:v>
      </x:c>
      <x:c r="E132" s="38" t="str">
        <x:v>SSRP EAG-08-2026</x:v>
      </x:c>
    </x:row>
    <x:row r="133">
      <x:c r="A133" s="38" t="str">
        <x:v>C10</x:v>
      </x:c>
      <x:c r="B133" s="38" t="str">
        <x:v>Emberá-Wounaan</x:v>
      </x:c>
      <x:c r="C133" s="55" t="n">
        <x:v>0</x:v>
      </x:c>
      <x:c r="D133" s="55" t="n">
        <x:v>16</x:v>
      </x:c>
      <x:c r="E133" s="38" t="str">
        <x:v>SSRP EAG-08-2026</x:v>
      </x:c>
    </x:row>
    <x:row r="134">
      <x:c r="A134" s="38" t="str">
        <x:v>C10</x:v>
      </x:c>
      <x:c r="B134" s="38" t="str">
        <x:v>Ngäbe-Buglé</x:v>
      </x:c>
      <x:c r="C134" s="55" t="n">
        <x:v>0</x:v>
      </x:c>
      <x:c r="D134" s="55" t="n">
        <x:v>16</x:v>
      </x:c>
      <x:c r="E134" s="38" t="str">
        <x:v>SSRP EAG-08-2026</x:v>
      </x:c>
    </x:row>
    <x:row r="135">
      <x:c r="A135" s="38" t="str">
        <x:v>C10</x:v>
      </x:c>
      <x:c r="B135" s="38" t="str">
        <x:v>Panamá Oeste</x:v>
      </x:c>
      <x:c r="C135" s="55" t="n">
        <x:v>3696</x:v>
      </x:c>
      <x:c r="D135" s="55" t="n">
        <x:v>16</x:v>
      </x:c>
      <x:c r="E135" s="38" t="str">
        <x:v>SSRP EAG-08-2026</x:v>
      </x:c>
    </x:row>
    <x:row r="136">
      <x:c r="A136" s="38" t="str">
        <x:v>C11</x:v>
      </x:c>
      <x:c r="B136" s="38" t="str">
        <x:v>Bocas del Toro</x:v>
      </x:c>
      <x:c r="C136" s="55" t="n">
        <x:v>3</x:v>
      </x:c>
      <x:c r="D136" s="55" t="n">
        <x:v>17</x:v>
      </x:c>
      <x:c r="E136" s="38" t="str">
        <x:v>SSRP EAG-08-2026</x:v>
      </x:c>
    </x:row>
    <x:row r="137">
      <x:c r="A137" s="38" t="str">
        <x:v>C11</x:v>
      </x:c>
      <x:c r="B137" s="38" t="str">
        <x:v>Coclé</x:v>
      </x:c>
      <x:c r="C137" s="55" t="n">
        <x:v>18</x:v>
      </x:c>
      <x:c r="D137" s="55" t="n">
        <x:v>17</x:v>
      </x:c>
      <x:c r="E137" s="38" t="str">
        <x:v>SSRP EAG-08-2026</x:v>
      </x:c>
    </x:row>
    <x:row r="138">
      <x:c r="A138" s="38" t="str">
        <x:v>C11</x:v>
      </x:c>
      <x:c r="B138" s="38" t="str">
        <x:v>Colón</x:v>
      </x:c>
      <x:c r="C138" s="55" t="n">
        <x:v>27</x:v>
      </x:c>
      <x:c r="D138" s="55" t="n">
        <x:v>17</x:v>
      </x:c>
      <x:c r="E138" s="38" t="str">
        <x:v>SSRP EAG-08-2026</x:v>
      </x:c>
    </x:row>
    <x:row r="139">
      <x:c r="A139" s="38" t="str">
        <x:v>C11</x:v>
      </x:c>
      <x:c r="B139" s="38" t="str">
        <x:v>Chiriquí</x:v>
      </x:c>
      <x:c r="C139" s="55" t="n">
        <x:v>55</x:v>
      </x:c>
      <x:c r="D139" s="55" t="n">
        <x:v>17</x:v>
      </x:c>
      <x:c r="E139" s="38" t="str">
        <x:v>SSRP EAG-08-2026</x:v>
      </x:c>
    </x:row>
    <x:row r="140">
      <x:c r="A140" s="38" t="str">
        <x:v>C11</x:v>
      </x:c>
      <x:c r="B140" s="38" t="str">
        <x:v>Darién</x:v>
      </x:c>
      <x:c r="C140" s="55" t="n">
        <x:v>0</x:v>
      </x:c>
      <x:c r="D140" s="55" t="n">
        <x:v>17</x:v>
      </x:c>
      <x:c r="E140" s="38" t="str">
        <x:v>SSRP EAG-08-2026</x:v>
      </x:c>
    </x:row>
    <x:row r="141">
      <x:c r="A141" s="38" t="str">
        <x:v>C11</x:v>
      </x:c>
      <x:c r="B141" s="38" t="str">
        <x:v>Herrera</x:v>
      </x:c>
      <x:c r="C141" s="55" t="n">
        <x:v>1</x:v>
      </x:c>
      <x:c r="D141" s="55" t="n">
        <x:v>17</x:v>
      </x:c>
      <x:c r="E141" s="38" t="str">
        <x:v>SSRP EAG-08-2026</x:v>
      </x:c>
    </x:row>
    <x:row r="142">
      <x:c r="A142" s="38" t="str">
        <x:v>C11</x:v>
      </x:c>
      <x:c r="B142" s="38" t="str">
        <x:v>Los Santos</x:v>
      </x:c>
      <x:c r="C142" s="55" t="n">
        <x:v>5</x:v>
      </x:c>
      <x:c r="D142" s="55" t="n">
        <x:v>17</x:v>
      </x:c>
      <x:c r="E142" s="38" t="str">
        <x:v>SSRP EAG-08-2026</x:v>
      </x:c>
    </x:row>
    <x:row r="143">
      <x:c r="A143" s="38" t="str">
        <x:v>C11</x:v>
      </x:c>
      <x:c r="B143" s="38" t="str">
        <x:v>Panamá</x:v>
      </x:c>
      <x:c r="C143" s="55" t="n">
        <x:v>2435</x:v>
      </x:c>
      <x:c r="D143" s="55" t="n">
        <x:v>17</x:v>
      </x:c>
      <x:c r="E143" s="38" t="str">
        <x:v>SSRP EAG-08-2026</x:v>
      </x:c>
    </x:row>
    <x:row r="144">
      <x:c r="A144" s="38" t="str">
        <x:v>C11</x:v>
      </x:c>
      <x:c r="B144" s="38" t="str">
        <x:v>Veraguas</x:v>
      </x:c>
      <x:c r="C144" s="55" t="n">
        <x:v>5</x:v>
      </x:c>
      <x:c r="D144" s="55" t="n">
        <x:v>17</x:v>
      </x:c>
      <x:c r="E144" s="38" t="str">
        <x:v>SSRP EAG-08-2026</x:v>
      </x:c>
    </x:row>
    <x:row r="145">
      <x:c r="A145" s="38" t="str">
        <x:v>C11</x:v>
      </x:c>
      <x:c r="B145" s="38" t="str">
        <x:v>Guna Yala</x:v>
      </x:c>
      <x:c r="C145" s="55" t="n">
        <x:v>0</x:v>
      </x:c>
      <x:c r="D145" s="55" t="n">
        <x:v>17</x:v>
      </x:c>
      <x:c r="E145" s="38" t="str">
        <x:v>SSRP EAG-08-2026</x:v>
      </x:c>
    </x:row>
    <x:row r="146">
      <x:c r="A146" s="38" t="str">
        <x:v>C11</x:v>
      </x:c>
      <x:c r="B146" s="38" t="str">
        <x:v>Emberá-Wounaan</x:v>
      </x:c>
      <x:c r="C146" s="55" t="n">
        <x:v>0</x:v>
      </x:c>
      <x:c r="D146" s="55" t="n">
        <x:v>17</x:v>
      </x:c>
      <x:c r="E146" s="38" t="str">
        <x:v>SSRP EAG-08-2026</x:v>
      </x:c>
    </x:row>
    <x:row r="147">
      <x:c r="A147" s="38" t="str">
        <x:v>C11</x:v>
      </x:c>
      <x:c r="B147" s="38" t="str">
        <x:v>Ngäbe-Buglé</x:v>
      </x:c>
      <x:c r="C147" s="55" t="n">
        <x:v>0</x:v>
      </x:c>
      <x:c r="D147" s="55" t="n">
        <x:v>17</x:v>
      </x:c>
      <x:c r="E147" s="38" t="str">
        <x:v>SSRP EAG-08-2026</x:v>
      </x:c>
    </x:row>
    <x:row r="148">
      <x:c r="A148" s="38" t="str">
        <x:v>C11</x:v>
      </x:c>
      <x:c r="B148" s="38" t="str">
        <x:v>Panamá Oeste</x:v>
      </x:c>
      <x:c r="C148" s="55" t="n">
        <x:v>175</x:v>
      </x:c>
      <x:c r="D148" s="55" t="n">
        <x:v>17</x:v>
      </x:c>
      <x:c r="E148" s="38" t="str">
        <x:v>SSRP EAG-08-2026</x:v>
      </x:c>
    </x:row>
    <x:row r="149">
      <x:c r="A149" s="38" t="str">
        <x:v>C12</x:v>
      </x:c>
      <x:c r="B149" s="38" t="str">
        <x:v>Bocas del Toro</x:v>
      </x:c>
      <x:c r="C149" s="55" t="n">
        <x:v>570</x:v>
      </x:c>
      <x:c r="D149" s="55" t="n">
        <x:v>18</x:v>
      </x:c>
      <x:c r="E149" s="38" t="str">
        <x:v>SSRP EAG-08-2026</x:v>
      </x:c>
    </x:row>
    <x:row r="150">
      <x:c r="A150" s="38" t="str">
        <x:v>C12</x:v>
      </x:c>
      <x:c r="B150" s="38" t="str">
        <x:v>Coclé</x:v>
      </x:c>
      <x:c r="C150" s="55" t="n">
        <x:v>632</x:v>
      </x:c>
      <x:c r="D150" s="55" t="n">
        <x:v>18</x:v>
      </x:c>
      <x:c r="E150" s="38" t="str">
        <x:v>SSRP EAG-08-2026</x:v>
      </x:c>
    </x:row>
    <x:row r="151">
      <x:c r="A151" s="38" t="str">
        <x:v>C12</x:v>
      </x:c>
      <x:c r="B151" s="38" t="str">
        <x:v>Colón</x:v>
      </x:c>
      <x:c r="C151" s="55" t="n">
        <x:v>523</x:v>
      </x:c>
      <x:c r="D151" s="55" t="n">
        <x:v>18</x:v>
      </x:c>
      <x:c r="E151" s="38" t="str">
        <x:v>SSRP EAG-08-2026</x:v>
      </x:c>
    </x:row>
    <x:row r="152">
      <x:c r="A152" s="38" t="str">
        <x:v>C12</x:v>
      </x:c>
      <x:c r="B152" s="38" t="str">
        <x:v>Chiriquí</x:v>
      </x:c>
      <x:c r="C152" s="55" t="n">
        <x:v>2269</x:v>
      </x:c>
      <x:c r="D152" s="55" t="n">
        <x:v>18</x:v>
      </x:c>
      <x:c r="E152" s="38" t="str">
        <x:v>SSRP EAG-08-2026</x:v>
      </x:c>
    </x:row>
    <x:row r="153">
      <x:c r="A153" s="38" t="str">
        <x:v>C12</x:v>
      </x:c>
      <x:c r="B153" s="38" t="str">
        <x:v>Darién</x:v>
      </x:c>
      <x:c r="C153" s="55" t="n">
        <x:v>61</x:v>
      </x:c>
      <x:c r="D153" s="55" t="n">
        <x:v>18</x:v>
      </x:c>
      <x:c r="E153" s="38" t="str">
        <x:v>SSRP EAG-08-2026</x:v>
      </x:c>
    </x:row>
    <x:row r="154">
      <x:c r="A154" s="38" t="str">
        <x:v>C12</x:v>
      </x:c>
      <x:c r="B154" s="38" t="str">
        <x:v>Herrera</x:v>
      </x:c>
      <x:c r="C154" s="55" t="n">
        <x:v>362</x:v>
      </x:c>
      <x:c r="D154" s="55" t="n">
        <x:v>18</x:v>
      </x:c>
      <x:c r="E154" s="38" t="str">
        <x:v>SSRP EAG-08-2026</x:v>
      </x:c>
    </x:row>
    <x:row r="155">
      <x:c r="A155" s="38" t="str">
        <x:v>C12</x:v>
      </x:c>
      <x:c r="B155" s="38" t="str">
        <x:v>Los Santos</x:v>
      </x:c>
      <x:c r="C155" s="55" t="n">
        <x:v>292</x:v>
      </x:c>
      <x:c r="D155" s="55" t="n">
        <x:v>18</x:v>
      </x:c>
      <x:c r="E155" s="38" t="str">
        <x:v>SSRP EAG-08-2026</x:v>
      </x:c>
    </x:row>
    <x:row r="156">
      <x:c r="A156" s="38" t="str">
        <x:v>C12</x:v>
      </x:c>
      <x:c r="B156" s="38" t="str">
        <x:v>Panamá</x:v>
      </x:c>
      <x:c r="C156" s="55" t="n">
        <x:v>10196</x:v>
      </x:c>
      <x:c r="D156" s="55" t="n">
        <x:v>18</x:v>
      </x:c>
      <x:c r="E156" s="38" t="str">
        <x:v>SSRP EAG-08-2026</x:v>
      </x:c>
    </x:row>
    <x:row r="157">
      <x:c r="A157" s="38" t="str">
        <x:v>C12</x:v>
      </x:c>
      <x:c r="B157" s="38" t="str">
        <x:v>Veraguas</x:v>
      </x:c>
      <x:c r="C157" s="55" t="n">
        <x:v>1377</x:v>
      </x:c>
      <x:c r="D157" s="55" t="n">
        <x:v>18</x:v>
      </x:c>
      <x:c r="E157" s="38" t="str">
        <x:v>SSRP EAG-08-2026</x:v>
      </x:c>
    </x:row>
    <x:row r="158">
      <x:c r="A158" s="38" t="str">
        <x:v>C12</x:v>
      </x:c>
      <x:c r="B158" s="38" t="str">
        <x:v>Guna Yala</x:v>
      </x:c>
      <x:c r="C158" s="55" t="n">
        <x:v>0</x:v>
      </x:c>
      <x:c r="D158" s="55" t="n">
        <x:v>18</x:v>
      </x:c>
      <x:c r="E158" s="38" t="str">
        <x:v>SSRP EAG-08-2026</x:v>
      </x:c>
    </x:row>
    <x:row r="159">
      <x:c r="A159" s="38" t="str">
        <x:v>C12</x:v>
      </x:c>
      <x:c r="B159" s="38" t="str">
        <x:v>Emberá-Wounaan</x:v>
      </x:c>
      <x:c r="C159" s="55" t="n">
        <x:v>0</x:v>
      </x:c>
      <x:c r="D159" s="55" t="n">
        <x:v>18</x:v>
      </x:c>
      <x:c r="E159" s="38" t="str">
        <x:v>SSRP EAG-08-2026</x:v>
      </x:c>
    </x:row>
    <x:row r="160">
      <x:c r="A160" s="38" t="str">
        <x:v>C12</x:v>
      </x:c>
      <x:c r="B160" s="38" t="str">
        <x:v>Ngäbe-Buglé</x:v>
      </x:c>
      <x:c r="C160" s="55" t="n">
        <x:v>0</x:v>
      </x:c>
      <x:c r="D160" s="55" t="n">
        <x:v>18</x:v>
      </x:c>
      <x:c r="E160" s="38" t="str">
        <x:v>SSRP EAG-08-2026</x:v>
      </x:c>
    </x:row>
    <x:row r="161">
      <x:c r="A161" s="38" t="str">
        <x:v>C12</x:v>
      </x:c>
      <x:c r="B161" s="38" t="str">
        <x:v>Panamá Oeste</x:v>
      </x:c>
      <x:c r="C161" s="55" t="n">
        <x:v>2558</x:v>
      </x:c>
      <x:c r="D161" s="55" t="n">
        <x:v>18</x:v>
      </x:c>
      <x:c r="E161" s="38" t="str">
        <x:v>SSRP EAG-08-2026</x:v>
      </x:c>
    </x:row>
    <x:row r="162">
      <x:c r="A162" s="38" t="str">
        <x:v>C13</x:v>
      </x:c>
      <x:c r="B162" s="38" t="str">
        <x:v>Bocas del Toro</x:v>
      </x:c>
      <x:c r="C162" s="55" t="n">
        <x:v>0</x:v>
      </x:c>
      <x:c r="D162" s="55" t="n">
        <x:v>19</x:v>
      </x:c>
      <x:c r="E162" s="38" t="str">
        <x:v>SSRP EAG-08-2026</x:v>
      </x:c>
    </x:row>
    <x:row r="163">
      <x:c r="A163" s="38" t="str">
        <x:v>C13</x:v>
      </x:c>
      <x:c r="B163" s="38" t="str">
        <x:v>Coclé</x:v>
      </x:c>
      <x:c r="C163" s="55" t="n">
        <x:v>0</x:v>
      </x:c>
      <x:c r="D163" s="55" t="n">
        <x:v>19</x:v>
      </x:c>
      <x:c r="E163" s="38" t="str">
        <x:v>SSRP EAG-08-2026</x:v>
      </x:c>
    </x:row>
    <x:row r="164">
      <x:c r="A164" s="38" t="str">
        <x:v>C13</x:v>
      </x:c>
      <x:c r="B164" s="38" t="str">
        <x:v>Colón</x:v>
      </x:c>
      <x:c r="C164" s="55" t="n">
        <x:v>0</x:v>
      </x:c>
      <x:c r="D164" s="55" t="n">
        <x:v>19</x:v>
      </x:c>
      <x:c r="E164" s="38" t="str">
        <x:v>SSRP EAG-08-2026</x:v>
      </x:c>
    </x:row>
    <x:row r="165">
      <x:c r="A165" s="38" t="str">
        <x:v>C13</x:v>
      </x:c>
      <x:c r="B165" s="38" t="str">
        <x:v>Chiriquí</x:v>
      </x:c>
      <x:c r="C165" s="55" t="n">
        <x:v>5188</x:v>
      </x:c>
      <x:c r="D165" s="55" t="n">
        <x:v>19</x:v>
      </x:c>
      <x:c r="E165" s="38" t="str">
        <x:v>SSRP EAG-08-2026</x:v>
      </x:c>
    </x:row>
    <x:row r="166">
      <x:c r="A166" s="38" t="str">
        <x:v>C13</x:v>
      </x:c>
      <x:c r="B166" s="38" t="str">
        <x:v>Darién</x:v>
      </x:c>
      <x:c r="C166" s="55" t="n">
        <x:v>0</x:v>
      </x:c>
      <x:c r="D166" s="55" t="n">
        <x:v>19</x:v>
      </x:c>
      <x:c r="E166" s="38" t="str">
        <x:v>SSRP EAG-08-2026</x:v>
      </x:c>
    </x:row>
    <x:row r="167">
      <x:c r="A167" s="38" t="str">
        <x:v>C13</x:v>
      </x:c>
      <x:c r="B167" s="38" t="str">
        <x:v>Herrera</x:v>
      </x:c>
      <x:c r="C167" s="55" t="n">
        <x:v>0</x:v>
      </x:c>
      <x:c r="D167" s="55" t="n">
        <x:v>19</x:v>
      </x:c>
      <x:c r="E167" s="38" t="str">
        <x:v>SSRP EAG-08-2026</x:v>
      </x:c>
    </x:row>
    <x:row r="168">
      <x:c r="A168" s="38" t="str">
        <x:v>C13</x:v>
      </x:c>
      <x:c r="B168" s="38" t="str">
        <x:v>Los Santos</x:v>
      </x:c>
      <x:c r="C168" s="55" t="n">
        <x:v>0</x:v>
      </x:c>
      <x:c r="D168" s="55" t="n">
        <x:v>19</x:v>
      </x:c>
      <x:c r="E168" s="38" t="str">
        <x:v>SSRP EAG-08-2026</x:v>
      </x:c>
    </x:row>
    <x:row r="169">
      <x:c r="A169" s="38" t="str">
        <x:v>C13</x:v>
      </x:c>
      <x:c r="B169" s="38" t="str">
        <x:v>Panamá</x:v>
      </x:c>
      <x:c r="C169" s="55" t="n">
        <x:v>28321</x:v>
      </x:c>
      <x:c r="D169" s="55" t="n">
        <x:v>19</x:v>
      </x:c>
      <x:c r="E169" s="38" t="str">
        <x:v>SSRP EAG-08-2026</x:v>
      </x:c>
    </x:row>
    <x:row r="170">
      <x:c r="A170" s="38" t="str">
        <x:v>C13</x:v>
      </x:c>
      <x:c r="B170" s="38" t="str">
        <x:v>Veraguas</x:v>
      </x:c>
      <x:c r="C170" s="55" t="n">
        <x:v>0</x:v>
      </x:c>
      <x:c r="D170" s="55" t="n">
        <x:v>19</x:v>
      </x:c>
      <x:c r="E170" s="38" t="str">
        <x:v>SSRP EAG-08-2026</x:v>
      </x:c>
    </x:row>
    <x:row r="171">
      <x:c r="A171" s="38" t="str">
        <x:v>C13</x:v>
      </x:c>
      <x:c r="B171" s="38" t="str">
        <x:v>Guna Yala</x:v>
      </x:c>
      <x:c r="C171" s="55" t="n">
        <x:v>0</x:v>
      </x:c>
      <x:c r="D171" s="55" t="n">
        <x:v>19</x:v>
      </x:c>
      <x:c r="E171" s="38" t="str">
        <x:v>SSRP EAG-08-2026</x:v>
      </x:c>
    </x:row>
    <x:row r="172">
      <x:c r="A172" s="38" t="str">
        <x:v>C13</x:v>
      </x:c>
      <x:c r="B172" s="38" t="str">
        <x:v>Emberá-Wounaan</x:v>
      </x:c>
      <x:c r="C172" s="55" t="n">
        <x:v>0</x:v>
      </x:c>
      <x:c r="D172" s="55" t="n">
        <x:v>19</x:v>
      </x:c>
      <x:c r="E172" s="38" t="str">
        <x:v>SSRP EAG-08-2026</x:v>
      </x:c>
    </x:row>
    <x:row r="173">
      <x:c r="A173" s="38" t="str">
        <x:v>C13</x:v>
      </x:c>
      <x:c r="B173" s="38" t="str">
        <x:v>Ngäbe-Buglé</x:v>
      </x:c>
      <x:c r="C173" s="55" t="n">
        <x:v>0</x:v>
      </x:c>
      <x:c r="D173" s="55" t="n">
        <x:v>19</x:v>
      </x:c>
      <x:c r="E173" s="38" t="str">
        <x:v>SSRP EAG-08-2026</x:v>
      </x:c>
    </x:row>
    <x:row r="174">
      <x:c r="A174" s="38" t="str">
        <x:v>C13</x:v>
      </x:c>
      <x:c r="B174" s="38" t="str">
        <x:v>Panamá Oeste</x:v>
      </x:c>
      <x:c r="C174" s="55" t="n">
        <x:v>0</x:v>
      </x:c>
      <x:c r="D174" s="55" t="n">
        <x:v>19</x:v>
      </x:c>
      <x:c r="E174" s="38" t="str">
        <x:v>SSRP EAG-08-2026</x:v>
      </x:c>
    </x:row>
    <x:row r="175">
      <x:c r="A175" s="38" t="str">
        <x:v>C14</x:v>
      </x:c>
      <x:c r="B175" s="38" t="str">
        <x:v>Bocas del Toro</x:v>
      </x:c>
      <x:c r="C175" s="55" t="n">
        <x:v>0</x:v>
      </x:c>
      <x:c r="D175" s="55" t="n">
        <x:v>20</x:v>
      </x:c>
      <x:c r="E175" s="38" t="str">
        <x:v>SSRP EAG-08-2026</x:v>
      </x:c>
    </x:row>
    <x:row r="176">
      <x:c r="A176" s="38" t="str">
        <x:v>C14</x:v>
      </x:c>
      <x:c r="B176" s="38" t="str">
        <x:v>Coclé</x:v>
      </x:c>
      <x:c r="C176" s="55" t="n">
        <x:v>0</x:v>
      </x:c>
      <x:c r="D176" s="55" t="n">
        <x:v>20</x:v>
      </x:c>
      <x:c r="E176" s="38" t="str">
        <x:v>SSRP EAG-08-2026</x:v>
      </x:c>
    </x:row>
    <x:row r="177">
      <x:c r="A177" s="38" t="str">
        <x:v>C14</x:v>
      </x:c>
      <x:c r="B177" s="38" t="str">
        <x:v>Colón</x:v>
      </x:c>
      <x:c r="C177" s="55" t="n">
        <x:v>0</x:v>
      </x:c>
      <x:c r="D177" s="55" t="n">
        <x:v>20</x:v>
      </x:c>
      <x:c r="E177" s="38" t="str">
        <x:v>SSRP EAG-08-2026</x:v>
      </x:c>
    </x:row>
    <x:row r="178">
      <x:c r="A178" s="38" t="str">
        <x:v>C14</x:v>
      </x:c>
      <x:c r="B178" s="38" t="str">
        <x:v>Chiriquí</x:v>
      </x:c>
      <x:c r="C178" s="55" t="n">
        <x:v>0</x:v>
      </x:c>
      <x:c r="D178" s="55" t="n">
        <x:v>20</x:v>
      </x:c>
      <x:c r="E178" s="38" t="str">
        <x:v>SSRP EAG-08-2026</x:v>
      </x:c>
    </x:row>
    <x:row r="179">
      <x:c r="A179" s="38" t="str">
        <x:v>C14</x:v>
      </x:c>
      <x:c r="B179" s="38" t="str">
        <x:v>Darién</x:v>
      </x:c>
      <x:c r="C179" s="55" t="n">
        <x:v>0</x:v>
      </x:c>
      <x:c r="D179" s="55" t="n">
        <x:v>20</x:v>
      </x:c>
      <x:c r="E179" s="38" t="str">
        <x:v>SSRP EAG-08-2026</x:v>
      </x:c>
    </x:row>
    <x:row r="180">
      <x:c r="A180" s="38" t="str">
        <x:v>C14</x:v>
      </x:c>
      <x:c r="B180" s="38" t="str">
        <x:v>Herrera</x:v>
      </x:c>
      <x:c r="C180" s="55" t="n">
        <x:v>0</x:v>
      </x:c>
      <x:c r="D180" s="55" t="n">
        <x:v>20</x:v>
      </x:c>
      <x:c r="E180" s="38" t="str">
        <x:v>SSRP EAG-08-2026</x:v>
      </x:c>
    </x:row>
    <x:row r="181">
      <x:c r="A181" s="38" t="str">
        <x:v>C14</x:v>
      </x:c>
      <x:c r="B181" s="38" t="str">
        <x:v>Los Santos</x:v>
      </x:c>
      <x:c r="C181" s="55" t="n">
        <x:v>0</x:v>
      </x:c>
      <x:c r="D181" s="55" t="n">
        <x:v>20</x:v>
      </x:c>
      <x:c r="E181" s="38" t="str">
        <x:v>SSRP EAG-08-2026</x:v>
      </x:c>
    </x:row>
    <x:row r="182">
      <x:c r="A182" s="38" t="str">
        <x:v>C14</x:v>
      </x:c>
      <x:c r="B182" s="38" t="str">
        <x:v>Panamá</x:v>
      </x:c>
      <x:c r="C182" s="55" t="n">
        <x:v>0</x:v>
      </x:c>
      <x:c r="D182" s="55" t="n">
        <x:v>20</x:v>
      </x:c>
      <x:c r="E182" s="38" t="str">
        <x:v>SSRP EAG-08-2026</x:v>
      </x:c>
    </x:row>
    <x:row r="183">
      <x:c r="A183" s="38" t="str">
        <x:v>C14</x:v>
      </x:c>
      <x:c r="B183" s="38" t="str">
        <x:v>Veraguas</x:v>
      </x:c>
      <x:c r="C183" s="55" t="n">
        <x:v>0</x:v>
      </x:c>
      <x:c r="D183" s="55" t="n">
        <x:v>20</x:v>
      </x:c>
      <x:c r="E183" s="38" t="str">
        <x:v>SSRP EAG-08-2026</x:v>
      </x:c>
    </x:row>
    <x:row r="184">
      <x:c r="A184" s="38" t="str">
        <x:v>C14</x:v>
      </x:c>
      <x:c r="B184" s="38" t="str">
        <x:v>Guna Yala</x:v>
      </x:c>
      <x:c r="C184" s="55" t="n">
        <x:v>0</x:v>
      </x:c>
      <x:c r="D184" s="55" t="n">
        <x:v>20</x:v>
      </x:c>
      <x:c r="E184" s="38" t="str">
        <x:v>SSRP EAG-08-2026</x:v>
      </x:c>
    </x:row>
    <x:row r="185">
      <x:c r="A185" s="38" t="str">
        <x:v>C14</x:v>
      </x:c>
      <x:c r="B185" s="38" t="str">
        <x:v>Emberá-Wounaan</x:v>
      </x:c>
      <x:c r="C185" s="55" t="n">
        <x:v>0</x:v>
      </x:c>
      <x:c r="D185" s="55" t="n">
        <x:v>20</x:v>
      </x:c>
      <x:c r="E185" s="38" t="str">
        <x:v>SSRP EAG-08-2026</x:v>
      </x:c>
    </x:row>
    <x:row r="186">
      <x:c r="A186" s="38" t="str">
        <x:v>C14</x:v>
      </x:c>
      <x:c r="B186" s="38" t="str">
        <x:v>Ngäbe-Buglé</x:v>
      </x:c>
      <x:c r="C186" s="55" t="n">
        <x:v>0</x:v>
      </x:c>
      <x:c r="D186" s="55" t="n">
        <x:v>20</x:v>
      </x:c>
      <x:c r="E186" s="38" t="str">
        <x:v>SSRP EAG-08-2026</x:v>
      </x:c>
    </x:row>
    <x:row r="187">
      <x:c r="A187" s="38" t="str">
        <x:v>C14</x:v>
      </x:c>
      <x:c r="B187" s="38" t="str">
        <x:v>Panamá Oeste</x:v>
      </x:c>
      <x:c r="C187" s="55" t="n">
        <x:v>0</x:v>
      </x:c>
      <x:c r="D187" s="55" t="n">
        <x:v>20</x:v>
      </x:c>
      <x:c r="E187" s="38" t="str">
        <x:v>SSRP EAG-08-2026</x:v>
      </x:c>
    </x:row>
    <x:row r="188">
      <x:c r="A188" s="38" t="str">
        <x:v>C15</x:v>
      </x:c>
      <x:c r="B188" s="38" t="str">
        <x:v>Bocas del Toro</x:v>
      </x:c>
      <x:c r="C188" s="55" t="n">
        <x:v>0</x:v>
      </x:c>
      <x:c r="D188" s="55" t="n">
        <x:v>22</x:v>
      </x:c>
      <x:c r="E188" s="38" t="str">
        <x:v>SSRP EAG-08-2026</x:v>
      </x:c>
    </x:row>
    <x:row r="189">
      <x:c r="A189" s="38" t="str">
        <x:v>C15</x:v>
      </x:c>
      <x:c r="B189" s="38" t="str">
        <x:v>Coclé</x:v>
      </x:c>
      <x:c r="C189" s="55" t="n">
        <x:v>0</x:v>
      </x:c>
      <x:c r="D189" s="55" t="n">
        <x:v>22</x:v>
      </x:c>
      <x:c r="E189" s="38" t="str">
        <x:v>SSRP EAG-08-2026</x:v>
      </x:c>
    </x:row>
    <x:row r="190">
      <x:c r="A190" s="38" t="str">
        <x:v>C15</x:v>
      </x:c>
      <x:c r="B190" s="38" t="str">
        <x:v>Colón</x:v>
      </x:c>
      <x:c r="C190" s="55" t="n">
        <x:v>0</x:v>
      </x:c>
      <x:c r="D190" s="55" t="n">
        <x:v>22</x:v>
      </x:c>
      <x:c r="E190" s="38" t="str">
        <x:v>SSRP EAG-08-2026</x:v>
      </x:c>
    </x:row>
    <x:row r="191">
      <x:c r="A191" s="38" t="str">
        <x:v>C15</x:v>
      </x:c>
      <x:c r="B191" s="38" t="str">
        <x:v>Chiriquí</x:v>
      </x:c>
      <x:c r="C191" s="55" t="n">
        <x:v>0</x:v>
      </x:c>
      <x:c r="D191" s="55" t="n">
        <x:v>22</x:v>
      </x:c>
      <x:c r="E191" s="38" t="str">
        <x:v>SSRP EAG-08-2026</x:v>
      </x:c>
    </x:row>
    <x:row r="192">
      <x:c r="A192" s="38" t="str">
        <x:v>C15</x:v>
      </x:c>
      <x:c r="B192" s="38" t="str">
        <x:v>Darién</x:v>
      </x:c>
      <x:c r="C192" s="55" t="n">
        <x:v>0</x:v>
      </x:c>
      <x:c r="D192" s="55" t="n">
        <x:v>22</x:v>
      </x:c>
      <x:c r="E192" s="38" t="str">
        <x:v>SSRP EAG-08-2026</x:v>
      </x:c>
    </x:row>
    <x:row r="193">
      <x:c r="A193" s="38" t="str">
        <x:v>C15</x:v>
      </x:c>
      <x:c r="B193" s="38" t="str">
        <x:v>Herrera</x:v>
      </x:c>
      <x:c r="C193" s="55" t="n">
        <x:v>0</x:v>
      </x:c>
      <x:c r="D193" s="55" t="n">
        <x:v>22</x:v>
      </x:c>
      <x:c r="E193" s="38" t="str">
        <x:v>SSRP EAG-08-2026</x:v>
      </x:c>
    </x:row>
    <x:row r="194">
      <x:c r="A194" s="38" t="str">
        <x:v>C15</x:v>
      </x:c>
      <x:c r="B194" s="38" t="str">
        <x:v>Los Santos</x:v>
      </x:c>
      <x:c r="C194" s="55" t="n">
        <x:v>0</x:v>
      </x:c>
      <x:c r="D194" s="55" t="n">
        <x:v>22</x:v>
      </x:c>
      <x:c r="E194" s="38" t="str">
        <x:v>SSRP EAG-08-2026</x:v>
      </x:c>
    </x:row>
    <x:row r="195">
      <x:c r="A195" s="38" t="str">
        <x:v>C15</x:v>
      </x:c>
      <x:c r="B195" s="38" t="str">
        <x:v>Panamá</x:v>
      </x:c>
      <x:c r="C195" s="55" t="n">
        <x:v>0</x:v>
      </x:c>
      <x:c r="D195" s="55" t="n">
        <x:v>22</x:v>
      </x:c>
      <x:c r="E195" s="38" t="str">
        <x:v>SSRP EAG-08-2026</x:v>
      </x:c>
    </x:row>
    <x:row r="196">
      <x:c r="A196" s="38" t="str">
        <x:v>C15</x:v>
      </x:c>
      <x:c r="B196" s="38" t="str">
        <x:v>Veraguas</x:v>
      </x:c>
      <x:c r="C196" s="55" t="n">
        <x:v>0</x:v>
      </x:c>
      <x:c r="D196" s="55" t="n">
        <x:v>22</x:v>
      </x:c>
      <x:c r="E196" s="38" t="str">
        <x:v>SSRP EAG-08-2026</x:v>
      </x:c>
    </x:row>
    <x:row r="197">
      <x:c r="A197" s="38" t="str">
        <x:v>C15</x:v>
      </x:c>
      <x:c r="B197" s="38" t="str">
        <x:v>Guna Yala</x:v>
      </x:c>
      <x:c r="C197" s="55" t="n">
        <x:v>0</x:v>
      </x:c>
      <x:c r="D197" s="55" t="n">
        <x:v>22</x:v>
      </x:c>
      <x:c r="E197" s="38" t="str">
        <x:v>SSRP EAG-08-2026</x:v>
      </x:c>
    </x:row>
    <x:row r="198">
      <x:c r="A198" s="38" t="str">
        <x:v>C15</x:v>
      </x:c>
      <x:c r="B198" s="38" t="str">
        <x:v>Emberá-Wounaan</x:v>
      </x:c>
      <x:c r="C198" s="55" t="n">
        <x:v>0</x:v>
      </x:c>
      <x:c r="D198" s="55" t="n">
        <x:v>22</x:v>
      </x:c>
      <x:c r="E198" s="38" t="str">
        <x:v>SSRP EAG-08-2026</x:v>
      </x:c>
    </x:row>
    <x:row r="199">
      <x:c r="A199" s="38" t="str">
        <x:v>C15</x:v>
      </x:c>
      <x:c r="B199" s="38" t="str">
        <x:v>Ngäbe-Buglé</x:v>
      </x:c>
      <x:c r="C199" s="55" t="n">
        <x:v>0</x:v>
      </x:c>
      <x:c r="D199" s="55" t="n">
        <x:v>22</x:v>
      </x:c>
      <x:c r="E199" s="38" t="str">
        <x:v>SSRP EAG-08-2026</x:v>
      </x:c>
    </x:row>
    <x:row r="200">
      <x:c r="A200" s="38" t="str">
        <x:v>C15</x:v>
      </x:c>
      <x:c r="B200" s="38" t="str">
        <x:v>Panamá Oeste</x:v>
      </x:c>
      <x:c r="C200" s="55" t="n">
        <x:v>0</x:v>
      </x:c>
      <x:c r="D200" s="55" t="n">
        <x:v>22</x:v>
      </x:c>
      <x:c r="E200" s="38" t="str">
        <x:v>SSRP EAG-08-2026</x:v>
      </x:c>
    </x:row>
    <x:row r="201">
      <x:c r="A201" s="38" t="str">
        <x:v>C16</x:v>
      </x:c>
      <x:c r="B201" s="38" t="str">
        <x:v>Bocas del Toro</x:v>
      </x:c>
      <x:c r="C201" s="55" t="n">
        <x:v>4563</x:v>
      </x:c>
      <x:c r="D201" s="55" t="n">
        <x:v>11</x:v>
      </x:c>
      <x:c r="E201" s="38" t="str">
        <x:v>SSRP EAG-08-2026</x:v>
      </x:c>
    </x:row>
    <x:row r="202">
      <x:c r="A202" s="38" t="str">
        <x:v>C16</x:v>
      </x:c>
      <x:c r="B202" s="38" t="str">
        <x:v>Coclé</x:v>
      </x:c>
      <x:c r="C202" s="55" t="n">
        <x:v>18136</x:v>
      </x:c>
      <x:c r="D202" s="55" t="n">
        <x:v>11</x:v>
      </x:c>
      <x:c r="E202" s="38" t="str">
        <x:v>SSRP EAG-08-2026</x:v>
      </x:c>
    </x:row>
    <x:row r="203">
      <x:c r="A203" s="38" t="str">
        <x:v>C16</x:v>
      </x:c>
      <x:c r="B203" s="38" t="str">
        <x:v>Colón</x:v>
      </x:c>
      <x:c r="C203" s="55" t="n">
        <x:v>19179</x:v>
      </x:c>
      <x:c r="D203" s="55" t="n">
        <x:v>11</x:v>
      </x:c>
      <x:c r="E203" s="38" t="str">
        <x:v>SSRP EAG-08-2026</x:v>
      </x:c>
    </x:row>
    <x:row r="204">
      <x:c r="A204" s="38" t="str">
        <x:v>C16</x:v>
      </x:c>
      <x:c r="B204" s="38" t="str">
        <x:v>Chiriquí</x:v>
      </x:c>
      <x:c r="C204" s="55" t="n">
        <x:v>49450</x:v>
      </x:c>
      <x:c r="D204" s="55" t="n">
        <x:v>11</x:v>
      </x:c>
      <x:c r="E204" s="38" t="str">
        <x:v>SSRP EAG-08-2026</x:v>
      </x:c>
    </x:row>
    <x:row r="205">
      <x:c r="A205" s="38" t="str">
        <x:v>C16</x:v>
      </x:c>
      <x:c r="B205" s="38" t="str">
        <x:v>Darién</x:v>
      </x:c>
      <x:c r="C205" s="55" t="n">
        <x:v>0</x:v>
      </x:c>
      <x:c r="D205" s="55" t="n">
        <x:v>11</x:v>
      </x:c>
      <x:c r="E205" s="38" t="str">
        <x:v>SSRP EAG-08-2026</x:v>
      </x:c>
    </x:row>
    <x:row r="206">
      <x:c r="A206" s="38" t="str">
        <x:v>C16</x:v>
      </x:c>
      <x:c r="B206" s="38" t="str">
        <x:v>Herrera</x:v>
      </x:c>
      <x:c r="C206" s="55" t="n">
        <x:v>27226</x:v>
      </x:c>
      <x:c r="D206" s="55" t="n">
        <x:v>11</x:v>
      </x:c>
      <x:c r="E206" s="38" t="str">
        <x:v>SSRP EAG-08-2026</x:v>
      </x:c>
    </x:row>
    <x:row r="207">
      <x:c r="A207" s="38" t="str">
        <x:v>C16</x:v>
      </x:c>
      <x:c r="B207" s="38" t="str">
        <x:v>Los Santos</x:v>
      </x:c>
      <x:c r="C207" s="55" t="n">
        <x:v>10682</x:v>
      </x:c>
      <x:c r="D207" s="55" t="n">
        <x:v>11</x:v>
      </x:c>
      <x:c r="E207" s="38" t="str">
        <x:v>SSRP EAG-08-2026</x:v>
      </x:c>
    </x:row>
    <x:row r="208">
      <x:c r="A208" s="38" t="str">
        <x:v>C16</x:v>
      </x:c>
      <x:c r="B208" s="38" t="str">
        <x:v>Panamá</x:v>
      </x:c>
      <x:c r="C208" s="55" t="n">
        <x:v>172543</x:v>
      </x:c>
      <x:c r="D208" s="55" t="n">
        <x:v>11</x:v>
      </x:c>
      <x:c r="E208" s="38" t="str">
        <x:v>SSRP EAG-08-2026</x:v>
      </x:c>
    </x:row>
    <x:row r="209">
      <x:c r="A209" s="38" t="str">
        <x:v>C16</x:v>
      </x:c>
      <x:c r="B209" s="38" t="str">
        <x:v>Veraguas</x:v>
      </x:c>
      <x:c r="C209" s="55" t="n">
        <x:v>25876</x:v>
      </x:c>
      <x:c r="D209" s="55" t="n">
        <x:v>11</x:v>
      </x:c>
      <x:c r="E209" s="38" t="str">
        <x:v>SSRP EAG-08-2026</x:v>
      </x:c>
    </x:row>
    <x:row r="210">
      <x:c r="A210" s="38" t="str">
        <x:v>C16</x:v>
      </x:c>
      <x:c r="B210" s="38" t="str">
        <x:v>Guna Yala</x:v>
      </x:c>
      <x:c r="C210" s="55" t="n">
        <x:v>0</x:v>
      </x:c>
      <x:c r="D210" s="55" t="n">
        <x:v>11</x:v>
      </x:c>
      <x:c r="E210" s="38" t="str">
        <x:v>SSRP EAG-08-2026</x:v>
      </x:c>
    </x:row>
    <x:row r="211">
      <x:c r="A211" s="38" t="str">
        <x:v>C16</x:v>
      </x:c>
      <x:c r="B211" s="38" t="str">
        <x:v>Emberá-Wounaan</x:v>
      </x:c>
      <x:c r="C211" s="55" t="n">
        <x:v>0</x:v>
      </x:c>
      <x:c r="D211" s="55" t="n">
        <x:v>11</x:v>
      </x:c>
      <x:c r="E211" s="38" t="str">
        <x:v>SSRP EAG-08-2026</x:v>
      </x:c>
    </x:row>
    <x:row r="212">
      <x:c r="A212" s="38" t="str">
        <x:v>C16</x:v>
      </x:c>
      <x:c r="B212" s="38" t="str">
        <x:v>Ngäbe-Buglé</x:v>
      </x:c>
      <x:c r="C212" s="55" t="n">
        <x:v>0</x:v>
      </x:c>
      <x:c r="D212" s="55" t="n">
        <x:v>11</x:v>
      </x:c>
      <x:c r="E212" s="38" t="str">
        <x:v>SSRP EAG-08-2026</x:v>
      </x:c>
    </x:row>
    <x:row r="213">
      <x:c r="A213" s="38" t="str">
        <x:v>C16</x:v>
      </x:c>
      <x:c r="B213" s="38" t="str">
        <x:v>Panamá Oeste</x:v>
      </x:c>
      <x:c r="C213" s="55" t="n">
        <x:v>59616</x:v>
      </x:c>
      <x:c r="D213" s="55" t="n">
        <x:v>11</x:v>
      </x:c>
      <x:c r="E213" s="38" t="str">
        <x:v>SSRP EAG-08-2026</x:v>
      </x:c>
    </x:row>
    <x:row r="214">
      <x:c r="A214" s="38" t="str">
        <x:v>C17</x:v>
      </x:c>
      <x:c r="B214" s="38" t="str">
        <x:v>Bocas del Toro</x:v>
      </x:c>
      <x:c r="C214" s="55" t="n">
        <x:v>2779</x:v>
      </x:c>
      <x:c r="D214" s="55" t="n">
        <x:v>23</x:v>
      </x:c>
      <x:c r="E214" s="38" t="str">
        <x:v>SSRP EAG-08-2026</x:v>
      </x:c>
    </x:row>
    <x:row r="215">
      <x:c r="A215" s="38" t="str">
        <x:v>C17</x:v>
      </x:c>
      <x:c r="B215" s="38" t="str">
        <x:v>Coclé</x:v>
      </x:c>
      <x:c r="C215" s="55" t="n">
        <x:v>8210</x:v>
      </x:c>
      <x:c r="D215" s="55" t="n">
        <x:v>23</x:v>
      </x:c>
      <x:c r="E215" s="38" t="str">
        <x:v>SSRP EAG-08-2026</x:v>
      </x:c>
    </x:row>
    <x:row r="216">
      <x:c r="A216" s="38" t="str">
        <x:v>C17</x:v>
      </x:c>
      <x:c r="B216" s="38" t="str">
        <x:v>Colón</x:v>
      </x:c>
      <x:c r="C216" s="55" t="n">
        <x:v>10409</x:v>
      </x:c>
      <x:c r="D216" s="55" t="n">
        <x:v>23</x:v>
      </x:c>
      <x:c r="E216" s="38" t="str">
        <x:v>SSRP EAG-08-2026</x:v>
      </x:c>
    </x:row>
    <x:row r="217">
      <x:c r="A217" s="38" t="str">
        <x:v>C17</x:v>
      </x:c>
      <x:c r="B217" s="38" t="str">
        <x:v>Chiriquí</x:v>
      </x:c>
      <x:c r="C217" s="55" t="n">
        <x:v>39074</x:v>
      </x:c>
      <x:c r="D217" s="55" t="n">
        <x:v>23</x:v>
      </x:c>
      <x:c r="E217" s="38" t="str">
        <x:v>SSRP EAG-08-2026</x:v>
      </x:c>
    </x:row>
    <x:row r="218">
      <x:c r="A218" s="38" t="str">
        <x:v>C17</x:v>
      </x:c>
      <x:c r="B218" s="38" t="str">
        <x:v>Darién</x:v>
      </x:c>
      <x:c r="C218" s="55" t="n">
        <x:v>531</x:v>
      </x:c>
      <x:c r="D218" s="55" t="n">
        <x:v>23</x:v>
      </x:c>
      <x:c r="E218" s="38" t="str">
        <x:v>SSRP EAG-08-2026</x:v>
      </x:c>
    </x:row>
    <x:row r="219">
      <x:c r="A219" s="38" t="str">
        <x:v>C17</x:v>
      </x:c>
      <x:c r="B219" s="38" t="str">
        <x:v>Herrera</x:v>
      </x:c>
      <x:c r="C219" s="55" t="n">
        <x:v>11064</x:v>
      </x:c>
      <x:c r="D219" s="55" t="n">
        <x:v>23</x:v>
      </x:c>
      <x:c r="E219" s="38" t="str">
        <x:v>SSRP EAG-08-2026</x:v>
      </x:c>
    </x:row>
    <x:row r="220">
      <x:c r="A220" s="38" t="str">
        <x:v>C17</x:v>
      </x:c>
      <x:c r="B220" s="38" t="str">
        <x:v>Los Santos</x:v>
      </x:c>
      <x:c r="C220" s="55" t="n">
        <x:v>6917</x:v>
      </x:c>
      <x:c r="D220" s="55" t="n">
        <x:v>23</x:v>
      </x:c>
      <x:c r="E220" s="38" t="str">
        <x:v>SSRP EAG-08-2026</x:v>
      </x:c>
    </x:row>
    <x:row r="221">
      <x:c r="A221" s="38" t="str">
        <x:v>C17</x:v>
      </x:c>
      <x:c r="B221" s="38" t="str">
        <x:v>Panamá</x:v>
      </x:c>
      <x:c r="C221" s="55" t="n">
        <x:v>111651</x:v>
      </x:c>
      <x:c r="D221" s="55" t="n">
        <x:v>23</x:v>
      </x:c>
      <x:c r="E221" s="38" t="str">
        <x:v>SSRP EAG-08-2026</x:v>
      </x:c>
    </x:row>
    <x:row r="222">
      <x:c r="A222" s="38" t="str">
        <x:v>C17</x:v>
      </x:c>
      <x:c r="B222" s="38" t="str">
        <x:v>Veraguas</x:v>
      </x:c>
      <x:c r="C222" s="55" t="n">
        <x:v>16044</x:v>
      </x:c>
      <x:c r="D222" s="55" t="n">
        <x:v>23</x:v>
      </x:c>
      <x:c r="E222" s="38" t="str">
        <x:v>SSRP EAG-08-2026</x:v>
      </x:c>
    </x:row>
    <x:row r="223">
      <x:c r="A223" s="38" t="str">
        <x:v>C17</x:v>
      </x:c>
      <x:c r="B223" s="38" t="str">
        <x:v>Guna Yala</x:v>
      </x:c>
      <x:c r="C223" s="55" t="n">
        <x:v>20</x:v>
      </x:c>
      <x:c r="D223" s="55" t="n">
        <x:v>23</x:v>
      </x:c>
      <x:c r="E223" s="38" t="str">
        <x:v>SSRP EAG-08-2026</x:v>
      </x:c>
    </x:row>
    <x:row r="224">
      <x:c r="A224" s="38" t="str">
        <x:v>C17</x:v>
      </x:c>
      <x:c r="B224" s="38" t="str">
        <x:v>Emberá-Wounaan</x:v>
      </x:c>
      <x:c r="C224" s="55" t="n">
        <x:v>0</x:v>
      </x:c>
      <x:c r="D224" s="55" t="n">
        <x:v>23</x:v>
      </x:c>
      <x:c r="E224" s="38" t="str">
        <x:v>SSRP EAG-08-2026</x:v>
      </x:c>
    </x:row>
    <x:row r="225">
      <x:c r="A225" s="38" t="str">
        <x:v>C17</x:v>
      </x:c>
      <x:c r="B225" s="38" t="str">
        <x:v>Ngäbe-Buglé</x:v>
      </x:c>
      <x:c r="C225" s="55" t="n">
        <x:v>0</x:v>
      </x:c>
      <x:c r="D225" s="55" t="n">
        <x:v>23</x:v>
      </x:c>
      <x:c r="E225" s="38" t="str">
        <x:v>SSRP EAG-08-2026</x:v>
      </x:c>
    </x:row>
    <x:row r="226">
      <x:c r="A226" s="38" t="str">
        <x:v>C17</x:v>
      </x:c>
      <x:c r="B226" s="38" t="str">
        <x:v>Panamá Oeste</x:v>
      </x:c>
      <x:c r="C226" s="55" t="n">
        <x:v>20905</x:v>
      </x:c>
      <x:c r="D226" s="55" t="n">
        <x:v>23</x:v>
      </x:c>
      <x:c r="E226" s="38" t="str">
        <x:v>SSRP EAG-08-2026</x:v>
      </x:c>
    </x:row>
    <x:row r="227">
      <x:c r="A227" s="38" t="str">
        <x:v>C18</x:v>
      </x:c>
      <x:c r="B227" s="38" t="str">
        <x:v>Bocas del Toro</x:v>
      </x:c>
      <x:c r="C227" s="55" t="n">
        <x:v>0</x:v>
      </x:c>
      <x:c r="D227" s="55" t="n">
        <x:v>24</x:v>
      </x:c>
      <x:c r="E227" s="38" t="str">
        <x:v>SSRP EAG-08-2026</x:v>
      </x:c>
    </x:row>
    <x:row r="228">
      <x:c r="A228" s="38" t="str">
        <x:v>C18</x:v>
      </x:c>
      <x:c r="B228" s="38" t="str">
        <x:v>Coclé</x:v>
      </x:c>
      <x:c r="C228" s="55" t="n">
        <x:v>0</x:v>
      </x:c>
      <x:c r="D228" s="55" t="n">
        <x:v>24</x:v>
      </x:c>
      <x:c r="E228" s="38" t="str">
        <x:v>SSRP EAG-08-2026</x:v>
      </x:c>
    </x:row>
    <x:row r="229">
      <x:c r="A229" s="38" t="str">
        <x:v>C18</x:v>
      </x:c>
      <x:c r="B229" s="38" t="str">
        <x:v>Colón</x:v>
      </x:c>
      <x:c r="C229" s="55" t="n">
        <x:v>0</x:v>
      </x:c>
      <x:c r="D229" s="55" t="n">
        <x:v>24</x:v>
      </x:c>
      <x:c r="E229" s="38" t="str">
        <x:v>SSRP EAG-08-2026</x:v>
      </x:c>
    </x:row>
    <x:row r="230">
      <x:c r="A230" s="38" t="str">
        <x:v>C18</x:v>
      </x:c>
      <x:c r="B230" s="38" t="str">
        <x:v>Chiriquí</x:v>
      </x:c>
      <x:c r="C230" s="55" t="n">
        <x:v>0</x:v>
      </x:c>
      <x:c r="D230" s="55" t="n">
        <x:v>24</x:v>
      </x:c>
      <x:c r="E230" s="38" t="str">
        <x:v>SSRP EAG-08-2026</x:v>
      </x:c>
    </x:row>
    <x:row r="231">
      <x:c r="A231" s="38" t="str">
        <x:v>C18</x:v>
      </x:c>
      <x:c r="B231" s="38" t="str">
        <x:v>Darién</x:v>
      </x:c>
      <x:c r="C231" s="55" t="n">
        <x:v>0</x:v>
      </x:c>
      <x:c r="D231" s="55" t="n">
        <x:v>24</x:v>
      </x:c>
      <x:c r="E231" s="38" t="str">
        <x:v>SSRP EAG-08-2026</x:v>
      </x:c>
    </x:row>
    <x:row r="232">
      <x:c r="A232" s="38" t="str">
        <x:v>C18</x:v>
      </x:c>
      <x:c r="B232" s="38" t="str">
        <x:v>Herrera</x:v>
      </x:c>
      <x:c r="C232" s="55" t="n">
        <x:v>0</x:v>
      </x:c>
      <x:c r="D232" s="55" t="n">
        <x:v>24</x:v>
      </x:c>
      <x:c r="E232" s="38" t="str">
        <x:v>SSRP EAG-08-2026</x:v>
      </x:c>
    </x:row>
    <x:row r="233">
      <x:c r="A233" s="38" t="str">
        <x:v>C18</x:v>
      </x:c>
      <x:c r="B233" s="38" t="str">
        <x:v>Los Santos</x:v>
      </x:c>
      <x:c r="C233" s="55" t="n">
        <x:v>0</x:v>
      </x:c>
      <x:c r="D233" s="55" t="n">
        <x:v>24</x:v>
      </x:c>
      <x:c r="E233" s="38" t="str">
        <x:v>SSRP EAG-08-2026</x:v>
      </x:c>
    </x:row>
    <x:row r="234">
      <x:c r="A234" s="38" t="str">
        <x:v>C18</x:v>
      </x:c>
      <x:c r="B234" s="38" t="str">
        <x:v>Panamá</x:v>
      </x:c>
      <x:c r="C234" s="55" t="n">
        <x:v>0</x:v>
      </x:c>
      <x:c r="D234" s="55" t="n">
        <x:v>24</x:v>
      </x:c>
      <x:c r="E234" s="38" t="str">
        <x:v>SSRP EAG-08-2026</x:v>
      </x:c>
    </x:row>
    <x:row r="235">
      <x:c r="A235" s="38" t="str">
        <x:v>C18</x:v>
      </x:c>
      <x:c r="B235" s="38" t="str">
        <x:v>Veraguas</x:v>
      </x:c>
      <x:c r="C235" s="55" t="n">
        <x:v>0</x:v>
      </x:c>
      <x:c r="D235" s="55" t="n">
        <x:v>24</x:v>
      </x:c>
      <x:c r="E235" s="38" t="str">
        <x:v>SSRP EAG-08-2026</x:v>
      </x:c>
    </x:row>
    <x:row r="236">
      <x:c r="A236" s="38" t="str">
        <x:v>C18</x:v>
      </x:c>
      <x:c r="B236" s="38" t="str">
        <x:v>Guna Yala</x:v>
      </x:c>
      <x:c r="C236" s="55" t="n">
        <x:v>0</x:v>
      </x:c>
      <x:c r="D236" s="55" t="n">
        <x:v>24</x:v>
      </x:c>
      <x:c r="E236" s="38" t="str">
        <x:v>SSRP EAG-08-2026</x:v>
      </x:c>
    </x:row>
    <x:row r="237">
      <x:c r="A237" s="38" t="str">
        <x:v>C18</x:v>
      </x:c>
      <x:c r="B237" s="38" t="str">
        <x:v>Emberá-Wounaan</x:v>
      </x:c>
      <x:c r="C237" s="55" t="n">
        <x:v>0</x:v>
      </x:c>
      <x:c r="D237" s="55" t="n">
        <x:v>24</x:v>
      </x:c>
      <x:c r="E237" s="38" t="str">
        <x:v>SSRP EAG-08-2026</x:v>
      </x:c>
    </x:row>
    <x:row r="238">
      <x:c r="A238" s="38" t="str">
        <x:v>C18</x:v>
      </x:c>
      <x:c r="B238" s="38" t="str">
        <x:v>Ngäbe-Buglé</x:v>
      </x:c>
      <x:c r="C238" s="55" t="n">
        <x:v>0</x:v>
      </x:c>
      <x:c r="D238" s="55" t="n">
        <x:v>24</x:v>
      </x:c>
      <x:c r="E238" s="38" t="str">
        <x:v>SSRP EAG-08-2026</x:v>
      </x:c>
    </x:row>
    <x:row r="239">
      <x:c r="A239" s="38" t="str">
        <x:v>C18</x:v>
      </x:c>
      <x:c r="B239" s="38" t="str">
        <x:v>Panamá Oeste</x:v>
      </x:c>
      <x:c r="C239" s="55" t="n">
        <x:v>0</x:v>
      </x:c>
      <x:c r="D239" s="55" t="n">
        <x:v>24</x:v>
      </x:c>
      <x:c r="E239" s="38" t="str">
        <x:v>SSRP EAG-08-2026</x:v>
      </x:c>
    </x:row>
    <x:row r="240">
      <x:c r="A240" s="38" t="str">
        <x:v>C19</x:v>
      </x:c>
      <x:c r="B240" s="38" t="str">
        <x:v>Bocas del Toro</x:v>
      </x:c>
      <x:c r="C240" s="55" t="n">
        <x:v>0</x:v>
      </x:c>
      <x:c r="D240" s="55" t="n">
        <x:v>25</x:v>
      </x:c>
      <x:c r="E240" s="38" t="str">
        <x:v>SSRP EAG-08-2026</x:v>
      </x:c>
    </x:row>
    <x:row r="241">
      <x:c r="A241" s="38" t="str">
        <x:v>C19</x:v>
      </x:c>
      <x:c r="B241" s="38" t="str">
        <x:v>Coclé</x:v>
      </x:c>
      <x:c r="C241" s="55" t="n">
        <x:v>0</x:v>
      </x:c>
      <x:c r="D241" s="55" t="n">
        <x:v>25</x:v>
      </x:c>
      <x:c r="E241" s="38" t="str">
        <x:v>SSRP EAG-08-2026</x:v>
      </x:c>
    </x:row>
    <x:row r="242">
      <x:c r="A242" s="38" t="str">
        <x:v>C19</x:v>
      </x:c>
      <x:c r="B242" s="38" t="str">
        <x:v>Colón</x:v>
      </x:c>
      <x:c r="C242" s="55" t="n">
        <x:v>0</x:v>
      </x:c>
      <x:c r="D242" s="55" t="n">
        <x:v>25</x:v>
      </x:c>
      <x:c r="E242" s="38" t="str">
        <x:v>SSRP EAG-08-2026</x:v>
      </x:c>
    </x:row>
    <x:row r="243">
      <x:c r="A243" s="38" t="str">
        <x:v>C19</x:v>
      </x:c>
      <x:c r="B243" s="38" t="str">
        <x:v>Chiriquí</x:v>
      </x:c>
      <x:c r="C243" s="55" t="n">
        <x:v>0</x:v>
      </x:c>
      <x:c r="D243" s="55" t="n">
        <x:v>25</x:v>
      </x:c>
      <x:c r="E243" s="38" t="str">
        <x:v>SSRP EAG-08-2026</x:v>
      </x:c>
    </x:row>
    <x:row r="244">
      <x:c r="A244" s="38" t="str">
        <x:v>C19</x:v>
      </x:c>
      <x:c r="B244" s="38" t="str">
        <x:v>Darién</x:v>
      </x:c>
      <x:c r="C244" s="55" t="n">
        <x:v>0</x:v>
      </x:c>
      <x:c r="D244" s="55" t="n">
        <x:v>25</x:v>
      </x:c>
      <x:c r="E244" s="38" t="str">
        <x:v>SSRP EAG-08-2026</x:v>
      </x:c>
    </x:row>
    <x:row r="245">
      <x:c r="A245" s="38" t="str">
        <x:v>C19</x:v>
      </x:c>
      <x:c r="B245" s="38" t="str">
        <x:v>Herrera</x:v>
      </x:c>
      <x:c r="C245" s="55" t="n">
        <x:v>0</x:v>
      </x:c>
      <x:c r="D245" s="55" t="n">
        <x:v>25</x:v>
      </x:c>
      <x:c r="E245" s="38" t="str">
        <x:v>SSRP EAG-08-2026</x:v>
      </x:c>
    </x:row>
    <x:row r="246">
      <x:c r="A246" s="38" t="str">
        <x:v>C19</x:v>
      </x:c>
      <x:c r="B246" s="38" t="str">
        <x:v>Los Santos</x:v>
      </x:c>
      <x:c r="C246" s="55" t="n">
        <x:v>0</x:v>
      </x:c>
      <x:c r="D246" s="55" t="n">
        <x:v>25</x:v>
      </x:c>
      <x:c r="E246" s="38" t="str">
        <x:v>SSRP EAG-08-2026</x:v>
      </x:c>
    </x:row>
    <x:row r="247">
      <x:c r="A247" s="38" t="str">
        <x:v>C19</x:v>
      </x:c>
      <x:c r="B247" s="38" t="str">
        <x:v>Panamá</x:v>
      </x:c>
      <x:c r="C247" s="55" t="n">
        <x:v>0</x:v>
      </x:c>
      <x:c r="D247" s="55" t="n">
        <x:v>25</x:v>
      </x:c>
      <x:c r="E247" s="38" t="str">
        <x:v>SSRP EAG-08-2026</x:v>
      </x:c>
    </x:row>
    <x:row r="248">
      <x:c r="A248" s="38" t="str">
        <x:v>C19</x:v>
      </x:c>
      <x:c r="B248" s="38" t="str">
        <x:v>Veraguas</x:v>
      </x:c>
      <x:c r="C248" s="55" t="n">
        <x:v>0</x:v>
      </x:c>
      <x:c r="D248" s="55" t="n">
        <x:v>25</x:v>
      </x:c>
      <x:c r="E248" s="38" t="str">
        <x:v>SSRP EAG-08-2026</x:v>
      </x:c>
    </x:row>
    <x:row r="249">
      <x:c r="A249" s="38" t="str">
        <x:v>C19</x:v>
      </x:c>
      <x:c r="B249" s="38" t="str">
        <x:v>Guna Yala</x:v>
      </x:c>
      <x:c r="C249" s="55" t="n">
        <x:v>0</x:v>
      </x:c>
      <x:c r="D249" s="55" t="n">
        <x:v>25</x:v>
      </x:c>
      <x:c r="E249" s="38" t="str">
        <x:v>SSRP EAG-08-2026</x:v>
      </x:c>
    </x:row>
    <x:row r="250">
      <x:c r="A250" s="38" t="str">
        <x:v>C19</x:v>
      </x:c>
      <x:c r="B250" s="38" t="str">
        <x:v>Emberá-Wounaan</x:v>
      </x:c>
      <x:c r="C250" s="55" t="n">
        <x:v>0</x:v>
      </x:c>
      <x:c r="D250" s="55" t="n">
        <x:v>25</x:v>
      </x:c>
      <x:c r="E250" s="38" t="str">
        <x:v>SSRP EAG-08-2026</x:v>
      </x:c>
    </x:row>
    <x:row r="251">
      <x:c r="A251" s="38" t="str">
        <x:v>C19</x:v>
      </x:c>
      <x:c r="B251" s="38" t="str">
        <x:v>Ngäbe-Buglé</x:v>
      </x:c>
      <x:c r="C251" s="55" t="n">
        <x:v>0</x:v>
      </x:c>
      <x:c r="D251" s="55" t="n">
        <x:v>25</x:v>
      </x:c>
      <x:c r="E251" s="38" t="str">
        <x:v>SSRP EAG-08-2026</x:v>
      </x:c>
    </x:row>
    <x:row r="252">
      <x:c r="A252" s="38" t="str">
        <x:v>C19</x:v>
      </x:c>
      <x:c r="B252" s="38" t="str">
        <x:v>Panamá Oeste</x:v>
      </x:c>
      <x:c r="C252" s="55" t="n">
        <x:v>0</x:v>
      </x:c>
      <x:c r="D252" s="55" t="n">
        <x:v>25</x:v>
      </x:c>
      <x:c r="E252" s="38" t="str">
        <x:v>SSRP EAG-08-2026</x:v>
      </x:c>
    </x:row>
    <x:row r="253">
      <x:c r="A253" s="38" t="str">
        <x:v>C20</x:v>
      </x:c>
      <x:c r="B253" s="38" t="str">
        <x:v>Bocas del Toro</x:v>
      </x:c>
      <x:c r="C253" s="55" t="n">
        <x:v>0</x:v>
      </x:c>
      <x:c r="D253" s="55" t="n">
        <x:v>9</x:v>
      </x:c>
      <x:c r="E253" s="38" t="str">
        <x:v>SSRP EAG-08-2026</x:v>
      </x:c>
    </x:row>
    <x:row r="254">
      <x:c r="A254" s="38" t="str">
        <x:v>C20</x:v>
      </x:c>
      <x:c r="B254" s="38" t="str">
        <x:v>Coclé</x:v>
      </x:c>
      <x:c r="C254" s="55" t="n">
        <x:v>0</x:v>
      </x:c>
      <x:c r="D254" s="55" t="n">
        <x:v>9</x:v>
      </x:c>
      <x:c r="E254" s="38" t="str">
        <x:v>SSRP EAG-08-2026</x:v>
      </x:c>
    </x:row>
    <x:row r="255">
      <x:c r="A255" s="38" t="str">
        <x:v>C20</x:v>
      </x:c>
      <x:c r="B255" s="38" t="str">
        <x:v>Colón</x:v>
      </x:c>
      <x:c r="C255" s="55" t="n">
        <x:v>0</x:v>
      </x:c>
      <x:c r="D255" s="55" t="n">
        <x:v>9</x:v>
      </x:c>
      <x:c r="E255" s="38" t="str">
        <x:v>SSRP EAG-08-2026</x:v>
      </x:c>
    </x:row>
    <x:row r="256">
      <x:c r="A256" s="38" t="str">
        <x:v>C20</x:v>
      </x:c>
      <x:c r="B256" s="38" t="str">
        <x:v>Chiriquí</x:v>
      </x:c>
      <x:c r="C256" s="55" t="n">
        <x:v>0</x:v>
      </x:c>
      <x:c r="D256" s="55" t="n">
        <x:v>9</x:v>
      </x:c>
      <x:c r="E256" s="38" t="str">
        <x:v>SSRP EAG-08-2026</x:v>
      </x:c>
    </x:row>
    <x:row r="257">
      <x:c r="A257" s="38" t="str">
        <x:v>C20</x:v>
      </x:c>
      <x:c r="B257" s="38" t="str">
        <x:v>Darién</x:v>
      </x:c>
      <x:c r="C257" s="55" t="n">
        <x:v>0</x:v>
      </x:c>
      <x:c r="D257" s="55" t="n">
        <x:v>9</x:v>
      </x:c>
      <x:c r="E257" s="38" t="str">
        <x:v>SSRP EAG-08-2026</x:v>
      </x:c>
    </x:row>
    <x:row r="258">
      <x:c r="A258" s="38" t="str">
        <x:v>C20</x:v>
      </x:c>
      <x:c r="B258" s="38" t="str">
        <x:v>Herrera</x:v>
      </x:c>
      <x:c r="C258" s="55" t="n">
        <x:v>0</x:v>
      </x:c>
      <x:c r="D258" s="55" t="n">
        <x:v>9</x:v>
      </x:c>
      <x:c r="E258" s="38" t="str">
        <x:v>SSRP EAG-08-2026</x:v>
      </x:c>
    </x:row>
    <x:row r="259">
      <x:c r="A259" s="38" t="str">
        <x:v>C20</x:v>
      </x:c>
      <x:c r="B259" s="38" t="str">
        <x:v>Los Santos</x:v>
      </x:c>
      <x:c r="C259" s="55" t="n">
        <x:v>0</x:v>
      </x:c>
      <x:c r="D259" s="55" t="n">
        <x:v>9</x:v>
      </x:c>
      <x:c r="E259" s="38" t="str">
        <x:v>SSRP EAG-08-2026</x:v>
      </x:c>
    </x:row>
    <x:row r="260">
      <x:c r="A260" s="38" t="str">
        <x:v>C20</x:v>
      </x:c>
      <x:c r="B260" s="38" t="str">
        <x:v>Panamá</x:v>
      </x:c>
      <x:c r="C260" s="55" t="n">
        <x:v>0</x:v>
      </x:c>
      <x:c r="D260" s="55" t="n">
        <x:v>9</x:v>
      </x:c>
      <x:c r="E260" s="38" t="str">
        <x:v>SSRP EAG-08-2026</x:v>
      </x:c>
    </x:row>
    <x:row r="261">
      <x:c r="A261" s="38" t="str">
        <x:v>C20</x:v>
      </x:c>
      <x:c r="B261" s="38" t="str">
        <x:v>Veraguas</x:v>
      </x:c>
      <x:c r="C261" s="55" t="n">
        <x:v>0</x:v>
      </x:c>
      <x:c r="D261" s="55" t="n">
        <x:v>9</x:v>
      </x:c>
      <x:c r="E261" s="38" t="str">
        <x:v>SSRP EAG-08-2026</x:v>
      </x:c>
    </x:row>
    <x:row r="262">
      <x:c r="A262" s="38" t="str">
        <x:v>C20</x:v>
      </x:c>
      <x:c r="B262" s="38" t="str">
        <x:v>Guna Yala</x:v>
      </x:c>
      <x:c r="C262" s="55" t="n">
        <x:v>0</x:v>
      </x:c>
      <x:c r="D262" s="55" t="n">
        <x:v>9</x:v>
      </x:c>
      <x:c r="E262" s="38" t="str">
        <x:v>SSRP EAG-08-2026</x:v>
      </x:c>
    </x:row>
    <x:row r="263">
      <x:c r="A263" s="38" t="str">
        <x:v>C20</x:v>
      </x:c>
      <x:c r="B263" s="38" t="str">
        <x:v>Emberá-Wounaan</x:v>
      </x:c>
      <x:c r="C263" s="55" t="n">
        <x:v>0</x:v>
      </x:c>
      <x:c r="D263" s="55" t="n">
        <x:v>9</x:v>
      </x:c>
      <x:c r="E263" s="38" t="str">
        <x:v>SSRP EAG-08-2026</x:v>
      </x:c>
    </x:row>
    <x:row r="264">
      <x:c r="A264" s="38" t="str">
        <x:v>C20</x:v>
      </x:c>
      <x:c r="B264" s="38" t="str">
        <x:v>Ngäbe-Buglé</x:v>
      </x:c>
      <x:c r="C264" s="55" t="n">
        <x:v>0</x:v>
      </x:c>
      <x:c r="D264" s="55" t="n">
        <x:v>9</x:v>
      </x:c>
      <x:c r="E264" s="38" t="str">
        <x:v>SSRP EAG-08-2026</x:v>
      </x:c>
    </x:row>
    <x:row r="265">
      <x:c r="A265" s="38" t="str">
        <x:v>C20</x:v>
      </x:c>
      <x:c r="B265" s="38" t="str">
        <x:v>Panamá Oeste</x:v>
      </x:c>
      <x:c r="C265" s="55" t="n">
        <x:v>0</x:v>
      </x:c>
      <x:c r="D265" s="55" t="n">
        <x:v>9</x:v>
      </x:c>
      <x:c r="E265" s="38" t="str">
        <x:v>SSRP EAG-08-2026</x:v>
      </x:c>
    </x:row>
    <x:row r="266">
      <x:c r="A266" s="38" t="str">
        <x:v>C21</x:v>
      </x:c>
      <x:c r="B266" s="38" t="str">
        <x:v>Bocas del Toro</x:v>
      </x:c>
      <x:c r="C266" s="55" t="n">
        <x:v>8</x:v>
      </x:c>
      <x:c r="D266" s="55" t="n">
        <x:v>14</x:v>
      </x:c>
      <x:c r="E266" s="38" t="str">
        <x:v>SSRP EAG-08-2026</x:v>
      </x:c>
    </x:row>
    <x:row r="267">
      <x:c r="A267" s="38" t="str">
        <x:v>C21</x:v>
      </x:c>
      <x:c r="B267" s="38" t="str">
        <x:v>Coclé</x:v>
      </x:c>
      <x:c r="C267" s="55" t="n">
        <x:v>46</x:v>
      </x:c>
      <x:c r="D267" s="55" t="n">
        <x:v>14</x:v>
      </x:c>
      <x:c r="E267" s="38" t="str">
        <x:v>SSRP EAG-08-2026</x:v>
      </x:c>
    </x:row>
    <x:row r="268">
      <x:c r="A268" s="38" t="str">
        <x:v>C21</x:v>
      </x:c>
      <x:c r="B268" s="38" t="str">
        <x:v>Colón</x:v>
      </x:c>
      <x:c r="C268" s="55" t="n">
        <x:v>34</x:v>
      </x:c>
      <x:c r="D268" s="55" t="n">
        <x:v>14</x:v>
      </x:c>
      <x:c r="E268" s="38" t="str">
        <x:v>SSRP EAG-08-2026</x:v>
      </x:c>
    </x:row>
    <x:row r="269">
      <x:c r="A269" s="38" t="str">
        <x:v>C21</x:v>
      </x:c>
      <x:c r="B269" s="38" t="str">
        <x:v>Chiriquí</x:v>
      </x:c>
      <x:c r="C269" s="55" t="n">
        <x:v>477</x:v>
      </x:c>
      <x:c r="D269" s="55" t="n">
        <x:v>14</x:v>
      </x:c>
      <x:c r="E269" s="38" t="str">
        <x:v>SSRP EAG-08-2026</x:v>
      </x:c>
    </x:row>
    <x:row r="270">
      <x:c r="A270" s="38" t="str">
        <x:v>C21</x:v>
      </x:c>
      <x:c r="B270" s="38" t="str">
        <x:v>Darién</x:v>
      </x:c>
      <x:c r="C270" s="55" t="n">
        <x:v>19</x:v>
      </x:c>
      <x:c r="D270" s="55" t="n">
        <x:v>14</x:v>
      </x:c>
      <x:c r="E270" s="38" t="str">
        <x:v>SSRP EAG-08-2026</x:v>
      </x:c>
    </x:row>
    <x:row r="271">
      <x:c r="A271" s="38" t="str">
        <x:v>C21</x:v>
      </x:c>
      <x:c r="B271" s="38" t="str">
        <x:v>Herrera</x:v>
      </x:c>
      <x:c r="C271" s="55" t="n">
        <x:v>23</x:v>
      </x:c>
      <x:c r="D271" s="55" t="n">
        <x:v>14</x:v>
      </x:c>
      <x:c r="E271" s="38" t="str">
        <x:v>SSRP EAG-08-2026</x:v>
      </x:c>
    </x:row>
    <x:row r="272">
      <x:c r="A272" s="38" t="str">
        <x:v>C21</x:v>
      </x:c>
      <x:c r="B272" s="38" t="str">
        <x:v>Los Santos</x:v>
      </x:c>
      <x:c r="C272" s="55" t="n">
        <x:v>14</x:v>
      </x:c>
      <x:c r="D272" s="55" t="n">
        <x:v>14</x:v>
      </x:c>
      <x:c r="E272" s="38" t="str">
        <x:v>SSRP EAG-08-2026</x:v>
      </x:c>
    </x:row>
    <x:row r="273">
      <x:c r="A273" s="38" t="str">
        <x:v>C21</x:v>
      </x:c>
      <x:c r="B273" s="38" t="str">
        <x:v>Panamá</x:v>
      </x:c>
      <x:c r="C273" s="55" t="n">
        <x:v>1738</x:v>
      </x:c>
      <x:c r="D273" s="55" t="n">
        <x:v>14</x:v>
      </x:c>
      <x:c r="E273" s="38" t="str">
        <x:v>SSRP EAG-08-2026</x:v>
      </x:c>
    </x:row>
    <x:row r="274">
      <x:c r="A274" s="38" t="str">
        <x:v>C21</x:v>
      </x:c>
      <x:c r="B274" s="38" t="str">
        <x:v>Veraguas</x:v>
      </x:c>
      <x:c r="C274" s="55" t="n">
        <x:v>30</x:v>
      </x:c>
      <x:c r="D274" s="55" t="n">
        <x:v>14</x:v>
      </x:c>
      <x:c r="E274" s="38" t="str">
        <x:v>SSRP EAG-08-2026</x:v>
      </x:c>
    </x:row>
    <x:row r="275">
      <x:c r="A275" s="38" t="str">
        <x:v>C21</x:v>
      </x:c>
      <x:c r="B275" s="38" t="str">
        <x:v>Guna Yala</x:v>
      </x:c>
      <x:c r="C275" s="55" t="n">
        <x:v>1</x:v>
      </x:c>
      <x:c r="D275" s="55" t="n">
        <x:v>14</x:v>
      </x:c>
      <x:c r="E275" s="38" t="str">
        <x:v>SSRP EAG-08-2026</x:v>
      </x:c>
    </x:row>
    <x:row r="276">
      <x:c r="A276" s="38" t="str">
        <x:v>C21</x:v>
      </x:c>
      <x:c r="B276" s="38" t="str">
        <x:v>Emberá-Wounaan</x:v>
      </x:c>
      <x:c r="C276" s="55" t="n">
        <x:v>0</x:v>
      </x:c>
      <x:c r="D276" s="55" t="n">
        <x:v>14</x:v>
      </x:c>
      <x:c r="E276" s="38" t="str">
        <x:v>SSRP EAG-08-2026</x:v>
      </x:c>
    </x:row>
    <x:row r="277">
      <x:c r="A277" s="38" t="str">
        <x:v>C21</x:v>
      </x:c>
      <x:c r="B277" s="38" t="str">
        <x:v>Ngäbe-Buglé</x:v>
      </x:c>
      <x:c r="C277" s="55" t="n">
        <x:v>6</x:v>
      </x:c>
      <x:c r="D277" s="55" t="n">
        <x:v>14</x:v>
      </x:c>
      <x:c r="E277" s="38" t="str">
        <x:v>SSRP EAG-08-2026</x:v>
      </x:c>
    </x:row>
    <x:row r="278">
      <x:c r="A278" s="38" t="str">
        <x:v>C21</x:v>
      </x:c>
      <x:c r="B278" s="38" t="str">
        <x:v>Panamá Oeste</x:v>
      </x:c>
      <x:c r="C278" s="55" t="n">
        <x:v>199</x:v>
      </x:c>
      <x:c r="D278" s="55" t="n">
        <x:v>14</x:v>
      </x:c>
      <x:c r="E278" s="38" t="str">
        <x:v>SSRP EAG-08-2026</x:v>
      </x:c>
    </x:row>
    <x:row r="279">
      <x:c r="A279" s="38" t="str">
        <x:v>C22</x:v>
      </x:c>
      <x:c r="B279" s="38" t="str">
        <x:v>Bocas del Toro</x:v>
      </x:c>
      <x:c r="C279" s="55" t="n">
        <x:v>563</x:v>
      </x:c>
      <x:c r="D279" s="55" t="n">
        <x:v>21</x:v>
      </x:c>
      <x:c r="E279" s="38" t="str">
        <x:v>SSRP EAG-08-2026</x:v>
      </x:c>
    </x:row>
    <x:row r="280">
      <x:c r="A280" s="38" t="str">
        <x:v>C22</x:v>
      </x:c>
      <x:c r="B280" s="38" t="str">
        <x:v>Coclé</x:v>
      </x:c>
      <x:c r="C280" s="55" t="n">
        <x:v>1578</x:v>
      </x:c>
      <x:c r="D280" s="55" t="n">
        <x:v>21</x:v>
      </x:c>
      <x:c r="E280" s="38" t="str">
        <x:v>SSRP EAG-08-2026</x:v>
      </x:c>
    </x:row>
    <x:row r="281">
      <x:c r="A281" s="38" t="str">
        <x:v>C22</x:v>
      </x:c>
      <x:c r="B281" s="38" t="str">
        <x:v>Colón</x:v>
      </x:c>
      <x:c r="C281" s="55" t="n">
        <x:v>3109</x:v>
      </x:c>
      <x:c r="D281" s="55" t="n">
        <x:v>21</x:v>
      </x:c>
      <x:c r="E281" s="38" t="str">
        <x:v>SSRP EAG-08-2026</x:v>
      </x:c>
    </x:row>
    <x:row r="282">
      <x:c r="A282" s="38" t="str">
        <x:v>C22</x:v>
      </x:c>
      <x:c r="B282" s="38" t="str">
        <x:v>Chiriquí</x:v>
      </x:c>
      <x:c r="C282" s="55" t="n">
        <x:v>10928</x:v>
      </x:c>
      <x:c r="D282" s="55" t="n">
        <x:v>21</x:v>
      </x:c>
      <x:c r="E282" s="38" t="str">
        <x:v>SSRP EAG-08-2026</x:v>
      </x:c>
    </x:row>
    <x:row r="283">
      <x:c r="A283" s="38" t="str">
        <x:v>C22</x:v>
      </x:c>
      <x:c r="B283" s="38" t="str">
        <x:v>Darién</x:v>
      </x:c>
      <x:c r="C283" s="55" t="n">
        <x:v>107</x:v>
      </x:c>
      <x:c r="D283" s="55" t="n">
        <x:v>21</x:v>
      </x:c>
      <x:c r="E283" s="38" t="str">
        <x:v>SSRP EAG-08-2026</x:v>
      </x:c>
    </x:row>
    <x:row r="284">
      <x:c r="A284" s="38" t="str">
        <x:v>C22</x:v>
      </x:c>
      <x:c r="B284" s="38" t="str">
        <x:v>Herrera</x:v>
      </x:c>
      <x:c r="C284" s="55" t="n">
        <x:v>650</x:v>
      </x:c>
      <x:c r="D284" s="55" t="n">
        <x:v>21</x:v>
      </x:c>
      <x:c r="E284" s="38" t="str">
        <x:v>SSRP EAG-08-2026</x:v>
      </x:c>
    </x:row>
    <x:row r="285">
      <x:c r="A285" s="38" t="str">
        <x:v>C22</x:v>
      </x:c>
      <x:c r="B285" s="38" t="str">
        <x:v>Los Santos</x:v>
      </x:c>
      <x:c r="C285" s="55" t="n">
        <x:v>461</x:v>
      </x:c>
      <x:c r="D285" s="55" t="n">
        <x:v>21</x:v>
      </x:c>
      <x:c r="E285" s="38" t="str">
        <x:v>SSRP EAG-08-2026</x:v>
      </x:c>
    </x:row>
    <x:row r="286">
      <x:c r="A286" s="38" t="str">
        <x:v>C22</x:v>
      </x:c>
      <x:c r="B286" s="38" t="str">
        <x:v>Panamá</x:v>
      </x:c>
      <x:c r="C286" s="55" t="n">
        <x:v>54411</x:v>
      </x:c>
      <x:c r="D286" s="55" t="n">
        <x:v>21</x:v>
      </x:c>
      <x:c r="E286" s="38" t="str">
        <x:v>SSRP EAG-08-2026</x:v>
      </x:c>
    </x:row>
    <x:row r="287">
      <x:c r="A287" s="38" t="str">
        <x:v>C22</x:v>
      </x:c>
      <x:c r="B287" s="38" t="str">
        <x:v>Veraguas</x:v>
      </x:c>
      <x:c r="C287" s="55" t="n">
        <x:v>1310</x:v>
      </x:c>
      <x:c r="D287" s="55" t="n">
        <x:v>21</x:v>
      </x:c>
      <x:c r="E287" s="38" t="str">
        <x:v>SSRP EAG-08-2026</x:v>
      </x:c>
    </x:row>
    <x:row r="288">
      <x:c r="A288" s="38" t="str">
        <x:v>C22</x:v>
      </x:c>
      <x:c r="B288" s="38" t="str">
        <x:v>Guna Yala</x:v>
      </x:c>
      <x:c r="C288" s="55" t="n">
        <x:v>0</x:v>
      </x:c>
      <x:c r="D288" s="55" t="n">
        <x:v>21</x:v>
      </x:c>
      <x:c r="E288" s="38" t="str">
        <x:v>SSRP EAG-08-2026</x:v>
      </x:c>
    </x:row>
    <x:row r="289">
      <x:c r="A289" s="38" t="str">
        <x:v>C22</x:v>
      </x:c>
      <x:c r="B289" s="38" t="str">
        <x:v>Emberá-Wounaan</x:v>
      </x:c>
      <x:c r="C289" s="55" t="n">
        <x:v>0</x:v>
      </x:c>
      <x:c r="D289" s="55" t="n">
        <x:v>21</x:v>
      </x:c>
      <x:c r="E289" s="38" t="str">
        <x:v>SSRP EAG-08-2026</x:v>
      </x:c>
    </x:row>
    <x:row r="290">
      <x:c r="A290" s="38" t="str">
        <x:v>C22</x:v>
      </x:c>
      <x:c r="B290" s="38" t="str">
        <x:v>Ngäbe-Buglé</x:v>
      </x:c>
      <x:c r="C290" s="55" t="n">
        <x:v>0</x:v>
      </x:c>
      <x:c r="D290" s="55" t="n">
        <x:v>21</x:v>
      </x:c>
      <x:c r="E290" s="38" t="str">
        <x:v>SSRP EAG-08-2026</x:v>
      </x:c>
    </x:row>
    <x:row r="291">
      <x:c r="A291" s="38" t="str">
        <x:v>C22</x:v>
      </x:c>
      <x:c r="B291" s="38" t="str">
        <x:v>Panamá Oeste</x:v>
      </x:c>
      <x:c r="C291" s="55" t="n">
        <x:v>11119</x:v>
      </x:c>
      <x:c r="D291" s="55" t="n">
        <x:v>21</x:v>
      </x:c>
      <x:c r="E291" s="38" t="str">
        <x:v>SSRP EAG-08-2026</x:v>
      </x:c>
    </x:row>
  </x:sheetData>
  <x:pageMargins left="0.7" right="0.7" top="0.75" bottom="0.75" header="0.3" footer="0.3"/>
  <x:tableParts count="1">
    <x:tablePart xmlns:r="http://schemas.openxmlformats.org/officeDocument/2006/relationships" r:id="R02820bc0abd34019"/>
  </x:tableParts>
</x:worksheet>
</file>

<file path=xl/worksheets/sheet15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8" hidden="0" customWidth="1"/>
  </x:cols>
  <x:sheetData>
    <x:row r="1">
      <x:c r="A1" s="37"/>
      <x:c r="B1" s="37"/>
      <x:c r="C1" s="37"/>
      <x:c r="D1" s="37"/>
      <x:c r="E1" s="37"/>
      <x:c r="F1" s="37"/>
      <x:c r="G1" s="37"/>
      <x:c r="H1" s="37"/>
    </x:row>
    <x:row r="2">
      <x:c r="A2" s="39" t="str">
        <x:v>Censo de viviendas y población</x:v>
      </x:c>
      <x:c r="B2" s="37"/>
      <x:c r="C2" s="37"/>
      <x:c r="D2" s="37"/>
      <x:c r="E2" s="37"/>
      <x:c r="F2" s="37"/>
      <x:c r="G2" s="37"/>
      <x:c r="H2" s="37"/>
    </x:row>
    <x:row r="3">
      <x:c r="A3" s="40" t="str">
        <x:v>Los adjuntos no incluyen centros poblados ni paredes, techo o antigüedad. No se usan para geocodificar todavía.</x:v>
      </x:c>
      <x:c r="B3" s="37"/>
      <x:c r="C3" s="37"/>
      <x:c r="D3" s="37"/>
      <x:c r="E3" s="37"/>
      <x:c r="F3" s="37"/>
      <x:c r="G3" s="37"/>
      <x:c r="H3" s="37"/>
    </x:row>
    <x:row r="4">
      <x:c r="A4" s="37"/>
      <x:c r="B4" s="37"/>
      <x:c r="C4" s="37"/>
      <x:c r="D4" s="37"/>
      <x:c r="E4" s="37"/>
      <x:c r="F4" s="37"/>
      <x:c r="G4" s="37"/>
      <x:c r="H4" s="37"/>
    </x:row>
    <x:row r="5" ht="38" customHeight="1">
      <x:c r="A5" s="8" t="str">
        <x:v>Provincia / comarca original</x:v>
      </x:c>
      <x:c r="B5" s="8" t="str">
        <x:v>Viviendas total</x:v>
      </x:c>
      <x:c r="C5" s="8" t="str">
        <x:v>Personas</x:v>
      </x:c>
      <x:c r="D5" s="8" t="str">
        <x:v>Fila Cuadro 1</x:v>
      </x:c>
      <x:c r="E5" s="8" t="str">
        <x:v>Viviendas hipotecadas</x:v>
      </x:c>
      <x:c r="F5" s="8" t="str">
        <x:v>Mediana cuota mensual USD</x:v>
      </x:c>
      <x:c r="G5" s="8" t="str">
        <x:v>Fila Cuadro 10</x:v>
      </x:c>
      <x:c r="H5" s="8" t="str">
        <x:v>Fuente</x:v>
      </x:c>
    </x:row>
    <x:row r="6" ht="21" customHeight="1">
      <x:c r="A6" s="37" t="str">
        <x:v>TOTAL</x:v>
      </x:c>
      <x:c r="B6" s="41" t="n">
        <x:v>1595492</x:v>
      </x:c>
      <x:c r="C6" s="41" t="n">
        <x:v>4064780</x:v>
      </x:c>
      <x:c r="D6" s="41" t="n">
        <x:v>9</x:v>
      </x:c>
      <x:c r="E6" s="41"/>
      <x:c r="F6" s="41"/>
      <x:c r="G6" s="41"/>
      <x:c r="H6" s="37" t="str">
        <x:v>INEC Censo 2023: Cuadros 1 y 10</x:v>
      </x:c>
    </x:row>
    <x:row r="7" ht="21" customHeight="1">
      <x:c r="A7" s="37" t="str">
        <x:v>Bocas del Toro</x:v>
      </x:c>
      <x:c r="B7" s="41" t="n">
        <x:v>49674</x:v>
      </x:c>
      <x:c r="C7" s="41" t="n">
        <x:v>159228</x:v>
      </x:c>
      <x:c r="D7" s="41" t="n">
        <x:v>90</x:v>
      </x:c>
      <x:c r="E7" s="41" t="n">
        <x:v>758</x:v>
      </x:c>
      <x:c r="F7" s="41" t="n">
        <x:v>200</x:v>
      </x:c>
      <x:c r="G7" s="41" t="n">
        <x:v>201</x:v>
      </x:c>
      <x:c r="H7" s="37" t="str">
        <x:v>INEC Censo 2023: Cuadros 1 y 10</x:v>
      </x:c>
    </x:row>
    <x:row r="8" ht="21" customHeight="1">
      <x:c r="A8" s="37" t="str">
        <x:v>Coclé</x:v>
      </x:c>
      <x:c r="B8" s="41" t="n">
        <x:v>109158</x:v>
      </x:c>
      <x:c r="C8" s="41" t="n">
        <x:v>268264</x:v>
      </x:c>
      <x:c r="D8" s="41" t="n">
        <x:v>173</x:v>
      </x:c>
      <x:c r="E8" s="41" t="n">
        <x:v>7186</x:v>
      </x:c>
      <x:c r="F8" s="41" t="n">
        <x:v>180</x:v>
      </x:c>
      <x:c r="G8" s="41" t="n">
        <x:v>260</x:v>
      </x:c>
      <x:c r="H8" s="37" t="str">
        <x:v>INEC Censo 2023: Cuadros 1 y 10</x:v>
      </x:c>
    </x:row>
    <x:row r="9" ht="21" customHeight="1">
      <x:c r="A9" s="37" t="str">
        <x:v>Colón</x:v>
      </x:c>
      <x:c r="B9" s="41" t="n">
        <x:v>105356</x:v>
      </x:c>
      <x:c r="C9" s="41" t="n">
        <x:v>281956</x:v>
      </x:c>
      <x:c r="D9" s="41" t="n">
        <x:v>256</x:v>
      </x:c>
      <x:c r="E9" s="41" t="n">
        <x:v>10199</x:v>
      </x:c>
      <x:c r="F9" s="41" t="n">
        <x:v>71</x:v>
      </x:c>
      <x:c r="G9" s="41" t="n">
        <x:v>323</x:v>
      </x:c>
      <x:c r="H9" s="37" t="str">
        <x:v>INEC Censo 2023: Cuadros 1 y 10</x:v>
      </x:c>
    </x:row>
    <x:row r="10" ht="21" customHeight="1">
      <x:c r="A10" s="37" t="str">
        <x:v>Chiriquí</x:v>
      </x:c>
      <x:c r="B10" s="41" t="n">
        <x:v>190095</x:v>
      </x:c>
      <x:c r="C10" s="41" t="n">
        <x:v>471071</x:v>
      </x:c>
      <x:c r="D10" s="41" t="n">
        <x:v>339</x:v>
      </x:c>
      <x:c r="E10" s="41" t="n">
        <x:v>18340</x:v>
      </x:c>
      <x:c r="F10" s="41" t="n">
        <x:v>200</x:v>
      </x:c>
      <x:c r="G10" s="41" t="n">
        <x:v>386</x:v>
      </x:c>
      <x:c r="H10" s="37" t="str">
        <x:v>INEC Censo 2023: Cuadros 1 y 10</x:v>
      </x:c>
    </x:row>
    <x:row r="11" ht="21" customHeight="1">
      <x:c r="A11" s="37" t="str">
        <x:v>Darién</x:v>
      </x:c>
      <x:c r="B11" s="41" t="n">
        <x:v>22010</x:v>
      </x:c>
      <x:c r="C11" s="41" t="n">
        <x:v>54235</x:v>
      </x:c>
      <x:c r="D11" s="41" t="n">
        <x:v>422</x:v>
      </x:c>
      <x:c r="E11" s="41" t="n">
        <x:v>26</x:v>
      </x:c>
      <x:c r="F11" s="41" t="n">
        <x:v>360</x:v>
      </x:c>
      <x:c r="G11" s="41" t="n">
        <x:v>449</x:v>
      </x:c>
      <x:c r="H11" s="37" t="str">
        <x:v>INEC Censo 2023: Cuadros 1 y 10</x:v>
      </x:c>
    </x:row>
    <x:row r="12" ht="21" customHeight="1">
      <x:c r="A12" s="37" t="str">
        <x:v>Herrera</x:v>
      </x:c>
      <x:c r="B12" s="41" t="n">
        <x:v>53765</x:v>
      </x:c>
      <x:c r="C12" s="41" t="n">
        <x:v>122071</x:v>
      </x:c>
      <x:c r="D12" s="41" t="n">
        <x:v>505</x:v>
      </x:c>
      <x:c r="E12" s="41" t="n">
        <x:v>7229</x:v>
      </x:c>
      <x:c r="F12" s="41" t="n">
        <x:v>200</x:v>
      </x:c>
      <x:c r="G12" s="41" t="n">
        <x:v>492</x:v>
      </x:c>
      <x:c r="H12" s="37" t="str">
        <x:v>INEC Censo 2023: Cuadros 1 y 10</x:v>
      </x:c>
    </x:row>
    <x:row r="13" ht="21" customHeight="1">
      <x:c r="A13" s="37" t="str">
        <x:v>Los Santos</x:v>
      </x:c>
      <x:c r="B13" s="41" t="n">
        <x:v>52399</x:v>
      </x:c>
      <x:c r="C13" s="41" t="n">
        <x:v>98466</x:v>
      </x:c>
      <x:c r="D13" s="41" t="n">
        <x:v>588</x:v>
      </x:c>
      <x:c r="E13" s="41" t="n">
        <x:v>3855</x:v>
      </x:c>
      <x:c r="F13" s="41" t="n">
        <x:v>200</x:v>
      </x:c>
      <x:c r="G13" s="41" t="n">
        <x:v>557</x:v>
      </x:c>
      <x:c r="H13" s="37" t="str">
        <x:v>INEC Censo 2023: Cuadros 1 y 10</x:v>
      </x:c>
    </x:row>
    <x:row r="14" ht="21" customHeight="1">
      <x:c r="A14" s="37" t="str">
        <x:v>Panamá</x:v>
      </x:c>
      <x:c r="B14" s="41" t="n">
        <x:v>575633</x:v>
      </x:c>
      <x:c r="C14" s="41" t="n">
        <x:v>1439575</x:v>
      </x:c>
      <x:c r="D14" s="41" t="n">
        <x:v>671</x:v>
      </x:c>
      <x:c r="E14" s="41" t="n">
        <x:v>100068</x:v>
      </x:c>
      <x:c r="F14" s="41" t="n">
        <x:v>300</x:v>
      </x:c>
      <x:c r="G14" s="41" t="n">
        <x:v>622</x:v>
      </x:c>
      <x:c r="H14" s="37" t="str">
        <x:v>INEC Censo 2023: Cuadros 1 y 10</x:v>
      </x:c>
    </x:row>
    <x:row r="15" ht="21" customHeight="1">
      <x:c r="A15" s="37" t="str">
        <x:v>Panamá Oeste (1)</x:v>
      </x:c>
      <x:c r="B15" s="41" t="n">
        <x:v>268531</x:v>
      </x:c>
      <x:c r="C15" s="41" t="n">
        <x:v>653665</x:v>
      </x:c>
      <x:c r="D15" s="41" t="n">
        <x:v>754</x:v>
      </x:c>
      <x:c r="E15" s="41" t="n">
        <x:v>58334</x:v>
      </x:c>
      <x:c r="F15" s="41" t="n">
        <x:v>220</x:v>
      </x:c>
      <x:c r="G15" s="41" t="n">
        <x:v>687</x:v>
      </x:c>
      <x:c r="H15" s="37" t="str">
        <x:v>INEC Censo 2023: Cuadros 1 y 10</x:v>
      </x:c>
    </x:row>
    <x:row r="16" ht="21" customHeight="1">
      <x:c r="A16" s="37" t="str">
        <x:v>Veraguas</x:v>
      </x:c>
      <x:c r="B16" s="41" t="n">
        <x:v>102982</x:v>
      </x:c>
      <x:c r="C16" s="41" t="n">
        <x:v>259791</x:v>
      </x:c>
      <x:c r="D16" s="41" t="n">
        <x:v>837</x:v>
      </x:c>
      <x:c r="E16" s="41" t="n">
        <x:v>11232</x:v>
      </x:c>
      <x:c r="F16" s="41" t="n">
        <x:v>184.5</x:v>
      </x:c>
      <x:c r="G16" s="41" t="n">
        <x:v>752</x:v>
      </x:c>
      <x:c r="H16" s="37" t="str">
        <x:v>INEC Censo 2023: Cuadros 1 y 10</x:v>
      </x:c>
    </x:row>
    <x:row r="17" ht="21" customHeight="1">
      <x:c r="A17" s="37" t="str">
        <x:v>Comarca Kuna  Yala</x:v>
      </x:c>
      <x:c r="B17" s="41" t="n">
        <x:v>6974</x:v>
      </x:c>
      <x:c r="C17" s="41" t="n">
        <x:v>32016</x:v>
      </x:c>
      <x:c r="D17" s="41" t="n">
        <x:v>920</x:v>
      </x:c>
      <x:c r="E17" s="41"/>
      <x:c r="F17" s="41"/>
      <x:c r="G17" s="41"/>
      <x:c r="H17" s="37" t="str">
        <x:v>INEC Censo 2023: Cuadros 1 y 10</x:v>
      </x:c>
    </x:row>
    <x:row r="18" ht="21" customHeight="1">
      <x:c r="A18" s="37" t="str">
        <x:v>Comarca Emberá</x:v>
      </x:c>
      <x:c r="B18" s="41" t="n">
        <x:v>3345</x:v>
      </x:c>
      <x:c r="C18" s="41" t="n">
        <x:v>12358</x:v>
      </x:c>
      <x:c r="D18" s="41" t="n">
        <x:v>1003</x:v>
      </x:c>
      <x:c r="E18" s="41"/>
      <x:c r="F18" s="41"/>
      <x:c r="G18" s="41"/>
      <x:c r="H18" s="37" t="str">
        <x:v>INEC Censo 2023: Cuadros 1 y 10</x:v>
      </x:c>
    </x:row>
    <x:row r="19" ht="21" customHeight="1">
      <x:c r="A19" s="37" t="str">
        <x:v>Comarca  Ngäbe Buglé</x:v>
      </x:c>
      <x:c r="B19" s="41" t="n">
        <x:v>55570</x:v>
      </x:c>
      <x:c r="C19" s="41" t="n">
        <x:v>212084</x:v>
      </x:c>
      <x:c r="D19" s="41" t="n">
        <x:v>1087</x:v>
      </x:c>
      <x:c r="E19" s="41"/>
      <x:c r="F19" s="41"/>
      <x:c r="G19" s="41"/>
      <x:c r="H19" s="37" t="str">
        <x:v>INEC Censo 2023: Cuadros 1 y 10</x:v>
      </x:c>
    </x:row>
    <x:row r="20" ht="21" customHeight="1">
      <x:c r="A20" s="37"/>
      <x:c r="B20" s="37"/>
      <x:c r="C20" s="37"/>
      <x:c r="D20" s="37"/>
      <x:c r="E20" s="37"/>
      <x:c r="F20" s="37"/>
      <x:c r="G20" s="37"/>
      <x:c r="H20" s="37"/>
    </x:row>
    <x:row r="21" ht="21" customHeight="1">
      <x:c r="A21" s="37"/>
      <x:c r="B21" s="37"/>
      <x:c r="C21" s="37"/>
      <x:c r="D21" s="37"/>
      <x:c r="E21" s="37"/>
      <x:c r="F21" s="37"/>
      <x:c r="G21" s="37"/>
      <x:c r="H21" s="37"/>
    </x:row>
    <x:row r="22" ht="21" customHeight="1">
      <x:c r="A22" s="37"/>
      <x:c r="B22" s="37"/>
      <x:c r="C22" s="37"/>
      <x:c r="D22" s="37"/>
      <x:c r="E22" s="37"/>
      <x:c r="F22" s="37"/>
      <x:c r="G22" s="37"/>
      <x:c r="H22" s="37"/>
    </x:row>
    <x:row r="23" ht="21" customHeight="1">
      <x:c r="A23" s="37"/>
      <x:c r="B23" s="37"/>
      <x:c r="C23" s="37"/>
      <x:c r="D23" s="37"/>
      <x:c r="E23" s="37"/>
      <x:c r="F23" s="37"/>
      <x:c r="G23" s="37"/>
      <x:c r="H23" s="37"/>
    </x:row>
    <x:row r="24" ht="21" customHeight="1">
      <x:c r="A24" s="37"/>
      <x:c r="B24" s="37"/>
      <x:c r="C24" s="37"/>
      <x:c r="D24" s="37"/>
      <x:c r="E24" s="37"/>
      <x:c r="F24" s="37"/>
      <x:c r="G24" s="37"/>
      <x:c r="H24" s="37"/>
    </x:row>
    <x:row r="25" ht="21" customHeight="1">
      <x:c r="A25" s="37"/>
      <x:c r="B25" s="37"/>
      <x:c r="C25" s="37"/>
      <x:c r="D25" s="37"/>
      <x:c r="E25" s="37"/>
      <x:c r="F25" s="37"/>
      <x:c r="G25" s="37"/>
      <x:c r="H25" s="37"/>
    </x:row>
    <x:row r="26" ht="21" customHeight="1">
      <x:c r="A26" s="37"/>
      <x:c r="B26" s="37"/>
      <x:c r="C26" s="37"/>
      <x:c r="D26" s="37"/>
      <x:c r="E26" s="37"/>
      <x:c r="F26" s="37"/>
      <x:c r="G26" s="37"/>
      <x:c r="H26" s="37"/>
    </x:row>
    <x:row r="27" ht="21" customHeight="1">
      <x:c r="A27" s="37"/>
      <x:c r="B27" s="37"/>
      <x:c r="C27" s="37"/>
      <x:c r="D27" s="37"/>
      <x:c r="E27" s="37"/>
      <x:c r="F27" s="37"/>
      <x:c r="G27" s="37"/>
      <x:c r="H27" s="37"/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</x:row>
    <x:row r="43" ht="21" customHeight="1">
      <x:c r="A43" s="37"/>
      <x:c r="B43" s="37"/>
      <x:c r="C43" s="37"/>
      <x:c r="D43" s="37"/>
      <x:c r="E43" s="37"/>
      <x:c r="F43" s="37"/>
      <x:c r="G43" s="37"/>
      <x:c r="H43" s="37"/>
    </x:row>
    <x:row r="44" ht="21" customHeight="1">
      <x:c r="A44" s="37"/>
      <x:c r="B44" s="37"/>
      <x:c r="C44" s="37"/>
      <x:c r="D44" s="37"/>
      <x:c r="E44" s="37"/>
      <x:c r="F44" s="37"/>
      <x:c r="G44" s="37"/>
      <x:c r="H44" s="37"/>
    </x:row>
    <x:row r="45" ht="21" customHeight="1">
      <x:c r="A45" s="37"/>
      <x:c r="B45" s="37"/>
      <x:c r="C45" s="37"/>
      <x:c r="D45" s="37"/>
      <x:c r="E45" s="37"/>
      <x:c r="F45" s="37"/>
      <x:c r="G45" s="37"/>
      <x:c r="H45" s="37"/>
    </x:row>
    <x:row r="46" ht="21" customHeight="1">
      <x:c r="A46" s="37"/>
      <x:c r="B46" s="37"/>
      <x:c r="C46" s="37"/>
      <x:c r="D46" s="37"/>
      <x:c r="E46" s="37"/>
      <x:c r="F46" s="37"/>
      <x:c r="G46" s="37"/>
      <x:c r="H46" s="37"/>
    </x:row>
    <x:row r="47" ht="21" customHeight="1">
      <x:c r="A47" s="37"/>
      <x:c r="B47" s="37"/>
      <x:c r="C47" s="37"/>
      <x:c r="D47" s="37"/>
      <x:c r="E47" s="37"/>
      <x:c r="F47" s="37"/>
      <x:c r="G47" s="37"/>
      <x:c r="H47" s="37"/>
    </x:row>
    <x:row r="48" ht="21" customHeight="1">
      <x:c r="A48" s="37"/>
      <x:c r="B48" s="37"/>
      <x:c r="C48" s="37"/>
      <x:c r="D48" s="37"/>
      <x:c r="E48" s="37"/>
      <x:c r="F48" s="37"/>
      <x:c r="G48" s="37"/>
      <x:c r="H48" s="37"/>
    </x:row>
    <x:row r="49" ht="21" customHeight="1">
      <x:c r="A49" s="37"/>
      <x:c r="B49" s="37"/>
      <x:c r="C49" s="37"/>
      <x:c r="D49" s="37"/>
      <x:c r="E49" s="37"/>
      <x:c r="F49" s="37"/>
      <x:c r="G49" s="37"/>
      <x:c r="H49" s="37"/>
    </x:row>
    <x:row r="50" ht="21" customHeight="1">
      <x:c r="A50" s="37"/>
      <x:c r="B50" s="37"/>
      <x:c r="C50" s="37"/>
      <x:c r="D50" s="37"/>
      <x:c r="E50" s="37"/>
      <x:c r="F50" s="37"/>
      <x:c r="G50" s="37"/>
      <x:c r="H50" s="37"/>
    </x:row>
    <x:row r="51" ht="21" customHeight="1">
      <x:c r="A51" s="37"/>
      <x:c r="B51" s="37"/>
      <x:c r="C51" s="37"/>
      <x:c r="D51" s="37"/>
      <x:c r="E51" s="37"/>
      <x:c r="F51" s="37"/>
      <x:c r="G51" s="37"/>
      <x:c r="H51" s="37"/>
    </x:row>
    <x:row r="52" ht="21" customHeight="1">
      <x:c r="A52" s="37"/>
      <x:c r="B52" s="37"/>
      <x:c r="C52" s="37"/>
      <x:c r="D52" s="37"/>
      <x:c r="E52" s="37"/>
      <x:c r="F52" s="37"/>
      <x:c r="G52" s="37"/>
      <x:c r="H52" s="37"/>
    </x:row>
    <x:row r="53" ht="21" customHeight="1">
      <x:c r="A53" s="37"/>
      <x:c r="B53" s="37"/>
      <x:c r="C53" s="37"/>
      <x:c r="D53" s="37"/>
      <x:c r="E53" s="37"/>
      <x:c r="F53" s="37"/>
      <x:c r="G53" s="37"/>
      <x:c r="H53" s="37"/>
    </x:row>
    <x:row r="54" ht="21" customHeight="1">
      <x:c r="A54" s="37"/>
      <x:c r="B54" s="37"/>
      <x:c r="C54" s="37"/>
      <x:c r="D54" s="37"/>
      <x:c r="E54" s="37"/>
      <x:c r="F54" s="37"/>
      <x:c r="G54" s="37"/>
      <x:c r="H54" s="37"/>
    </x:row>
    <x:row r="55" ht="21" customHeight="1">
      <x:c r="A55" s="37"/>
      <x:c r="B55" s="37"/>
      <x:c r="C55" s="37"/>
      <x:c r="D55" s="37"/>
      <x:c r="E55" s="37"/>
      <x:c r="F55" s="37"/>
      <x:c r="G55" s="37"/>
      <x:c r="H55" s="37"/>
    </x:row>
    <x:row r="56" ht="21" customHeight="1">
      <x:c r="A56" s="37"/>
      <x:c r="B56" s="37"/>
      <x:c r="C56" s="37"/>
      <x:c r="D56" s="37"/>
      <x:c r="E56" s="37"/>
      <x:c r="F56" s="37"/>
      <x:c r="G56" s="37"/>
      <x:c r="H56" s="37"/>
    </x:row>
    <x:row r="57" ht="21" customHeight="1">
      <x:c r="A57" s="37"/>
      <x:c r="B57" s="37"/>
      <x:c r="C57" s="37"/>
      <x:c r="D57" s="37"/>
      <x:c r="E57" s="37"/>
      <x:c r="F57" s="37"/>
      <x:c r="G57" s="37"/>
      <x:c r="H57" s="37"/>
    </x:row>
    <x:row r="58" ht="21" customHeight="1">
      <x:c r="A58" s="37"/>
      <x:c r="B58" s="37"/>
      <x:c r="C58" s="37"/>
      <x:c r="D58" s="37"/>
      <x:c r="E58" s="37"/>
      <x:c r="F58" s="37"/>
      <x:c r="G58" s="37"/>
      <x:c r="H58" s="37"/>
    </x:row>
    <x:row r="59" ht="21" customHeight="1">
      <x:c r="A59" s="37"/>
      <x:c r="B59" s="37"/>
      <x:c r="C59" s="37"/>
      <x:c r="D59" s="37"/>
      <x:c r="E59" s="37"/>
      <x:c r="F59" s="37"/>
      <x:c r="G59" s="37"/>
      <x:c r="H59" s="37"/>
    </x:row>
    <x:row r="60" ht="21" customHeight="1">
      <x:c r="A60" s="37"/>
      <x:c r="B60" s="37"/>
      <x:c r="C60" s="37"/>
      <x:c r="D60" s="37"/>
      <x:c r="E60" s="37"/>
      <x:c r="F60" s="37"/>
      <x:c r="G60" s="37"/>
      <x:c r="H60" s="37"/>
    </x:row>
    <x:row r="61" ht="21" customHeight="1">
      <x:c r="A61" s="37"/>
      <x:c r="B61" s="37"/>
      <x:c r="C61" s="37"/>
      <x:c r="D61" s="37"/>
      <x:c r="E61" s="37"/>
      <x:c r="F61" s="37"/>
      <x:c r="G61" s="37"/>
      <x:c r="H61" s="37"/>
    </x:row>
    <x:row r="62" ht="21" customHeight="1">
      <x:c r="A62" s="37"/>
      <x:c r="B62" s="37"/>
      <x:c r="C62" s="37"/>
      <x:c r="D62" s="37"/>
      <x:c r="E62" s="37"/>
      <x:c r="F62" s="37"/>
      <x:c r="G62" s="37"/>
      <x:c r="H62" s="37"/>
    </x:row>
    <x:row r="63" ht="21" customHeight="1">
      <x:c r="A63" s="37"/>
      <x:c r="B63" s="37"/>
      <x:c r="C63" s="37"/>
      <x:c r="D63" s="37"/>
      <x:c r="E63" s="37"/>
      <x:c r="F63" s="37"/>
      <x:c r="G63" s="37"/>
      <x:c r="H63" s="37"/>
    </x:row>
    <x:row r="64" ht="21" customHeight="1">
      <x:c r="A64" s="37"/>
      <x:c r="B64" s="37"/>
      <x:c r="C64" s="37"/>
      <x:c r="D64" s="37"/>
      <x:c r="E64" s="37"/>
      <x:c r="F64" s="37"/>
      <x:c r="G64" s="37"/>
      <x:c r="H64" s="37"/>
    </x:row>
    <x:row r="65" ht="21" customHeight="1">
      <x:c r="A65" s="37"/>
      <x:c r="B65" s="37"/>
      <x:c r="C65" s="37"/>
      <x:c r="D65" s="37"/>
      <x:c r="E65" s="37"/>
      <x:c r="F65" s="37"/>
      <x:c r="G65" s="37"/>
      <x:c r="H65" s="37"/>
    </x:row>
    <x:row r="66" ht="21" customHeight="1">
      <x:c r="A66" s="37"/>
      <x:c r="B66" s="37"/>
      <x:c r="C66" s="37"/>
      <x:c r="D66" s="37"/>
      <x:c r="E66" s="37"/>
      <x:c r="F66" s="37"/>
      <x:c r="G66" s="37"/>
      <x:c r="H66" s="37"/>
    </x:row>
    <x:row r="67" ht="21" customHeight="1">
      <x:c r="A67" s="37"/>
      <x:c r="B67" s="37"/>
      <x:c r="C67" s="37"/>
      <x:c r="D67" s="37"/>
      <x:c r="E67" s="37"/>
      <x:c r="F67" s="37"/>
      <x:c r="G67" s="37"/>
      <x:c r="H67" s="37"/>
    </x:row>
    <x:row r="68" ht="21" customHeight="1">
      <x:c r="A68" s="37"/>
      <x:c r="B68" s="37"/>
      <x:c r="C68" s="37"/>
      <x:c r="D68" s="37"/>
      <x:c r="E68" s="37"/>
      <x:c r="F68" s="37"/>
      <x:c r="G68" s="37"/>
      <x:c r="H68" s="37"/>
    </x:row>
    <x:row r="69" ht="21" customHeight="1">
      <x:c r="A69" s="37"/>
      <x:c r="B69" s="37"/>
      <x:c r="C69" s="37"/>
      <x:c r="D69" s="37"/>
      <x:c r="E69" s="37"/>
      <x:c r="F69" s="37"/>
      <x:c r="G69" s="37"/>
      <x:c r="H69" s="37"/>
    </x:row>
    <x:row r="70" ht="21" customHeight="1">
      <x:c r="A70" s="37"/>
      <x:c r="B70" s="37"/>
      <x:c r="C70" s="37"/>
      <x:c r="D70" s="37"/>
      <x:c r="E70" s="37"/>
      <x:c r="F70" s="37"/>
      <x:c r="G70" s="37"/>
      <x:c r="H70" s="37"/>
    </x:row>
    <x:row r="71" ht="21" customHeight="1">
      <x:c r="A71" s="37"/>
      <x:c r="B71" s="37"/>
      <x:c r="C71" s="37"/>
      <x:c r="D71" s="37"/>
      <x:c r="E71" s="37"/>
      <x:c r="F71" s="37"/>
      <x:c r="G71" s="37"/>
      <x:c r="H71" s="37"/>
    </x:row>
    <x:row r="72" ht="21" customHeight="1">
      <x:c r="A72" s="37"/>
      <x:c r="B72" s="37"/>
      <x:c r="C72" s="37"/>
      <x:c r="D72" s="37"/>
      <x:c r="E72" s="37"/>
      <x:c r="F72" s="37"/>
      <x:c r="G72" s="37"/>
      <x:c r="H72" s="37"/>
    </x:row>
    <x:row r="73" ht="21" customHeight="1">
      <x:c r="A73" s="37"/>
      <x:c r="B73" s="37"/>
      <x:c r="C73" s="37"/>
      <x:c r="D73" s="37"/>
      <x:c r="E73" s="37"/>
      <x:c r="F73" s="37"/>
      <x:c r="G73" s="37"/>
      <x:c r="H73" s="37"/>
    </x:row>
    <x:row r="74" ht="21" customHeight="1">
      <x:c r="A74" s="37"/>
      <x:c r="B74" s="37"/>
      <x:c r="C74" s="37"/>
      <x:c r="D74" s="37"/>
      <x:c r="E74" s="37"/>
      <x:c r="F74" s="37"/>
      <x:c r="G74" s="37"/>
      <x:c r="H74" s="37"/>
    </x:row>
    <x:row r="75" ht="21" customHeight="1">
      <x:c r="A75" s="37"/>
      <x:c r="B75" s="37"/>
      <x:c r="C75" s="37"/>
      <x:c r="D75" s="37"/>
      <x:c r="E75" s="37"/>
      <x:c r="F75" s="37"/>
      <x:c r="G75" s="37"/>
      <x:c r="H75" s="37"/>
    </x:row>
    <x:row r="76" ht="21" customHeight="1">
      <x:c r="A76" s="37"/>
      <x:c r="B76" s="37"/>
      <x:c r="C76" s="37"/>
      <x:c r="D76" s="37"/>
      <x:c r="E76" s="37"/>
      <x:c r="F76" s="37"/>
      <x:c r="G76" s="37"/>
      <x:c r="H76" s="37"/>
    </x:row>
    <x:row r="77" ht="21" customHeight="1">
      <x:c r="A77" s="37"/>
      <x:c r="B77" s="37"/>
      <x:c r="C77" s="37"/>
      <x:c r="D77" s="37"/>
      <x:c r="E77" s="37"/>
      <x:c r="F77" s="37"/>
      <x:c r="G77" s="37"/>
      <x:c r="H77" s="37"/>
    </x:row>
    <x:row r="78" ht="21" customHeight="1">
      <x:c r="A78" s="37"/>
      <x:c r="B78" s="37"/>
      <x:c r="C78" s="37"/>
      <x:c r="D78" s="37"/>
      <x:c r="E78" s="37"/>
      <x:c r="F78" s="37"/>
      <x:c r="G78" s="37"/>
      <x:c r="H78" s="37"/>
    </x:row>
    <x:row r="79" ht="21" customHeight="1">
      <x:c r="A79" s="37"/>
      <x:c r="B79" s="37"/>
      <x:c r="C79" s="37"/>
      <x:c r="D79" s="37"/>
      <x:c r="E79" s="37"/>
      <x:c r="F79" s="37"/>
      <x:c r="G79" s="37"/>
      <x:c r="H79" s="37"/>
    </x:row>
    <x:row r="80" ht="21" customHeight="1">
      <x:c r="A80" s="37"/>
      <x:c r="B80" s="37"/>
      <x:c r="C80" s="37"/>
      <x:c r="D80" s="37"/>
      <x:c r="E80" s="37"/>
      <x:c r="F80" s="37"/>
      <x:c r="G80" s="37"/>
      <x:c r="H80" s="37"/>
    </x:row>
    <x:row r="81" ht="21" customHeight="1">
      <x:c r="A81" s="37"/>
      <x:c r="B81" s="37"/>
      <x:c r="C81" s="37"/>
      <x:c r="D81" s="37"/>
      <x:c r="E81" s="37"/>
      <x:c r="F81" s="37"/>
      <x:c r="G81" s="37"/>
      <x:c r="H81" s="37"/>
    </x:row>
    <x:row r="82" ht="21" customHeight="1">
      <x:c r="A82" s="37"/>
      <x:c r="B82" s="37"/>
      <x:c r="C82" s="37"/>
      <x:c r="D82" s="37"/>
      <x:c r="E82" s="37"/>
      <x:c r="F82" s="37"/>
      <x:c r="G82" s="37"/>
      <x:c r="H82" s="37"/>
    </x:row>
    <x:row r="83" ht="21" customHeight="1">
      <x:c r="A83" s="37"/>
      <x:c r="B83" s="37"/>
      <x:c r="C83" s="37"/>
      <x:c r="D83" s="37"/>
      <x:c r="E83" s="37"/>
      <x:c r="F83" s="37"/>
      <x:c r="G83" s="37"/>
      <x:c r="H83" s="37"/>
    </x:row>
    <x:row r="84" ht="21" customHeight="1">
      <x:c r="A84" s="37"/>
      <x:c r="B84" s="37"/>
      <x:c r="C84" s="37"/>
      <x:c r="D84" s="37"/>
      <x:c r="E84" s="37"/>
      <x:c r="F84" s="37"/>
      <x:c r="G84" s="37"/>
      <x:c r="H84" s="37"/>
    </x:row>
    <x:row r="85" ht="21" customHeight="1">
      <x:c r="A85" s="37"/>
      <x:c r="B85" s="37"/>
      <x:c r="C85" s="37"/>
      <x:c r="D85" s="37"/>
      <x:c r="E85" s="37"/>
      <x:c r="F85" s="37"/>
      <x:c r="G85" s="37"/>
      <x:c r="H85" s="37"/>
    </x:row>
    <x:row r="86" ht="21" customHeight="1">
      <x:c r="A86" s="37"/>
      <x:c r="B86" s="37"/>
      <x:c r="C86" s="37"/>
      <x:c r="D86" s="37"/>
      <x:c r="E86" s="37"/>
      <x:c r="F86" s="37"/>
      <x:c r="G86" s="37"/>
      <x:c r="H86" s="37"/>
    </x:row>
    <x:row r="87" ht="21" customHeight="1">
      <x:c r="A87" s="37"/>
      <x:c r="B87" s="37"/>
      <x:c r="C87" s="37"/>
      <x:c r="D87" s="37"/>
      <x:c r="E87" s="37"/>
      <x:c r="F87" s="37"/>
      <x:c r="G87" s="37"/>
      <x:c r="H87" s="37"/>
    </x:row>
    <x:row r="88" ht="21" customHeight="1">
      <x:c r="A88" s="37"/>
      <x:c r="B88" s="37"/>
      <x:c r="C88" s="37"/>
      <x:c r="D88" s="37"/>
      <x:c r="E88" s="37"/>
      <x:c r="F88" s="37"/>
      <x:c r="G88" s="37"/>
      <x:c r="H88" s="37"/>
    </x:row>
    <x:row r="89" ht="21" customHeight="1">
      <x:c r="A89" s="37"/>
      <x:c r="B89" s="37"/>
      <x:c r="C89" s="37"/>
      <x:c r="D89" s="37"/>
      <x:c r="E89" s="37"/>
      <x:c r="F89" s="37"/>
      <x:c r="G89" s="37"/>
      <x:c r="H89" s="37"/>
    </x:row>
    <x:row r="90" ht="21" customHeight="1">
      <x:c r="A90" s="37"/>
      <x:c r="B90" s="37"/>
      <x:c r="C90" s="37"/>
      <x:c r="D90" s="37"/>
      <x:c r="E90" s="37"/>
      <x:c r="F90" s="37"/>
      <x:c r="G90" s="37"/>
      <x:c r="H90" s="37"/>
    </x:row>
    <x:row r="91" ht="21" customHeight="1">
      <x:c r="A91" s="37"/>
      <x:c r="B91" s="37"/>
      <x:c r="C91" s="37"/>
      <x:c r="D91" s="37"/>
      <x:c r="E91" s="37"/>
      <x:c r="F91" s="37"/>
      <x:c r="G91" s="37"/>
      <x:c r="H91" s="37"/>
    </x:row>
    <x:row r="92" ht="21" customHeight="1">
      <x:c r="A92" s="37"/>
      <x:c r="B92" s="37"/>
      <x:c r="C92" s="37"/>
      <x:c r="D92" s="37"/>
      <x:c r="E92" s="37"/>
      <x:c r="F92" s="37"/>
      <x:c r="G92" s="37"/>
      <x:c r="H92" s="37"/>
    </x:row>
    <x:row r="93" ht="21" customHeight="1">
      <x:c r="A93" s="37"/>
      <x:c r="B93" s="37"/>
      <x:c r="C93" s="37"/>
      <x:c r="D93" s="37"/>
      <x:c r="E93" s="37"/>
      <x:c r="F93" s="37"/>
      <x:c r="G93" s="37"/>
      <x:c r="H93" s="37"/>
    </x:row>
    <x:row r="94" ht="21" customHeight="1">
      <x:c r="A94" s="37"/>
      <x:c r="B94" s="37"/>
      <x:c r="C94" s="37"/>
      <x:c r="D94" s="37"/>
      <x:c r="E94" s="37"/>
      <x:c r="F94" s="37"/>
      <x:c r="G94" s="37"/>
      <x:c r="H94" s="37"/>
    </x:row>
    <x:row r="95" ht="21" customHeight="1">
      <x:c r="A95" s="37"/>
      <x:c r="B95" s="37"/>
      <x:c r="C95" s="37"/>
      <x:c r="D95" s="37"/>
      <x:c r="E95" s="37"/>
      <x:c r="F95" s="37"/>
      <x:c r="G95" s="37"/>
      <x:c r="H95" s="37"/>
    </x:row>
    <x:row r="96" ht="21" customHeight="1">
      <x:c r="A96" s="37"/>
      <x:c r="B96" s="37"/>
      <x:c r="C96" s="37"/>
      <x:c r="D96" s="37"/>
      <x:c r="E96" s="37"/>
      <x:c r="F96" s="37"/>
      <x:c r="G96" s="37"/>
      <x:c r="H96" s="37"/>
    </x:row>
    <x:row r="97" ht="21" customHeight="1">
      <x:c r="A97" s="37"/>
      <x:c r="B97" s="37"/>
      <x:c r="C97" s="37"/>
      <x:c r="D97" s="37"/>
      <x:c r="E97" s="37"/>
      <x:c r="F97" s="37"/>
      <x:c r="G97" s="37"/>
      <x:c r="H97" s="37"/>
    </x:row>
    <x:row r="98" ht="21" customHeight="1">
      <x:c r="A98" s="37"/>
      <x:c r="B98" s="37"/>
      <x:c r="C98" s="37"/>
      <x:c r="D98" s="37"/>
      <x:c r="E98" s="37"/>
      <x:c r="F98" s="37"/>
      <x:c r="G98" s="37"/>
      <x:c r="H98" s="37"/>
    </x:row>
    <x:row r="99" ht="21" customHeight="1">
      <x:c r="A99" s="37"/>
      <x:c r="B99" s="37"/>
      <x:c r="C99" s="37"/>
      <x:c r="D99" s="37"/>
      <x:c r="E99" s="37"/>
      <x:c r="F99" s="37"/>
      <x:c r="G99" s="37"/>
      <x:c r="H99" s="37"/>
    </x:row>
    <x:row r="100" ht="21" customHeight="1">
      <x:c r="A100" s="37"/>
      <x:c r="B100" s="37"/>
      <x:c r="C100" s="37"/>
      <x:c r="D100" s="37"/>
      <x:c r="E100" s="37"/>
      <x:c r="F100" s="37"/>
      <x:c r="G100" s="37"/>
      <x:c r="H100" s="37"/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5" hidden="0" customWidth="1"/>
    <x:col min="2" max="2" width="25" hidden="0" customWidth="1"/>
    <x:col min="3" max="3" width="25" hidden="0" customWidth="1"/>
    <x:col min="4" max="4" width="25" hidden="0" customWidth="1"/>
  </x:cols>
  <x:sheetData>
    <x:row r="1">
      <x:c r="A1" s="37"/>
      <x:c r="B1" s="37"/>
      <x:c r="C1" s="37"/>
      <x:c r="D1" s="37"/>
    </x:row>
    <x:row r="2">
      <x:c r="A2" s="39" t="str">
        <x:v>Conciliaciones y validación</x:v>
      </x:c>
      <x:c r="B2" s="37"/>
      <x:c r="C2" s="37"/>
      <x:c r="D2" s="37"/>
    </x:row>
    <x:row r="3">
      <x:c r="A3" s="40" t="str">
        <x:v>Controles terminales. Diferencia esperada cero; datos faltantes se identifican por separado.</x:v>
      </x:c>
      <x:c r="B3" s="37"/>
      <x:c r="C3" s="37"/>
      <x:c r="D3" s="37"/>
    </x:row>
    <x:row r="4">
      <x:c r="A4" s="37"/>
      <x:c r="B4" s="37"/>
      <x:c r="C4" s="37"/>
      <x:c r="D4" s="37"/>
    </x:row>
    <x:row r="5" ht="38" customHeight="1">
      <x:c r="A5" s="8" t="str">
        <x:v>Control</x:v>
      </x:c>
      <x:c r="B5" s="8" t="str">
        <x:v>Valor calculado</x:v>
      </x:c>
      <x:c r="C5" s="8" t="str">
        <x:v>Referencia / objetivo</x:v>
      </x:c>
      <x:c r="D5" s="8" t="str">
        <x:v>Diferencia o incidencias</x:v>
      </x:c>
    </x:row>
    <x:row r="6" ht="21" customHeight="1">
      <x:c r="A6" s="37" t="str">
        <x:v>Unidades incendio publicadas</x:v>
      </x:c>
      <x:c r="B6" s="41" t="n">
        <x:f>SUM('SSRP agosto'!C6:C27)</x:f>
        <x:v>524785</x:v>
      </x:c>
      <x:c r="C6" s="41" t="n">
        <x:v>524785</x:v>
      </x:c>
      <x:c r="D6" s="41" t="n">
        <x:f>B6-C6</x:f>
        <x:v>0</x:v>
      </x:c>
    </x:row>
    <x:row r="7" ht="21" customHeight="1">
      <x:c r="A7" s="37" t="str">
        <x:v>Residencial publicado</x:v>
      </x:c>
      <x:c r="B7" s="41" t="n">
        <x:f>SUM('SSRP agosto'!D6:D27)</x:f>
        <x:v>431802</x:v>
      </x:c>
      <x:c r="C7" s="41" t="n">
        <x:v>431802</x:v>
      </x:c>
      <x:c r="D7" s="41" t="n">
        <x:f>B7-C7</x:f>
        <x:v>0</x:v>
      </x:c>
    </x:row>
    <x:row r="8" ht="21" customHeight="1">
      <x:c r="A8" s="37" t="str">
        <x:v>Comercial publicado</x:v>
      </x:c>
      <x:c r="B8" s="41" t="n">
        <x:f>SUM('SSRP agosto'!E6:E27)</x:f>
        <x:v>92582</x:v>
      </x:c>
      <x:c r="C8" s="41" t="n">
        <x:v>92582</x:v>
      </x:c>
      <x:c r="D8" s="41" t="n">
        <x:f>B8-C8</x:f>
        <x:v>0</x:v>
      </x:c>
    </x:row>
    <x:row r="9" ht="21" customHeight="1">
      <x:c r="A9" s="37" t="str">
        <x:v>Industrial publicado</x:v>
      </x:c>
      <x:c r="B9" s="41" t="n">
        <x:f>SUM('SSRP agosto'!F6:F27)</x:f>
        <x:v>401</x:v>
      </x:c>
      <x:c r="C9" s="41" t="n">
        <x:v>401</x:v>
      </x:c>
      <x:c r="D9" s="41" t="n">
        <x:f>B9-C9</x:f>
        <x:v>0</x:v>
      </x:c>
    </x:row>
    <x:row r="10" ht="21" customHeight="1">
      <x:c r="A10" s="37" t="str">
        <x:v>Unidades locales agrupadas</x:v>
      </x:c>
      <x:c r="B10" s="41" t="n">
        <x:f>SUM(Expuestos!H6:H2579)</x:f>
        <x:v>524785</x:v>
      </x:c>
      <x:c r="C10" s="41" t="n">
        <x:f>SUM('Reparto provincial'!J6:J863)</x:f>
        <x:v>524785</x:v>
      </x:c>
      <x:c r="D10" s="41" t="n">
        <x:f>B10-C10</x:f>
        <x:v>0</x:v>
      </x:c>
    </x:row>
    <x:row r="11" ht="21" customHeight="1">
      <x:c r="A11" s="37" t="str">
        <x:v>Exposición total vs prima / tasa</x:v>
      </x:c>
      <x:c r="B11" s="41" t="n">
        <x:f>SUM(Expuestos!J6:J2579)</x:f>
        <x:v>18357385550.00002</x:v>
      </x:c>
      <x:c r="C11" s="41" t="n">
        <x:f>(SUM('SSRP agosto'!H6:H27)/Parametros!B7+SUM('SSRP agosto'!I6:I27)/Parametros!B8+SUM('SSRP agosto'!J6:J27)/Parametros!B9)*Parametros!B10*Parametros!B11</x:f>
        <x:v>18357385550</x:v>
      </x:c>
      <x:c r="D11" s="41" t="n">
        <x:f>ROUND(B11-C11,2)</x:f>
        <x:v>0</x:v>
      </x:c>
    </x:row>
    <x:row r="12" ht="21" customHeight="1">
      <x:c r="A12" s="37" t="str">
        <x:v>Filas con cantidad no disponible</x:v>
      </x:c>
      <x:c r="B12" s="41" t="n">
        <x:f>COUNTIF(Expuestos!H6:H2579,"n.a.")</x:f>
        <x:v>0</x:v>
      </x:c>
      <x:c r="C12" s="41" t="n">
        <x:v>0</x:v>
      </x:c>
      <x:c r="D12" s="41" t="n">
        <x:f>B12-C12</x:f>
        <x:v>0</x:v>
      </x:c>
    </x:row>
    <x:row r="13" ht="21" customHeight="1">
      <x:c r="A13" s="37" t="str">
        <x:v>Filas con exposición no disponible</x:v>
      </x:c>
      <x:c r="B13" s="41" t="n">
        <x:f>COUNTIF(Expuestos!J6:J2579,"n.a.")</x:f>
        <x:v>0</x:v>
      </x:c>
      <x:c r="C13" s="41" t="n">
        <x:v>0</x:v>
      </x:c>
      <x:c r="D13" s="41" t="n">
        <x:f>B13-C13</x:f>
        <x:v>0</x:v>
      </x:c>
    </x:row>
    <x:row r="14" ht="21" customHeight="1">
      <x:c r="A14" s="37" t="str">
        <x:v>Filas con pérdida no disponible</x:v>
      </x:c>
      <x:c r="B14" s="41" t="n">
        <x:f>COUNTIF(Expuestos!S6:S2579,"n.a.")</x:f>
        <x:v>0</x:v>
      </x:c>
      <x:c r="C14" s="41" t="n">
        <x:v>0</x:v>
      </x:c>
      <x:c r="D14" s="41" t="n">
        <x:f>B14-C14</x:f>
        <x:v>0</x:v>
      </x:c>
    </x:row>
    <x:row r="15" ht="21" customHeight="1">
      <x:c r="A15" s="37" t="str">
        <x:v>Repartos constructivos distintos de 100%</x:v>
      </x:c>
      <x:c r="B15" s="41" t="n">
        <x:f>COUNTIF(Construccion!G6:G44,"&gt;1.0000001")+COUNTIF(Construccion!G6:G44,"&lt;0.9999999")</x:f>
        <x:v>0</x:v>
      </x:c>
      <x:c r="C15" s="41" t="n">
        <x:v>0</x:v>
      </x:c>
      <x:c r="D15" s="41" t="n">
        <x:f>B15-C15</x:f>
        <x:v>0</x:v>
      </x:c>
    </x:row>
    <x:row r="16" ht="21" customHeight="1">
      <x:c r="A16" s="37" t="str">
        <x:v>Diferencia prima total vs suma usos USD</x:v>
      </x:c>
      <x:c r="B16" s="41" t="n">
        <x:f>SUM('SSRP agosto'!G6:G27)-SUM('SSRP agosto'!H6:J27)</x:f>
        <x:v>1</x:v>
      </x:c>
      <x:c r="C16" s="41" t="n">
        <x:v>0</x:v>
      </x:c>
      <x:c r="D16" s="41" t="n">
        <x:f>B16-C16</x:f>
        <x:v>1</x:v>
      </x:c>
    </x:row>
    <x:row r="17" ht="21" customHeight="1">
      <x:c r="A17" s="37"/>
      <x:c r="B17" s="41"/>
      <x:c r="C17" s="41"/>
      <x:c r="D17" s="41"/>
    </x:row>
    <x:row r="18" ht="21" customHeight="1">
      <x:c r="A18" s="37"/>
      <x:c r="B18" s="41"/>
      <x:c r="C18" s="41"/>
      <x:c r="D18" s="41"/>
    </x:row>
    <x:row r="19" ht="21" customHeight="1">
      <x:c r="A19" s="37" t="str">
        <x:v>Los importes publicados están redondeados a USD. La diferencia de prima por usos no se ajusta.</x:v>
      </x:c>
      <x:c r="B19" s="41"/>
      <x:c r="C19" s="41"/>
      <x:c r="D19" s="41"/>
    </x:row>
    <x:row r="20" ht="21" customHeight="1">
      <x:c r="A20" s="37"/>
      <x:c r="B20" s="41"/>
      <x:c r="C20" s="41"/>
      <x:c r="D20" s="41"/>
    </x:row>
    <x:row r="21" ht="21" customHeight="1">
      <x:c r="A21" s="37"/>
      <x:c r="B21" s="41"/>
      <x:c r="C21" s="41"/>
      <x:c r="D21" s="41"/>
    </x:row>
    <x:row r="22" ht="21" customHeight="1">
      <x:c r="A22" s="37" t="str">
        <x:v>Compañía</x:v>
      </x:c>
      <x:c r="B22" s="41" t="str">
        <x:v>General DES</x:v>
      </x:c>
      <x:c r="C22" s="41" t="str">
        <x:v>General local EAG</x:v>
      </x:c>
      <x:c r="D22" s="41" t="str">
        <x:v>Diferencia (bases distintas)</x:v>
      </x:c>
    </x:row>
    <x:row r="23" ht="21" customHeight="1">
      <x:c r="A23" s="37" t="str">
        <x:v>Acerta Compañía de Seguros, S.A.</x:v>
      </x:c>
      <x:c r="B23" s="41" t="n">
        <x:f>'SSRP agosto'!K6</x:f>
        <x:v>31595</x:v>
      </x:c>
      <x:c r="C23" s="41" t="n">
        <x:f>SUM('SSRP geografia'!C6:C18)</x:f>
        <x:v>28641</x:v>
      </x:c>
      <x:c r="D23" s="41" t="n">
        <x:f>B23-C23</x:f>
        <x:v>2954</x:v>
      </x:c>
    </x:row>
    <x:row r="24" ht="21" customHeight="1">
      <x:c r="A24" s="37" t="str">
        <x:v>Aliado Seguros, S.A.</x:v>
      </x:c>
      <x:c r="B24" s="41" t="n">
        <x:f>'SSRP agosto'!K7</x:f>
        <x:v>17443</x:v>
      </x:c>
      <x:c r="C24" s="41" t="n">
        <x:f>SUM('SSRP geografia'!C19:C31)</x:f>
        <x:v>15188</x:v>
      </x:c>
      <x:c r="D24" s="41" t="n">
        <x:f>B24-C24</x:f>
        <x:v>2255</x:v>
      </x:c>
    </x:row>
    <x:row r="25" ht="21" customHeight="1">
      <x:c r="A25" s="37" t="str">
        <x:v>Aseguradora Ancon, S.A.</x:v>
      </x:c>
      <x:c r="B25" s="41" t="n">
        <x:f>'SSRP agosto'!K8</x:f>
        <x:v>94205</x:v>
      </x:c>
      <x:c r="C25" s="41" t="n">
        <x:f>SUM('SSRP geografia'!C32:C44)</x:f>
        <x:v>93067</x:v>
      </x:c>
      <x:c r="D25" s="41" t="n">
        <x:f>B25-C25</x:f>
        <x:v>1138</x:v>
      </x:c>
    </x:row>
    <x:row r="26" ht="21" customHeight="1">
      <x:c r="A26" s="37" t="str">
        <x:v>Aseguradora Global, S.A.</x:v>
      </x:c>
      <x:c r="B26" s="41" t="n">
        <x:f>'SSRP agosto'!K9</x:f>
        <x:v>98141</x:v>
      </x:c>
      <x:c r="C26" s="41" t="n">
        <x:f>SUM('SSRP geografia'!C45:C57)</x:f>
        <x:v>97732</x:v>
      </x:c>
      <x:c r="D26" s="41" t="n">
        <x:f>B26-C26</x:f>
        <x:v>409</x:v>
      </x:c>
    </x:row>
    <x:row r="27" ht="21" customHeight="1">
      <x:c r="A27" s="37" t="str">
        <x:v>ASSA Compañía de Seguros, S.A.</x:v>
      </x:c>
      <x:c r="B27" s="41" t="n">
        <x:f>'SSRP agosto'!K10</x:f>
        <x:v>450078</x:v>
      </x:c>
      <x:c r="C27" s="41" t="n">
        <x:f>SUM('SSRP geografia'!C58:C70)</x:f>
        <x:v>440094</x:v>
      </x:c>
      <x:c r="D27" s="41" t="n">
        <x:f>B27-C27</x:f>
        <x:v>9984</x:v>
      </x:c>
    </x:row>
    <x:row r="28" ht="21" customHeight="1">
      <x:c r="A28" s="37" t="str">
        <x:v>Banesco Seguros, S.A.</x:v>
      </x:c>
      <x:c r="B28" s="41" t="n">
        <x:f>'SSRP agosto'!K11</x:f>
        <x:v>16025</x:v>
      </x:c>
      <x:c r="C28" s="41" t="n">
        <x:f>SUM('SSRP geografia'!C71:C83)</x:f>
        <x:v>15981</x:v>
      </x:c>
      <x:c r="D28" s="41" t="n">
        <x:f>B28-C28</x:f>
        <x:v>44</x:v>
      </x:c>
    </x:row>
    <x:row r="29" ht="21" customHeight="1">
      <x:c r="A29" s="37" t="str">
        <x:v>CHUBB Seguros Panamá S. A.</x:v>
      </x:c>
      <x:c r="B29" s="41" t="n">
        <x:f>'SSRP agosto'!K12</x:f>
        <x:v>2174</x:v>
      </x:c>
      <x:c r="C29" s="41" t="n">
        <x:f>SUM('SSRP geografia'!C84:C96)</x:f>
        <x:v>1651</x:v>
      </x:c>
      <x:c r="D29" s="41" t="n">
        <x:f>B29-C29</x:f>
        <x:v>523</x:v>
      </x:c>
    </x:row>
    <x:row r="30" ht="21" customHeight="1">
      <x:c r="A30" s="37" t="str">
        <x:v>Compañía Internacional de Seguros, S.A.</x:v>
      </x:c>
      <x:c r="B30" s="41" t="n">
        <x:f>'SSRP agosto'!K13</x:f>
        <x:v>260084</x:v>
      </x:c>
      <x:c r="C30" s="41" t="n">
        <x:f>SUM('SSRP geografia'!C97:C109)</x:f>
        <x:v>254038</x:v>
      </x:c>
      <x:c r="D30" s="41" t="n">
        <x:f>B30-C30</x:f>
        <x:v>6046</x:v>
      </x:c>
    </x:row>
    <x:row r="31" ht="21" customHeight="1">
      <x:c r="A31" s="37" t="str">
        <x:v>General de Seguros, S.A.</x:v>
      </x:c>
      <x:c r="B31" s="41" t="n">
        <x:f>'SSRP agosto'!K14</x:f>
        <x:v>83977</x:v>
      </x:c>
      <x:c r="C31" s="41" t="n">
        <x:f>SUM('SSRP geografia'!C110:C122)</x:f>
        <x:v>528</x:v>
      </x:c>
      <x:c r="D31" s="41" t="n">
        <x:f>B31-C31</x:f>
        <x:v>83449</x:v>
      </x:c>
    </x:row>
    <x:row r="32" ht="21" customHeight="1">
      <x:c r="A32" s="37" t="str">
        <x:v>MAPFRE Panamá S.A.</x:v>
      </x:c>
      <x:c r="B32" s="41" t="n">
        <x:f>'SSRP agosto'!K15</x:f>
        <x:v>86334</x:v>
      </x:c>
      <x:c r="C32" s="41" t="n">
        <x:f>SUM('SSRP geografia'!C123:C135)</x:f>
        <x:v>82539</x:v>
      </x:c>
      <x:c r="D32" s="41" t="n">
        <x:f>B32-C32</x:f>
        <x:v>3795</x:v>
      </x:c>
    </x:row>
    <x:row r="33" ht="21" customHeight="1">
      <x:c r="A33" s="37" t="str">
        <x:v>Mercantil Seguros y Reaseguros, S.A.</x:v>
      </x:c>
      <x:c r="B33" s="41" t="n">
        <x:f>'SSRP agosto'!K16</x:f>
        <x:v>2883</x:v>
      </x:c>
      <x:c r="C33" s="41" t="n">
        <x:f>SUM('SSRP geografia'!C136:C148)</x:f>
        <x:v>2724</x:v>
      </x:c>
      <x:c r="D33" s="41" t="n">
        <x:f>B33-C33</x:f>
        <x:v>159</x:v>
      </x:c>
    </x:row>
    <x:row r="34" ht="21" customHeight="1">
      <x:c r="A34" s="37" t="str">
        <x:v>Multibank Seguros, S.A.</x:v>
      </x:c>
      <x:c r="B34" s="41" t="n">
        <x:f>'SSRP agosto'!K17</x:f>
        <x:v>19001</x:v>
      </x:c>
      <x:c r="C34" s="41" t="n">
        <x:f>SUM('SSRP geografia'!C149:C161)</x:f>
        <x:v>18840</x:v>
      </x:c>
      <x:c r="D34" s="41" t="n">
        <x:f>B34-C34</x:f>
        <x:v>161</x:v>
      </x:c>
    </x:row>
    <x:row r="35" ht="21" customHeight="1">
      <x:c r="A35" s="37" t="str">
        <x:v>Optima Compañía de Seguros, S.A.</x:v>
      </x:c>
      <x:c r="B35" s="41" t="n">
        <x:f>'SSRP agosto'!K18</x:f>
        <x:v>35150</x:v>
      </x:c>
      <x:c r="C35" s="41" t="n">
        <x:f>SUM('SSRP geografia'!C162:C174)</x:f>
        <x:v>33509</x:v>
      </x:c>
      <x:c r="D35" s="41" t="n">
        <x:f>B35-C35</x:f>
        <x:v>1641</x:v>
      </x:c>
    </x:row>
    <x:row r="36" ht="21" customHeight="1">
      <x:c r="A36" s="37" t="str">
        <x:v>Pan American Life Insurande de Panamá, S.A.</x:v>
      </x:c>
      <x:c r="B36" s="41" t="n">
        <x:f>'SSRP agosto'!K19</x:f>
        <x:v>0</x:v>
      </x:c>
      <x:c r="C36" s="41" t="n">
        <x:f>SUM('SSRP geografia'!C175:C187)</x:f>
        <x:v>0</x:v>
      </x:c>
      <x:c r="D36" s="41" t="n">
        <x:f>B36-C36</x:f>
        <x:v>0</x:v>
      </x:c>
    </x:row>
    <x:row r="37" ht="21" customHeight="1">
      <x:c r="A37" s="37" t="str">
        <x:v>SAGICOR Panamá, S. A.</x:v>
      </x:c>
      <x:c r="B37" s="41" t="n">
        <x:f>'SSRP agosto'!K20</x:f>
        <x:v>0</x:v>
      </x:c>
      <x:c r="C37" s="41" t="n">
        <x:f>SUM('SSRP geografia'!C188:C200)</x:f>
        <x:v>0</x:v>
      </x:c>
      <x:c r="D37" s="41" t="n">
        <x:f>B37-C37</x:f>
        <x:v>0</x:v>
      </x:c>
    </x:row>
    <x:row r="38" ht="21" customHeight="1">
      <x:c r="A38" s="37" t="str">
        <x:v>Seguros FEDPA, S .A.</x:v>
      </x:c>
      <x:c r="B38" s="41" t="n">
        <x:f>'SSRP agosto'!K21</x:f>
        <x:v>387528</x:v>
      </x:c>
      <x:c r="C38" s="41" t="n">
        <x:f>SUM('SSRP geografia'!C201:C213)</x:f>
        <x:v>387271</x:v>
      </x:c>
      <x:c r="D38" s="41" t="n">
        <x:f>B38-C38</x:f>
        <x:v>257</x:v>
      </x:c>
    </x:row>
    <x:row r="39" ht="21" customHeight="1">
      <x:c r="A39" s="37" t="str">
        <x:v>Seguros Suramericana, S.A.</x:v>
      </x:c>
      <x:c r="B39" s="41" t="n">
        <x:f>'SSRP agosto'!K22</x:f>
        <x:v>234587</x:v>
      </x:c>
      <x:c r="C39" s="41" t="n">
        <x:f>SUM('SSRP geografia'!C214:C226)</x:f>
        <x:v>227604</x:v>
      </x:c>
      <x:c r="D39" s="41" t="n">
        <x:f>B39-C39</x:f>
        <x:v>6983</x:v>
      </x:c>
    </x:row>
    <x:row r="40" ht="21" customHeight="1">
      <x:c r="A40" s="37" t="str">
        <x:v>UniVivir, S. A.</x:v>
      </x:c>
      <x:c r="B40" s="41" t="n">
        <x:f>'SSRP agosto'!K23</x:f>
        <x:v>0</x:v>
      </x:c>
      <x:c r="C40" s="41" t="n">
        <x:f>SUM('SSRP geografia'!C227:C239)</x:f>
        <x:v>0</x:v>
      </x:c>
      <x:c r="D40" s="41" t="n">
        <x:f>B40-C40</x:f>
        <x:v>0</x:v>
      </x:c>
    </x:row>
    <x:row r="41" ht="21" customHeight="1">
      <x:c r="A41" s="37" t="str">
        <x:v>Worldwide Medical Assurance</x:v>
      </x:c>
      <x:c r="B41" s="41" t="n">
        <x:f>'SSRP agosto'!K24</x:f>
        <x:v>0</x:v>
      </x:c>
      <x:c r="C41" s="41" t="n">
        <x:f>SUM('SSRP geografia'!C240:C252)</x:f>
        <x:v>0</x:v>
      </x:c>
      <x:c r="D41" s="41" t="n">
        <x:f>B41-C41</x:f>
        <x:v>0</x:v>
      </x:c>
    </x:row>
    <x:row r="42" ht="21" customHeight="1">
      <x:c r="A42" s="37" t="str">
        <x:v>BUPA Panamá S.A.</x:v>
      </x:c>
      <x:c r="B42" s="41" t="n">
        <x:f>'SSRP agosto'!K25</x:f>
        <x:v>0</x:v>
      </x:c>
      <x:c r="C42" s="41" t="n">
        <x:f>SUM('SSRP geografia'!C253:C265)</x:f>
        <x:v>0</x:v>
      </x:c>
      <x:c r="D42" s="41" t="n">
        <x:f>B42-C42</x:f>
        <x:v>0</x:v>
      </x:c>
    </x:row>
    <x:row r="43" ht="21" customHeight="1">
      <x:c r="A43" s="37" t="str">
        <x:v>Interamericana de Fianzas y Seguros, S.A.</x:v>
      </x:c>
      <x:c r="B43" s="41" t="n">
        <x:f>'SSRP agosto'!K26</x:f>
        <x:v>8431</x:v>
      </x:c>
      <x:c r="C43" s="41" t="n">
        <x:f>SUM('SSRP geografia'!C266:C278)</x:f>
        <x:v>2595</x:v>
      </x:c>
      <x:c r="D43" s="41" t="n">
        <x:f>B43-C43</x:f>
        <x:v>5836</x:v>
      </x:c>
    </x:row>
    <x:row r="44" ht="21" customHeight="1">
      <x:c r="A44" s="37" t="str">
        <x:v>La Regional de Seguros, S.A.</x:v>
      </x:c>
      <x:c r="B44" s="41" t="n">
        <x:f>'SSRP agosto'!K27</x:f>
        <x:v>84614</x:v>
      </x:c>
      <x:c r="C44" s="41" t="n">
        <x:f>SUM('SSRP geografia'!C279:C291)</x:f>
        <x:v>84236</x:v>
      </x:c>
      <x:c r="D44" s="41" t="n">
        <x:f>B44-C44</x:f>
        <x:v>378</x:v>
      </x:c>
    </x:row>
    <x:row r="45" ht="21" customHeight="1">
      <x:c r="A45" s="37"/>
      <x:c r="B45" s="37"/>
      <x:c r="C45" s="37"/>
      <x:c r="D45" s="37"/>
    </x:row>
    <x:row r="46" ht="21" customHeight="1">
      <x:c r="A46" s="37"/>
      <x:c r="B46" s="37"/>
      <x:c r="C46" s="37"/>
      <x:c r="D46" s="37"/>
    </x:row>
    <x:row r="47" ht="21" customHeight="1">
      <x:c r="A47" s="37"/>
      <x:c r="B47" s="37"/>
      <x:c r="C47" s="37"/>
      <x:c r="D47" s="37"/>
    </x:row>
    <x:row r="48" ht="21" customHeight="1">
      <x:c r="A48" s="37"/>
      <x:c r="B48" s="37"/>
      <x:c r="C48" s="37"/>
      <x:c r="D48" s="37"/>
    </x:row>
    <x:row r="49" ht="21" customHeight="1">
      <x:c r="A49" s="37"/>
      <x:c r="B49" s="37"/>
      <x:c r="C49" s="37"/>
      <x:c r="D49" s="37"/>
    </x:row>
    <x:row r="50" ht="21" customHeight="1">
      <x:c r="A50" s="37"/>
      <x:c r="B50" s="37"/>
      <x:c r="C50" s="37"/>
      <x:c r="D50" s="37"/>
    </x:row>
    <x:row r="51" ht="21" customHeight="1">
      <x:c r="A51" s="37"/>
      <x:c r="B51" s="37"/>
      <x:c r="C51" s="37"/>
      <x:c r="D51" s="37"/>
    </x:row>
    <x:row r="52" ht="21" customHeight="1">
      <x:c r="A52" s="37"/>
      <x:c r="B52" s="37"/>
      <x:c r="C52" s="37"/>
      <x:c r="D52" s="37"/>
    </x:row>
    <x:row r="53" ht="21" customHeight="1">
      <x:c r="A53" s="37"/>
      <x:c r="B53" s="37"/>
      <x:c r="C53" s="37"/>
      <x:c r="D53" s="37"/>
    </x:row>
    <x:row r="54" ht="21" customHeight="1">
      <x:c r="A54" s="37"/>
      <x:c r="B54" s="37"/>
      <x:c r="C54" s="37"/>
      <x:c r="D54" s="37"/>
    </x:row>
    <x:row r="55" ht="21" customHeight="1">
      <x:c r="A55" s="37"/>
      <x:c r="B55" s="37"/>
      <x:c r="C55" s="37"/>
      <x:c r="D55" s="37"/>
    </x:row>
    <x:row r="56" ht="21" customHeight="1">
      <x:c r="A56" s="37"/>
      <x:c r="B56" s="37"/>
      <x:c r="C56" s="37"/>
      <x:c r="D56" s="37"/>
    </x:row>
    <x:row r="57" ht="21" customHeight="1">
      <x:c r="A57" s="37"/>
      <x:c r="B57" s="37"/>
      <x:c r="C57" s="37"/>
      <x:c r="D57" s="37"/>
    </x:row>
    <x:row r="58" ht="21" customHeight="1">
      <x:c r="A58" s="37"/>
      <x:c r="B58" s="37"/>
      <x:c r="C58" s="37"/>
      <x:c r="D58" s="37"/>
    </x:row>
    <x:row r="59" ht="21" customHeight="1">
      <x:c r="A59" s="37"/>
      <x:c r="B59" s="37"/>
      <x:c r="C59" s="37"/>
      <x:c r="D59" s="37"/>
    </x:row>
    <x:row r="60" ht="21" customHeight="1">
      <x:c r="A60" s="37"/>
      <x:c r="B60" s="37"/>
      <x:c r="C60" s="37"/>
      <x:c r="D60" s="37"/>
    </x:row>
    <x:row r="61" ht="21" customHeight="1">
      <x:c r="A61" s="37"/>
      <x:c r="B61" s="37"/>
      <x:c r="C61" s="37"/>
      <x:c r="D61" s="37"/>
    </x:row>
    <x:row r="62" ht="21" customHeight="1">
      <x:c r="A62" s="37"/>
      <x:c r="B62" s="37"/>
      <x:c r="C62" s="37"/>
      <x:c r="D62" s="37"/>
    </x:row>
    <x:row r="63" ht="21" customHeight="1">
      <x:c r="A63" s="37"/>
      <x:c r="B63" s="37"/>
      <x:c r="C63" s="37"/>
      <x:c r="D63" s="37"/>
    </x:row>
    <x:row r="64" ht="21" customHeight="1">
      <x:c r="A64" s="37"/>
      <x:c r="B64" s="37"/>
      <x:c r="C64" s="37"/>
      <x:c r="D64" s="37"/>
    </x:row>
    <x:row r="65" ht="21" customHeight="1">
      <x:c r="A65" s="37"/>
      <x:c r="B65" s="37"/>
      <x:c r="C65" s="37"/>
      <x:c r="D65" s="37"/>
    </x:row>
    <x:row r="66" ht="21" customHeight="1">
      <x:c r="A66" s="37"/>
      <x:c r="B66" s="37"/>
      <x:c r="C66" s="37"/>
      <x:c r="D66" s="37"/>
    </x:row>
    <x:row r="67" ht="21" customHeight="1">
      <x:c r="A67" s="37"/>
      <x:c r="B67" s="37"/>
      <x:c r="C67" s="37"/>
      <x:c r="D67" s="37"/>
    </x:row>
    <x:row r="68" ht="21" customHeight="1">
      <x:c r="A68" s="37"/>
      <x:c r="B68" s="37"/>
      <x:c r="C68" s="37"/>
      <x:c r="D68" s="37"/>
    </x:row>
    <x:row r="69" ht="21" customHeight="1">
      <x:c r="A69" s="37"/>
      <x:c r="B69" s="37"/>
      <x:c r="C69" s="37"/>
      <x:c r="D69" s="37"/>
    </x:row>
    <x:row r="70" ht="21" customHeight="1">
      <x:c r="A70" s="37"/>
      <x:c r="B70" s="37"/>
      <x:c r="C70" s="37"/>
      <x:c r="D70" s="37"/>
    </x:row>
    <x:row r="71" ht="21" customHeight="1">
      <x:c r="A71" s="37"/>
      <x:c r="B71" s="37"/>
      <x:c r="C71" s="37"/>
      <x:c r="D71" s="37"/>
    </x:row>
    <x:row r="72" ht="21" customHeight="1">
      <x:c r="A72" s="37"/>
      <x:c r="B72" s="37"/>
      <x:c r="C72" s="37"/>
      <x:c r="D72" s="37"/>
    </x:row>
    <x:row r="73" ht="21" customHeight="1">
      <x:c r="A73" s="37"/>
      <x:c r="B73" s="37"/>
      <x:c r="C73" s="37"/>
      <x:c r="D73" s="37"/>
    </x:row>
    <x:row r="74" ht="21" customHeight="1">
      <x:c r="A74" s="37"/>
      <x:c r="B74" s="37"/>
      <x:c r="C74" s="37"/>
      <x:c r="D74" s="37"/>
    </x:row>
    <x:row r="75" ht="21" customHeight="1">
      <x:c r="A75" s="37"/>
      <x:c r="B75" s="37"/>
      <x:c r="C75" s="37"/>
      <x:c r="D75" s="37"/>
    </x:row>
    <x:row r="76" ht="21" customHeight="1">
      <x:c r="A76" s="37"/>
      <x:c r="B76" s="37"/>
      <x:c r="C76" s="37"/>
      <x:c r="D76" s="37"/>
    </x:row>
    <x:row r="77" ht="21" customHeight="1">
      <x:c r="A77" s="37"/>
      <x:c r="B77" s="37"/>
      <x:c r="C77" s="37"/>
      <x:c r="D77" s="37"/>
    </x:row>
    <x:row r="78" ht="21" customHeight="1">
      <x:c r="A78" s="37"/>
      <x:c r="B78" s="37"/>
      <x:c r="C78" s="37"/>
      <x:c r="D78" s="37"/>
    </x:row>
    <x:row r="79" ht="21" customHeight="1">
      <x:c r="A79" s="37"/>
      <x:c r="B79" s="37"/>
      <x:c r="C79" s="37"/>
      <x:c r="D79" s="37"/>
    </x:row>
    <x:row r="80" ht="21" customHeight="1">
      <x:c r="A80" s="37"/>
      <x:c r="B80" s="37"/>
      <x:c r="C80" s="37"/>
      <x:c r="D80" s="37"/>
    </x:row>
    <x:row r="81" ht="21" customHeight="1">
      <x:c r="A81" s="37"/>
      <x:c r="B81" s="37"/>
      <x:c r="C81" s="37"/>
      <x:c r="D81" s="37"/>
    </x:row>
    <x:row r="82" ht="21" customHeight="1">
      <x:c r="A82" s="37"/>
      <x:c r="B82" s="37"/>
      <x:c r="C82" s="37"/>
      <x:c r="D82" s="37"/>
    </x:row>
    <x:row r="83" ht="21" customHeight="1">
      <x:c r="A83" s="37"/>
      <x:c r="B83" s="37"/>
      <x:c r="C83" s="37"/>
      <x:c r="D83" s="37"/>
    </x:row>
    <x:row r="84" ht="21" customHeight="1">
      <x:c r="A84" s="37"/>
      <x:c r="B84" s="37"/>
      <x:c r="C84" s="37"/>
      <x:c r="D84" s="37"/>
    </x:row>
    <x:row r="85" ht="21" customHeight="1">
      <x:c r="A85" s="37"/>
      <x:c r="B85" s="37"/>
      <x:c r="C85" s="37"/>
      <x:c r="D85" s="37"/>
    </x:row>
    <x:row r="86" ht="21" customHeight="1">
      <x:c r="A86" s="37"/>
      <x:c r="B86" s="37"/>
      <x:c r="C86" s="37"/>
      <x:c r="D86" s="37"/>
    </x:row>
    <x:row r="87" ht="21" customHeight="1">
      <x:c r="A87" s="37"/>
      <x:c r="B87" s="37"/>
      <x:c r="C87" s="37"/>
      <x:c r="D87" s="37"/>
    </x:row>
    <x:row r="88" ht="21" customHeight="1">
      <x:c r="A88" s="37"/>
      <x:c r="B88" s="37"/>
      <x:c r="C88" s="37"/>
      <x:c r="D88" s="37"/>
    </x:row>
    <x:row r="89" ht="21" customHeight="1">
      <x:c r="A89" s="37"/>
      <x:c r="B89" s="37"/>
      <x:c r="C89" s="37"/>
      <x:c r="D89" s="37"/>
    </x:row>
    <x:row r="90" ht="21" customHeight="1">
      <x:c r="A90" s="37"/>
      <x:c r="B90" s="37"/>
      <x:c r="C90" s="37"/>
      <x:c r="D90" s="37"/>
    </x:row>
    <x:row r="91" ht="21" customHeight="1">
      <x:c r="A91" s="37"/>
      <x:c r="B91" s="37"/>
      <x:c r="C91" s="37"/>
      <x:c r="D91" s="37"/>
    </x:row>
    <x:row r="92" ht="21" customHeight="1">
      <x:c r="A92" s="37"/>
      <x:c r="B92" s="37"/>
      <x:c r="C92" s="37"/>
      <x:c r="D92" s="37"/>
    </x:row>
    <x:row r="93" ht="21" customHeight="1">
      <x:c r="A93" s="37"/>
      <x:c r="B93" s="37"/>
      <x:c r="C93" s="37"/>
      <x:c r="D93" s="37"/>
    </x:row>
    <x:row r="94" ht="21" customHeight="1">
      <x:c r="A94" s="37"/>
      <x:c r="B94" s="37"/>
      <x:c r="C94" s="37"/>
      <x:c r="D94" s="37"/>
    </x:row>
    <x:row r="95" ht="21" customHeight="1">
      <x:c r="A95" s="37"/>
      <x:c r="B95" s="37"/>
      <x:c r="C95" s="37"/>
      <x:c r="D95" s="37"/>
    </x:row>
    <x:row r="96" ht="21" customHeight="1">
      <x:c r="A96" s="37"/>
      <x:c r="B96" s="37"/>
      <x:c r="C96" s="37"/>
      <x:c r="D96" s="37"/>
    </x:row>
    <x:row r="97" ht="21" customHeight="1">
      <x:c r="A97" s="37"/>
      <x:c r="B97" s="37"/>
      <x:c r="C97" s="37"/>
      <x:c r="D97" s="37"/>
    </x:row>
    <x:row r="98" ht="21" customHeight="1">
      <x:c r="A98" s="37"/>
      <x:c r="B98" s="37"/>
      <x:c r="C98" s="37"/>
      <x:c r="D98" s="37"/>
    </x:row>
    <x:row r="99" ht="21" customHeight="1">
      <x:c r="A99" s="37"/>
      <x:c r="B99" s="37"/>
      <x:c r="C99" s="37"/>
      <x:c r="D99" s="37"/>
    </x:row>
    <x:row r="100" ht="21" customHeight="1">
      <x:c r="A100" s="37"/>
      <x:c r="B100" s="37"/>
      <x:c r="C100" s="37"/>
      <x:c r="D100" s="37"/>
    </x:row>
  </x:sheetData>
  <x:conditionalFormatting sqref="D6:D15">
    <x:cfRule type="cellIs" dxfId="1" priority="1" operator="notEqual">
      <x:formula>0</x:formula>
    </x:cfRule>
  </x:conditionalFormatting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Pr>
    <x:tabColor rgb="FF1833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" hidden="0" customWidth="1"/>
    <x:col min="2" max="2" width="118" hidden="0" customWidth="1"/>
  </x:cols>
  <x:sheetData>
    <x:row r="1">
      <x:c r="A1" s="37"/>
      <x:c r="B1" s="37"/>
    </x:row>
    <x:row r="2">
      <x:c r="A2" s="39" t="str">
        <x:v>Uso y alcance de la primera versión</x:v>
      </x:c>
      <x:c r="B2" s="37"/>
    </x:row>
    <x:row r="3">
      <x:c r="A3" s="40" t="str">
        <x:v>Modelo reproducible de exposición y pérdida sísmica por evento.</x:v>
      </x:c>
      <x:c r="B3" s="37"/>
    </x:row>
    <x:row r="4">
      <x:c r="A4" s="37"/>
      <x:c r="B4" s="37"/>
    </x:row>
    <x:row r="5" ht="38" customHeight="1">
      <x:c r="A5" s="8" t="str">
        <x:v>Tema</x:v>
      </x:c>
      <x:c r="B5" s="8" t="str">
        <x:v>Definición / procedimiento</x:v>
      </x:c>
    </x:row>
    <x:row r="6" ht="32" customHeight="1">
      <x:c r="A6" s="37" t="str">
        <x:v>Cómo comenzar</x:v>
      </x:c>
      <x:c r="B6" s="68" t="str">
        <x:v>Cambiar Evento seleccionado en Parametros. Revisar Resultados e Impacto local.</x:v>
      </x:c>
    </x:row>
    <x:row r="7" ht="32" customHeight="1">
      <x:c r="A7" s="37" t="str">
        <x:v>Entradas editables</x:v>
      </x:c>
      <x:c r="B7" s="68" t="str">
        <x:v>Amarillo: tasas, anualización, fracción local, semilla, fuentes, perfiles y vulnerabilidad.</x:v>
      </x:c>
    </x:row>
    <x:row r="8" ht="32" customHeight="1">
      <x:c r="A8" s="37" t="str">
        <x:v>Cantidad y exposición</x:v>
      </x:c>
      <x:c r="B8" s="68" t="str">
        <x:v>524,785 unidades publicadas. 2,574 cohortes: compañía, uso, provincia y perfil.</x:v>
      </x:c>
    </x:row>
    <x:row r="9" ht="32" customHeight="1">
      <x:c r="A9" s="37" t="str">
        <x:v>Reparto provincial</x:v>
      </x:c>
      <x:c r="B9" s="68" t="str">
        <x:v>Distribución de unidades generales por compañía. No es distribución observada de incendio.</x:v>
      </x:c>
    </x:row>
    <x:row r="10" ht="32" customHeight="1">
      <x:c r="A10" s="37" t="str">
        <x:v>Exterior</x:v>
      </x:c>
      <x:c r="B10" s="68" t="str">
        <x:v>El DES es riesgo total. Se supone 100% local; proporción local editable y común.</x:v>
      </x:c>
    </x:row>
    <x:row r="11" ht="32" customHeight="1">
      <x:c r="A11" s="37" t="str">
        <x:v>Prima y suma asegurada</x:v>
      </x:c>
      <x:c r="B11" s="68" t="str">
        <x:v>Primas enero-agosto × 12/8 / tasa anual. Es aproximación, no stock observado.</x:v>
      </x:c>
    </x:row>
    <x:row r="12" ht="32" customHeight="1">
      <x:c r="A12" s="37" t="str">
        <x:v>Valores dentro de cada uso</x:v>
      </x:c>
      <x:c r="B12" s="68" t="str">
        <x:v>SA unitaria igual dentro de compañía y uso. No se introduce dispersión en v1.</x:v>
      </x:c>
    </x:row>
    <x:row r="13" ht="32" customHeight="1">
      <x:c r="A13" s="37" t="str">
        <x:v>Geografía</x:v>
      </x:c>
      <x:c r="B13" s="68" t="str">
        <x:v>13 referencias provinciales aproximadas. INEC adjunto no permite asignar centros poblados.</x:v>
      </x:c>
    </x:row>
    <x:row r="14" ht="32" customHeight="1">
      <x:c r="A14" s="37" t="str">
        <x:v>Censo</x:v>
      </x:c>
      <x:c r="B14" s="68" t="str">
        <x:v>Se conservan totales de viviendas, personas e hipotecadas; no se usan aún en el reparto local.</x:v>
      </x:c>
    </x:row>
    <x:row r="15" ht="32" customHeight="1">
      <x:c r="A15" s="37" t="str">
        <x:v>Construcción</x:v>
      </x:c>
      <x:c r="B15" s="68" t="str">
        <x:v>Pesos 60/30/10 ilustrativos por provincia y uso; misma base inicial en todas las provincias.</x:v>
      </x:c>
    </x:row>
    <x:row r="16" ht="32" customHeight="1">
      <x:c r="A16" s="37" t="str">
        <x:v>Antigüedad</x:v>
      </x:c>
      <x:c r="B16" s="68" t="str">
        <x:v>Sin dato. No se supone que edificios de una provincia son más nuevos.</x:v>
      </x:c>
    </x:row>
    <x:row r="17" ht="32" customHeight="1">
      <x:c r="A17" s="37" t="str">
        <x:v>Eventos</x:v>
      </x:c>
      <x:c r="B17" s="68" t="str">
        <x:v>Generador determinista basado en semilla y seno, uniforme de prueba, no catálogo científico.</x:v>
      </x:c>
    </x:row>
    <x:row r="18" ht="32" customHeight="1">
      <x:c r="A18" s="37" t="str">
        <x:v>Fuentes locales</x:v>
      </x:c>
      <x:c r="B18" s="68" t="str">
        <x:v>Pedro Miguel, Gatún y Azuero listadas para completar. Ningún parámetro geológico inventado.</x:v>
      </x:c>
    </x:row>
    <x:row r="19" ht="32" customHeight="1">
      <x:c r="A19" s="37" t="str">
        <x:v>Impacto</x:v>
      </x:c>
      <x:c r="B19" s="68" t="str">
        <x:v>Distancia epicentral Haversine; efectiva = raíz(distancia² + profundidad²).</x:v>
      </x:c>
    </x:row>
    <x:row r="20" ht="32" customHeight="1">
      <x:c r="A20" s="37" t="str">
        <x:v>Índice ilustrativo</x:v>
      </x:c>
      <x:c r="B20" s="68" t="str">
        <x:v>I = a + b × Mw - c × LOG10(máximo(1,distancia efectiva)); acotado 1 a 12.</x:v>
      </x:c>
    </x:row>
    <x:row r="21" ht="32" customHeight="1">
      <x:c r="A21" s="37" t="str">
        <x:v>Vulnerabilidad</x:v>
      </x:c>
      <x:c r="B21" s="68" t="str">
        <x:v>Tabla ilustrativa de porcentaje de pérdida económica. Índice redondeado al entero más próximo.</x:v>
      </x:c>
    </x:row>
    <x:row r="22" ht="32" customHeight="1">
      <x:c r="A22" s="37" t="str">
        <x:v>Cobertura</x:v>
      </x:c>
      <x:c r="B22" s="68" t="str">
        <x:v>Terremoto supuesto cubierto. Límite SA por riesgo. Deducible cero. Pérdida bruta de reaseguro.</x:v>
      </x:c>
    </x:row>
    <x:row r="23" ht="32" customHeight="1">
      <x:c r="A23" s="37" t="str">
        <x:v>Duración y réplicas</x:v>
      </x:c>
      <x:c r="B23" s="68" t="str">
        <x:v>Duración registrada sin efecto. No se simulan réplicas ni geometría de ruptura.</x:v>
      </x:c>
    </x:row>
    <x:row r="24" ht="32" customHeight="1">
      <x:c r="A24" s="37" t="str">
        <x:v>PML</x:v>
      </x:c>
      <x:c r="B24" s="68" t="str">
        <x:v>Pendiente. Requiere amenaza, vulnerabilidad y frecuencias calibradas; no inferir retorno de 20 eventos.</x:v>
      </x:c>
    </x:row>
    <x:row r="25" ht="32" customHeight="1">
      <x:c r="A25" s="37" t="str">
        <x:v>Datos reales</x:v>
      </x:c>
      <x:c r="B25" s="68" t="str">
        <x:v>Solicitar esquema de Solicitud datos. Al integrar cartera real usar una fila por riesgo con cantidad 1.</x:v>
      </x:c>
    </x:row>
    <x:row r="26" ht="32" customHeight="1">
      <x:c r="A26" s="37" t="str">
        <x:v>Extensión de eventos</x:v>
      </x:c>
      <x:c r="B26" s="68" t="str">
        <x:v>20 filas preparadas. Para ampliar catálogo extender tabla y rangos de selección / búsqueda.</x:v>
      </x:c>
    </x:row>
    <x:row r="27" ht="32" customHeight="1">
      <x:c r="A27" s="37" t="str">
        <x:v>Actualización provincial</x:v>
      </x:c>
      <x:c r="B27" s="68" t="str">
        <x:v>Actualizar SSRP agosto y SSRP geografia conservando IDs, provincias y orden de v1.</x:v>
      </x:c>
    </x:row>
    <x:row r="28" ht="32" customHeight="1">
      <x:c r="A28" s="37" t="str">
        <x:v>Pendientes para siguiente versión</x:v>
      </x:c>
      <x:c r="B28" s="68" t="str">
        <x:v>Localidades INEC con coordenadas; construcción/edad; fallas verificadas; sismos históricos; calibración.</x:v>
      </x:c>
    </x:row>
    <x:row r="29" ht="21" customHeight="1">
      <x:c r="A29" s="37"/>
      <x:c r="B29" s="37"/>
    </x:row>
    <x:row r="30" ht="21" customHeight="1">
      <x:c r="A30" s="37"/>
      <x:c r="B30" s="37"/>
    </x:row>
    <x:row r="31" ht="21" customHeight="1">
      <x:c r="A31" s="37"/>
      <x:c r="B31" s="37"/>
    </x:row>
    <x:row r="32" ht="21" customHeight="1">
      <x:c r="A32" s="37"/>
      <x:c r="B32" s="37"/>
    </x:row>
    <x:row r="33" ht="21" customHeight="1">
      <x:c r="A33" s="37"/>
      <x:c r="B33" s="37"/>
    </x:row>
    <x:row r="34" ht="21" customHeight="1">
      <x:c r="A34" s="37"/>
      <x:c r="B34" s="37"/>
    </x:row>
    <x:row r="35" ht="21" customHeight="1">
      <x:c r="A35" s="37"/>
      <x:c r="B35" s="37"/>
    </x:row>
    <x:row r="36" ht="21" customHeight="1">
      <x:c r="A36" s="37"/>
      <x:c r="B36" s="37"/>
    </x:row>
    <x:row r="37" ht="21" customHeight="1">
      <x:c r="A37" s="37"/>
      <x:c r="B37" s="37"/>
    </x:row>
    <x:row r="38" ht="21" customHeight="1">
      <x:c r="A38" s="37"/>
      <x:c r="B38" s="37"/>
    </x:row>
    <x:row r="39" ht="21" customHeight="1">
      <x:c r="A39" s="37"/>
      <x:c r="B39" s="37"/>
    </x:row>
    <x:row r="40" ht="21" customHeight="1">
      <x:c r="A40" s="37"/>
      <x:c r="B40" s="37"/>
    </x:row>
    <x:row r="41" ht="21" customHeight="1">
      <x:c r="A41" s="37"/>
      <x:c r="B41" s="37"/>
    </x:row>
    <x:row r="42" ht="21" customHeight="1">
      <x:c r="A42" s="37"/>
      <x:c r="B42" s="37"/>
    </x:row>
    <x:row r="43" ht="21" customHeight="1">
      <x:c r="A43" s="37"/>
      <x:c r="B43" s="37"/>
    </x:row>
    <x:row r="44" ht="21" customHeight="1">
      <x:c r="A44" s="37"/>
      <x:c r="B44" s="37"/>
    </x:row>
    <x:row r="45" ht="21" customHeight="1">
      <x:c r="A45" s="37"/>
      <x:c r="B45" s="37"/>
    </x:row>
    <x:row r="46" ht="21" customHeight="1">
      <x:c r="A46" s="37"/>
      <x:c r="B46" s="37"/>
    </x:row>
    <x:row r="47" ht="21" customHeight="1">
      <x:c r="A47" s="37"/>
      <x:c r="B47" s="37"/>
    </x:row>
    <x:row r="48" ht="21" customHeight="1">
      <x:c r="A48" s="37"/>
      <x:c r="B48" s="37"/>
    </x:row>
    <x:row r="49" ht="21" customHeight="1">
      <x:c r="A49" s="37"/>
      <x:c r="B49" s="37"/>
    </x:row>
    <x:row r="50" ht="21" customHeight="1">
      <x:c r="A50" s="37"/>
      <x:c r="B50" s="37"/>
    </x:row>
    <x:row r="51" ht="21" customHeight="1">
      <x:c r="A51" s="37"/>
      <x:c r="B51" s="37"/>
    </x:row>
    <x:row r="52" ht="21" customHeight="1">
      <x:c r="A52" s="37"/>
      <x:c r="B52" s="37"/>
    </x:row>
    <x:row r="53" ht="21" customHeight="1">
      <x:c r="A53" s="37"/>
      <x:c r="B53" s="37"/>
    </x:row>
    <x:row r="54" ht="21" customHeight="1">
      <x:c r="A54" s="37"/>
      <x:c r="B54" s="37"/>
    </x:row>
    <x:row r="55" ht="21" customHeight="1">
      <x:c r="A55" s="37"/>
      <x:c r="B55" s="37"/>
    </x:row>
    <x:row r="56" ht="21" customHeight="1">
      <x:c r="A56" s="37"/>
      <x:c r="B56" s="37"/>
    </x:row>
    <x:row r="57" ht="21" customHeight="1">
      <x:c r="A57" s="37"/>
      <x:c r="B57" s="37"/>
    </x:row>
    <x:row r="58" ht="21" customHeight="1">
      <x:c r="A58" s="37"/>
      <x:c r="B58" s="37"/>
    </x:row>
    <x:row r="59" ht="21" customHeight="1">
      <x:c r="A59" s="37"/>
      <x:c r="B59" s="37"/>
    </x:row>
    <x:row r="60" ht="21" customHeight="1">
      <x:c r="A60" s="37"/>
      <x:c r="B60" s="37"/>
    </x:row>
    <x:row r="61" ht="21" customHeight="1">
      <x:c r="A61" s="37"/>
      <x:c r="B61" s="37"/>
    </x:row>
    <x:row r="62" ht="21" customHeight="1">
      <x:c r="A62" s="37"/>
      <x:c r="B62" s="37"/>
    </x:row>
    <x:row r="63" ht="21" customHeight="1">
      <x:c r="A63" s="37"/>
      <x:c r="B63" s="37"/>
    </x:row>
    <x:row r="64" ht="21" customHeight="1">
      <x:c r="A64" s="37"/>
      <x:c r="B64" s="37"/>
    </x:row>
    <x:row r="65" ht="21" customHeight="1">
      <x:c r="A65" s="37"/>
      <x:c r="B65" s="37"/>
    </x:row>
    <x:row r="66" ht="21" customHeight="1">
      <x:c r="A66" s="37"/>
      <x:c r="B66" s="37"/>
    </x:row>
    <x:row r="67" ht="21" customHeight="1">
      <x:c r="A67" s="37"/>
      <x:c r="B67" s="37"/>
    </x:row>
    <x:row r="68" ht="21" customHeight="1">
      <x:c r="A68" s="37"/>
      <x:c r="B68" s="37"/>
    </x:row>
    <x:row r="69" ht="21" customHeight="1">
      <x:c r="A69" s="37"/>
      <x:c r="B69" s="37"/>
    </x:row>
    <x:row r="70" ht="21" customHeight="1">
      <x:c r="A70" s="37"/>
      <x:c r="B70" s="37"/>
    </x:row>
    <x:row r="71" ht="21" customHeight="1">
      <x:c r="A71" s="37"/>
      <x:c r="B71" s="37"/>
    </x:row>
    <x:row r="72" ht="21" customHeight="1">
      <x:c r="A72" s="37"/>
      <x:c r="B72" s="37"/>
    </x:row>
    <x:row r="73" ht="21" customHeight="1">
      <x:c r="A73" s="37"/>
      <x:c r="B73" s="37"/>
    </x:row>
    <x:row r="74" ht="21" customHeight="1">
      <x:c r="A74" s="37"/>
      <x:c r="B74" s="37"/>
    </x:row>
    <x:row r="75" ht="21" customHeight="1">
      <x:c r="A75" s="37"/>
      <x:c r="B75" s="37"/>
    </x:row>
    <x:row r="76" ht="21" customHeight="1">
      <x:c r="A76" s="37"/>
      <x:c r="B76" s="37"/>
    </x:row>
    <x:row r="77" ht="21" customHeight="1">
      <x:c r="A77" s="37"/>
      <x:c r="B77" s="37"/>
    </x:row>
    <x:row r="78" ht="21" customHeight="1">
      <x:c r="A78" s="37"/>
      <x:c r="B78" s="37"/>
    </x:row>
    <x:row r="79" ht="21" customHeight="1">
      <x:c r="A79" s="37"/>
      <x:c r="B79" s="37"/>
    </x:row>
    <x:row r="80" ht="21" customHeight="1">
      <x:c r="A80" s="37"/>
      <x:c r="B80" s="37"/>
    </x:row>
    <x:row r="81" ht="21" customHeight="1">
      <x:c r="A81" s="37"/>
      <x:c r="B81" s="37"/>
    </x:row>
    <x:row r="82" ht="21" customHeight="1">
      <x:c r="A82" s="37"/>
      <x:c r="B82" s="37"/>
    </x:row>
    <x:row r="83" ht="21" customHeight="1">
      <x:c r="A83" s="37"/>
      <x:c r="B83" s="37"/>
    </x:row>
    <x:row r="84" ht="21" customHeight="1">
      <x:c r="A84" s="37"/>
      <x:c r="B84" s="37"/>
    </x:row>
    <x:row r="85" ht="21" customHeight="1">
      <x:c r="A85" s="37"/>
      <x:c r="B85" s="37"/>
    </x:row>
    <x:row r="86" ht="21" customHeight="1">
      <x:c r="A86" s="37"/>
      <x:c r="B86" s="37"/>
    </x:row>
    <x:row r="87" ht="21" customHeight="1">
      <x:c r="A87" s="37"/>
      <x:c r="B87" s="37"/>
    </x:row>
    <x:row r="88" ht="21" customHeight="1">
      <x:c r="A88" s="37"/>
      <x:c r="B88" s="37"/>
    </x:row>
    <x:row r="89" ht="21" customHeight="1">
      <x:c r="A89" s="37"/>
      <x:c r="B89" s="37"/>
    </x:row>
    <x:row r="90" ht="21" customHeight="1">
      <x:c r="A90" s="37"/>
      <x:c r="B90" s="37"/>
    </x:row>
    <x:row r="91" ht="21" customHeight="1">
      <x:c r="A91" s="37"/>
      <x:c r="B91" s="37"/>
    </x:row>
    <x:row r="92" ht="21" customHeight="1">
      <x:c r="A92" s="37"/>
      <x:c r="B92" s="37"/>
    </x:row>
    <x:row r="93" ht="21" customHeight="1">
      <x:c r="A93" s="37"/>
      <x:c r="B93" s="37"/>
    </x:row>
    <x:row r="94" ht="21" customHeight="1">
      <x:c r="A94" s="37"/>
      <x:c r="B94" s="37"/>
    </x:row>
    <x:row r="95" ht="21" customHeight="1">
      <x:c r="A95" s="37"/>
      <x:c r="B95" s="37"/>
    </x:row>
    <x:row r="96" ht="21" customHeight="1">
      <x:c r="A96" s="37"/>
      <x:c r="B96" s="37"/>
    </x:row>
    <x:row r="97" ht="21" customHeight="1">
      <x:c r="A97" s="37"/>
      <x:c r="B97" s="37"/>
    </x:row>
    <x:row r="98" ht="21" customHeight="1">
      <x:c r="A98" s="37"/>
      <x:c r="B98" s="37"/>
    </x:row>
    <x:row r="99" ht="21" customHeight="1">
      <x:c r="A99" s="37"/>
      <x:c r="B99" s="37"/>
    </x:row>
    <x:row r="100" ht="21" customHeight="1">
      <x:c r="A100" s="37"/>
      <x:c r="B100" s="37"/>
    </x:row>
  </x:sheetData>
  <x:pageMargins left="0.7" right="0.7" top="0.75" bottom="0.75" header="0.3" footer="0.3"/>
</x:worksheet>
</file>